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batgirl-nc.nexus.csiro.au\shared-data\Paul\SimpleElecMod_Final\Data\"/>
    </mc:Choice>
  </mc:AlternateContent>
  <xr:revisionPtr revIDLastSave="0" documentId="13_ncr:1_{D92FEDAE-943D-4DA2-9EC0-B991FC65DA6E}" xr6:coauthVersionLast="47" xr6:coauthVersionMax="47" xr10:uidLastSave="{00000000-0000-0000-0000-000000000000}"/>
  <bookViews>
    <workbookView xWindow="19185" yWindow="-15" windowWidth="19230" windowHeight="20910" tabRatio="820" firstSheet="25" activeTab="26" xr2:uid="{5DD8A7F4-96CF-43BE-B4D6-75CD90DC6DEA}"/>
  </bookViews>
  <sheets>
    <sheet name="Scalarlist" sheetId="2" r:id="rId1"/>
    <sheet name="PeakContribution" sheetId="16" r:id="rId2"/>
    <sheet name="OpReserve" sheetId="15" r:id="rId3"/>
    <sheet name="RegionSetMapping" sheetId="19" r:id="rId4"/>
    <sheet name="FuelAllowedSet15" sheetId="41" r:id="rId5"/>
    <sheet name="HourMapSet" sheetId="43" r:id="rId6"/>
    <sheet name="FuelCO2Eq" sheetId="40" r:id="rId7"/>
    <sheet name="FuelCost-low" sheetId="4" r:id="rId8"/>
    <sheet name="FuelCost-high" sheetId="13" r:id="rId9"/>
    <sheet name="FuelCost_average" sheetId="14" r:id="rId10"/>
    <sheet name="TranCap15Region" sheetId="18" r:id="rId11"/>
    <sheet name="TxCost15Region" sheetId="27" r:id="rId12"/>
    <sheet name="TxCost_working" sheetId="26" r:id="rId13"/>
    <sheet name="REZTxCost" sheetId="25" r:id="rId14"/>
    <sheet name="REZTxCost_working" sheetId="24" r:id="rId15"/>
    <sheet name="IBRRemediationCost" sheetId="34" r:id="rId16"/>
    <sheet name="ElecStoConCost" sheetId="35" r:id="rId17"/>
    <sheet name="ElecNonVREConCost" sheetId="33" r:id="rId18"/>
    <sheet name="ElecVREConCost" sheetId="32" r:id="rId19"/>
    <sheet name="ConnectionCost_working" sheetId="31" r:id="rId20"/>
    <sheet name="REZCap15Region" sheetId="30" r:id="rId21"/>
    <sheet name="REZCap_working" sheetId="29" r:id="rId22"/>
    <sheet name="CapFacAdjust_working" sheetId="54" r:id="rId23"/>
    <sheet name="LCF_GenTech" sheetId="22" r:id="rId24"/>
    <sheet name="LCF_ElecStoTech" sheetId="23" r:id="rId25"/>
    <sheet name="LCF_working" sheetId="21" r:id="rId26"/>
    <sheet name="GenTechParams" sheetId="11" r:id="rId27"/>
    <sheet name="ElecStoTechParams" sheetId="12" r:id="rId28"/>
    <sheet name="ExistingBatt" sheetId="56" r:id="rId29"/>
    <sheet name="ExistCustBatt_working" sheetId="55" r:id="rId30"/>
    <sheet name="PHESParams" sheetId="46" r:id="rId31"/>
    <sheet name="FOAKParams" sheetId="45" r:id="rId32"/>
    <sheet name="GenCapitalCost-GloCurrPol" sheetId="1" r:id="rId33"/>
    <sheet name="GenCapitalCost-GloNZEby2050" sheetId="6" r:id="rId34"/>
    <sheet name="GenCapitalCost-GloNZEpost2050" sheetId="7" r:id="rId35"/>
    <sheet name="GenCost data transposed" sheetId="5" r:id="rId36"/>
    <sheet name="StoCapitalCost-GloCurrPol" sheetId="8" r:id="rId37"/>
    <sheet name="StoCapitalCost-GloNZEby2050" sheetId="9" r:id="rId38"/>
    <sheet name="StoCapitalCost-GloNZEpost2050" sheetId="10" r:id="rId39"/>
    <sheet name="Hydro working" sheetId="44" r:id="rId40"/>
    <sheet name="FuelConnectionWorking" sheetId="53" r:id="rId41"/>
  </sheets>
  <externalReferences>
    <externalReference r:id="rId42"/>
    <externalReference r:id="rId43"/>
    <externalReference r:id="rId44"/>
    <externalReference r:id="rId45"/>
    <externalReference r:id="rId46"/>
    <externalReference r:id="rId47"/>
    <externalReference r:id="rId48"/>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3" i="53" l="1"/>
  <c r="I12" i="53"/>
  <c r="I11" i="53"/>
  <c r="I10" i="53"/>
  <c r="I9" i="53"/>
  <c r="I8" i="53"/>
  <c r="F8" i="53"/>
  <c r="F10" i="53"/>
  <c r="E10" i="53"/>
  <c r="K9" i="11"/>
  <c r="K8" i="11"/>
  <c r="K7" i="11"/>
  <c r="K12" i="11"/>
  <c r="K13" i="11" s="1"/>
  <c r="K10" i="11"/>
  <c r="K11" i="11"/>
  <c r="J9" i="11"/>
  <c r="J11" i="11"/>
  <c r="J7" i="11"/>
  <c r="J8" i="11"/>
  <c r="V62" i="21" l="1"/>
  <c r="W62" i="21"/>
  <c r="V63" i="21"/>
  <c r="W63" i="21" s="1"/>
  <c r="V64" i="21"/>
  <c r="W64" i="21" s="1"/>
  <c r="V65" i="21"/>
  <c r="W65" i="21" s="1"/>
  <c r="V66" i="21"/>
  <c r="W66" i="21" s="1"/>
  <c r="V67" i="21"/>
  <c r="W67" i="21"/>
  <c r="V68" i="21"/>
  <c r="W68" i="21"/>
  <c r="W61" i="21"/>
  <c r="V61" i="21"/>
  <c r="V9" i="21"/>
  <c r="W9" i="21"/>
  <c r="X9" i="21"/>
  <c r="Y9" i="21"/>
  <c r="V10" i="21"/>
  <c r="W10" i="21"/>
  <c r="X10" i="21"/>
  <c r="Y10" i="21"/>
  <c r="V11" i="21"/>
  <c r="W11" i="21"/>
  <c r="X11" i="21"/>
  <c r="Y11" i="21"/>
  <c r="V12" i="21"/>
  <c r="W12" i="21"/>
  <c r="X12" i="21"/>
  <c r="Y12" i="21"/>
  <c r="V13" i="21"/>
  <c r="W13" i="21"/>
  <c r="X13" i="21"/>
  <c r="Y13" i="21"/>
  <c r="V14" i="21"/>
  <c r="W14" i="21"/>
  <c r="X14" i="21"/>
  <c r="Y14" i="21"/>
  <c r="V15" i="21"/>
  <c r="W15" i="21"/>
  <c r="X15" i="21"/>
  <c r="Y15" i="21"/>
  <c r="V16" i="21"/>
  <c r="W16" i="21"/>
  <c r="X16" i="21"/>
  <c r="Y16" i="21"/>
  <c r="V17" i="21"/>
  <c r="W17" i="21"/>
  <c r="X17" i="21"/>
  <c r="Y17" i="21"/>
  <c r="V18" i="21"/>
  <c r="W18" i="21"/>
  <c r="X18" i="21"/>
  <c r="Y18" i="21"/>
  <c r="V19" i="21"/>
  <c r="W19" i="21"/>
  <c r="X19" i="21"/>
  <c r="Y19" i="21"/>
  <c r="V20" i="21"/>
  <c r="W20" i="21"/>
  <c r="X20" i="21"/>
  <c r="Y20" i="21"/>
  <c r="V21" i="21"/>
  <c r="W21" i="21"/>
  <c r="X21" i="21"/>
  <c r="Y21" i="21"/>
  <c r="V22" i="21"/>
  <c r="W22" i="21"/>
  <c r="X22" i="21"/>
  <c r="Y22" i="21"/>
  <c r="V23" i="21"/>
  <c r="W23" i="21"/>
  <c r="X23" i="21"/>
  <c r="Y23" i="21"/>
  <c r="V24" i="21"/>
  <c r="W24" i="21"/>
  <c r="X24" i="21"/>
  <c r="Y24" i="21"/>
  <c r="V25" i="21"/>
  <c r="W25" i="21"/>
  <c r="X25" i="21"/>
  <c r="Y25" i="21"/>
  <c r="V26" i="21"/>
  <c r="W26" i="21"/>
  <c r="X26" i="21"/>
  <c r="Y26" i="21"/>
  <c r="V27" i="21"/>
  <c r="W27" i="21"/>
  <c r="X27" i="21"/>
  <c r="Y27" i="21"/>
  <c r="V28" i="21"/>
  <c r="W28" i="21"/>
  <c r="X28" i="21"/>
  <c r="Y28" i="21"/>
  <c r="V29" i="21"/>
  <c r="W29" i="21"/>
  <c r="X29" i="21"/>
  <c r="Y29" i="21"/>
  <c r="V30" i="21"/>
  <c r="W30" i="21"/>
  <c r="X30" i="21"/>
  <c r="Y30" i="21"/>
  <c r="V31" i="21"/>
  <c r="W31" i="21"/>
  <c r="X31" i="21"/>
  <c r="Y31" i="21"/>
  <c r="V32" i="21"/>
  <c r="W32" i="21"/>
  <c r="X32" i="21"/>
  <c r="Y32" i="21"/>
  <c r="V33" i="21"/>
  <c r="W33" i="21"/>
  <c r="X33" i="21"/>
  <c r="Y33" i="21"/>
  <c r="V34" i="21"/>
  <c r="W34" i="21"/>
  <c r="X34" i="21"/>
  <c r="Y34" i="21"/>
  <c r="V35" i="21"/>
  <c r="W35" i="21"/>
  <c r="X35" i="21"/>
  <c r="Y35" i="21"/>
  <c r="V36" i="21"/>
  <c r="W36" i="21"/>
  <c r="X36" i="21"/>
  <c r="Y36" i="21"/>
  <c r="V37" i="21"/>
  <c r="W37" i="21"/>
  <c r="X37" i="21"/>
  <c r="Y37" i="21"/>
  <c r="V38" i="21"/>
  <c r="W38" i="21"/>
  <c r="X38" i="21"/>
  <c r="Y38" i="21"/>
  <c r="V39" i="21"/>
  <c r="W39" i="21"/>
  <c r="X39" i="21"/>
  <c r="Y39" i="21"/>
  <c r="V40" i="21"/>
  <c r="W40" i="21"/>
  <c r="X40" i="21"/>
  <c r="Y40" i="21"/>
  <c r="V41" i="21"/>
  <c r="W41" i="21"/>
  <c r="X41" i="21"/>
  <c r="Y41" i="21"/>
  <c r="V42" i="21"/>
  <c r="W42" i="21"/>
  <c r="X42" i="21"/>
  <c r="Y42" i="21"/>
  <c r="V43" i="21"/>
  <c r="W43" i="21"/>
  <c r="X43" i="21"/>
  <c r="Y43" i="21"/>
  <c r="V44" i="21"/>
  <c r="W44" i="21"/>
  <c r="X44" i="21"/>
  <c r="Y44" i="21"/>
  <c r="V45" i="21"/>
  <c r="W45" i="21"/>
  <c r="X45" i="21"/>
  <c r="Y45" i="21"/>
  <c r="V46" i="21"/>
  <c r="W46" i="21"/>
  <c r="X46" i="21"/>
  <c r="Y46" i="21"/>
  <c r="V47" i="21"/>
  <c r="W47" i="21"/>
  <c r="X47" i="21"/>
  <c r="Y47" i="21"/>
  <c r="V48" i="21"/>
  <c r="W48" i="21"/>
  <c r="X48" i="21"/>
  <c r="Y48" i="21"/>
  <c r="V49" i="21"/>
  <c r="W49" i="21"/>
  <c r="X49" i="21"/>
  <c r="Y49" i="21"/>
  <c r="V50" i="21"/>
  <c r="W50" i="21"/>
  <c r="X50" i="21"/>
  <c r="Y50" i="21"/>
  <c r="V51" i="21"/>
  <c r="W51" i="21"/>
  <c r="X51" i="21"/>
  <c r="Y51" i="21"/>
  <c r="V52" i="21"/>
  <c r="W52" i="21"/>
  <c r="X52" i="21"/>
  <c r="Y52" i="21"/>
  <c r="V53" i="21"/>
  <c r="W53" i="21"/>
  <c r="X53" i="21"/>
  <c r="Y53" i="21"/>
  <c r="V54" i="21"/>
  <c r="W54" i="21"/>
  <c r="X54" i="21"/>
  <c r="Y54" i="21"/>
  <c r="V55" i="21"/>
  <c r="W55" i="21"/>
  <c r="X55" i="21"/>
  <c r="Y55" i="21"/>
  <c r="V56" i="21"/>
  <c r="W56" i="21"/>
  <c r="X56" i="21"/>
  <c r="Y56" i="21"/>
  <c r="V57" i="21"/>
  <c r="W57" i="21"/>
  <c r="X57" i="21"/>
  <c r="Y57" i="21"/>
  <c r="V58" i="21"/>
  <c r="W58" i="21"/>
  <c r="X58" i="21"/>
  <c r="Y58" i="21"/>
  <c r="V59" i="21"/>
  <c r="W59" i="21"/>
  <c r="X59" i="21"/>
  <c r="Y59" i="21"/>
  <c r="V60" i="21"/>
  <c r="W60" i="21"/>
  <c r="X60" i="21"/>
  <c r="Y60" i="21"/>
  <c r="D9" i="21"/>
  <c r="E9" i="21"/>
  <c r="F9" i="21"/>
  <c r="G9" i="21"/>
  <c r="H9" i="21"/>
  <c r="I9" i="21"/>
  <c r="J9" i="21"/>
  <c r="K9" i="21"/>
  <c r="L9" i="21"/>
  <c r="M9" i="21"/>
  <c r="N9" i="21"/>
  <c r="O9" i="21"/>
  <c r="P9" i="21"/>
  <c r="Q9" i="21"/>
  <c r="R9" i="21"/>
  <c r="S9" i="21"/>
  <c r="T9" i="21"/>
  <c r="U9" i="21"/>
  <c r="D10" i="21"/>
  <c r="E10" i="21"/>
  <c r="F10" i="21"/>
  <c r="G10" i="21"/>
  <c r="H10" i="21"/>
  <c r="I10" i="21"/>
  <c r="J10" i="21"/>
  <c r="K10" i="21"/>
  <c r="L10" i="21"/>
  <c r="M10" i="21"/>
  <c r="N10" i="21"/>
  <c r="O10" i="21"/>
  <c r="P10" i="21"/>
  <c r="Q10" i="21"/>
  <c r="R10" i="21"/>
  <c r="S10" i="21"/>
  <c r="T10" i="21"/>
  <c r="U10" i="21"/>
  <c r="D11" i="21"/>
  <c r="E11" i="21"/>
  <c r="F11" i="21"/>
  <c r="G11" i="21"/>
  <c r="H11" i="21"/>
  <c r="I11" i="21"/>
  <c r="J11" i="21"/>
  <c r="K11" i="21"/>
  <c r="L11" i="21"/>
  <c r="M11" i="21"/>
  <c r="N11" i="21"/>
  <c r="O11" i="21"/>
  <c r="P11" i="21"/>
  <c r="Q11" i="21"/>
  <c r="R11" i="21"/>
  <c r="S11" i="21"/>
  <c r="T11" i="21"/>
  <c r="U11" i="21"/>
  <c r="D12" i="21"/>
  <c r="E12" i="21"/>
  <c r="F12" i="21"/>
  <c r="G12" i="21"/>
  <c r="H12" i="21"/>
  <c r="I12" i="21"/>
  <c r="J12" i="21"/>
  <c r="K12" i="21"/>
  <c r="L12" i="21"/>
  <c r="M12" i="21"/>
  <c r="N12" i="21"/>
  <c r="O12" i="21"/>
  <c r="P12" i="21"/>
  <c r="Q12" i="21"/>
  <c r="R12" i="21"/>
  <c r="S12" i="21"/>
  <c r="T12" i="21"/>
  <c r="U12" i="21"/>
  <c r="D13" i="21"/>
  <c r="E13" i="21"/>
  <c r="F13" i="21"/>
  <c r="G13" i="21"/>
  <c r="H13" i="21"/>
  <c r="I13" i="21"/>
  <c r="J13" i="21"/>
  <c r="K13" i="21"/>
  <c r="L13" i="21"/>
  <c r="M13" i="21"/>
  <c r="N13" i="21"/>
  <c r="O13" i="21"/>
  <c r="P13" i="21"/>
  <c r="Q13" i="21"/>
  <c r="R13" i="21"/>
  <c r="S13" i="21"/>
  <c r="T13" i="21"/>
  <c r="U13" i="21"/>
  <c r="D14" i="21"/>
  <c r="E14" i="21"/>
  <c r="F14" i="21"/>
  <c r="G14" i="21"/>
  <c r="H14" i="21"/>
  <c r="I14" i="21"/>
  <c r="J14" i="21"/>
  <c r="K14" i="21"/>
  <c r="L14" i="21"/>
  <c r="M14" i="21"/>
  <c r="N14" i="21"/>
  <c r="O14" i="21"/>
  <c r="P14" i="21"/>
  <c r="Q14" i="21"/>
  <c r="R14" i="21"/>
  <c r="S14" i="21"/>
  <c r="T14" i="21"/>
  <c r="U14" i="21"/>
  <c r="D15" i="21"/>
  <c r="E15" i="21"/>
  <c r="F15" i="21"/>
  <c r="G15" i="21"/>
  <c r="H15" i="21"/>
  <c r="I15" i="21"/>
  <c r="J15" i="21"/>
  <c r="K15" i="21"/>
  <c r="L15" i="21"/>
  <c r="M15" i="21"/>
  <c r="N15" i="21"/>
  <c r="O15" i="21"/>
  <c r="P15" i="21"/>
  <c r="Q15" i="21"/>
  <c r="R15" i="21"/>
  <c r="S15" i="21"/>
  <c r="T15" i="21"/>
  <c r="U15" i="21"/>
  <c r="D16" i="21"/>
  <c r="E16" i="21"/>
  <c r="F16" i="21"/>
  <c r="G16" i="21"/>
  <c r="H16" i="21"/>
  <c r="I16" i="21"/>
  <c r="J16" i="21"/>
  <c r="K16" i="21"/>
  <c r="L16" i="21"/>
  <c r="M16" i="21"/>
  <c r="N16" i="21"/>
  <c r="O16" i="21"/>
  <c r="P16" i="21"/>
  <c r="Q16" i="21"/>
  <c r="R16" i="21"/>
  <c r="S16" i="21"/>
  <c r="T16" i="21"/>
  <c r="U16" i="21"/>
  <c r="D17" i="21"/>
  <c r="E17" i="21"/>
  <c r="F17" i="21"/>
  <c r="G17" i="21"/>
  <c r="H17" i="21"/>
  <c r="I17" i="21"/>
  <c r="J17" i="21"/>
  <c r="K17" i="21"/>
  <c r="L17" i="21"/>
  <c r="M17" i="21"/>
  <c r="N17" i="21"/>
  <c r="O17" i="21"/>
  <c r="P17" i="21"/>
  <c r="Q17" i="21"/>
  <c r="R17" i="21"/>
  <c r="S17" i="21"/>
  <c r="T17" i="21"/>
  <c r="U17" i="21"/>
  <c r="D18" i="21"/>
  <c r="E18" i="21"/>
  <c r="F18" i="21"/>
  <c r="G18" i="21"/>
  <c r="H18" i="21"/>
  <c r="I18" i="21"/>
  <c r="J18" i="21"/>
  <c r="K18" i="21"/>
  <c r="L18" i="21"/>
  <c r="M18" i="21"/>
  <c r="N18" i="21"/>
  <c r="O18" i="21"/>
  <c r="P18" i="21"/>
  <c r="Q18" i="21"/>
  <c r="R18" i="21"/>
  <c r="S18" i="21"/>
  <c r="T18" i="21"/>
  <c r="U18" i="21"/>
  <c r="D19" i="21"/>
  <c r="E19" i="21"/>
  <c r="F19" i="21"/>
  <c r="G19" i="21"/>
  <c r="H19" i="21"/>
  <c r="I19" i="21"/>
  <c r="J19" i="21"/>
  <c r="K19" i="21"/>
  <c r="L19" i="21"/>
  <c r="M19" i="21"/>
  <c r="N19" i="21"/>
  <c r="O19" i="21"/>
  <c r="P19" i="21"/>
  <c r="Q19" i="21"/>
  <c r="R19" i="21"/>
  <c r="S19" i="21"/>
  <c r="T19" i="21"/>
  <c r="U19" i="21"/>
  <c r="D20" i="21"/>
  <c r="E20" i="21"/>
  <c r="F20" i="21"/>
  <c r="G20" i="21"/>
  <c r="H20" i="21"/>
  <c r="I20" i="21"/>
  <c r="J20" i="21"/>
  <c r="K20" i="21"/>
  <c r="L20" i="21"/>
  <c r="M20" i="21"/>
  <c r="N20" i="21"/>
  <c r="O20" i="21"/>
  <c r="P20" i="21"/>
  <c r="Q20" i="21"/>
  <c r="R20" i="21"/>
  <c r="S20" i="21"/>
  <c r="T20" i="21"/>
  <c r="U20" i="21"/>
  <c r="D21" i="21"/>
  <c r="E21" i="21"/>
  <c r="F21" i="21"/>
  <c r="G21" i="21"/>
  <c r="H21" i="21"/>
  <c r="I21" i="21"/>
  <c r="J21" i="21"/>
  <c r="K21" i="21"/>
  <c r="L21" i="21"/>
  <c r="M21" i="21"/>
  <c r="N21" i="21"/>
  <c r="O21" i="21"/>
  <c r="P21" i="21"/>
  <c r="Q21" i="21"/>
  <c r="R21" i="21"/>
  <c r="S21" i="21"/>
  <c r="T21" i="21"/>
  <c r="U21" i="21"/>
  <c r="D22" i="21"/>
  <c r="E22" i="21"/>
  <c r="F22" i="21"/>
  <c r="G22" i="21"/>
  <c r="H22" i="21"/>
  <c r="I22" i="21"/>
  <c r="J22" i="21"/>
  <c r="K22" i="21"/>
  <c r="L22" i="21"/>
  <c r="M22" i="21"/>
  <c r="N22" i="21"/>
  <c r="O22" i="21"/>
  <c r="P22" i="21"/>
  <c r="Q22" i="21"/>
  <c r="R22" i="21"/>
  <c r="S22" i="21"/>
  <c r="T22" i="21"/>
  <c r="U22" i="21"/>
  <c r="D23" i="21"/>
  <c r="E23" i="21"/>
  <c r="F23" i="21"/>
  <c r="G23" i="21"/>
  <c r="H23" i="21"/>
  <c r="I23" i="21"/>
  <c r="J23" i="21"/>
  <c r="K23" i="21"/>
  <c r="L23" i="21"/>
  <c r="M23" i="21"/>
  <c r="N23" i="21"/>
  <c r="O23" i="21"/>
  <c r="P23" i="21"/>
  <c r="Q23" i="21"/>
  <c r="R23" i="21"/>
  <c r="S23" i="21"/>
  <c r="T23" i="21"/>
  <c r="U23" i="21"/>
  <c r="D24" i="21"/>
  <c r="E24" i="21"/>
  <c r="F24" i="21"/>
  <c r="G24" i="21"/>
  <c r="H24" i="21"/>
  <c r="I24" i="21"/>
  <c r="J24" i="21"/>
  <c r="K24" i="21"/>
  <c r="L24" i="21"/>
  <c r="M24" i="21"/>
  <c r="N24" i="21"/>
  <c r="O24" i="21"/>
  <c r="P24" i="21"/>
  <c r="Q24" i="21"/>
  <c r="R24" i="21"/>
  <c r="S24" i="21"/>
  <c r="T24" i="21"/>
  <c r="U24" i="21"/>
  <c r="D25" i="21"/>
  <c r="E25" i="21"/>
  <c r="F25" i="21"/>
  <c r="G25" i="21"/>
  <c r="H25" i="21"/>
  <c r="I25" i="21"/>
  <c r="J25" i="21"/>
  <c r="K25" i="21"/>
  <c r="L25" i="21"/>
  <c r="M25" i="21"/>
  <c r="N25" i="21"/>
  <c r="O25" i="21"/>
  <c r="P25" i="21"/>
  <c r="Q25" i="21"/>
  <c r="R25" i="21"/>
  <c r="S25" i="21"/>
  <c r="T25" i="21"/>
  <c r="U25" i="21"/>
  <c r="D26" i="21"/>
  <c r="E26" i="21"/>
  <c r="F26" i="21"/>
  <c r="G26" i="21"/>
  <c r="H26" i="21"/>
  <c r="I26" i="21"/>
  <c r="J26" i="21"/>
  <c r="K26" i="21"/>
  <c r="L26" i="21"/>
  <c r="M26" i="21"/>
  <c r="N26" i="21"/>
  <c r="O26" i="21"/>
  <c r="P26" i="21"/>
  <c r="Q26" i="21"/>
  <c r="R26" i="21"/>
  <c r="S26" i="21"/>
  <c r="T26" i="21"/>
  <c r="U26" i="21"/>
  <c r="D27" i="21"/>
  <c r="E27" i="21"/>
  <c r="F27" i="21"/>
  <c r="G27" i="21"/>
  <c r="H27" i="21"/>
  <c r="I27" i="21"/>
  <c r="J27" i="21"/>
  <c r="K27" i="21"/>
  <c r="L27" i="21"/>
  <c r="M27" i="21"/>
  <c r="N27" i="21"/>
  <c r="O27" i="21"/>
  <c r="P27" i="21"/>
  <c r="Q27" i="21"/>
  <c r="R27" i="21"/>
  <c r="S27" i="21"/>
  <c r="T27" i="21"/>
  <c r="U27" i="21"/>
  <c r="D28" i="21"/>
  <c r="E28" i="21"/>
  <c r="F28" i="21"/>
  <c r="G28" i="21"/>
  <c r="H28" i="21"/>
  <c r="I28" i="21"/>
  <c r="J28" i="21"/>
  <c r="K28" i="21"/>
  <c r="L28" i="21"/>
  <c r="M28" i="21"/>
  <c r="N28" i="21"/>
  <c r="O28" i="21"/>
  <c r="P28" i="21"/>
  <c r="Q28" i="21"/>
  <c r="R28" i="21"/>
  <c r="S28" i="21"/>
  <c r="T28" i="21"/>
  <c r="U28" i="21"/>
  <c r="D29" i="21"/>
  <c r="E29" i="21"/>
  <c r="F29" i="21"/>
  <c r="G29" i="21"/>
  <c r="H29" i="21"/>
  <c r="I29" i="21"/>
  <c r="J29" i="21"/>
  <c r="K29" i="21"/>
  <c r="L29" i="21"/>
  <c r="M29" i="21"/>
  <c r="N29" i="21"/>
  <c r="O29" i="21"/>
  <c r="P29" i="21"/>
  <c r="Q29" i="21"/>
  <c r="R29" i="21"/>
  <c r="S29" i="21"/>
  <c r="T29" i="21"/>
  <c r="U29" i="21"/>
  <c r="D30" i="21"/>
  <c r="E30" i="21"/>
  <c r="F30" i="21"/>
  <c r="G30" i="21"/>
  <c r="H30" i="21"/>
  <c r="I30" i="21"/>
  <c r="J30" i="21"/>
  <c r="K30" i="21"/>
  <c r="L30" i="21"/>
  <c r="M30" i="21"/>
  <c r="N30" i="21"/>
  <c r="O30" i="21"/>
  <c r="P30" i="21"/>
  <c r="Q30" i="21"/>
  <c r="R30" i="21"/>
  <c r="S30" i="21"/>
  <c r="T30" i="21"/>
  <c r="U30" i="21"/>
  <c r="D31" i="21"/>
  <c r="E31" i="21"/>
  <c r="F31" i="21"/>
  <c r="G31" i="21"/>
  <c r="H31" i="21"/>
  <c r="I31" i="21"/>
  <c r="J31" i="21"/>
  <c r="K31" i="21"/>
  <c r="L31" i="21"/>
  <c r="M31" i="21"/>
  <c r="N31" i="21"/>
  <c r="O31" i="21"/>
  <c r="P31" i="21"/>
  <c r="Q31" i="21"/>
  <c r="R31" i="21"/>
  <c r="S31" i="21"/>
  <c r="T31" i="21"/>
  <c r="U31" i="21"/>
  <c r="D32" i="21"/>
  <c r="E32" i="21"/>
  <c r="F32" i="21"/>
  <c r="G32" i="21"/>
  <c r="H32" i="21"/>
  <c r="I32" i="21"/>
  <c r="J32" i="21"/>
  <c r="K32" i="21"/>
  <c r="L32" i="21"/>
  <c r="M32" i="21"/>
  <c r="N32" i="21"/>
  <c r="O32" i="21"/>
  <c r="P32" i="21"/>
  <c r="Q32" i="21"/>
  <c r="R32" i="21"/>
  <c r="S32" i="21"/>
  <c r="T32" i="21"/>
  <c r="U32" i="21"/>
  <c r="D33" i="21"/>
  <c r="E33" i="21"/>
  <c r="F33" i="21"/>
  <c r="G33" i="21"/>
  <c r="H33" i="21"/>
  <c r="I33" i="21"/>
  <c r="J33" i="21"/>
  <c r="K33" i="21"/>
  <c r="L33" i="21"/>
  <c r="M33" i="21"/>
  <c r="N33" i="21"/>
  <c r="O33" i="21"/>
  <c r="P33" i="21"/>
  <c r="Q33" i="21"/>
  <c r="R33" i="21"/>
  <c r="S33" i="21"/>
  <c r="T33" i="21"/>
  <c r="U33" i="21"/>
  <c r="D34" i="21"/>
  <c r="E34" i="21"/>
  <c r="F34" i="21"/>
  <c r="G34" i="21"/>
  <c r="H34" i="21"/>
  <c r="I34" i="21"/>
  <c r="J34" i="21"/>
  <c r="K34" i="21"/>
  <c r="L34" i="21"/>
  <c r="M34" i="21"/>
  <c r="N34" i="21"/>
  <c r="O34" i="21"/>
  <c r="P34" i="21"/>
  <c r="Q34" i="21"/>
  <c r="R34" i="21"/>
  <c r="S34" i="21"/>
  <c r="T34" i="21"/>
  <c r="U34" i="21"/>
  <c r="D35" i="21"/>
  <c r="E35" i="21"/>
  <c r="F35" i="21"/>
  <c r="G35" i="21"/>
  <c r="H35" i="21"/>
  <c r="I35" i="21"/>
  <c r="J35" i="21"/>
  <c r="K35" i="21"/>
  <c r="L35" i="21"/>
  <c r="M35" i="21"/>
  <c r="N35" i="21"/>
  <c r="O35" i="21"/>
  <c r="P35" i="21"/>
  <c r="Q35" i="21"/>
  <c r="R35" i="21"/>
  <c r="S35" i="21"/>
  <c r="T35" i="21"/>
  <c r="U35" i="21"/>
  <c r="D36" i="21"/>
  <c r="E36" i="21"/>
  <c r="F36" i="21"/>
  <c r="G36" i="21"/>
  <c r="H36" i="21"/>
  <c r="I36" i="21"/>
  <c r="J36" i="21"/>
  <c r="K36" i="21"/>
  <c r="L36" i="21"/>
  <c r="M36" i="21"/>
  <c r="N36" i="21"/>
  <c r="O36" i="21"/>
  <c r="P36" i="21"/>
  <c r="Q36" i="21"/>
  <c r="R36" i="21"/>
  <c r="S36" i="21"/>
  <c r="T36" i="21"/>
  <c r="U36" i="21"/>
  <c r="D37" i="21"/>
  <c r="E37" i="21"/>
  <c r="F37" i="21"/>
  <c r="G37" i="21"/>
  <c r="H37" i="21"/>
  <c r="I37" i="21"/>
  <c r="J37" i="21"/>
  <c r="K37" i="21"/>
  <c r="L37" i="21"/>
  <c r="M37" i="21"/>
  <c r="N37" i="21"/>
  <c r="O37" i="21"/>
  <c r="P37" i="21"/>
  <c r="Q37" i="21"/>
  <c r="R37" i="21"/>
  <c r="S37" i="21"/>
  <c r="T37" i="21"/>
  <c r="U37" i="21"/>
  <c r="D38" i="21"/>
  <c r="E38" i="21"/>
  <c r="F38" i="21"/>
  <c r="G38" i="21"/>
  <c r="H38" i="21"/>
  <c r="I38" i="21"/>
  <c r="J38" i="21"/>
  <c r="K38" i="21"/>
  <c r="L38" i="21"/>
  <c r="M38" i="21"/>
  <c r="N38" i="21"/>
  <c r="O38" i="21"/>
  <c r="P38" i="21"/>
  <c r="Q38" i="21"/>
  <c r="R38" i="21"/>
  <c r="S38" i="21"/>
  <c r="T38" i="21"/>
  <c r="U38" i="21"/>
  <c r="D39" i="21"/>
  <c r="E39" i="21"/>
  <c r="F39" i="21"/>
  <c r="G39" i="21"/>
  <c r="H39" i="21"/>
  <c r="I39" i="21"/>
  <c r="J39" i="21"/>
  <c r="K39" i="21"/>
  <c r="L39" i="21"/>
  <c r="M39" i="21"/>
  <c r="N39" i="21"/>
  <c r="O39" i="21"/>
  <c r="P39" i="21"/>
  <c r="Q39" i="21"/>
  <c r="R39" i="21"/>
  <c r="S39" i="21"/>
  <c r="T39" i="21"/>
  <c r="U39" i="21"/>
  <c r="D40" i="21"/>
  <c r="E40" i="21"/>
  <c r="F40" i="21"/>
  <c r="G40" i="21"/>
  <c r="H40" i="21"/>
  <c r="I40" i="21"/>
  <c r="J40" i="21"/>
  <c r="K40" i="21"/>
  <c r="L40" i="21"/>
  <c r="M40" i="21"/>
  <c r="N40" i="21"/>
  <c r="O40" i="21"/>
  <c r="P40" i="21"/>
  <c r="Q40" i="21"/>
  <c r="R40" i="21"/>
  <c r="S40" i="21"/>
  <c r="T40" i="21"/>
  <c r="U40" i="21"/>
  <c r="D41" i="21"/>
  <c r="E41" i="21"/>
  <c r="F41" i="21"/>
  <c r="G41" i="21"/>
  <c r="H41" i="21"/>
  <c r="I41" i="21"/>
  <c r="J41" i="21"/>
  <c r="K41" i="21"/>
  <c r="L41" i="21"/>
  <c r="M41" i="21"/>
  <c r="N41" i="21"/>
  <c r="O41" i="21"/>
  <c r="P41" i="21"/>
  <c r="Q41" i="21"/>
  <c r="R41" i="21"/>
  <c r="S41" i="21"/>
  <c r="T41" i="21"/>
  <c r="U41" i="21"/>
  <c r="D42" i="21"/>
  <c r="E42" i="21"/>
  <c r="F42" i="21"/>
  <c r="G42" i="21"/>
  <c r="H42" i="21"/>
  <c r="I42" i="21"/>
  <c r="J42" i="21"/>
  <c r="K42" i="21"/>
  <c r="L42" i="21"/>
  <c r="M42" i="21"/>
  <c r="N42" i="21"/>
  <c r="O42" i="21"/>
  <c r="P42" i="21"/>
  <c r="Q42" i="21"/>
  <c r="R42" i="21"/>
  <c r="S42" i="21"/>
  <c r="T42" i="21"/>
  <c r="U42" i="21"/>
  <c r="D43" i="21"/>
  <c r="E43" i="21"/>
  <c r="F43" i="21"/>
  <c r="G43" i="21"/>
  <c r="H43" i="21"/>
  <c r="I43" i="21"/>
  <c r="J43" i="21"/>
  <c r="K43" i="21"/>
  <c r="L43" i="21"/>
  <c r="M43" i="21"/>
  <c r="N43" i="21"/>
  <c r="O43" i="21"/>
  <c r="P43" i="21"/>
  <c r="Q43" i="21"/>
  <c r="R43" i="21"/>
  <c r="S43" i="21"/>
  <c r="T43" i="21"/>
  <c r="U43" i="21"/>
  <c r="D44" i="21"/>
  <c r="E44" i="21"/>
  <c r="F44" i="21"/>
  <c r="G44" i="21"/>
  <c r="H44" i="21"/>
  <c r="I44" i="21"/>
  <c r="J44" i="21"/>
  <c r="K44" i="21"/>
  <c r="L44" i="21"/>
  <c r="M44" i="21"/>
  <c r="N44" i="21"/>
  <c r="O44" i="21"/>
  <c r="P44" i="21"/>
  <c r="Q44" i="21"/>
  <c r="R44" i="21"/>
  <c r="S44" i="21"/>
  <c r="T44" i="21"/>
  <c r="U44" i="21"/>
  <c r="D45" i="21"/>
  <c r="E45" i="21"/>
  <c r="F45" i="21"/>
  <c r="G45" i="21"/>
  <c r="H45" i="21"/>
  <c r="I45" i="21"/>
  <c r="J45" i="21"/>
  <c r="K45" i="21"/>
  <c r="L45" i="21"/>
  <c r="M45" i="21"/>
  <c r="N45" i="21"/>
  <c r="O45" i="21"/>
  <c r="P45" i="21"/>
  <c r="Q45" i="21"/>
  <c r="R45" i="21"/>
  <c r="S45" i="21"/>
  <c r="T45" i="21"/>
  <c r="U45" i="21"/>
  <c r="D46" i="21"/>
  <c r="E46" i="21"/>
  <c r="F46" i="21"/>
  <c r="G46" i="21"/>
  <c r="H46" i="21"/>
  <c r="I46" i="21"/>
  <c r="J46" i="21"/>
  <c r="K46" i="21"/>
  <c r="L46" i="21"/>
  <c r="M46" i="21"/>
  <c r="N46" i="21"/>
  <c r="O46" i="21"/>
  <c r="P46" i="21"/>
  <c r="Q46" i="21"/>
  <c r="R46" i="21"/>
  <c r="S46" i="21"/>
  <c r="T46" i="21"/>
  <c r="U46" i="21"/>
  <c r="D47" i="21"/>
  <c r="E47" i="21"/>
  <c r="F47" i="21"/>
  <c r="G47" i="21"/>
  <c r="H47" i="21"/>
  <c r="I47" i="21"/>
  <c r="J47" i="21"/>
  <c r="K47" i="21"/>
  <c r="L47" i="21"/>
  <c r="M47" i="21"/>
  <c r="N47" i="21"/>
  <c r="O47" i="21"/>
  <c r="P47" i="21"/>
  <c r="Q47" i="21"/>
  <c r="R47" i="21"/>
  <c r="S47" i="21"/>
  <c r="T47" i="21"/>
  <c r="U47" i="21"/>
  <c r="D48" i="21"/>
  <c r="E48" i="21"/>
  <c r="F48" i="21"/>
  <c r="G48" i="21"/>
  <c r="H48" i="21"/>
  <c r="I48" i="21"/>
  <c r="J48" i="21"/>
  <c r="K48" i="21"/>
  <c r="L48" i="21"/>
  <c r="M48" i="21"/>
  <c r="N48" i="21"/>
  <c r="O48" i="21"/>
  <c r="P48" i="21"/>
  <c r="Q48" i="21"/>
  <c r="R48" i="21"/>
  <c r="S48" i="21"/>
  <c r="T48" i="21"/>
  <c r="U48" i="21"/>
  <c r="D49" i="21"/>
  <c r="E49" i="21"/>
  <c r="F49" i="21"/>
  <c r="G49" i="21"/>
  <c r="H49" i="21"/>
  <c r="I49" i="21"/>
  <c r="J49" i="21"/>
  <c r="K49" i="21"/>
  <c r="L49" i="21"/>
  <c r="M49" i="21"/>
  <c r="N49" i="21"/>
  <c r="O49" i="21"/>
  <c r="P49" i="21"/>
  <c r="Q49" i="21"/>
  <c r="R49" i="21"/>
  <c r="S49" i="21"/>
  <c r="T49" i="21"/>
  <c r="U49" i="21"/>
  <c r="D50" i="21"/>
  <c r="E50" i="21"/>
  <c r="F50" i="21"/>
  <c r="G50" i="21"/>
  <c r="H50" i="21"/>
  <c r="I50" i="21"/>
  <c r="J50" i="21"/>
  <c r="K50" i="21"/>
  <c r="L50" i="21"/>
  <c r="M50" i="21"/>
  <c r="N50" i="21"/>
  <c r="O50" i="21"/>
  <c r="P50" i="21"/>
  <c r="Q50" i="21"/>
  <c r="R50" i="21"/>
  <c r="S50" i="21"/>
  <c r="T50" i="21"/>
  <c r="U50" i="21"/>
  <c r="D51" i="21"/>
  <c r="E51" i="21"/>
  <c r="F51" i="21"/>
  <c r="G51" i="21"/>
  <c r="H51" i="21"/>
  <c r="I51" i="21"/>
  <c r="J51" i="21"/>
  <c r="K51" i="21"/>
  <c r="L51" i="21"/>
  <c r="M51" i="21"/>
  <c r="N51" i="21"/>
  <c r="O51" i="21"/>
  <c r="P51" i="21"/>
  <c r="Q51" i="21"/>
  <c r="R51" i="21"/>
  <c r="S51" i="21"/>
  <c r="T51" i="21"/>
  <c r="U51" i="21"/>
  <c r="D52" i="21"/>
  <c r="E52" i="21"/>
  <c r="F52" i="21"/>
  <c r="G52" i="21"/>
  <c r="H52" i="21"/>
  <c r="I52" i="21"/>
  <c r="J52" i="21"/>
  <c r="K52" i="21"/>
  <c r="L52" i="21"/>
  <c r="M52" i="21"/>
  <c r="N52" i="21"/>
  <c r="O52" i="21"/>
  <c r="P52" i="21"/>
  <c r="Q52" i="21"/>
  <c r="R52" i="21"/>
  <c r="S52" i="21"/>
  <c r="T52" i="21"/>
  <c r="U52" i="21"/>
  <c r="D53" i="21"/>
  <c r="E53" i="21"/>
  <c r="F53" i="21"/>
  <c r="G53" i="21"/>
  <c r="H53" i="21"/>
  <c r="I53" i="21"/>
  <c r="J53" i="21"/>
  <c r="K53" i="21"/>
  <c r="L53" i="21"/>
  <c r="M53" i="21"/>
  <c r="N53" i="21"/>
  <c r="O53" i="21"/>
  <c r="P53" i="21"/>
  <c r="Q53" i="21"/>
  <c r="R53" i="21"/>
  <c r="S53" i="21"/>
  <c r="T53" i="21"/>
  <c r="U53" i="21"/>
  <c r="D54" i="21"/>
  <c r="E54" i="21"/>
  <c r="F54" i="21"/>
  <c r="G54" i="21"/>
  <c r="H54" i="21"/>
  <c r="I54" i="21"/>
  <c r="J54" i="21"/>
  <c r="K54" i="21"/>
  <c r="L54" i="21"/>
  <c r="M54" i="21"/>
  <c r="N54" i="21"/>
  <c r="O54" i="21"/>
  <c r="P54" i="21"/>
  <c r="Q54" i="21"/>
  <c r="R54" i="21"/>
  <c r="S54" i="21"/>
  <c r="T54" i="21"/>
  <c r="U54" i="21"/>
  <c r="D55" i="21"/>
  <c r="E55" i="21"/>
  <c r="F55" i="21"/>
  <c r="G55" i="21"/>
  <c r="H55" i="21"/>
  <c r="I55" i="21"/>
  <c r="J55" i="21"/>
  <c r="K55" i="21"/>
  <c r="L55" i="21"/>
  <c r="M55" i="21"/>
  <c r="N55" i="21"/>
  <c r="O55" i="21"/>
  <c r="P55" i="21"/>
  <c r="Q55" i="21"/>
  <c r="R55" i="21"/>
  <c r="S55" i="21"/>
  <c r="T55" i="21"/>
  <c r="U55" i="21"/>
  <c r="D56" i="21"/>
  <c r="E56" i="21"/>
  <c r="F56" i="21"/>
  <c r="G56" i="21"/>
  <c r="H56" i="21"/>
  <c r="I56" i="21"/>
  <c r="J56" i="21"/>
  <c r="K56" i="21"/>
  <c r="L56" i="21"/>
  <c r="M56" i="21"/>
  <c r="N56" i="21"/>
  <c r="O56" i="21"/>
  <c r="P56" i="21"/>
  <c r="Q56" i="21"/>
  <c r="R56" i="21"/>
  <c r="S56" i="21"/>
  <c r="T56" i="21"/>
  <c r="U56" i="21"/>
  <c r="D57" i="21"/>
  <c r="E57" i="21"/>
  <c r="F57" i="21"/>
  <c r="G57" i="21"/>
  <c r="H57" i="21"/>
  <c r="I57" i="21"/>
  <c r="J57" i="21"/>
  <c r="K57" i="21"/>
  <c r="L57" i="21"/>
  <c r="M57" i="21"/>
  <c r="N57" i="21"/>
  <c r="O57" i="21"/>
  <c r="P57" i="21"/>
  <c r="Q57" i="21"/>
  <c r="R57" i="21"/>
  <c r="S57" i="21"/>
  <c r="T57" i="21"/>
  <c r="U57" i="21"/>
  <c r="D58" i="21"/>
  <c r="E58" i="21"/>
  <c r="F58" i="21"/>
  <c r="G58" i="21"/>
  <c r="H58" i="21"/>
  <c r="I58" i="21"/>
  <c r="J58" i="21"/>
  <c r="K58" i="21"/>
  <c r="L58" i="21"/>
  <c r="M58" i="21"/>
  <c r="N58" i="21"/>
  <c r="O58" i="21"/>
  <c r="P58" i="21"/>
  <c r="Q58" i="21"/>
  <c r="R58" i="21"/>
  <c r="S58" i="21"/>
  <c r="T58" i="21"/>
  <c r="U58" i="21"/>
  <c r="D59" i="21"/>
  <c r="E59" i="21"/>
  <c r="F59" i="21"/>
  <c r="G59" i="21"/>
  <c r="H59" i="21"/>
  <c r="I59" i="21"/>
  <c r="J59" i="21"/>
  <c r="K59" i="21"/>
  <c r="L59" i="21"/>
  <c r="M59" i="21"/>
  <c r="N59" i="21"/>
  <c r="O59" i="21"/>
  <c r="P59" i="21"/>
  <c r="Q59" i="21"/>
  <c r="R59" i="21"/>
  <c r="S59" i="21"/>
  <c r="T59" i="21"/>
  <c r="U59" i="21"/>
  <c r="D60" i="21"/>
  <c r="E60" i="21"/>
  <c r="F60" i="21"/>
  <c r="G60" i="21"/>
  <c r="H60" i="21"/>
  <c r="I60" i="21"/>
  <c r="J60" i="21"/>
  <c r="K60" i="21"/>
  <c r="L60" i="21"/>
  <c r="M60" i="21"/>
  <c r="N60" i="21"/>
  <c r="O60" i="21"/>
  <c r="P60" i="21"/>
  <c r="Q60" i="21"/>
  <c r="R60" i="21"/>
  <c r="S60" i="21"/>
  <c r="T60" i="21"/>
  <c r="U60"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9" i="21"/>
  <c r="BG5" i="54"/>
  <c r="BH5" i="54"/>
  <c r="BG6" i="54"/>
  <c r="BH6" i="54"/>
  <c r="BG7" i="54"/>
  <c r="BH7" i="54"/>
  <c r="BG8" i="54"/>
  <c r="BH8" i="54"/>
  <c r="BG9" i="54"/>
  <c r="BH9" i="54"/>
  <c r="BG10" i="54"/>
  <c r="BH10" i="54"/>
  <c r="BG11" i="54"/>
  <c r="BH11" i="54"/>
  <c r="BG12" i="54"/>
  <c r="BH12" i="54"/>
  <c r="BG13" i="54"/>
  <c r="BH13" i="54"/>
  <c r="BG14" i="54"/>
  <c r="BH14" i="54"/>
  <c r="BG15" i="54"/>
  <c r="BH15" i="54"/>
  <c r="BH4" i="54"/>
  <c r="BG4" i="54"/>
  <c r="AR4" i="54"/>
  <c r="AM5" i="54"/>
  <c r="AM6" i="54"/>
  <c r="AM7" i="54"/>
  <c r="AM8" i="54"/>
  <c r="AM9" i="54"/>
  <c r="AM10" i="54"/>
  <c r="AM11" i="54"/>
  <c r="AM12" i="54"/>
  <c r="AM13" i="54"/>
  <c r="AM14" i="54"/>
  <c r="AM15" i="54"/>
  <c r="AM16" i="54"/>
  <c r="AM17" i="54"/>
  <c r="AM18" i="54"/>
  <c r="AM19" i="54"/>
  <c r="AM20" i="54"/>
  <c r="AM21" i="54"/>
  <c r="AM22" i="54"/>
  <c r="AM23" i="54"/>
  <c r="AM24" i="54"/>
  <c r="AM25" i="54"/>
  <c r="AM26" i="54"/>
  <c r="AM27" i="54"/>
  <c r="AM28" i="54"/>
  <c r="AM29" i="54"/>
  <c r="AM30" i="54"/>
  <c r="AM31" i="54"/>
  <c r="AM32" i="54"/>
  <c r="AM33" i="54"/>
  <c r="AM34" i="54"/>
  <c r="AM35" i="54"/>
  <c r="AM36" i="54"/>
  <c r="AM37" i="54"/>
  <c r="AM38" i="54"/>
  <c r="AM39" i="54"/>
  <c r="AM40" i="54"/>
  <c r="AM41" i="54"/>
  <c r="AM42" i="54"/>
  <c r="AM43" i="54"/>
  <c r="AM44" i="54"/>
  <c r="AM45" i="54"/>
  <c r="AM4" i="54"/>
  <c r="C46" i="54"/>
  <c r="D46" i="54"/>
  <c r="E46" i="54"/>
  <c r="F46" i="54"/>
  <c r="G46" i="54"/>
  <c r="H46" i="54"/>
  <c r="I46" i="54"/>
  <c r="J46" i="54"/>
  <c r="K46" i="54"/>
  <c r="L46" i="54"/>
  <c r="M46" i="54"/>
  <c r="N46" i="54"/>
  <c r="O46" i="54"/>
  <c r="P46" i="54"/>
  <c r="Q46" i="54"/>
  <c r="R46" i="54"/>
  <c r="S46" i="54"/>
  <c r="T46" i="54"/>
  <c r="U46" i="54"/>
  <c r="C47" i="54"/>
  <c r="D47" i="54"/>
  <c r="E47" i="54"/>
  <c r="F47" i="54"/>
  <c r="G47" i="54"/>
  <c r="H47" i="54"/>
  <c r="I47" i="54"/>
  <c r="J47" i="54"/>
  <c r="K47" i="54"/>
  <c r="L47" i="54"/>
  <c r="M47" i="54"/>
  <c r="N47" i="54"/>
  <c r="O47" i="54"/>
  <c r="P47" i="54"/>
  <c r="Q47" i="54"/>
  <c r="R47" i="54"/>
  <c r="S47" i="54"/>
  <c r="T47" i="54"/>
  <c r="U47" i="54"/>
  <c r="C48" i="54"/>
  <c r="D48" i="54"/>
  <c r="E48" i="54"/>
  <c r="F48" i="54"/>
  <c r="G48" i="54"/>
  <c r="H48" i="54"/>
  <c r="I48" i="54"/>
  <c r="J48" i="54"/>
  <c r="K48" i="54"/>
  <c r="L48" i="54"/>
  <c r="M48" i="54"/>
  <c r="N48" i="54"/>
  <c r="O48" i="54"/>
  <c r="P48" i="54"/>
  <c r="Q48" i="54"/>
  <c r="R48" i="54"/>
  <c r="S48" i="54"/>
  <c r="T48" i="54"/>
  <c r="U48" i="54"/>
  <c r="C49" i="54"/>
  <c r="D49" i="54"/>
  <c r="E49" i="54"/>
  <c r="F49" i="54"/>
  <c r="G49" i="54"/>
  <c r="H49" i="54"/>
  <c r="I49" i="54"/>
  <c r="J49" i="54"/>
  <c r="K49" i="54"/>
  <c r="L49" i="54"/>
  <c r="M49" i="54"/>
  <c r="N49" i="54"/>
  <c r="O49" i="54"/>
  <c r="P49" i="54"/>
  <c r="Q49" i="54"/>
  <c r="R49" i="54"/>
  <c r="S49" i="54"/>
  <c r="T49" i="54"/>
  <c r="U49" i="54"/>
  <c r="C50" i="54"/>
  <c r="D50" i="54"/>
  <c r="E50" i="54"/>
  <c r="F50" i="54"/>
  <c r="G50" i="54"/>
  <c r="H50" i="54"/>
  <c r="I50" i="54"/>
  <c r="J50" i="54"/>
  <c r="K50" i="54"/>
  <c r="L50" i="54"/>
  <c r="M50" i="54"/>
  <c r="N50" i="54"/>
  <c r="O50" i="54"/>
  <c r="P50" i="54"/>
  <c r="Q50" i="54"/>
  <c r="R50" i="54"/>
  <c r="S50" i="54"/>
  <c r="T50" i="54"/>
  <c r="U50" i="54"/>
  <c r="C51" i="54"/>
  <c r="D51" i="54"/>
  <c r="E51" i="54"/>
  <c r="F51" i="54"/>
  <c r="G51" i="54"/>
  <c r="H51" i="54"/>
  <c r="I51" i="54"/>
  <c r="J51" i="54"/>
  <c r="K51" i="54"/>
  <c r="L51" i="54"/>
  <c r="M51" i="54"/>
  <c r="N51" i="54"/>
  <c r="O51" i="54"/>
  <c r="P51" i="54"/>
  <c r="Q51" i="54"/>
  <c r="R51" i="54"/>
  <c r="S51" i="54"/>
  <c r="T51" i="54"/>
  <c r="U51" i="54"/>
  <c r="C52" i="54"/>
  <c r="D52" i="54"/>
  <c r="E52" i="54"/>
  <c r="F52" i="54"/>
  <c r="G52" i="54"/>
  <c r="H52" i="54"/>
  <c r="I52" i="54"/>
  <c r="J52" i="54"/>
  <c r="K52" i="54"/>
  <c r="L52" i="54"/>
  <c r="M52" i="54"/>
  <c r="N52" i="54"/>
  <c r="O52" i="54"/>
  <c r="P52" i="54"/>
  <c r="Q52" i="54"/>
  <c r="R52" i="54"/>
  <c r="S52" i="54"/>
  <c r="T52" i="54"/>
  <c r="U52" i="54"/>
  <c r="C53" i="54"/>
  <c r="D53" i="54"/>
  <c r="E53" i="54"/>
  <c r="F53" i="54"/>
  <c r="G53" i="54"/>
  <c r="H53" i="54"/>
  <c r="I53" i="54"/>
  <c r="J53" i="54"/>
  <c r="K53" i="54"/>
  <c r="L53" i="54"/>
  <c r="M53" i="54"/>
  <c r="N53" i="54"/>
  <c r="O53" i="54"/>
  <c r="P53" i="54"/>
  <c r="Q53" i="54"/>
  <c r="R53" i="54"/>
  <c r="S53" i="54"/>
  <c r="T53" i="54"/>
  <c r="U53" i="54"/>
  <c r="C54" i="54"/>
  <c r="D54" i="54"/>
  <c r="E54" i="54"/>
  <c r="F54" i="54"/>
  <c r="G54" i="54"/>
  <c r="H54" i="54"/>
  <c r="I54" i="54"/>
  <c r="J54" i="54"/>
  <c r="K54" i="54"/>
  <c r="L54" i="54"/>
  <c r="M54" i="54"/>
  <c r="N54" i="54"/>
  <c r="O54" i="54"/>
  <c r="P54" i="54"/>
  <c r="Q54" i="54"/>
  <c r="R54" i="54"/>
  <c r="S54" i="54"/>
  <c r="T54" i="54"/>
  <c r="U54" i="54"/>
  <c r="C55" i="54"/>
  <c r="D55" i="54"/>
  <c r="E55" i="54"/>
  <c r="F55" i="54"/>
  <c r="G55" i="54"/>
  <c r="H55" i="54"/>
  <c r="I55" i="54"/>
  <c r="J55" i="54"/>
  <c r="K55" i="54"/>
  <c r="L55" i="54"/>
  <c r="M55" i="54"/>
  <c r="N55" i="54"/>
  <c r="O55" i="54"/>
  <c r="P55" i="54"/>
  <c r="Q55" i="54"/>
  <c r="R55" i="54"/>
  <c r="S55" i="54"/>
  <c r="T55" i="54"/>
  <c r="U55" i="54"/>
  <c r="C56" i="54"/>
  <c r="D56" i="54"/>
  <c r="E56" i="54"/>
  <c r="F56" i="54"/>
  <c r="G56" i="54"/>
  <c r="H56" i="54"/>
  <c r="I56" i="54"/>
  <c r="J56" i="54"/>
  <c r="K56" i="54"/>
  <c r="L56" i="54"/>
  <c r="M56" i="54"/>
  <c r="N56" i="54"/>
  <c r="O56" i="54"/>
  <c r="P56" i="54"/>
  <c r="Q56" i="54"/>
  <c r="R56" i="54"/>
  <c r="S56" i="54"/>
  <c r="T56" i="54"/>
  <c r="U56" i="54"/>
  <c r="C57" i="54"/>
  <c r="D57" i="54"/>
  <c r="E57" i="54"/>
  <c r="F57" i="54"/>
  <c r="G57" i="54"/>
  <c r="H57" i="54"/>
  <c r="I57" i="54"/>
  <c r="J57" i="54"/>
  <c r="K57" i="54"/>
  <c r="L57" i="54"/>
  <c r="M57" i="54"/>
  <c r="N57" i="54"/>
  <c r="O57" i="54"/>
  <c r="P57" i="54"/>
  <c r="Q57" i="54"/>
  <c r="R57" i="54"/>
  <c r="S57" i="54"/>
  <c r="T57" i="54"/>
  <c r="U57" i="54"/>
  <c r="C58" i="54"/>
  <c r="D58" i="54"/>
  <c r="E58" i="54"/>
  <c r="F58" i="54"/>
  <c r="G58" i="54"/>
  <c r="H58" i="54"/>
  <c r="I58" i="54"/>
  <c r="J58" i="54"/>
  <c r="K58" i="54"/>
  <c r="L58" i="54"/>
  <c r="M58" i="54"/>
  <c r="N58" i="54"/>
  <c r="O58" i="54"/>
  <c r="P58" i="54"/>
  <c r="Q58" i="54"/>
  <c r="R58" i="54"/>
  <c r="S58" i="54"/>
  <c r="T58" i="54"/>
  <c r="U58" i="54"/>
  <c r="C59" i="54"/>
  <c r="D59" i="54"/>
  <c r="E59" i="54"/>
  <c r="F59" i="54"/>
  <c r="G59" i="54"/>
  <c r="H59" i="54"/>
  <c r="I59" i="54"/>
  <c r="J59" i="54"/>
  <c r="K59" i="54"/>
  <c r="L59" i="54"/>
  <c r="M59" i="54"/>
  <c r="N59" i="54"/>
  <c r="O59" i="54"/>
  <c r="P59" i="54"/>
  <c r="Q59" i="54"/>
  <c r="R59" i="54"/>
  <c r="S59" i="54"/>
  <c r="T59" i="54"/>
  <c r="U59" i="54"/>
  <c r="C60" i="54"/>
  <c r="D60" i="54"/>
  <c r="E60" i="54"/>
  <c r="F60" i="54"/>
  <c r="G60" i="54"/>
  <c r="H60" i="54"/>
  <c r="I60" i="54"/>
  <c r="J60" i="54"/>
  <c r="K60" i="54"/>
  <c r="L60" i="54"/>
  <c r="M60" i="54"/>
  <c r="N60" i="54"/>
  <c r="O60" i="54"/>
  <c r="P60" i="54"/>
  <c r="Q60" i="54"/>
  <c r="R60" i="54"/>
  <c r="S60" i="54"/>
  <c r="T60" i="54"/>
  <c r="U60" i="54"/>
  <c r="C61" i="54"/>
  <c r="D61" i="54"/>
  <c r="E61" i="54"/>
  <c r="F61" i="54"/>
  <c r="G61" i="54"/>
  <c r="H61" i="54"/>
  <c r="I61" i="54"/>
  <c r="J61" i="54"/>
  <c r="K61" i="54"/>
  <c r="L61" i="54"/>
  <c r="M61" i="54"/>
  <c r="N61" i="54"/>
  <c r="O61" i="54"/>
  <c r="P61" i="54"/>
  <c r="Q61" i="54"/>
  <c r="R61" i="54"/>
  <c r="S61" i="54"/>
  <c r="T61" i="54"/>
  <c r="U61" i="54"/>
  <c r="C62" i="54"/>
  <c r="D62" i="54"/>
  <c r="E62" i="54"/>
  <c r="F62" i="54"/>
  <c r="G62" i="54"/>
  <c r="H62" i="54"/>
  <c r="I62" i="54"/>
  <c r="J62" i="54"/>
  <c r="K62" i="54"/>
  <c r="L62" i="54"/>
  <c r="M62" i="54"/>
  <c r="N62" i="54"/>
  <c r="O62" i="54"/>
  <c r="P62" i="54"/>
  <c r="Q62" i="54"/>
  <c r="R62" i="54"/>
  <c r="S62" i="54"/>
  <c r="T62" i="54"/>
  <c r="U62" i="54"/>
  <c r="C63" i="54"/>
  <c r="D63" i="54"/>
  <c r="E63" i="54"/>
  <c r="F63" i="54"/>
  <c r="G63" i="54"/>
  <c r="H63" i="54"/>
  <c r="I63" i="54"/>
  <c r="J63" i="54"/>
  <c r="K63" i="54"/>
  <c r="L63" i="54"/>
  <c r="M63" i="54"/>
  <c r="N63" i="54"/>
  <c r="O63" i="54"/>
  <c r="P63" i="54"/>
  <c r="Q63" i="54"/>
  <c r="R63" i="54"/>
  <c r="S63" i="54"/>
  <c r="T63" i="54"/>
  <c r="U63" i="54"/>
  <c r="C64" i="54"/>
  <c r="D64" i="54"/>
  <c r="E64" i="54"/>
  <c r="F64" i="54"/>
  <c r="G64" i="54"/>
  <c r="H64" i="54"/>
  <c r="I64" i="54"/>
  <c r="J64" i="54"/>
  <c r="K64" i="54"/>
  <c r="L64" i="54"/>
  <c r="M64" i="54"/>
  <c r="N64" i="54"/>
  <c r="O64" i="54"/>
  <c r="P64" i="54"/>
  <c r="Q64" i="54"/>
  <c r="R64" i="54"/>
  <c r="S64" i="54"/>
  <c r="T64" i="54"/>
  <c r="U64" i="54"/>
  <c r="C65" i="54"/>
  <c r="D65" i="54"/>
  <c r="E65" i="54"/>
  <c r="F65" i="54"/>
  <c r="G65" i="54"/>
  <c r="H65" i="54"/>
  <c r="I65" i="54"/>
  <c r="J65" i="54"/>
  <c r="K65" i="54"/>
  <c r="L65" i="54"/>
  <c r="M65" i="54"/>
  <c r="N65" i="54"/>
  <c r="O65" i="54"/>
  <c r="P65" i="54"/>
  <c r="Q65" i="54"/>
  <c r="R65" i="54"/>
  <c r="S65" i="54"/>
  <c r="T65" i="54"/>
  <c r="U65" i="54"/>
  <c r="C66" i="54"/>
  <c r="D66" i="54"/>
  <c r="E66" i="54"/>
  <c r="F66" i="54"/>
  <c r="G66" i="54"/>
  <c r="H66" i="54"/>
  <c r="I66" i="54"/>
  <c r="J66" i="54"/>
  <c r="K66" i="54"/>
  <c r="L66" i="54"/>
  <c r="M66" i="54"/>
  <c r="N66" i="54"/>
  <c r="O66" i="54"/>
  <c r="P66" i="54"/>
  <c r="Q66" i="54"/>
  <c r="R66" i="54"/>
  <c r="S66" i="54"/>
  <c r="T66" i="54"/>
  <c r="U66" i="54"/>
  <c r="C67" i="54"/>
  <c r="D67" i="54"/>
  <c r="E67" i="54"/>
  <c r="F67" i="54"/>
  <c r="G67" i="54"/>
  <c r="H67" i="54"/>
  <c r="I67" i="54"/>
  <c r="J67" i="54"/>
  <c r="K67" i="54"/>
  <c r="L67" i="54"/>
  <c r="M67" i="54"/>
  <c r="N67" i="54"/>
  <c r="O67" i="54"/>
  <c r="P67" i="54"/>
  <c r="Q67" i="54"/>
  <c r="R67" i="54"/>
  <c r="S67" i="54"/>
  <c r="T67" i="54"/>
  <c r="U67" i="54"/>
  <c r="C68" i="54"/>
  <c r="D68" i="54"/>
  <c r="E68" i="54"/>
  <c r="F68" i="54"/>
  <c r="G68" i="54"/>
  <c r="H68" i="54"/>
  <c r="I68" i="54"/>
  <c r="J68" i="54"/>
  <c r="K68" i="54"/>
  <c r="L68" i="54"/>
  <c r="M68" i="54"/>
  <c r="N68" i="54"/>
  <c r="O68" i="54"/>
  <c r="P68" i="54"/>
  <c r="Q68" i="54"/>
  <c r="R68" i="54"/>
  <c r="S68" i="54"/>
  <c r="T68" i="54"/>
  <c r="U68" i="54"/>
  <c r="C69" i="54"/>
  <c r="D69" i="54"/>
  <c r="E69" i="54"/>
  <c r="F69" i="54"/>
  <c r="G69" i="54"/>
  <c r="H69" i="54"/>
  <c r="I69" i="54"/>
  <c r="J69" i="54"/>
  <c r="K69" i="54"/>
  <c r="L69" i="54"/>
  <c r="M69" i="54"/>
  <c r="N69" i="54"/>
  <c r="O69" i="54"/>
  <c r="P69" i="54"/>
  <c r="Q69" i="54"/>
  <c r="R69" i="54"/>
  <c r="S69" i="54"/>
  <c r="T69" i="54"/>
  <c r="U69" i="54"/>
  <c r="C70" i="54"/>
  <c r="D70" i="54"/>
  <c r="E70" i="54"/>
  <c r="F70" i="54"/>
  <c r="G70" i="54"/>
  <c r="H70" i="54"/>
  <c r="I70" i="54"/>
  <c r="J70" i="54"/>
  <c r="K70" i="54"/>
  <c r="L70" i="54"/>
  <c r="M70" i="54"/>
  <c r="N70" i="54"/>
  <c r="O70" i="54"/>
  <c r="P70" i="54"/>
  <c r="Q70" i="54"/>
  <c r="R70" i="54"/>
  <c r="S70" i="54"/>
  <c r="T70" i="54"/>
  <c r="U70" i="54"/>
  <c r="C71" i="54"/>
  <c r="D71" i="54"/>
  <c r="E71" i="54"/>
  <c r="F71" i="54"/>
  <c r="G71" i="54"/>
  <c r="H71" i="54"/>
  <c r="I71" i="54"/>
  <c r="J71" i="54"/>
  <c r="K71" i="54"/>
  <c r="L71" i="54"/>
  <c r="M71" i="54"/>
  <c r="N71" i="54"/>
  <c r="O71" i="54"/>
  <c r="P71" i="54"/>
  <c r="Q71" i="54"/>
  <c r="R71" i="54"/>
  <c r="S71" i="54"/>
  <c r="T71" i="54"/>
  <c r="U71" i="54"/>
  <c r="C72" i="54"/>
  <c r="D72" i="54"/>
  <c r="E72" i="54"/>
  <c r="F72" i="54"/>
  <c r="G72" i="54"/>
  <c r="H72" i="54"/>
  <c r="I72" i="54"/>
  <c r="J72" i="54"/>
  <c r="K72" i="54"/>
  <c r="L72" i="54"/>
  <c r="M72" i="54"/>
  <c r="N72" i="54"/>
  <c r="O72" i="54"/>
  <c r="P72" i="54"/>
  <c r="Q72" i="54"/>
  <c r="R72" i="54"/>
  <c r="S72" i="54"/>
  <c r="T72" i="54"/>
  <c r="U72" i="54"/>
  <c r="C73" i="54"/>
  <c r="D73" i="54"/>
  <c r="E73" i="54"/>
  <c r="F73" i="54"/>
  <c r="G73" i="54"/>
  <c r="H73" i="54"/>
  <c r="I73" i="54"/>
  <c r="J73" i="54"/>
  <c r="K73" i="54"/>
  <c r="L73" i="54"/>
  <c r="M73" i="54"/>
  <c r="N73" i="54"/>
  <c r="O73" i="54"/>
  <c r="P73" i="54"/>
  <c r="Q73" i="54"/>
  <c r="R73" i="54"/>
  <c r="S73" i="54"/>
  <c r="T73" i="54"/>
  <c r="U73" i="54"/>
  <c r="C74" i="54"/>
  <c r="D74" i="54"/>
  <c r="E74" i="54"/>
  <c r="F74" i="54"/>
  <c r="G74" i="54"/>
  <c r="H74" i="54"/>
  <c r="I74" i="54"/>
  <c r="J74" i="54"/>
  <c r="K74" i="54"/>
  <c r="L74" i="54"/>
  <c r="M74" i="54"/>
  <c r="N74" i="54"/>
  <c r="O74" i="54"/>
  <c r="P74" i="54"/>
  <c r="Q74" i="54"/>
  <c r="R74" i="54"/>
  <c r="S74" i="54"/>
  <c r="T74" i="54"/>
  <c r="U74" i="54"/>
  <c r="C75" i="54"/>
  <c r="D75" i="54"/>
  <c r="E75" i="54"/>
  <c r="F75" i="54"/>
  <c r="G75" i="54"/>
  <c r="H75" i="54"/>
  <c r="I75" i="54"/>
  <c r="J75" i="54"/>
  <c r="K75" i="54"/>
  <c r="L75" i="54"/>
  <c r="M75" i="54"/>
  <c r="N75" i="54"/>
  <c r="O75" i="54"/>
  <c r="P75" i="54"/>
  <c r="Q75" i="54"/>
  <c r="R75" i="54"/>
  <c r="S75" i="54"/>
  <c r="T75" i="54"/>
  <c r="U75" i="54"/>
  <c r="C76" i="54"/>
  <c r="D76" i="54"/>
  <c r="E76" i="54"/>
  <c r="F76" i="54"/>
  <c r="G76" i="54"/>
  <c r="H76" i="54"/>
  <c r="I76" i="54"/>
  <c r="J76" i="54"/>
  <c r="K76" i="54"/>
  <c r="L76" i="54"/>
  <c r="M76" i="54"/>
  <c r="N76" i="54"/>
  <c r="O76" i="54"/>
  <c r="P76" i="54"/>
  <c r="Q76" i="54"/>
  <c r="R76" i="54"/>
  <c r="S76" i="54"/>
  <c r="T76" i="54"/>
  <c r="U76" i="54"/>
  <c r="C77" i="54"/>
  <c r="D77" i="54"/>
  <c r="E77" i="54"/>
  <c r="F77" i="54"/>
  <c r="G77" i="54"/>
  <c r="H77" i="54"/>
  <c r="I77" i="54"/>
  <c r="J77" i="54"/>
  <c r="K77" i="54"/>
  <c r="L77" i="54"/>
  <c r="M77" i="54"/>
  <c r="N77" i="54"/>
  <c r="O77" i="54"/>
  <c r="P77" i="54"/>
  <c r="Q77" i="54"/>
  <c r="R77" i="54"/>
  <c r="S77" i="54"/>
  <c r="T77" i="54"/>
  <c r="U77" i="54"/>
  <c r="C78" i="54"/>
  <c r="D78" i="54"/>
  <c r="E78" i="54"/>
  <c r="F78" i="54"/>
  <c r="G78" i="54"/>
  <c r="H78" i="54"/>
  <c r="I78" i="54"/>
  <c r="J78" i="54"/>
  <c r="K78" i="54"/>
  <c r="L78" i="54"/>
  <c r="M78" i="54"/>
  <c r="N78" i="54"/>
  <c r="O78" i="54"/>
  <c r="P78" i="54"/>
  <c r="Q78" i="54"/>
  <c r="R78" i="54"/>
  <c r="S78" i="54"/>
  <c r="T78" i="54"/>
  <c r="U78" i="54"/>
  <c r="C79" i="54"/>
  <c r="D79" i="54"/>
  <c r="E79" i="54"/>
  <c r="F79" i="54"/>
  <c r="G79" i="54"/>
  <c r="H79" i="54"/>
  <c r="I79" i="54"/>
  <c r="J79" i="54"/>
  <c r="K79" i="54"/>
  <c r="L79" i="54"/>
  <c r="M79" i="54"/>
  <c r="N79" i="54"/>
  <c r="O79" i="54"/>
  <c r="P79" i="54"/>
  <c r="Q79" i="54"/>
  <c r="R79" i="54"/>
  <c r="S79" i="54"/>
  <c r="T79" i="54"/>
  <c r="U79" i="54"/>
  <c r="C80" i="54"/>
  <c r="D80" i="54"/>
  <c r="E80" i="54"/>
  <c r="F80" i="54"/>
  <c r="G80" i="54"/>
  <c r="H80" i="54"/>
  <c r="I80" i="54"/>
  <c r="J80" i="54"/>
  <c r="K80" i="54"/>
  <c r="L80" i="54"/>
  <c r="M80" i="54"/>
  <c r="N80" i="54"/>
  <c r="O80" i="54"/>
  <c r="P80" i="54"/>
  <c r="Q80" i="54"/>
  <c r="R80" i="54"/>
  <c r="S80" i="54"/>
  <c r="T80" i="54"/>
  <c r="U80" i="54"/>
  <c r="C81" i="54"/>
  <c r="D81" i="54"/>
  <c r="E81" i="54"/>
  <c r="F81" i="54"/>
  <c r="G81" i="54"/>
  <c r="H81" i="54"/>
  <c r="I81" i="54"/>
  <c r="J81" i="54"/>
  <c r="K81" i="54"/>
  <c r="L81" i="54"/>
  <c r="M81" i="54"/>
  <c r="N81" i="54"/>
  <c r="O81" i="54"/>
  <c r="P81" i="54"/>
  <c r="Q81" i="54"/>
  <c r="R81" i="54"/>
  <c r="S81" i="54"/>
  <c r="T81" i="54"/>
  <c r="U81" i="54"/>
  <c r="B47" i="54"/>
  <c r="B48" i="54"/>
  <c r="B49" i="54"/>
  <c r="B50" i="54"/>
  <c r="B51" i="54"/>
  <c r="B52" i="54"/>
  <c r="B53" i="54"/>
  <c r="B54" i="54"/>
  <c r="B55" i="54"/>
  <c r="B56" i="54"/>
  <c r="B57" i="54"/>
  <c r="B58" i="54"/>
  <c r="B59" i="54"/>
  <c r="B60" i="54"/>
  <c r="B61" i="54"/>
  <c r="B62" i="54"/>
  <c r="B63" i="54"/>
  <c r="B64" i="54"/>
  <c r="B65" i="54"/>
  <c r="B66" i="54"/>
  <c r="B67" i="54"/>
  <c r="B68" i="54"/>
  <c r="B69" i="54"/>
  <c r="B70" i="54"/>
  <c r="B71" i="54"/>
  <c r="B72" i="54"/>
  <c r="B73" i="54"/>
  <c r="B74" i="54"/>
  <c r="B75" i="54"/>
  <c r="B76" i="54"/>
  <c r="B77" i="54"/>
  <c r="B78" i="54"/>
  <c r="B79" i="54"/>
  <c r="B80" i="54"/>
  <c r="B81" i="54"/>
  <c r="B46" i="54"/>
  <c r="T36" i="54"/>
  <c r="T37" i="54"/>
  <c r="T38" i="54"/>
  <c r="T39" i="54"/>
  <c r="T4" i="54"/>
  <c r="T5" i="54"/>
  <c r="T6" i="54"/>
  <c r="T7" i="54"/>
  <c r="T8" i="54"/>
  <c r="T9" i="54"/>
  <c r="T10" i="54"/>
  <c r="T11" i="54"/>
  <c r="T12" i="54"/>
  <c r="T13" i="54"/>
  <c r="T14" i="54"/>
  <c r="T15" i="54"/>
  <c r="T16" i="54"/>
  <c r="T17" i="54"/>
  <c r="T18" i="54"/>
  <c r="T19" i="54"/>
  <c r="T20" i="54"/>
  <c r="T21" i="54"/>
  <c r="T22" i="54"/>
  <c r="T23" i="54"/>
  <c r="T24" i="54"/>
  <c r="T25" i="54"/>
  <c r="T26" i="54"/>
  <c r="T27" i="54"/>
  <c r="T28" i="54"/>
  <c r="T29" i="54"/>
  <c r="T30" i="54"/>
  <c r="T31" i="54"/>
  <c r="T32" i="54"/>
  <c r="T33" i="54"/>
  <c r="T34" i="54"/>
  <c r="T35" i="54"/>
  <c r="T3" i="54"/>
  <c r="U3" i="54"/>
  <c r="B3" i="54"/>
  <c r="C3" i="54"/>
  <c r="D3" i="54"/>
  <c r="E3" i="54"/>
  <c r="F3" i="54"/>
  <c r="G3" i="54"/>
  <c r="H3" i="54"/>
  <c r="I3" i="54"/>
  <c r="J3" i="54"/>
  <c r="K3" i="54"/>
  <c r="L3" i="54"/>
  <c r="M3" i="54"/>
  <c r="N3" i="54"/>
  <c r="O3" i="54"/>
  <c r="P3" i="54"/>
  <c r="Q3" i="54"/>
  <c r="R3" i="54"/>
  <c r="S3" i="54"/>
  <c r="C4" i="54"/>
  <c r="D4" i="54"/>
  <c r="E4" i="54"/>
  <c r="F4" i="54"/>
  <c r="G4" i="54"/>
  <c r="H4" i="54"/>
  <c r="I4" i="54"/>
  <c r="J4" i="54"/>
  <c r="K4" i="54"/>
  <c r="L4" i="54"/>
  <c r="M4" i="54"/>
  <c r="N4" i="54"/>
  <c r="O4" i="54"/>
  <c r="P4" i="54"/>
  <c r="Q4" i="54"/>
  <c r="R4" i="54"/>
  <c r="S4" i="54"/>
  <c r="U4" i="54"/>
  <c r="C5" i="54"/>
  <c r="D5" i="54"/>
  <c r="E5" i="54"/>
  <c r="F5" i="54"/>
  <c r="G5" i="54"/>
  <c r="H5" i="54"/>
  <c r="I5" i="54"/>
  <c r="J5" i="54"/>
  <c r="K5" i="54"/>
  <c r="L5" i="54"/>
  <c r="M5" i="54"/>
  <c r="N5" i="54"/>
  <c r="O5" i="54"/>
  <c r="P5" i="54"/>
  <c r="Q5" i="54"/>
  <c r="R5" i="54"/>
  <c r="S5" i="54"/>
  <c r="U5" i="54"/>
  <c r="C6" i="54"/>
  <c r="D6" i="54"/>
  <c r="E6" i="54"/>
  <c r="F6" i="54"/>
  <c r="G6" i="54"/>
  <c r="H6" i="54"/>
  <c r="I6" i="54"/>
  <c r="J6" i="54"/>
  <c r="K6" i="54"/>
  <c r="L6" i="54"/>
  <c r="M6" i="54"/>
  <c r="N6" i="54"/>
  <c r="O6" i="54"/>
  <c r="P6" i="54"/>
  <c r="Q6" i="54"/>
  <c r="R6" i="54"/>
  <c r="S6" i="54"/>
  <c r="U6" i="54"/>
  <c r="C7" i="54"/>
  <c r="D7" i="54"/>
  <c r="E7" i="54"/>
  <c r="F7" i="54"/>
  <c r="G7" i="54"/>
  <c r="H7" i="54"/>
  <c r="I7" i="54"/>
  <c r="J7" i="54"/>
  <c r="K7" i="54"/>
  <c r="L7" i="54"/>
  <c r="M7" i="54"/>
  <c r="N7" i="54"/>
  <c r="O7" i="54"/>
  <c r="P7" i="54"/>
  <c r="Q7" i="54"/>
  <c r="R7" i="54"/>
  <c r="S7" i="54"/>
  <c r="U7" i="54"/>
  <c r="C8" i="54"/>
  <c r="D8" i="54"/>
  <c r="E8" i="54"/>
  <c r="F8" i="54"/>
  <c r="G8" i="54"/>
  <c r="H8" i="54"/>
  <c r="I8" i="54"/>
  <c r="J8" i="54"/>
  <c r="K8" i="54"/>
  <c r="L8" i="54"/>
  <c r="M8" i="54"/>
  <c r="N8" i="54"/>
  <c r="O8" i="54"/>
  <c r="P8" i="54"/>
  <c r="Q8" i="54"/>
  <c r="R8" i="54"/>
  <c r="S8" i="54"/>
  <c r="U8" i="54"/>
  <c r="C9" i="54"/>
  <c r="D9" i="54"/>
  <c r="E9" i="54"/>
  <c r="F9" i="54"/>
  <c r="G9" i="54"/>
  <c r="H9" i="54"/>
  <c r="I9" i="54"/>
  <c r="J9" i="54"/>
  <c r="K9" i="54"/>
  <c r="L9" i="54"/>
  <c r="M9" i="54"/>
  <c r="N9" i="54"/>
  <c r="O9" i="54"/>
  <c r="P9" i="54"/>
  <c r="Q9" i="54"/>
  <c r="R9" i="54"/>
  <c r="S9" i="54"/>
  <c r="U9" i="54"/>
  <c r="C10" i="54"/>
  <c r="D10" i="54"/>
  <c r="E10" i="54"/>
  <c r="F10" i="54"/>
  <c r="G10" i="54"/>
  <c r="H10" i="54"/>
  <c r="I10" i="54"/>
  <c r="J10" i="54"/>
  <c r="K10" i="54"/>
  <c r="L10" i="54"/>
  <c r="M10" i="54"/>
  <c r="N10" i="54"/>
  <c r="O10" i="54"/>
  <c r="P10" i="54"/>
  <c r="Q10" i="54"/>
  <c r="R10" i="54"/>
  <c r="S10" i="54"/>
  <c r="U10" i="54"/>
  <c r="C11" i="54"/>
  <c r="D11" i="54"/>
  <c r="E11" i="54"/>
  <c r="F11" i="54"/>
  <c r="G11" i="54"/>
  <c r="H11" i="54"/>
  <c r="I11" i="54"/>
  <c r="J11" i="54"/>
  <c r="K11" i="54"/>
  <c r="L11" i="54"/>
  <c r="M11" i="54"/>
  <c r="N11" i="54"/>
  <c r="O11" i="54"/>
  <c r="P11" i="54"/>
  <c r="Q11" i="54"/>
  <c r="R11" i="54"/>
  <c r="S11" i="54"/>
  <c r="U11" i="54"/>
  <c r="C12" i="54"/>
  <c r="D12" i="54"/>
  <c r="E12" i="54"/>
  <c r="F12" i="54"/>
  <c r="G12" i="54"/>
  <c r="H12" i="54"/>
  <c r="I12" i="54"/>
  <c r="J12" i="54"/>
  <c r="K12" i="54"/>
  <c r="L12" i="54"/>
  <c r="M12" i="54"/>
  <c r="N12" i="54"/>
  <c r="O12" i="54"/>
  <c r="P12" i="54"/>
  <c r="Q12" i="54"/>
  <c r="R12" i="54"/>
  <c r="S12" i="54"/>
  <c r="U12" i="54"/>
  <c r="C13" i="54"/>
  <c r="D13" i="54"/>
  <c r="E13" i="54"/>
  <c r="F13" i="54"/>
  <c r="G13" i="54"/>
  <c r="H13" i="54"/>
  <c r="I13" i="54"/>
  <c r="J13" i="54"/>
  <c r="K13" i="54"/>
  <c r="L13" i="54"/>
  <c r="M13" i="54"/>
  <c r="N13" i="54"/>
  <c r="O13" i="54"/>
  <c r="P13" i="54"/>
  <c r="Q13" i="54"/>
  <c r="R13" i="54"/>
  <c r="S13" i="54"/>
  <c r="U13" i="54"/>
  <c r="C14" i="54"/>
  <c r="D14" i="54"/>
  <c r="E14" i="54"/>
  <c r="F14" i="54"/>
  <c r="G14" i="54"/>
  <c r="H14" i="54"/>
  <c r="I14" i="54"/>
  <c r="J14" i="54"/>
  <c r="K14" i="54"/>
  <c r="L14" i="54"/>
  <c r="M14" i="54"/>
  <c r="N14" i="54"/>
  <c r="O14" i="54"/>
  <c r="P14" i="54"/>
  <c r="Q14" i="54"/>
  <c r="R14" i="54"/>
  <c r="S14" i="54"/>
  <c r="U14" i="54"/>
  <c r="C15" i="54"/>
  <c r="D15" i="54"/>
  <c r="E15" i="54"/>
  <c r="F15" i="54"/>
  <c r="G15" i="54"/>
  <c r="H15" i="54"/>
  <c r="I15" i="54"/>
  <c r="J15" i="54"/>
  <c r="K15" i="54"/>
  <c r="L15" i="54"/>
  <c r="M15" i="54"/>
  <c r="N15" i="54"/>
  <c r="O15" i="54"/>
  <c r="P15" i="54"/>
  <c r="Q15" i="54"/>
  <c r="R15" i="54"/>
  <c r="S15" i="54"/>
  <c r="U15" i="54"/>
  <c r="C16" i="54"/>
  <c r="D16" i="54"/>
  <c r="E16" i="54"/>
  <c r="F16" i="54"/>
  <c r="G16" i="54"/>
  <c r="H16" i="54"/>
  <c r="I16" i="54"/>
  <c r="J16" i="54"/>
  <c r="K16" i="54"/>
  <c r="L16" i="54"/>
  <c r="M16" i="54"/>
  <c r="N16" i="54"/>
  <c r="O16" i="54"/>
  <c r="P16" i="54"/>
  <c r="Q16" i="54"/>
  <c r="R16" i="54"/>
  <c r="S16" i="54"/>
  <c r="U16" i="54"/>
  <c r="C17" i="54"/>
  <c r="D17" i="54"/>
  <c r="E17" i="54"/>
  <c r="F17" i="54"/>
  <c r="G17" i="54"/>
  <c r="H17" i="54"/>
  <c r="I17" i="54"/>
  <c r="J17" i="54"/>
  <c r="K17" i="54"/>
  <c r="L17" i="54"/>
  <c r="M17" i="54"/>
  <c r="N17" i="54"/>
  <c r="O17" i="54"/>
  <c r="P17" i="54"/>
  <c r="Q17" i="54"/>
  <c r="R17" i="54"/>
  <c r="S17" i="54"/>
  <c r="U17" i="54"/>
  <c r="C18" i="54"/>
  <c r="D18" i="54"/>
  <c r="E18" i="54"/>
  <c r="F18" i="54"/>
  <c r="G18" i="54"/>
  <c r="H18" i="54"/>
  <c r="I18" i="54"/>
  <c r="J18" i="54"/>
  <c r="K18" i="54"/>
  <c r="L18" i="54"/>
  <c r="M18" i="54"/>
  <c r="N18" i="54"/>
  <c r="O18" i="54"/>
  <c r="P18" i="54"/>
  <c r="Q18" i="54"/>
  <c r="R18" i="54"/>
  <c r="S18" i="54"/>
  <c r="U18" i="54"/>
  <c r="C19" i="54"/>
  <c r="D19" i="54"/>
  <c r="E19" i="54"/>
  <c r="F19" i="54"/>
  <c r="G19" i="54"/>
  <c r="H19" i="54"/>
  <c r="I19" i="54"/>
  <c r="J19" i="54"/>
  <c r="K19" i="54"/>
  <c r="L19" i="54"/>
  <c r="M19" i="54"/>
  <c r="N19" i="54"/>
  <c r="O19" i="54"/>
  <c r="P19" i="54"/>
  <c r="Q19" i="54"/>
  <c r="R19" i="54"/>
  <c r="S19" i="54"/>
  <c r="U19" i="54"/>
  <c r="C20" i="54"/>
  <c r="D20" i="54"/>
  <c r="E20" i="54"/>
  <c r="F20" i="54"/>
  <c r="G20" i="54"/>
  <c r="H20" i="54"/>
  <c r="I20" i="54"/>
  <c r="J20" i="54"/>
  <c r="K20" i="54"/>
  <c r="L20" i="54"/>
  <c r="M20" i="54"/>
  <c r="N20" i="54"/>
  <c r="O20" i="54"/>
  <c r="P20" i="54"/>
  <c r="Q20" i="54"/>
  <c r="R20" i="54"/>
  <c r="S20" i="54"/>
  <c r="U20" i="54"/>
  <c r="C21" i="54"/>
  <c r="D21" i="54"/>
  <c r="E21" i="54"/>
  <c r="F21" i="54"/>
  <c r="G21" i="54"/>
  <c r="H21" i="54"/>
  <c r="I21" i="54"/>
  <c r="J21" i="54"/>
  <c r="K21" i="54"/>
  <c r="L21" i="54"/>
  <c r="M21" i="54"/>
  <c r="N21" i="54"/>
  <c r="O21" i="54"/>
  <c r="P21" i="54"/>
  <c r="Q21" i="54"/>
  <c r="R21" i="54"/>
  <c r="S21" i="54"/>
  <c r="U21" i="54"/>
  <c r="C22" i="54"/>
  <c r="D22" i="54"/>
  <c r="E22" i="54"/>
  <c r="F22" i="54"/>
  <c r="G22" i="54"/>
  <c r="H22" i="54"/>
  <c r="I22" i="54"/>
  <c r="J22" i="54"/>
  <c r="K22" i="54"/>
  <c r="L22" i="54"/>
  <c r="M22" i="54"/>
  <c r="N22" i="54"/>
  <c r="O22" i="54"/>
  <c r="P22" i="54"/>
  <c r="Q22" i="54"/>
  <c r="R22" i="54"/>
  <c r="S22" i="54"/>
  <c r="U22" i="54"/>
  <c r="C23" i="54"/>
  <c r="D23" i="54"/>
  <c r="E23" i="54"/>
  <c r="F23" i="54"/>
  <c r="G23" i="54"/>
  <c r="H23" i="54"/>
  <c r="I23" i="54"/>
  <c r="J23" i="54"/>
  <c r="K23" i="54"/>
  <c r="L23" i="54"/>
  <c r="M23" i="54"/>
  <c r="N23" i="54"/>
  <c r="O23" i="54"/>
  <c r="P23" i="54"/>
  <c r="Q23" i="54"/>
  <c r="R23" i="54"/>
  <c r="S23" i="54"/>
  <c r="U23" i="54"/>
  <c r="C24" i="54"/>
  <c r="D24" i="54"/>
  <c r="E24" i="54"/>
  <c r="F24" i="54"/>
  <c r="G24" i="54"/>
  <c r="H24" i="54"/>
  <c r="I24" i="54"/>
  <c r="J24" i="54"/>
  <c r="K24" i="54"/>
  <c r="L24" i="54"/>
  <c r="M24" i="54"/>
  <c r="N24" i="54"/>
  <c r="O24" i="54"/>
  <c r="P24" i="54"/>
  <c r="Q24" i="54"/>
  <c r="R24" i="54"/>
  <c r="S24" i="54"/>
  <c r="U24" i="54"/>
  <c r="C25" i="54"/>
  <c r="D25" i="54"/>
  <c r="E25" i="54"/>
  <c r="F25" i="54"/>
  <c r="G25" i="54"/>
  <c r="H25" i="54"/>
  <c r="I25" i="54"/>
  <c r="J25" i="54"/>
  <c r="K25" i="54"/>
  <c r="L25" i="54"/>
  <c r="M25" i="54"/>
  <c r="N25" i="54"/>
  <c r="O25" i="54"/>
  <c r="P25" i="54"/>
  <c r="Q25" i="54"/>
  <c r="R25" i="54"/>
  <c r="S25" i="54"/>
  <c r="U25" i="54"/>
  <c r="C26" i="54"/>
  <c r="D26" i="54"/>
  <c r="E26" i="54"/>
  <c r="F26" i="54"/>
  <c r="G26" i="54"/>
  <c r="H26" i="54"/>
  <c r="I26" i="54"/>
  <c r="J26" i="54"/>
  <c r="K26" i="54"/>
  <c r="L26" i="54"/>
  <c r="M26" i="54"/>
  <c r="N26" i="54"/>
  <c r="O26" i="54"/>
  <c r="P26" i="54"/>
  <c r="Q26" i="54"/>
  <c r="R26" i="54"/>
  <c r="S26" i="54"/>
  <c r="U26" i="54"/>
  <c r="C27" i="54"/>
  <c r="D27" i="54"/>
  <c r="E27" i="54"/>
  <c r="F27" i="54"/>
  <c r="G27" i="54"/>
  <c r="H27" i="54"/>
  <c r="I27" i="54"/>
  <c r="J27" i="54"/>
  <c r="K27" i="54"/>
  <c r="L27" i="54"/>
  <c r="M27" i="54"/>
  <c r="N27" i="54"/>
  <c r="O27" i="54"/>
  <c r="P27" i="54"/>
  <c r="Q27" i="54"/>
  <c r="R27" i="54"/>
  <c r="S27" i="54"/>
  <c r="U27" i="54"/>
  <c r="C28" i="54"/>
  <c r="D28" i="54"/>
  <c r="E28" i="54"/>
  <c r="F28" i="54"/>
  <c r="G28" i="54"/>
  <c r="H28" i="54"/>
  <c r="I28" i="54"/>
  <c r="J28" i="54"/>
  <c r="K28" i="54"/>
  <c r="L28" i="54"/>
  <c r="M28" i="54"/>
  <c r="N28" i="54"/>
  <c r="O28" i="54"/>
  <c r="P28" i="54"/>
  <c r="Q28" i="54"/>
  <c r="R28" i="54"/>
  <c r="S28" i="54"/>
  <c r="U28" i="54"/>
  <c r="C29" i="54"/>
  <c r="D29" i="54"/>
  <c r="E29" i="54"/>
  <c r="F29" i="54"/>
  <c r="G29" i="54"/>
  <c r="H29" i="54"/>
  <c r="I29" i="54"/>
  <c r="J29" i="54"/>
  <c r="K29" i="54"/>
  <c r="L29" i="54"/>
  <c r="M29" i="54"/>
  <c r="N29" i="54"/>
  <c r="O29" i="54"/>
  <c r="P29" i="54"/>
  <c r="Q29" i="54"/>
  <c r="R29" i="54"/>
  <c r="S29" i="54"/>
  <c r="U29" i="54"/>
  <c r="C30" i="54"/>
  <c r="D30" i="54"/>
  <c r="E30" i="54"/>
  <c r="F30" i="54"/>
  <c r="G30" i="54"/>
  <c r="H30" i="54"/>
  <c r="I30" i="54"/>
  <c r="J30" i="54"/>
  <c r="K30" i="54"/>
  <c r="L30" i="54"/>
  <c r="M30" i="54"/>
  <c r="N30" i="54"/>
  <c r="O30" i="54"/>
  <c r="P30" i="54"/>
  <c r="Q30" i="54"/>
  <c r="R30" i="54"/>
  <c r="S30" i="54"/>
  <c r="U30" i="54"/>
  <c r="C31" i="54"/>
  <c r="D31" i="54"/>
  <c r="E31" i="54"/>
  <c r="F31" i="54"/>
  <c r="G31" i="54"/>
  <c r="H31" i="54"/>
  <c r="I31" i="54"/>
  <c r="J31" i="54"/>
  <c r="K31" i="54"/>
  <c r="L31" i="54"/>
  <c r="M31" i="54"/>
  <c r="N31" i="54"/>
  <c r="O31" i="54"/>
  <c r="P31" i="54"/>
  <c r="Q31" i="54"/>
  <c r="R31" i="54"/>
  <c r="S31" i="54"/>
  <c r="U31" i="54"/>
  <c r="C32" i="54"/>
  <c r="D32" i="54"/>
  <c r="E32" i="54"/>
  <c r="F32" i="54"/>
  <c r="G32" i="54"/>
  <c r="H32" i="54"/>
  <c r="I32" i="54"/>
  <c r="J32" i="54"/>
  <c r="K32" i="54"/>
  <c r="L32" i="54"/>
  <c r="M32" i="54"/>
  <c r="N32" i="54"/>
  <c r="O32" i="54"/>
  <c r="P32" i="54"/>
  <c r="Q32" i="54"/>
  <c r="R32" i="54"/>
  <c r="S32" i="54"/>
  <c r="U32" i="54"/>
  <c r="C33" i="54"/>
  <c r="D33" i="54"/>
  <c r="E33" i="54"/>
  <c r="F33" i="54"/>
  <c r="G33" i="54"/>
  <c r="H33" i="54"/>
  <c r="I33" i="54"/>
  <c r="J33" i="54"/>
  <c r="K33" i="54"/>
  <c r="L33" i="54"/>
  <c r="M33" i="54"/>
  <c r="N33" i="54"/>
  <c r="O33" i="54"/>
  <c r="P33" i="54"/>
  <c r="Q33" i="54"/>
  <c r="R33" i="54"/>
  <c r="S33" i="54"/>
  <c r="U33" i="54"/>
  <c r="C34" i="54"/>
  <c r="D34" i="54"/>
  <c r="E34" i="54"/>
  <c r="F34" i="54"/>
  <c r="G34" i="54"/>
  <c r="H34" i="54"/>
  <c r="I34" i="54"/>
  <c r="J34" i="54"/>
  <c r="K34" i="54"/>
  <c r="L34" i="54"/>
  <c r="M34" i="54"/>
  <c r="N34" i="54"/>
  <c r="O34" i="54"/>
  <c r="P34" i="54"/>
  <c r="Q34" i="54"/>
  <c r="R34" i="54"/>
  <c r="S34" i="54"/>
  <c r="U34" i="54"/>
  <c r="C35" i="54"/>
  <c r="D35" i="54"/>
  <c r="E35" i="54"/>
  <c r="F35" i="54"/>
  <c r="G35" i="54"/>
  <c r="H35" i="54"/>
  <c r="I35" i="54"/>
  <c r="J35" i="54"/>
  <c r="K35" i="54"/>
  <c r="L35" i="54"/>
  <c r="M35" i="54"/>
  <c r="N35" i="54"/>
  <c r="O35" i="54"/>
  <c r="P35" i="54"/>
  <c r="Q35" i="54"/>
  <c r="R35" i="54"/>
  <c r="S35" i="54"/>
  <c r="U35" i="54"/>
  <c r="C36" i="54"/>
  <c r="D36" i="54"/>
  <c r="E36" i="54"/>
  <c r="F36" i="54"/>
  <c r="G36" i="54"/>
  <c r="H36" i="54"/>
  <c r="I36" i="54"/>
  <c r="J36" i="54"/>
  <c r="K36" i="54"/>
  <c r="L36" i="54"/>
  <c r="M36" i="54"/>
  <c r="N36" i="54"/>
  <c r="O36" i="54"/>
  <c r="P36" i="54"/>
  <c r="Q36" i="54"/>
  <c r="R36" i="54"/>
  <c r="S36" i="54"/>
  <c r="U36" i="54"/>
  <c r="C37" i="54"/>
  <c r="D37" i="54"/>
  <c r="E37" i="54"/>
  <c r="F37" i="54"/>
  <c r="G37" i="54"/>
  <c r="H37" i="54"/>
  <c r="I37" i="54"/>
  <c r="J37" i="54"/>
  <c r="K37" i="54"/>
  <c r="L37" i="54"/>
  <c r="M37" i="54"/>
  <c r="N37" i="54"/>
  <c r="O37" i="54"/>
  <c r="P37" i="54"/>
  <c r="Q37" i="54"/>
  <c r="R37" i="54"/>
  <c r="S37" i="54"/>
  <c r="U37" i="54"/>
  <c r="C38" i="54"/>
  <c r="D38" i="54"/>
  <c r="E38" i="54"/>
  <c r="F38" i="54"/>
  <c r="G38" i="54"/>
  <c r="H38" i="54"/>
  <c r="I38" i="54"/>
  <c r="J38" i="54"/>
  <c r="K38" i="54"/>
  <c r="L38" i="54"/>
  <c r="M38" i="54"/>
  <c r="N38" i="54"/>
  <c r="O38" i="54"/>
  <c r="P38" i="54"/>
  <c r="Q38" i="54"/>
  <c r="R38" i="54"/>
  <c r="S38" i="54"/>
  <c r="U38" i="54"/>
  <c r="C39" i="54"/>
  <c r="D39" i="54"/>
  <c r="E39" i="54"/>
  <c r="F39" i="54"/>
  <c r="G39" i="54"/>
  <c r="H39" i="54"/>
  <c r="I39" i="54"/>
  <c r="J39" i="54"/>
  <c r="K39" i="54"/>
  <c r="L39" i="54"/>
  <c r="M39" i="54"/>
  <c r="N39" i="54"/>
  <c r="O39" i="54"/>
  <c r="P39" i="54"/>
  <c r="Q39" i="54"/>
  <c r="R39" i="54"/>
  <c r="S39" i="54"/>
  <c r="U39" i="54"/>
  <c r="B5" i="54"/>
  <c r="B6" i="54"/>
  <c r="B7" i="54"/>
  <c r="B8" i="54"/>
  <c r="B9" i="54"/>
  <c r="B10" i="54"/>
  <c r="B11" i="54"/>
  <c r="B12" i="54"/>
  <c r="B13" i="54"/>
  <c r="B14" i="54"/>
  <c r="B15" i="54"/>
  <c r="B16" i="54"/>
  <c r="B17" i="54"/>
  <c r="B18" i="54"/>
  <c r="B19" i="54"/>
  <c r="B20" i="54"/>
  <c r="B21" i="54"/>
  <c r="B22" i="54"/>
  <c r="B23" i="54"/>
  <c r="B24" i="54"/>
  <c r="B25" i="54"/>
  <c r="B26" i="54"/>
  <c r="B27" i="54"/>
  <c r="B28" i="54"/>
  <c r="B29" i="54"/>
  <c r="B30" i="54"/>
  <c r="B31" i="54"/>
  <c r="B32" i="54"/>
  <c r="B33" i="54"/>
  <c r="B34" i="54"/>
  <c r="B35" i="54"/>
  <c r="B36" i="54"/>
  <c r="B37" i="54"/>
  <c r="B38" i="54"/>
  <c r="B39" i="54"/>
  <c r="B4" i="54"/>
  <c r="AL5" i="29"/>
  <c r="V6" i="29"/>
  <c r="W6" i="29"/>
  <c r="X6" i="29"/>
  <c r="Y6" i="29"/>
  <c r="V7" i="29"/>
  <c r="W7" i="29"/>
  <c r="X7" i="29"/>
  <c r="Y7" i="29"/>
  <c r="V8" i="29"/>
  <c r="W8" i="29"/>
  <c r="X8" i="29"/>
  <c r="Y8" i="29"/>
  <c r="V9" i="29"/>
  <c r="W9" i="29"/>
  <c r="X9" i="29"/>
  <c r="Y9" i="29"/>
  <c r="V10" i="29"/>
  <c r="W10" i="29"/>
  <c r="X10" i="29"/>
  <c r="Y10" i="29"/>
  <c r="V11" i="29"/>
  <c r="W11" i="29"/>
  <c r="X11" i="29"/>
  <c r="Y11" i="29"/>
  <c r="V12" i="29"/>
  <c r="W12" i="29"/>
  <c r="X12" i="29"/>
  <c r="Y12" i="29"/>
  <c r="V13" i="29"/>
  <c r="W13" i="29"/>
  <c r="X13" i="29"/>
  <c r="Y13" i="29"/>
  <c r="V14" i="29"/>
  <c r="W14" i="29"/>
  <c r="X14" i="29"/>
  <c r="Y14" i="29"/>
  <c r="V15" i="29"/>
  <c r="W15" i="29"/>
  <c r="X15" i="29"/>
  <c r="Y15" i="29"/>
  <c r="V16" i="29"/>
  <c r="W16" i="29"/>
  <c r="X16" i="29"/>
  <c r="Y16" i="29"/>
  <c r="V17" i="29"/>
  <c r="W17" i="29"/>
  <c r="X17" i="29"/>
  <c r="Y17" i="29"/>
  <c r="V18" i="29"/>
  <c r="W18" i="29"/>
  <c r="X18" i="29"/>
  <c r="Y18" i="29"/>
  <c r="V19" i="29"/>
  <c r="W19" i="29"/>
  <c r="X19" i="29"/>
  <c r="Y19" i="29"/>
  <c r="Y5" i="29"/>
  <c r="X5" i="29"/>
  <c r="W5" i="29"/>
  <c r="V5" i="29"/>
  <c r="F141" i="29"/>
  <c r="J141" i="29"/>
  <c r="P141" i="29"/>
  <c r="F142" i="29"/>
  <c r="J142" i="29"/>
  <c r="P142" i="29"/>
  <c r="F143" i="29"/>
  <c r="J143" i="29"/>
  <c r="P143" i="29"/>
  <c r="F144" i="29"/>
  <c r="J144" i="29"/>
  <c r="P144" i="29"/>
  <c r="F145" i="29"/>
  <c r="J145" i="29"/>
  <c r="P145" i="29"/>
  <c r="F146" i="29"/>
  <c r="J146" i="29"/>
  <c r="P146" i="29"/>
  <c r="F147" i="29"/>
  <c r="J147" i="29"/>
  <c r="P147" i="29"/>
  <c r="F148" i="29"/>
  <c r="J148" i="29"/>
  <c r="P148" i="29"/>
  <c r="F149" i="29"/>
  <c r="J149" i="29"/>
  <c r="P149" i="29"/>
  <c r="F150" i="29"/>
  <c r="J150" i="29"/>
  <c r="P150" i="29"/>
  <c r="F151" i="29"/>
  <c r="J151" i="29"/>
  <c r="P151" i="29"/>
  <c r="F152" i="29"/>
  <c r="J152" i="29"/>
  <c r="P152" i="29"/>
  <c r="F153" i="29"/>
  <c r="J153" i="29"/>
  <c r="P153" i="29"/>
  <c r="F154" i="29"/>
  <c r="J154" i="29"/>
  <c r="P154" i="29"/>
  <c r="F155" i="29"/>
  <c r="J155" i="29"/>
  <c r="P155" i="29"/>
  <c r="F156" i="29"/>
  <c r="J156" i="29"/>
  <c r="P156" i="29"/>
  <c r="F157" i="29"/>
  <c r="J157" i="29"/>
  <c r="P157" i="29"/>
  <c r="F158" i="29"/>
  <c r="J158" i="29"/>
  <c r="P158" i="29"/>
  <c r="F159" i="29"/>
  <c r="J159" i="29"/>
  <c r="P159" i="29"/>
  <c r="F160" i="29"/>
  <c r="J160" i="29"/>
  <c r="P160" i="29"/>
  <c r="F161" i="29"/>
  <c r="J161" i="29"/>
  <c r="P161" i="29"/>
  <c r="F162" i="29"/>
  <c r="J162" i="29"/>
  <c r="P162" i="29"/>
  <c r="F163" i="29"/>
  <c r="J163" i="29"/>
  <c r="P163" i="29"/>
  <c r="F164" i="29"/>
  <c r="J164" i="29"/>
  <c r="P164" i="29"/>
  <c r="F165" i="29"/>
  <c r="J165" i="29"/>
  <c r="P165" i="29"/>
  <c r="F166" i="29"/>
  <c r="J166" i="29"/>
  <c r="P166" i="29"/>
  <c r="F167" i="29"/>
  <c r="J167" i="29"/>
  <c r="P167" i="29"/>
  <c r="F168" i="29"/>
  <c r="J168" i="29"/>
  <c r="P168" i="29"/>
  <c r="F169" i="29"/>
  <c r="J169" i="29"/>
  <c r="P169" i="29"/>
  <c r="F170" i="29"/>
  <c r="J170" i="29"/>
  <c r="P170" i="29"/>
  <c r="F171" i="29"/>
  <c r="J171" i="29"/>
  <c r="P171" i="29"/>
  <c r="F172" i="29"/>
  <c r="J172" i="29"/>
  <c r="P172" i="29"/>
  <c r="F173" i="29"/>
  <c r="J173" i="29"/>
  <c r="P173" i="29"/>
  <c r="F174" i="29"/>
  <c r="J174" i="29"/>
  <c r="P174" i="29"/>
  <c r="F175" i="29"/>
  <c r="J175" i="29"/>
  <c r="P175" i="29"/>
  <c r="F176" i="29"/>
  <c r="J176" i="29"/>
  <c r="P176" i="29"/>
  <c r="F177" i="29"/>
  <c r="J177" i="29"/>
  <c r="P177" i="29"/>
  <c r="F178" i="29"/>
  <c r="J178" i="29"/>
  <c r="P178" i="29"/>
  <c r="F179" i="29"/>
  <c r="J179" i="29"/>
  <c r="P179" i="29"/>
  <c r="F180" i="29"/>
  <c r="J180" i="29"/>
  <c r="P180" i="29"/>
  <c r="F181" i="29"/>
  <c r="J181" i="29"/>
  <c r="P181" i="29"/>
  <c r="F182" i="29"/>
  <c r="J182" i="29"/>
  <c r="P182" i="29"/>
  <c r="F183" i="29"/>
  <c r="J183" i="29"/>
  <c r="P183" i="29"/>
  <c r="F184" i="29"/>
  <c r="J184" i="29"/>
  <c r="P184" i="29"/>
  <c r="F185" i="29"/>
  <c r="J185" i="29"/>
  <c r="P185" i="29"/>
  <c r="F186" i="29"/>
  <c r="J186" i="29"/>
  <c r="P186" i="29"/>
  <c r="F187" i="29"/>
  <c r="J187" i="29"/>
  <c r="P187" i="29"/>
  <c r="F188" i="29"/>
  <c r="J188" i="29"/>
  <c r="P188" i="29"/>
  <c r="F189" i="29"/>
  <c r="J189" i="29"/>
  <c r="P189" i="29"/>
  <c r="F190" i="29"/>
  <c r="J190" i="29"/>
  <c r="P190" i="29"/>
  <c r="F191" i="29"/>
  <c r="J191" i="29"/>
  <c r="P191" i="29"/>
  <c r="F192" i="29"/>
  <c r="J192" i="29"/>
  <c r="P192" i="29"/>
  <c r="F193" i="29"/>
  <c r="J193" i="29"/>
  <c r="P193" i="29"/>
  <c r="F194" i="29"/>
  <c r="J194" i="29"/>
  <c r="P194" i="29"/>
  <c r="F195" i="29"/>
  <c r="J195" i="29"/>
  <c r="P195" i="29"/>
  <c r="F196" i="29"/>
  <c r="J196" i="29"/>
  <c r="P196" i="29"/>
  <c r="F197" i="29"/>
  <c r="J197" i="29"/>
  <c r="P197" i="29"/>
  <c r="F198" i="29"/>
  <c r="J198" i="29"/>
  <c r="P198" i="29"/>
  <c r="F199" i="29"/>
  <c r="J199" i="29"/>
  <c r="P199" i="29"/>
  <c r="F200" i="29"/>
  <c r="J200" i="29"/>
  <c r="P200" i="29"/>
  <c r="F201" i="29"/>
  <c r="J201" i="29"/>
  <c r="P201" i="29"/>
  <c r="F202" i="29"/>
  <c r="J202" i="29"/>
  <c r="P202" i="29"/>
  <c r="F203" i="29"/>
  <c r="J203" i="29"/>
  <c r="P203" i="29"/>
  <c r="F204" i="29"/>
  <c r="J204" i="29"/>
  <c r="P204" i="29"/>
  <c r="F205" i="29"/>
  <c r="J205" i="29"/>
  <c r="P205" i="29"/>
  <c r="F206" i="29"/>
  <c r="J206" i="29"/>
  <c r="P206" i="29"/>
  <c r="F207" i="29"/>
  <c r="J207" i="29"/>
  <c r="P207" i="29"/>
  <c r="F208" i="29"/>
  <c r="J208" i="29"/>
  <c r="P208" i="29"/>
  <c r="F209" i="29"/>
  <c r="J209" i="29"/>
  <c r="P209" i="29"/>
  <c r="F210" i="29"/>
  <c r="J210" i="29"/>
  <c r="P210" i="29"/>
  <c r="F211" i="29"/>
  <c r="J211" i="29"/>
  <c r="P211" i="29"/>
  <c r="F212" i="29"/>
  <c r="J212" i="29"/>
  <c r="P212" i="29"/>
  <c r="F213" i="29"/>
  <c r="J213" i="29"/>
  <c r="P213" i="29"/>
  <c r="F214" i="29"/>
  <c r="J214" i="29"/>
  <c r="P214" i="29"/>
  <c r="F215" i="29"/>
  <c r="J215" i="29"/>
  <c r="P215" i="29"/>
  <c r="F216" i="29"/>
  <c r="J216" i="29"/>
  <c r="P216" i="29"/>
  <c r="F217" i="29"/>
  <c r="J217" i="29"/>
  <c r="P217" i="29"/>
  <c r="F218" i="29"/>
  <c r="J218" i="29"/>
  <c r="P218" i="29"/>
  <c r="P140" i="29"/>
  <c r="J140" i="29"/>
  <c r="F140" i="29"/>
  <c r="F65" i="29"/>
  <c r="G65" i="29"/>
  <c r="P65" i="29"/>
  <c r="F66" i="29"/>
  <c r="G66" i="29"/>
  <c r="P66" i="29"/>
  <c r="F67" i="29"/>
  <c r="G67" i="29"/>
  <c r="P67" i="29"/>
  <c r="F68" i="29"/>
  <c r="G68" i="29"/>
  <c r="P68" i="29"/>
  <c r="F69" i="29"/>
  <c r="G69" i="29"/>
  <c r="P69" i="29"/>
  <c r="F70" i="29"/>
  <c r="G70" i="29"/>
  <c r="P70" i="29"/>
  <c r="F71" i="29"/>
  <c r="G71" i="29"/>
  <c r="P71" i="29"/>
  <c r="F72" i="29"/>
  <c r="G72" i="29"/>
  <c r="P72" i="29"/>
  <c r="F73" i="29"/>
  <c r="G73" i="29"/>
  <c r="P73" i="29"/>
  <c r="F74" i="29"/>
  <c r="G74" i="29"/>
  <c r="P74" i="29"/>
  <c r="F75" i="29"/>
  <c r="G75" i="29"/>
  <c r="P75" i="29"/>
  <c r="F76" i="29"/>
  <c r="G76" i="29"/>
  <c r="P76" i="29"/>
  <c r="F77" i="29"/>
  <c r="G77" i="29"/>
  <c r="P77" i="29"/>
  <c r="F78" i="29"/>
  <c r="G78" i="29"/>
  <c r="P78" i="29"/>
  <c r="F79" i="29"/>
  <c r="G79" i="29"/>
  <c r="P79" i="29"/>
  <c r="F80" i="29"/>
  <c r="G80" i="29"/>
  <c r="P80" i="29"/>
  <c r="F81" i="29"/>
  <c r="G81" i="29"/>
  <c r="P81" i="29"/>
  <c r="F82" i="29"/>
  <c r="G82" i="29"/>
  <c r="P82" i="29"/>
  <c r="F83" i="29"/>
  <c r="G83" i="29"/>
  <c r="P83" i="29"/>
  <c r="F84" i="29"/>
  <c r="G84" i="29"/>
  <c r="P84" i="29"/>
  <c r="F85" i="29"/>
  <c r="G85" i="29"/>
  <c r="P85" i="29"/>
  <c r="F86" i="29"/>
  <c r="G86" i="29"/>
  <c r="P86" i="29"/>
  <c r="F87" i="29"/>
  <c r="G87" i="29"/>
  <c r="P87" i="29"/>
  <c r="F88" i="29"/>
  <c r="G88" i="29"/>
  <c r="P88" i="29"/>
  <c r="F89" i="29"/>
  <c r="G89" i="29"/>
  <c r="P89" i="29"/>
  <c r="F90" i="29"/>
  <c r="G90" i="29"/>
  <c r="P90" i="29"/>
  <c r="F91" i="29"/>
  <c r="G91" i="29"/>
  <c r="P91" i="29"/>
  <c r="F92" i="29"/>
  <c r="G92" i="29"/>
  <c r="P92" i="29"/>
  <c r="F93" i="29"/>
  <c r="G93" i="29"/>
  <c r="P93" i="29"/>
  <c r="F94" i="29"/>
  <c r="G94" i="29"/>
  <c r="P94" i="29"/>
  <c r="F95" i="29"/>
  <c r="G95" i="29"/>
  <c r="P95" i="29"/>
  <c r="F96" i="29"/>
  <c r="G96" i="29"/>
  <c r="P96" i="29"/>
  <c r="F97" i="29"/>
  <c r="G97" i="29"/>
  <c r="P97" i="29"/>
  <c r="F98" i="29"/>
  <c r="G98" i="29"/>
  <c r="P98" i="29"/>
  <c r="F99" i="29"/>
  <c r="G99" i="29"/>
  <c r="P99" i="29"/>
  <c r="F100" i="29"/>
  <c r="G100" i="29"/>
  <c r="P100" i="29"/>
  <c r="F101" i="29"/>
  <c r="G101" i="29"/>
  <c r="P101" i="29"/>
  <c r="F102" i="29"/>
  <c r="G102" i="29"/>
  <c r="P102" i="29"/>
  <c r="F103" i="29"/>
  <c r="G103" i="29"/>
  <c r="P103" i="29"/>
  <c r="F104" i="29"/>
  <c r="G104" i="29"/>
  <c r="P104" i="29"/>
  <c r="F105" i="29"/>
  <c r="G105" i="29"/>
  <c r="P105" i="29"/>
  <c r="F106" i="29"/>
  <c r="G106" i="29"/>
  <c r="P106" i="29"/>
  <c r="F107" i="29"/>
  <c r="G107" i="29"/>
  <c r="P107" i="29"/>
  <c r="F108" i="29"/>
  <c r="G108" i="29"/>
  <c r="P108" i="29"/>
  <c r="F109" i="29"/>
  <c r="G109" i="29"/>
  <c r="P109" i="29"/>
  <c r="F110" i="29"/>
  <c r="G110" i="29"/>
  <c r="P110" i="29"/>
  <c r="F111" i="29"/>
  <c r="G111" i="29"/>
  <c r="P111" i="29"/>
  <c r="F112" i="29"/>
  <c r="G112" i="29"/>
  <c r="P112" i="29"/>
  <c r="F113" i="29"/>
  <c r="G113" i="29"/>
  <c r="P113" i="29"/>
  <c r="F114" i="29"/>
  <c r="G114" i="29"/>
  <c r="P114" i="29"/>
  <c r="F115" i="29"/>
  <c r="G115" i="29"/>
  <c r="P115" i="29"/>
  <c r="F116" i="29"/>
  <c r="G116" i="29"/>
  <c r="P116" i="29"/>
  <c r="F117" i="29"/>
  <c r="G117" i="29"/>
  <c r="P117" i="29"/>
  <c r="F118" i="29"/>
  <c r="G118" i="29"/>
  <c r="P118" i="29"/>
  <c r="F119" i="29"/>
  <c r="G119" i="29"/>
  <c r="P119" i="29"/>
  <c r="F120" i="29"/>
  <c r="G120" i="29"/>
  <c r="P120" i="29"/>
  <c r="F121" i="29"/>
  <c r="G121" i="29"/>
  <c r="P121" i="29"/>
  <c r="F122" i="29"/>
  <c r="G122" i="29"/>
  <c r="P122" i="29"/>
  <c r="F123" i="29"/>
  <c r="G123" i="29"/>
  <c r="P123" i="29"/>
  <c r="F124" i="29"/>
  <c r="G124" i="29"/>
  <c r="P124" i="29"/>
  <c r="F125" i="29"/>
  <c r="G125" i="29"/>
  <c r="P125" i="29"/>
  <c r="F126" i="29"/>
  <c r="G126" i="29"/>
  <c r="P126" i="29"/>
  <c r="F127" i="29"/>
  <c r="G127" i="29"/>
  <c r="P127" i="29"/>
  <c r="F128" i="29"/>
  <c r="G128" i="29"/>
  <c r="P128" i="29"/>
  <c r="F129" i="29"/>
  <c r="G129" i="29"/>
  <c r="P129" i="29"/>
  <c r="F130" i="29"/>
  <c r="G130" i="29"/>
  <c r="P130" i="29"/>
  <c r="F131" i="29"/>
  <c r="G131" i="29"/>
  <c r="P131" i="29"/>
  <c r="F132" i="29"/>
  <c r="G132" i="29"/>
  <c r="P132" i="29"/>
  <c r="F133" i="29"/>
  <c r="G133" i="29"/>
  <c r="P133" i="29"/>
  <c r="F134" i="29"/>
  <c r="G134" i="29"/>
  <c r="P134" i="29"/>
  <c r="F135" i="29"/>
  <c r="G135" i="29"/>
  <c r="P135" i="29"/>
  <c r="F136" i="29"/>
  <c r="G136" i="29"/>
  <c r="P136" i="29"/>
  <c r="F137" i="29"/>
  <c r="G137" i="29"/>
  <c r="P137" i="29"/>
  <c r="F138" i="29"/>
  <c r="G138" i="29"/>
  <c r="P138" i="29"/>
  <c r="F139" i="29"/>
  <c r="G139" i="29"/>
  <c r="P139" i="29"/>
  <c r="P64" i="29"/>
  <c r="G64" i="29"/>
  <c r="F64" i="29"/>
  <c r="F6" i="29"/>
  <c r="G6" i="29"/>
  <c r="H6" i="29"/>
  <c r="I6" i="29"/>
  <c r="J6" i="29"/>
  <c r="F7" i="29"/>
  <c r="G7" i="29"/>
  <c r="H7" i="29"/>
  <c r="I7" i="29"/>
  <c r="J7" i="29"/>
  <c r="F8" i="29"/>
  <c r="G8" i="29"/>
  <c r="H8" i="29"/>
  <c r="I8" i="29"/>
  <c r="J8" i="29"/>
  <c r="F9" i="29"/>
  <c r="G9" i="29"/>
  <c r="H9" i="29"/>
  <c r="I9" i="29"/>
  <c r="J9" i="29"/>
  <c r="F10" i="29"/>
  <c r="G10" i="29"/>
  <c r="H10" i="29"/>
  <c r="I10" i="29"/>
  <c r="J10" i="29"/>
  <c r="F11" i="29"/>
  <c r="G11" i="29"/>
  <c r="H11" i="29"/>
  <c r="I11" i="29"/>
  <c r="J11" i="29"/>
  <c r="F12" i="29"/>
  <c r="G12" i="29"/>
  <c r="H12" i="29"/>
  <c r="I12" i="29"/>
  <c r="J12" i="29"/>
  <c r="F13" i="29"/>
  <c r="G13" i="29"/>
  <c r="H13" i="29"/>
  <c r="I13" i="29"/>
  <c r="J13" i="29"/>
  <c r="F14" i="29"/>
  <c r="G14" i="29"/>
  <c r="H14" i="29"/>
  <c r="I14" i="29"/>
  <c r="J14" i="29"/>
  <c r="F15" i="29"/>
  <c r="G15" i="29"/>
  <c r="H15" i="29"/>
  <c r="I15" i="29"/>
  <c r="J15" i="29"/>
  <c r="F16" i="29"/>
  <c r="G16" i="29"/>
  <c r="H16" i="29"/>
  <c r="I16" i="29"/>
  <c r="J16" i="29"/>
  <c r="F17" i="29"/>
  <c r="G17" i="29"/>
  <c r="H17" i="29"/>
  <c r="I17" i="29"/>
  <c r="J17" i="29"/>
  <c r="F18" i="29"/>
  <c r="G18" i="29"/>
  <c r="H18" i="29"/>
  <c r="I18" i="29"/>
  <c r="J18" i="29"/>
  <c r="F19" i="29"/>
  <c r="G19" i="29"/>
  <c r="H19" i="29"/>
  <c r="I19" i="29"/>
  <c r="J19" i="29"/>
  <c r="F20" i="29"/>
  <c r="G20" i="29"/>
  <c r="H20" i="29"/>
  <c r="I20" i="29"/>
  <c r="J20" i="29"/>
  <c r="F21" i="29"/>
  <c r="G21" i="29"/>
  <c r="H21" i="29"/>
  <c r="I21" i="29"/>
  <c r="J21" i="29"/>
  <c r="F22" i="29"/>
  <c r="G22" i="29"/>
  <c r="H22" i="29"/>
  <c r="I22" i="29"/>
  <c r="J22" i="29"/>
  <c r="F23" i="29"/>
  <c r="G23" i="29"/>
  <c r="H23" i="29"/>
  <c r="I23" i="29"/>
  <c r="J23" i="29"/>
  <c r="F24" i="29"/>
  <c r="G24" i="29"/>
  <c r="H24" i="29"/>
  <c r="I24" i="29"/>
  <c r="J24" i="29"/>
  <c r="F25" i="29"/>
  <c r="G25" i="29"/>
  <c r="H25" i="29"/>
  <c r="I25" i="29"/>
  <c r="J25" i="29"/>
  <c r="F26" i="29"/>
  <c r="G26" i="29"/>
  <c r="H26" i="29"/>
  <c r="I26" i="29"/>
  <c r="J26" i="29"/>
  <c r="F27" i="29"/>
  <c r="G27" i="29"/>
  <c r="H27" i="29"/>
  <c r="I27" i="29"/>
  <c r="J27" i="29"/>
  <c r="F28" i="29"/>
  <c r="G28" i="29"/>
  <c r="H28" i="29"/>
  <c r="I28" i="29"/>
  <c r="J28" i="29"/>
  <c r="F29" i="29"/>
  <c r="G29" i="29"/>
  <c r="H29" i="29"/>
  <c r="I29" i="29"/>
  <c r="J29" i="29"/>
  <c r="F30" i="29"/>
  <c r="G30" i="29"/>
  <c r="H30" i="29"/>
  <c r="I30" i="29"/>
  <c r="J30" i="29"/>
  <c r="F31" i="29"/>
  <c r="G31" i="29"/>
  <c r="H31" i="29"/>
  <c r="I31" i="29"/>
  <c r="J31" i="29"/>
  <c r="F32" i="29"/>
  <c r="G32" i="29"/>
  <c r="H32" i="29"/>
  <c r="I32" i="29"/>
  <c r="J32" i="29"/>
  <c r="F33" i="29"/>
  <c r="G33" i="29"/>
  <c r="H33" i="29"/>
  <c r="I33" i="29"/>
  <c r="J33" i="29"/>
  <c r="F34" i="29"/>
  <c r="G34" i="29"/>
  <c r="H34" i="29"/>
  <c r="I34" i="29"/>
  <c r="J34" i="29"/>
  <c r="F35" i="29"/>
  <c r="G35" i="29"/>
  <c r="H35" i="29"/>
  <c r="I35" i="29"/>
  <c r="J35" i="29"/>
  <c r="F36" i="29"/>
  <c r="G36" i="29"/>
  <c r="H36" i="29"/>
  <c r="I36" i="29"/>
  <c r="J36" i="29"/>
  <c r="F37" i="29"/>
  <c r="G37" i="29"/>
  <c r="H37" i="29"/>
  <c r="I37" i="29"/>
  <c r="J37" i="29"/>
  <c r="F38" i="29"/>
  <c r="G38" i="29"/>
  <c r="H38" i="29"/>
  <c r="I38" i="29"/>
  <c r="J38" i="29"/>
  <c r="F39" i="29"/>
  <c r="G39" i="29"/>
  <c r="H39" i="29"/>
  <c r="I39" i="29"/>
  <c r="J39" i="29"/>
  <c r="F40" i="29"/>
  <c r="G40" i="29"/>
  <c r="H40" i="29"/>
  <c r="I40" i="29"/>
  <c r="J40" i="29"/>
  <c r="F41" i="29"/>
  <c r="G41" i="29"/>
  <c r="H41" i="29"/>
  <c r="I41" i="29"/>
  <c r="J41" i="29"/>
  <c r="F44" i="29"/>
  <c r="G44" i="29"/>
  <c r="H44" i="29"/>
  <c r="I44" i="29"/>
  <c r="J44" i="29"/>
  <c r="F45" i="29"/>
  <c r="G45" i="29"/>
  <c r="H45" i="29"/>
  <c r="I45" i="29"/>
  <c r="J45" i="29"/>
  <c r="F46" i="29"/>
  <c r="G46" i="29"/>
  <c r="H46" i="29"/>
  <c r="I46" i="29"/>
  <c r="J46" i="29"/>
  <c r="G5" i="29"/>
  <c r="H5" i="29"/>
  <c r="I5" i="29"/>
  <c r="J5" i="29"/>
  <c r="F5" i="29"/>
  <c r="D44" i="29"/>
  <c r="D45" i="29"/>
  <c r="D46" i="29"/>
  <c r="D6" i="29"/>
  <c r="O6" i="29" s="1"/>
  <c r="D7" i="29"/>
  <c r="O7" i="29" s="1"/>
  <c r="D8" i="29"/>
  <c r="O8" i="29" s="1"/>
  <c r="D9" i="29"/>
  <c r="O9" i="29" s="1"/>
  <c r="D10" i="29"/>
  <c r="O10" i="29" s="1"/>
  <c r="D11" i="29"/>
  <c r="O11" i="29" s="1"/>
  <c r="D12" i="29"/>
  <c r="D13" i="29"/>
  <c r="D14" i="29"/>
  <c r="D15" i="29"/>
  <c r="O15" i="29" s="1"/>
  <c r="D16" i="29"/>
  <c r="O16" i="29" s="1"/>
  <c r="D17" i="29"/>
  <c r="O17" i="29" s="1"/>
  <c r="D18" i="29"/>
  <c r="O18" i="29" s="1"/>
  <c r="D19" i="29"/>
  <c r="O19" i="29" s="1"/>
  <c r="D20" i="29"/>
  <c r="O20" i="29" s="1"/>
  <c r="D21" i="29"/>
  <c r="O21" i="29" s="1"/>
  <c r="D22" i="29"/>
  <c r="O22" i="29" s="1"/>
  <c r="D23" i="29"/>
  <c r="O23" i="29" s="1"/>
  <c r="D24" i="29"/>
  <c r="O24" i="29" s="1"/>
  <c r="D25" i="29"/>
  <c r="O25" i="29" s="1"/>
  <c r="D26" i="29"/>
  <c r="O26" i="29" s="1"/>
  <c r="D27" i="29"/>
  <c r="O27" i="29" s="1"/>
  <c r="D28" i="29"/>
  <c r="O28" i="29" s="1"/>
  <c r="D29" i="29"/>
  <c r="O29" i="29" s="1"/>
  <c r="D30" i="29"/>
  <c r="O30" i="29" s="1"/>
  <c r="P30" i="29" s="1"/>
  <c r="D31" i="29"/>
  <c r="O31" i="29" s="1"/>
  <c r="P31" i="29" s="1"/>
  <c r="D32" i="29"/>
  <c r="O32" i="29" s="1"/>
  <c r="P32" i="29" s="1"/>
  <c r="D33" i="29"/>
  <c r="O33" i="29" s="1"/>
  <c r="P33" i="29" s="1"/>
  <c r="D34" i="29"/>
  <c r="O34" i="29" s="1"/>
  <c r="P34" i="29" s="1"/>
  <c r="D35" i="29"/>
  <c r="O35" i="29" s="1"/>
  <c r="P35" i="29" s="1"/>
  <c r="D36" i="29"/>
  <c r="O36" i="29" s="1"/>
  <c r="P36" i="29" s="1"/>
  <c r="D37" i="29"/>
  <c r="O37" i="29" s="1"/>
  <c r="P37" i="29" s="1"/>
  <c r="D38" i="29"/>
  <c r="O38" i="29" s="1"/>
  <c r="D39" i="29"/>
  <c r="O39" i="29" s="1"/>
  <c r="D40" i="29"/>
  <c r="O40" i="29" s="1"/>
  <c r="D41" i="29"/>
  <c r="O41" i="29" s="1"/>
  <c r="D5" i="29"/>
  <c r="O5" i="29" s="1"/>
  <c r="U6" i="31"/>
  <c r="V6" i="31"/>
  <c r="W6" i="31"/>
  <c r="X6" i="31"/>
  <c r="Y6" i="31"/>
  <c r="Z6" i="31"/>
  <c r="AA6" i="31"/>
  <c r="AB6" i="31"/>
  <c r="AC6" i="31"/>
  <c r="AD6" i="31"/>
  <c r="AE6" i="31"/>
  <c r="AF6" i="31"/>
  <c r="AG6" i="31"/>
  <c r="AH6" i="31"/>
  <c r="AI6" i="31"/>
  <c r="AJ6" i="31"/>
  <c r="U7" i="31"/>
  <c r="V7" i="31"/>
  <c r="W7" i="31"/>
  <c r="X7" i="31"/>
  <c r="Y7" i="31"/>
  <c r="Z7" i="31"/>
  <c r="AA7" i="31"/>
  <c r="AB7" i="31"/>
  <c r="AC7" i="31"/>
  <c r="AD7" i="31"/>
  <c r="AE7" i="31"/>
  <c r="AF7" i="31"/>
  <c r="AG7" i="31"/>
  <c r="AH7" i="31"/>
  <c r="AI7" i="31"/>
  <c r="AJ7" i="31"/>
  <c r="U8" i="31"/>
  <c r="V8" i="31"/>
  <c r="W8" i="31"/>
  <c r="X8" i="31"/>
  <c r="Y8" i="31"/>
  <c r="Z8" i="31"/>
  <c r="AA8" i="31"/>
  <c r="AB8" i="31"/>
  <c r="AC8" i="31"/>
  <c r="AD8" i="31"/>
  <c r="AE8" i="31"/>
  <c r="AF8" i="31"/>
  <c r="AG8" i="31"/>
  <c r="AH8" i="31"/>
  <c r="AI8" i="31"/>
  <c r="AJ8" i="31"/>
  <c r="U9" i="31"/>
  <c r="V9" i="31"/>
  <c r="W9" i="31"/>
  <c r="X9" i="31"/>
  <c r="Y9" i="31"/>
  <c r="Z9" i="31"/>
  <c r="AA9" i="31"/>
  <c r="AB9" i="31"/>
  <c r="AC9" i="31"/>
  <c r="AD9" i="31"/>
  <c r="AE9" i="31"/>
  <c r="AF9" i="31"/>
  <c r="AG9" i="31"/>
  <c r="AH9" i="31"/>
  <c r="AI9" i="31"/>
  <c r="AJ9" i="31"/>
  <c r="U10" i="31"/>
  <c r="V10" i="31"/>
  <c r="W10" i="31"/>
  <c r="X10" i="31"/>
  <c r="Y10" i="31"/>
  <c r="Z10" i="31"/>
  <c r="AA10" i="31"/>
  <c r="AB10" i="31"/>
  <c r="AC10" i="31"/>
  <c r="AD10" i="31"/>
  <c r="AE10" i="31"/>
  <c r="AF10" i="31"/>
  <c r="AG10" i="31"/>
  <c r="AH10" i="31"/>
  <c r="AI10" i="31"/>
  <c r="AJ10" i="31"/>
  <c r="T7" i="31"/>
  <c r="T8" i="31"/>
  <c r="T9" i="31"/>
  <c r="T10" i="31"/>
  <c r="T6" i="31"/>
  <c r="AJ5" i="31"/>
  <c r="U5" i="31"/>
  <c r="V5" i="31"/>
  <c r="W5" i="31"/>
  <c r="X5" i="31"/>
  <c r="Y5" i="31"/>
  <c r="Z5" i="31"/>
  <c r="AA5" i="31"/>
  <c r="AB5" i="31"/>
  <c r="AC5" i="31"/>
  <c r="AD5" i="31"/>
  <c r="AE5" i="31"/>
  <c r="AF5" i="31"/>
  <c r="AG5" i="31"/>
  <c r="AH5" i="31"/>
  <c r="AI5" i="31"/>
  <c r="T5" i="31"/>
  <c r="N6" i="31"/>
  <c r="N7" i="31"/>
  <c r="N8" i="31"/>
  <c r="N9" i="31"/>
  <c r="N10" i="31"/>
  <c r="N11" i="31"/>
  <c r="N12" i="31"/>
  <c r="N13" i="31"/>
  <c r="N14" i="31"/>
  <c r="N15" i="31"/>
  <c r="N16" i="31"/>
  <c r="N17" i="31"/>
  <c r="N18" i="31"/>
  <c r="N19" i="31"/>
  <c r="N5" i="31"/>
  <c r="I7" i="31"/>
  <c r="J7" i="31" s="1"/>
  <c r="I8" i="31"/>
  <c r="J8" i="31" s="1"/>
  <c r="I9" i="31"/>
  <c r="J9" i="31" s="1"/>
  <c r="I10" i="31"/>
  <c r="J10" i="31" s="1"/>
  <c r="I11" i="31"/>
  <c r="J11" i="31" s="1"/>
  <c r="I12" i="31"/>
  <c r="J12" i="31"/>
  <c r="I13" i="31"/>
  <c r="J13" i="31" s="1"/>
  <c r="I14" i="31"/>
  <c r="J14" i="31" s="1"/>
  <c r="I15" i="31"/>
  <c r="J15" i="31" s="1"/>
  <c r="I16" i="31"/>
  <c r="J16" i="31" s="1"/>
  <c r="I17" i="31"/>
  <c r="J17" i="31" s="1"/>
  <c r="I18" i="31"/>
  <c r="J18" i="31"/>
  <c r="I19" i="31"/>
  <c r="J19" i="31" s="1"/>
  <c r="I20" i="31"/>
  <c r="J20" i="31" s="1"/>
  <c r="I21" i="31"/>
  <c r="J21" i="31" s="1"/>
  <c r="I22" i="31"/>
  <c r="J22" i="31" s="1"/>
  <c r="I23" i="31"/>
  <c r="J23" i="31" s="1"/>
  <c r="I24" i="31"/>
  <c r="J24" i="31"/>
  <c r="I25" i="31"/>
  <c r="J25" i="31" s="1"/>
  <c r="I26" i="31"/>
  <c r="J26" i="31" s="1"/>
  <c r="I27" i="31"/>
  <c r="J27" i="31" s="1"/>
  <c r="I28" i="31"/>
  <c r="J28" i="31" s="1"/>
  <c r="I29" i="31"/>
  <c r="J29" i="31" s="1"/>
  <c r="I30" i="31"/>
  <c r="J30" i="31"/>
  <c r="I31" i="31"/>
  <c r="J31" i="31" s="1"/>
  <c r="I32" i="31"/>
  <c r="J32" i="31" s="1"/>
  <c r="I33" i="31"/>
  <c r="J33" i="31" s="1"/>
  <c r="I34" i="31"/>
  <c r="J34" i="31" s="1"/>
  <c r="I35" i="31"/>
  <c r="J35" i="31" s="1"/>
  <c r="I36" i="31"/>
  <c r="J36" i="31"/>
  <c r="I37" i="31"/>
  <c r="J37" i="31" s="1"/>
  <c r="I38" i="31"/>
  <c r="J38" i="31" s="1"/>
  <c r="I39" i="31"/>
  <c r="J39" i="31" s="1"/>
  <c r="I42" i="31"/>
  <c r="J42" i="31" s="1"/>
  <c r="I43" i="31"/>
  <c r="J43" i="31" s="1"/>
  <c r="I44" i="31"/>
  <c r="J44" i="31" s="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2" i="31"/>
  <c r="G43" i="31"/>
  <c r="G44" i="31"/>
  <c r="F7" i="31"/>
  <c r="F8" i="31"/>
  <c r="F9" i="31"/>
  <c r="F10" i="31"/>
  <c r="F11" i="31"/>
  <c r="F12" i="31"/>
  <c r="F13" i="31"/>
  <c r="F14" i="31"/>
  <c r="F17" i="31"/>
  <c r="F18" i="31"/>
  <c r="F19" i="31"/>
  <c r="F20" i="31"/>
  <c r="F21" i="31"/>
  <c r="F22" i="31"/>
  <c r="F23" i="31"/>
  <c r="F24" i="31"/>
  <c r="F25" i="31"/>
  <c r="F26" i="31"/>
  <c r="F27" i="31"/>
  <c r="F28" i="31"/>
  <c r="F29" i="31"/>
  <c r="F30" i="31"/>
  <c r="F31" i="31"/>
  <c r="F32" i="31"/>
  <c r="F33" i="31"/>
  <c r="F34" i="31"/>
  <c r="F35" i="31"/>
  <c r="F36" i="31"/>
  <c r="F37" i="31"/>
  <c r="F38" i="31"/>
  <c r="F39" i="31"/>
  <c r="F42" i="31"/>
  <c r="F43" i="31"/>
  <c r="F44" i="31"/>
  <c r="E7" i="31"/>
  <c r="E8" i="31"/>
  <c r="E9" i="31"/>
  <c r="E10" i="31"/>
  <c r="E11" i="31"/>
  <c r="E12" i="31"/>
  <c r="E13" i="31"/>
  <c r="E14" i="31"/>
  <c r="E17" i="31"/>
  <c r="E18" i="31"/>
  <c r="E19" i="31"/>
  <c r="E20" i="31"/>
  <c r="E21" i="31"/>
  <c r="E22" i="31"/>
  <c r="E23" i="31"/>
  <c r="E24" i="31"/>
  <c r="E25" i="31"/>
  <c r="E26" i="31"/>
  <c r="E27" i="31"/>
  <c r="E28" i="31"/>
  <c r="E29" i="31"/>
  <c r="E30" i="31"/>
  <c r="E31" i="31"/>
  <c r="E32" i="31"/>
  <c r="E33" i="31"/>
  <c r="E34" i="31"/>
  <c r="E35" i="31"/>
  <c r="E36" i="31"/>
  <c r="E37" i="31"/>
  <c r="E38" i="31"/>
  <c r="E39" i="31"/>
  <c r="E42" i="31"/>
  <c r="E43" i="31"/>
  <c r="E44" i="31"/>
  <c r="E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6" i="31"/>
  <c r="D7" i="34" a="1"/>
  <c r="D7" i="34" s="1"/>
  <c r="D11" i="34"/>
  <c r="D12" i="34"/>
  <c r="D18" i="34"/>
  <c r="D23" i="34"/>
  <c r="D24" i="34"/>
  <c r="D30" i="34"/>
  <c r="D35" i="34"/>
  <c r="S8" i="24"/>
  <c r="O18" i="24"/>
  <c r="N18" i="24"/>
  <c r="F7" i="24"/>
  <c r="F8" i="24"/>
  <c r="F10" i="24"/>
  <c r="F11" i="24"/>
  <c r="F12" i="24"/>
  <c r="F13" i="24"/>
  <c r="F14" i="24"/>
  <c r="F15"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87" i="24"/>
  <c r="F88" i="24"/>
  <c r="F89" i="24"/>
  <c r="F90" i="24"/>
  <c r="F91" i="24"/>
  <c r="F92" i="24"/>
  <c r="F93" i="24"/>
  <c r="F94" i="24"/>
  <c r="F95" i="24"/>
  <c r="F96" i="24"/>
  <c r="F97" i="24"/>
  <c r="F98" i="24"/>
  <c r="F99" i="24"/>
  <c r="F100" i="24"/>
  <c r="F101" i="24"/>
  <c r="F102" i="24"/>
  <c r="F103" i="24"/>
  <c r="F104" i="24"/>
  <c r="F105" i="24"/>
  <c r="F106" i="24"/>
  <c r="F107" i="24"/>
  <c r="F108" i="24"/>
  <c r="F109" i="24"/>
  <c r="F110" i="24"/>
  <c r="F111" i="24"/>
  <c r="F112" i="24"/>
  <c r="F113" i="24"/>
  <c r="F114" i="24"/>
  <c r="F115" i="24"/>
  <c r="F116" i="24"/>
  <c r="F117" i="24"/>
  <c r="F118" i="24"/>
  <c r="F119" i="24"/>
  <c r="F120" i="24"/>
  <c r="F121" i="24"/>
  <c r="F122" i="24"/>
  <c r="F123" i="24"/>
  <c r="F124" i="24"/>
  <c r="F6" i="24"/>
  <c r="E13" i="24"/>
  <c r="E65" i="24"/>
  <c r="E86" i="24"/>
  <c r="E96" i="24"/>
  <c r="E97" i="24"/>
  <c r="E98" i="24"/>
  <c r="G98" i="24" s="1"/>
  <c r="I98" i="24" s="1"/>
  <c r="J98" i="24" s="1"/>
  <c r="E99" i="24"/>
  <c r="G99" i="24" s="1"/>
  <c r="I99" i="24" s="1"/>
  <c r="J99" i="24" s="1"/>
  <c r="E100" i="24"/>
  <c r="G100" i="24" s="1"/>
  <c r="I100" i="24" s="1"/>
  <c r="J100" i="24" s="1"/>
  <c r="E101" i="24"/>
  <c r="E102" i="24"/>
  <c r="D102" i="24"/>
  <c r="D101" i="24"/>
  <c r="D100" i="24"/>
  <c r="D99" i="24"/>
  <c r="D98" i="24"/>
  <c r="D97" i="24"/>
  <c r="D96" i="24"/>
  <c r="D95" i="24"/>
  <c r="D94" i="24"/>
  <c r="D93" i="24"/>
  <c r="D83" i="24"/>
  <c r="D78" i="24"/>
  <c r="D75" i="24"/>
  <c r="D76" i="24"/>
  <c r="D77" i="24"/>
  <c r="D79" i="24"/>
  <c r="D80" i="24"/>
  <c r="D81" i="24"/>
  <c r="D82" i="24"/>
  <c r="D74" i="24"/>
  <c r="D68" i="24"/>
  <c r="D67" i="24"/>
  <c r="D66" i="24"/>
  <c r="D64" i="24"/>
  <c r="D63" i="24"/>
  <c r="D62" i="24"/>
  <c r="D61" i="24"/>
  <c r="D60" i="24"/>
  <c r="D59" i="24"/>
  <c r="D54" i="24"/>
  <c r="D53" i="24"/>
  <c r="D52" i="24"/>
  <c r="D51" i="24"/>
  <c r="D50" i="24"/>
  <c r="D46" i="24"/>
  <c r="D45" i="24"/>
  <c r="D44" i="24"/>
  <c r="D43" i="24"/>
  <c r="D41" i="24"/>
  <c r="D40" i="24"/>
  <c r="D39" i="24"/>
  <c r="D38" i="24"/>
  <c r="D37" i="24"/>
  <c r="D36" i="24"/>
  <c r="D35" i="24"/>
  <c r="D30" i="24"/>
  <c r="D25" i="24"/>
  <c r="D24" i="24"/>
  <c r="D23" i="24"/>
  <c r="D21" i="24"/>
  <c r="D20" i="24"/>
  <c r="D19" i="24"/>
  <c r="D18" i="24"/>
  <c r="D17" i="24"/>
  <c r="D16" i="24"/>
  <c r="D15" i="24"/>
  <c r="D14" i="24"/>
  <c r="D8" i="24"/>
  <c r="D13" i="24"/>
  <c r="D12" i="24"/>
  <c r="D11" i="24"/>
  <c r="D10" i="24"/>
  <c r="D7" i="24"/>
  <c r="C102" i="24"/>
  <c r="C7" i="24"/>
  <c r="C8" i="24"/>
  <c r="C9" i="24"/>
  <c r="C12" i="24"/>
  <c r="C13" i="24"/>
  <c r="C17" i="24"/>
  <c r="C18" i="24"/>
  <c r="C19" i="24"/>
  <c r="C21" i="24"/>
  <c r="C22" i="24"/>
  <c r="C23" i="24"/>
  <c r="C24" i="24"/>
  <c r="C25" i="24"/>
  <c r="C26" i="24"/>
  <c r="C27" i="24"/>
  <c r="C28" i="24"/>
  <c r="C29" i="24"/>
  <c r="C30" i="24"/>
  <c r="C34" i="24"/>
  <c r="C35" i="24"/>
  <c r="C36" i="24"/>
  <c r="C37" i="24"/>
  <c r="C38" i="24"/>
  <c r="C40" i="24"/>
  <c r="C41" i="24"/>
  <c r="C42" i="24"/>
  <c r="C43" i="24"/>
  <c r="C44" i="24"/>
  <c r="C45" i="24"/>
  <c r="C46" i="24"/>
  <c r="C47" i="24"/>
  <c r="C52" i="24"/>
  <c r="C53" i="24"/>
  <c r="C54" i="24"/>
  <c r="C55" i="24"/>
  <c r="C56" i="24"/>
  <c r="C57" i="24"/>
  <c r="C58" i="24"/>
  <c r="C60" i="24"/>
  <c r="C61" i="24"/>
  <c r="C62" i="24"/>
  <c r="C63" i="24"/>
  <c r="C64" i="24"/>
  <c r="C65" i="24"/>
  <c r="C66" i="24"/>
  <c r="C67" i="24"/>
  <c r="C68" i="24"/>
  <c r="C69" i="24"/>
  <c r="C70" i="24"/>
  <c r="C73" i="24"/>
  <c r="C75" i="24"/>
  <c r="C77" i="24"/>
  <c r="C78" i="24"/>
  <c r="C80" i="24"/>
  <c r="C81" i="24"/>
  <c r="C82" i="24"/>
  <c r="C83" i="24"/>
  <c r="C84" i="24"/>
  <c r="C85" i="24"/>
  <c r="C86" i="24"/>
  <c r="C87" i="24"/>
  <c r="C88" i="24"/>
  <c r="C89" i="24"/>
  <c r="C92" i="24"/>
  <c r="C93" i="24"/>
  <c r="C94" i="24"/>
  <c r="C95" i="24"/>
  <c r="C96" i="24"/>
  <c r="C97" i="24"/>
  <c r="C98" i="24"/>
  <c r="C99" i="24"/>
  <c r="C100" i="24"/>
  <c r="C101" i="24"/>
  <c r="C6" i="24"/>
  <c r="B101" i="24"/>
  <c r="B36" i="24"/>
  <c r="B39" i="24"/>
  <c r="B43" i="24"/>
  <c r="B46" i="24"/>
  <c r="B49" i="24"/>
  <c r="B50" i="24"/>
  <c r="B51" i="24"/>
  <c r="B52" i="24"/>
  <c r="B54" i="24"/>
  <c r="B59" i="24"/>
  <c r="B60" i="24"/>
  <c r="B61" i="24"/>
  <c r="B62" i="24"/>
  <c r="B65" i="24"/>
  <c r="B69" i="24"/>
  <c r="B70" i="24"/>
  <c r="B72" i="24"/>
  <c r="B73" i="24"/>
  <c r="B74" i="24"/>
  <c r="B75" i="24"/>
  <c r="B76" i="24"/>
  <c r="B77" i="24"/>
  <c r="B79" i="24"/>
  <c r="B80" i="24"/>
  <c r="B81" i="24"/>
  <c r="B82" i="24"/>
  <c r="B85" i="24"/>
  <c r="B89" i="24"/>
  <c r="B91" i="24"/>
  <c r="B92" i="24"/>
  <c r="B93" i="24"/>
  <c r="B95" i="24"/>
  <c r="B98" i="24"/>
  <c r="B7" i="24"/>
  <c r="B10" i="24"/>
  <c r="B11" i="24"/>
  <c r="B12" i="24"/>
  <c r="B14" i="24"/>
  <c r="B15" i="24"/>
  <c r="B16" i="24"/>
  <c r="B17" i="24"/>
  <c r="B20" i="24"/>
  <c r="B21" i="24"/>
  <c r="B23" i="24"/>
  <c r="B25" i="24"/>
  <c r="B27" i="24"/>
  <c r="B33" i="24"/>
  <c r="B34" i="24"/>
  <c r="B35" i="24"/>
  <c r="B104" i="24"/>
  <c r="B105" i="24"/>
  <c r="B106" i="24"/>
  <c r="B107" i="24"/>
  <c r="B108" i="24"/>
  <c r="B109" i="24"/>
  <c r="B110" i="24"/>
  <c r="B113" i="24"/>
  <c r="B115" i="24"/>
  <c r="B116" i="24"/>
  <c r="B124" i="24"/>
  <c r="B6" i="24"/>
  <c r="E7" i="27"/>
  <c r="F7" i="27"/>
  <c r="G7" i="27"/>
  <c r="H7" i="27"/>
  <c r="I7" i="27"/>
  <c r="J7" i="27"/>
  <c r="K7" i="27"/>
  <c r="L7" i="27"/>
  <c r="M7" i="27"/>
  <c r="N7" i="27"/>
  <c r="O7" i="27"/>
  <c r="P7" i="27"/>
  <c r="Q7" i="27"/>
  <c r="R7" i="27"/>
  <c r="S7" i="27"/>
  <c r="T7" i="27"/>
  <c r="U7" i="27"/>
  <c r="V7" i="27"/>
  <c r="W7" i="27"/>
  <c r="X7" i="27"/>
  <c r="Y7" i="27"/>
  <c r="Z7" i="27"/>
  <c r="AA7" i="27"/>
  <c r="AB7" i="27"/>
  <c r="AC7" i="27"/>
  <c r="AD7" i="27"/>
  <c r="AE7" i="27"/>
  <c r="AF7" i="27"/>
  <c r="AG7" i="27"/>
  <c r="AH7" i="27"/>
  <c r="E8"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AH8" i="27"/>
  <c r="E9"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AH9" i="27"/>
  <c r="E10" i="27"/>
  <c r="F10" i="27"/>
  <c r="G10" i="27"/>
  <c r="H10" i="27"/>
  <c r="I10" i="27"/>
  <c r="J10" i="27"/>
  <c r="K10" i="27"/>
  <c r="L10" i="27"/>
  <c r="M10" i="27"/>
  <c r="N10" i="27"/>
  <c r="O10" i="27"/>
  <c r="P10" i="27"/>
  <c r="Q10" i="27"/>
  <c r="R10" i="27"/>
  <c r="S10" i="27"/>
  <c r="T10" i="27"/>
  <c r="U10" i="27"/>
  <c r="V10" i="27"/>
  <c r="W10" i="27"/>
  <c r="X10" i="27"/>
  <c r="Y10" i="27"/>
  <c r="Z10" i="27"/>
  <c r="AA10" i="27"/>
  <c r="AB10" i="27"/>
  <c r="AC10" i="27"/>
  <c r="AD10" i="27"/>
  <c r="AE10" i="27"/>
  <c r="AF10" i="27"/>
  <c r="AG10" i="27"/>
  <c r="AH10" i="27"/>
  <c r="E11" i="27"/>
  <c r="F11" i="27"/>
  <c r="G11" i="27"/>
  <c r="H11" i="27"/>
  <c r="I11" i="27"/>
  <c r="J11" i="27"/>
  <c r="K11" i="27"/>
  <c r="L11" i="27"/>
  <c r="M11" i="27"/>
  <c r="N11" i="27"/>
  <c r="O11" i="27"/>
  <c r="P11" i="27"/>
  <c r="Q11" i="27"/>
  <c r="R11" i="27"/>
  <c r="S11" i="27"/>
  <c r="T11" i="27"/>
  <c r="U11" i="27"/>
  <c r="V11" i="27"/>
  <c r="W11" i="27"/>
  <c r="X11" i="27"/>
  <c r="Y11" i="27"/>
  <c r="Z11" i="27"/>
  <c r="AA11" i="27"/>
  <c r="AB11" i="27"/>
  <c r="AC11" i="27"/>
  <c r="AD11" i="27"/>
  <c r="AE11" i="27"/>
  <c r="AF11" i="27"/>
  <c r="AG11" i="27"/>
  <c r="AH11" i="27"/>
  <c r="E12" i="27"/>
  <c r="F12" i="27"/>
  <c r="G12" i="27"/>
  <c r="H12" i="27"/>
  <c r="I12" i="27"/>
  <c r="J12" i="27"/>
  <c r="K12" i="27"/>
  <c r="L12" i="27"/>
  <c r="M12" i="27"/>
  <c r="N12" i="27"/>
  <c r="O12" i="27"/>
  <c r="P12" i="27"/>
  <c r="Q12" i="27"/>
  <c r="R12" i="27"/>
  <c r="S12" i="27"/>
  <c r="T12" i="27"/>
  <c r="U12" i="27"/>
  <c r="V12" i="27"/>
  <c r="W12" i="27"/>
  <c r="X12" i="27"/>
  <c r="Y12" i="27"/>
  <c r="Z12" i="27"/>
  <c r="AA12" i="27"/>
  <c r="AB12" i="27"/>
  <c r="AC12" i="27"/>
  <c r="AD12" i="27"/>
  <c r="AE12" i="27"/>
  <c r="AF12" i="27"/>
  <c r="AG12" i="27"/>
  <c r="AH12" i="27"/>
  <c r="E13" i="27"/>
  <c r="F13" i="27"/>
  <c r="G13" i="27"/>
  <c r="H13" i="27"/>
  <c r="I13" i="27"/>
  <c r="J13" i="27"/>
  <c r="K13" i="27"/>
  <c r="L13" i="27"/>
  <c r="M13" i="27"/>
  <c r="N13" i="27"/>
  <c r="O13" i="27"/>
  <c r="P13" i="27"/>
  <c r="Q13" i="27"/>
  <c r="R13" i="27"/>
  <c r="S13" i="27"/>
  <c r="T13" i="27"/>
  <c r="U13" i="27"/>
  <c r="V13" i="27"/>
  <c r="W13" i="27"/>
  <c r="X13" i="27"/>
  <c r="Y13" i="27"/>
  <c r="Z13" i="27"/>
  <c r="AA13" i="27"/>
  <c r="AB13" i="27"/>
  <c r="AC13" i="27"/>
  <c r="AD13" i="27"/>
  <c r="AE13" i="27"/>
  <c r="AF13" i="27"/>
  <c r="AG13" i="27"/>
  <c r="AH13" i="27"/>
  <c r="E14" i="27"/>
  <c r="F14" i="27"/>
  <c r="G14" i="27"/>
  <c r="H14" i="27"/>
  <c r="I14" i="27"/>
  <c r="J14" i="27"/>
  <c r="K14" i="27"/>
  <c r="L14" i="27"/>
  <c r="M14" i="27"/>
  <c r="N14" i="27"/>
  <c r="O14" i="27"/>
  <c r="P14" i="27"/>
  <c r="Q14" i="27"/>
  <c r="R14" i="27"/>
  <c r="S14" i="27"/>
  <c r="T14" i="27"/>
  <c r="U14" i="27"/>
  <c r="V14" i="27"/>
  <c r="W14" i="27"/>
  <c r="X14" i="27"/>
  <c r="Y14" i="27"/>
  <c r="Z14" i="27"/>
  <c r="AA14" i="27"/>
  <c r="AB14" i="27"/>
  <c r="AC14" i="27"/>
  <c r="AD14" i="27"/>
  <c r="AE14" i="27"/>
  <c r="AF14" i="27"/>
  <c r="AG14" i="27"/>
  <c r="AH14" i="27"/>
  <c r="E15" i="27"/>
  <c r="F15" i="27"/>
  <c r="G15" i="27"/>
  <c r="H15" i="27"/>
  <c r="I15" i="27"/>
  <c r="J15" i="27"/>
  <c r="K15" i="27"/>
  <c r="L15" i="27"/>
  <c r="M15" i="27"/>
  <c r="N15" i="27"/>
  <c r="O15" i="27"/>
  <c r="P15" i="27"/>
  <c r="Q15" i="27"/>
  <c r="R15" i="27"/>
  <c r="S15" i="27"/>
  <c r="T15" i="27"/>
  <c r="U15" i="27"/>
  <c r="V15" i="27"/>
  <c r="W15" i="27"/>
  <c r="X15" i="27"/>
  <c r="Y15" i="27"/>
  <c r="Z15" i="27"/>
  <c r="AA15" i="27"/>
  <c r="AB15" i="27"/>
  <c r="AC15" i="27"/>
  <c r="AD15" i="27"/>
  <c r="AE15" i="27"/>
  <c r="AF15" i="27"/>
  <c r="AG15" i="27"/>
  <c r="AH15" i="27"/>
  <c r="E16" i="27"/>
  <c r="F16" i="27"/>
  <c r="G16" i="27"/>
  <c r="H16" i="27"/>
  <c r="I16" i="27"/>
  <c r="J16" i="27"/>
  <c r="K16" i="27"/>
  <c r="L16" i="27"/>
  <c r="M16" i="27"/>
  <c r="N16" i="27"/>
  <c r="O16" i="27"/>
  <c r="P16" i="27"/>
  <c r="Q16" i="27"/>
  <c r="R16" i="27"/>
  <c r="S16" i="27"/>
  <c r="T16" i="27"/>
  <c r="U16" i="27"/>
  <c r="V16" i="27"/>
  <c r="W16" i="27"/>
  <c r="X16" i="27"/>
  <c r="Y16" i="27"/>
  <c r="Z16" i="27"/>
  <c r="AA16" i="27"/>
  <c r="AB16" i="27"/>
  <c r="AC16" i="27"/>
  <c r="AD16" i="27"/>
  <c r="AE16" i="27"/>
  <c r="AF16" i="27"/>
  <c r="AG16" i="27"/>
  <c r="AH16" i="27"/>
  <c r="E17" i="27"/>
  <c r="F17" i="27"/>
  <c r="G17" i="27"/>
  <c r="H17" i="27"/>
  <c r="I17" i="27"/>
  <c r="J17" i="27"/>
  <c r="K17" i="27"/>
  <c r="L17" i="27"/>
  <c r="M17" i="27"/>
  <c r="N17" i="27"/>
  <c r="O17" i="27"/>
  <c r="P17" i="27"/>
  <c r="Q17" i="27"/>
  <c r="R17" i="27"/>
  <c r="S17" i="27"/>
  <c r="T17" i="27"/>
  <c r="U17" i="27"/>
  <c r="V17" i="27"/>
  <c r="W17" i="27"/>
  <c r="X17" i="27"/>
  <c r="Y17" i="27"/>
  <c r="Z17" i="27"/>
  <c r="AA17" i="27"/>
  <c r="AB17" i="27"/>
  <c r="AC17" i="27"/>
  <c r="AD17" i="27"/>
  <c r="AE17" i="27"/>
  <c r="AF17" i="27"/>
  <c r="AG17" i="27"/>
  <c r="AH17" i="27"/>
  <c r="E18" i="27"/>
  <c r="F18" i="27"/>
  <c r="G18" i="27"/>
  <c r="H18" i="27"/>
  <c r="I18" i="27"/>
  <c r="J18" i="27"/>
  <c r="K18" i="27"/>
  <c r="L18" i="27"/>
  <c r="M18" i="27"/>
  <c r="N18" i="27"/>
  <c r="O18" i="27"/>
  <c r="P18" i="27"/>
  <c r="Q18" i="27"/>
  <c r="R18" i="27"/>
  <c r="S18" i="27"/>
  <c r="T18" i="27"/>
  <c r="U18" i="27"/>
  <c r="V18" i="27"/>
  <c r="W18" i="27"/>
  <c r="X18" i="27"/>
  <c r="Y18" i="27"/>
  <c r="Z18" i="27"/>
  <c r="AA18" i="27"/>
  <c r="AB18" i="27"/>
  <c r="AC18" i="27"/>
  <c r="AD18" i="27"/>
  <c r="AE18" i="27"/>
  <c r="AF18" i="27"/>
  <c r="AG18" i="27"/>
  <c r="AH18" i="27"/>
  <c r="E19" i="27"/>
  <c r="F19" i="27"/>
  <c r="G19" i="27"/>
  <c r="H19" i="27"/>
  <c r="I19" i="27"/>
  <c r="J19" i="27"/>
  <c r="K19" i="27"/>
  <c r="L19" i="27"/>
  <c r="M19" i="27"/>
  <c r="N19" i="27"/>
  <c r="O19" i="27"/>
  <c r="P19" i="27"/>
  <c r="Q19" i="27"/>
  <c r="R19" i="27"/>
  <c r="S19" i="27"/>
  <c r="T19" i="27"/>
  <c r="U19" i="27"/>
  <c r="V19" i="27"/>
  <c r="W19" i="27"/>
  <c r="X19" i="27"/>
  <c r="Y19" i="27"/>
  <c r="Z19" i="27"/>
  <c r="AA19" i="27"/>
  <c r="AB19" i="27"/>
  <c r="AC19" i="27"/>
  <c r="AD19" i="27"/>
  <c r="AE19" i="27"/>
  <c r="AF19" i="27"/>
  <c r="AG19" i="27"/>
  <c r="AH19" i="27"/>
  <c r="E20" i="27"/>
  <c r="F20" i="27"/>
  <c r="G20" i="27"/>
  <c r="H20" i="27"/>
  <c r="I20" i="27"/>
  <c r="J20" i="27"/>
  <c r="K20" i="27"/>
  <c r="L20" i="27"/>
  <c r="M20" i="27"/>
  <c r="N20" i="27"/>
  <c r="O20" i="27"/>
  <c r="P20" i="27"/>
  <c r="Q20" i="27"/>
  <c r="R20" i="27"/>
  <c r="S20" i="27"/>
  <c r="T20" i="27"/>
  <c r="U20" i="27"/>
  <c r="V20" i="27"/>
  <c r="W20" i="27"/>
  <c r="X20" i="27"/>
  <c r="Y20" i="27"/>
  <c r="Z20" i="27"/>
  <c r="AA20" i="27"/>
  <c r="AB20" i="27"/>
  <c r="AC20" i="27"/>
  <c r="AD20" i="27"/>
  <c r="AE20" i="27"/>
  <c r="AF20" i="27"/>
  <c r="AG20" i="27"/>
  <c r="AH20" i="27"/>
  <c r="E21" i="27"/>
  <c r="F21" i="27"/>
  <c r="G21" i="27"/>
  <c r="H21" i="27"/>
  <c r="I21" i="27"/>
  <c r="J21" i="27"/>
  <c r="K21" i="27"/>
  <c r="L21" i="27"/>
  <c r="M21" i="27"/>
  <c r="N21" i="27"/>
  <c r="O21" i="27"/>
  <c r="P21" i="27"/>
  <c r="Q21" i="27"/>
  <c r="R21" i="27"/>
  <c r="S21" i="27"/>
  <c r="T21" i="27"/>
  <c r="U21" i="27"/>
  <c r="V21" i="27"/>
  <c r="W21" i="27"/>
  <c r="X21" i="27"/>
  <c r="Y21" i="27"/>
  <c r="Z21" i="27"/>
  <c r="AA21" i="27"/>
  <c r="AB21" i="27"/>
  <c r="AC21" i="27"/>
  <c r="AD21" i="27"/>
  <c r="AE21" i="27"/>
  <c r="AF21" i="27"/>
  <c r="AG21" i="27"/>
  <c r="AH21" i="27"/>
  <c r="E22" i="27"/>
  <c r="F22" i="27"/>
  <c r="G22" i="27"/>
  <c r="H22" i="27"/>
  <c r="I22" i="27"/>
  <c r="J22" i="27"/>
  <c r="K22" i="27"/>
  <c r="L22" i="27"/>
  <c r="M22" i="27"/>
  <c r="N22" i="27"/>
  <c r="O22" i="27"/>
  <c r="P22" i="27"/>
  <c r="Q22" i="27"/>
  <c r="R22" i="27"/>
  <c r="S22" i="27"/>
  <c r="T22" i="27"/>
  <c r="U22" i="27"/>
  <c r="V22" i="27"/>
  <c r="W22" i="27"/>
  <c r="X22" i="27"/>
  <c r="Y22" i="27"/>
  <c r="Z22" i="27"/>
  <c r="AA22" i="27"/>
  <c r="AB22" i="27"/>
  <c r="AC22" i="27"/>
  <c r="AD22" i="27"/>
  <c r="AE22" i="27"/>
  <c r="AF22" i="27"/>
  <c r="AG22" i="27"/>
  <c r="AH22" i="27"/>
  <c r="E23" i="27"/>
  <c r="F23" i="27"/>
  <c r="G23" i="27"/>
  <c r="H23" i="27"/>
  <c r="I23" i="27"/>
  <c r="J23" i="27"/>
  <c r="K23" i="27"/>
  <c r="L23" i="27"/>
  <c r="M23" i="27"/>
  <c r="N23" i="27"/>
  <c r="O23" i="27"/>
  <c r="P23" i="27"/>
  <c r="Q23" i="27"/>
  <c r="R23" i="27"/>
  <c r="S23" i="27"/>
  <c r="T23" i="27"/>
  <c r="U23" i="27"/>
  <c r="V23" i="27"/>
  <c r="W23" i="27"/>
  <c r="X23" i="27"/>
  <c r="Y23" i="27"/>
  <c r="Z23" i="27"/>
  <c r="AA23" i="27"/>
  <c r="AB23" i="27"/>
  <c r="AC23" i="27"/>
  <c r="AD23" i="27"/>
  <c r="AE23" i="27"/>
  <c r="AF23" i="27"/>
  <c r="AG23" i="27"/>
  <c r="AH23" i="27"/>
  <c r="E24" i="27"/>
  <c r="F24" i="27"/>
  <c r="G24" i="27"/>
  <c r="H24" i="27"/>
  <c r="I24" i="27"/>
  <c r="J24" i="27"/>
  <c r="K24" i="27"/>
  <c r="L24" i="27"/>
  <c r="M24" i="27"/>
  <c r="N24" i="27"/>
  <c r="O24" i="27"/>
  <c r="P24" i="27"/>
  <c r="Q24" i="27"/>
  <c r="R24" i="27"/>
  <c r="S24" i="27"/>
  <c r="T24" i="27"/>
  <c r="U24" i="27"/>
  <c r="V24" i="27"/>
  <c r="W24" i="27"/>
  <c r="X24" i="27"/>
  <c r="Y24" i="27"/>
  <c r="Z24" i="27"/>
  <c r="AA24" i="27"/>
  <c r="AB24" i="27"/>
  <c r="AC24" i="27"/>
  <c r="AD24" i="27"/>
  <c r="AE24" i="27"/>
  <c r="AF24" i="27"/>
  <c r="AG24" i="27"/>
  <c r="AH24" i="27"/>
  <c r="E25" i="27"/>
  <c r="F25" i="27"/>
  <c r="G25" i="27"/>
  <c r="H25" i="27"/>
  <c r="I25" i="27"/>
  <c r="J25" i="27"/>
  <c r="K25" i="27"/>
  <c r="L25" i="27"/>
  <c r="M25" i="27"/>
  <c r="N25" i="27"/>
  <c r="O25" i="27"/>
  <c r="P25" i="27"/>
  <c r="Q25" i="27"/>
  <c r="R25" i="27"/>
  <c r="S25" i="27"/>
  <c r="T25" i="27"/>
  <c r="U25" i="27"/>
  <c r="V25" i="27"/>
  <c r="W25" i="27"/>
  <c r="X25" i="27"/>
  <c r="Y25" i="27"/>
  <c r="Z25" i="27"/>
  <c r="AA25" i="27"/>
  <c r="AB25" i="27"/>
  <c r="AC25" i="27"/>
  <c r="AD25" i="27"/>
  <c r="AE25" i="27"/>
  <c r="AF25" i="27"/>
  <c r="AG25" i="27"/>
  <c r="AH25" i="27"/>
  <c r="E26" i="27"/>
  <c r="F26" i="27"/>
  <c r="G26" i="27"/>
  <c r="H26" i="27"/>
  <c r="I26" i="27"/>
  <c r="J26" i="27"/>
  <c r="K26" i="27"/>
  <c r="L26" i="27"/>
  <c r="M26" i="27"/>
  <c r="N26" i="27"/>
  <c r="O26" i="27"/>
  <c r="P26" i="27"/>
  <c r="Q26" i="27"/>
  <c r="R26" i="27"/>
  <c r="S26" i="27"/>
  <c r="T26" i="27"/>
  <c r="U26" i="27"/>
  <c r="V26" i="27"/>
  <c r="W26" i="27"/>
  <c r="X26" i="27"/>
  <c r="Y26" i="27"/>
  <c r="Z26" i="27"/>
  <c r="AA26" i="27"/>
  <c r="AB26" i="27"/>
  <c r="AC26" i="27"/>
  <c r="AD26" i="27"/>
  <c r="AE26" i="27"/>
  <c r="AF26" i="27"/>
  <c r="AG26" i="27"/>
  <c r="AH26" i="27"/>
  <c r="E27" i="27"/>
  <c r="F27" i="27"/>
  <c r="G27" i="27"/>
  <c r="H27" i="27"/>
  <c r="I27" i="27"/>
  <c r="J27" i="27"/>
  <c r="K27" i="27"/>
  <c r="L27" i="27"/>
  <c r="M27" i="27"/>
  <c r="N27" i="27"/>
  <c r="O27" i="27"/>
  <c r="P27" i="27"/>
  <c r="Q27" i="27"/>
  <c r="R27" i="27"/>
  <c r="S27" i="27"/>
  <c r="T27" i="27"/>
  <c r="U27" i="27"/>
  <c r="V27" i="27"/>
  <c r="W27" i="27"/>
  <c r="X27" i="27"/>
  <c r="Y27" i="27"/>
  <c r="Z27" i="27"/>
  <c r="AA27" i="27"/>
  <c r="AB27" i="27"/>
  <c r="AC27" i="27"/>
  <c r="AD27" i="27"/>
  <c r="AE27" i="27"/>
  <c r="AF27" i="27"/>
  <c r="AG27" i="27"/>
  <c r="AH27" i="27"/>
  <c r="E28" i="27"/>
  <c r="F28" i="27"/>
  <c r="G28" i="27"/>
  <c r="H28" i="27"/>
  <c r="I28" i="27"/>
  <c r="J28" i="27"/>
  <c r="K28" i="27"/>
  <c r="L28" i="27"/>
  <c r="M28" i="27"/>
  <c r="N28" i="27"/>
  <c r="O28" i="27"/>
  <c r="P28" i="27"/>
  <c r="Q28" i="27"/>
  <c r="R28" i="27"/>
  <c r="S28" i="27"/>
  <c r="T28" i="27"/>
  <c r="U28" i="27"/>
  <c r="V28" i="27"/>
  <c r="W28" i="27"/>
  <c r="X28" i="27"/>
  <c r="Y28" i="27"/>
  <c r="Z28" i="27"/>
  <c r="AA28" i="27"/>
  <c r="AB28" i="27"/>
  <c r="AC28" i="27"/>
  <c r="AD28" i="27"/>
  <c r="AE28" i="27"/>
  <c r="AF28" i="27"/>
  <c r="AG28" i="27"/>
  <c r="AH28" i="27"/>
  <c r="E29" i="27"/>
  <c r="F29" i="27"/>
  <c r="G29" i="27"/>
  <c r="H29" i="27"/>
  <c r="I29" i="27"/>
  <c r="J29" i="27"/>
  <c r="K29" i="27"/>
  <c r="L29" i="27"/>
  <c r="M29" i="27"/>
  <c r="N29" i="27"/>
  <c r="O29" i="27"/>
  <c r="P29" i="27"/>
  <c r="Q29" i="27"/>
  <c r="R29" i="27"/>
  <c r="S29" i="27"/>
  <c r="T29" i="27"/>
  <c r="U29" i="27"/>
  <c r="V29" i="27"/>
  <c r="W29" i="27"/>
  <c r="X29" i="27"/>
  <c r="Y29" i="27"/>
  <c r="Z29" i="27"/>
  <c r="AA29" i="27"/>
  <c r="AB29" i="27"/>
  <c r="AC29" i="27"/>
  <c r="AD29" i="27"/>
  <c r="AE29" i="27"/>
  <c r="AF29" i="27"/>
  <c r="AG29" i="27"/>
  <c r="AH29"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7" i="27"/>
  <c r="K218" i="26"/>
  <c r="L218" i="26"/>
  <c r="M218" i="26"/>
  <c r="N218" i="26"/>
  <c r="O218" i="26"/>
  <c r="P218" i="26"/>
  <c r="Q218" i="26"/>
  <c r="R218" i="26"/>
  <c r="S218" i="26"/>
  <c r="T218" i="26"/>
  <c r="U218" i="26"/>
  <c r="V218" i="26"/>
  <c r="W218" i="26"/>
  <c r="X218" i="26"/>
  <c r="Y218" i="26"/>
  <c r="Z218" i="26"/>
  <c r="AA218" i="26"/>
  <c r="AB218" i="26"/>
  <c r="AC218" i="26"/>
  <c r="AD218" i="26"/>
  <c r="AE218" i="26"/>
  <c r="AF218" i="26"/>
  <c r="AG218" i="26"/>
  <c r="AH218" i="26"/>
  <c r="AI218" i="26"/>
  <c r="AJ218" i="26"/>
  <c r="AK218" i="26"/>
  <c r="AL218" i="26"/>
  <c r="AM218" i="26"/>
  <c r="AN218" i="26"/>
  <c r="K219" i="26"/>
  <c r="L219" i="26"/>
  <c r="M219" i="26"/>
  <c r="N219" i="26"/>
  <c r="O219" i="26"/>
  <c r="P219" i="26"/>
  <c r="Q219" i="26"/>
  <c r="R219" i="26"/>
  <c r="S219" i="26"/>
  <c r="T219" i="26"/>
  <c r="U219" i="26"/>
  <c r="V219" i="26"/>
  <c r="W219" i="26"/>
  <c r="X219" i="26"/>
  <c r="Y219" i="26"/>
  <c r="Z219" i="26"/>
  <c r="AA219" i="26"/>
  <c r="AB219" i="26"/>
  <c r="AC219" i="26"/>
  <c r="AD219" i="26"/>
  <c r="AE219" i="26"/>
  <c r="AF219" i="26"/>
  <c r="AG219" i="26"/>
  <c r="AH219" i="26"/>
  <c r="AI219" i="26"/>
  <c r="AJ219" i="26"/>
  <c r="AK219" i="26"/>
  <c r="AL219" i="26"/>
  <c r="AM219" i="26"/>
  <c r="AN219" i="26"/>
  <c r="K220" i="26"/>
  <c r="L220" i="26"/>
  <c r="M220" i="26"/>
  <c r="N220" i="26"/>
  <c r="O220" i="26"/>
  <c r="P220" i="26"/>
  <c r="Q220" i="26"/>
  <c r="R220" i="26"/>
  <c r="S220" i="26"/>
  <c r="T220" i="26"/>
  <c r="U220" i="26"/>
  <c r="V220" i="26"/>
  <c r="W220" i="26"/>
  <c r="X220" i="26"/>
  <c r="Y220" i="26"/>
  <c r="Z220" i="26"/>
  <c r="AA220" i="26"/>
  <c r="AB220" i="26"/>
  <c r="AC220" i="26"/>
  <c r="AD220" i="26"/>
  <c r="AE220" i="26"/>
  <c r="AF220" i="26"/>
  <c r="AG220" i="26"/>
  <c r="AH220" i="26"/>
  <c r="AI220" i="26"/>
  <c r="AJ220" i="26"/>
  <c r="AK220" i="26"/>
  <c r="AL220" i="26"/>
  <c r="AM220" i="26"/>
  <c r="AN220" i="26"/>
  <c r="K221" i="26"/>
  <c r="L221" i="26"/>
  <c r="M221" i="26"/>
  <c r="N221" i="26"/>
  <c r="O221" i="26"/>
  <c r="P221" i="26"/>
  <c r="Q221" i="26"/>
  <c r="R221" i="26"/>
  <c r="S221" i="26"/>
  <c r="T221" i="26"/>
  <c r="U221" i="26"/>
  <c r="V221" i="26"/>
  <c r="W221" i="26"/>
  <c r="X221" i="26"/>
  <c r="Y221" i="26"/>
  <c r="Z221" i="26"/>
  <c r="AA221" i="26"/>
  <c r="AB221" i="26"/>
  <c r="AC221" i="26"/>
  <c r="AD221" i="26"/>
  <c r="AE221" i="26"/>
  <c r="AF221" i="26"/>
  <c r="AG221" i="26"/>
  <c r="AH221" i="26"/>
  <c r="AI221" i="26"/>
  <c r="AJ221" i="26"/>
  <c r="AK221" i="26"/>
  <c r="AL221" i="26"/>
  <c r="AM221" i="26"/>
  <c r="AN221" i="26"/>
  <c r="K222" i="26"/>
  <c r="L222" i="26"/>
  <c r="M222" i="26"/>
  <c r="N222" i="26"/>
  <c r="O222" i="26"/>
  <c r="P222" i="26"/>
  <c r="Q222" i="26"/>
  <c r="R222" i="26"/>
  <c r="S222" i="26"/>
  <c r="T222" i="26"/>
  <c r="U222" i="26"/>
  <c r="V222" i="26"/>
  <c r="W222" i="26"/>
  <c r="X222" i="26"/>
  <c r="Y222" i="26"/>
  <c r="Z222" i="26"/>
  <c r="AA222" i="26"/>
  <c r="AB222" i="26"/>
  <c r="AC222" i="26"/>
  <c r="AD222" i="26"/>
  <c r="AE222" i="26"/>
  <c r="AF222" i="26"/>
  <c r="AG222" i="26"/>
  <c r="AH222" i="26"/>
  <c r="AI222" i="26"/>
  <c r="AJ222" i="26"/>
  <c r="AK222" i="26"/>
  <c r="AL222" i="26"/>
  <c r="AM222" i="26"/>
  <c r="AN222" i="26"/>
  <c r="K223" i="26"/>
  <c r="L223" i="26"/>
  <c r="M223" i="26"/>
  <c r="N223" i="26"/>
  <c r="O223" i="26"/>
  <c r="P223" i="26"/>
  <c r="Q223" i="26"/>
  <c r="R223" i="26"/>
  <c r="S223" i="26"/>
  <c r="T223" i="26"/>
  <c r="U223" i="26"/>
  <c r="V223" i="26"/>
  <c r="W223" i="26"/>
  <c r="X223" i="26"/>
  <c r="Y223" i="26"/>
  <c r="Z223" i="26"/>
  <c r="AA223" i="26"/>
  <c r="AB223" i="26"/>
  <c r="AC223" i="26"/>
  <c r="AD223" i="26"/>
  <c r="AE223" i="26"/>
  <c r="AF223" i="26"/>
  <c r="AG223" i="26"/>
  <c r="AH223" i="26"/>
  <c r="AI223" i="26"/>
  <c r="AJ223" i="26"/>
  <c r="AK223" i="26"/>
  <c r="AL223" i="26"/>
  <c r="AM223" i="26"/>
  <c r="AN223" i="26"/>
  <c r="K224" i="26"/>
  <c r="L224" i="26"/>
  <c r="M224" i="26"/>
  <c r="N224" i="26"/>
  <c r="O224" i="26"/>
  <c r="P224" i="26"/>
  <c r="Q224" i="26"/>
  <c r="R224" i="26"/>
  <c r="S224" i="26"/>
  <c r="T224" i="26"/>
  <c r="U224" i="26"/>
  <c r="V224" i="26"/>
  <c r="W224" i="26"/>
  <c r="X224" i="26"/>
  <c r="Y224" i="26"/>
  <c r="Z224" i="26"/>
  <c r="AA224" i="26"/>
  <c r="AB224" i="26"/>
  <c r="AC224" i="26"/>
  <c r="AD224" i="26"/>
  <c r="AE224" i="26"/>
  <c r="AF224" i="26"/>
  <c r="AG224" i="26"/>
  <c r="AH224" i="26"/>
  <c r="AI224" i="26"/>
  <c r="AJ224" i="26"/>
  <c r="AK224" i="26"/>
  <c r="AL224" i="26"/>
  <c r="AM224" i="26"/>
  <c r="AN224" i="26"/>
  <c r="K225" i="26"/>
  <c r="L225" i="26"/>
  <c r="M225" i="26"/>
  <c r="N225" i="26"/>
  <c r="O225" i="26"/>
  <c r="P225" i="26"/>
  <c r="Q225" i="26"/>
  <c r="R225" i="26"/>
  <c r="S225" i="26"/>
  <c r="T225" i="26"/>
  <c r="U225" i="26"/>
  <c r="V225" i="26"/>
  <c r="W225" i="26"/>
  <c r="X225" i="26"/>
  <c r="Y225" i="26"/>
  <c r="Z225" i="26"/>
  <c r="AA225" i="26"/>
  <c r="AB225" i="26"/>
  <c r="AC225" i="26"/>
  <c r="AD225" i="26"/>
  <c r="AE225" i="26"/>
  <c r="AF225" i="26"/>
  <c r="AG225" i="26"/>
  <c r="AH225" i="26"/>
  <c r="AI225" i="26"/>
  <c r="AJ225" i="26"/>
  <c r="AK225" i="26"/>
  <c r="AL225" i="26"/>
  <c r="AM225" i="26"/>
  <c r="AN225" i="26"/>
  <c r="K226" i="26"/>
  <c r="L226" i="26"/>
  <c r="M226" i="26"/>
  <c r="N226" i="26"/>
  <c r="O226" i="26"/>
  <c r="P226" i="26"/>
  <c r="Q226" i="26"/>
  <c r="R226" i="26"/>
  <c r="S226" i="26"/>
  <c r="T226" i="26"/>
  <c r="U226" i="26"/>
  <c r="V226" i="26"/>
  <c r="W226" i="26"/>
  <c r="X226" i="26"/>
  <c r="Y226" i="26"/>
  <c r="Z226" i="26"/>
  <c r="AA226" i="26"/>
  <c r="AB226" i="26"/>
  <c r="AC226" i="26"/>
  <c r="AD226" i="26"/>
  <c r="AE226" i="26"/>
  <c r="AF226" i="26"/>
  <c r="AG226" i="26"/>
  <c r="AH226" i="26"/>
  <c r="AI226" i="26"/>
  <c r="AJ226" i="26"/>
  <c r="AK226" i="26"/>
  <c r="AL226" i="26"/>
  <c r="AM226" i="26"/>
  <c r="AN226" i="26"/>
  <c r="K227" i="26"/>
  <c r="L227" i="26"/>
  <c r="M227" i="26"/>
  <c r="N227" i="26"/>
  <c r="O227" i="26"/>
  <c r="P227" i="26"/>
  <c r="Q227" i="26"/>
  <c r="R227" i="26"/>
  <c r="S227" i="26"/>
  <c r="T227" i="26"/>
  <c r="U227" i="26"/>
  <c r="V227" i="26"/>
  <c r="W227" i="26"/>
  <c r="X227" i="26"/>
  <c r="Y227" i="26"/>
  <c r="Z227" i="26"/>
  <c r="AA227" i="26"/>
  <c r="AB227" i="26"/>
  <c r="AC227" i="26"/>
  <c r="AD227" i="26"/>
  <c r="AE227" i="26"/>
  <c r="AF227" i="26"/>
  <c r="AG227" i="26"/>
  <c r="AH227" i="26"/>
  <c r="AI227" i="26"/>
  <c r="AJ227" i="26"/>
  <c r="AK227" i="26"/>
  <c r="AL227" i="26"/>
  <c r="AM227" i="26"/>
  <c r="AN227" i="26"/>
  <c r="K228" i="26"/>
  <c r="L228" i="26"/>
  <c r="M228" i="26"/>
  <c r="N228" i="26"/>
  <c r="O228" i="26"/>
  <c r="P228" i="26"/>
  <c r="Q228" i="26"/>
  <c r="R228" i="26"/>
  <c r="S228" i="26"/>
  <c r="T228" i="26"/>
  <c r="U228" i="26"/>
  <c r="V228" i="26"/>
  <c r="W228" i="26"/>
  <c r="X228" i="26"/>
  <c r="Y228" i="26"/>
  <c r="Z228" i="26"/>
  <c r="AA228" i="26"/>
  <c r="AB228" i="26"/>
  <c r="AC228" i="26"/>
  <c r="AD228" i="26"/>
  <c r="AE228" i="26"/>
  <c r="AF228" i="26"/>
  <c r="AG228" i="26"/>
  <c r="AH228" i="26"/>
  <c r="AI228" i="26"/>
  <c r="AJ228" i="26"/>
  <c r="AK228" i="26"/>
  <c r="AL228" i="26"/>
  <c r="AM228" i="26"/>
  <c r="AN228" i="26"/>
  <c r="K229" i="26"/>
  <c r="L229" i="26"/>
  <c r="M229" i="26"/>
  <c r="N229" i="26"/>
  <c r="O229" i="26"/>
  <c r="P229" i="26"/>
  <c r="Q229" i="26"/>
  <c r="R229" i="26"/>
  <c r="S229" i="26"/>
  <c r="T229" i="26"/>
  <c r="U229" i="26"/>
  <c r="V229" i="26"/>
  <c r="W229" i="26"/>
  <c r="X229" i="26"/>
  <c r="Y229" i="26"/>
  <c r="Z229" i="26"/>
  <c r="AA229" i="26"/>
  <c r="AB229" i="26"/>
  <c r="AC229" i="26"/>
  <c r="AD229" i="26"/>
  <c r="AE229" i="26"/>
  <c r="AF229" i="26"/>
  <c r="AG229" i="26"/>
  <c r="AH229" i="26"/>
  <c r="AI229" i="26"/>
  <c r="AJ229" i="26"/>
  <c r="AK229" i="26"/>
  <c r="AL229" i="26"/>
  <c r="AM229" i="26"/>
  <c r="AN229" i="26"/>
  <c r="K230" i="26"/>
  <c r="L230" i="26"/>
  <c r="M230" i="26"/>
  <c r="N230" i="26"/>
  <c r="O230" i="26"/>
  <c r="P230" i="26"/>
  <c r="Q230" i="26"/>
  <c r="R230" i="26"/>
  <c r="S230" i="26"/>
  <c r="T230" i="26"/>
  <c r="U230" i="26"/>
  <c r="V230" i="26"/>
  <c r="W230" i="26"/>
  <c r="X230" i="26"/>
  <c r="Y230" i="26"/>
  <c r="Z230" i="26"/>
  <c r="AA230" i="26"/>
  <c r="AB230" i="26"/>
  <c r="AC230" i="26"/>
  <c r="AD230" i="26"/>
  <c r="AE230" i="26"/>
  <c r="AF230" i="26"/>
  <c r="AG230" i="26"/>
  <c r="AH230" i="26"/>
  <c r="AI230" i="26"/>
  <c r="AJ230" i="26"/>
  <c r="AK230" i="26"/>
  <c r="AL230" i="26"/>
  <c r="AM230" i="26"/>
  <c r="AN230" i="26"/>
  <c r="K231" i="26"/>
  <c r="L231" i="26"/>
  <c r="M231" i="26"/>
  <c r="N231" i="26"/>
  <c r="O231" i="26"/>
  <c r="P231" i="26"/>
  <c r="Q231" i="26"/>
  <c r="R231" i="26"/>
  <c r="S231" i="26"/>
  <c r="T231" i="26"/>
  <c r="U231" i="26"/>
  <c r="V231" i="26"/>
  <c r="W231" i="26"/>
  <c r="X231" i="26"/>
  <c r="Y231" i="26"/>
  <c r="Z231" i="26"/>
  <c r="AA231" i="26"/>
  <c r="AB231" i="26"/>
  <c r="AC231" i="26"/>
  <c r="AD231" i="26"/>
  <c r="AE231" i="26"/>
  <c r="AF231" i="26"/>
  <c r="AG231" i="26"/>
  <c r="AH231" i="26"/>
  <c r="AI231" i="26"/>
  <c r="AJ231" i="26"/>
  <c r="AK231" i="26"/>
  <c r="AL231" i="26"/>
  <c r="AM231" i="26"/>
  <c r="AN231" i="26"/>
  <c r="K232" i="26"/>
  <c r="L232" i="26"/>
  <c r="M232" i="26"/>
  <c r="N232" i="26"/>
  <c r="O232" i="26"/>
  <c r="P232" i="26"/>
  <c r="Q232" i="26"/>
  <c r="R232" i="26"/>
  <c r="S232" i="26"/>
  <c r="T232" i="26"/>
  <c r="U232" i="26"/>
  <c r="V232" i="26"/>
  <c r="W232" i="26"/>
  <c r="X232" i="26"/>
  <c r="Y232" i="26"/>
  <c r="Z232" i="26"/>
  <c r="AA232" i="26"/>
  <c r="AB232" i="26"/>
  <c r="AC232" i="26"/>
  <c r="AD232" i="26"/>
  <c r="AE232" i="26"/>
  <c r="AF232" i="26"/>
  <c r="AG232" i="26"/>
  <c r="AH232" i="26"/>
  <c r="AI232" i="26"/>
  <c r="AJ232" i="26"/>
  <c r="AK232" i="26"/>
  <c r="AL232" i="26"/>
  <c r="AM232" i="26"/>
  <c r="AN232" i="26"/>
  <c r="K233" i="26"/>
  <c r="L233" i="26"/>
  <c r="M233" i="26"/>
  <c r="N233" i="26"/>
  <c r="O233" i="26"/>
  <c r="P233" i="26"/>
  <c r="Q233" i="26"/>
  <c r="R233" i="26"/>
  <c r="S233" i="26"/>
  <c r="T233" i="26"/>
  <c r="U233" i="26"/>
  <c r="V233" i="26"/>
  <c r="W233" i="26"/>
  <c r="X233" i="26"/>
  <c r="Y233" i="26"/>
  <c r="Z233" i="26"/>
  <c r="AA233" i="26"/>
  <c r="AB233" i="26"/>
  <c r="AC233" i="26"/>
  <c r="AD233" i="26"/>
  <c r="AE233" i="26"/>
  <c r="AF233" i="26"/>
  <c r="AG233" i="26"/>
  <c r="AH233" i="26"/>
  <c r="AI233" i="26"/>
  <c r="AJ233" i="26"/>
  <c r="AK233" i="26"/>
  <c r="AL233" i="26"/>
  <c r="AM233" i="26"/>
  <c r="AN233" i="26"/>
  <c r="K234" i="26"/>
  <c r="L234" i="26"/>
  <c r="M234" i="26"/>
  <c r="N234" i="26"/>
  <c r="O234" i="26"/>
  <c r="P234" i="26"/>
  <c r="Q234" i="26"/>
  <c r="R234" i="26"/>
  <c r="S234" i="26"/>
  <c r="T234" i="26"/>
  <c r="U234" i="26"/>
  <c r="V234" i="26"/>
  <c r="W234" i="26"/>
  <c r="X234" i="26"/>
  <c r="Y234" i="26"/>
  <c r="Z234" i="26"/>
  <c r="AA234" i="26"/>
  <c r="AB234" i="26"/>
  <c r="AC234" i="26"/>
  <c r="AD234" i="26"/>
  <c r="AE234" i="26"/>
  <c r="AF234" i="26"/>
  <c r="AG234" i="26"/>
  <c r="AH234" i="26"/>
  <c r="AI234" i="26"/>
  <c r="AJ234" i="26"/>
  <c r="AK234" i="26"/>
  <c r="AL234" i="26"/>
  <c r="AM234" i="26"/>
  <c r="AN234" i="26"/>
  <c r="K235" i="26"/>
  <c r="L235" i="26"/>
  <c r="M235" i="26"/>
  <c r="N235" i="26"/>
  <c r="O235" i="26"/>
  <c r="P235" i="26"/>
  <c r="Q235" i="26"/>
  <c r="R235" i="26"/>
  <c r="S235" i="26"/>
  <c r="T235" i="26"/>
  <c r="U235" i="26"/>
  <c r="V235" i="26"/>
  <c r="W235" i="26"/>
  <c r="X235" i="26"/>
  <c r="Y235" i="26"/>
  <c r="Z235" i="26"/>
  <c r="AA235" i="26"/>
  <c r="AB235" i="26"/>
  <c r="AC235" i="26"/>
  <c r="AD235" i="26"/>
  <c r="AE235" i="26"/>
  <c r="AF235" i="26"/>
  <c r="AG235" i="26"/>
  <c r="AH235" i="26"/>
  <c r="AI235" i="26"/>
  <c r="AJ235" i="26"/>
  <c r="AK235" i="26"/>
  <c r="AL235" i="26"/>
  <c r="AM235" i="26"/>
  <c r="AN235" i="26"/>
  <c r="K236" i="26"/>
  <c r="L236" i="26"/>
  <c r="M236" i="26"/>
  <c r="N236" i="26"/>
  <c r="O236" i="26"/>
  <c r="P236" i="26"/>
  <c r="Q236" i="26"/>
  <c r="R236" i="26"/>
  <c r="S236" i="26"/>
  <c r="T236" i="26"/>
  <c r="U236" i="26"/>
  <c r="V236" i="26"/>
  <c r="W236" i="26"/>
  <c r="X236" i="26"/>
  <c r="Y236" i="26"/>
  <c r="Z236" i="26"/>
  <c r="AA236" i="26"/>
  <c r="AB236" i="26"/>
  <c r="AC236" i="26"/>
  <c r="AD236" i="26"/>
  <c r="AE236" i="26"/>
  <c r="AF236" i="26"/>
  <c r="AG236" i="26"/>
  <c r="AH236" i="26"/>
  <c r="AI236" i="26"/>
  <c r="AJ236" i="26"/>
  <c r="AK236" i="26"/>
  <c r="AL236" i="26"/>
  <c r="AM236" i="26"/>
  <c r="AN236" i="26"/>
  <c r="K237" i="26"/>
  <c r="L237" i="26"/>
  <c r="M237" i="26"/>
  <c r="N237" i="26"/>
  <c r="O237" i="26"/>
  <c r="P237" i="26"/>
  <c r="Q237" i="26"/>
  <c r="R237" i="26"/>
  <c r="S237" i="26"/>
  <c r="T237" i="26"/>
  <c r="U237" i="26"/>
  <c r="V237" i="26"/>
  <c r="W237" i="26"/>
  <c r="X237" i="26"/>
  <c r="Y237" i="26"/>
  <c r="Z237" i="26"/>
  <c r="AA237" i="26"/>
  <c r="AB237" i="26"/>
  <c r="AC237" i="26"/>
  <c r="AD237" i="26"/>
  <c r="AE237" i="26"/>
  <c r="AF237" i="26"/>
  <c r="AG237" i="26"/>
  <c r="AH237" i="26"/>
  <c r="AI237" i="26"/>
  <c r="AJ237" i="26"/>
  <c r="AK237" i="26"/>
  <c r="AL237" i="26"/>
  <c r="AM237" i="26"/>
  <c r="AN237" i="26"/>
  <c r="K238" i="26"/>
  <c r="L238" i="26"/>
  <c r="M238" i="26"/>
  <c r="N238" i="26"/>
  <c r="O238" i="26"/>
  <c r="P238" i="26"/>
  <c r="Q238" i="26"/>
  <c r="R238" i="26"/>
  <c r="S238" i="26"/>
  <c r="T238" i="26"/>
  <c r="U238" i="26"/>
  <c r="V238" i="26"/>
  <c r="W238" i="26"/>
  <c r="X238" i="26"/>
  <c r="Y238" i="26"/>
  <c r="Z238" i="26"/>
  <c r="AA238" i="26"/>
  <c r="AB238" i="26"/>
  <c r="AC238" i="26"/>
  <c r="AD238" i="26"/>
  <c r="AE238" i="26"/>
  <c r="AF238" i="26"/>
  <c r="AG238" i="26"/>
  <c r="AH238" i="26"/>
  <c r="AI238" i="26"/>
  <c r="AJ238" i="26"/>
  <c r="AK238" i="26"/>
  <c r="AL238" i="26"/>
  <c r="AM238" i="26"/>
  <c r="AN238" i="26"/>
  <c r="K239" i="26"/>
  <c r="L239" i="26"/>
  <c r="M239" i="26"/>
  <c r="N239" i="26"/>
  <c r="O239" i="26"/>
  <c r="P239" i="26"/>
  <c r="Q239" i="26"/>
  <c r="R239" i="26"/>
  <c r="S239" i="26"/>
  <c r="T239" i="26"/>
  <c r="U239" i="26"/>
  <c r="V239" i="26"/>
  <c r="W239" i="26"/>
  <c r="X239" i="26"/>
  <c r="Y239" i="26"/>
  <c r="Z239" i="26"/>
  <c r="AA239" i="26"/>
  <c r="AB239" i="26"/>
  <c r="AC239" i="26"/>
  <c r="AD239" i="26"/>
  <c r="AE239" i="26"/>
  <c r="AF239" i="26"/>
  <c r="AG239" i="26"/>
  <c r="AH239" i="26"/>
  <c r="AI239" i="26"/>
  <c r="AJ239" i="26"/>
  <c r="AK239" i="26"/>
  <c r="AL239" i="26"/>
  <c r="AM239" i="26"/>
  <c r="AN239" i="26"/>
  <c r="K240" i="26"/>
  <c r="L240" i="26"/>
  <c r="M240" i="26"/>
  <c r="N240" i="26"/>
  <c r="O240" i="26"/>
  <c r="P240" i="26"/>
  <c r="Q240" i="26"/>
  <c r="R240" i="26"/>
  <c r="S240" i="26"/>
  <c r="T240" i="26"/>
  <c r="U240" i="26"/>
  <c r="V240" i="26"/>
  <c r="W240" i="26"/>
  <c r="X240" i="26"/>
  <c r="Y240" i="26"/>
  <c r="Z240" i="26"/>
  <c r="AA240" i="26"/>
  <c r="AB240" i="26"/>
  <c r="AC240" i="26"/>
  <c r="AD240" i="26"/>
  <c r="AE240" i="26"/>
  <c r="AF240" i="26"/>
  <c r="AG240" i="26"/>
  <c r="AH240" i="26"/>
  <c r="AI240" i="26"/>
  <c r="AJ240" i="26"/>
  <c r="AK240" i="26"/>
  <c r="AL240" i="26"/>
  <c r="AM240" i="26"/>
  <c r="AN240" i="26"/>
  <c r="K241" i="26"/>
  <c r="L241" i="26"/>
  <c r="M241" i="26"/>
  <c r="N241" i="26"/>
  <c r="O241" i="26"/>
  <c r="P241" i="26"/>
  <c r="Q241" i="26"/>
  <c r="R241" i="26"/>
  <c r="S241" i="26"/>
  <c r="T241" i="26"/>
  <c r="U241" i="26"/>
  <c r="V241" i="26"/>
  <c r="W241" i="26"/>
  <c r="X241" i="26"/>
  <c r="Y241" i="26"/>
  <c r="Z241" i="26"/>
  <c r="AA241" i="26"/>
  <c r="AB241" i="26"/>
  <c r="AC241" i="26"/>
  <c r="AD241" i="26"/>
  <c r="AE241" i="26"/>
  <c r="AF241" i="26"/>
  <c r="AG241" i="26"/>
  <c r="AH241" i="26"/>
  <c r="AI241" i="26"/>
  <c r="AJ241" i="26"/>
  <c r="AK241" i="26"/>
  <c r="AL241" i="26"/>
  <c r="AM241" i="26"/>
  <c r="AN241" i="26"/>
  <c r="K242" i="26"/>
  <c r="L242" i="26"/>
  <c r="M242" i="26"/>
  <c r="N242" i="26"/>
  <c r="O242" i="26"/>
  <c r="P242" i="26"/>
  <c r="Q242" i="26"/>
  <c r="R242" i="26"/>
  <c r="S242" i="26"/>
  <c r="T242" i="26"/>
  <c r="U242" i="26"/>
  <c r="V242" i="26"/>
  <c r="W242" i="26"/>
  <c r="X242" i="26"/>
  <c r="Y242" i="26"/>
  <c r="Z242" i="26"/>
  <c r="AA242" i="26"/>
  <c r="AB242" i="26"/>
  <c r="AC242" i="26"/>
  <c r="AD242" i="26"/>
  <c r="AE242" i="26"/>
  <c r="AF242" i="26"/>
  <c r="AG242" i="26"/>
  <c r="AH242" i="26"/>
  <c r="AI242" i="26"/>
  <c r="AJ242" i="26"/>
  <c r="AK242" i="26"/>
  <c r="AL242" i="26"/>
  <c r="AM242" i="26"/>
  <c r="AN242" i="26"/>
  <c r="K243" i="26"/>
  <c r="L243" i="26"/>
  <c r="M243" i="26"/>
  <c r="N243" i="26"/>
  <c r="O243" i="26"/>
  <c r="P243" i="26"/>
  <c r="Q243" i="26"/>
  <c r="R243" i="26"/>
  <c r="S243" i="26"/>
  <c r="T243" i="26"/>
  <c r="U243" i="26"/>
  <c r="V243" i="26"/>
  <c r="W243" i="26"/>
  <c r="X243" i="26"/>
  <c r="Y243" i="26"/>
  <c r="Z243" i="26"/>
  <c r="AA243" i="26"/>
  <c r="AB243" i="26"/>
  <c r="AC243" i="26"/>
  <c r="AD243" i="26"/>
  <c r="AE243" i="26"/>
  <c r="AF243" i="26"/>
  <c r="AG243" i="26"/>
  <c r="AH243" i="26"/>
  <c r="AI243" i="26"/>
  <c r="AJ243" i="26"/>
  <c r="AK243" i="26"/>
  <c r="AL243" i="26"/>
  <c r="AM243" i="26"/>
  <c r="AN243" i="26"/>
  <c r="K244" i="26"/>
  <c r="L244" i="26"/>
  <c r="M244" i="26"/>
  <c r="N244" i="26"/>
  <c r="O244" i="26"/>
  <c r="P244" i="26"/>
  <c r="Q244" i="26"/>
  <c r="R244" i="26"/>
  <c r="S244" i="26"/>
  <c r="T244" i="26"/>
  <c r="U244" i="26"/>
  <c r="V244" i="26"/>
  <c r="W244" i="26"/>
  <c r="X244" i="26"/>
  <c r="Y244" i="26"/>
  <c r="Z244" i="26"/>
  <c r="AA244" i="26"/>
  <c r="AB244" i="26"/>
  <c r="AC244" i="26"/>
  <c r="AD244" i="26"/>
  <c r="AE244" i="26"/>
  <c r="AF244" i="26"/>
  <c r="AG244" i="26"/>
  <c r="AH244" i="26"/>
  <c r="AI244" i="26"/>
  <c r="AJ244" i="26"/>
  <c r="AK244" i="26"/>
  <c r="AL244" i="26"/>
  <c r="AM244" i="26"/>
  <c r="AN244" i="26"/>
  <c r="K245" i="26"/>
  <c r="L245" i="26"/>
  <c r="M245" i="26"/>
  <c r="N245" i="26"/>
  <c r="O245" i="26"/>
  <c r="P245" i="26"/>
  <c r="Q245" i="26"/>
  <c r="R245" i="26"/>
  <c r="S245" i="26"/>
  <c r="T245" i="26"/>
  <c r="U245" i="26"/>
  <c r="V245" i="26"/>
  <c r="W245" i="26"/>
  <c r="X245" i="26"/>
  <c r="Y245" i="26"/>
  <c r="Z245" i="26"/>
  <c r="AA245" i="26"/>
  <c r="AB245" i="26"/>
  <c r="AC245" i="26"/>
  <c r="AD245" i="26"/>
  <c r="AE245" i="26"/>
  <c r="AF245" i="26"/>
  <c r="AG245" i="26"/>
  <c r="AH245" i="26"/>
  <c r="AI245" i="26"/>
  <c r="AJ245" i="26"/>
  <c r="AK245" i="26"/>
  <c r="AL245" i="26"/>
  <c r="AM245" i="26"/>
  <c r="AN245" i="26"/>
  <c r="K246" i="26"/>
  <c r="L246" i="26"/>
  <c r="M246" i="26"/>
  <c r="N246" i="26"/>
  <c r="O246" i="26"/>
  <c r="P246" i="26"/>
  <c r="Q246" i="26"/>
  <c r="R246" i="26"/>
  <c r="S246" i="26"/>
  <c r="T246" i="26"/>
  <c r="U246" i="26"/>
  <c r="V246" i="26"/>
  <c r="W246" i="26"/>
  <c r="X246" i="26"/>
  <c r="Y246" i="26"/>
  <c r="Z246" i="26"/>
  <c r="AA246" i="26"/>
  <c r="AB246" i="26"/>
  <c r="AC246" i="26"/>
  <c r="AD246" i="26"/>
  <c r="AE246" i="26"/>
  <c r="AF246" i="26"/>
  <c r="AG246" i="26"/>
  <c r="AH246" i="26"/>
  <c r="AI246" i="26"/>
  <c r="AJ246" i="26"/>
  <c r="AK246" i="26"/>
  <c r="AL246" i="26"/>
  <c r="AM246" i="26"/>
  <c r="AN246" i="26"/>
  <c r="K247" i="26"/>
  <c r="L247" i="26"/>
  <c r="M247" i="26"/>
  <c r="N247" i="26"/>
  <c r="O247" i="26"/>
  <c r="P247" i="26"/>
  <c r="Q247" i="26"/>
  <c r="R247" i="26"/>
  <c r="S247" i="26"/>
  <c r="T247" i="26"/>
  <c r="U247" i="26"/>
  <c r="V247" i="26"/>
  <c r="W247" i="26"/>
  <c r="X247" i="26"/>
  <c r="Y247" i="26"/>
  <c r="Z247" i="26"/>
  <c r="AA247" i="26"/>
  <c r="AB247" i="26"/>
  <c r="AC247" i="26"/>
  <c r="AD247" i="26"/>
  <c r="AE247" i="26"/>
  <c r="AF247" i="26"/>
  <c r="AG247" i="26"/>
  <c r="AH247" i="26"/>
  <c r="AI247" i="26"/>
  <c r="AJ247" i="26"/>
  <c r="AK247" i="26"/>
  <c r="AL247" i="26"/>
  <c r="AM247" i="26"/>
  <c r="AN247" i="26"/>
  <c r="K248" i="26"/>
  <c r="L248" i="26"/>
  <c r="M248" i="26"/>
  <c r="N248" i="26"/>
  <c r="O248" i="26"/>
  <c r="P248" i="26"/>
  <c r="Q248" i="26"/>
  <c r="R248" i="26"/>
  <c r="S248" i="26"/>
  <c r="T248" i="26"/>
  <c r="U248" i="26"/>
  <c r="V248" i="26"/>
  <c r="W248" i="26"/>
  <c r="X248" i="26"/>
  <c r="Y248" i="26"/>
  <c r="Z248" i="26"/>
  <c r="AA248" i="26"/>
  <c r="AB248" i="26"/>
  <c r="AC248" i="26"/>
  <c r="AD248" i="26"/>
  <c r="AE248" i="26"/>
  <c r="AF248" i="26"/>
  <c r="AG248" i="26"/>
  <c r="AH248" i="26"/>
  <c r="AI248" i="26"/>
  <c r="AJ248" i="26"/>
  <c r="AK248" i="26"/>
  <c r="AL248" i="26"/>
  <c r="AM248" i="26"/>
  <c r="AN248" i="26"/>
  <c r="K249" i="26"/>
  <c r="L249" i="26"/>
  <c r="M249" i="26"/>
  <c r="N249" i="26"/>
  <c r="O249" i="26"/>
  <c r="P249" i="26"/>
  <c r="Q249" i="26"/>
  <c r="R249" i="26"/>
  <c r="S249" i="26"/>
  <c r="T249" i="26"/>
  <c r="U249" i="26"/>
  <c r="V249" i="26"/>
  <c r="W249" i="26"/>
  <c r="X249" i="26"/>
  <c r="Y249" i="26"/>
  <c r="Z249" i="26"/>
  <c r="AA249" i="26"/>
  <c r="AB249" i="26"/>
  <c r="AC249" i="26"/>
  <c r="AD249" i="26"/>
  <c r="AE249" i="26"/>
  <c r="AF249" i="26"/>
  <c r="AG249" i="26"/>
  <c r="AH249" i="26"/>
  <c r="AI249" i="26"/>
  <c r="AJ249" i="26"/>
  <c r="AK249" i="26"/>
  <c r="AL249" i="26"/>
  <c r="AM249" i="26"/>
  <c r="AN249" i="26"/>
  <c r="K250" i="26"/>
  <c r="L250" i="26"/>
  <c r="M250" i="26"/>
  <c r="N250" i="26"/>
  <c r="O250" i="26"/>
  <c r="P250" i="26"/>
  <c r="Q250" i="26"/>
  <c r="R250" i="26"/>
  <c r="S250" i="26"/>
  <c r="T250" i="26"/>
  <c r="U250" i="26"/>
  <c r="V250" i="26"/>
  <c r="W250" i="26"/>
  <c r="X250" i="26"/>
  <c r="Y250" i="26"/>
  <c r="Z250" i="26"/>
  <c r="AA250" i="26"/>
  <c r="AB250" i="26"/>
  <c r="AC250" i="26"/>
  <c r="AD250" i="26"/>
  <c r="AE250" i="26"/>
  <c r="AF250" i="26"/>
  <c r="AG250" i="26"/>
  <c r="AH250" i="26"/>
  <c r="AI250" i="26"/>
  <c r="AJ250" i="26"/>
  <c r="AK250" i="26"/>
  <c r="AL250" i="26"/>
  <c r="AM250" i="26"/>
  <c r="AN250" i="26"/>
  <c r="K251" i="26"/>
  <c r="L251" i="26"/>
  <c r="M251" i="26"/>
  <c r="N251" i="26"/>
  <c r="O251" i="26"/>
  <c r="P251" i="26"/>
  <c r="Q251" i="26"/>
  <c r="R251" i="26"/>
  <c r="S251" i="26"/>
  <c r="T251" i="26"/>
  <c r="U251" i="26"/>
  <c r="V251" i="26"/>
  <c r="W251" i="26"/>
  <c r="X251" i="26"/>
  <c r="Y251" i="26"/>
  <c r="Z251" i="26"/>
  <c r="AA251" i="26"/>
  <c r="AB251" i="26"/>
  <c r="AC251" i="26"/>
  <c r="AD251" i="26"/>
  <c r="AE251" i="26"/>
  <c r="AF251" i="26"/>
  <c r="AG251" i="26"/>
  <c r="AH251" i="26"/>
  <c r="AI251" i="26"/>
  <c r="AJ251" i="26"/>
  <c r="AK251" i="26"/>
  <c r="AL251" i="26"/>
  <c r="AM251" i="26"/>
  <c r="AN251" i="26"/>
  <c r="J245" i="26"/>
  <c r="J244" i="26"/>
  <c r="J243" i="26"/>
  <c r="J242" i="26"/>
  <c r="J239" i="26"/>
  <c r="J238" i="26"/>
  <c r="J233" i="26"/>
  <c r="J232" i="26"/>
  <c r="AN208" i="26"/>
  <c r="AM208" i="26"/>
  <c r="AL208" i="26"/>
  <c r="AK208" i="26"/>
  <c r="AJ208" i="26"/>
  <c r="AI208" i="26"/>
  <c r="AH208" i="26"/>
  <c r="AG208" i="26"/>
  <c r="AF208" i="26"/>
  <c r="AE208" i="26"/>
  <c r="AD208" i="26"/>
  <c r="AC208" i="26"/>
  <c r="AB208" i="26"/>
  <c r="AA208" i="26"/>
  <c r="Z208" i="26"/>
  <c r="Y208" i="26"/>
  <c r="X208" i="26"/>
  <c r="W208" i="26"/>
  <c r="V208" i="26"/>
  <c r="U208" i="26"/>
  <c r="T208" i="26"/>
  <c r="S208" i="26"/>
  <c r="R208" i="26"/>
  <c r="Q208" i="26"/>
  <c r="P208" i="26"/>
  <c r="O208" i="26"/>
  <c r="N208" i="26"/>
  <c r="M208" i="26"/>
  <c r="L208" i="26"/>
  <c r="K208" i="26"/>
  <c r="J208" i="26"/>
  <c r="J251" i="26"/>
  <c r="J250" i="26"/>
  <c r="J249" i="26"/>
  <c r="J248" i="26"/>
  <c r="J247" i="26"/>
  <c r="J246" i="26"/>
  <c r="K206" i="26"/>
  <c r="L206" i="26"/>
  <c r="M206" i="26"/>
  <c r="N206" i="26"/>
  <c r="O206" i="26"/>
  <c r="P206" i="26"/>
  <c r="Q206" i="26"/>
  <c r="R206" i="26"/>
  <c r="S206" i="26"/>
  <c r="T206" i="26"/>
  <c r="U206" i="26"/>
  <c r="V206" i="26"/>
  <c r="W206" i="26"/>
  <c r="X206" i="26"/>
  <c r="Y206" i="26"/>
  <c r="Z206" i="26"/>
  <c r="AA206" i="26"/>
  <c r="AB206" i="26"/>
  <c r="AC206" i="26"/>
  <c r="AD206" i="26"/>
  <c r="AE206" i="26"/>
  <c r="AF206" i="26"/>
  <c r="AG206" i="26"/>
  <c r="AH206" i="26"/>
  <c r="AI206" i="26"/>
  <c r="AJ206" i="26"/>
  <c r="AK206" i="26"/>
  <c r="AL206" i="26"/>
  <c r="AM206" i="26"/>
  <c r="J206" i="26"/>
  <c r="AN206" i="26"/>
  <c r="J241" i="26"/>
  <c r="J240" i="26"/>
  <c r="J237" i="26"/>
  <c r="J236" i="26"/>
  <c r="J235" i="26"/>
  <c r="J234" i="26"/>
  <c r="J231" i="26"/>
  <c r="J230" i="26"/>
  <c r="J229" i="26"/>
  <c r="J228" i="26"/>
  <c r="J227" i="26"/>
  <c r="J226" i="26"/>
  <c r="J225" i="26"/>
  <c r="J224" i="26"/>
  <c r="J223" i="26"/>
  <c r="J222" i="26"/>
  <c r="J221" i="26"/>
  <c r="J220" i="26"/>
  <c r="J219" i="26"/>
  <c r="J218" i="26"/>
  <c r="AN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AG205" i="26"/>
  <c r="AH205" i="26"/>
  <c r="AI205" i="26"/>
  <c r="AJ205" i="26"/>
  <c r="AK205" i="26"/>
  <c r="AL205" i="26"/>
  <c r="AM205" i="26"/>
  <c r="J205" i="26"/>
  <c r="K197" i="26"/>
  <c r="L197" i="26"/>
  <c r="M197" i="26"/>
  <c r="N197" i="26"/>
  <c r="O197" i="26"/>
  <c r="P197" i="26"/>
  <c r="Q197" i="26"/>
  <c r="R197" i="26"/>
  <c r="S197" i="26"/>
  <c r="T197" i="26"/>
  <c r="U197" i="26"/>
  <c r="V197" i="26"/>
  <c r="W197" i="26"/>
  <c r="X197" i="26"/>
  <c r="Y197" i="26"/>
  <c r="Z197" i="26"/>
  <c r="AA197" i="26"/>
  <c r="AB197" i="26"/>
  <c r="AC197" i="26"/>
  <c r="AD197" i="26"/>
  <c r="AE197" i="26"/>
  <c r="AF197" i="26"/>
  <c r="AG197" i="26"/>
  <c r="AH197" i="26"/>
  <c r="AI197" i="26"/>
  <c r="AJ197" i="26"/>
  <c r="AK197" i="26"/>
  <c r="AL197" i="26"/>
  <c r="AM197" i="26"/>
  <c r="J197" i="26"/>
  <c r="K204" i="26"/>
  <c r="L204" i="26"/>
  <c r="M204" i="26"/>
  <c r="N204" i="26"/>
  <c r="O204" i="26"/>
  <c r="P204" i="26"/>
  <c r="Q204" i="26"/>
  <c r="R204" i="26"/>
  <c r="S204" i="26"/>
  <c r="T204" i="26"/>
  <c r="U204" i="26"/>
  <c r="V204" i="26"/>
  <c r="W204" i="26"/>
  <c r="X204" i="26"/>
  <c r="Y204" i="26"/>
  <c r="Z204" i="26"/>
  <c r="AA204" i="26"/>
  <c r="AB204" i="26"/>
  <c r="AC204" i="26"/>
  <c r="AD204" i="26"/>
  <c r="AE204" i="26"/>
  <c r="AF204" i="26"/>
  <c r="AG204" i="26"/>
  <c r="AH204" i="26"/>
  <c r="AI204" i="26"/>
  <c r="AJ204" i="26"/>
  <c r="AK204" i="26"/>
  <c r="AL204" i="26"/>
  <c r="AM204" i="26"/>
  <c r="AN204" i="26" s="1"/>
  <c r="J204" i="26"/>
  <c r="K202" i="26"/>
  <c r="L202" i="26"/>
  <c r="M202" i="26"/>
  <c r="N202" i="26"/>
  <c r="O202" i="26"/>
  <c r="P202" i="26"/>
  <c r="Q202" i="26"/>
  <c r="R202" i="26"/>
  <c r="S202" i="26"/>
  <c r="T202" i="26"/>
  <c r="U202" i="26"/>
  <c r="V202" i="26"/>
  <c r="W202" i="26"/>
  <c r="X202" i="26"/>
  <c r="Y202" i="26"/>
  <c r="Z202" i="26"/>
  <c r="AA202" i="26"/>
  <c r="AB202" i="26"/>
  <c r="AC202" i="26"/>
  <c r="AD202" i="26"/>
  <c r="AE202" i="26"/>
  <c r="AF202" i="26"/>
  <c r="AG202" i="26"/>
  <c r="AH202" i="26"/>
  <c r="AI202" i="26"/>
  <c r="AJ202" i="26"/>
  <c r="AK202" i="26"/>
  <c r="AL202" i="26"/>
  <c r="AM202" i="26"/>
  <c r="AN202" i="26" s="1"/>
  <c r="J202" i="26"/>
  <c r="AN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AG201" i="26"/>
  <c r="AH201" i="26"/>
  <c r="AI201" i="26"/>
  <c r="AJ201" i="26"/>
  <c r="AK201" i="26"/>
  <c r="AL201" i="26"/>
  <c r="AM201" i="26"/>
  <c r="J201" i="26"/>
  <c r="AN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AG200" i="26"/>
  <c r="AH200" i="26"/>
  <c r="AI200" i="26"/>
  <c r="AJ200" i="26"/>
  <c r="AK200" i="26"/>
  <c r="AL200" i="26"/>
  <c r="AM200" i="26"/>
  <c r="J200" i="26"/>
  <c r="AN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AG199" i="26"/>
  <c r="AH199" i="26"/>
  <c r="AI199" i="26"/>
  <c r="AJ199" i="26"/>
  <c r="AK199" i="26"/>
  <c r="AL199" i="26"/>
  <c r="AM199" i="26"/>
  <c r="J199" i="26"/>
  <c r="K198" i="26"/>
  <c r="L198" i="26"/>
  <c r="M198" i="26"/>
  <c r="N198" i="26"/>
  <c r="O198" i="26"/>
  <c r="P198" i="26"/>
  <c r="Q198" i="26"/>
  <c r="R198" i="26"/>
  <c r="S198" i="26"/>
  <c r="T198" i="26"/>
  <c r="U198" i="26"/>
  <c r="V198" i="26"/>
  <c r="W198" i="26"/>
  <c r="X198" i="26"/>
  <c r="Y198" i="26"/>
  <c r="Z198" i="26"/>
  <c r="AA198" i="26"/>
  <c r="AB198" i="26"/>
  <c r="AC198" i="26"/>
  <c r="AD198" i="26"/>
  <c r="AE198" i="26"/>
  <c r="AF198" i="26"/>
  <c r="AG198" i="26"/>
  <c r="AH198" i="26"/>
  <c r="AI198" i="26"/>
  <c r="AJ198" i="26"/>
  <c r="AK198" i="26"/>
  <c r="AL198" i="26"/>
  <c r="AM198" i="26"/>
  <c r="AN198" i="26" s="1"/>
  <c r="J198" i="26"/>
  <c r="AN196" i="26"/>
  <c r="AN197" i="26"/>
  <c r="AM196" i="26"/>
  <c r="AL196" i="26"/>
  <c r="AK196" i="26"/>
  <c r="AJ196" i="26"/>
  <c r="AI196" i="26"/>
  <c r="AH196" i="26"/>
  <c r="AG196" i="26"/>
  <c r="AF196" i="26"/>
  <c r="AE196" i="26"/>
  <c r="AD196" i="26"/>
  <c r="AC196" i="26"/>
  <c r="AB196" i="26"/>
  <c r="AA196" i="26"/>
  <c r="Z196" i="26"/>
  <c r="Y196" i="26"/>
  <c r="X196" i="26"/>
  <c r="W196" i="26"/>
  <c r="V196" i="26"/>
  <c r="U196" i="26"/>
  <c r="T196" i="26"/>
  <c r="S196" i="26"/>
  <c r="R196" i="26"/>
  <c r="Q196" i="26"/>
  <c r="P196" i="26"/>
  <c r="O196" i="26"/>
  <c r="N196" i="26"/>
  <c r="M196" i="26"/>
  <c r="L196" i="26"/>
  <c r="K196" i="26"/>
  <c r="J196" i="26"/>
  <c r="AN195" i="26"/>
  <c r="AN203" i="26"/>
  <c r="K195" i="26"/>
  <c r="L195" i="26"/>
  <c r="M195" i="26"/>
  <c r="N195" i="26"/>
  <c r="O195" i="26"/>
  <c r="P195" i="26"/>
  <c r="Q195" i="26"/>
  <c r="R195" i="26"/>
  <c r="S195" i="26"/>
  <c r="T195" i="26"/>
  <c r="U195" i="26"/>
  <c r="V195" i="26"/>
  <c r="W195" i="26"/>
  <c r="X195" i="26"/>
  <c r="Y195" i="26"/>
  <c r="Z195" i="26"/>
  <c r="AA195" i="26"/>
  <c r="AB195" i="26"/>
  <c r="AC195" i="26"/>
  <c r="AD195" i="26"/>
  <c r="AE195" i="26"/>
  <c r="AF195" i="26"/>
  <c r="AG195" i="26"/>
  <c r="AH195" i="26"/>
  <c r="AI195" i="26"/>
  <c r="AJ195" i="26"/>
  <c r="AK195" i="26"/>
  <c r="AL195" i="26"/>
  <c r="AM195" i="26"/>
  <c r="J195" i="26"/>
  <c r="AN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AG194" i="26"/>
  <c r="AH194" i="26"/>
  <c r="AI194" i="26"/>
  <c r="AJ194" i="26"/>
  <c r="AK194" i="26"/>
  <c r="AL194" i="26"/>
  <c r="AM194" i="26"/>
  <c r="J194" i="26"/>
  <c r="AM187" i="26"/>
  <c r="AL187" i="26"/>
  <c r="AK187" i="26"/>
  <c r="AJ187" i="26"/>
  <c r="AI187" i="26"/>
  <c r="AH187" i="26"/>
  <c r="AG187" i="26"/>
  <c r="AF187" i="26"/>
  <c r="AE187" i="26"/>
  <c r="AD187" i="26"/>
  <c r="AC187" i="26"/>
  <c r="AB187" i="26"/>
  <c r="AA187" i="26"/>
  <c r="Z187" i="26"/>
  <c r="Y187" i="26"/>
  <c r="X187" i="26"/>
  <c r="W187" i="26"/>
  <c r="V187" i="26"/>
  <c r="U187" i="26"/>
  <c r="T187" i="26"/>
  <c r="S187" i="26"/>
  <c r="R187" i="26"/>
  <c r="Q187" i="26"/>
  <c r="P187" i="26"/>
  <c r="O187" i="26"/>
  <c r="N187" i="26"/>
  <c r="M187" i="26"/>
  <c r="L187" i="26"/>
  <c r="K187" i="26"/>
  <c r="J187" i="26"/>
  <c r="AM186" i="26"/>
  <c r="AL186" i="26"/>
  <c r="AK186" i="26"/>
  <c r="AJ186" i="26"/>
  <c r="AI186" i="26"/>
  <c r="AH186" i="26"/>
  <c r="AG186" i="26"/>
  <c r="AF186" i="26"/>
  <c r="AE186" i="26"/>
  <c r="AD186" i="26"/>
  <c r="AC186" i="26"/>
  <c r="AB186" i="26"/>
  <c r="AA186" i="26"/>
  <c r="Z186" i="26"/>
  <c r="Y186" i="26"/>
  <c r="X186" i="26"/>
  <c r="W186" i="26"/>
  <c r="V186" i="26"/>
  <c r="U186" i="26"/>
  <c r="T186" i="26"/>
  <c r="S186" i="26"/>
  <c r="R186" i="26"/>
  <c r="Q186" i="26"/>
  <c r="P186" i="26"/>
  <c r="O186" i="26"/>
  <c r="N186" i="26"/>
  <c r="M186" i="26"/>
  <c r="L186" i="26"/>
  <c r="K186" i="26"/>
  <c r="J186" i="26"/>
  <c r="AM182" i="26"/>
  <c r="AL182" i="26"/>
  <c r="AK182" i="26"/>
  <c r="AJ182" i="26"/>
  <c r="AI182" i="26"/>
  <c r="AH182" i="26"/>
  <c r="AG182" i="26"/>
  <c r="AF182" i="26"/>
  <c r="AE182" i="26"/>
  <c r="AD182" i="26"/>
  <c r="AC182" i="26"/>
  <c r="AB182" i="26"/>
  <c r="AA182" i="26"/>
  <c r="Z182" i="26"/>
  <c r="Y182" i="26"/>
  <c r="X182" i="26"/>
  <c r="W182" i="26"/>
  <c r="V182" i="26"/>
  <c r="U182" i="26"/>
  <c r="T182" i="26"/>
  <c r="S182" i="26"/>
  <c r="R182" i="26"/>
  <c r="Q182" i="26"/>
  <c r="P182" i="26"/>
  <c r="O182" i="26"/>
  <c r="N182" i="26"/>
  <c r="M182" i="26"/>
  <c r="L182" i="26"/>
  <c r="K182" i="26"/>
  <c r="J182" i="26"/>
  <c r="AM181" i="26"/>
  <c r="AL181" i="26"/>
  <c r="AK181" i="26"/>
  <c r="AJ181" i="26"/>
  <c r="AI181" i="26"/>
  <c r="AH181" i="26"/>
  <c r="AG181" i="26"/>
  <c r="AF181" i="26"/>
  <c r="AE181" i="26"/>
  <c r="AD181" i="26"/>
  <c r="AC181" i="26"/>
  <c r="AB181" i="26"/>
  <c r="AA181" i="26"/>
  <c r="Z181" i="26"/>
  <c r="Y181" i="26"/>
  <c r="X181" i="26"/>
  <c r="W181" i="26"/>
  <c r="V181" i="26"/>
  <c r="U181" i="26"/>
  <c r="T181" i="26"/>
  <c r="S181" i="26"/>
  <c r="R181" i="26"/>
  <c r="Q181" i="26"/>
  <c r="P181" i="26"/>
  <c r="O181" i="26"/>
  <c r="N181" i="26"/>
  <c r="M181" i="26"/>
  <c r="L181" i="26"/>
  <c r="K181" i="26"/>
  <c r="J181" i="26"/>
  <c r="AM177" i="26"/>
  <c r="AL177" i="26"/>
  <c r="AK177" i="26"/>
  <c r="AJ177" i="26"/>
  <c r="AI177" i="26"/>
  <c r="AH177" i="26"/>
  <c r="AG177" i="26"/>
  <c r="AF177" i="26"/>
  <c r="AE177" i="26"/>
  <c r="AD177" i="26"/>
  <c r="AC177" i="26"/>
  <c r="AB177" i="26"/>
  <c r="AA177" i="26"/>
  <c r="Z177" i="26"/>
  <c r="Y177" i="26"/>
  <c r="X177" i="26"/>
  <c r="W177" i="26"/>
  <c r="V177" i="26"/>
  <c r="U177" i="26"/>
  <c r="T177" i="26"/>
  <c r="S177" i="26"/>
  <c r="R177" i="26"/>
  <c r="Q177" i="26"/>
  <c r="P177" i="26"/>
  <c r="O177" i="26"/>
  <c r="N177" i="26"/>
  <c r="M177" i="26"/>
  <c r="L177" i="26"/>
  <c r="K177" i="26"/>
  <c r="J177" i="26"/>
  <c r="J157" i="26"/>
  <c r="AC122" i="26"/>
  <c r="AB122" i="26"/>
  <c r="Q122" i="26"/>
  <c r="P122" i="26"/>
  <c r="AH121" i="26"/>
  <c r="V121" i="26"/>
  <c r="J121" i="26"/>
  <c r="K101" i="26"/>
  <c r="L101" i="26"/>
  <c r="M101" i="26"/>
  <c r="N101" i="26"/>
  <c r="W101" i="26"/>
  <c r="X101" i="26"/>
  <c r="Y101" i="26"/>
  <c r="Z101" i="26"/>
  <c r="AI101" i="26"/>
  <c r="AJ101" i="26"/>
  <c r="AK101" i="26"/>
  <c r="AL101" i="26"/>
  <c r="S102" i="26"/>
  <c r="AE102" i="26"/>
  <c r="D169" i="26"/>
  <c r="AH169" i="26" s="1"/>
  <c r="D173" i="26"/>
  <c r="AH173" i="26" s="1"/>
  <c r="D157" i="26"/>
  <c r="D156" i="26"/>
  <c r="D152" i="26"/>
  <c r="V152" i="26" s="1"/>
  <c r="D151" i="26"/>
  <c r="AB151" i="26" s="1"/>
  <c r="D142" i="26"/>
  <c r="D141" i="26"/>
  <c r="D140" i="26"/>
  <c r="D139" i="26"/>
  <c r="AH139" i="26" s="1"/>
  <c r="D136" i="26"/>
  <c r="AM136" i="26" s="1"/>
  <c r="D122" i="26"/>
  <c r="AM122" i="26" s="1"/>
  <c r="D121" i="26"/>
  <c r="AG121" i="26" s="1"/>
  <c r="D101" i="26"/>
  <c r="O101" i="26" s="1"/>
  <c r="D102" i="26"/>
  <c r="T102" i="26" s="1"/>
  <c r="D99" i="26"/>
  <c r="K99" i="26" s="1"/>
  <c r="D83" i="26"/>
  <c r="D93" i="26"/>
  <c r="D92" i="26"/>
  <c r="D76" i="26"/>
  <c r="D170" i="26" s="1"/>
  <c r="D79" i="26"/>
  <c r="D78" i="26"/>
  <c r="D172" i="26" s="1"/>
  <c r="D77" i="26"/>
  <c r="D171" i="26" s="1"/>
  <c r="D70" i="26"/>
  <c r="D164" i="26" s="1"/>
  <c r="D69" i="26"/>
  <c r="D163" i="26" s="1"/>
  <c r="D68" i="26"/>
  <c r="D162" i="26" s="1"/>
  <c r="D71" i="26"/>
  <c r="D165" i="26" s="1"/>
  <c r="D64" i="26"/>
  <c r="D158" i="26" s="1"/>
  <c r="D63" i="26"/>
  <c r="D62" i="26"/>
  <c r="D88" i="26"/>
  <c r="D87" i="26"/>
  <c r="D58" i="26"/>
  <c r="D57" i="26"/>
  <c r="D56" i="26"/>
  <c r="D150" i="26" s="1"/>
  <c r="D55" i="26"/>
  <c r="D149" i="26" s="1"/>
  <c r="D51" i="26"/>
  <c r="D145" i="26" s="1"/>
  <c r="D50" i="26"/>
  <c r="D144" i="26" s="1"/>
  <c r="D49" i="26"/>
  <c r="D143" i="26" s="1"/>
  <c r="D44" i="26"/>
  <c r="D138" i="26" s="1"/>
  <c r="D43" i="26"/>
  <c r="D137" i="26" s="1"/>
  <c r="D38" i="26"/>
  <c r="D132" i="26" s="1"/>
  <c r="D37" i="26"/>
  <c r="D131" i="26" s="1"/>
  <c r="D36" i="26"/>
  <c r="D130" i="26" s="1"/>
  <c r="D35" i="26"/>
  <c r="D129" i="26" s="1"/>
  <c r="D34" i="26"/>
  <c r="D128" i="26" s="1"/>
  <c r="D30" i="26"/>
  <c r="D124" i="26" s="1"/>
  <c r="D29" i="26"/>
  <c r="D123" i="26" s="1"/>
  <c r="D28" i="26"/>
  <c r="D27" i="26"/>
  <c r="D20" i="26"/>
  <c r="D114" i="26" s="1"/>
  <c r="D23" i="26"/>
  <c r="D117" i="26" s="1"/>
  <c r="D22" i="26"/>
  <c r="D116" i="26" s="1"/>
  <c r="D21" i="26"/>
  <c r="D115" i="26" s="1"/>
  <c r="D19" i="26"/>
  <c r="D113" i="26" s="1"/>
  <c r="D15" i="26"/>
  <c r="D109" i="26" s="1"/>
  <c r="D14" i="26"/>
  <c r="D108" i="26" s="1"/>
  <c r="D13" i="26"/>
  <c r="D107" i="26" s="1"/>
  <c r="D12" i="26"/>
  <c r="D106" i="26" s="1"/>
  <c r="D8" i="26"/>
  <c r="D7" i="26"/>
  <c r="D6" i="26"/>
  <c r="D100" i="26" s="1"/>
  <c r="D5" i="26"/>
  <c r="D25" i="18"/>
  <c r="D24" i="18"/>
  <c r="D19" i="18"/>
  <c r="D18" i="18"/>
  <c r="D21" i="18"/>
  <c r="D20" i="18"/>
  <c r="D37" i="18"/>
  <c r="D36" i="18"/>
  <c r="D35" i="18"/>
  <c r="D34" i="18"/>
  <c r="D39" i="18"/>
  <c r="D38" i="18"/>
  <c r="D31" i="18"/>
  <c r="D30" i="18"/>
  <c r="D27" i="18"/>
  <c r="D26" i="18"/>
  <c r="D22" i="18"/>
  <c r="D17" i="18"/>
  <c r="D16" i="18"/>
  <c r="D15" i="18"/>
  <c r="D14" i="18"/>
  <c r="D13" i="18"/>
  <c r="D12" i="18"/>
  <c r="D11" i="18"/>
  <c r="D10" i="18"/>
  <c r="D9" i="18"/>
  <c r="D8" i="18"/>
  <c r="D6" i="18"/>
  <c r="D7" i="18"/>
  <c r="D7" i="15"/>
  <c r="D8" i="15"/>
  <c r="D9" i="15"/>
  <c r="D10" i="15"/>
  <c r="D6" i="15"/>
  <c r="D29" i="34" l="1"/>
  <c r="D17" i="34"/>
  <c r="D28" i="34"/>
  <c r="D16" i="34"/>
  <c r="D27" i="34"/>
  <c r="D15" i="34"/>
  <c r="D26" i="34"/>
  <c r="D14" i="34"/>
  <c r="D25" i="34"/>
  <c r="D13" i="34"/>
  <c r="D34" i="34"/>
  <c r="D22" i="34"/>
  <c r="D10" i="34"/>
  <c r="D33" i="34"/>
  <c r="D21" i="34"/>
  <c r="D9" i="34"/>
  <c r="D32" i="34"/>
  <c r="D20" i="34"/>
  <c r="D8" i="34"/>
  <c r="D31" i="34"/>
  <c r="D19" i="34"/>
  <c r="G96" i="24"/>
  <c r="I96" i="24" s="1"/>
  <c r="J96" i="24" s="1"/>
  <c r="G102" i="24"/>
  <c r="I102" i="24" s="1"/>
  <c r="J102" i="24" s="1"/>
  <c r="G97" i="24"/>
  <c r="I97" i="24" s="1"/>
  <c r="J97" i="24" s="1"/>
  <c r="G101" i="24"/>
  <c r="I101" i="24" s="1"/>
  <c r="J101" i="24" s="1"/>
  <c r="AJ113" i="26"/>
  <c r="AG113" i="26"/>
  <c r="U113" i="26"/>
  <c r="AF113" i="26"/>
  <c r="T113" i="26"/>
  <c r="AE113" i="26"/>
  <c r="S113" i="26"/>
  <c r="AC113" i="26"/>
  <c r="Q113" i="26"/>
  <c r="Y113" i="26"/>
  <c r="X113" i="26"/>
  <c r="W113" i="26"/>
  <c r="AM113" i="26"/>
  <c r="V113" i="26"/>
  <c r="AL113" i="26"/>
  <c r="R113" i="26"/>
  <c r="AK113" i="26"/>
  <c r="P113" i="26"/>
  <c r="AI113" i="26"/>
  <c r="O113" i="26"/>
  <c r="K113" i="26"/>
  <c r="J113" i="26"/>
  <c r="AH113" i="26"/>
  <c r="N113" i="26"/>
  <c r="AA113" i="26"/>
  <c r="AD113" i="26"/>
  <c r="M113" i="26"/>
  <c r="AB113" i="26"/>
  <c r="L113" i="26"/>
  <c r="Z113" i="26"/>
  <c r="AL131" i="26"/>
  <c r="Z131" i="26"/>
  <c r="N131" i="26"/>
  <c r="AK131" i="26"/>
  <c r="Y131" i="26"/>
  <c r="M131" i="26"/>
  <c r="AJ131" i="26"/>
  <c r="X131" i="26"/>
  <c r="L131" i="26"/>
  <c r="AI131" i="26"/>
  <c r="AH131" i="26"/>
  <c r="V131" i="26"/>
  <c r="J131" i="26"/>
  <c r="AG131" i="26"/>
  <c r="U131" i="26"/>
  <c r="AF131" i="26"/>
  <c r="T131" i="26"/>
  <c r="AE131" i="26"/>
  <c r="S131" i="26"/>
  <c r="AD131" i="26"/>
  <c r="R131" i="26"/>
  <c r="AC131" i="26"/>
  <c r="Q131" i="26"/>
  <c r="AM131" i="26"/>
  <c r="AB131" i="26"/>
  <c r="AA131" i="26"/>
  <c r="W131" i="26"/>
  <c r="P131" i="26"/>
  <c r="O131" i="26"/>
  <c r="K131" i="26"/>
  <c r="AL115" i="26"/>
  <c r="Z115" i="26"/>
  <c r="N115" i="26"/>
  <c r="AK115" i="26"/>
  <c r="Y115" i="26"/>
  <c r="M115" i="26"/>
  <c r="AJ115" i="26"/>
  <c r="X115" i="26"/>
  <c r="L115" i="26"/>
  <c r="AH115" i="26"/>
  <c r="V115" i="26"/>
  <c r="J115" i="26"/>
  <c r="AG115" i="26"/>
  <c r="U115" i="26"/>
  <c r="AF115" i="26"/>
  <c r="T115" i="26"/>
  <c r="AE115" i="26"/>
  <c r="S115" i="26"/>
  <c r="AD115" i="26"/>
  <c r="R115" i="26"/>
  <c r="AC115" i="26"/>
  <c r="Q115" i="26"/>
  <c r="AI115" i="26"/>
  <c r="AB115" i="26"/>
  <c r="AA115" i="26"/>
  <c r="W115" i="26"/>
  <c r="P115" i="26"/>
  <c r="O115" i="26"/>
  <c r="K115" i="26"/>
  <c r="AM115" i="26"/>
  <c r="AF132" i="26"/>
  <c r="T132" i="26"/>
  <c r="AE132" i="26"/>
  <c r="S132" i="26"/>
  <c r="AD132" i="26"/>
  <c r="R132" i="26"/>
  <c r="AC132" i="26"/>
  <c r="Q132" i="26"/>
  <c r="AB132" i="26"/>
  <c r="P132" i="26"/>
  <c r="AM132" i="26"/>
  <c r="AA132" i="26"/>
  <c r="O132" i="26"/>
  <c r="AL132" i="26"/>
  <c r="Z132" i="26"/>
  <c r="N132" i="26"/>
  <c r="AK132" i="26"/>
  <c r="Y132" i="26"/>
  <c r="M132" i="26"/>
  <c r="AJ132" i="26"/>
  <c r="X132" i="26"/>
  <c r="L132" i="26"/>
  <c r="AI132" i="26"/>
  <c r="W132" i="26"/>
  <c r="K132" i="26"/>
  <c r="V132" i="26"/>
  <c r="U132" i="26"/>
  <c r="J132" i="26"/>
  <c r="AH132" i="26"/>
  <c r="AG132" i="26"/>
  <c r="AF130" i="26"/>
  <c r="T130" i="26"/>
  <c r="AE130" i="26"/>
  <c r="S130" i="26"/>
  <c r="AD130" i="26"/>
  <c r="R130" i="26"/>
  <c r="AB130" i="26"/>
  <c r="P130" i="26"/>
  <c r="AM130" i="26"/>
  <c r="AA130" i="26"/>
  <c r="O130" i="26"/>
  <c r="AL130" i="26"/>
  <c r="Z130" i="26"/>
  <c r="N130" i="26"/>
  <c r="AK130" i="26"/>
  <c r="Y130" i="26"/>
  <c r="M130" i="26"/>
  <c r="AJ130" i="26"/>
  <c r="X130" i="26"/>
  <c r="L130" i="26"/>
  <c r="AI130" i="26"/>
  <c r="W130" i="26"/>
  <c r="K130" i="26"/>
  <c r="AC130" i="26"/>
  <c r="V130" i="26"/>
  <c r="U130" i="26"/>
  <c r="Q130" i="26"/>
  <c r="J130" i="26"/>
  <c r="AG130" i="26"/>
  <c r="AH130" i="26"/>
  <c r="AF116" i="26"/>
  <c r="T116" i="26"/>
  <c r="AE116" i="26"/>
  <c r="S116" i="26"/>
  <c r="AD116" i="26"/>
  <c r="R116" i="26"/>
  <c r="AB116" i="26"/>
  <c r="P116" i="26"/>
  <c r="AM116" i="26"/>
  <c r="AA116" i="26"/>
  <c r="O116" i="26"/>
  <c r="AL116" i="26"/>
  <c r="Z116" i="26"/>
  <c r="N116" i="26"/>
  <c r="AK116" i="26"/>
  <c r="Y116" i="26"/>
  <c r="M116" i="26"/>
  <c r="AJ116" i="26"/>
  <c r="X116" i="26"/>
  <c r="L116" i="26"/>
  <c r="AI116" i="26"/>
  <c r="W116" i="26"/>
  <c r="K116" i="26"/>
  <c r="AH116" i="26"/>
  <c r="AG116" i="26"/>
  <c r="AC116" i="26"/>
  <c r="V116" i="26"/>
  <c r="U116" i="26"/>
  <c r="Q116" i="26"/>
  <c r="J116" i="26"/>
  <c r="AG137" i="26"/>
  <c r="AF137" i="26"/>
  <c r="T137" i="26"/>
  <c r="AE137" i="26"/>
  <c r="S137" i="26"/>
  <c r="AD137" i="26"/>
  <c r="R137" i="26"/>
  <c r="AC137" i="26"/>
  <c r="Q137" i="26"/>
  <c r="AB137" i="26"/>
  <c r="P137" i="26"/>
  <c r="AM137" i="26"/>
  <c r="AA137" i="26"/>
  <c r="O137" i="26"/>
  <c r="AL137" i="26"/>
  <c r="Z137" i="26"/>
  <c r="N137" i="26"/>
  <c r="AK137" i="26"/>
  <c r="Y137" i="26"/>
  <c r="M137" i="26"/>
  <c r="AJ137" i="26"/>
  <c r="X137" i="26"/>
  <c r="L137" i="26"/>
  <c r="AI137" i="26"/>
  <c r="W137" i="26"/>
  <c r="K137" i="26"/>
  <c r="AH137" i="26"/>
  <c r="V137" i="26"/>
  <c r="U137" i="26"/>
  <c r="J137" i="26"/>
  <c r="AM170" i="26"/>
  <c r="AA170" i="26"/>
  <c r="O170" i="26"/>
  <c r="AL170" i="26"/>
  <c r="Z170" i="26"/>
  <c r="N170" i="26"/>
  <c r="AK170" i="26"/>
  <c r="Y170" i="26"/>
  <c r="M170" i="26"/>
  <c r="AJ170" i="26"/>
  <c r="X170" i="26"/>
  <c r="L170" i="26"/>
  <c r="AI170" i="26"/>
  <c r="W170" i="26"/>
  <c r="K170" i="26"/>
  <c r="AH170" i="26"/>
  <c r="V170" i="26"/>
  <c r="J170" i="26"/>
  <c r="AG170" i="26"/>
  <c r="U170" i="26"/>
  <c r="AF170" i="26"/>
  <c r="T170" i="26"/>
  <c r="AE170" i="26"/>
  <c r="S170" i="26"/>
  <c r="AD170" i="26"/>
  <c r="R170" i="26"/>
  <c r="AC170" i="26"/>
  <c r="Q170" i="26"/>
  <c r="AB170" i="26"/>
  <c r="P170" i="26"/>
  <c r="K117" i="26"/>
  <c r="W117" i="26"/>
  <c r="AI117" i="26"/>
  <c r="L117" i="26"/>
  <c r="X117" i="26"/>
  <c r="AJ117" i="26"/>
  <c r="M117" i="26"/>
  <c r="Y117" i="26"/>
  <c r="AK117" i="26"/>
  <c r="O117" i="26"/>
  <c r="AA117" i="26"/>
  <c r="AM117" i="26"/>
  <c r="P117" i="26"/>
  <c r="AB117" i="26"/>
  <c r="Q117" i="26"/>
  <c r="AC117" i="26"/>
  <c r="R117" i="26"/>
  <c r="AD117" i="26"/>
  <c r="S117" i="26"/>
  <c r="AE117" i="26"/>
  <c r="T117" i="26"/>
  <c r="AF117" i="26"/>
  <c r="Z117" i="26"/>
  <c r="AG117" i="26"/>
  <c r="AH117" i="26"/>
  <c r="AL117" i="26"/>
  <c r="V117" i="26"/>
  <c r="J117" i="26"/>
  <c r="U117" i="26"/>
  <c r="N117" i="26"/>
  <c r="AM138" i="26"/>
  <c r="AA138" i="26"/>
  <c r="O138" i="26"/>
  <c r="AL138" i="26"/>
  <c r="Z138" i="26"/>
  <c r="N138" i="26"/>
  <c r="AK138" i="26"/>
  <c r="Y138" i="26"/>
  <c r="M138" i="26"/>
  <c r="AJ138" i="26"/>
  <c r="X138" i="26"/>
  <c r="L138" i="26"/>
  <c r="AI138" i="26"/>
  <c r="W138" i="26"/>
  <c r="K138" i="26"/>
  <c r="AH138" i="26"/>
  <c r="V138" i="26"/>
  <c r="J138" i="26"/>
  <c r="AG138" i="26"/>
  <c r="U138" i="26"/>
  <c r="AF138" i="26"/>
  <c r="T138" i="26"/>
  <c r="AE138" i="26"/>
  <c r="S138" i="26"/>
  <c r="AD138" i="26"/>
  <c r="R138" i="26"/>
  <c r="AC138" i="26"/>
  <c r="Q138" i="26"/>
  <c r="P138" i="26"/>
  <c r="AB138" i="26"/>
  <c r="AM158" i="26"/>
  <c r="AA158" i="26"/>
  <c r="O158" i="26"/>
  <c r="AL158" i="26"/>
  <c r="Z158" i="26"/>
  <c r="N158" i="26"/>
  <c r="AK158" i="26"/>
  <c r="Y158" i="26"/>
  <c r="M158" i="26"/>
  <c r="AJ158" i="26"/>
  <c r="X158" i="26"/>
  <c r="L158" i="26"/>
  <c r="AI158" i="26"/>
  <c r="W158" i="26"/>
  <c r="K158" i="26"/>
  <c r="AH158" i="26"/>
  <c r="V158" i="26"/>
  <c r="J158" i="26"/>
  <c r="AG158" i="26"/>
  <c r="U158" i="26"/>
  <c r="AF158" i="26"/>
  <c r="T158" i="26"/>
  <c r="AE158" i="26"/>
  <c r="S158" i="26"/>
  <c r="AD158" i="26"/>
  <c r="R158" i="26"/>
  <c r="AC158" i="26"/>
  <c r="Q158" i="26"/>
  <c r="AB158" i="26"/>
  <c r="P158" i="26"/>
  <c r="AF114" i="26"/>
  <c r="T114" i="26"/>
  <c r="AE114" i="26"/>
  <c r="S114" i="26"/>
  <c r="AD114" i="26"/>
  <c r="R114" i="26"/>
  <c r="AB114" i="26"/>
  <c r="P114" i="26"/>
  <c r="AM114" i="26"/>
  <c r="AA114" i="26"/>
  <c r="O114" i="26"/>
  <c r="AL114" i="26"/>
  <c r="Z114" i="26"/>
  <c r="N114" i="26"/>
  <c r="AK114" i="26"/>
  <c r="Y114" i="26"/>
  <c r="M114" i="26"/>
  <c r="AJ114" i="26"/>
  <c r="X114" i="26"/>
  <c r="AI114" i="26"/>
  <c r="W114" i="26"/>
  <c r="K114" i="26"/>
  <c r="Q114" i="26"/>
  <c r="L114" i="26"/>
  <c r="V114" i="26"/>
  <c r="J114" i="26"/>
  <c r="AH114" i="26"/>
  <c r="U114" i="26"/>
  <c r="AG114" i="26"/>
  <c r="AC114" i="26"/>
  <c r="AG143" i="26"/>
  <c r="U143" i="26"/>
  <c r="AF143" i="26"/>
  <c r="T143" i="26"/>
  <c r="AE143" i="26"/>
  <c r="S143" i="26"/>
  <c r="AD143" i="26"/>
  <c r="R143" i="26"/>
  <c r="AC143" i="26"/>
  <c r="Q143" i="26"/>
  <c r="AB143" i="26"/>
  <c r="P143" i="26"/>
  <c r="AM143" i="26"/>
  <c r="AA143" i="26"/>
  <c r="O143" i="26"/>
  <c r="AL143" i="26"/>
  <c r="Z143" i="26"/>
  <c r="N143" i="26"/>
  <c r="AK143" i="26"/>
  <c r="Y143" i="26"/>
  <c r="M143" i="26"/>
  <c r="AJ143" i="26"/>
  <c r="X143" i="26"/>
  <c r="L143" i="26"/>
  <c r="AI143" i="26"/>
  <c r="W143" i="26"/>
  <c r="K143" i="26"/>
  <c r="AH143" i="26"/>
  <c r="V143" i="26"/>
  <c r="J143" i="26"/>
  <c r="AG165" i="26"/>
  <c r="U165" i="26"/>
  <c r="AF165" i="26"/>
  <c r="T165" i="26"/>
  <c r="AE165" i="26"/>
  <c r="S165" i="26"/>
  <c r="AD165" i="26"/>
  <c r="R165" i="26"/>
  <c r="AC165" i="26"/>
  <c r="Q165" i="26"/>
  <c r="AB165" i="26"/>
  <c r="P165" i="26"/>
  <c r="AM165" i="26"/>
  <c r="AA165" i="26"/>
  <c r="O165" i="26"/>
  <c r="AL165" i="26"/>
  <c r="Z165" i="26"/>
  <c r="N165" i="26"/>
  <c r="AK165" i="26"/>
  <c r="Y165" i="26"/>
  <c r="M165" i="26"/>
  <c r="AJ165" i="26"/>
  <c r="X165" i="26"/>
  <c r="L165" i="26"/>
  <c r="AI165" i="26"/>
  <c r="W165" i="26"/>
  <c r="K165" i="26"/>
  <c r="AH165" i="26"/>
  <c r="V165" i="26"/>
  <c r="J165" i="26"/>
  <c r="R100" i="26"/>
  <c r="AD100" i="26"/>
  <c r="S100" i="26"/>
  <c r="AE100" i="26"/>
  <c r="T100" i="26"/>
  <c r="AF100" i="26"/>
  <c r="U100" i="26"/>
  <c r="AG100" i="26"/>
  <c r="AB100" i="26"/>
  <c r="V100" i="26"/>
  <c r="AH100" i="26"/>
  <c r="K100" i="26"/>
  <c r="W100" i="26"/>
  <c r="AI100" i="26"/>
  <c r="L100" i="26"/>
  <c r="X100" i="26"/>
  <c r="AJ100" i="26"/>
  <c r="P100" i="26"/>
  <c r="AC100" i="26"/>
  <c r="M100" i="26"/>
  <c r="Y100" i="26"/>
  <c r="AK100" i="26"/>
  <c r="Q100" i="26"/>
  <c r="N100" i="26"/>
  <c r="Z100" i="26"/>
  <c r="AL100" i="26"/>
  <c r="J100" i="26"/>
  <c r="O100" i="26"/>
  <c r="AA100" i="26"/>
  <c r="AM100" i="26"/>
  <c r="AM144" i="26"/>
  <c r="AA144" i="26"/>
  <c r="O144" i="26"/>
  <c r="AL144" i="26"/>
  <c r="Z144" i="26"/>
  <c r="N144" i="26"/>
  <c r="AK144" i="26"/>
  <c r="Y144" i="26"/>
  <c r="M144" i="26"/>
  <c r="AJ144" i="26"/>
  <c r="X144" i="26"/>
  <c r="L144" i="26"/>
  <c r="AI144" i="26"/>
  <c r="W144" i="26"/>
  <c r="K144" i="26"/>
  <c r="AH144" i="26"/>
  <c r="V144" i="26"/>
  <c r="J144" i="26"/>
  <c r="AG144" i="26"/>
  <c r="U144" i="26"/>
  <c r="AF144" i="26"/>
  <c r="T144" i="26"/>
  <c r="AE144" i="26"/>
  <c r="S144" i="26"/>
  <c r="AD144" i="26"/>
  <c r="R144" i="26"/>
  <c r="AC144" i="26"/>
  <c r="Q144" i="26"/>
  <c r="AB144" i="26"/>
  <c r="P144" i="26"/>
  <c r="AM162" i="26"/>
  <c r="AA162" i="26"/>
  <c r="O162" i="26"/>
  <c r="AL162" i="26"/>
  <c r="Z162" i="26"/>
  <c r="N162" i="26"/>
  <c r="AK162" i="26"/>
  <c r="Y162" i="26"/>
  <c r="M162" i="26"/>
  <c r="AJ162" i="26"/>
  <c r="X162" i="26"/>
  <c r="L162" i="26"/>
  <c r="AI162" i="26"/>
  <c r="W162" i="26"/>
  <c r="K162" i="26"/>
  <c r="AH162" i="26"/>
  <c r="V162" i="26"/>
  <c r="J162" i="26"/>
  <c r="AG162" i="26"/>
  <c r="U162" i="26"/>
  <c r="AF162" i="26"/>
  <c r="T162" i="26"/>
  <c r="AE162" i="26"/>
  <c r="S162" i="26"/>
  <c r="AD162" i="26"/>
  <c r="R162" i="26"/>
  <c r="AC162" i="26"/>
  <c r="Q162" i="26"/>
  <c r="AB162" i="26"/>
  <c r="P162" i="26"/>
  <c r="AG145" i="26"/>
  <c r="U145" i="26"/>
  <c r="AF145" i="26"/>
  <c r="T145" i="26"/>
  <c r="AE145" i="26"/>
  <c r="S145" i="26"/>
  <c r="AD145" i="26"/>
  <c r="R145" i="26"/>
  <c r="AC145" i="26"/>
  <c r="Q145" i="26"/>
  <c r="AB145" i="26"/>
  <c r="P145" i="26"/>
  <c r="AM145" i="26"/>
  <c r="AA145" i="26"/>
  <c r="O145" i="26"/>
  <c r="AL145" i="26"/>
  <c r="Z145" i="26"/>
  <c r="N145" i="26"/>
  <c r="AK145" i="26"/>
  <c r="Y145" i="26"/>
  <c r="M145" i="26"/>
  <c r="AJ145" i="26"/>
  <c r="X145" i="26"/>
  <c r="L145" i="26"/>
  <c r="AI145" i="26"/>
  <c r="W145" i="26"/>
  <c r="K145" i="26"/>
  <c r="J145" i="26"/>
  <c r="AH145" i="26"/>
  <c r="V145" i="26"/>
  <c r="AG163" i="26"/>
  <c r="U163" i="26"/>
  <c r="AF163" i="26"/>
  <c r="T163" i="26"/>
  <c r="AE163" i="26"/>
  <c r="S163" i="26"/>
  <c r="AD163" i="26"/>
  <c r="R163" i="26"/>
  <c r="AC163" i="26"/>
  <c r="Q163" i="26"/>
  <c r="AB163" i="26"/>
  <c r="P163" i="26"/>
  <c r="AM163" i="26"/>
  <c r="AA163" i="26"/>
  <c r="O163" i="26"/>
  <c r="AL163" i="26"/>
  <c r="Z163" i="26"/>
  <c r="N163" i="26"/>
  <c r="AK163" i="26"/>
  <c r="Y163" i="26"/>
  <c r="M163" i="26"/>
  <c r="AJ163" i="26"/>
  <c r="X163" i="26"/>
  <c r="L163" i="26"/>
  <c r="AI163" i="26"/>
  <c r="W163" i="26"/>
  <c r="K163" i="26"/>
  <c r="AH163" i="26"/>
  <c r="V163" i="26"/>
  <c r="J163" i="26"/>
  <c r="AG123" i="26"/>
  <c r="U123" i="26"/>
  <c r="K123" i="26"/>
  <c r="AF123" i="26"/>
  <c r="T123" i="26"/>
  <c r="AE123" i="26"/>
  <c r="S123" i="26"/>
  <c r="AD123" i="26"/>
  <c r="R123" i="26"/>
  <c r="AI123" i="26"/>
  <c r="AC123" i="26"/>
  <c r="Q123" i="26"/>
  <c r="AB123" i="26"/>
  <c r="P123" i="26"/>
  <c r="W123" i="26"/>
  <c r="AM123" i="26"/>
  <c r="AA123" i="26"/>
  <c r="O123" i="26"/>
  <c r="J123" i="26"/>
  <c r="AL123" i="26"/>
  <c r="Z123" i="26"/>
  <c r="N123" i="26"/>
  <c r="V123" i="26"/>
  <c r="AK123" i="26"/>
  <c r="Y123" i="26"/>
  <c r="M123" i="26"/>
  <c r="AJ123" i="26"/>
  <c r="X123" i="26"/>
  <c r="L123" i="26"/>
  <c r="AH123" i="26"/>
  <c r="AM149" i="26"/>
  <c r="AA149" i="26"/>
  <c r="O149" i="26"/>
  <c r="AL149" i="26"/>
  <c r="Z149" i="26"/>
  <c r="N149" i="26"/>
  <c r="AK149" i="26"/>
  <c r="Y149" i="26"/>
  <c r="M149" i="26"/>
  <c r="AJ149" i="26"/>
  <c r="X149" i="26"/>
  <c r="L149" i="26"/>
  <c r="AI149" i="26"/>
  <c r="W149" i="26"/>
  <c r="K149" i="26"/>
  <c r="AH149" i="26"/>
  <c r="V149" i="26"/>
  <c r="J149" i="26"/>
  <c r="AG149" i="26"/>
  <c r="U149" i="26"/>
  <c r="AF149" i="26"/>
  <c r="T149" i="26"/>
  <c r="AE149" i="26"/>
  <c r="S149" i="26"/>
  <c r="AD149" i="26"/>
  <c r="R149" i="26"/>
  <c r="AC149" i="26"/>
  <c r="Q149" i="26"/>
  <c r="AB149" i="26"/>
  <c r="P149" i="26"/>
  <c r="AM164" i="26"/>
  <c r="AA164" i="26"/>
  <c r="O164" i="26"/>
  <c r="AL164" i="26"/>
  <c r="Z164" i="26"/>
  <c r="N164" i="26"/>
  <c r="AK164" i="26"/>
  <c r="Y164" i="26"/>
  <c r="M164" i="26"/>
  <c r="AJ164" i="26"/>
  <c r="X164" i="26"/>
  <c r="L164" i="26"/>
  <c r="AI164" i="26"/>
  <c r="W164" i="26"/>
  <c r="K164" i="26"/>
  <c r="AH164" i="26"/>
  <c r="V164" i="26"/>
  <c r="J164" i="26"/>
  <c r="AG164" i="26"/>
  <c r="U164" i="26"/>
  <c r="AF164" i="26"/>
  <c r="T164" i="26"/>
  <c r="AE164" i="26"/>
  <c r="S164" i="26"/>
  <c r="AD164" i="26"/>
  <c r="R164" i="26"/>
  <c r="AC164" i="26"/>
  <c r="Q164" i="26"/>
  <c r="AB164" i="26"/>
  <c r="P164" i="26"/>
  <c r="AG106" i="26"/>
  <c r="U106" i="26"/>
  <c r="AF106" i="26"/>
  <c r="T106" i="26"/>
  <c r="W106" i="26"/>
  <c r="AE106" i="26"/>
  <c r="S106" i="26"/>
  <c r="AD106" i="26"/>
  <c r="R106" i="26"/>
  <c r="AC106" i="26"/>
  <c r="Q106" i="26"/>
  <c r="AB106" i="26"/>
  <c r="P106" i="26"/>
  <c r="AM106" i="26"/>
  <c r="AA106" i="26"/>
  <c r="O106" i="26"/>
  <c r="AI106" i="26"/>
  <c r="V106" i="26"/>
  <c r="AL106" i="26"/>
  <c r="Z106" i="26"/>
  <c r="N106" i="26"/>
  <c r="AH106" i="26"/>
  <c r="AK106" i="26"/>
  <c r="Y106" i="26"/>
  <c r="M106" i="26"/>
  <c r="AJ106" i="26"/>
  <c r="X106" i="26"/>
  <c r="L106" i="26"/>
  <c r="K106" i="26"/>
  <c r="J106" i="26"/>
  <c r="AM124" i="26"/>
  <c r="AA124" i="26"/>
  <c r="O124" i="26"/>
  <c r="AL124" i="26"/>
  <c r="Z124" i="26"/>
  <c r="N124" i="26"/>
  <c r="AK124" i="26"/>
  <c r="Y124" i="26"/>
  <c r="M124" i="26"/>
  <c r="AC124" i="26"/>
  <c r="AJ124" i="26"/>
  <c r="X124" i="26"/>
  <c r="L124" i="26"/>
  <c r="AI124" i="26"/>
  <c r="W124" i="26"/>
  <c r="K124" i="26"/>
  <c r="Q124" i="26"/>
  <c r="AH124" i="26"/>
  <c r="V124" i="26"/>
  <c r="J124" i="26"/>
  <c r="AG124" i="26"/>
  <c r="U124" i="26"/>
  <c r="P124" i="26"/>
  <c r="AF124" i="26"/>
  <c r="T124" i="26"/>
  <c r="AB124" i="26"/>
  <c r="AE124" i="26"/>
  <c r="S124" i="26"/>
  <c r="AD124" i="26"/>
  <c r="R124" i="26"/>
  <c r="AG150" i="26"/>
  <c r="U150" i="26"/>
  <c r="AF150" i="26"/>
  <c r="T150" i="26"/>
  <c r="AE150" i="26"/>
  <c r="S150" i="26"/>
  <c r="AD150" i="26"/>
  <c r="R150" i="26"/>
  <c r="AC150" i="26"/>
  <c r="Q150" i="26"/>
  <c r="AB150" i="26"/>
  <c r="P150" i="26"/>
  <c r="AM150" i="26"/>
  <c r="AA150" i="26"/>
  <c r="O150" i="26"/>
  <c r="AL150" i="26"/>
  <c r="Z150" i="26"/>
  <c r="N150" i="26"/>
  <c r="AK150" i="26"/>
  <c r="Y150" i="26"/>
  <c r="M150" i="26"/>
  <c r="AJ150" i="26"/>
  <c r="X150" i="26"/>
  <c r="L150" i="26"/>
  <c r="AI150" i="26"/>
  <c r="W150" i="26"/>
  <c r="K150" i="26"/>
  <c r="AH150" i="26"/>
  <c r="V150" i="26"/>
  <c r="J150" i="26"/>
  <c r="AG171" i="26"/>
  <c r="U171" i="26"/>
  <c r="AF171" i="26"/>
  <c r="T171" i="26"/>
  <c r="AE171" i="26"/>
  <c r="S171" i="26"/>
  <c r="AD171" i="26"/>
  <c r="R171" i="26"/>
  <c r="AC171" i="26"/>
  <c r="Q171" i="26"/>
  <c r="AB171" i="26"/>
  <c r="P171" i="26"/>
  <c r="AM171" i="26"/>
  <c r="AA171" i="26"/>
  <c r="O171" i="26"/>
  <c r="AL171" i="26"/>
  <c r="Z171" i="26"/>
  <c r="N171" i="26"/>
  <c r="AK171" i="26"/>
  <c r="Y171" i="26"/>
  <c r="M171" i="26"/>
  <c r="AJ171" i="26"/>
  <c r="X171" i="26"/>
  <c r="L171" i="26"/>
  <c r="AI171" i="26"/>
  <c r="W171" i="26"/>
  <c r="K171" i="26"/>
  <c r="V171" i="26"/>
  <c r="J171" i="26"/>
  <c r="AH171" i="26"/>
  <c r="AM109" i="26"/>
  <c r="AA109" i="26"/>
  <c r="O109" i="26"/>
  <c r="AL109" i="26"/>
  <c r="Z109" i="26"/>
  <c r="N109" i="26"/>
  <c r="AK109" i="26"/>
  <c r="Y109" i="26"/>
  <c r="M109" i="26"/>
  <c r="AJ109" i="26"/>
  <c r="X109" i="26"/>
  <c r="L109" i="26"/>
  <c r="AI109" i="26"/>
  <c r="W109" i="26"/>
  <c r="K109" i="26"/>
  <c r="AH109" i="26"/>
  <c r="V109" i="26"/>
  <c r="J109" i="26"/>
  <c r="Q109" i="26"/>
  <c r="AG109" i="26"/>
  <c r="U109" i="26"/>
  <c r="AF109" i="26"/>
  <c r="T109" i="26"/>
  <c r="AC109" i="26"/>
  <c r="P109" i="26"/>
  <c r="AE109" i="26"/>
  <c r="S109" i="26"/>
  <c r="AD109" i="26"/>
  <c r="R109" i="26"/>
  <c r="AB109" i="26"/>
  <c r="AM107" i="26"/>
  <c r="AA107" i="26"/>
  <c r="O107" i="26"/>
  <c r="AC107" i="26"/>
  <c r="AL107" i="26"/>
  <c r="Z107" i="26"/>
  <c r="N107" i="26"/>
  <c r="AK107" i="26"/>
  <c r="Y107" i="26"/>
  <c r="M107" i="26"/>
  <c r="AJ107" i="26"/>
  <c r="X107" i="26"/>
  <c r="L107" i="26"/>
  <c r="AI107" i="26"/>
  <c r="W107" i="26"/>
  <c r="K107" i="26"/>
  <c r="AH107" i="26"/>
  <c r="V107" i="26"/>
  <c r="J107" i="26"/>
  <c r="AG107" i="26"/>
  <c r="U107" i="26"/>
  <c r="AB107" i="26"/>
  <c r="AF107" i="26"/>
  <c r="T107" i="26"/>
  <c r="AE107" i="26"/>
  <c r="S107" i="26"/>
  <c r="Q107" i="26"/>
  <c r="AD107" i="26"/>
  <c r="R107" i="26"/>
  <c r="P107" i="26"/>
  <c r="AF128" i="26"/>
  <c r="T128" i="26"/>
  <c r="AE128" i="26"/>
  <c r="S128" i="26"/>
  <c r="AD128" i="26"/>
  <c r="R128" i="26"/>
  <c r="AB128" i="26"/>
  <c r="P128" i="26"/>
  <c r="AM128" i="26"/>
  <c r="AA128" i="26"/>
  <c r="O128" i="26"/>
  <c r="AL128" i="26"/>
  <c r="Z128" i="26"/>
  <c r="N128" i="26"/>
  <c r="AK128" i="26"/>
  <c r="Y128" i="26"/>
  <c r="M128" i="26"/>
  <c r="AJ128" i="26"/>
  <c r="X128" i="26"/>
  <c r="L128" i="26"/>
  <c r="AI128" i="26"/>
  <c r="W128" i="26"/>
  <c r="K128" i="26"/>
  <c r="AH128" i="26"/>
  <c r="AG128" i="26"/>
  <c r="AC128" i="26"/>
  <c r="V128" i="26"/>
  <c r="U128" i="26"/>
  <c r="Q128" i="26"/>
  <c r="J128" i="26"/>
  <c r="AM172" i="26"/>
  <c r="AA172" i="26"/>
  <c r="O172" i="26"/>
  <c r="AL172" i="26"/>
  <c r="Z172" i="26"/>
  <c r="N172" i="26"/>
  <c r="AK172" i="26"/>
  <c r="Y172" i="26"/>
  <c r="M172" i="26"/>
  <c r="AJ172" i="26"/>
  <c r="X172" i="26"/>
  <c r="L172" i="26"/>
  <c r="AI172" i="26"/>
  <c r="W172" i="26"/>
  <c r="K172" i="26"/>
  <c r="AH172" i="26"/>
  <c r="V172" i="26"/>
  <c r="J172" i="26"/>
  <c r="AG172" i="26"/>
  <c r="U172" i="26"/>
  <c r="AF172" i="26"/>
  <c r="T172" i="26"/>
  <c r="AE172" i="26"/>
  <c r="S172" i="26"/>
  <c r="AD172" i="26"/>
  <c r="R172" i="26"/>
  <c r="AC172" i="26"/>
  <c r="Q172" i="26"/>
  <c r="P172" i="26"/>
  <c r="AB172" i="26"/>
  <c r="AG108" i="26"/>
  <c r="U108" i="26"/>
  <c r="AF108" i="26"/>
  <c r="T108" i="26"/>
  <c r="AE108" i="26"/>
  <c r="S108" i="26"/>
  <c r="W108" i="26"/>
  <c r="AD108" i="26"/>
  <c r="R108" i="26"/>
  <c r="K108" i="26"/>
  <c r="AC108" i="26"/>
  <c r="Q108" i="26"/>
  <c r="AI108" i="26"/>
  <c r="AB108" i="26"/>
  <c r="P108" i="26"/>
  <c r="AM108" i="26"/>
  <c r="AA108" i="26"/>
  <c r="O108" i="26"/>
  <c r="AH108" i="26"/>
  <c r="AL108" i="26"/>
  <c r="Z108" i="26"/>
  <c r="N108" i="26"/>
  <c r="J108" i="26"/>
  <c r="AK108" i="26"/>
  <c r="Y108" i="26"/>
  <c r="M108" i="26"/>
  <c r="AJ108" i="26"/>
  <c r="X108" i="26"/>
  <c r="L108" i="26"/>
  <c r="V108" i="26"/>
  <c r="AL129" i="26"/>
  <c r="Z129" i="26"/>
  <c r="N129" i="26"/>
  <c r="AK129" i="26"/>
  <c r="Y129" i="26"/>
  <c r="M129" i="26"/>
  <c r="AJ129" i="26"/>
  <c r="X129" i="26"/>
  <c r="L129" i="26"/>
  <c r="AH129" i="26"/>
  <c r="V129" i="26"/>
  <c r="J129" i="26"/>
  <c r="AG129" i="26"/>
  <c r="U129" i="26"/>
  <c r="AF129" i="26"/>
  <c r="T129" i="26"/>
  <c r="AE129" i="26"/>
  <c r="S129" i="26"/>
  <c r="AD129" i="26"/>
  <c r="R129" i="26"/>
  <c r="AC129" i="26"/>
  <c r="Q129" i="26"/>
  <c r="K129" i="26"/>
  <c r="AM129" i="26"/>
  <c r="AI129" i="26"/>
  <c r="P129" i="26"/>
  <c r="AB129" i="26"/>
  <c r="AA129" i="26"/>
  <c r="W129" i="26"/>
  <c r="O129" i="26"/>
  <c r="AM156" i="26"/>
  <c r="AA156" i="26"/>
  <c r="O156" i="26"/>
  <c r="AL156" i="26"/>
  <c r="Z156" i="26"/>
  <c r="N156" i="26"/>
  <c r="AK156" i="26"/>
  <c r="Y156" i="26"/>
  <c r="M156" i="26"/>
  <c r="AJ156" i="26"/>
  <c r="X156" i="26"/>
  <c r="L156" i="26"/>
  <c r="AI156" i="26"/>
  <c r="W156" i="26"/>
  <c r="K156" i="26"/>
  <c r="AH156" i="26"/>
  <c r="V156" i="26"/>
  <c r="J156" i="26"/>
  <c r="AG156" i="26"/>
  <c r="U156" i="26"/>
  <c r="AF156" i="26"/>
  <c r="T156" i="26"/>
  <c r="AE156" i="26"/>
  <c r="S156" i="26"/>
  <c r="AD156" i="26"/>
  <c r="R156" i="26"/>
  <c r="AC156" i="26"/>
  <c r="Q156" i="26"/>
  <c r="AH99" i="26"/>
  <c r="AG157" i="26"/>
  <c r="U157" i="26"/>
  <c r="AF157" i="26"/>
  <c r="T157" i="26"/>
  <c r="AE157" i="26"/>
  <c r="S157" i="26"/>
  <c r="AD157" i="26"/>
  <c r="R157" i="26"/>
  <c r="AC157" i="26"/>
  <c r="Q157" i="26"/>
  <c r="AB157" i="26"/>
  <c r="P157" i="26"/>
  <c r="AM157" i="26"/>
  <c r="AA157" i="26"/>
  <c r="O157" i="26"/>
  <c r="AL157" i="26"/>
  <c r="Z157" i="26"/>
  <c r="N157" i="26"/>
  <c r="AK157" i="26"/>
  <c r="Y157" i="26"/>
  <c r="M157" i="26"/>
  <c r="AJ157" i="26"/>
  <c r="X157" i="26"/>
  <c r="L157" i="26"/>
  <c r="AI157" i="26"/>
  <c r="W157" i="26"/>
  <c r="K157" i="26"/>
  <c r="AM140" i="26"/>
  <c r="AA140" i="26"/>
  <c r="O140" i="26"/>
  <c r="AL140" i="26"/>
  <c r="Z140" i="26"/>
  <c r="N140" i="26"/>
  <c r="AK140" i="26"/>
  <c r="Y140" i="26"/>
  <c r="M140" i="26"/>
  <c r="AJ140" i="26"/>
  <c r="X140" i="26"/>
  <c r="L140" i="26"/>
  <c r="AI140" i="26"/>
  <c r="W140" i="26"/>
  <c r="K140" i="26"/>
  <c r="AH140" i="26"/>
  <c r="V140" i="26"/>
  <c r="J140" i="26"/>
  <c r="AG140" i="26"/>
  <c r="U140" i="26"/>
  <c r="AF140" i="26"/>
  <c r="T140" i="26"/>
  <c r="AE140" i="26"/>
  <c r="S140" i="26"/>
  <c r="AD140" i="26"/>
  <c r="R140" i="26"/>
  <c r="AC140" i="26"/>
  <c r="Q140" i="26"/>
  <c r="J101" i="26"/>
  <c r="AC102" i="26"/>
  <c r="Q102" i="26"/>
  <c r="AH101" i="26"/>
  <c r="V101" i="26"/>
  <c r="AF99" i="26"/>
  <c r="T99" i="26"/>
  <c r="L121" i="26"/>
  <c r="X121" i="26"/>
  <c r="AJ121" i="26"/>
  <c r="R122" i="26"/>
  <c r="AD122" i="26"/>
  <c r="O136" i="26"/>
  <c r="V139" i="26"/>
  <c r="AH157" i="26"/>
  <c r="AI121" i="26"/>
  <c r="AB102" i="26"/>
  <c r="P102" i="26"/>
  <c r="AG101" i="26"/>
  <c r="U101" i="26"/>
  <c r="AE99" i="26"/>
  <c r="S99" i="26"/>
  <c r="M121" i="26"/>
  <c r="Y121" i="26"/>
  <c r="AK121" i="26"/>
  <c r="S122" i="26"/>
  <c r="AE122" i="26"/>
  <c r="P136" i="26"/>
  <c r="J173" i="26"/>
  <c r="J99" i="26"/>
  <c r="J102" i="26"/>
  <c r="U99" i="26"/>
  <c r="AM102" i="26"/>
  <c r="AA102" i="26"/>
  <c r="O102" i="26"/>
  <c r="AF101" i="26"/>
  <c r="T101" i="26"/>
  <c r="AD99" i="26"/>
  <c r="R99" i="26"/>
  <c r="N121" i="26"/>
  <c r="Z121" i="26"/>
  <c r="AL121" i="26"/>
  <c r="T122" i="26"/>
  <c r="AF122" i="26"/>
  <c r="AA136" i="26"/>
  <c r="P140" i="26"/>
  <c r="V173" i="26"/>
  <c r="V99" i="26"/>
  <c r="AG139" i="26"/>
  <c r="U139" i="26"/>
  <c r="AF139" i="26"/>
  <c r="T139" i="26"/>
  <c r="AE139" i="26"/>
  <c r="S139" i="26"/>
  <c r="AD139" i="26"/>
  <c r="R139" i="26"/>
  <c r="AC139" i="26"/>
  <c r="Q139" i="26"/>
  <c r="AB139" i="26"/>
  <c r="P139" i="26"/>
  <c r="AM139" i="26"/>
  <c r="AA139" i="26"/>
  <c r="O139" i="26"/>
  <c r="AL139" i="26"/>
  <c r="Z139" i="26"/>
  <c r="N139" i="26"/>
  <c r="AK139" i="26"/>
  <c r="Y139" i="26"/>
  <c r="M139" i="26"/>
  <c r="AJ139" i="26"/>
  <c r="X139" i="26"/>
  <c r="L139" i="26"/>
  <c r="AI139" i="26"/>
  <c r="W139" i="26"/>
  <c r="K139" i="26"/>
  <c r="W121" i="26"/>
  <c r="AL102" i="26"/>
  <c r="Z102" i="26"/>
  <c r="N102" i="26"/>
  <c r="AE101" i="26"/>
  <c r="S101" i="26"/>
  <c r="AC99" i="26"/>
  <c r="Q99" i="26"/>
  <c r="O121" i="26"/>
  <c r="AA121" i="26"/>
  <c r="AM121" i="26"/>
  <c r="U122" i="26"/>
  <c r="AG122" i="26"/>
  <c r="AB136" i="26"/>
  <c r="AB140" i="26"/>
  <c r="J169" i="26"/>
  <c r="AG99" i="26"/>
  <c r="AK102" i="26"/>
  <c r="Y102" i="26"/>
  <c r="M102" i="26"/>
  <c r="AD101" i="26"/>
  <c r="R101" i="26"/>
  <c r="AB99" i="26"/>
  <c r="P99" i="26"/>
  <c r="P121" i="26"/>
  <c r="AB121" i="26"/>
  <c r="J122" i="26"/>
  <c r="V122" i="26"/>
  <c r="AH122" i="26"/>
  <c r="V169" i="26"/>
  <c r="V157" i="26"/>
  <c r="AJ102" i="26"/>
  <c r="X102" i="26"/>
  <c r="L102" i="26"/>
  <c r="AC101" i="26"/>
  <c r="Q101" i="26"/>
  <c r="AM99" i="26"/>
  <c r="AA99" i="26"/>
  <c r="O99" i="26"/>
  <c r="Q121" i="26"/>
  <c r="AC121" i="26"/>
  <c r="K122" i="26"/>
  <c r="W122" i="26"/>
  <c r="AI122" i="26"/>
  <c r="P151" i="26"/>
  <c r="J139" i="26"/>
  <c r="AI102" i="26"/>
  <c r="W102" i="26"/>
  <c r="K102" i="26"/>
  <c r="AB101" i="26"/>
  <c r="P101" i="26"/>
  <c r="AL99" i="26"/>
  <c r="Z99" i="26"/>
  <c r="N99" i="26"/>
  <c r="R121" i="26"/>
  <c r="AD121" i="26"/>
  <c r="L122" i="26"/>
  <c r="X122" i="26"/>
  <c r="AJ122" i="26"/>
  <c r="R102" i="26"/>
  <c r="AH102" i="26"/>
  <c r="V102" i="26"/>
  <c r="AM101" i="26"/>
  <c r="AA101" i="26"/>
  <c r="AK99" i="26"/>
  <c r="Y99" i="26"/>
  <c r="M99" i="26"/>
  <c r="S121" i="26"/>
  <c r="AE121" i="26"/>
  <c r="M122" i="26"/>
  <c r="Y122" i="26"/>
  <c r="AK122" i="26"/>
  <c r="J152" i="26"/>
  <c r="AD102" i="26"/>
  <c r="K121" i="26"/>
  <c r="AL136" i="26"/>
  <c r="Z136" i="26"/>
  <c r="N136" i="26"/>
  <c r="AK136" i="26"/>
  <c r="Y136" i="26"/>
  <c r="M136" i="26"/>
  <c r="AJ136" i="26"/>
  <c r="X136" i="26"/>
  <c r="L136" i="26"/>
  <c r="AI136" i="26"/>
  <c r="W136" i="26"/>
  <c r="K136" i="26"/>
  <c r="AH136" i="26"/>
  <c r="V136" i="26"/>
  <c r="J136" i="26"/>
  <c r="AG136" i="26"/>
  <c r="U136" i="26"/>
  <c r="AF136" i="26"/>
  <c r="T136" i="26"/>
  <c r="AE136" i="26"/>
  <c r="S136" i="26"/>
  <c r="AD136" i="26"/>
  <c r="R136" i="26"/>
  <c r="AC136" i="26"/>
  <c r="Q136" i="26"/>
  <c r="AM151" i="26"/>
  <c r="AA151" i="26"/>
  <c r="O151" i="26"/>
  <c r="AL151" i="26"/>
  <c r="Z151" i="26"/>
  <c r="N151" i="26"/>
  <c r="AK151" i="26"/>
  <c r="Y151" i="26"/>
  <c r="M151" i="26"/>
  <c r="AJ151" i="26"/>
  <c r="X151" i="26"/>
  <c r="L151" i="26"/>
  <c r="AI151" i="26"/>
  <c r="W151" i="26"/>
  <c r="K151" i="26"/>
  <c r="AH151" i="26"/>
  <c r="V151" i="26"/>
  <c r="J151" i="26"/>
  <c r="AG151" i="26"/>
  <c r="U151" i="26"/>
  <c r="AF151" i="26"/>
  <c r="T151" i="26"/>
  <c r="AE151" i="26"/>
  <c r="S151" i="26"/>
  <c r="AD151" i="26"/>
  <c r="R151" i="26"/>
  <c r="AC151" i="26"/>
  <c r="Q151" i="26"/>
  <c r="AG173" i="26"/>
  <c r="U173" i="26"/>
  <c r="AF173" i="26"/>
  <c r="T173" i="26"/>
  <c r="AE173" i="26"/>
  <c r="S173" i="26"/>
  <c r="AD173" i="26"/>
  <c r="R173" i="26"/>
  <c r="AC173" i="26"/>
  <c r="Q173" i="26"/>
  <c r="AB173" i="26"/>
  <c r="P173" i="26"/>
  <c r="AM173" i="26"/>
  <c r="AA173" i="26"/>
  <c r="O173" i="26"/>
  <c r="AL173" i="26"/>
  <c r="Z173" i="26"/>
  <c r="N173" i="26"/>
  <c r="AK173" i="26"/>
  <c r="Y173" i="26"/>
  <c r="M173" i="26"/>
  <c r="AJ173" i="26"/>
  <c r="X173" i="26"/>
  <c r="L173" i="26"/>
  <c r="AI173" i="26"/>
  <c r="W173" i="26"/>
  <c r="K173" i="26"/>
  <c r="AG102" i="26"/>
  <c r="U102" i="26"/>
  <c r="AJ99" i="26"/>
  <c r="X99" i="26"/>
  <c r="L99" i="26"/>
  <c r="T121" i="26"/>
  <c r="AF121" i="26"/>
  <c r="N122" i="26"/>
  <c r="Z122" i="26"/>
  <c r="AL122" i="26"/>
  <c r="P156" i="26"/>
  <c r="AG152" i="26"/>
  <c r="U152" i="26"/>
  <c r="AF152" i="26"/>
  <c r="T152" i="26"/>
  <c r="AE152" i="26"/>
  <c r="S152" i="26"/>
  <c r="AD152" i="26"/>
  <c r="R152" i="26"/>
  <c r="AC152" i="26"/>
  <c r="Q152" i="26"/>
  <c r="AB152" i="26"/>
  <c r="P152" i="26"/>
  <c r="AM152" i="26"/>
  <c r="AA152" i="26"/>
  <c r="O152" i="26"/>
  <c r="AL152" i="26"/>
  <c r="Z152" i="26"/>
  <c r="N152" i="26"/>
  <c r="AK152" i="26"/>
  <c r="Y152" i="26"/>
  <c r="M152" i="26"/>
  <c r="AJ152" i="26"/>
  <c r="X152" i="26"/>
  <c r="L152" i="26"/>
  <c r="AI152" i="26"/>
  <c r="W152" i="26"/>
  <c r="K152" i="26"/>
  <c r="AG169" i="26"/>
  <c r="U169" i="26"/>
  <c r="AF169" i="26"/>
  <c r="T169" i="26"/>
  <c r="AE169" i="26"/>
  <c r="S169" i="26"/>
  <c r="AD169" i="26"/>
  <c r="R169" i="26"/>
  <c r="AC169" i="26"/>
  <c r="Q169" i="26"/>
  <c r="AB169" i="26"/>
  <c r="P169" i="26"/>
  <c r="AM169" i="26"/>
  <c r="AA169" i="26"/>
  <c r="O169" i="26"/>
  <c r="AL169" i="26"/>
  <c r="Z169" i="26"/>
  <c r="N169" i="26"/>
  <c r="AK169" i="26"/>
  <c r="Y169" i="26"/>
  <c r="M169" i="26"/>
  <c r="AJ169" i="26"/>
  <c r="X169" i="26"/>
  <c r="L169" i="26"/>
  <c r="AI169" i="26"/>
  <c r="W169" i="26"/>
  <c r="K169" i="26"/>
  <c r="AF102" i="26"/>
  <c r="AI99" i="26"/>
  <c r="W99" i="26"/>
  <c r="U121" i="26"/>
  <c r="O122" i="26"/>
  <c r="AA122" i="26"/>
  <c r="AH152" i="26"/>
  <c r="AB156" i="26"/>
  <c r="H5" i="43" l="1"/>
  <c r="H6" i="43" s="1"/>
  <c r="H7" i="43" s="1"/>
  <c r="H8" i="43" s="1"/>
  <c r="H9" i="43" s="1"/>
  <c r="H10" i="43" s="1"/>
  <c r="H11" i="43" s="1"/>
  <c r="H12" i="43" s="1"/>
  <c r="H13" i="43" s="1"/>
  <c r="H14" i="43" s="1"/>
  <c r="H15" i="43" s="1"/>
  <c r="H16" i="43" s="1"/>
  <c r="H17" i="43" s="1"/>
  <c r="H18" i="43" s="1"/>
  <c r="H19" i="43" s="1"/>
  <c r="H20" i="43" s="1"/>
  <c r="H21" i="43" s="1"/>
  <c r="H22" i="43" s="1"/>
  <c r="H23" i="43" s="1"/>
  <c r="H24" i="43" s="1"/>
  <c r="H25" i="43" s="1"/>
  <c r="H26" i="43" s="1"/>
  <c r="H27" i="43" s="1"/>
  <c r="H28" i="43" s="1"/>
  <c r="H29" i="43" s="1"/>
  <c r="H30" i="43" s="1"/>
  <c r="H31" i="43" s="1"/>
  <c r="H32" i="43" s="1"/>
  <c r="H33" i="43" s="1"/>
  <c r="H34" i="43" s="1"/>
  <c r="H35" i="43" s="1"/>
  <c r="H36" i="43" s="1"/>
  <c r="H37" i="43" s="1"/>
  <c r="H38" i="43" s="1"/>
  <c r="H39" i="43" s="1"/>
  <c r="H40" i="43" s="1"/>
  <c r="H41" i="43" s="1"/>
  <c r="H42" i="43" s="1"/>
  <c r="H43" i="43" s="1"/>
  <c r="H44" i="43" s="1"/>
  <c r="H45" i="43" s="1"/>
  <c r="H46" i="43" s="1"/>
  <c r="H47" i="43" s="1"/>
  <c r="H48" i="43" s="1"/>
  <c r="H49" i="43" s="1"/>
  <c r="H50" i="43" s="1"/>
  <c r="H51" i="43" s="1"/>
  <c r="H52" i="43" s="1"/>
  <c r="H53" i="43" s="1"/>
  <c r="H54" i="43" s="1"/>
  <c r="H55" i="43" s="1"/>
  <c r="H56" i="43" s="1"/>
  <c r="H57" i="43" s="1"/>
  <c r="H58" i="43" s="1"/>
  <c r="H59" i="43" s="1"/>
  <c r="H60" i="43" s="1"/>
  <c r="H61" i="43" s="1"/>
  <c r="H62" i="43" s="1"/>
  <c r="H63" i="43" s="1"/>
  <c r="H64" i="43" s="1"/>
  <c r="H65" i="43" s="1"/>
  <c r="H66" i="43" s="1"/>
  <c r="H67" i="43" s="1"/>
  <c r="H68" i="43" s="1"/>
  <c r="H69" i="43" s="1"/>
  <c r="H70" i="43" s="1"/>
  <c r="H71" i="43" s="1"/>
  <c r="H72" i="43" s="1"/>
  <c r="H73" i="43" s="1"/>
  <c r="H74" i="43" s="1"/>
  <c r="H75" i="43" s="1"/>
  <c r="H76" i="43" s="1"/>
  <c r="H77" i="43" s="1"/>
  <c r="H78" i="43" s="1"/>
  <c r="H79" i="43" s="1"/>
  <c r="H80" i="43" s="1"/>
  <c r="H81" i="43" s="1"/>
  <c r="H82" i="43" s="1"/>
  <c r="H83" i="43" s="1"/>
  <c r="H84" i="43" s="1"/>
  <c r="H85" i="43" s="1"/>
  <c r="H86" i="43" s="1"/>
  <c r="H87" i="43" s="1"/>
  <c r="H88" i="43" s="1"/>
  <c r="H89" i="43" s="1"/>
  <c r="H90" i="43" s="1"/>
  <c r="H91" i="43" s="1"/>
  <c r="H92" i="43" s="1"/>
  <c r="H93" i="43" s="1"/>
  <c r="H94" i="43" s="1"/>
  <c r="H95" i="43" s="1"/>
  <c r="H96" i="43" s="1"/>
  <c r="H97" i="43" s="1"/>
  <c r="H98" i="43" s="1"/>
  <c r="H99" i="43" s="1"/>
  <c r="H100" i="43" s="1"/>
  <c r="H101" i="43" s="1"/>
  <c r="H102" i="43" s="1"/>
  <c r="H103" i="43" s="1"/>
  <c r="H104" i="43" s="1"/>
  <c r="H105" i="43" s="1"/>
  <c r="H106" i="43" s="1"/>
  <c r="H107" i="43" s="1"/>
  <c r="H108" i="43" s="1"/>
  <c r="H109" i="43" s="1"/>
  <c r="H110" i="43" s="1"/>
  <c r="H111" i="43" s="1"/>
  <c r="H112" i="43" s="1"/>
  <c r="H113" i="43" s="1"/>
  <c r="H114" i="43" s="1"/>
  <c r="H115" i="43" s="1"/>
  <c r="H116" i="43" s="1"/>
  <c r="H117" i="43" s="1"/>
  <c r="H118" i="43" s="1"/>
  <c r="H119" i="43" s="1"/>
  <c r="H120" i="43" s="1"/>
  <c r="H121" i="43" s="1"/>
  <c r="H122" i="43" s="1"/>
  <c r="H123" i="43" s="1"/>
  <c r="H124" i="43" s="1"/>
  <c r="H125" i="43" s="1"/>
  <c r="H126" i="43" s="1"/>
  <c r="H127" i="43" s="1"/>
  <c r="H128" i="43" s="1"/>
  <c r="H129" i="43" s="1"/>
  <c r="H130" i="43" s="1"/>
  <c r="H131" i="43" s="1"/>
  <c r="H132" i="43" s="1"/>
  <c r="H133" i="43" s="1"/>
  <c r="H134" i="43" s="1"/>
  <c r="H135" i="43" s="1"/>
  <c r="H136" i="43" s="1"/>
  <c r="H137" i="43" s="1"/>
  <c r="H138" i="43" s="1"/>
  <c r="H139" i="43" s="1"/>
  <c r="H140" i="43" s="1"/>
  <c r="H141" i="43" s="1"/>
  <c r="H142" i="43" s="1"/>
  <c r="H143" i="43" s="1"/>
  <c r="H144" i="43" s="1"/>
  <c r="H145" i="43" s="1"/>
  <c r="H146" i="43" s="1"/>
  <c r="H147" i="43" s="1"/>
  <c r="H148" i="43" s="1"/>
  <c r="H149" i="43" s="1"/>
  <c r="H150" i="43" s="1"/>
  <c r="H151" i="43" s="1"/>
  <c r="H152" i="43" s="1"/>
  <c r="H153" i="43" s="1"/>
  <c r="H154" i="43" s="1"/>
  <c r="H155" i="43" s="1"/>
  <c r="H156" i="43" s="1"/>
  <c r="H157" i="43" s="1"/>
  <c r="H158" i="43" s="1"/>
  <c r="H159" i="43" s="1"/>
  <c r="H160" i="43" s="1"/>
  <c r="H161" i="43" s="1"/>
  <c r="H162" i="43" s="1"/>
  <c r="H163" i="43" s="1"/>
  <c r="H164" i="43" s="1"/>
  <c r="H165" i="43" s="1"/>
  <c r="H166" i="43" s="1"/>
  <c r="H167" i="43" s="1"/>
  <c r="H168" i="43" s="1"/>
  <c r="H169" i="43" s="1"/>
  <c r="H170" i="43" s="1"/>
  <c r="H171" i="43" s="1"/>
  <c r="H172" i="43" s="1"/>
  <c r="H173" i="43" s="1"/>
  <c r="H174" i="43" s="1"/>
  <c r="H175" i="43" s="1"/>
  <c r="H176" i="43" s="1"/>
  <c r="H177" i="43" s="1"/>
  <c r="H178" i="43" s="1"/>
  <c r="H179" i="43" s="1"/>
  <c r="H180" i="43" s="1"/>
  <c r="H181" i="43" s="1"/>
  <c r="H182" i="43" s="1"/>
  <c r="H183" i="43" s="1"/>
  <c r="H184" i="43" s="1"/>
  <c r="H185" i="43" s="1"/>
  <c r="H186" i="43" s="1"/>
  <c r="H187" i="43" s="1"/>
  <c r="H188" i="43" s="1"/>
  <c r="H189" i="43" s="1"/>
  <c r="H190" i="43" s="1"/>
  <c r="H191" i="43" s="1"/>
  <c r="H192" i="43" s="1"/>
  <c r="H193" i="43" s="1"/>
  <c r="H194" i="43" s="1"/>
  <c r="H195" i="43" s="1"/>
  <c r="H196" i="43" s="1"/>
  <c r="H197" i="43" s="1"/>
  <c r="H198" i="43" s="1"/>
  <c r="H199" i="43" s="1"/>
  <c r="H200" i="43" s="1"/>
  <c r="H201" i="43" s="1"/>
  <c r="H202" i="43" s="1"/>
  <c r="H203" i="43" s="1"/>
  <c r="H204" i="43" s="1"/>
  <c r="H205" i="43" s="1"/>
  <c r="H206" i="43" s="1"/>
  <c r="H207" i="43" s="1"/>
  <c r="H208" i="43" s="1"/>
  <c r="H209" i="43" s="1"/>
  <c r="H210" i="43" s="1"/>
  <c r="H211" i="43" s="1"/>
  <c r="H212" i="43" s="1"/>
  <c r="H213" i="43" s="1"/>
  <c r="H214" i="43" s="1"/>
  <c r="H215" i="43" s="1"/>
  <c r="H216" i="43" s="1"/>
  <c r="H217" i="43" s="1"/>
  <c r="H218" i="43" s="1"/>
  <c r="H219" i="43" s="1"/>
  <c r="H220" i="43" s="1"/>
  <c r="H221" i="43" s="1"/>
  <c r="H222" i="43" s="1"/>
  <c r="H223" i="43" s="1"/>
  <c r="H224" i="43" s="1"/>
  <c r="H225" i="43" s="1"/>
  <c r="H226" i="43" s="1"/>
  <c r="H227" i="43" s="1"/>
  <c r="H228" i="43" s="1"/>
  <c r="H229" i="43" s="1"/>
  <c r="H230" i="43" s="1"/>
  <c r="H231" i="43" s="1"/>
  <c r="H232" i="43" s="1"/>
  <c r="H233" i="43" s="1"/>
  <c r="H234" i="43" s="1"/>
  <c r="H235" i="43" s="1"/>
  <c r="H236" i="43" s="1"/>
  <c r="H237" i="43" s="1"/>
  <c r="H238" i="43" s="1"/>
  <c r="H239" i="43" s="1"/>
  <c r="H240" i="43" s="1"/>
  <c r="H241" i="43" s="1"/>
  <c r="H242" i="43" s="1"/>
  <c r="H243" i="43" s="1"/>
  <c r="H244" i="43" s="1"/>
  <c r="H245" i="43" s="1"/>
  <c r="H246" i="43" s="1"/>
  <c r="H247" i="43" s="1"/>
  <c r="H248" i="43" s="1"/>
  <c r="H249" i="43" s="1"/>
  <c r="H250" i="43" s="1"/>
  <c r="H251" i="43" s="1"/>
  <c r="H252" i="43" s="1"/>
  <c r="H253" i="43" s="1"/>
  <c r="H254" i="43" s="1"/>
  <c r="H255" i="43" s="1"/>
  <c r="H256" i="43" s="1"/>
  <c r="H257" i="43" s="1"/>
  <c r="H258" i="43" s="1"/>
  <c r="H259" i="43" s="1"/>
  <c r="H260" i="43" s="1"/>
  <c r="H261" i="43" s="1"/>
  <c r="H262" i="43" s="1"/>
  <c r="H263" i="43" s="1"/>
  <c r="H264" i="43" s="1"/>
  <c r="H265" i="43" s="1"/>
  <c r="H266" i="43" s="1"/>
  <c r="H267" i="43" s="1"/>
  <c r="H268" i="43" s="1"/>
  <c r="H269" i="43" s="1"/>
  <c r="H270" i="43" s="1"/>
  <c r="H271" i="43" s="1"/>
  <c r="H272" i="43" s="1"/>
  <c r="H273" i="43" s="1"/>
  <c r="H274" i="43" s="1"/>
  <c r="H275" i="43" s="1"/>
  <c r="H276" i="43" s="1"/>
  <c r="H277" i="43" s="1"/>
  <c r="H278" i="43" s="1"/>
  <c r="H279" i="43" s="1"/>
  <c r="H280" i="43" s="1"/>
  <c r="H281" i="43" s="1"/>
  <c r="H282" i="43" s="1"/>
  <c r="H283" i="43" s="1"/>
  <c r="H284" i="43" s="1"/>
  <c r="H285" i="43" s="1"/>
  <c r="H286" i="43" s="1"/>
  <c r="H287" i="43" s="1"/>
  <c r="H288" i="43" s="1"/>
  <c r="H289" i="43" s="1"/>
  <c r="H290" i="43" s="1"/>
  <c r="H291" i="43" s="1"/>
  <c r="H292" i="43" s="1"/>
  <c r="H293" i="43" s="1"/>
  <c r="H294" i="43" s="1"/>
  <c r="H295" i="43" s="1"/>
  <c r="H296" i="43" s="1"/>
  <c r="H297" i="43" s="1"/>
  <c r="H298" i="43" s="1"/>
  <c r="H299" i="43" s="1"/>
  <c r="H300" i="43" s="1"/>
  <c r="H301" i="43" s="1"/>
  <c r="H302" i="43" s="1"/>
  <c r="H303" i="43" s="1"/>
  <c r="H304" i="43" s="1"/>
  <c r="H305" i="43" s="1"/>
  <c r="H306" i="43" s="1"/>
  <c r="H307" i="43" s="1"/>
  <c r="H308" i="43" s="1"/>
  <c r="H309" i="43" s="1"/>
  <c r="H310" i="43" s="1"/>
  <c r="H311" i="43" s="1"/>
  <c r="H312" i="43" s="1"/>
  <c r="H313" i="43" s="1"/>
  <c r="H314" i="43" s="1"/>
  <c r="H315" i="43" s="1"/>
  <c r="H316" i="43" s="1"/>
  <c r="H317" i="43" s="1"/>
  <c r="H318" i="43" s="1"/>
  <c r="H319" i="43" s="1"/>
  <c r="H320" i="43" s="1"/>
  <c r="H321" i="43" s="1"/>
  <c r="H322" i="43" s="1"/>
  <c r="H323" i="43" s="1"/>
  <c r="H324" i="43" s="1"/>
  <c r="H325" i="43" s="1"/>
  <c r="H326" i="43" s="1"/>
  <c r="H327" i="43" s="1"/>
  <c r="H328" i="43" s="1"/>
  <c r="H329" i="43" s="1"/>
  <c r="H330" i="43" s="1"/>
  <c r="H331" i="43" s="1"/>
  <c r="H332" i="43" s="1"/>
  <c r="H333" i="43" s="1"/>
  <c r="H334" i="43" s="1"/>
  <c r="H335" i="43" s="1"/>
  <c r="H336" i="43" s="1"/>
  <c r="H337" i="43" s="1"/>
  <c r="H338" i="43" s="1"/>
  <c r="H339" i="43" s="1"/>
  <c r="H340" i="43" s="1"/>
  <c r="H341" i="43" s="1"/>
  <c r="H342" i="43" s="1"/>
  <c r="H343" i="43" s="1"/>
  <c r="H344" i="43" s="1"/>
  <c r="H345" i="43" s="1"/>
  <c r="H346" i="43" s="1"/>
  <c r="H347" i="43" s="1"/>
  <c r="H348" i="43" s="1"/>
  <c r="H349" i="43" s="1"/>
  <c r="H350" i="43" s="1"/>
  <c r="H351" i="43" s="1"/>
  <c r="H352" i="43" s="1"/>
  <c r="H353" i="43" s="1"/>
  <c r="H354" i="43" s="1"/>
  <c r="H355" i="43" s="1"/>
  <c r="H356" i="43" s="1"/>
  <c r="H357" i="43" s="1"/>
  <c r="H358" i="43" s="1"/>
  <c r="H359" i="43" s="1"/>
  <c r="H360" i="43" s="1"/>
  <c r="H361" i="43" s="1"/>
  <c r="H362" i="43" s="1"/>
  <c r="H363" i="43" s="1"/>
  <c r="H364" i="43" s="1"/>
  <c r="H365" i="43" s="1"/>
  <c r="H366" i="43" s="1"/>
  <c r="H367" i="43" s="1"/>
  <c r="H368" i="43" s="1"/>
  <c r="H369" i="43" s="1"/>
  <c r="H370" i="43" s="1"/>
  <c r="H371" i="43" s="1"/>
  <c r="H372" i="43" s="1"/>
  <c r="H373" i="43" s="1"/>
  <c r="H374" i="43" s="1"/>
  <c r="H375" i="43" s="1"/>
  <c r="H376" i="43" s="1"/>
  <c r="H377" i="43" s="1"/>
  <c r="H378" i="43" s="1"/>
  <c r="H379" i="43" s="1"/>
  <c r="H380" i="43" s="1"/>
  <c r="H381" i="43" s="1"/>
  <c r="H382" i="43" s="1"/>
  <c r="H383" i="43" s="1"/>
  <c r="H384" i="43" s="1"/>
  <c r="H385" i="43" s="1"/>
  <c r="H386" i="43" s="1"/>
  <c r="H387" i="43" s="1"/>
  <c r="H388" i="43" s="1"/>
  <c r="H389" i="43" s="1"/>
  <c r="H390" i="43" s="1"/>
  <c r="H391" i="43" s="1"/>
  <c r="H392" i="43" s="1"/>
  <c r="H393" i="43" s="1"/>
  <c r="H394" i="43" s="1"/>
  <c r="H395" i="43" s="1"/>
  <c r="H396" i="43" s="1"/>
  <c r="H397" i="43" s="1"/>
  <c r="H398" i="43" s="1"/>
  <c r="H399" i="43" s="1"/>
  <c r="H400" i="43" s="1"/>
  <c r="H401" i="43" s="1"/>
  <c r="H402" i="43" s="1"/>
  <c r="H403" i="43" s="1"/>
  <c r="H404" i="43" s="1"/>
  <c r="H405" i="43" s="1"/>
  <c r="H406" i="43" s="1"/>
  <c r="H407" i="43" s="1"/>
  <c r="H408" i="43" s="1"/>
  <c r="H409" i="43" s="1"/>
  <c r="H410" i="43" s="1"/>
  <c r="H411" i="43" s="1"/>
  <c r="H412" i="43" s="1"/>
  <c r="H413" i="43" s="1"/>
  <c r="H414" i="43" s="1"/>
  <c r="H415" i="43" s="1"/>
  <c r="H416" i="43" s="1"/>
  <c r="H417" i="43" s="1"/>
  <c r="H418" i="43" s="1"/>
  <c r="H419" i="43" s="1"/>
  <c r="H420" i="43" s="1"/>
  <c r="H421" i="43" s="1"/>
  <c r="H422" i="43" s="1"/>
  <c r="H423" i="43" s="1"/>
  <c r="H424" i="43" s="1"/>
  <c r="H425" i="43" s="1"/>
  <c r="H426" i="43" s="1"/>
  <c r="H427" i="43" s="1"/>
  <c r="H428" i="43" s="1"/>
  <c r="H429" i="43" s="1"/>
  <c r="H430" i="43" s="1"/>
  <c r="H431" i="43" s="1"/>
  <c r="H432" i="43" s="1"/>
  <c r="H433" i="43" s="1"/>
  <c r="H434" i="43" s="1"/>
  <c r="H435" i="43" s="1"/>
  <c r="H436" i="43" s="1"/>
  <c r="H437" i="43" s="1"/>
  <c r="H438" i="43" s="1"/>
  <c r="H439" i="43" s="1"/>
  <c r="H440" i="43" s="1"/>
  <c r="H441" i="43" s="1"/>
  <c r="H442" i="43" s="1"/>
  <c r="H443" i="43" s="1"/>
  <c r="H444" i="43" s="1"/>
  <c r="H445" i="43" s="1"/>
  <c r="H446" i="43" s="1"/>
  <c r="H447" i="43" s="1"/>
  <c r="H448" i="43" s="1"/>
  <c r="H449" i="43" s="1"/>
  <c r="H450" i="43" s="1"/>
  <c r="H451" i="43" s="1"/>
  <c r="H452" i="43" s="1"/>
  <c r="H453" i="43" s="1"/>
  <c r="H454" i="43" s="1"/>
  <c r="H455" i="43" s="1"/>
  <c r="H456" i="43" s="1"/>
  <c r="H457" i="43" s="1"/>
  <c r="H458" i="43" s="1"/>
  <c r="H459" i="43" s="1"/>
  <c r="H460" i="43" s="1"/>
  <c r="H461" i="43" s="1"/>
  <c r="H462" i="43" s="1"/>
  <c r="H463" i="43" s="1"/>
  <c r="H464" i="43" s="1"/>
  <c r="H465" i="43" s="1"/>
  <c r="H466" i="43" s="1"/>
  <c r="H467" i="43" s="1"/>
  <c r="H468" i="43" s="1"/>
  <c r="H469" i="43" s="1"/>
  <c r="H470" i="43" s="1"/>
  <c r="H471" i="43" s="1"/>
  <c r="H472" i="43" s="1"/>
  <c r="H473" i="43" s="1"/>
  <c r="H474" i="43" s="1"/>
  <c r="H475" i="43" s="1"/>
  <c r="H476" i="43" s="1"/>
  <c r="H477" i="43" s="1"/>
  <c r="H478" i="43" s="1"/>
  <c r="H479" i="43" s="1"/>
  <c r="H480" i="43" s="1"/>
  <c r="H481" i="43" s="1"/>
  <c r="H482" i="43" s="1"/>
  <c r="H483" i="43" s="1"/>
  <c r="H484" i="43" s="1"/>
  <c r="H485" i="43" s="1"/>
  <c r="H486" i="43" s="1"/>
  <c r="H487" i="43" s="1"/>
  <c r="H488" i="43" s="1"/>
  <c r="H489" i="43" s="1"/>
  <c r="H490" i="43" s="1"/>
  <c r="H491" i="43" s="1"/>
  <c r="H492" i="43" s="1"/>
  <c r="H493" i="43" s="1"/>
  <c r="H494" i="43" s="1"/>
  <c r="H495" i="43" s="1"/>
  <c r="H496" i="43" s="1"/>
  <c r="H497" i="43" s="1"/>
  <c r="H498" i="43" s="1"/>
  <c r="H499" i="43" s="1"/>
  <c r="H500" i="43" s="1"/>
  <c r="H501" i="43" s="1"/>
  <c r="H502" i="43" s="1"/>
  <c r="H503" i="43" s="1"/>
  <c r="H504" i="43" s="1"/>
  <c r="H505" i="43" s="1"/>
  <c r="H506" i="43" s="1"/>
  <c r="H507" i="43" s="1"/>
  <c r="H508" i="43" s="1"/>
  <c r="H509" i="43" s="1"/>
  <c r="H510" i="43" s="1"/>
  <c r="H511" i="43" s="1"/>
  <c r="H512" i="43" s="1"/>
  <c r="H513" i="43" s="1"/>
  <c r="H514" i="43" s="1"/>
  <c r="H515" i="43" s="1"/>
  <c r="H516" i="43" s="1"/>
  <c r="H517" i="43" s="1"/>
  <c r="H518" i="43" s="1"/>
  <c r="H519" i="43" s="1"/>
  <c r="H520" i="43" s="1"/>
  <c r="H521" i="43" s="1"/>
  <c r="H522" i="43" s="1"/>
  <c r="H523" i="43" s="1"/>
  <c r="H524" i="43" s="1"/>
  <c r="H525" i="43" s="1"/>
  <c r="H526" i="43" s="1"/>
  <c r="H527" i="43" s="1"/>
  <c r="H528" i="43" s="1"/>
  <c r="H529" i="43" s="1"/>
  <c r="H530" i="43" s="1"/>
  <c r="H531" i="43" s="1"/>
  <c r="H532" i="43" s="1"/>
  <c r="H533" i="43" s="1"/>
  <c r="H534" i="43" s="1"/>
  <c r="H535" i="43" s="1"/>
  <c r="H536" i="43" s="1"/>
  <c r="H537" i="43" s="1"/>
  <c r="H538" i="43" s="1"/>
  <c r="H539" i="43" s="1"/>
  <c r="H540" i="43" s="1"/>
  <c r="H541" i="43" s="1"/>
  <c r="H542" i="43" s="1"/>
  <c r="H543" i="43" s="1"/>
  <c r="H544" i="43" s="1"/>
  <c r="H545" i="43" s="1"/>
  <c r="H546" i="43" s="1"/>
  <c r="H547" i="43" s="1"/>
  <c r="H548" i="43" s="1"/>
  <c r="H549" i="43" s="1"/>
  <c r="H550" i="43" s="1"/>
  <c r="H551" i="43" s="1"/>
  <c r="H552" i="43" s="1"/>
  <c r="H553" i="43" s="1"/>
  <c r="H554" i="43" s="1"/>
  <c r="H555" i="43" s="1"/>
  <c r="H556" i="43" s="1"/>
  <c r="H557" i="43" s="1"/>
  <c r="H558" i="43" s="1"/>
  <c r="H559" i="43" s="1"/>
  <c r="H560" i="43" s="1"/>
  <c r="H561" i="43" s="1"/>
  <c r="H562" i="43" s="1"/>
  <c r="H563" i="43" s="1"/>
  <c r="H564" i="43" s="1"/>
  <c r="H565" i="43" s="1"/>
  <c r="H566" i="43" s="1"/>
  <c r="H567" i="43" s="1"/>
  <c r="H568" i="43" s="1"/>
  <c r="H569" i="43" s="1"/>
  <c r="H570" i="43" s="1"/>
  <c r="H571" i="43" s="1"/>
  <c r="H572" i="43" s="1"/>
  <c r="H573" i="43" s="1"/>
  <c r="H574" i="43" s="1"/>
  <c r="H575" i="43" s="1"/>
  <c r="H576" i="43" s="1"/>
  <c r="H577" i="43" s="1"/>
  <c r="H578" i="43" s="1"/>
  <c r="H579" i="43" s="1"/>
  <c r="H580" i="43" s="1"/>
  <c r="H581" i="43" s="1"/>
  <c r="H582" i="43" s="1"/>
  <c r="H583" i="43" s="1"/>
  <c r="H584" i="43" s="1"/>
  <c r="H585" i="43" s="1"/>
  <c r="H586" i="43" s="1"/>
  <c r="H587" i="43" s="1"/>
  <c r="H588" i="43" s="1"/>
  <c r="H589" i="43" s="1"/>
  <c r="H590" i="43" s="1"/>
  <c r="H591" i="43" s="1"/>
  <c r="H592" i="43" s="1"/>
  <c r="H593" i="43" s="1"/>
  <c r="H594" i="43" s="1"/>
  <c r="H595" i="43" s="1"/>
  <c r="H596" i="43" s="1"/>
  <c r="H597" i="43" s="1"/>
  <c r="H598" i="43" s="1"/>
  <c r="H599" i="43" s="1"/>
  <c r="H600" i="43" s="1"/>
  <c r="H601" i="43" s="1"/>
  <c r="H602" i="43" s="1"/>
  <c r="H603" i="43" s="1"/>
  <c r="H604" i="43" s="1"/>
  <c r="H605" i="43" s="1"/>
  <c r="H606" i="43" s="1"/>
  <c r="H607" i="43" s="1"/>
  <c r="H608" i="43" s="1"/>
  <c r="H609" i="43" s="1"/>
  <c r="H610" i="43" s="1"/>
  <c r="H611" i="43" s="1"/>
  <c r="H612" i="43" s="1"/>
  <c r="H613" i="43" s="1"/>
  <c r="H614" i="43" s="1"/>
  <c r="H615" i="43" s="1"/>
  <c r="H616" i="43" s="1"/>
  <c r="H617" i="43" s="1"/>
  <c r="H618" i="43" s="1"/>
  <c r="H619" i="43" s="1"/>
  <c r="H620" i="43" s="1"/>
  <c r="H621" i="43" s="1"/>
  <c r="H622" i="43" s="1"/>
  <c r="H623" i="43" s="1"/>
  <c r="H624" i="43" s="1"/>
  <c r="H625" i="43" s="1"/>
  <c r="H626" i="43" s="1"/>
  <c r="H627" i="43" s="1"/>
  <c r="H628" i="43" s="1"/>
  <c r="H629" i="43" s="1"/>
  <c r="H630" i="43" s="1"/>
  <c r="H631" i="43" s="1"/>
  <c r="H632" i="43" s="1"/>
  <c r="H633" i="43" s="1"/>
  <c r="H634" i="43" s="1"/>
  <c r="H635" i="43" s="1"/>
  <c r="H636" i="43" s="1"/>
  <c r="H637" i="43" s="1"/>
  <c r="H638" i="43" s="1"/>
  <c r="H639" i="43" s="1"/>
  <c r="H640" i="43" s="1"/>
  <c r="H641" i="43" s="1"/>
  <c r="H642" i="43" s="1"/>
  <c r="H643" i="43" s="1"/>
  <c r="H644" i="43" s="1"/>
  <c r="H645" i="43" s="1"/>
  <c r="H646" i="43" s="1"/>
  <c r="H647" i="43" s="1"/>
  <c r="H648" i="43" s="1"/>
  <c r="H649" i="43" s="1"/>
  <c r="H650" i="43" s="1"/>
  <c r="H651" i="43" s="1"/>
  <c r="H652" i="43" s="1"/>
  <c r="H653" i="43" s="1"/>
  <c r="H654" i="43" s="1"/>
  <c r="H655" i="43" s="1"/>
  <c r="H656" i="43" s="1"/>
  <c r="H657" i="43" s="1"/>
  <c r="H658" i="43" s="1"/>
  <c r="H659" i="43" s="1"/>
  <c r="H660" i="43" s="1"/>
  <c r="H661" i="43" s="1"/>
  <c r="H662" i="43" s="1"/>
  <c r="H663" i="43" s="1"/>
  <c r="H664" i="43" s="1"/>
  <c r="H665" i="43" s="1"/>
  <c r="H666" i="43" s="1"/>
  <c r="H667" i="43" s="1"/>
  <c r="H668" i="43" s="1"/>
  <c r="H669" i="43" s="1"/>
  <c r="H670" i="43" s="1"/>
  <c r="H671" i="43" s="1"/>
  <c r="H672" i="43" s="1"/>
  <c r="H673" i="43" s="1"/>
  <c r="H674" i="43" s="1"/>
  <c r="H675" i="43" s="1"/>
  <c r="H676" i="43" s="1"/>
  <c r="H677" i="43" s="1"/>
  <c r="H678" i="43" s="1"/>
  <c r="H679" i="43" s="1"/>
  <c r="H680" i="43" s="1"/>
  <c r="H681" i="43" s="1"/>
  <c r="H682" i="43" s="1"/>
  <c r="H683" i="43" s="1"/>
  <c r="H684" i="43" s="1"/>
  <c r="H685" i="43" s="1"/>
  <c r="H686" i="43" s="1"/>
  <c r="H687" i="43" s="1"/>
  <c r="H688" i="43" s="1"/>
  <c r="H689" i="43" s="1"/>
  <c r="H690" i="43" s="1"/>
  <c r="H691" i="43" s="1"/>
  <c r="H692" i="43" s="1"/>
  <c r="H693" i="43" s="1"/>
  <c r="H694" i="43" s="1"/>
  <c r="H695" i="43" s="1"/>
  <c r="H696" i="43" s="1"/>
  <c r="H697" i="43" s="1"/>
  <c r="H698" i="43" s="1"/>
  <c r="H699" i="43" s="1"/>
  <c r="H700" i="43" s="1"/>
  <c r="H701" i="43" s="1"/>
  <c r="H702" i="43" s="1"/>
  <c r="H703" i="43" s="1"/>
  <c r="H704" i="43" s="1"/>
  <c r="H705" i="43" s="1"/>
  <c r="H706" i="43" s="1"/>
  <c r="H707" i="43" s="1"/>
  <c r="H708" i="43" s="1"/>
  <c r="H709" i="43" s="1"/>
  <c r="H710" i="43" s="1"/>
  <c r="H711" i="43" s="1"/>
  <c r="H712" i="43" s="1"/>
  <c r="H713" i="43" s="1"/>
  <c r="H714" i="43" s="1"/>
  <c r="H715" i="43" s="1"/>
  <c r="H716" i="43" s="1"/>
  <c r="H717" i="43" s="1"/>
  <c r="H718" i="43" s="1"/>
  <c r="H719" i="43" s="1"/>
  <c r="H720" i="43" s="1"/>
  <c r="H721" i="43" s="1"/>
  <c r="H722" i="43" s="1"/>
  <c r="H723" i="43" s="1"/>
  <c r="H724" i="43" s="1"/>
  <c r="H725" i="43" s="1"/>
  <c r="H726" i="43" s="1"/>
  <c r="H727" i="43" s="1"/>
  <c r="H728" i="43" s="1"/>
  <c r="H729" i="43" s="1"/>
  <c r="H730" i="43" s="1"/>
  <c r="H731" i="43" s="1"/>
  <c r="H732" i="43" s="1"/>
  <c r="H733" i="43" s="1"/>
  <c r="H734" i="43" s="1"/>
  <c r="H735" i="43" s="1"/>
  <c r="H736" i="43" s="1"/>
  <c r="H737" i="43" s="1"/>
  <c r="H738" i="43" s="1"/>
  <c r="H739" i="43" s="1"/>
  <c r="H740" i="43" s="1"/>
  <c r="H741" i="43" s="1"/>
  <c r="H742" i="43" s="1"/>
  <c r="H743" i="43" s="1"/>
  <c r="H744" i="43" s="1"/>
  <c r="H745" i="43" s="1"/>
  <c r="H746" i="43" s="1"/>
  <c r="H747" i="43" s="1"/>
  <c r="H748" i="43" s="1"/>
  <c r="H749" i="43" s="1"/>
  <c r="H750" i="43" s="1"/>
  <c r="H751" i="43" s="1"/>
  <c r="H752" i="43" s="1"/>
  <c r="H753" i="43" s="1"/>
  <c r="H754" i="43" s="1"/>
  <c r="H755" i="43" s="1"/>
  <c r="H756" i="43" s="1"/>
  <c r="H757" i="43" s="1"/>
  <c r="H758" i="43" s="1"/>
  <c r="H759" i="43" s="1"/>
  <c r="H760" i="43" s="1"/>
  <c r="H761" i="43" s="1"/>
  <c r="H762" i="43" s="1"/>
  <c r="H763" i="43" s="1"/>
  <c r="H764" i="43" s="1"/>
  <c r="H765" i="43" s="1"/>
  <c r="H766" i="43" s="1"/>
  <c r="H767" i="43" s="1"/>
  <c r="H768" i="43" s="1"/>
  <c r="H769" i="43" s="1"/>
  <c r="H770" i="43" s="1"/>
  <c r="H771" i="43" s="1"/>
  <c r="H772" i="43" s="1"/>
  <c r="H773" i="43" s="1"/>
  <c r="H774" i="43" s="1"/>
  <c r="H775" i="43" s="1"/>
  <c r="H776" i="43" s="1"/>
  <c r="H777" i="43" s="1"/>
  <c r="H778" i="43" s="1"/>
  <c r="H779" i="43" s="1"/>
  <c r="H780" i="43" s="1"/>
  <c r="H781" i="43" s="1"/>
  <c r="H782" i="43" s="1"/>
  <c r="H783" i="43" s="1"/>
  <c r="H784" i="43" s="1"/>
  <c r="H785" i="43" s="1"/>
  <c r="H786" i="43" s="1"/>
  <c r="H787" i="43" s="1"/>
  <c r="H788" i="43" s="1"/>
  <c r="H789" i="43" s="1"/>
  <c r="H790" i="43" s="1"/>
  <c r="H791" i="43" s="1"/>
  <c r="H792" i="43" s="1"/>
  <c r="H793" i="43" s="1"/>
  <c r="H794" i="43" s="1"/>
  <c r="H795" i="43" s="1"/>
  <c r="H796" i="43" s="1"/>
  <c r="H797" i="43" s="1"/>
  <c r="H798" i="43" s="1"/>
  <c r="H799" i="43" s="1"/>
  <c r="H800" i="43" s="1"/>
  <c r="H801" i="43" s="1"/>
  <c r="H802" i="43" s="1"/>
  <c r="H803" i="43" s="1"/>
  <c r="H804" i="43" s="1"/>
  <c r="H805" i="43" s="1"/>
  <c r="H806" i="43" s="1"/>
  <c r="H807" i="43" s="1"/>
  <c r="H808" i="43" s="1"/>
  <c r="H809" i="43" s="1"/>
  <c r="H810" i="43" s="1"/>
  <c r="H811" i="43" s="1"/>
  <c r="H812" i="43" s="1"/>
  <c r="H813" i="43" s="1"/>
  <c r="H814" i="43" s="1"/>
  <c r="H815" i="43" s="1"/>
  <c r="H816" i="43" s="1"/>
  <c r="H817" i="43" s="1"/>
  <c r="H818" i="43" s="1"/>
  <c r="H819" i="43" s="1"/>
  <c r="H820" i="43" s="1"/>
  <c r="H821" i="43" s="1"/>
  <c r="H822" i="43" s="1"/>
  <c r="H823" i="43" s="1"/>
  <c r="H824" i="43" s="1"/>
  <c r="H825" i="43" s="1"/>
  <c r="H826" i="43" s="1"/>
  <c r="H827" i="43" s="1"/>
  <c r="H828" i="43" s="1"/>
  <c r="H829" i="43" s="1"/>
  <c r="H830" i="43" s="1"/>
  <c r="H831" i="43" s="1"/>
  <c r="H832" i="43" s="1"/>
  <c r="H833" i="43" s="1"/>
  <c r="H834" i="43" s="1"/>
  <c r="H835" i="43" s="1"/>
  <c r="H836" i="43" s="1"/>
  <c r="H837" i="43" s="1"/>
  <c r="H838" i="43" s="1"/>
  <c r="H839" i="43" s="1"/>
  <c r="H840" i="43" s="1"/>
  <c r="H841" i="43" s="1"/>
  <c r="H842" i="43" s="1"/>
  <c r="H843" i="43" s="1"/>
  <c r="H844" i="43" s="1"/>
  <c r="H845" i="43" s="1"/>
  <c r="H846" i="43" s="1"/>
  <c r="H847" i="43" s="1"/>
  <c r="H848" i="43" s="1"/>
  <c r="H849" i="43" s="1"/>
  <c r="H850" i="43" s="1"/>
  <c r="H851" i="43" s="1"/>
  <c r="H852" i="43" s="1"/>
  <c r="H853" i="43" s="1"/>
  <c r="H854" i="43" s="1"/>
  <c r="H855" i="43" s="1"/>
  <c r="H856" i="43" s="1"/>
  <c r="H857" i="43" s="1"/>
  <c r="H858" i="43" s="1"/>
  <c r="H859" i="43" s="1"/>
  <c r="H860" i="43" s="1"/>
  <c r="H861" i="43" s="1"/>
  <c r="H862" i="43" s="1"/>
  <c r="H863" i="43" s="1"/>
  <c r="H864" i="43" s="1"/>
  <c r="H865" i="43" s="1"/>
  <c r="H866" i="43" s="1"/>
  <c r="H867" i="43" s="1"/>
  <c r="H868" i="43" s="1"/>
  <c r="H869" i="43" s="1"/>
  <c r="H870" i="43" s="1"/>
  <c r="H871" i="43" s="1"/>
  <c r="H872" i="43" s="1"/>
  <c r="H873" i="43" s="1"/>
  <c r="H874" i="43" s="1"/>
  <c r="H875" i="43" s="1"/>
  <c r="H876" i="43" s="1"/>
  <c r="H877" i="43" s="1"/>
  <c r="H878" i="43" s="1"/>
  <c r="H879" i="43" s="1"/>
  <c r="H880" i="43" s="1"/>
  <c r="H881" i="43" s="1"/>
  <c r="H882" i="43" s="1"/>
  <c r="H883" i="43" s="1"/>
  <c r="H884" i="43" s="1"/>
  <c r="H885" i="43" s="1"/>
  <c r="H886" i="43" s="1"/>
  <c r="H887" i="43" s="1"/>
  <c r="H888" i="43" s="1"/>
  <c r="H889" i="43" s="1"/>
  <c r="H890" i="43" s="1"/>
  <c r="H891" i="43" s="1"/>
  <c r="H892" i="43" s="1"/>
  <c r="H893" i="43" s="1"/>
  <c r="H894" i="43" s="1"/>
  <c r="H895" i="43" s="1"/>
  <c r="H896" i="43" s="1"/>
  <c r="H897" i="43" s="1"/>
  <c r="H898" i="43" s="1"/>
  <c r="H899" i="43" s="1"/>
  <c r="H900" i="43" s="1"/>
  <c r="H901" i="43" s="1"/>
  <c r="H902" i="43" s="1"/>
  <c r="H903" i="43" s="1"/>
  <c r="H904" i="43" s="1"/>
  <c r="H905" i="43" s="1"/>
  <c r="H906" i="43" s="1"/>
  <c r="H907" i="43" s="1"/>
  <c r="H908" i="43" s="1"/>
  <c r="H909" i="43" s="1"/>
  <c r="H910" i="43" s="1"/>
  <c r="H911" i="43" s="1"/>
  <c r="H912" i="43" s="1"/>
  <c r="H913" i="43" s="1"/>
  <c r="H914" i="43" s="1"/>
  <c r="H915" i="43" s="1"/>
  <c r="H916" i="43" s="1"/>
  <c r="H917" i="43" s="1"/>
  <c r="H918" i="43" s="1"/>
  <c r="H919" i="43" s="1"/>
  <c r="H920" i="43" s="1"/>
  <c r="H921" i="43" s="1"/>
  <c r="H922" i="43" s="1"/>
  <c r="H923" i="43" s="1"/>
  <c r="H924" i="43" s="1"/>
  <c r="H925" i="43" s="1"/>
  <c r="H926" i="43" s="1"/>
  <c r="H927" i="43" s="1"/>
  <c r="H928" i="43" s="1"/>
  <c r="H929" i="43" s="1"/>
  <c r="H930" i="43" s="1"/>
  <c r="H931" i="43" s="1"/>
  <c r="H932" i="43" s="1"/>
  <c r="H933" i="43" s="1"/>
  <c r="H934" i="43" s="1"/>
  <c r="H935" i="43" s="1"/>
  <c r="H936" i="43" s="1"/>
  <c r="H937" i="43" s="1"/>
  <c r="H938" i="43" s="1"/>
  <c r="H939" i="43" s="1"/>
  <c r="H940" i="43" s="1"/>
  <c r="H941" i="43" s="1"/>
  <c r="H942" i="43" s="1"/>
  <c r="H943" i="43" s="1"/>
  <c r="H944" i="43" s="1"/>
  <c r="H945" i="43" s="1"/>
  <c r="H946" i="43" s="1"/>
  <c r="H947" i="43" s="1"/>
  <c r="H948" i="43" s="1"/>
  <c r="H949" i="43" s="1"/>
  <c r="H950" i="43" s="1"/>
  <c r="H951" i="43" s="1"/>
  <c r="H952" i="43" s="1"/>
  <c r="H953" i="43" s="1"/>
  <c r="H954" i="43" s="1"/>
  <c r="H955" i="43" s="1"/>
  <c r="H956" i="43" s="1"/>
  <c r="H957" i="43" s="1"/>
  <c r="H958" i="43" s="1"/>
  <c r="H959" i="43" s="1"/>
  <c r="H960" i="43" s="1"/>
  <c r="H961" i="43" s="1"/>
  <c r="H962" i="43" s="1"/>
  <c r="H963" i="43" s="1"/>
  <c r="H964" i="43" s="1"/>
  <c r="H965" i="43" s="1"/>
  <c r="H966" i="43" s="1"/>
  <c r="H967" i="43" s="1"/>
  <c r="H968" i="43" s="1"/>
  <c r="H969" i="43" s="1"/>
  <c r="H970" i="43" s="1"/>
  <c r="H971" i="43" s="1"/>
  <c r="H972" i="43" s="1"/>
  <c r="H973" i="43" s="1"/>
  <c r="H974" i="43" s="1"/>
  <c r="H975" i="43" s="1"/>
  <c r="H976" i="43" s="1"/>
  <c r="H977" i="43" s="1"/>
  <c r="H978" i="43" s="1"/>
  <c r="H979" i="43" s="1"/>
  <c r="H980" i="43" s="1"/>
  <c r="H981" i="43" s="1"/>
  <c r="H982" i="43" s="1"/>
  <c r="H983" i="43" s="1"/>
  <c r="H984" i="43" s="1"/>
  <c r="H985" i="43" s="1"/>
  <c r="H986" i="43" s="1"/>
  <c r="H987" i="43" s="1"/>
  <c r="H988" i="43" s="1"/>
  <c r="H989" i="43" s="1"/>
  <c r="H990" i="43" s="1"/>
  <c r="H991" i="43" s="1"/>
  <c r="H992" i="43" s="1"/>
  <c r="H993" i="43" s="1"/>
  <c r="H994" i="43" s="1"/>
  <c r="H995" i="43" s="1"/>
  <c r="H996" i="43" s="1"/>
  <c r="H997" i="43" s="1"/>
  <c r="H998" i="43" s="1"/>
  <c r="H999" i="43" s="1"/>
  <c r="H1000" i="43" s="1"/>
  <c r="H1001" i="43" s="1"/>
  <c r="H1002" i="43" s="1"/>
  <c r="H1003" i="43" s="1"/>
  <c r="H1004" i="43" s="1"/>
  <c r="H1005" i="43" s="1"/>
  <c r="H1006" i="43" s="1"/>
  <c r="H1007" i="43" s="1"/>
  <c r="H1008" i="43" s="1"/>
  <c r="H1009" i="43" s="1"/>
  <c r="H1010" i="43" s="1"/>
  <c r="H1011" i="43" s="1"/>
  <c r="H1012" i="43" s="1"/>
  <c r="H1013" i="43" s="1"/>
  <c r="H1014" i="43" s="1"/>
  <c r="H1015" i="43" s="1"/>
  <c r="H1016" i="43" s="1"/>
  <c r="H1017" i="43" s="1"/>
  <c r="H1018" i="43" s="1"/>
  <c r="H1019" i="43" s="1"/>
  <c r="H1020" i="43" s="1"/>
  <c r="H1021" i="43" s="1"/>
  <c r="H1022" i="43" s="1"/>
  <c r="H1023" i="43" s="1"/>
  <c r="H1024" i="43" s="1"/>
  <c r="H1025" i="43" s="1"/>
  <c r="H1026" i="43" s="1"/>
  <c r="H1027" i="43" s="1"/>
  <c r="H1028" i="43" s="1"/>
  <c r="H1029" i="43" s="1"/>
  <c r="H1030" i="43" s="1"/>
  <c r="H1031" i="43" s="1"/>
  <c r="H1032" i="43" s="1"/>
  <c r="H1033" i="43" s="1"/>
  <c r="H1034" i="43" s="1"/>
  <c r="H1035" i="43" s="1"/>
  <c r="H1036" i="43" s="1"/>
  <c r="H1037" i="43" s="1"/>
  <c r="H1038" i="43" s="1"/>
  <c r="H1039" i="43" s="1"/>
  <c r="H1040" i="43" s="1"/>
  <c r="H1041" i="43" s="1"/>
  <c r="H1042" i="43" s="1"/>
  <c r="H1043" i="43" s="1"/>
  <c r="H1044" i="43" s="1"/>
  <c r="H1045" i="43" s="1"/>
  <c r="H1046" i="43" s="1"/>
  <c r="H1047" i="43" s="1"/>
  <c r="H1048" i="43" s="1"/>
  <c r="H1049" i="43" s="1"/>
  <c r="H1050" i="43" s="1"/>
  <c r="H1051" i="43" s="1"/>
  <c r="H1052" i="43" s="1"/>
  <c r="H1053" i="43" s="1"/>
  <c r="H1054" i="43" s="1"/>
  <c r="H1055" i="43" s="1"/>
  <c r="H1056" i="43" s="1"/>
  <c r="H1057" i="43" s="1"/>
  <c r="H1058" i="43" s="1"/>
  <c r="H1059" i="43" s="1"/>
  <c r="H1060" i="43" s="1"/>
  <c r="H1061" i="43" s="1"/>
  <c r="H1062" i="43" s="1"/>
  <c r="H1063" i="43" s="1"/>
  <c r="H1064" i="43" s="1"/>
  <c r="H1065" i="43" s="1"/>
  <c r="H1066" i="43" s="1"/>
  <c r="H1067" i="43" s="1"/>
  <c r="H1068" i="43" s="1"/>
  <c r="H1069" i="43" s="1"/>
  <c r="H1070" i="43" s="1"/>
  <c r="H1071" i="43" s="1"/>
  <c r="H1072" i="43" s="1"/>
  <c r="H1073" i="43" s="1"/>
  <c r="H1074" i="43" s="1"/>
  <c r="H1075" i="43" s="1"/>
  <c r="H1076" i="43" s="1"/>
  <c r="H1077" i="43" s="1"/>
  <c r="H1078" i="43" s="1"/>
  <c r="H1079" i="43" s="1"/>
  <c r="H1080" i="43" s="1"/>
  <c r="H1081" i="43" s="1"/>
  <c r="H1082" i="43" s="1"/>
  <c r="H1083" i="43" s="1"/>
  <c r="H1084" i="43" s="1"/>
  <c r="H1085" i="43" s="1"/>
  <c r="H1086" i="43" s="1"/>
  <c r="H1087" i="43" s="1"/>
  <c r="H1088" i="43" s="1"/>
  <c r="H1089" i="43" s="1"/>
  <c r="H1090" i="43" s="1"/>
  <c r="H1091" i="43" s="1"/>
  <c r="H1092" i="43" s="1"/>
  <c r="H1093" i="43" s="1"/>
  <c r="H1094" i="43" s="1"/>
  <c r="H1095" i="43" s="1"/>
  <c r="H1096" i="43" s="1"/>
  <c r="H1097" i="43" s="1"/>
  <c r="H1098" i="43" s="1"/>
  <c r="H1099" i="43" s="1"/>
  <c r="H1100" i="43" s="1"/>
  <c r="H1101" i="43" s="1"/>
  <c r="H1102" i="43" s="1"/>
  <c r="H1103" i="43" s="1"/>
  <c r="H1104" i="43" s="1"/>
  <c r="H1105" i="43" s="1"/>
  <c r="H1106" i="43" s="1"/>
  <c r="H1107" i="43" s="1"/>
  <c r="H1108" i="43" s="1"/>
  <c r="H1109" i="43" s="1"/>
  <c r="H1110" i="43" s="1"/>
  <c r="H1111" i="43" s="1"/>
  <c r="H1112" i="43" s="1"/>
  <c r="H1113" i="43" s="1"/>
  <c r="H1114" i="43" s="1"/>
  <c r="H1115" i="43" s="1"/>
  <c r="H1116" i="43" s="1"/>
  <c r="H1117" i="43" s="1"/>
  <c r="H1118" i="43" s="1"/>
  <c r="H1119" i="43" s="1"/>
  <c r="H1120" i="43" s="1"/>
  <c r="H1121" i="43" s="1"/>
  <c r="H1122" i="43" s="1"/>
  <c r="H1123" i="43" s="1"/>
  <c r="H1124" i="43" s="1"/>
  <c r="H1125" i="43" s="1"/>
  <c r="H1126" i="43" s="1"/>
  <c r="H1127" i="43" s="1"/>
  <c r="H1128" i="43" s="1"/>
  <c r="H1129" i="43" s="1"/>
  <c r="H1130" i="43" s="1"/>
  <c r="H1131" i="43" s="1"/>
  <c r="H1132" i="43" s="1"/>
  <c r="H1133" i="43" s="1"/>
  <c r="H1134" i="43" s="1"/>
  <c r="H1135" i="43" s="1"/>
  <c r="H1136" i="43" s="1"/>
  <c r="H1137" i="43" s="1"/>
  <c r="H1138" i="43" s="1"/>
  <c r="H1139" i="43" s="1"/>
  <c r="H1140" i="43" s="1"/>
  <c r="H1141" i="43" s="1"/>
  <c r="H1142" i="43" s="1"/>
  <c r="H1143" i="43" s="1"/>
  <c r="H1144" i="43" s="1"/>
  <c r="H1145" i="43" s="1"/>
  <c r="H1146" i="43" s="1"/>
  <c r="H1147" i="43" s="1"/>
  <c r="H1148" i="43" s="1"/>
  <c r="H1149" i="43" s="1"/>
  <c r="H1150" i="43" s="1"/>
  <c r="H1151" i="43" s="1"/>
  <c r="H1152" i="43" s="1"/>
  <c r="H1153" i="43" s="1"/>
  <c r="H1154" i="43" s="1"/>
  <c r="H1155" i="43" s="1"/>
  <c r="H1156" i="43" s="1"/>
  <c r="H1157" i="43" s="1"/>
  <c r="H1158" i="43" s="1"/>
  <c r="H1159" i="43" s="1"/>
  <c r="H1160" i="43" s="1"/>
  <c r="H1161" i="43" s="1"/>
  <c r="H1162" i="43" s="1"/>
  <c r="H1163" i="43" s="1"/>
  <c r="H1164" i="43" s="1"/>
  <c r="H1165" i="43" s="1"/>
  <c r="H1166" i="43" s="1"/>
  <c r="H1167" i="43" s="1"/>
  <c r="H1168" i="43" s="1"/>
  <c r="H1169" i="43" s="1"/>
  <c r="H1170" i="43" s="1"/>
  <c r="H1171" i="43" s="1"/>
  <c r="H1172" i="43" s="1"/>
  <c r="H1173" i="43" s="1"/>
  <c r="H1174" i="43" s="1"/>
  <c r="H1175" i="43" s="1"/>
  <c r="H1176" i="43" s="1"/>
  <c r="H1177" i="43" s="1"/>
  <c r="H1178" i="43" s="1"/>
  <c r="H1179" i="43" s="1"/>
  <c r="H1180" i="43" s="1"/>
  <c r="H1181" i="43" s="1"/>
  <c r="H1182" i="43" s="1"/>
  <c r="H1183" i="43" s="1"/>
  <c r="H1184" i="43" s="1"/>
  <c r="H1185" i="43" s="1"/>
  <c r="H1186" i="43" s="1"/>
  <c r="H1187" i="43" s="1"/>
  <c r="H1188" i="43" s="1"/>
  <c r="H1189" i="43" s="1"/>
  <c r="H1190" i="43" s="1"/>
  <c r="H1191" i="43" s="1"/>
  <c r="H1192" i="43" s="1"/>
  <c r="H1193" i="43" s="1"/>
  <c r="H1194" i="43" s="1"/>
  <c r="H1195" i="43" s="1"/>
  <c r="H1196" i="43" s="1"/>
  <c r="H1197" i="43" s="1"/>
  <c r="H1198" i="43" s="1"/>
  <c r="H1199" i="43" s="1"/>
  <c r="H1200" i="43" s="1"/>
  <c r="H1201" i="43" s="1"/>
  <c r="H1202" i="43" s="1"/>
  <c r="H1203" i="43" s="1"/>
  <c r="H1204" i="43" s="1"/>
  <c r="H1205" i="43" s="1"/>
  <c r="H1206" i="43" s="1"/>
  <c r="H1207" i="43" s="1"/>
  <c r="H1208" i="43" s="1"/>
  <c r="H1209" i="43" s="1"/>
  <c r="H1210" i="43" s="1"/>
  <c r="H1211" i="43" s="1"/>
  <c r="H1212" i="43" s="1"/>
  <c r="H1213" i="43" s="1"/>
  <c r="H1214" i="43" s="1"/>
  <c r="H1215" i="43" s="1"/>
  <c r="H1216" i="43" s="1"/>
  <c r="H1217" i="43" s="1"/>
  <c r="H1218" i="43" s="1"/>
  <c r="H1219" i="43" s="1"/>
  <c r="H1220" i="43" s="1"/>
  <c r="H1221" i="43" s="1"/>
  <c r="H1222" i="43" s="1"/>
  <c r="H1223" i="43" s="1"/>
  <c r="H1224" i="43" s="1"/>
  <c r="H1225" i="43" s="1"/>
  <c r="H1226" i="43" s="1"/>
  <c r="H1227" i="43" s="1"/>
  <c r="H1228" i="43" s="1"/>
  <c r="H1229" i="43" s="1"/>
  <c r="H1230" i="43" s="1"/>
  <c r="H1231" i="43" s="1"/>
  <c r="H1232" i="43" s="1"/>
  <c r="H1233" i="43" s="1"/>
  <c r="H1234" i="43" s="1"/>
  <c r="H1235" i="43" s="1"/>
  <c r="H1236" i="43" s="1"/>
  <c r="H1237" i="43" s="1"/>
  <c r="H1238" i="43" s="1"/>
  <c r="H1239" i="43" s="1"/>
  <c r="H1240" i="43" s="1"/>
  <c r="H1241" i="43" s="1"/>
  <c r="H1242" i="43" s="1"/>
  <c r="H1243" i="43" s="1"/>
  <c r="H1244" i="43" s="1"/>
  <c r="H1245" i="43" s="1"/>
  <c r="H1246" i="43" s="1"/>
  <c r="H1247" i="43" s="1"/>
  <c r="H1248" i="43" s="1"/>
  <c r="H1249" i="43" s="1"/>
  <c r="H1250" i="43" s="1"/>
  <c r="H1251" i="43" s="1"/>
  <c r="H1252" i="43" s="1"/>
  <c r="H1253" i="43" s="1"/>
  <c r="H1254" i="43" s="1"/>
  <c r="H1255" i="43" s="1"/>
  <c r="H1256" i="43" s="1"/>
  <c r="H1257" i="43" s="1"/>
  <c r="H1258" i="43" s="1"/>
  <c r="H1259" i="43" s="1"/>
  <c r="H1260" i="43" s="1"/>
  <c r="H1261" i="43" s="1"/>
  <c r="H1262" i="43" s="1"/>
  <c r="H1263" i="43" s="1"/>
  <c r="H1264" i="43" s="1"/>
  <c r="H1265" i="43" s="1"/>
  <c r="H1266" i="43" s="1"/>
  <c r="H1267" i="43" s="1"/>
  <c r="H1268" i="43" s="1"/>
  <c r="H1269" i="43" s="1"/>
  <c r="H1270" i="43" s="1"/>
  <c r="H1271" i="43" s="1"/>
  <c r="H1272" i="43" s="1"/>
  <c r="H1273" i="43" s="1"/>
  <c r="H1274" i="43" s="1"/>
  <c r="H1275" i="43" s="1"/>
  <c r="H1276" i="43" s="1"/>
  <c r="H1277" i="43" s="1"/>
  <c r="H1278" i="43" s="1"/>
  <c r="H1279" i="43" s="1"/>
  <c r="H1280" i="43" s="1"/>
  <c r="H1281" i="43" s="1"/>
  <c r="H1282" i="43" s="1"/>
  <c r="H1283" i="43" s="1"/>
  <c r="H1284" i="43" s="1"/>
  <c r="H1285" i="43" s="1"/>
  <c r="H1286" i="43" s="1"/>
  <c r="H1287" i="43" s="1"/>
  <c r="H1288" i="43" s="1"/>
  <c r="H1289" i="43" s="1"/>
  <c r="H1290" i="43" s="1"/>
  <c r="H1291" i="43" s="1"/>
  <c r="H1292" i="43" s="1"/>
  <c r="H1293" i="43" s="1"/>
  <c r="H1294" i="43" s="1"/>
  <c r="H1295" i="43" s="1"/>
  <c r="H1296" i="43" s="1"/>
  <c r="H1297" i="43" s="1"/>
  <c r="H1298" i="43" s="1"/>
  <c r="H1299" i="43" s="1"/>
  <c r="H1300" i="43" s="1"/>
  <c r="H1301" i="43" s="1"/>
  <c r="H1302" i="43" s="1"/>
  <c r="H1303" i="43" s="1"/>
  <c r="H1304" i="43" s="1"/>
  <c r="H1305" i="43" s="1"/>
  <c r="H1306" i="43" s="1"/>
  <c r="H1307" i="43" s="1"/>
  <c r="H1308" i="43" s="1"/>
  <c r="H1309" i="43" s="1"/>
  <c r="H1310" i="43" s="1"/>
  <c r="H1311" i="43" s="1"/>
  <c r="H1312" i="43" s="1"/>
  <c r="H1313" i="43" s="1"/>
  <c r="H1314" i="43" s="1"/>
  <c r="H1315" i="43" s="1"/>
  <c r="H1316" i="43" s="1"/>
  <c r="H1317" i="43" s="1"/>
  <c r="H1318" i="43" s="1"/>
  <c r="H1319" i="43" s="1"/>
  <c r="H1320" i="43" s="1"/>
  <c r="H1321" i="43" s="1"/>
  <c r="H1322" i="43" s="1"/>
  <c r="H1323" i="43" s="1"/>
  <c r="H1324" i="43" s="1"/>
  <c r="H1325" i="43" s="1"/>
  <c r="H1326" i="43" s="1"/>
  <c r="H1327" i="43" s="1"/>
  <c r="H1328" i="43" s="1"/>
  <c r="H1329" i="43" s="1"/>
  <c r="H1330" i="43" s="1"/>
  <c r="H1331" i="43" s="1"/>
  <c r="H1332" i="43" s="1"/>
  <c r="H1333" i="43" s="1"/>
  <c r="H1334" i="43" s="1"/>
  <c r="H1335" i="43" s="1"/>
  <c r="H1336" i="43" s="1"/>
  <c r="H1337" i="43" s="1"/>
  <c r="H1338" i="43" s="1"/>
  <c r="H1339" i="43" s="1"/>
  <c r="H1340" i="43" s="1"/>
  <c r="H1341" i="43" s="1"/>
  <c r="H1342" i="43" s="1"/>
  <c r="H1343" i="43" s="1"/>
  <c r="H1344" i="43" s="1"/>
  <c r="H1345" i="43" s="1"/>
  <c r="H1346" i="43" s="1"/>
  <c r="H1347" i="43" s="1"/>
  <c r="H1348" i="43" s="1"/>
  <c r="H1349" i="43" s="1"/>
  <c r="H1350" i="43" s="1"/>
  <c r="H1351" i="43" s="1"/>
  <c r="H1352" i="43" s="1"/>
  <c r="H1353" i="43" s="1"/>
  <c r="H1354" i="43" s="1"/>
  <c r="H1355" i="43" s="1"/>
  <c r="H1356" i="43" s="1"/>
  <c r="H1357" i="43" s="1"/>
  <c r="H1358" i="43" s="1"/>
  <c r="H1359" i="43" s="1"/>
  <c r="H1360" i="43" s="1"/>
  <c r="H1361" i="43" s="1"/>
  <c r="H1362" i="43" s="1"/>
  <c r="H1363" i="43" s="1"/>
  <c r="H1364" i="43" s="1"/>
  <c r="H1365" i="43" s="1"/>
  <c r="H1366" i="43" s="1"/>
  <c r="H1367" i="43" s="1"/>
  <c r="H1368" i="43" s="1"/>
  <c r="H1369" i="43" s="1"/>
  <c r="H1370" i="43" s="1"/>
  <c r="H1371" i="43" s="1"/>
  <c r="H1372" i="43" s="1"/>
  <c r="H1373" i="43" s="1"/>
  <c r="H1374" i="43" s="1"/>
  <c r="H1375" i="43" s="1"/>
  <c r="H1376" i="43" s="1"/>
  <c r="H1377" i="43" s="1"/>
  <c r="H1378" i="43" s="1"/>
  <c r="H1379" i="43" s="1"/>
  <c r="H1380" i="43" s="1"/>
  <c r="H1381" i="43" s="1"/>
  <c r="H1382" i="43" s="1"/>
  <c r="H1383" i="43" s="1"/>
  <c r="H1384" i="43" s="1"/>
  <c r="H1385" i="43" s="1"/>
  <c r="H1386" i="43" s="1"/>
  <c r="H1387" i="43" s="1"/>
  <c r="H1388" i="43" s="1"/>
  <c r="H1389" i="43" s="1"/>
  <c r="H1390" i="43" s="1"/>
  <c r="H1391" i="43" s="1"/>
  <c r="H1392" i="43" s="1"/>
  <c r="H1393" i="43" s="1"/>
  <c r="H1394" i="43" s="1"/>
  <c r="H1395" i="43" s="1"/>
  <c r="H1396" i="43" s="1"/>
  <c r="H1397" i="43" s="1"/>
  <c r="H1398" i="43" s="1"/>
  <c r="H1399" i="43" s="1"/>
  <c r="H1400" i="43" s="1"/>
  <c r="H1401" i="43" s="1"/>
  <c r="H1402" i="43" s="1"/>
  <c r="H1403" i="43" s="1"/>
  <c r="H1404" i="43" s="1"/>
  <c r="H1405" i="43" s="1"/>
  <c r="H1406" i="43" s="1"/>
  <c r="H1407" i="43" s="1"/>
  <c r="H1408" i="43" s="1"/>
  <c r="H1409" i="43" s="1"/>
  <c r="H1410" i="43" s="1"/>
  <c r="H1411" i="43" s="1"/>
  <c r="H1412" i="43" s="1"/>
  <c r="H1413" i="43" s="1"/>
  <c r="H1414" i="43" s="1"/>
  <c r="H1415" i="43" s="1"/>
  <c r="H1416" i="43" s="1"/>
  <c r="H1417" i="43" s="1"/>
  <c r="H1418" i="43" s="1"/>
  <c r="H1419" i="43" s="1"/>
  <c r="H1420" i="43" s="1"/>
  <c r="H1421" i="43" s="1"/>
  <c r="H1422" i="43" s="1"/>
  <c r="H1423" i="43" s="1"/>
  <c r="H1424" i="43" s="1"/>
  <c r="H1425" i="43" s="1"/>
  <c r="H1426" i="43" s="1"/>
  <c r="H1427" i="43" s="1"/>
  <c r="H1428" i="43" s="1"/>
  <c r="H1429" i="43" s="1"/>
  <c r="H1430" i="43" s="1"/>
  <c r="H1431" i="43" s="1"/>
  <c r="H1432" i="43" s="1"/>
  <c r="H1433" i="43" s="1"/>
  <c r="H1434" i="43" s="1"/>
  <c r="H1435" i="43" s="1"/>
  <c r="H1436" i="43" s="1"/>
  <c r="H1437" i="43" s="1"/>
  <c r="H1438" i="43" s="1"/>
  <c r="H1439" i="43" s="1"/>
  <c r="H1440" i="43" s="1"/>
  <c r="H1441" i="43" s="1"/>
  <c r="H1442" i="43" s="1"/>
  <c r="H1443" i="43" s="1"/>
  <c r="H1444" i="43" s="1"/>
  <c r="H1445" i="43" s="1"/>
  <c r="H1446" i="43" s="1"/>
  <c r="H1447" i="43" s="1"/>
  <c r="H1448" i="43" s="1"/>
  <c r="H1449" i="43" s="1"/>
  <c r="H1450" i="43" s="1"/>
  <c r="H1451" i="43" s="1"/>
  <c r="H1452" i="43" s="1"/>
  <c r="H1453" i="43" s="1"/>
  <c r="H1454" i="43" s="1"/>
  <c r="H1455" i="43" s="1"/>
  <c r="H1456" i="43" s="1"/>
  <c r="H1457" i="43" s="1"/>
  <c r="H1458" i="43" s="1"/>
  <c r="H1459" i="43" s="1"/>
  <c r="H1460" i="43" s="1"/>
  <c r="H1461" i="43" s="1"/>
  <c r="H1462" i="43" s="1"/>
  <c r="H1463" i="43" s="1"/>
  <c r="H1464" i="43" s="1"/>
  <c r="H1465" i="43" s="1"/>
  <c r="H1466" i="43" s="1"/>
  <c r="H1467" i="43" s="1"/>
  <c r="H1468" i="43" s="1"/>
  <c r="H1469" i="43" s="1"/>
  <c r="H1470" i="43" s="1"/>
  <c r="H1471" i="43" s="1"/>
  <c r="H1472" i="43" s="1"/>
  <c r="H1473" i="43" s="1"/>
  <c r="H1474" i="43" s="1"/>
  <c r="H1475" i="43" s="1"/>
  <c r="H1476" i="43" s="1"/>
  <c r="H1477" i="43" s="1"/>
  <c r="H1478" i="43" s="1"/>
  <c r="H1479" i="43" s="1"/>
  <c r="H1480" i="43" s="1"/>
  <c r="H1481" i="43" s="1"/>
  <c r="H1482" i="43" s="1"/>
  <c r="H1483" i="43" s="1"/>
  <c r="H1484" i="43" s="1"/>
  <c r="H1485" i="43" s="1"/>
  <c r="H1486" i="43" s="1"/>
  <c r="H1487" i="43" s="1"/>
  <c r="H1488" i="43" s="1"/>
  <c r="H1489" i="43" s="1"/>
  <c r="H1490" i="43" s="1"/>
  <c r="H1491" i="43" s="1"/>
  <c r="H1492" i="43" s="1"/>
  <c r="H1493" i="43" s="1"/>
  <c r="H1494" i="43" s="1"/>
  <c r="H1495" i="43" s="1"/>
  <c r="H1496" i="43" s="1"/>
  <c r="H1497" i="43" s="1"/>
  <c r="H1498" i="43" s="1"/>
  <c r="H1499" i="43" s="1"/>
  <c r="H1500" i="43" s="1"/>
  <c r="H1501" i="43" s="1"/>
  <c r="H1502" i="43" s="1"/>
  <c r="H1503" i="43" s="1"/>
  <c r="H1504" i="43" s="1"/>
  <c r="H1505" i="43" s="1"/>
  <c r="H1506" i="43" s="1"/>
  <c r="H1507" i="43" s="1"/>
  <c r="H1508" i="43" s="1"/>
  <c r="H1509" i="43" s="1"/>
  <c r="H1510" i="43" s="1"/>
  <c r="H1511" i="43" s="1"/>
  <c r="H1512" i="43" s="1"/>
  <c r="H1513" i="43" s="1"/>
  <c r="H1514" i="43" s="1"/>
  <c r="H1515" i="43" s="1"/>
  <c r="H1516" i="43" s="1"/>
  <c r="H1517" i="43" s="1"/>
  <c r="H1518" i="43" s="1"/>
  <c r="H1519" i="43" s="1"/>
  <c r="H1520" i="43" s="1"/>
  <c r="H1521" i="43" s="1"/>
  <c r="H1522" i="43" s="1"/>
  <c r="H1523" i="43" s="1"/>
  <c r="H1524" i="43" s="1"/>
  <c r="H1525" i="43" s="1"/>
  <c r="H1526" i="43" s="1"/>
  <c r="H1527" i="43" s="1"/>
  <c r="H1528" i="43" s="1"/>
  <c r="H1529" i="43" s="1"/>
  <c r="H1530" i="43" s="1"/>
  <c r="H1531" i="43" s="1"/>
  <c r="H1532" i="43" s="1"/>
  <c r="H1533" i="43" s="1"/>
  <c r="H1534" i="43" s="1"/>
  <c r="H1535" i="43" s="1"/>
  <c r="H1536" i="43" s="1"/>
  <c r="H1537" i="43" s="1"/>
  <c r="H1538" i="43" s="1"/>
  <c r="H1539" i="43" s="1"/>
  <c r="H1540" i="43" s="1"/>
  <c r="H1541" i="43" s="1"/>
  <c r="H1542" i="43" s="1"/>
  <c r="H1543" i="43" s="1"/>
  <c r="H1544" i="43" s="1"/>
  <c r="H1545" i="43" s="1"/>
  <c r="H1546" i="43" s="1"/>
  <c r="H1547" i="43" s="1"/>
  <c r="H1548" i="43" s="1"/>
  <c r="H1549" i="43" s="1"/>
  <c r="H1550" i="43" s="1"/>
  <c r="H1551" i="43" s="1"/>
  <c r="H1552" i="43" s="1"/>
  <c r="H1553" i="43" s="1"/>
  <c r="H1554" i="43" s="1"/>
  <c r="H1555" i="43" s="1"/>
  <c r="H1556" i="43" s="1"/>
  <c r="H1557" i="43" s="1"/>
  <c r="H1558" i="43" s="1"/>
  <c r="H1559" i="43" s="1"/>
  <c r="H1560" i="43" s="1"/>
  <c r="H1561" i="43" s="1"/>
  <c r="H1562" i="43" s="1"/>
  <c r="H1563" i="43" s="1"/>
  <c r="H1564" i="43" s="1"/>
  <c r="H1565" i="43" s="1"/>
  <c r="H1566" i="43" s="1"/>
  <c r="H1567" i="43" s="1"/>
  <c r="H1568" i="43" s="1"/>
  <c r="H1569" i="43" s="1"/>
  <c r="H1570" i="43" s="1"/>
  <c r="H1571" i="43" s="1"/>
  <c r="H1572" i="43" s="1"/>
  <c r="H1573" i="43" s="1"/>
  <c r="H1574" i="43" s="1"/>
  <c r="H1575" i="43" s="1"/>
  <c r="H1576" i="43" s="1"/>
  <c r="H1577" i="43" s="1"/>
  <c r="H1578" i="43" s="1"/>
  <c r="H1579" i="43" s="1"/>
  <c r="H1580" i="43" s="1"/>
  <c r="H1581" i="43" s="1"/>
  <c r="H1582" i="43" s="1"/>
  <c r="H1583" i="43" s="1"/>
  <c r="H1584" i="43" s="1"/>
  <c r="H1585" i="43" s="1"/>
  <c r="H1586" i="43" s="1"/>
  <c r="H1587" i="43" s="1"/>
  <c r="H1588" i="43" s="1"/>
  <c r="H1589" i="43" s="1"/>
  <c r="H1590" i="43" s="1"/>
  <c r="H1591" i="43" s="1"/>
  <c r="H1592" i="43" s="1"/>
  <c r="H1593" i="43" s="1"/>
  <c r="H1594" i="43" s="1"/>
  <c r="H1595" i="43" s="1"/>
  <c r="H1596" i="43" s="1"/>
  <c r="H1597" i="43" s="1"/>
  <c r="H1598" i="43" s="1"/>
  <c r="H1599" i="43" s="1"/>
  <c r="H1600" i="43" s="1"/>
  <c r="H1601" i="43" s="1"/>
  <c r="H1602" i="43" s="1"/>
  <c r="H1603" i="43" s="1"/>
  <c r="H1604" i="43" s="1"/>
  <c r="H1605" i="43" s="1"/>
  <c r="H1606" i="43" s="1"/>
  <c r="H1607" i="43" s="1"/>
  <c r="H1608" i="43" s="1"/>
  <c r="H1609" i="43" s="1"/>
  <c r="H1610" i="43" s="1"/>
  <c r="H1611" i="43" s="1"/>
  <c r="H1612" i="43" s="1"/>
  <c r="H1613" i="43" s="1"/>
  <c r="H1614" i="43" s="1"/>
  <c r="H1615" i="43" s="1"/>
  <c r="H1616" i="43" s="1"/>
  <c r="H1617" i="43" s="1"/>
  <c r="H1618" i="43" s="1"/>
  <c r="H1619" i="43" s="1"/>
  <c r="H1620" i="43" s="1"/>
  <c r="H1621" i="43" s="1"/>
  <c r="H1622" i="43" s="1"/>
  <c r="H1623" i="43" s="1"/>
  <c r="H1624" i="43" s="1"/>
  <c r="H1625" i="43" s="1"/>
  <c r="H1626" i="43" s="1"/>
  <c r="H1627" i="43" s="1"/>
  <c r="H1628" i="43" s="1"/>
  <c r="H1629" i="43" s="1"/>
  <c r="H1630" i="43" s="1"/>
  <c r="H1631" i="43" s="1"/>
  <c r="H1632" i="43" s="1"/>
  <c r="H1633" i="43" s="1"/>
  <c r="H1634" i="43" s="1"/>
  <c r="H1635" i="43" s="1"/>
  <c r="H1636" i="43" s="1"/>
  <c r="H1637" i="43" s="1"/>
  <c r="H1638" i="43" s="1"/>
  <c r="H1639" i="43" s="1"/>
  <c r="H1640" i="43" s="1"/>
  <c r="H1641" i="43" s="1"/>
  <c r="H1642" i="43" s="1"/>
  <c r="H1643" i="43" s="1"/>
  <c r="H1644" i="43" s="1"/>
  <c r="H1645" i="43" s="1"/>
  <c r="H1646" i="43" s="1"/>
  <c r="H1647" i="43" s="1"/>
  <c r="H1648" i="43" s="1"/>
  <c r="H1649" i="43" s="1"/>
  <c r="H1650" i="43" s="1"/>
  <c r="H1651" i="43" s="1"/>
  <c r="H1652" i="43" s="1"/>
  <c r="H1653" i="43" s="1"/>
  <c r="H1654" i="43" s="1"/>
  <c r="H1655" i="43" s="1"/>
  <c r="H1656" i="43" s="1"/>
  <c r="H1657" i="43" s="1"/>
  <c r="H1658" i="43" s="1"/>
  <c r="H1659" i="43" s="1"/>
  <c r="H1660" i="43" s="1"/>
  <c r="H1661" i="43" s="1"/>
  <c r="H1662" i="43" s="1"/>
  <c r="H1663" i="43" s="1"/>
  <c r="H1664" i="43" s="1"/>
  <c r="H1665" i="43" s="1"/>
  <c r="H1666" i="43" s="1"/>
  <c r="H1667" i="43" s="1"/>
  <c r="H1668" i="43" s="1"/>
  <c r="H1669" i="43" s="1"/>
  <c r="H1670" i="43" s="1"/>
  <c r="H1671" i="43" s="1"/>
  <c r="H1672" i="43" s="1"/>
  <c r="H1673" i="43" s="1"/>
  <c r="H1674" i="43" s="1"/>
  <c r="H1675" i="43" s="1"/>
  <c r="H1676" i="43" s="1"/>
  <c r="H1677" i="43" s="1"/>
  <c r="H1678" i="43" s="1"/>
  <c r="H1679" i="43" s="1"/>
  <c r="H1680" i="43" s="1"/>
  <c r="H1681" i="43" s="1"/>
  <c r="H1682" i="43" s="1"/>
  <c r="H1683" i="43" s="1"/>
  <c r="H1684" i="43" s="1"/>
  <c r="H1685" i="43" s="1"/>
  <c r="H1686" i="43" s="1"/>
  <c r="H1687" i="43" s="1"/>
  <c r="H1688" i="43" s="1"/>
  <c r="H1689" i="43" s="1"/>
  <c r="H1690" i="43" s="1"/>
  <c r="H1691" i="43" s="1"/>
  <c r="H1692" i="43" s="1"/>
  <c r="H1693" i="43" s="1"/>
  <c r="H1694" i="43" s="1"/>
  <c r="H1695" i="43" s="1"/>
  <c r="H1696" i="43" s="1"/>
  <c r="H1697" i="43" s="1"/>
  <c r="H1698" i="43" s="1"/>
  <c r="H1699" i="43" s="1"/>
  <c r="H1700" i="43" s="1"/>
  <c r="H1701" i="43" s="1"/>
  <c r="H1702" i="43" s="1"/>
  <c r="H1703" i="43" s="1"/>
  <c r="H1704" i="43" s="1"/>
  <c r="H1705" i="43" s="1"/>
  <c r="H1706" i="43" s="1"/>
  <c r="H1707" i="43" s="1"/>
  <c r="H1708" i="43" s="1"/>
  <c r="H1709" i="43" s="1"/>
  <c r="H1710" i="43" s="1"/>
  <c r="H1711" i="43" s="1"/>
  <c r="H1712" i="43" s="1"/>
  <c r="H1713" i="43" s="1"/>
  <c r="H1714" i="43" s="1"/>
  <c r="H1715" i="43" s="1"/>
  <c r="H1716" i="43" s="1"/>
  <c r="H1717" i="43" s="1"/>
  <c r="H1718" i="43" s="1"/>
  <c r="H1719" i="43" s="1"/>
  <c r="H1720" i="43" s="1"/>
  <c r="H1721" i="43" s="1"/>
  <c r="H1722" i="43" s="1"/>
  <c r="H1723" i="43" s="1"/>
  <c r="H1724" i="43" s="1"/>
  <c r="H1725" i="43" s="1"/>
  <c r="H1726" i="43" s="1"/>
  <c r="H1727" i="43" s="1"/>
  <c r="H1728" i="43" s="1"/>
  <c r="H1729" i="43" s="1"/>
  <c r="H1730" i="43" s="1"/>
  <c r="H1731" i="43" s="1"/>
  <c r="H1732" i="43" s="1"/>
  <c r="H1733" i="43" s="1"/>
  <c r="H1734" i="43" s="1"/>
  <c r="H1735" i="43" s="1"/>
  <c r="H1736" i="43" s="1"/>
  <c r="H1737" i="43" s="1"/>
  <c r="H1738" i="43" s="1"/>
  <c r="H1739" i="43" s="1"/>
  <c r="H1740" i="43" s="1"/>
  <c r="H1741" i="43" s="1"/>
  <c r="H1742" i="43" s="1"/>
  <c r="H1743" i="43" s="1"/>
  <c r="H1744" i="43" s="1"/>
  <c r="H1745" i="43" s="1"/>
  <c r="H1746" i="43" s="1"/>
  <c r="H1747" i="43" s="1"/>
  <c r="H1748" i="43" s="1"/>
  <c r="H1749" i="43" s="1"/>
  <c r="H1750" i="43" s="1"/>
  <c r="H1751" i="43" s="1"/>
  <c r="H1752" i="43" s="1"/>
  <c r="H1753" i="43" s="1"/>
  <c r="H1754" i="43" s="1"/>
  <c r="H1755" i="43" s="1"/>
  <c r="H1756" i="43" s="1"/>
  <c r="H1757" i="43" s="1"/>
  <c r="H1758" i="43" s="1"/>
  <c r="H1759" i="43" s="1"/>
  <c r="H1760" i="43" s="1"/>
  <c r="H1761" i="43" s="1"/>
  <c r="H1762" i="43" s="1"/>
  <c r="H1763" i="43" s="1"/>
  <c r="H1764" i="43" s="1"/>
  <c r="H1765" i="43" s="1"/>
  <c r="H1766" i="43" s="1"/>
  <c r="H1767" i="43" s="1"/>
  <c r="H1768" i="43" s="1"/>
  <c r="H1769" i="43" s="1"/>
  <c r="H1770" i="43" s="1"/>
  <c r="H1771" i="43" s="1"/>
  <c r="H1772" i="43" s="1"/>
  <c r="H1773" i="43" s="1"/>
  <c r="H1774" i="43" s="1"/>
  <c r="H1775" i="43" s="1"/>
  <c r="H1776" i="43" s="1"/>
  <c r="H1777" i="43" s="1"/>
  <c r="H1778" i="43" s="1"/>
  <c r="H1779" i="43" s="1"/>
  <c r="H1780" i="43" s="1"/>
  <c r="H1781" i="43" s="1"/>
  <c r="H1782" i="43" s="1"/>
  <c r="H1783" i="43" s="1"/>
  <c r="H1784" i="43" s="1"/>
  <c r="H1785" i="43" s="1"/>
  <c r="H1786" i="43" s="1"/>
  <c r="H1787" i="43" s="1"/>
  <c r="H1788" i="43" s="1"/>
  <c r="H1789" i="43" s="1"/>
  <c r="H1790" i="43" s="1"/>
  <c r="H1791" i="43" s="1"/>
  <c r="H1792" i="43" s="1"/>
  <c r="H1793" i="43" s="1"/>
  <c r="H1794" i="43" s="1"/>
  <c r="H1795" i="43" s="1"/>
  <c r="H1796" i="43" s="1"/>
  <c r="H1797" i="43" s="1"/>
  <c r="H1798" i="43" s="1"/>
  <c r="H1799" i="43" s="1"/>
  <c r="H1800" i="43" s="1"/>
  <c r="H1801" i="43" s="1"/>
  <c r="H1802" i="43" s="1"/>
  <c r="H1803" i="43" s="1"/>
  <c r="H1804" i="43" s="1"/>
  <c r="H1805" i="43" s="1"/>
  <c r="H1806" i="43" s="1"/>
  <c r="H1807" i="43" s="1"/>
  <c r="H1808" i="43" s="1"/>
  <c r="H1809" i="43" s="1"/>
  <c r="H1810" i="43" s="1"/>
  <c r="H1811" i="43" s="1"/>
  <c r="H1812" i="43" s="1"/>
  <c r="H1813" i="43" s="1"/>
  <c r="H1814" i="43" s="1"/>
  <c r="H1815" i="43" s="1"/>
  <c r="H1816" i="43" s="1"/>
  <c r="H1817" i="43" s="1"/>
  <c r="H1818" i="43" s="1"/>
  <c r="H1819" i="43" s="1"/>
  <c r="H1820" i="43" s="1"/>
  <c r="H1821" i="43" s="1"/>
  <c r="H1822" i="43" s="1"/>
  <c r="H1823" i="43" s="1"/>
  <c r="H1824" i="43" s="1"/>
  <c r="H1825" i="43" s="1"/>
  <c r="H1826" i="43" s="1"/>
  <c r="H1827" i="43" s="1"/>
  <c r="H1828" i="43" s="1"/>
  <c r="H1829" i="43" s="1"/>
  <c r="H1830" i="43" s="1"/>
  <c r="H1831" i="43" s="1"/>
  <c r="H1832" i="43" s="1"/>
  <c r="H1833" i="43" s="1"/>
  <c r="H1834" i="43" s="1"/>
  <c r="H1835" i="43" s="1"/>
  <c r="H1836" i="43" s="1"/>
  <c r="H1837" i="43" s="1"/>
  <c r="H1838" i="43" s="1"/>
  <c r="H1839" i="43" s="1"/>
  <c r="H1840" i="43" s="1"/>
  <c r="H1841" i="43" s="1"/>
  <c r="H1842" i="43" s="1"/>
  <c r="H1843" i="43" s="1"/>
  <c r="H1844" i="43" s="1"/>
  <c r="H1845" i="43" s="1"/>
  <c r="H1846" i="43" s="1"/>
  <c r="H1847" i="43" s="1"/>
  <c r="H1848" i="43" s="1"/>
  <c r="H1849" i="43" s="1"/>
  <c r="H1850" i="43" s="1"/>
  <c r="H1851" i="43" s="1"/>
  <c r="H1852" i="43" s="1"/>
  <c r="H1853" i="43" s="1"/>
  <c r="H1854" i="43" s="1"/>
  <c r="H1855" i="43" s="1"/>
  <c r="H1856" i="43" s="1"/>
  <c r="H1857" i="43" s="1"/>
  <c r="H1858" i="43" s="1"/>
  <c r="H1859" i="43" s="1"/>
  <c r="H1860" i="43" s="1"/>
  <c r="H1861" i="43" s="1"/>
  <c r="H1862" i="43" s="1"/>
  <c r="H1863" i="43" s="1"/>
  <c r="H1864" i="43" s="1"/>
  <c r="H1865" i="43" s="1"/>
  <c r="H1866" i="43" s="1"/>
  <c r="H1867" i="43" s="1"/>
  <c r="H1868" i="43" s="1"/>
  <c r="H1869" i="43" s="1"/>
  <c r="H1870" i="43" s="1"/>
  <c r="H1871" i="43" s="1"/>
  <c r="H1872" i="43" s="1"/>
  <c r="H1873" i="43" s="1"/>
  <c r="H1874" i="43" s="1"/>
  <c r="H1875" i="43" s="1"/>
  <c r="H1876" i="43" s="1"/>
  <c r="H1877" i="43" s="1"/>
  <c r="H1878" i="43" s="1"/>
  <c r="H1879" i="43" s="1"/>
  <c r="H1880" i="43" s="1"/>
  <c r="H1881" i="43" s="1"/>
  <c r="H1882" i="43" s="1"/>
  <c r="H1883" i="43" s="1"/>
  <c r="H1884" i="43" s="1"/>
  <c r="H1885" i="43" s="1"/>
  <c r="H1886" i="43" s="1"/>
  <c r="H1887" i="43" s="1"/>
  <c r="H1888" i="43" s="1"/>
  <c r="H1889" i="43" s="1"/>
  <c r="H1890" i="43" s="1"/>
  <c r="H1891" i="43" s="1"/>
  <c r="H1892" i="43" s="1"/>
  <c r="H1893" i="43" s="1"/>
  <c r="H1894" i="43" s="1"/>
  <c r="H1895" i="43" s="1"/>
  <c r="H1896" i="43" s="1"/>
  <c r="H1897" i="43" s="1"/>
  <c r="H1898" i="43" s="1"/>
  <c r="H1899" i="43" s="1"/>
  <c r="H1900" i="43" s="1"/>
  <c r="H1901" i="43" s="1"/>
  <c r="H1902" i="43" s="1"/>
  <c r="H1903" i="43" s="1"/>
  <c r="H1904" i="43" s="1"/>
  <c r="H1905" i="43" s="1"/>
  <c r="H1906" i="43" s="1"/>
  <c r="H1907" i="43" s="1"/>
  <c r="H1908" i="43" s="1"/>
  <c r="H1909" i="43" s="1"/>
  <c r="H1910" i="43" s="1"/>
  <c r="H1911" i="43" s="1"/>
  <c r="H1912" i="43" s="1"/>
  <c r="H1913" i="43" s="1"/>
  <c r="H1914" i="43" s="1"/>
  <c r="H1915" i="43" s="1"/>
  <c r="H1916" i="43" s="1"/>
  <c r="H1917" i="43" s="1"/>
  <c r="H1918" i="43" s="1"/>
  <c r="H1919" i="43" s="1"/>
  <c r="H1920" i="43" s="1"/>
  <c r="H1921" i="43" s="1"/>
  <c r="H1922" i="43" s="1"/>
  <c r="H1923" i="43" s="1"/>
  <c r="H1924" i="43" s="1"/>
  <c r="H1925" i="43" s="1"/>
  <c r="H1926" i="43" s="1"/>
  <c r="H1927" i="43" s="1"/>
  <c r="H1928" i="43" s="1"/>
  <c r="H1929" i="43" s="1"/>
  <c r="H1930" i="43" s="1"/>
  <c r="H1931" i="43" s="1"/>
  <c r="H1932" i="43" s="1"/>
  <c r="H1933" i="43" s="1"/>
  <c r="H1934" i="43" s="1"/>
  <c r="H1935" i="43" s="1"/>
  <c r="H1936" i="43" s="1"/>
  <c r="H1937" i="43" s="1"/>
  <c r="H1938" i="43" s="1"/>
  <c r="H1939" i="43" s="1"/>
  <c r="H1940" i="43" s="1"/>
  <c r="H1941" i="43" s="1"/>
  <c r="H1942" i="43" s="1"/>
  <c r="H1943" i="43" s="1"/>
  <c r="H1944" i="43" s="1"/>
  <c r="H1945" i="43" s="1"/>
  <c r="H1946" i="43" s="1"/>
  <c r="H1947" i="43" s="1"/>
  <c r="H1948" i="43" s="1"/>
  <c r="H1949" i="43" s="1"/>
  <c r="H1950" i="43" s="1"/>
  <c r="H1951" i="43" s="1"/>
  <c r="H1952" i="43" s="1"/>
  <c r="H1953" i="43" s="1"/>
  <c r="H1954" i="43" s="1"/>
  <c r="H1955" i="43" s="1"/>
  <c r="H1956" i="43" s="1"/>
  <c r="H1957" i="43" s="1"/>
  <c r="H1958" i="43" s="1"/>
  <c r="H1959" i="43" s="1"/>
  <c r="H1960" i="43" s="1"/>
  <c r="H1961" i="43" s="1"/>
  <c r="H1962" i="43" s="1"/>
  <c r="H1963" i="43" s="1"/>
  <c r="H1964" i="43" s="1"/>
  <c r="H1965" i="43" s="1"/>
  <c r="H1966" i="43" s="1"/>
  <c r="H1967" i="43" s="1"/>
  <c r="H1968" i="43" s="1"/>
  <c r="H1969" i="43" s="1"/>
  <c r="H1970" i="43" s="1"/>
  <c r="H1971" i="43" s="1"/>
  <c r="H1972" i="43" s="1"/>
  <c r="H1973" i="43" s="1"/>
  <c r="H1974" i="43" s="1"/>
  <c r="H1975" i="43" s="1"/>
  <c r="H1976" i="43" s="1"/>
  <c r="H1977" i="43" s="1"/>
  <c r="H1978" i="43" s="1"/>
  <c r="H1979" i="43" s="1"/>
  <c r="H1980" i="43" s="1"/>
  <c r="H1981" i="43" s="1"/>
  <c r="H1982" i="43" s="1"/>
  <c r="H1983" i="43" s="1"/>
  <c r="H1984" i="43" s="1"/>
  <c r="H1985" i="43" s="1"/>
  <c r="H1986" i="43" s="1"/>
  <c r="H1987" i="43" s="1"/>
  <c r="H1988" i="43" s="1"/>
  <c r="H1989" i="43" s="1"/>
  <c r="H1990" i="43" s="1"/>
  <c r="H1991" i="43" s="1"/>
  <c r="H1992" i="43" s="1"/>
  <c r="H1993" i="43" s="1"/>
  <c r="H1994" i="43" s="1"/>
  <c r="H1995" i="43" s="1"/>
  <c r="H1996" i="43" s="1"/>
  <c r="H1997" i="43" s="1"/>
  <c r="H1998" i="43" s="1"/>
  <c r="H1999" i="43" s="1"/>
  <c r="H2000" i="43" s="1"/>
  <c r="H2001" i="43" s="1"/>
  <c r="H2002" i="43" s="1"/>
  <c r="H2003" i="43" s="1"/>
  <c r="H2004" i="43" s="1"/>
  <c r="H2005" i="43" s="1"/>
  <c r="H2006" i="43" s="1"/>
  <c r="H2007" i="43" s="1"/>
  <c r="H2008" i="43" s="1"/>
  <c r="H2009" i="43" s="1"/>
  <c r="H2010" i="43" s="1"/>
  <c r="H2011" i="43" s="1"/>
  <c r="H2012" i="43" s="1"/>
  <c r="H2013" i="43" s="1"/>
  <c r="H2014" i="43" s="1"/>
  <c r="H2015" i="43" s="1"/>
  <c r="H2016" i="43" s="1"/>
  <c r="H2017" i="43" s="1"/>
  <c r="H2018" i="43" s="1"/>
  <c r="H2019" i="43" s="1"/>
  <c r="H2020" i="43" s="1"/>
  <c r="H2021" i="43" s="1"/>
  <c r="H2022" i="43" s="1"/>
  <c r="H2023" i="43" s="1"/>
  <c r="H2024" i="43" s="1"/>
  <c r="H2025" i="43" s="1"/>
  <c r="H2026" i="43" s="1"/>
  <c r="H2027" i="43" s="1"/>
  <c r="H2028" i="43" s="1"/>
  <c r="H2029" i="43" s="1"/>
  <c r="H2030" i="43" s="1"/>
  <c r="H2031" i="43" s="1"/>
  <c r="H2032" i="43" s="1"/>
  <c r="H2033" i="43" s="1"/>
  <c r="H2034" i="43" s="1"/>
  <c r="H2035" i="43" s="1"/>
  <c r="H2036" i="43" s="1"/>
  <c r="H2037" i="43" s="1"/>
  <c r="H2038" i="43" s="1"/>
  <c r="H2039" i="43" s="1"/>
  <c r="H2040" i="43" s="1"/>
  <c r="H2041" i="43" s="1"/>
  <c r="H2042" i="43" s="1"/>
  <c r="H2043" i="43" s="1"/>
  <c r="H2044" i="43" s="1"/>
  <c r="H2045" i="43" s="1"/>
  <c r="H2046" i="43" s="1"/>
  <c r="H2047" i="43" s="1"/>
  <c r="H2048" i="43" s="1"/>
  <c r="H2049" i="43" s="1"/>
  <c r="H2050" i="43" s="1"/>
  <c r="H2051" i="43" s="1"/>
  <c r="H2052" i="43" s="1"/>
  <c r="H2053" i="43" s="1"/>
  <c r="H2054" i="43" s="1"/>
  <c r="H2055" i="43" s="1"/>
  <c r="H2056" i="43" s="1"/>
  <c r="H2057" i="43" s="1"/>
  <c r="H2058" i="43" s="1"/>
  <c r="H2059" i="43" s="1"/>
  <c r="H2060" i="43" s="1"/>
  <c r="H2061" i="43" s="1"/>
  <c r="H2062" i="43" s="1"/>
  <c r="H2063" i="43" s="1"/>
  <c r="H2064" i="43" s="1"/>
  <c r="H2065" i="43" s="1"/>
  <c r="H2066" i="43" s="1"/>
  <c r="H2067" i="43" s="1"/>
  <c r="H2068" i="43" s="1"/>
  <c r="H2069" i="43" s="1"/>
  <c r="H2070" i="43" s="1"/>
  <c r="H2071" i="43" s="1"/>
  <c r="H2072" i="43" s="1"/>
  <c r="H2073" i="43" s="1"/>
  <c r="H2074" i="43" s="1"/>
  <c r="H2075" i="43" s="1"/>
  <c r="H2076" i="43" s="1"/>
  <c r="H2077" i="43" s="1"/>
  <c r="H2078" i="43" s="1"/>
  <c r="H2079" i="43" s="1"/>
  <c r="H2080" i="43" s="1"/>
  <c r="H2081" i="43" s="1"/>
  <c r="H2082" i="43" s="1"/>
  <c r="H2083" i="43" s="1"/>
  <c r="H2084" i="43" s="1"/>
  <c r="H2085" i="43" s="1"/>
  <c r="H2086" i="43" s="1"/>
  <c r="H2087" i="43" s="1"/>
  <c r="H2088" i="43" s="1"/>
  <c r="H2089" i="43" s="1"/>
  <c r="H2090" i="43" s="1"/>
  <c r="H2091" i="43" s="1"/>
  <c r="H2092" i="43" s="1"/>
  <c r="H2093" i="43" s="1"/>
  <c r="H2094" i="43" s="1"/>
  <c r="H2095" i="43" s="1"/>
  <c r="H2096" i="43" s="1"/>
  <c r="H2097" i="43" s="1"/>
  <c r="H2098" i="43" s="1"/>
  <c r="H2099" i="43" s="1"/>
  <c r="H2100" i="43" s="1"/>
  <c r="H2101" i="43" s="1"/>
  <c r="H2102" i="43" s="1"/>
  <c r="H2103" i="43" s="1"/>
  <c r="H2104" i="43" s="1"/>
  <c r="H2105" i="43" s="1"/>
  <c r="H2106" i="43" s="1"/>
  <c r="H2107" i="43" s="1"/>
  <c r="H2108" i="43" s="1"/>
  <c r="H2109" i="43" s="1"/>
  <c r="H2110" i="43" s="1"/>
  <c r="H2111" i="43" s="1"/>
  <c r="H2112" i="43" s="1"/>
  <c r="H2113" i="43" s="1"/>
  <c r="H2114" i="43" s="1"/>
  <c r="H2115" i="43" s="1"/>
  <c r="H2116" i="43" s="1"/>
  <c r="H2117" i="43" s="1"/>
  <c r="H2118" i="43" s="1"/>
  <c r="H2119" i="43" s="1"/>
  <c r="H2120" i="43" s="1"/>
  <c r="H2121" i="43" s="1"/>
  <c r="H2122" i="43" s="1"/>
  <c r="H2123" i="43" s="1"/>
  <c r="H2124" i="43" s="1"/>
  <c r="H2125" i="43" s="1"/>
  <c r="H2126" i="43" s="1"/>
  <c r="H2127" i="43" s="1"/>
  <c r="H2128" i="43" s="1"/>
  <c r="H2129" i="43" s="1"/>
  <c r="H2130" i="43" s="1"/>
  <c r="H2131" i="43" s="1"/>
  <c r="H2132" i="43" s="1"/>
  <c r="H2133" i="43" s="1"/>
  <c r="H2134" i="43" s="1"/>
  <c r="H2135" i="43" s="1"/>
  <c r="H2136" i="43" s="1"/>
  <c r="H2137" i="43" s="1"/>
  <c r="H2138" i="43" s="1"/>
  <c r="H2139" i="43" s="1"/>
  <c r="H2140" i="43" s="1"/>
  <c r="H2141" i="43" s="1"/>
  <c r="H2142" i="43" s="1"/>
  <c r="H2143" i="43" s="1"/>
  <c r="H2144" i="43" s="1"/>
  <c r="H2145" i="43" s="1"/>
  <c r="H2146" i="43" s="1"/>
  <c r="H2147" i="43" s="1"/>
  <c r="H2148" i="43" s="1"/>
  <c r="H2149" i="43" s="1"/>
  <c r="H2150" i="43" s="1"/>
  <c r="H2151" i="43" s="1"/>
  <c r="H2152" i="43" s="1"/>
  <c r="H2153" i="43" s="1"/>
  <c r="H2154" i="43" s="1"/>
  <c r="H2155" i="43" s="1"/>
  <c r="H2156" i="43" s="1"/>
  <c r="H2157" i="43" s="1"/>
  <c r="H2158" i="43" s="1"/>
  <c r="H2159" i="43" s="1"/>
  <c r="H2160" i="43" s="1"/>
  <c r="H2161" i="43" s="1"/>
  <c r="H2162" i="43" s="1"/>
  <c r="H2163" i="43" s="1"/>
  <c r="H2164" i="43" s="1"/>
  <c r="H2165" i="43" s="1"/>
  <c r="H2166" i="43" s="1"/>
  <c r="H2167" i="43" s="1"/>
  <c r="H2168" i="43" s="1"/>
  <c r="H2169" i="43" s="1"/>
  <c r="H2170" i="43" s="1"/>
  <c r="H2171" i="43" s="1"/>
  <c r="H2172" i="43" s="1"/>
  <c r="H2173" i="43" s="1"/>
  <c r="H2174" i="43" s="1"/>
  <c r="H2175" i="43" s="1"/>
  <c r="H2176" i="43" s="1"/>
  <c r="H2177" i="43" s="1"/>
  <c r="H2178" i="43" s="1"/>
  <c r="H2179" i="43" s="1"/>
  <c r="H2180" i="43" s="1"/>
  <c r="H2181" i="43" s="1"/>
  <c r="H2182" i="43" s="1"/>
  <c r="H2183" i="43" s="1"/>
  <c r="H2184" i="43" s="1"/>
  <c r="H2185" i="43" s="1"/>
  <c r="H2186" i="43" s="1"/>
  <c r="H2187" i="43" s="1"/>
  <c r="H2188" i="43" s="1"/>
  <c r="H2189" i="43" s="1"/>
  <c r="H2190" i="43" s="1"/>
  <c r="H2191" i="43" s="1"/>
  <c r="H2192" i="43" s="1"/>
  <c r="H4" i="43"/>
  <c r="C24" i="56"/>
  <c r="D109" i="55"/>
  <c r="E109" i="55"/>
  <c r="F109" i="55"/>
  <c r="G109" i="55"/>
  <c r="H109" i="55"/>
  <c r="I109" i="55"/>
  <c r="J109" i="55"/>
  <c r="K109" i="55"/>
  <c r="L109" i="55"/>
  <c r="M109" i="55"/>
  <c r="N109" i="55"/>
  <c r="O109" i="55"/>
  <c r="P109" i="55"/>
  <c r="Q109" i="55"/>
  <c r="R109" i="55"/>
  <c r="S109" i="55"/>
  <c r="T109" i="55"/>
  <c r="U109" i="55"/>
  <c r="V109" i="55"/>
  <c r="W109" i="55"/>
  <c r="X109" i="55"/>
  <c r="Y109" i="55"/>
  <c r="Z109" i="55"/>
  <c r="AA109" i="55"/>
  <c r="AB109" i="55"/>
  <c r="AC109" i="55"/>
  <c r="AD109" i="55"/>
  <c r="AE109" i="55"/>
  <c r="AF109" i="55"/>
  <c r="D110" i="55"/>
  <c r="E110" i="55"/>
  <c r="F110" i="55"/>
  <c r="G110" i="55"/>
  <c r="H110" i="55"/>
  <c r="I110" i="55"/>
  <c r="J110" i="55"/>
  <c r="K110" i="55"/>
  <c r="L110" i="55"/>
  <c r="M110" i="55"/>
  <c r="N110" i="55"/>
  <c r="O110" i="55"/>
  <c r="P110" i="55"/>
  <c r="Q110" i="55"/>
  <c r="R110" i="55"/>
  <c r="S110" i="55"/>
  <c r="T110" i="55"/>
  <c r="U110" i="55"/>
  <c r="V110" i="55"/>
  <c r="W110" i="55"/>
  <c r="X110" i="55"/>
  <c r="Y110" i="55"/>
  <c r="Z110" i="55"/>
  <c r="AA110" i="55"/>
  <c r="AB110" i="55"/>
  <c r="AC110" i="55"/>
  <c r="AD110" i="55"/>
  <c r="AE110" i="55"/>
  <c r="AF110" i="55"/>
  <c r="D111" i="55"/>
  <c r="E111" i="55"/>
  <c r="F111" i="55"/>
  <c r="G111" i="55"/>
  <c r="H111" i="55"/>
  <c r="I111" i="55"/>
  <c r="J111" i="55"/>
  <c r="K111" i="55"/>
  <c r="L111" i="55"/>
  <c r="M111" i="55"/>
  <c r="N111" i="55"/>
  <c r="O111" i="55"/>
  <c r="P111" i="55"/>
  <c r="Q111" i="55"/>
  <c r="R111" i="55"/>
  <c r="S111" i="55"/>
  <c r="T111" i="55"/>
  <c r="U111" i="55"/>
  <c r="V111" i="55"/>
  <c r="W111" i="55"/>
  <c r="X111" i="55"/>
  <c r="Y111" i="55"/>
  <c r="Z111" i="55"/>
  <c r="AA111" i="55"/>
  <c r="AB111" i="55"/>
  <c r="AC111" i="55"/>
  <c r="AD111" i="55"/>
  <c r="AE111" i="55"/>
  <c r="AF111" i="55"/>
  <c r="D112" i="55"/>
  <c r="E112" i="55"/>
  <c r="F112" i="55"/>
  <c r="G112" i="55"/>
  <c r="H112" i="55"/>
  <c r="I112" i="55"/>
  <c r="J112" i="55"/>
  <c r="K112" i="55"/>
  <c r="L112" i="55"/>
  <c r="M112" i="55"/>
  <c r="N112" i="55"/>
  <c r="O112" i="55"/>
  <c r="P112" i="55"/>
  <c r="Q112" i="55"/>
  <c r="R112" i="55"/>
  <c r="S112" i="55"/>
  <c r="T112" i="55"/>
  <c r="U112" i="55"/>
  <c r="V112" i="55"/>
  <c r="W112" i="55"/>
  <c r="X112" i="55"/>
  <c r="Y112" i="55"/>
  <c r="Z112" i="55"/>
  <c r="AA112" i="55"/>
  <c r="AB112" i="55"/>
  <c r="AC112" i="55"/>
  <c r="AD112" i="55"/>
  <c r="AE112" i="55"/>
  <c r="AF112" i="55"/>
  <c r="D113" i="55"/>
  <c r="E113" i="55"/>
  <c r="F113" i="55"/>
  <c r="G113" i="55"/>
  <c r="H113" i="55"/>
  <c r="I113" i="55"/>
  <c r="J113" i="55"/>
  <c r="K113" i="55"/>
  <c r="L113" i="55"/>
  <c r="M113" i="55"/>
  <c r="N113" i="55"/>
  <c r="O113" i="55"/>
  <c r="P113" i="55"/>
  <c r="Q113" i="55"/>
  <c r="R113" i="55"/>
  <c r="S113" i="55"/>
  <c r="T113" i="55"/>
  <c r="U113" i="55"/>
  <c r="V113" i="55"/>
  <c r="W113" i="55"/>
  <c r="X113" i="55"/>
  <c r="Y113" i="55"/>
  <c r="Z113" i="55"/>
  <c r="AA113" i="55"/>
  <c r="AB113" i="55"/>
  <c r="AC113" i="55"/>
  <c r="AD113" i="55"/>
  <c r="AE113" i="55"/>
  <c r="AF113" i="55"/>
  <c r="C110" i="55"/>
  <c r="C111" i="55"/>
  <c r="C112" i="55"/>
  <c r="C113" i="55"/>
  <c r="C109" i="55"/>
  <c r="D21" i="56"/>
  <c r="D22" i="56"/>
  <c r="D23" i="56"/>
  <c r="D24" i="56"/>
  <c r="D25" i="56"/>
  <c r="D7" i="56"/>
  <c r="D8" i="56"/>
  <c r="D9" i="56"/>
  <c r="D10" i="56"/>
  <c r="D11" i="56"/>
  <c r="D12" i="56"/>
  <c r="D13" i="56"/>
  <c r="D14" i="56"/>
  <c r="D15" i="56"/>
  <c r="D16" i="56"/>
  <c r="D17" i="56"/>
  <c r="D18" i="56"/>
  <c r="D19" i="56"/>
  <c r="D20" i="56"/>
  <c r="D6" i="56"/>
  <c r="C7" i="56"/>
  <c r="C8" i="56"/>
  <c r="C9" i="56"/>
  <c r="C10" i="56"/>
  <c r="C11" i="56"/>
  <c r="C12" i="56"/>
  <c r="C13" i="56"/>
  <c r="C14" i="56"/>
  <c r="C15" i="56"/>
  <c r="C16" i="56"/>
  <c r="C17" i="56"/>
  <c r="C18" i="56"/>
  <c r="C19" i="56"/>
  <c r="C20" i="56"/>
  <c r="C6" i="56"/>
  <c r="E83" i="55"/>
  <c r="F83" i="55"/>
  <c r="G83" i="55"/>
  <c r="H83" i="55"/>
  <c r="I83" i="55"/>
  <c r="J83" i="55"/>
  <c r="K83" i="55"/>
  <c r="L83" i="55"/>
  <c r="M83" i="55"/>
  <c r="N83" i="55"/>
  <c r="O83" i="55"/>
  <c r="P83" i="55"/>
  <c r="Q83" i="55"/>
  <c r="R83" i="55"/>
  <c r="S83" i="55"/>
  <c r="T83" i="55"/>
  <c r="U83" i="55"/>
  <c r="V83" i="55"/>
  <c r="W83" i="55"/>
  <c r="X83" i="55"/>
  <c r="Y83" i="55"/>
  <c r="Z83" i="55"/>
  <c r="AA83" i="55"/>
  <c r="AB83" i="55"/>
  <c r="AC83" i="55"/>
  <c r="AD83" i="55"/>
  <c r="AE83" i="55"/>
  <c r="AF83" i="55"/>
  <c r="AG83" i="55"/>
  <c r="E84" i="55"/>
  <c r="F84" i="55"/>
  <c r="G84" i="55"/>
  <c r="H84" i="55"/>
  <c r="I84" i="55"/>
  <c r="J84" i="55"/>
  <c r="K84" i="55"/>
  <c r="L84" i="55"/>
  <c r="M84" i="55"/>
  <c r="N84" i="55"/>
  <c r="O84" i="55"/>
  <c r="P84" i="55"/>
  <c r="Q84" i="55"/>
  <c r="R84" i="55"/>
  <c r="S84" i="55"/>
  <c r="T84" i="55"/>
  <c r="U84" i="55"/>
  <c r="V84" i="55"/>
  <c r="W84" i="55"/>
  <c r="X84" i="55"/>
  <c r="Y84" i="55"/>
  <c r="Z84" i="55"/>
  <c r="AA84" i="55"/>
  <c r="AB84" i="55"/>
  <c r="AC84" i="55"/>
  <c r="AD84" i="55"/>
  <c r="AE84" i="55"/>
  <c r="AF84" i="55"/>
  <c r="AG84" i="55"/>
  <c r="E85" i="55"/>
  <c r="F85" i="55"/>
  <c r="G85" i="55"/>
  <c r="H85" i="55"/>
  <c r="I85" i="55"/>
  <c r="J85" i="55"/>
  <c r="K85" i="55"/>
  <c r="L85" i="55"/>
  <c r="M85" i="55"/>
  <c r="N85" i="55"/>
  <c r="O85" i="55"/>
  <c r="P85" i="55"/>
  <c r="Q85" i="55"/>
  <c r="R85" i="55"/>
  <c r="S85" i="55"/>
  <c r="T85" i="55"/>
  <c r="U85" i="55"/>
  <c r="V85" i="55"/>
  <c r="W85" i="55"/>
  <c r="X85" i="55"/>
  <c r="Y85" i="55"/>
  <c r="Z85" i="55"/>
  <c r="AA85" i="55"/>
  <c r="AB85" i="55"/>
  <c r="AC85" i="55"/>
  <c r="AD85" i="55"/>
  <c r="AE85" i="55"/>
  <c r="AF85" i="55"/>
  <c r="AG85" i="55"/>
  <c r="E86" i="55"/>
  <c r="F86" i="55"/>
  <c r="G86" i="55"/>
  <c r="H86" i="55"/>
  <c r="I86" i="55"/>
  <c r="J86" i="55"/>
  <c r="K86" i="55"/>
  <c r="L86" i="55"/>
  <c r="M86" i="55"/>
  <c r="N86" i="55"/>
  <c r="O86" i="55"/>
  <c r="P86" i="55"/>
  <c r="Q86" i="55"/>
  <c r="R86" i="55"/>
  <c r="S86" i="55"/>
  <c r="T86" i="55"/>
  <c r="U86" i="55"/>
  <c r="V86" i="55"/>
  <c r="W86" i="55"/>
  <c r="X86" i="55"/>
  <c r="Y86" i="55"/>
  <c r="Z86" i="55"/>
  <c r="AA86" i="55"/>
  <c r="AB86" i="55"/>
  <c r="AC86" i="55"/>
  <c r="AD86" i="55"/>
  <c r="AE86" i="55"/>
  <c r="AF86" i="55"/>
  <c r="AG86" i="55"/>
  <c r="E87" i="55"/>
  <c r="F87" i="55"/>
  <c r="G87" i="55"/>
  <c r="H87" i="55"/>
  <c r="I87" i="55"/>
  <c r="J87" i="55"/>
  <c r="K87" i="55"/>
  <c r="L87" i="55"/>
  <c r="M87" i="55"/>
  <c r="N87" i="55"/>
  <c r="O87" i="55"/>
  <c r="P87" i="55"/>
  <c r="Q87" i="55"/>
  <c r="R87" i="55"/>
  <c r="S87" i="55"/>
  <c r="T87" i="55"/>
  <c r="U87" i="55"/>
  <c r="V87" i="55"/>
  <c r="W87" i="55"/>
  <c r="X87" i="55"/>
  <c r="Y87" i="55"/>
  <c r="Z87" i="55"/>
  <c r="AA87" i="55"/>
  <c r="AB87" i="55"/>
  <c r="AC87" i="55"/>
  <c r="AD87" i="55"/>
  <c r="AE87" i="55"/>
  <c r="AF87" i="55"/>
  <c r="AG87" i="55"/>
  <c r="E88" i="55"/>
  <c r="F88" i="55"/>
  <c r="G88" i="55"/>
  <c r="H88" i="55"/>
  <c r="I88" i="55"/>
  <c r="J88" i="55"/>
  <c r="K88" i="55"/>
  <c r="L88" i="55"/>
  <c r="M88" i="55"/>
  <c r="N88" i="55"/>
  <c r="O88" i="55"/>
  <c r="P88" i="55"/>
  <c r="Q88" i="55"/>
  <c r="R88" i="55"/>
  <c r="S88" i="55"/>
  <c r="T88" i="55"/>
  <c r="U88" i="55"/>
  <c r="V88" i="55"/>
  <c r="W88" i="55"/>
  <c r="X88" i="55"/>
  <c r="Y88" i="55"/>
  <c r="Z88" i="55"/>
  <c r="AA88" i="55"/>
  <c r="AB88" i="55"/>
  <c r="AC88" i="55"/>
  <c r="AD88" i="55"/>
  <c r="AE88" i="55"/>
  <c r="AF88" i="55"/>
  <c r="AG88" i="55"/>
  <c r="E89" i="55"/>
  <c r="F89" i="55"/>
  <c r="G89" i="55"/>
  <c r="H89" i="55"/>
  <c r="I89" i="55"/>
  <c r="J89" i="55"/>
  <c r="K89" i="55"/>
  <c r="L89" i="55"/>
  <c r="M89" i="55"/>
  <c r="N89" i="55"/>
  <c r="O89" i="55"/>
  <c r="P89" i="55"/>
  <c r="Q89" i="55"/>
  <c r="R89" i="55"/>
  <c r="S89" i="55"/>
  <c r="T89" i="55"/>
  <c r="U89" i="55"/>
  <c r="V89" i="55"/>
  <c r="W89" i="55"/>
  <c r="X89" i="55"/>
  <c r="Y89" i="55"/>
  <c r="Z89" i="55"/>
  <c r="AA89" i="55"/>
  <c r="AB89" i="55"/>
  <c r="AC89" i="55"/>
  <c r="AD89" i="55"/>
  <c r="AE89" i="55"/>
  <c r="AF89" i="55"/>
  <c r="AG89" i="55"/>
  <c r="E90" i="55"/>
  <c r="F90" i="55"/>
  <c r="G90" i="55"/>
  <c r="H90" i="55"/>
  <c r="I90" i="55"/>
  <c r="J90" i="55"/>
  <c r="K90" i="55"/>
  <c r="L90" i="55"/>
  <c r="M90" i="55"/>
  <c r="N90" i="55"/>
  <c r="O90" i="55"/>
  <c r="P90" i="55"/>
  <c r="Q90" i="55"/>
  <c r="R90" i="55"/>
  <c r="S90" i="55"/>
  <c r="T90" i="55"/>
  <c r="U90" i="55"/>
  <c r="V90" i="55"/>
  <c r="W90" i="55"/>
  <c r="X90" i="55"/>
  <c r="Y90" i="55"/>
  <c r="Z90" i="55"/>
  <c r="AA90" i="55"/>
  <c r="AB90" i="55"/>
  <c r="AC90" i="55"/>
  <c r="AD90" i="55"/>
  <c r="AE90" i="55"/>
  <c r="AF90" i="55"/>
  <c r="AG90" i="55"/>
  <c r="E91" i="55"/>
  <c r="F91" i="55"/>
  <c r="G91" i="55"/>
  <c r="H91" i="55"/>
  <c r="I91" i="55"/>
  <c r="J91" i="55"/>
  <c r="K91" i="55"/>
  <c r="L91" i="55"/>
  <c r="M91" i="55"/>
  <c r="N91" i="55"/>
  <c r="O91" i="55"/>
  <c r="P91" i="55"/>
  <c r="Q91" i="55"/>
  <c r="R91" i="55"/>
  <c r="S91" i="55"/>
  <c r="T91" i="55"/>
  <c r="U91" i="55"/>
  <c r="V91" i="55"/>
  <c r="W91" i="55"/>
  <c r="X91" i="55"/>
  <c r="Y91" i="55"/>
  <c r="Z91" i="55"/>
  <c r="AA91" i="55"/>
  <c r="AB91" i="55"/>
  <c r="AC91" i="55"/>
  <c r="AD91" i="55"/>
  <c r="AE91" i="55"/>
  <c r="AF91" i="55"/>
  <c r="AG91" i="55"/>
  <c r="E92" i="55"/>
  <c r="F92" i="55"/>
  <c r="G92" i="55"/>
  <c r="H92" i="55"/>
  <c r="I92" i="55"/>
  <c r="J92" i="55"/>
  <c r="K92" i="55"/>
  <c r="L92" i="55"/>
  <c r="M92" i="55"/>
  <c r="N92" i="55"/>
  <c r="O92" i="55"/>
  <c r="P92" i="55"/>
  <c r="Q92" i="55"/>
  <c r="R92" i="55"/>
  <c r="S92" i="55"/>
  <c r="T92" i="55"/>
  <c r="U92" i="55"/>
  <c r="V92" i="55"/>
  <c r="W92" i="55"/>
  <c r="X92" i="55"/>
  <c r="Y92" i="55"/>
  <c r="Z92" i="55"/>
  <c r="AA92" i="55"/>
  <c r="AB92" i="55"/>
  <c r="AC92" i="55"/>
  <c r="AD92" i="55"/>
  <c r="AE92" i="55"/>
  <c r="AF92" i="55"/>
  <c r="AG92" i="55"/>
  <c r="E93" i="55"/>
  <c r="F93" i="55"/>
  <c r="G93" i="55"/>
  <c r="H93" i="55"/>
  <c r="I93" i="55"/>
  <c r="J93" i="55"/>
  <c r="K93" i="55"/>
  <c r="L93" i="55"/>
  <c r="M93" i="55"/>
  <c r="N93" i="55"/>
  <c r="O93" i="55"/>
  <c r="P93" i="55"/>
  <c r="Q93" i="55"/>
  <c r="R93" i="55"/>
  <c r="S93" i="55"/>
  <c r="T93" i="55"/>
  <c r="U93" i="55"/>
  <c r="V93" i="55"/>
  <c r="W93" i="55"/>
  <c r="X93" i="55"/>
  <c r="Y93" i="55"/>
  <c r="Z93" i="55"/>
  <c r="AA93" i="55"/>
  <c r="AB93" i="55"/>
  <c r="AC93" i="55"/>
  <c r="AD93" i="55"/>
  <c r="AE93" i="55"/>
  <c r="AF93" i="55"/>
  <c r="AG93" i="55"/>
  <c r="E94" i="55"/>
  <c r="F94" i="55"/>
  <c r="G94" i="55"/>
  <c r="H94" i="55"/>
  <c r="I94" i="55"/>
  <c r="J94" i="55"/>
  <c r="K94" i="55"/>
  <c r="L94" i="55"/>
  <c r="M94" i="55"/>
  <c r="N94" i="55"/>
  <c r="O94" i="55"/>
  <c r="P94" i="55"/>
  <c r="Q94" i="55"/>
  <c r="R94" i="55"/>
  <c r="S94" i="55"/>
  <c r="T94" i="55"/>
  <c r="U94" i="55"/>
  <c r="V94" i="55"/>
  <c r="W94" i="55"/>
  <c r="X94" i="55"/>
  <c r="Y94" i="55"/>
  <c r="Z94" i="55"/>
  <c r="AA94" i="55"/>
  <c r="AB94" i="55"/>
  <c r="AC94" i="55"/>
  <c r="AD94" i="55"/>
  <c r="AE94" i="55"/>
  <c r="AF94" i="55"/>
  <c r="AG94" i="55"/>
  <c r="E95" i="55"/>
  <c r="F95" i="55"/>
  <c r="G95" i="55"/>
  <c r="H95" i="55"/>
  <c r="I95" i="55"/>
  <c r="J95" i="55"/>
  <c r="K95" i="55"/>
  <c r="L95" i="55"/>
  <c r="M95" i="55"/>
  <c r="N95" i="55"/>
  <c r="O95" i="55"/>
  <c r="P95" i="55"/>
  <c r="Q95" i="55"/>
  <c r="R95" i="55"/>
  <c r="S95" i="55"/>
  <c r="T95" i="55"/>
  <c r="U95" i="55"/>
  <c r="V95" i="55"/>
  <c r="W95" i="55"/>
  <c r="X95" i="55"/>
  <c r="Y95" i="55"/>
  <c r="Z95" i="55"/>
  <c r="AA95" i="55"/>
  <c r="AB95" i="55"/>
  <c r="AC95" i="55"/>
  <c r="AD95" i="55"/>
  <c r="AE95" i="55"/>
  <c r="AF95" i="55"/>
  <c r="AG95" i="55"/>
  <c r="E96" i="55"/>
  <c r="F96" i="55"/>
  <c r="G96" i="55"/>
  <c r="H96" i="55"/>
  <c r="I96" i="55"/>
  <c r="J96" i="55"/>
  <c r="K96" i="55"/>
  <c r="L96" i="55"/>
  <c r="M96" i="55"/>
  <c r="N96" i="55"/>
  <c r="O96" i="55"/>
  <c r="P96" i="55"/>
  <c r="Q96" i="55"/>
  <c r="R96" i="55"/>
  <c r="S96" i="55"/>
  <c r="T96" i="55"/>
  <c r="U96" i="55"/>
  <c r="V96" i="55"/>
  <c r="W96" i="55"/>
  <c r="X96" i="55"/>
  <c r="Y96" i="55"/>
  <c r="Z96" i="55"/>
  <c r="AA96" i="55"/>
  <c r="AB96" i="55"/>
  <c r="AC96" i="55"/>
  <c r="AD96" i="55"/>
  <c r="AE96" i="55"/>
  <c r="AF96" i="55"/>
  <c r="AG96" i="55"/>
  <c r="E97" i="55"/>
  <c r="F97" i="55"/>
  <c r="G97" i="55"/>
  <c r="H97" i="55"/>
  <c r="I97" i="55"/>
  <c r="J97" i="55"/>
  <c r="K97" i="55"/>
  <c r="L97" i="55"/>
  <c r="M97" i="55"/>
  <c r="N97" i="55"/>
  <c r="O97" i="55"/>
  <c r="P97" i="55"/>
  <c r="Q97" i="55"/>
  <c r="R97" i="55"/>
  <c r="S97" i="55"/>
  <c r="T97" i="55"/>
  <c r="U97" i="55"/>
  <c r="V97" i="55"/>
  <c r="W97" i="55"/>
  <c r="X97" i="55"/>
  <c r="Y97" i="55"/>
  <c r="Z97" i="55"/>
  <c r="AA97" i="55"/>
  <c r="AB97" i="55"/>
  <c r="AC97" i="55"/>
  <c r="AD97" i="55"/>
  <c r="AE97" i="55"/>
  <c r="AF97" i="55"/>
  <c r="AG97" i="55"/>
  <c r="E98" i="55"/>
  <c r="F98" i="55"/>
  <c r="G98" i="55"/>
  <c r="H98" i="55"/>
  <c r="I98" i="55"/>
  <c r="J98" i="55"/>
  <c r="K98" i="55"/>
  <c r="L98" i="55"/>
  <c r="M98" i="55"/>
  <c r="N98" i="55"/>
  <c r="O98" i="55"/>
  <c r="P98" i="55"/>
  <c r="Q98" i="55"/>
  <c r="R98" i="55"/>
  <c r="S98" i="55"/>
  <c r="T98" i="55"/>
  <c r="U98" i="55"/>
  <c r="V98" i="55"/>
  <c r="W98" i="55"/>
  <c r="X98" i="55"/>
  <c r="Y98" i="55"/>
  <c r="Z98" i="55"/>
  <c r="AA98" i="55"/>
  <c r="AB98" i="55"/>
  <c r="AC98" i="55"/>
  <c r="AD98" i="55"/>
  <c r="AE98" i="55"/>
  <c r="AF98" i="55"/>
  <c r="AG98" i="55"/>
  <c r="D84" i="55"/>
  <c r="D85" i="55"/>
  <c r="D86" i="55"/>
  <c r="D87" i="55"/>
  <c r="D88" i="55"/>
  <c r="D89" i="55"/>
  <c r="D90" i="55"/>
  <c r="D91" i="55"/>
  <c r="D92" i="55"/>
  <c r="D93" i="55"/>
  <c r="D94" i="55"/>
  <c r="D95" i="55"/>
  <c r="D96" i="55"/>
  <c r="D97" i="55"/>
  <c r="D98" i="55"/>
  <c r="D83" i="55"/>
  <c r="C64" i="55"/>
  <c r="D64" i="55"/>
  <c r="E64" i="55"/>
  <c r="F64" i="55"/>
  <c r="G64" i="55"/>
  <c r="H64" i="55"/>
  <c r="I64" i="55"/>
  <c r="J64" i="55"/>
  <c r="K64" i="55"/>
  <c r="L64" i="55"/>
  <c r="M64" i="55"/>
  <c r="N64" i="55"/>
  <c r="O64" i="55"/>
  <c r="P64" i="55"/>
  <c r="Q64" i="55"/>
  <c r="R64" i="55"/>
  <c r="S64" i="55"/>
  <c r="T64" i="55"/>
  <c r="U64" i="55"/>
  <c r="V64" i="55"/>
  <c r="W64" i="55"/>
  <c r="X64" i="55"/>
  <c r="Y64" i="55"/>
  <c r="Z64" i="55"/>
  <c r="AA64" i="55"/>
  <c r="AB64" i="55"/>
  <c r="AC64" i="55"/>
  <c r="AD64" i="55"/>
  <c r="AE64" i="55"/>
  <c r="AF64" i="55"/>
  <c r="AG64" i="55"/>
  <c r="C65" i="55"/>
  <c r="D65" i="55"/>
  <c r="E65" i="55"/>
  <c r="F65" i="55"/>
  <c r="G65" i="55"/>
  <c r="H65" i="55"/>
  <c r="I65" i="55"/>
  <c r="J65" i="55"/>
  <c r="K65" i="55"/>
  <c r="L65" i="55"/>
  <c r="M65" i="55"/>
  <c r="N65" i="55"/>
  <c r="O65" i="55"/>
  <c r="P65" i="55"/>
  <c r="Q65" i="55"/>
  <c r="R65" i="55"/>
  <c r="S65" i="55"/>
  <c r="T65" i="55"/>
  <c r="U65" i="55"/>
  <c r="V65" i="55"/>
  <c r="W65" i="55"/>
  <c r="X65" i="55"/>
  <c r="Y65" i="55"/>
  <c r="Z65" i="55"/>
  <c r="AA65" i="55"/>
  <c r="AB65" i="55"/>
  <c r="AC65" i="55"/>
  <c r="AD65" i="55"/>
  <c r="AE65" i="55"/>
  <c r="AF65" i="55"/>
  <c r="AG65" i="55"/>
  <c r="C66" i="55"/>
  <c r="D66" i="55"/>
  <c r="E66" i="55"/>
  <c r="F66" i="55"/>
  <c r="G66" i="55"/>
  <c r="H66" i="55"/>
  <c r="I66" i="55"/>
  <c r="J66" i="55"/>
  <c r="K66" i="55"/>
  <c r="L66" i="55"/>
  <c r="M66" i="55"/>
  <c r="N66" i="55"/>
  <c r="O66" i="55"/>
  <c r="P66" i="55"/>
  <c r="Q66" i="55"/>
  <c r="R66" i="55"/>
  <c r="S66" i="55"/>
  <c r="T66" i="55"/>
  <c r="U66" i="55"/>
  <c r="V66" i="55"/>
  <c r="W66" i="55"/>
  <c r="X66" i="55"/>
  <c r="Y66" i="55"/>
  <c r="Z66" i="55"/>
  <c r="AA66" i="55"/>
  <c r="AB66" i="55"/>
  <c r="AC66" i="55"/>
  <c r="AD66" i="55"/>
  <c r="AE66" i="55"/>
  <c r="AF66" i="55"/>
  <c r="AG66" i="55"/>
  <c r="C67" i="55"/>
  <c r="D67" i="55"/>
  <c r="E67" i="55"/>
  <c r="F67" i="55"/>
  <c r="G67" i="55"/>
  <c r="H67" i="55"/>
  <c r="I67" i="55"/>
  <c r="J67" i="55"/>
  <c r="K67" i="55"/>
  <c r="L67" i="55"/>
  <c r="M67" i="55"/>
  <c r="N67" i="55"/>
  <c r="O67" i="55"/>
  <c r="P67" i="55"/>
  <c r="Q67" i="55"/>
  <c r="R67" i="55"/>
  <c r="S67" i="55"/>
  <c r="T67" i="55"/>
  <c r="U67" i="55"/>
  <c r="V67" i="55"/>
  <c r="W67" i="55"/>
  <c r="X67" i="55"/>
  <c r="Y67" i="55"/>
  <c r="Z67" i="55"/>
  <c r="AA67" i="55"/>
  <c r="AB67" i="55"/>
  <c r="AC67" i="55"/>
  <c r="AD67" i="55"/>
  <c r="AE67" i="55"/>
  <c r="AF67" i="55"/>
  <c r="AG67" i="55"/>
  <c r="C68" i="55"/>
  <c r="D68" i="55"/>
  <c r="E68" i="55"/>
  <c r="F68" i="55"/>
  <c r="G68" i="55"/>
  <c r="H68" i="55"/>
  <c r="I68" i="55"/>
  <c r="J68" i="55"/>
  <c r="K68" i="55"/>
  <c r="L68" i="55"/>
  <c r="M68" i="55"/>
  <c r="N68" i="55"/>
  <c r="O68" i="55"/>
  <c r="P68" i="55"/>
  <c r="Q68" i="55"/>
  <c r="R68" i="55"/>
  <c r="S68" i="55"/>
  <c r="T68" i="55"/>
  <c r="U68" i="55"/>
  <c r="V68" i="55"/>
  <c r="W68" i="55"/>
  <c r="X68" i="55"/>
  <c r="Y68" i="55"/>
  <c r="Z68" i="55"/>
  <c r="AA68" i="55"/>
  <c r="AB68" i="55"/>
  <c r="AC68" i="55"/>
  <c r="AD68" i="55"/>
  <c r="AE68" i="55"/>
  <c r="AF68" i="55"/>
  <c r="AG68" i="55"/>
  <c r="C69" i="55"/>
  <c r="D69" i="55"/>
  <c r="E69" i="55"/>
  <c r="F69" i="55"/>
  <c r="G69" i="55"/>
  <c r="H69" i="55"/>
  <c r="I69" i="55"/>
  <c r="J69" i="55"/>
  <c r="K69" i="55"/>
  <c r="L69" i="55"/>
  <c r="M69" i="55"/>
  <c r="N69" i="55"/>
  <c r="O69" i="55"/>
  <c r="P69" i="55"/>
  <c r="Q69" i="55"/>
  <c r="R69" i="55"/>
  <c r="S69" i="55"/>
  <c r="T69" i="55"/>
  <c r="U69" i="55"/>
  <c r="V69" i="55"/>
  <c r="W69" i="55"/>
  <c r="X69" i="55"/>
  <c r="Y69" i="55"/>
  <c r="Z69" i="55"/>
  <c r="AA69" i="55"/>
  <c r="AB69" i="55"/>
  <c r="AC69" i="55"/>
  <c r="AD69" i="55"/>
  <c r="AE69" i="55"/>
  <c r="AF69" i="55"/>
  <c r="AG69" i="55"/>
  <c r="C70" i="55"/>
  <c r="D70" i="55"/>
  <c r="E70" i="55"/>
  <c r="F70" i="55"/>
  <c r="G70" i="55"/>
  <c r="H70" i="55"/>
  <c r="I70" i="55"/>
  <c r="J70" i="55"/>
  <c r="K70" i="55"/>
  <c r="L70" i="55"/>
  <c r="M70" i="55"/>
  <c r="N70" i="55"/>
  <c r="O70" i="55"/>
  <c r="P70" i="55"/>
  <c r="Q70" i="55"/>
  <c r="R70" i="55"/>
  <c r="S70" i="55"/>
  <c r="T70" i="55"/>
  <c r="U70" i="55"/>
  <c r="V70" i="55"/>
  <c r="W70" i="55"/>
  <c r="X70" i="55"/>
  <c r="Y70" i="55"/>
  <c r="Z70" i="55"/>
  <c r="AA70" i="55"/>
  <c r="AB70" i="55"/>
  <c r="AC70" i="55"/>
  <c r="AD70" i="55"/>
  <c r="AE70" i="55"/>
  <c r="AF70" i="55"/>
  <c r="AG70" i="55"/>
  <c r="C71" i="55"/>
  <c r="D71" i="55"/>
  <c r="E71" i="55"/>
  <c r="F71" i="55"/>
  <c r="G71" i="55"/>
  <c r="H71" i="55"/>
  <c r="I71" i="55"/>
  <c r="J71" i="55"/>
  <c r="K71" i="55"/>
  <c r="L71" i="55"/>
  <c r="M71" i="55"/>
  <c r="N71" i="55"/>
  <c r="O71" i="55"/>
  <c r="P71" i="55"/>
  <c r="Q71" i="55"/>
  <c r="R71" i="55"/>
  <c r="S71" i="55"/>
  <c r="T71" i="55"/>
  <c r="U71" i="55"/>
  <c r="V71" i="55"/>
  <c r="W71" i="55"/>
  <c r="X71" i="55"/>
  <c r="Y71" i="55"/>
  <c r="Z71" i="55"/>
  <c r="AA71" i="55"/>
  <c r="AB71" i="55"/>
  <c r="AC71" i="55"/>
  <c r="AD71" i="55"/>
  <c r="AE71" i="55"/>
  <c r="AF71" i="55"/>
  <c r="AG71" i="55"/>
  <c r="C72" i="55"/>
  <c r="D72" i="55"/>
  <c r="E72" i="55"/>
  <c r="F72" i="55"/>
  <c r="G72" i="55"/>
  <c r="H72" i="55"/>
  <c r="I72" i="55"/>
  <c r="J72" i="55"/>
  <c r="K72" i="55"/>
  <c r="L72" i="55"/>
  <c r="M72" i="55"/>
  <c r="N72" i="55"/>
  <c r="O72" i="55"/>
  <c r="P72" i="55"/>
  <c r="Q72" i="55"/>
  <c r="R72" i="55"/>
  <c r="S72" i="55"/>
  <c r="T72" i="55"/>
  <c r="U72" i="55"/>
  <c r="V72" i="55"/>
  <c r="W72" i="55"/>
  <c r="X72" i="55"/>
  <c r="Y72" i="55"/>
  <c r="Z72" i="55"/>
  <c r="AA72" i="55"/>
  <c r="AB72" i="55"/>
  <c r="AC72" i="55"/>
  <c r="AD72" i="55"/>
  <c r="AE72" i="55"/>
  <c r="AF72" i="55"/>
  <c r="AG72" i="55"/>
  <c r="C73" i="55"/>
  <c r="D73" i="55"/>
  <c r="E73" i="55"/>
  <c r="F73" i="55"/>
  <c r="G73" i="55"/>
  <c r="H73" i="55"/>
  <c r="I73" i="55"/>
  <c r="J73" i="55"/>
  <c r="K73" i="55"/>
  <c r="L73" i="55"/>
  <c r="M73" i="55"/>
  <c r="N73" i="55"/>
  <c r="O73" i="55"/>
  <c r="P73" i="55"/>
  <c r="Q73" i="55"/>
  <c r="R73" i="55"/>
  <c r="S73" i="55"/>
  <c r="T73" i="55"/>
  <c r="U73" i="55"/>
  <c r="V73" i="55"/>
  <c r="W73" i="55"/>
  <c r="X73" i="55"/>
  <c r="Y73" i="55"/>
  <c r="Z73" i="55"/>
  <c r="AA73" i="55"/>
  <c r="AB73" i="55"/>
  <c r="AC73" i="55"/>
  <c r="AD73" i="55"/>
  <c r="AE73" i="55"/>
  <c r="AF73" i="55"/>
  <c r="AG73" i="55"/>
  <c r="C74" i="55"/>
  <c r="D74" i="55"/>
  <c r="E74" i="55"/>
  <c r="F74" i="55"/>
  <c r="G74" i="55"/>
  <c r="H74" i="55"/>
  <c r="I74" i="55"/>
  <c r="J74" i="55"/>
  <c r="K74" i="55"/>
  <c r="L74" i="55"/>
  <c r="M74" i="55"/>
  <c r="N74" i="55"/>
  <c r="O74" i="55"/>
  <c r="P74" i="55"/>
  <c r="Q74" i="55"/>
  <c r="R74" i="55"/>
  <c r="S74" i="55"/>
  <c r="T74" i="55"/>
  <c r="U74" i="55"/>
  <c r="V74" i="55"/>
  <c r="W74" i="55"/>
  <c r="X74" i="55"/>
  <c r="Y74" i="55"/>
  <c r="Z74" i="55"/>
  <c r="AA74" i="55"/>
  <c r="AB74" i="55"/>
  <c r="AC74" i="55"/>
  <c r="AD74" i="55"/>
  <c r="AE74" i="55"/>
  <c r="AF74" i="55"/>
  <c r="AG74" i="55"/>
  <c r="C75" i="55"/>
  <c r="D75" i="55"/>
  <c r="E75" i="55"/>
  <c r="F75" i="55"/>
  <c r="G75" i="55"/>
  <c r="H75" i="55"/>
  <c r="I75" i="55"/>
  <c r="J75" i="55"/>
  <c r="K75" i="55"/>
  <c r="L75" i="55"/>
  <c r="M75" i="55"/>
  <c r="N75" i="55"/>
  <c r="O75" i="55"/>
  <c r="P75" i="55"/>
  <c r="Q75" i="55"/>
  <c r="R75" i="55"/>
  <c r="S75" i="55"/>
  <c r="T75" i="55"/>
  <c r="U75" i="55"/>
  <c r="V75" i="55"/>
  <c r="W75" i="55"/>
  <c r="X75" i="55"/>
  <c r="Y75" i="55"/>
  <c r="Z75" i="55"/>
  <c r="AA75" i="55"/>
  <c r="AB75" i="55"/>
  <c r="AC75" i="55"/>
  <c r="AD75" i="55"/>
  <c r="AE75" i="55"/>
  <c r="AF75" i="55"/>
  <c r="AG75" i="55"/>
  <c r="C76" i="55"/>
  <c r="D76" i="55"/>
  <c r="E76" i="55"/>
  <c r="F76" i="55"/>
  <c r="G76" i="55"/>
  <c r="H76" i="55"/>
  <c r="I76" i="55"/>
  <c r="J76" i="55"/>
  <c r="K76" i="55"/>
  <c r="L76" i="55"/>
  <c r="M76" i="55"/>
  <c r="N76" i="55"/>
  <c r="O76" i="55"/>
  <c r="P76" i="55"/>
  <c r="Q76" i="55"/>
  <c r="R76" i="55"/>
  <c r="S76" i="55"/>
  <c r="T76" i="55"/>
  <c r="U76" i="55"/>
  <c r="V76" i="55"/>
  <c r="W76" i="55"/>
  <c r="X76" i="55"/>
  <c r="Y76" i="55"/>
  <c r="Z76" i="55"/>
  <c r="AA76" i="55"/>
  <c r="AB76" i="55"/>
  <c r="AC76" i="55"/>
  <c r="AD76" i="55"/>
  <c r="AE76" i="55"/>
  <c r="AF76" i="55"/>
  <c r="AG76" i="55"/>
  <c r="C77" i="55"/>
  <c r="D77" i="55"/>
  <c r="E77" i="55"/>
  <c r="F77" i="55"/>
  <c r="G77" i="55"/>
  <c r="H77" i="55"/>
  <c r="I77" i="55"/>
  <c r="J77" i="55"/>
  <c r="K77" i="55"/>
  <c r="L77" i="55"/>
  <c r="M77" i="55"/>
  <c r="N77" i="55"/>
  <c r="O77" i="55"/>
  <c r="P77" i="55"/>
  <c r="Q77" i="55"/>
  <c r="R77" i="55"/>
  <c r="S77" i="55"/>
  <c r="T77" i="55"/>
  <c r="U77" i="55"/>
  <c r="V77" i="55"/>
  <c r="W77" i="55"/>
  <c r="X77" i="55"/>
  <c r="Y77" i="55"/>
  <c r="Z77" i="55"/>
  <c r="AA77" i="55"/>
  <c r="AB77" i="55"/>
  <c r="AC77" i="55"/>
  <c r="AD77" i="55"/>
  <c r="AE77" i="55"/>
  <c r="AF77" i="55"/>
  <c r="AG77" i="55"/>
  <c r="C78" i="55"/>
  <c r="D78" i="55"/>
  <c r="E78" i="55"/>
  <c r="F78" i="55"/>
  <c r="G78" i="55"/>
  <c r="H78" i="55"/>
  <c r="I78" i="55"/>
  <c r="J78" i="55"/>
  <c r="K78" i="55"/>
  <c r="L78" i="55"/>
  <c r="M78" i="55"/>
  <c r="N78" i="55"/>
  <c r="O78" i="55"/>
  <c r="P78" i="55"/>
  <c r="Q78" i="55"/>
  <c r="R78" i="55"/>
  <c r="S78" i="55"/>
  <c r="T78" i="55"/>
  <c r="U78" i="55"/>
  <c r="V78" i="55"/>
  <c r="W78" i="55"/>
  <c r="X78" i="55"/>
  <c r="Y78" i="55"/>
  <c r="Z78" i="55"/>
  <c r="AA78" i="55"/>
  <c r="AB78" i="55"/>
  <c r="AC78" i="55"/>
  <c r="AD78" i="55"/>
  <c r="AE78" i="55"/>
  <c r="AF78" i="55"/>
  <c r="AG78" i="55"/>
  <c r="C79" i="55"/>
  <c r="D79" i="55"/>
  <c r="E79" i="55"/>
  <c r="F79" i="55"/>
  <c r="G79" i="55"/>
  <c r="H79" i="55"/>
  <c r="I79" i="55"/>
  <c r="J79" i="55"/>
  <c r="K79" i="55"/>
  <c r="L79" i="55"/>
  <c r="M79" i="55"/>
  <c r="N79" i="55"/>
  <c r="O79" i="55"/>
  <c r="P79" i="55"/>
  <c r="Q79" i="55"/>
  <c r="R79" i="55"/>
  <c r="S79" i="55"/>
  <c r="T79" i="55"/>
  <c r="U79" i="55"/>
  <c r="V79" i="55"/>
  <c r="W79" i="55"/>
  <c r="X79" i="55"/>
  <c r="Y79" i="55"/>
  <c r="Z79" i="55"/>
  <c r="AA79" i="55"/>
  <c r="AB79" i="55"/>
  <c r="AC79" i="55"/>
  <c r="AD79" i="55"/>
  <c r="AE79" i="55"/>
  <c r="AF79" i="55"/>
  <c r="AG79" i="55"/>
  <c r="C80" i="55"/>
  <c r="D80" i="55"/>
  <c r="E80" i="55"/>
  <c r="F80" i="55"/>
  <c r="G80" i="55"/>
  <c r="H80" i="55"/>
  <c r="I80" i="55"/>
  <c r="J80" i="55"/>
  <c r="K80" i="55"/>
  <c r="L80" i="55"/>
  <c r="M80" i="55"/>
  <c r="N80" i="55"/>
  <c r="O80" i="55"/>
  <c r="P80" i="55"/>
  <c r="Q80" i="55"/>
  <c r="R80" i="55"/>
  <c r="S80" i="55"/>
  <c r="T80" i="55"/>
  <c r="U80" i="55"/>
  <c r="V80" i="55"/>
  <c r="W80" i="55"/>
  <c r="X80" i="55"/>
  <c r="Y80" i="55"/>
  <c r="Z80" i="55"/>
  <c r="AA80" i="55"/>
  <c r="AB80" i="55"/>
  <c r="AC80" i="55"/>
  <c r="AD80" i="55"/>
  <c r="AE80" i="55"/>
  <c r="AF80" i="55"/>
  <c r="AG80" i="55"/>
  <c r="B65" i="55"/>
  <c r="B66" i="55"/>
  <c r="B67" i="55"/>
  <c r="B68" i="55"/>
  <c r="B69" i="55"/>
  <c r="B70" i="55"/>
  <c r="B71" i="55"/>
  <c r="B72" i="55"/>
  <c r="B73" i="55"/>
  <c r="B74" i="55"/>
  <c r="B75" i="55"/>
  <c r="B76" i="55"/>
  <c r="B77" i="55"/>
  <c r="B78" i="55"/>
  <c r="B79" i="55"/>
  <c r="B80" i="55"/>
  <c r="C46" i="55"/>
  <c r="D46" i="55"/>
  <c r="E46" i="55"/>
  <c r="F46" i="55"/>
  <c r="G46" i="55"/>
  <c r="H46" i="55"/>
  <c r="I46" i="55"/>
  <c r="J46" i="55"/>
  <c r="K46" i="55"/>
  <c r="L46" i="55"/>
  <c r="M46" i="55"/>
  <c r="N46" i="55"/>
  <c r="O46" i="55"/>
  <c r="P46" i="55"/>
  <c r="Q46" i="55"/>
  <c r="R46" i="55"/>
  <c r="S46" i="55"/>
  <c r="T46" i="55"/>
  <c r="U46" i="55"/>
  <c r="V46" i="55"/>
  <c r="W46" i="55"/>
  <c r="X46" i="55"/>
  <c r="Y46" i="55"/>
  <c r="Z46" i="55"/>
  <c r="AA46" i="55"/>
  <c r="AB46" i="55"/>
  <c r="AC46" i="55"/>
  <c r="AD46" i="55"/>
  <c r="AE46" i="55"/>
  <c r="AF46" i="55"/>
  <c r="AG46" i="55"/>
  <c r="C47" i="55"/>
  <c r="D47" i="55"/>
  <c r="E47" i="55"/>
  <c r="F47" i="55"/>
  <c r="G47" i="55"/>
  <c r="H47" i="55"/>
  <c r="I47" i="55"/>
  <c r="J47" i="55"/>
  <c r="K47" i="55"/>
  <c r="L47" i="55"/>
  <c r="M47" i="55"/>
  <c r="N47" i="55"/>
  <c r="O47" i="55"/>
  <c r="P47" i="55"/>
  <c r="Q47" i="55"/>
  <c r="R47" i="55"/>
  <c r="S47" i="55"/>
  <c r="T47" i="55"/>
  <c r="U47" i="55"/>
  <c r="V47" i="55"/>
  <c r="W47" i="55"/>
  <c r="X47" i="55"/>
  <c r="Y47" i="55"/>
  <c r="Z47" i="55"/>
  <c r="AA47" i="55"/>
  <c r="AB47" i="55"/>
  <c r="AC47" i="55"/>
  <c r="AD47" i="55"/>
  <c r="AE47" i="55"/>
  <c r="AF47" i="55"/>
  <c r="AG47" i="55"/>
  <c r="C48" i="55"/>
  <c r="D48" i="55"/>
  <c r="E48" i="55"/>
  <c r="F48" i="55"/>
  <c r="G48" i="55"/>
  <c r="H48" i="55"/>
  <c r="I48" i="55"/>
  <c r="J48" i="55"/>
  <c r="K48" i="55"/>
  <c r="L48" i="55"/>
  <c r="M48" i="55"/>
  <c r="N48" i="55"/>
  <c r="O48" i="55"/>
  <c r="P48" i="55"/>
  <c r="Q48" i="55"/>
  <c r="R48" i="55"/>
  <c r="S48" i="55"/>
  <c r="T48" i="55"/>
  <c r="U48" i="55"/>
  <c r="V48" i="55"/>
  <c r="W48" i="55"/>
  <c r="X48" i="55"/>
  <c r="Y48" i="55"/>
  <c r="Z48" i="55"/>
  <c r="AA48" i="55"/>
  <c r="AB48" i="55"/>
  <c r="AC48" i="55"/>
  <c r="AD48" i="55"/>
  <c r="AE48" i="55"/>
  <c r="AF48" i="55"/>
  <c r="AG48" i="55"/>
  <c r="C49" i="55"/>
  <c r="D49" i="55"/>
  <c r="E49" i="55"/>
  <c r="F49" i="55"/>
  <c r="G49" i="55"/>
  <c r="H49" i="55"/>
  <c r="I49" i="55"/>
  <c r="J49" i="55"/>
  <c r="K49" i="55"/>
  <c r="L49" i="55"/>
  <c r="M49" i="55"/>
  <c r="N49" i="55"/>
  <c r="O49" i="55"/>
  <c r="P49" i="55"/>
  <c r="Q49" i="55"/>
  <c r="R49" i="55"/>
  <c r="S49" i="55"/>
  <c r="T49" i="55"/>
  <c r="U49" i="55"/>
  <c r="V49" i="55"/>
  <c r="W49" i="55"/>
  <c r="X49" i="55"/>
  <c r="Y49" i="55"/>
  <c r="Z49" i="55"/>
  <c r="AA49" i="55"/>
  <c r="AB49" i="55"/>
  <c r="AC49" i="55"/>
  <c r="AD49" i="55"/>
  <c r="AE49" i="55"/>
  <c r="AF49" i="55"/>
  <c r="AG49" i="55"/>
  <c r="C50" i="55"/>
  <c r="D50" i="55"/>
  <c r="E50" i="55"/>
  <c r="F50" i="55"/>
  <c r="G50" i="55"/>
  <c r="H50" i="55"/>
  <c r="I50" i="55"/>
  <c r="J50" i="55"/>
  <c r="K50" i="55"/>
  <c r="L50" i="55"/>
  <c r="M50" i="55"/>
  <c r="N50" i="55"/>
  <c r="O50" i="55"/>
  <c r="P50" i="55"/>
  <c r="Q50" i="55"/>
  <c r="R50" i="55"/>
  <c r="S50" i="55"/>
  <c r="T50" i="55"/>
  <c r="U50" i="55"/>
  <c r="V50" i="55"/>
  <c r="W50" i="55"/>
  <c r="X50" i="55"/>
  <c r="Y50" i="55"/>
  <c r="Z50" i="55"/>
  <c r="AA50" i="55"/>
  <c r="AB50" i="55"/>
  <c r="AC50" i="55"/>
  <c r="AD50" i="55"/>
  <c r="AE50" i="55"/>
  <c r="AF50" i="55"/>
  <c r="AG50" i="55"/>
  <c r="C51" i="55"/>
  <c r="D51" i="55"/>
  <c r="E51" i="55"/>
  <c r="F51" i="55"/>
  <c r="G51" i="55"/>
  <c r="H51" i="55"/>
  <c r="I51" i="55"/>
  <c r="J51" i="55"/>
  <c r="K51" i="55"/>
  <c r="L51" i="55"/>
  <c r="M51" i="55"/>
  <c r="N51" i="55"/>
  <c r="O51" i="55"/>
  <c r="P51" i="55"/>
  <c r="Q51" i="55"/>
  <c r="R51" i="55"/>
  <c r="S51" i="55"/>
  <c r="T51" i="55"/>
  <c r="U51" i="55"/>
  <c r="V51" i="55"/>
  <c r="W51" i="55"/>
  <c r="X51" i="55"/>
  <c r="Y51" i="55"/>
  <c r="Z51" i="55"/>
  <c r="AA51" i="55"/>
  <c r="AB51" i="55"/>
  <c r="AC51" i="55"/>
  <c r="AD51" i="55"/>
  <c r="AE51" i="55"/>
  <c r="AF51" i="55"/>
  <c r="AG51" i="55"/>
  <c r="C52" i="55"/>
  <c r="D52" i="55"/>
  <c r="E52" i="55"/>
  <c r="F52" i="55"/>
  <c r="G52" i="55"/>
  <c r="H52" i="55"/>
  <c r="I52" i="55"/>
  <c r="J52" i="55"/>
  <c r="K52" i="55"/>
  <c r="L52" i="55"/>
  <c r="M52" i="55"/>
  <c r="N52" i="55"/>
  <c r="O52" i="55"/>
  <c r="P52" i="55"/>
  <c r="Q52" i="55"/>
  <c r="R52" i="55"/>
  <c r="S52" i="55"/>
  <c r="T52" i="55"/>
  <c r="U52" i="55"/>
  <c r="V52" i="55"/>
  <c r="W52" i="55"/>
  <c r="X52" i="55"/>
  <c r="Y52" i="55"/>
  <c r="Z52" i="55"/>
  <c r="AA52" i="55"/>
  <c r="AB52" i="55"/>
  <c r="AC52" i="55"/>
  <c r="AD52" i="55"/>
  <c r="AE52" i="55"/>
  <c r="AF52" i="55"/>
  <c r="AG52" i="55"/>
  <c r="C53" i="55"/>
  <c r="D53" i="55"/>
  <c r="E53" i="55"/>
  <c r="F53" i="55"/>
  <c r="G53" i="55"/>
  <c r="H53" i="55"/>
  <c r="I53" i="55"/>
  <c r="J53" i="55"/>
  <c r="K53" i="55"/>
  <c r="L53" i="55"/>
  <c r="M53" i="55"/>
  <c r="N53" i="55"/>
  <c r="O53" i="55"/>
  <c r="P53" i="55"/>
  <c r="Q53" i="55"/>
  <c r="R53" i="55"/>
  <c r="S53" i="55"/>
  <c r="T53" i="55"/>
  <c r="U53" i="55"/>
  <c r="V53" i="55"/>
  <c r="W53" i="55"/>
  <c r="X53" i="55"/>
  <c r="Y53" i="55"/>
  <c r="Z53" i="55"/>
  <c r="AA53" i="55"/>
  <c r="AB53" i="55"/>
  <c r="AC53" i="55"/>
  <c r="AD53" i="55"/>
  <c r="AE53" i="55"/>
  <c r="AF53" i="55"/>
  <c r="AG53" i="55"/>
  <c r="C54" i="55"/>
  <c r="D54" i="55"/>
  <c r="E54" i="55"/>
  <c r="F54" i="55"/>
  <c r="G54" i="55"/>
  <c r="H54" i="55"/>
  <c r="I54" i="55"/>
  <c r="J54" i="55"/>
  <c r="K54" i="55"/>
  <c r="L54" i="55"/>
  <c r="M54" i="55"/>
  <c r="N54" i="55"/>
  <c r="O54" i="55"/>
  <c r="P54" i="55"/>
  <c r="Q54" i="55"/>
  <c r="R54" i="55"/>
  <c r="S54" i="55"/>
  <c r="T54" i="55"/>
  <c r="U54" i="55"/>
  <c r="V54" i="55"/>
  <c r="W54" i="55"/>
  <c r="X54" i="55"/>
  <c r="Y54" i="55"/>
  <c r="Z54" i="55"/>
  <c r="AA54" i="55"/>
  <c r="AB54" i="55"/>
  <c r="AC54" i="55"/>
  <c r="AD54" i="55"/>
  <c r="AE54" i="55"/>
  <c r="AF54" i="55"/>
  <c r="AG54" i="55"/>
  <c r="C55" i="55"/>
  <c r="D55" i="55"/>
  <c r="E55" i="55"/>
  <c r="F55" i="55"/>
  <c r="G55" i="55"/>
  <c r="H55" i="55"/>
  <c r="I55" i="55"/>
  <c r="J55" i="55"/>
  <c r="K55" i="55"/>
  <c r="L55" i="55"/>
  <c r="M55" i="55"/>
  <c r="N55" i="55"/>
  <c r="O55" i="55"/>
  <c r="P55" i="55"/>
  <c r="Q55" i="55"/>
  <c r="R55" i="55"/>
  <c r="S55" i="55"/>
  <c r="T55" i="55"/>
  <c r="U55" i="55"/>
  <c r="V55" i="55"/>
  <c r="W55" i="55"/>
  <c r="X55" i="55"/>
  <c r="Y55" i="55"/>
  <c r="Z55" i="55"/>
  <c r="AA55" i="55"/>
  <c r="AB55" i="55"/>
  <c r="AC55" i="55"/>
  <c r="AD55" i="55"/>
  <c r="AE55" i="55"/>
  <c r="AF55" i="55"/>
  <c r="AG55" i="55"/>
  <c r="C56" i="55"/>
  <c r="D56" i="55"/>
  <c r="E56" i="55"/>
  <c r="F56" i="55"/>
  <c r="G56" i="55"/>
  <c r="H56" i="55"/>
  <c r="I56" i="55"/>
  <c r="J56" i="55"/>
  <c r="K56" i="55"/>
  <c r="L56" i="55"/>
  <c r="M56" i="55"/>
  <c r="N56" i="55"/>
  <c r="O56" i="55"/>
  <c r="P56" i="55"/>
  <c r="Q56" i="55"/>
  <c r="R56" i="55"/>
  <c r="S56" i="55"/>
  <c r="T56" i="55"/>
  <c r="U56" i="55"/>
  <c r="V56" i="55"/>
  <c r="W56" i="55"/>
  <c r="X56" i="55"/>
  <c r="Y56" i="55"/>
  <c r="Z56" i="55"/>
  <c r="AA56" i="55"/>
  <c r="AB56" i="55"/>
  <c r="AC56" i="55"/>
  <c r="AD56" i="55"/>
  <c r="AE56" i="55"/>
  <c r="AF56" i="55"/>
  <c r="AG56" i="55"/>
  <c r="C57" i="55"/>
  <c r="D57" i="55"/>
  <c r="E57" i="55"/>
  <c r="F57" i="55"/>
  <c r="G57" i="55"/>
  <c r="H57" i="55"/>
  <c r="I57" i="55"/>
  <c r="J57" i="55"/>
  <c r="K57" i="55"/>
  <c r="L57" i="55"/>
  <c r="M57" i="55"/>
  <c r="N57" i="55"/>
  <c r="O57" i="55"/>
  <c r="P57" i="55"/>
  <c r="Q57" i="55"/>
  <c r="R57" i="55"/>
  <c r="S57" i="55"/>
  <c r="T57" i="55"/>
  <c r="U57" i="55"/>
  <c r="V57" i="55"/>
  <c r="W57" i="55"/>
  <c r="X57" i="55"/>
  <c r="Y57" i="55"/>
  <c r="Z57" i="55"/>
  <c r="AA57" i="55"/>
  <c r="AB57" i="55"/>
  <c r="AC57" i="55"/>
  <c r="AD57" i="55"/>
  <c r="AE57" i="55"/>
  <c r="AF57" i="55"/>
  <c r="AG57" i="55"/>
  <c r="C58" i="55"/>
  <c r="D58" i="55"/>
  <c r="E58" i="55"/>
  <c r="F58" i="55"/>
  <c r="G58" i="55"/>
  <c r="H58" i="55"/>
  <c r="I58" i="55"/>
  <c r="J58" i="55"/>
  <c r="K58" i="55"/>
  <c r="L58" i="55"/>
  <c r="M58" i="55"/>
  <c r="N58" i="55"/>
  <c r="O58" i="55"/>
  <c r="P58" i="55"/>
  <c r="Q58" i="55"/>
  <c r="R58" i="55"/>
  <c r="S58" i="55"/>
  <c r="T58" i="55"/>
  <c r="U58" i="55"/>
  <c r="V58" i="55"/>
  <c r="W58" i="55"/>
  <c r="X58" i="55"/>
  <c r="Y58" i="55"/>
  <c r="Z58" i="55"/>
  <c r="AA58" i="55"/>
  <c r="AB58" i="55"/>
  <c r="AC58" i="55"/>
  <c r="AD58" i="55"/>
  <c r="AE58" i="55"/>
  <c r="AF58" i="55"/>
  <c r="AG58" i="55"/>
  <c r="C59" i="55"/>
  <c r="D59" i="55"/>
  <c r="E59" i="55"/>
  <c r="F59" i="55"/>
  <c r="G59" i="55"/>
  <c r="H59" i="55"/>
  <c r="I59" i="55"/>
  <c r="J59" i="55"/>
  <c r="K59" i="55"/>
  <c r="L59" i="55"/>
  <c r="M59" i="55"/>
  <c r="N59" i="55"/>
  <c r="O59" i="55"/>
  <c r="P59" i="55"/>
  <c r="Q59" i="55"/>
  <c r="R59" i="55"/>
  <c r="S59" i="55"/>
  <c r="T59" i="55"/>
  <c r="U59" i="55"/>
  <c r="V59" i="55"/>
  <c r="W59" i="55"/>
  <c r="X59" i="55"/>
  <c r="Y59" i="55"/>
  <c r="Z59" i="55"/>
  <c r="AA59" i="55"/>
  <c r="AB59" i="55"/>
  <c r="AC59" i="55"/>
  <c r="AD59" i="55"/>
  <c r="AE59" i="55"/>
  <c r="AF59" i="55"/>
  <c r="AG59" i="55"/>
  <c r="C60" i="55"/>
  <c r="D60" i="55"/>
  <c r="E60" i="55"/>
  <c r="F60" i="55"/>
  <c r="G60" i="55"/>
  <c r="H60" i="55"/>
  <c r="I60" i="55"/>
  <c r="J60" i="55"/>
  <c r="K60" i="55"/>
  <c r="L60" i="55"/>
  <c r="M60" i="55"/>
  <c r="N60" i="55"/>
  <c r="O60" i="55"/>
  <c r="P60" i="55"/>
  <c r="Q60" i="55"/>
  <c r="R60" i="55"/>
  <c r="S60" i="55"/>
  <c r="T60" i="55"/>
  <c r="U60" i="55"/>
  <c r="V60" i="55"/>
  <c r="W60" i="55"/>
  <c r="X60" i="55"/>
  <c r="Y60" i="55"/>
  <c r="Z60" i="55"/>
  <c r="AA60" i="55"/>
  <c r="AB60" i="55"/>
  <c r="AC60" i="55"/>
  <c r="AD60" i="55"/>
  <c r="AE60" i="55"/>
  <c r="AF60" i="55"/>
  <c r="AG60" i="55"/>
  <c r="C61" i="55"/>
  <c r="D61" i="55"/>
  <c r="E61" i="55"/>
  <c r="F61" i="55"/>
  <c r="G61" i="55"/>
  <c r="H61" i="55"/>
  <c r="I61" i="55"/>
  <c r="J61" i="55"/>
  <c r="K61" i="55"/>
  <c r="L61" i="55"/>
  <c r="M61" i="55"/>
  <c r="N61" i="55"/>
  <c r="O61" i="55"/>
  <c r="P61" i="55"/>
  <c r="Q61" i="55"/>
  <c r="R61" i="55"/>
  <c r="S61" i="55"/>
  <c r="T61" i="55"/>
  <c r="U61" i="55"/>
  <c r="V61" i="55"/>
  <c r="W61" i="55"/>
  <c r="X61" i="55"/>
  <c r="Y61" i="55"/>
  <c r="Z61" i="55"/>
  <c r="AA61" i="55"/>
  <c r="AB61" i="55"/>
  <c r="AC61" i="55"/>
  <c r="AD61" i="55"/>
  <c r="AE61" i="55"/>
  <c r="AF61" i="55"/>
  <c r="AG61" i="55"/>
  <c r="C62" i="55"/>
  <c r="D62" i="55"/>
  <c r="E62" i="55"/>
  <c r="F62" i="55"/>
  <c r="G62" i="55"/>
  <c r="H62" i="55"/>
  <c r="I62" i="55"/>
  <c r="J62" i="55"/>
  <c r="K62" i="55"/>
  <c r="L62" i="55"/>
  <c r="M62" i="55"/>
  <c r="N62" i="55"/>
  <c r="O62" i="55"/>
  <c r="P62" i="55"/>
  <c r="Q62" i="55"/>
  <c r="R62" i="55"/>
  <c r="S62" i="55"/>
  <c r="T62" i="55"/>
  <c r="U62" i="55"/>
  <c r="V62" i="55"/>
  <c r="W62" i="55"/>
  <c r="X62" i="55"/>
  <c r="Y62" i="55"/>
  <c r="Z62" i="55"/>
  <c r="AA62" i="55"/>
  <c r="AB62" i="55"/>
  <c r="AC62" i="55"/>
  <c r="AD62" i="55"/>
  <c r="AE62" i="55"/>
  <c r="AF62" i="55"/>
  <c r="AG62" i="55"/>
  <c r="B47" i="55"/>
  <c r="B48" i="55"/>
  <c r="B49" i="55"/>
  <c r="B50" i="55"/>
  <c r="B51" i="55"/>
  <c r="B52" i="55"/>
  <c r="B53" i="55"/>
  <c r="B54" i="55"/>
  <c r="B55" i="55"/>
  <c r="B56" i="55"/>
  <c r="B57" i="55"/>
  <c r="B58" i="55"/>
  <c r="B59" i="55"/>
  <c r="B60" i="55"/>
  <c r="B61" i="55"/>
  <c r="B62" i="55"/>
  <c r="B64" i="55"/>
  <c r="B46" i="55"/>
  <c r="B45" i="55"/>
  <c r="G37" i="55"/>
  <c r="L37" i="55"/>
  <c r="B40" i="55"/>
  <c r="B39" i="55"/>
  <c r="B38" i="55"/>
  <c r="B37" i="55"/>
  <c r="B36" i="55"/>
  <c r="B35"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C25" i="55"/>
  <c r="D25" i="55"/>
  <c r="E25" i="55"/>
  <c r="F25" i="55"/>
  <c r="G25" i="55"/>
  <c r="H25" i="55"/>
  <c r="I25" i="55"/>
  <c r="J25" i="55"/>
  <c r="K25" i="55"/>
  <c r="L25" i="55"/>
  <c r="M25" i="55"/>
  <c r="N25" i="55"/>
  <c r="O25" i="55"/>
  <c r="P25" i="55"/>
  <c r="Q25" i="55"/>
  <c r="R25" i="55"/>
  <c r="S25" i="55"/>
  <c r="T25" i="55"/>
  <c r="U25" i="55"/>
  <c r="V25" i="55"/>
  <c r="W25" i="55"/>
  <c r="X25" i="55"/>
  <c r="Y25" i="55"/>
  <c r="Z25" i="55"/>
  <c r="AA25" i="55"/>
  <c r="AB25" i="55"/>
  <c r="AC25" i="55"/>
  <c r="AD25" i="55"/>
  <c r="AE25" i="55"/>
  <c r="AF25" i="55"/>
  <c r="C26" i="55"/>
  <c r="C35" i="55" s="1"/>
  <c r="D26" i="55"/>
  <c r="D35" i="55" s="1"/>
  <c r="E26" i="55"/>
  <c r="E35" i="55" s="1"/>
  <c r="F26" i="55"/>
  <c r="F35" i="55" s="1"/>
  <c r="G26" i="55"/>
  <c r="G35" i="55" s="1"/>
  <c r="H26" i="55"/>
  <c r="I26" i="55"/>
  <c r="J26" i="55"/>
  <c r="K26" i="55"/>
  <c r="L26" i="55"/>
  <c r="M26" i="55"/>
  <c r="N26" i="55"/>
  <c r="O26" i="55"/>
  <c r="P26" i="55"/>
  <c r="Q26" i="55"/>
  <c r="R26" i="55"/>
  <c r="S26" i="55"/>
  <c r="T26" i="55"/>
  <c r="U26" i="55"/>
  <c r="V26" i="55"/>
  <c r="W26" i="55"/>
  <c r="X26" i="55"/>
  <c r="Y26" i="55"/>
  <c r="Z26" i="55"/>
  <c r="AA26" i="55"/>
  <c r="AB26" i="55"/>
  <c r="AC26" i="55"/>
  <c r="AD26" i="55"/>
  <c r="AE26" i="55"/>
  <c r="AF26" i="55"/>
  <c r="C27" i="55"/>
  <c r="C36" i="55" s="1"/>
  <c r="D27" i="55"/>
  <c r="D36" i="55" s="1"/>
  <c r="E27" i="55"/>
  <c r="E36" i="55" s="1"/>
  <c r="F27" i="55"/>
  <c r="F36" i="55" s="1"/>
  <c r="G27" i="55"/>
  <c r="G36" i="55" s="1"/>
  <c r="H27" i="55"/>
  <c r="I27" i="55"/>
  <c r="J27" i="55"/>
  <c r="K27" i="55"/>
  <c r="K36" i="55" s="1"/>
  <c r="L27" i="55"/>
  <c r="M27" i="55"/>
  <c r="N27" i="55"/>
  <c r="O27" i="55"/>
  <c r="P27" i="55"/>
  <c r="Q27" i="55"/>
  <c r="R27" i="55"/>
  <c r="S27" i="55"/>
  <c r="T27" i="55"/>
  <c r="U27" i="55"/>
  <c r="V27" i="55"/>
  <c r="W27" i="55"/>
  <c r="X27" i="55"/>
  <c r="Y27" i="55"/>
  <c r="Z27" i="55"/>
  <c r="AA27" i="55"/>
  <c r="AB27" i="55"/>
  <c r="AC27" i="55"/>
  <c r="AD27" i="55"/>
  <c r="AE27" i="55"/>
  <c r="AF27" i="55"/>
  <c r="C28" i="55"/>
  <c r="C37" i="55" s="1"/>
  <c r="D28" i="55"/>
  <c r="D37" i="55" s="1"/>
  <c r="E28" i="55"/>
  <c r="E37" i="55" s="1"/>
  <c r="F28" i="55"/>
  <c r="F37" i="55" s="1"/>
  <c r="G28" i="55"/>
  <c r="H28" i="55"/>
  <c r="I28" i="55"/>
  <c r="J28" i="55"/>
  <c r="K28" i="55"/>
  <c r="L28" i="55"/>
  <c r="M28" i="55"/>
  <c r="N28" i="55"/>
  <c r="O28" i="55"/>
  <c r="P28" i="55"/>
  <c r="Q28" i="55"/>
  <c r="R28" i="55"/>
  <c r="S28" i="55"/>
  <c r="T28" i="55"/>
  <c r="U28" i="55"/>
  <c r="V28" i="55"/>
  <c r="W28" i="55"/>
  <c r="X28" i="55"/>
  <c r="Y28" i="55"/>
  <c r="Z28" i="55"/>
  <c r="AA28" i="55"/>
  <c r="AB28" i="55"/>
  <c r="AC28" i="55"/>
  <c r="AD28" i="55"/>
  <c r="AE28" i="55"/>
  <c r="AF28" i="55"/>
  <c r="C29" i="55"/>
  <c r="C38" i="55" s="1"/>
  <c r="D29" i="55"/>
  <c r="D38" i="55" s="1"/>
  <c r="E29" i="55"/>
  <c r="E38" i="55" s="1"/>
  <c r="F29" i="55"/>
  <c r="F38" i="55" s="1"/>
  <c r="G29" i="55"/>
  <c r="G38" i="55" s="1"/>
  <c r="H29" i="55"/>
  <c r="I29" i="55"/>
  <c r="J29" i="55"/>
  <c r="K29" i="55"/>
  <c r="L29" i="55"/>
  <c r="L38" i="55" s="1"/>
  <c r="M29" i="55"/>
  <c r="M38" i="55" s="1"/>
  <c r="N29" i="55"/>
  <c r="O29" i="55"/>
  <c r="P29" i="55"/>
  <c r="Q29" i="55"/>
  <c r="R29" i="55"/>
  <c r="S29" i="55"/>
  <c r="T29" i="55"/>
  <c r="U29" i="55"/>
  <c r="V29" i="55"/>
  <c r="W29" i="55"/>
  <c r="X29" i="55"/>
  <c r="Y29" i="55"/>
  <c r="Z29" i="55"/>
  <c r="AA29" i="55"/>
  <c r="AB29" i="55"/>
  <c r="AC29" i="55"/>
  <c r="AD29" i="55"/>
  <c r="AE29" i="55"/>
  <c r="AF29" i="55"/>
  <c r="C30" i="55"/>
  <c r="C39" i="55" s="1"/>
  <c r="D30" i="55"/>
  <c r="D39" i="55" s="1"/>
  <c r="E30" i="55"/>
  <c r="E39" i="55" s="1"/>
  <c r="F30" i="55"/>
  <c r="F39" i="55" s="1"/>
  <c r="G30" i="55"/>
  <c r="G39" i="55" s="1"/>
  <c r="H30" i="55"/>
  <c r="I30" i="55"/>
  <c r="J30" i="55"/>
  <c r="K30" i="55"/>
  <c r="L30" i="55"/>
  <c r="M30" i="55"/>
  <c r="N30" i="55"/>
  <c r="O30" i="55"/>
  <c r="P30" i="55"/>
  <c r="Q30" i="55"/>
  <c r="R30" i="55"/>
  <c r="R39" i="55" s="1"/>
  <c r="S30" i="55"/>
  <c r="S39" i="55" s="1"/>
  <c r="T30" i="55"/>
  <c r="T39" i="55" s="1"/>
  <c r="U30" i="55"/>
  <c r="V30" i="55"/>
  <c r="W30" i="55"/>
  <c r="X30" i="55"/>
  <c r="Y30" i="55"/>
  <c r="Z30" i="55"/>
  <c r="AA30" i="55"/>
  <c r="AB30" i="55"/>
  <c r="AC30" i="55"/>
  <c r="AD30" i="55"/>
  <c r="AE30" i="55"/>
  <c r="AF30" i="55"/>
  <c r="C31" i="55"/>
  <c r="C40" i="55" s="1"/>
  <c r="D31" i="55"/>
  <c r="D40" i="55" s="1"/>
  <c r="E31" i="55"/>
  <c r="E40" i="55" s="1"/>
  <c r="F31" i="55"/>
  <c r="F40" i="55" s="1"/>
  <c r="G31" i="55"/>
  <c r="G40" i="55" s="1"/>
  <c r="H31" i="55"/>
  <c r="I31" i="55"/>
  <c r="J31" i="55"/>
  <c r="K31" i="55"/>
  <c r="L31" i="55"/>
  <c r="M31" i="55"/>
  <c r="N31" i="55"/>
  <c r="O31" i="55"/>
  <c r="P31" i="55"/>
  <c r="Q31" i="55"/>
  <c r="R31" i="55"/>
  <c r="S31" i="55"/>
  <c r="T31" i="55"/>
  <c r="U31" i="55"/>
  <c r="V31" i="55"/>
  <c r="W31" i="55"/>
  <c r="X31" i="55"/>
  <c r="Y31" i="55"/>
  <c r="Z31" i="55"/>
  <c r="AA31" i="55"/>
  <c r="AB31" i="55"/>
  <c r="AC31" i="55"/>
  <c r="AD31" i="55"/>
  <c r="AE31" i="55"/>
  <c r="AF31" i="55"/>
  <c r="B26" i="55"/>
  <c r="B27" i="55"/>
  <c r="B28" i="55"/>
  <c r="B29" i="55"/>
  <c r="B30" i="55"/>
  <c r="B31" i="55"/>
  <c r="C16" i="55"/>
  <c r="D16" i="55"/>
  <c r="E16" i="55"/>
  <c r="F16" i="55"/>
  <c r="G16" i="55"/>
  <c r="H16" i="55"/>
  <c r="I16" i="55"/>
  <c r="J16" i="55"/>
  <c r="K16" i="55"/>
  <c r="L16" i="55"/>
  <c r="M16" i="55"/>
  <c r="N16" i="55"/>
  <c r="O16" i="55"/>
  <c r="P16" i="55"/>
  <c r="Q16" i="55"/>
  <c r="R16" i="55"/>
  <c r="S16" i="55"/>
  <c r="T16" i="55"/>
  <c r="U16" i="55"/>
  <c r="V16" i="55"/>
  <c r="W16" i="55"/>
  <c r="X16" i="55"/>
  <c r="Y16" i="55"/>
  <c r="Z16" i="55"/>
  <c r="AA16" i="55"/>
  <c r="AB16" i="55"/>
  <c r="AC16" i="55"/>
  <c r="AD16" i="55"/>
  <c r="AE16" i="55"/>
  <c r="AF16" i="55"/>
  <c r="C17" i="55"/>
  <c r="D17" i="55"/>
  <c r="E17" i="55"/>
  <c r="F17" i="55"/>
  <c r="G17" i="55"/>
  <c r="H17" i="55"/>
  <c r="I17" i="55"/>
  <c r="J17" i="55"/>
  <c r="J35" i="55" s="1"/>
  <c r="K17" i="55"/>
  <c r="L17" i="55"/>
  <c r="M17" i="55"/>
  <c r="N17" i="55"/>
  <c r="O17" i="55"/>
  <c r="P17" i="55"/>
  <c r="Q17" i="55"/>
  <c r="R17" i="55"/>
  <c r="S17" i="55"/>
  <c r="T17" i="55"/>
  <c r="U17" i="55"/>
  <c r="V17" i="55"/>
  <c r="W17" i="55"/>
  <c r="X17" i="55"/>
  <c r="Y17" i="55"/>
  <c r="Z17" i="55"/>
  <c r="AA17" i="55"/>
  <c r="AB17" i="55"/>
  <c r="AC17" i="55"/>
  <c r="AD17" i="55"/>
  <c r="AD35" i="55" s="1"/>
  <c r="AE17" i="55"/>
  <c r="AF17" i="55"/>
  <c r="C18" i="55"/>
  <c r="D18" i="55"/>
  <c r="E18" i="55"/>
  <c r="F18" i="55"/>
  <c r="G18" i="55"/>
  <c r="H18" i="55"/>
  <c r="I18" i="55"/>
  <c r="J18" i="55"/>
  <c r="K18" i="55"/>
  <c r="L18" i="55"/>
  <c r="M18" i="55"/>
  <c r="N18" i="55"/>
  <c r="O18" i="55"/>
  <c r="P18" i="55"/>
  <c r="Q18" i="55"/>
  <c r="Q36" i="55" s="1"/>
  <c r="R18" i="55"/>
  <c r="S18" i="55"/>
  <c r="T18" i="55"/>
  <c r="U18" i="55"/>
  <c r="V18" i="55"/>
  <c r="W18" i="55"/>
  <c r="X18" i="55"/>
  <c r="Y18" i="55"/>
  <c r="Z18" i="55"/>
  <c r="AA18" i="55"/>
  <c r="AB18" i="55"/>
  <c r="AC18" i="55"/>
  <c r="AD18" i="55"/>
  <c r="AE18" i="55"/>
  <c r="AF18" i="55"/>
  <c r="C19" i="55"/>
  <c r="D19" i="55"/>
  <c r="E19" i="55"/>
  <c r="F19" i="55"/>
  <c r="G19" i="55"/>
  <c r="H19" i="55"/>
  <c r="I19" i="55"/>
  <c r="J19" i="55"/>
  <c r="K19" i="55"/>
  <c r="L19" i="55"/>
  <c r="M19" i="55"/>
  <c r="N19" i="55"/>
  <c r="O19" i="55"/>
  <c r="P19" i="55"/>
  <c r="Q19" i="55"/>
  <c r="R19" i="55"/>
  <c r="S19" i="55"/>
  <c r="T19" i="55"/>
  <c r="U19" i="55"/>
  <c r="V19" i="55"/>
  <c r="W19" i="55"/>
  <c r="X19" i="55"/>
  <c r="X37" i="55" s="1"/>
  <c r="Y19" i="55"/>
  <c r="Z19" i="55"/>
  <c r="AA19" i="55"/>
  <c r="AB19" i="55"/>
  <c r="AC19" i="55"/>
  <c r="AD19" i="55"/>
  <c r="AE19" i="55"/>
  <c r="AF19" i="55"/>
  <c r="C20" i="55"/>
  <c r="D20" i="55"/>
  <c r="E20" i="55"/>
  <c r="F20" i="55"/>
  <c r="G20" i="55"/>
  <c r="H20" i="55"/>
  <c r="I20" i="55"/>
  <c r="J20" i="55"/>
  <c r="K20" i="55"/>
  <c r="K38" i="55" s="1"/>
  <c r="L20" i="55"/>
  <c r="M20" i="55"/>
  <c r="N20" i="55"/>
  <c r="O20" i="55"/>
  <c r="P20" i="55"/>
  <c r="Q20" i="55"/>
  <c r="R20" i="55"/>
  <c r="S20" i="55"/>
  <c r="T20" i="55"/>
  <c r="U20" i="55"/>
  <c r="V20" i="55"/>
  <c r="W20" i="55"/>
  <c r="X20" i="55"/>
  <c r="Y20" i="55"/>
  <c r="Z20" i="55"/>
  <c r="AA20" i="55"/>
  <c r="AB20" i="55"/>
  <c r="AC20" i="55"/>
  <c r="AD20" i="55"/>
  <c r="AE20" i="55"/>
  <c r="AF20" i="55"/>
  <c r="C21" i="55"/>
  <c r="D21" i="55"/>
  <c r="E21" i="55"/>
  <c r="F21" i="55"/>
  <c r="G21" i="55"/>
  <c r="H21" i="55"/>
  <c r="I21" i="55"/>
  <c r="J21" i="55"/>
  <c r="K21" i="55"/>
  <c r="L21" i="55"/>
  <c r="M21" i="55"/>
  <c r="N21" i="55"/>
  <c r="O21" i="55"/>
  <c r="P21" i="55"/>
  <c r="Q21" i="55"/>
  <c r="R21" i="55"/>
  <c r="S21" i="55"/>
  <c r="T21" i="55"/>
  <c r="U21" i="55"/>
  <c r="V21" i="55"/>
  <c r="W21" i="55"/>
  <c r="X21" i="55"/>
  <c r="Y21" i="55"/>
  <c r="Z21" i="55"/>
  <c r="AA21" i="55"/>
  <c r="AB21" i="55"/>
  <c r="AC21" i="55"/>
  <c r="AD21" i="55"/>
  <c r="AE21" i="55"/>
  <c r="AF21" i="55"/>
  <c r="C22" i="55"/>
  <c r="D22" i="55"/>
  <c r="E22" i="55"/>
  <c r="F22" i="55"/>
  <c r="G22" i="55"/>
  <c r="H22" i="55"/>
  <c r="I22" i="55"/>
  <c r="J22" i="55"/>
  <c r="K22" i="55"/>
  <c r="L22" i="55"/>
  <c r="M22" i="55"/>
  <c r="N22" i="55"/>
  <c r="O22" i="55"/>
  <c r="P22" i="55"/>
  <c r="Q22" i="55"/>
  <c r="R22" i="55"/>
  <c r="S22" i="55"/>
  <c r="T22" i="55"/>
  <c r="U22" i="55"/>
  <c r="V22" i="55"/>
  <c r="W22" i="55"/>
  <c r="X22" i="55"/>
  <c r="Y22" i="55"/>
  <c r="Z22" i="55"/>
  <c r="AA22" i="55"/>
  <c r="AB22" i="55"/>
  <c r="AC22" i="55"/>
  <c r="AD22" i="55"/>
  <c r="AE22" i="55"/>
  <c r="AF22" i="55"/>
  <c r="B17" i="55"/>
  <c r="B18" i="55"/>
  <c r="B19" i="55"/>
  <c r="B20" i="55"/>
  <c r="B21" i="55"/>
  <c r="B22" i="55"/>
  <c r="B15" i="55"/>
  <c r="AF39" i="55" l="1"/>
  <c r="H39" i="55"/>
  <c r="AE39" i="55"/>
  <c r="Y38" i="55"/>
  <c r="AE37" i="55"/>
  <c r="S37" i="55"/>
  <c r="L36" i="55"/>
  <c r="R37" i="55"/>
  <c r="W38" i="55"/>
  <c r="AC37" i="55"/>
  <c r="Q37" i="55"/>
  <c r="W36" i="55"/>
  <c r="AC35" i="55"/>
  <c r="Q35" i="55"/>
  <c r="AD39" i="55"/>
  <c r="X38" i="55"/>
  <c r="AD37" i="55"/>
  <c r="X36" i="55"/>
  <c r="R35" i="55"/>
  <c r="AB37" i="55"/>
  <c r="P37" i="55"/>
  <c r="V36" i="55"/>
  <c r="J36" i="55"/>
  <c r="AB35" i="55"/>
  <c r="P35" i="55"/>
  <c r="U36" i="55"/>
  <c r="Z39" i="55"/>
  <c r="N39" i="55"/>
  <c r="AE38" i="55"/>
  <c r="S38" i="55"/>
  <c r="AC36" i="55"/>
  <c r="P39" i="55"/>
  <c r="I38" i="55"/>
  <c r="AF40" i="55"/>
  <c r="Z37" i="55"/>
  <c r="Z35" i="55"/>
  <c r="S40" i="55"/>
  <c r="AE36" i="55"/>
  <c r="M35" i="55"/>
  <c r="AD40" i="55"/>
  <c r="R40" i="55"/>
  <c r="X39" i="55"/>
  <c r="L39" i="55"/>
  <c r="AD38" i="55"/>
  <c r="R38" i="55"/>
  <c r="AD36" i="55"/>
  <c r="R36" i="55"/>
  <c r="X35" i="55"/>
  <c r="L35" i="55"/>
  <c r="O39" i="55"/>
  <c r="AA37" i="55"/>
  <c r="I36" i="55"/>
  <c r="O35" i="55"/>
  <c r="H40" i="55"/>
  <c r="T38" i="55"/>
  <c r="AF36" i="55"/>
  <c r="N35" i="55"/>
  <c r="M37" i="55"/>
  <c r="Y35" i="55"/>
  <c r="AC40" i="55"/>
  <c r="Q40" i="55"/>
  <c r="W39" i="55"/>
  <c r="K39" i="55"/>
  <c r="AC38" i="55"/>
  <c r="Q38" i="55"/>
  <c r="W37" i="55"/>
  <c r="K37" i="55"/>
  <c r="W35" i="55"/>
  <c r="K35" i="55"/>
  <c r="O37" i="55"/>
  <c r="AA35" i="55"/>
  <c r="H38" i="55"/>
  <c r="T36" i="55"/>
  <c r="Y39" i="55"/>
  <c r="Y37" i="55"/>
  <c r="AB40" i="55"/>
  <c r="P40" i="55"/>
  <c r="V39" i="55"/>
  <c r="J39" i="55"/>
  <c r="AB38" i="55"/>
  <c r="P38" i="55"/>
  <c r="V37" i="55"/>
  <c r="J37" i="55"/>
  <c r="AB36" i="55"/>
  <c r="P36" i="55"/>
  <c r="V35" i="55"/>
  <c r="V38" i="55"/>
  <c r="U40" i="55"/>
  <c r="U38" i="55"/>
  <c r="T40" i="55"/>
  <c r="AF38" i="55"/>
  <c r="N37" i="55"/>
  <c r="H36" i="55"/>
  <c r="AE40" i="55"/>
  <c r="M39" i="55"/>
  <c r="S36" i="55"/>
  <c r="AA40" i="55"/>
  <c r="O40" i="55"/>
  <c r="U39" i="55"/>
  <c r="I39" i="55"/>
  <c r="AA38" i="55"/>
  <c r="O38" i="55"/>
  <c r="U37" i="55"/>
  <c r="I37" i="55"/>
  <c r="AA36" i="55"/>
  <c r="O36" i="55"/>
  <c r="U35" i="55"/>
  <c r="I35" i="55"/>
  <c r="AB39" i="55"/>
  <c r="Z40" i="55"/>
  <c r="N40" i="55"/>
  <c r="Z38" i="55"/>
  <c r="N38" i="55"/>
  <c r="AF37" i="55"/>
  <c r="T37" i="55"/>
  <c r="H37" i="55"/>
  <c r="Z36" i="55"/>
  <c r="N36" i="55"/>
  <c r="AF35" i="55"/>
  <c r="T35" i="55"/>
  <c r="H35" i="55"/>
  <c r="V40" i="55"/>
  <c r="I40" i="55"/>
  <c r="Y40" i="55"/>
  <c r="M40" i="55"/>
  <c r="Y36" i="55"/>
  <c r="M36" i="55"/>
  <c r="AE35" i="55"/>
  <c r="S35" i="55"/>
  <c r="J40" i="55"/>
  <c r="J38" i="55"/>
  <c r="AA39" i="55"/>
  <c r="X40" i="55"/>
  <c r="L40" i="55"/>
  <c r="W40" i="55"/>
  <c r="K40" i="55"/>
  <c r="AC39" i="55"/>
  <c r="Q39" i="55"/>
  <c r="C249" i="5" l="1"/>
  <c r="D249" i="5" s="1"/>
  <c r="E249" i="5" s="1"/>
  <c r="F249" i="5" s="1"/>
  <c r="C248" i="5"/>
  <c r="D248" i="5" s="1"/>
  <c r="E248" i="5" s="1"/>
  <c r="F248" i="5" s="1"/>
  <c r="W5" i="54"/>
  <c r="W6" i="54"/>
  <c r="W7" i="54"/>
  <c r="W8" i="54"/>
  <c r="W9" i="54"/>
  <c r="W10" i="54"/>
  <c r="W11" i="54"/>
  <c r="W12" i="54"/>
  <c r="W13" i="54"/>
  <c r="W14" i="54"/>
  <c r="AP14" i="54" s="1"/>
  <c r="W15" i="54"/>
  <c r="W16" i="54"/>
  <c r="W17" i="54"/>
  <c r="W18" i="54"/>
  <c r="W19" i="54"/>
  <c r="W20" i="54"/>
  <c r="W21" i="54"/>
  <c r="W22" i="54"/>
  <c r="W23" i="54"/>
  <c r="W24" i="54"/>
  <c r="W25" i="54"/>
  <c r="W26" i="54"/>
  <c r="W27" i="54"/>
  <c r="W28" i="54"/>
  <c r="W29" i="54"/>
  <c r="W30" i="54"/>
  <c r="W31" i="54"/>
  <c r="W32" i="54"/>
  <c r="W33" i="54"/>
  <c r="W34" i="54"/>
  <c r="W35" i="54"/>
  <c r="W36" i="54"/>
  <c r="W37" i="54"/>
  <c r="W38" i="54"/>
  <c r="W39" i="54"/>
  <c r="W40" i="54"/>
  <c r="W41" i="54"/>
  <c r="W42" i="54"/>
  <c r="W43" i="54"/>
  <c r="W44" i="54"/>
  <c r="W45" i="54"/>
  <c r="W4" i="54"/>
  <c r="AG4" i="54"/>
  <c r="AI4" i="54"/>
  <c r="AJ7" i="54"/>
  <c r="AL7" i="54"/>
  <c r="AI8" i="54"/>
  <c r="AH11" i="54"/>
  <c r="AJ11" i="54"/>
  <c r="AL11" i="54"/>
  <c r="AN13" i="54"/>
  <c r="AA14" i="54"/>
  <c r="AC14" i="54"/>
  <c r="AG16" i="54"/>
  <c r="Z17" i="54"/>
  <c r="AB17" i="54"/>
  <c r="AG20" i="54"/>
  <c r="AI20" i="54"/>
  <c r="AK24" i="54"/>
  <c r="AI28" i="54"/>
  <c r="AN28" i="54"/>
  <c r="AF29" i="54"/>
  <c r="AE32" i="54"/>
  <c r="AG32" i="54"/>
  <c r="AI32" i="54"/>
  <c r="AD37" i="54"/>
  <c r="AI44" i="54"/>
  <c r="Y36" i="54"/>
  <c r="AC12" i="54"/>
  <c r="AF15" i="54"/>
  <c r="Y16" i="54"/>
  <c r="B40" i="54"/>
  <c r="C40" i="54"/>
  <c r="D40" i="54"/>
  <c r="E40" i="54"/>
  <c r="F40" i="54"/>
  <c r="G40" i="54"/>
  <c r="H40" i="54"/>
  <c r="I40" i="54"/>
  <c r="J40" i="54"/>
  <c r="K40" i="54"/>
  <c r="L40" i="54"/>
  <c r="M40" i="54"/>
  <c r="N40" i="54"/>
  <c r="O40" i="54"/>
  <c r="P40" i="54"/>
  <c r="Q40" i="54"/>
  <c r="R40" i="54"/>
  <c r="S40" i="54"/>
  <c r="U40" i="54"/>
  <c r="B41" i="54"/>
  <c r="C41" i="54"/>
  <c r="D41" i="54"/>
  <c r="E41" i="54"/>
  <c r="F41" i="54"/>
  <c r="G41" i="54"/>
  <c r="H41" i="54"/>
  <c r="I41" i="54"/>
  <c r="J41" i="54"/>
  <c r="K41" i="54"/>
  <c r="L41" i="54"/>
  <c r="M41" i="54"/>
  <c r="N41" i="54"/>
  <c r="O41" i="54"/>
  <c r="P41" i="54"/>
  <c r="Q41" i="54"/>
  <c r="R41" i="54"/>
  <c r="S41" i="54"/>
  <c r="U41" i="54"/>
  <c r="B42" i="54"/>
  <c r="C42" i="54"/>
  <c r="D42" i="54"/>
  <c r="E42" i="54"/>
  <c r="F42" i="54"/>
  <c r="G42" i="54"/>
  <c r="H42" i="54"/>
  <c r="I42" i="54"/>
  <c r="J42" i="54"/>
  <c r="K42" i="54"/>
  <c r="L42" i="54"/>
  <c r="M42" i="54"/>
  <c r="N42" i="54"/>
  <c r="O42" i="54"/>
  <c r="P42" i="54"/>
  <c r="Q42" i="54"/>
  <c r="R42" i="54"/>
  <c r="S42" i="54"/>
  <c r="U42" i="54"/>
  <c r="B43" i="54"/>
  <c r="C43" i="54"/>
  <c r="D43" i="54"/>
  <c r="E43" i="54"/>
  <c r="F43" i="54"/>
  <c r="G43" i="54"/>
  <c r="H43" i="54"/>
  <c r="I43" i="54"/>
  <c r="J43" i="54"/>
  <c r="K43" i="54"/>
  <c r="L43" i="54"/>
  <c r="M43" i="54"/>
  <c r="N43" i="54"/>
  <c r="O43" i="54"/>
  <c r="P43" i="54"/>
  <c r="Q43" i="54"/>
  <c r="R43" i="54"/>
  <c r="S43" i="54"/>
  <c r="U43" i="54"/>
  <c r="B44" i="54"/>
  <c r="C44" i="54"/>
  <c r="D44" i="54"/>
  <c r="E44" i="54"/>
  <c r="F44" i="54"/>
  <c r="G44" i="54"/>
  <c r="H44" i="54"/>
  <c r="I44" i="54"/>
  <c r="J44" i="54"/>
  <c r="K44" i="54"/>
  <c r="L44" i="54"/>
  <c r="M44" i="54"/>
  <c r="N44" i="54"/>
  <c r="O44" i="54"/>
  <c r="P44" i="54"/>
  <c r="Q44" i="54"/>
  <c r="R44" i="54"/>
  <c r="S44" i="54"/>
  <c r="U44" i="54"/>
  <c r="B45" i="54"/>
  <c r="C45" i="54"/>
  <c r="D45" i="54"/>
  <c r="E45" i="54"/>
  <c r="F45" i="54"/>
  <c r="G45" i="54"/>
  <c r="H45" i="54"/>
  <c r="I45" i="54"/>
  <c r="J45" i="54"/>
  <c r="K45" i="54"/>
  <c r="L45" i="54"/>
  <c r="M45" i="54"/>
  <c r="N45" i="54"/>
  <c r="O45" i="54"/>
  <c r="P45" i="54"/>
  <c r="Q45" i="54"/>
  <c r="R45" i="54"/>
  <c r="S45" i="54"/>
  <c r="U45" i="54"/>
  <c r="Y4" i="54"/>
  <c r="Z4" i="54"/>
  <c r="AA4" i="54"/>
  <c r="AB4" i="54"/>
  <c r="AC4" i="54"/>
  <c r="AD4" i="54"/>
  <c r="AE4" i="54"/>
  <c r="AF4" i="54"/>
  <c r="AH4" i="54"/>
  <c r="AJ4" i="54"/>
  <c r="AK4" i="54"/>
  <c r="AL4" i="54"/>
  <c r="AN4" i="54"/>
  <c r="Y5" i="54"/>
  <c r="Z5" i="54"/>
  <c r="AA5" i="54"/>
  <c r="AB5" i="54"/>
  <c r="AC5" i="54"/>
  <c r="AD5" i="54"/>
  <c r="AE5" i="54"/>
  <c r="AF5" i="54"/>
  <c r="AG5" i="54"/>
  <c r="AH5" i="54"/>
  <c r="AI5" i="54"/>
  <c r="AJ5" i="54"/>
  <c r="AK5" i="54"/>
  <c r="AL5" i="54"/>
  <c r="Y6" i="54"/>
  <c r="Z6" i="54"/>
  <c r="AA6" i="54"/>
  <c r="AB6" i="54"/>
  <c r="AC6" i="54"/>
  <c r="AD6" i="54"/>
  <c r="AE6" i="54"/>
  <c r="AF6" i="54"/>
  <c r="AG6" i="54"/>
  <c r="AH6" i="54"/>
  <c r="AI6" i="54"/>
  <c r="AJ6" i="54"/>
  <c r="AK6" i="54"/>
  <c r="AL6" i="54"/>
  <c r="AN6" i="54"/>
  <c r="Y7" i="54"/>
  <c r="Z7" i="54"/>
  <c r="AA7" i="54"/>
  <c r="AB7" i="54"/>
  <c r="AC7" i="54"/>
  <c r="AD7" i="54"/>
  <c r="AE7" i="54"/>
  <c r="AF7" i="54"/>
  <c r="AG7" i="54"/>
  <c r="AH7" i="54"/>
  <c r="AI7" i="54"/>
  <c r="AK7" i="54"/>
  <c r="AN7" i="54"/>
  <c r="Y8" i="54"/>
  <c r="Z8" i="54"/>
  <c r="AA8" i="54"/>
  <c r="AB8" i="54"/>
  <c r="AC8" i="54"/>
  <c r="AD8" i="54"/>
  <c r="AE8" i="54"/>
  <c r="AF8" i="54"/>
  <c r="AG8" i="54"/>
  <c r="AH8" i="54"/>
  <c r="AJ8" i="54"/>
  <c r="AK8" i="54"/>
  <c r="AL8" i="54"/>
  <c r="AN8" i="54"/>
  <c r="Y9" i="54"/>
  <c r="Z9" i="54"/>
  <c r="AA9" i="54"/>
  <c r="AB9" i="54"/>
  <c r="AC9" i="54"/>
  <c r="AD9" i="54"/>
  <c r="AE9" i="54"/>
  <c r="AF9" i="54"/>
  <c r="AG9" i="54"/>
  <c r="AH9" i="54"/>
  <c r="AI9" i="54"/>
  <c r="AJ9" i="54"/>
  <c r="AK9" i="54"/>
  <c r="AL9" i="54"/>
  <c r="AN9" i="54"/>
  <c r="Y10" i="54"/>
  <c r="Z10" i="54"/>
  <c r="AA10" i="54"/>
  <c r="AB10" i="54"/>
  <c r="AC10" i="54"/>
  <c r="AD10" i="54"/>
  <c r="AE10" i="54"/>
  <c r="AF10" i="54"/>
  <c r="AG10" i="54"/>
  <c r="AH10" i="54"/>
  <c r="AI10" i="54"/>
  <c r="AJ10" i="54"/>
  <c r="AK10" i="54"/>
  <c r="AL10" i="54"/>
  <c r="AN10" i="54"/>
  <c r="Y11" i="54"/>
  <c r="Z11" i="54"/>
  <c r="AA11" i="54"/>
  <c r="AB11" i="54"/>
  <c r="AC11" i="54"/>
  <c r="AD11" i="54"/>
  <c r="AE11" i="54"/>
  <c r="AF11" i="54"/>
  <c r="AG11" i="54"/>
  <c r="AI11" i="54"/>
  <c r="AK11" i="54"/>
  <c r="Y12" i="54"/>
  <c r="Z12" i="54"/>
  <c r="AA12" i="54"/>
  <c r="AB12" i="54"/>
  <c r="AD12" i="54"/>
  <c r="AE12" i="54"/>
  <c r="AF12" i="54"/>
  <c r="AG12" i="54"/>
  <c r="AH12" i="54"/>
  <c r="AI12" i="54"/>
  <c r="AJ12" i="54"/>
  <c r="AK12" i="54"/>
  <c r="AL12" i="54"/>
  <c r="AN12" i="54"/>
  <c r="Y13" i="54"/>
  <c r="Z13" i="54"/>
  <c r="AA13" i="54"/>
  <c r="AB13" i="54"/>
  <c r="AC13" i="54"/>
  <c r="AD13" i="54"/>
  <c r="AE13" i="54"/>
  <c r="AF13" i="54"/>
  <c r="AG13" i="54"/>
  <c r="AH13" i="54"/>
  <c r="AI13" i="54"/>
  <c r="AJ13" i="54"/>
  <c r="AK13" i="54"/>
  <c r="AL13" i="54"/>
  <c r="Y14" i="54"/>
  <c r="Z14" i="54"/>
  <c r="AB14" i="54"/>
  <c r="AD14" i="54"/>
  <c r="AE14" i="54"/>
  <c r="AF14" i="54"/>
  <c r="AG14" i="54"/>
  <c r="AH14" i="54"/>
  <c r="AI14" i="54"/>
  <c r="AJ14" i="54"/>
  <c r="AK14" i="54"/>
  <c r="AL14" i="54"/>
  <c r="Y15" i="54"/>
  <c r="Z15" i="54"/>
  <c r="AA15" i="54"/>
  <c r="AB15" i="54"/>
  <c r="AC15" i="54"/>
  <c r="AD15" i="54"/>
  <c r="AE15" i="54"/>
  <c r="AG15" i="54"/>
  <c r="AH15" i="54"/>
  <c r="AI15" i="54"/>
  <c r="AJ15" i="54"/>
  <c r="AK15" i="54"/>
  <c r="AL15" i="54"/>
  <c r="AN15" i="54"/>
  <c r="Z16" i="54"/>
  <c r="AA16" i="54"/>
  <c r="AB16" i="54"/>
  <c r="AC16" i="54"/>
  <c r="AD16" i="54"/>
  <c r="AE16" i="54"/>
  <c r="AF16" i="54"/>
  <c r="AH16" i="54"/>
  <c r="AI16" i="54"/>
  <c r="AJ16" i="54"/>
  <c r="AK16" i="54"/>
  <c r="AL16" i="54"/>
  <c r="AN16" i="54"/>
  <c r="Y17" i="54"/>
  <c r="AA17" i="54"/>
  <c r="AC17" i="54"/>
  <c r="AD17" i="54"/>
  <c r="AE17" i="54"/>
  <c r="AF17" i="54"/>
  <c r="AG17" i="54"/>
  <c r="AH17" i="54"/>
  <c r="AI17" i="54"/>
  <c r="AJ17" i="54"/>
  <c r="AK17" i="54"/>
  <c r="AL17" i="54"/>
  <c r="AN17" i="54"/>
  <c r="Y18" i="54"/>
  <c r="Z18" i="54"/>
  <c r="AA18" i="54"/>
  <c r="AB18" i="54"/>
  <c r="AC18" i="54"/>
  <c r="AD18" i="54"/>
  <c r="AE18" i="54"/>
  <c r="AF18" i="54"/>
  <c r="AG18" i="54"/>
  <c r="AH18" i="54"/>
  <c r="AI18" i="54"/>
  <c r="AJ18" i="54"/>
  <c r="AK18" i="54"/>
  <c r="AL18" i="54"/>
  <c r="Y19" i="54"/>
  <c r="Z19" i="54"/>
  <c r="AA19" i="54"/>
  <c r="AB19" i="54"/>
  <c r="AC19" i="54"/>
  <c r="AD19" i="54"/>
  <c r="AE19" i="54"/>
  <c r="AF19" i="54"/>
  <c r="AG19" i="54"/>
  <c r="AH19" i="54"/>
  <c r="AI19" i="54"/>
  <c r="AJ19" i="54"/>
  <c r="AK19" i="54"/>
  <c r="AL19" i="54"/>
  <c r="AN19" i="54"/>
  <c r="Y20" i="54"/>
  <c r="Z20" i="54"/>
  <c r="AA20" i="54"/>
  <c r="AB20" i="54"/>
  <c r="AC20" i="54"/>
  <c r="AD20" i="54"/>
  <c r="AE20" i="54"/>
  <c r="AF20" i="54"/>
  <c r="AH20" i="54"/>
  <c r="AJ20" i="54"/>
  <c r="AK20" i="54"/>
  <c r="AL20" i="54"/>
  <c r="AN20" i="54"/>
  <c r="Y21" i="54"/>
  <c r="Z21" i="54"/>
  <c r="AA21" i="54"/>
  <c r="AB21" i="54"/>
  <c r="AC21" i="54"/>
  <c r="AD21" i="54"/>
  <c r="AE21" i="54"/>
  <c r="AF21" i="54"/>
  <c r="AG21" i="54"/>
  <c r="AH21" i="54"/>
  <c r="AI21" i="54"/>
  <c r="AJ21" i="54"/>
  <c r="AK21" i="54"/>
  <c r="AL21" i="54"/>
  <c r="AN21" i="54"/>
  <c r="Y22" i="54"/>
  <c r="Z22" i="54"/>
  <c r="AA22" i="54"/>
  <c r="AB22" i="54"/>
  <c r="AC22" i="54"/>
  <c r="AD22" i="54"/>
  <c r="AE22" i="54"/>
  <c r="AF22" i="54"/>
  <c r="AG22" i="54"/>
  <c r="AH22" i="54"/>
  <c r="AI22" i="54"/>
  <c r="AJ22" i="54"/>
  <c r="AK22" i="54"/>
  <c r="AL22" i="54"/>
  <c r="AN22" i="54"/>
  <c r="Y23" i="54"/>
  <c r="Z23" i="54"/>
  <c r="AA23" i="54"/>
  <c r="AB23" i="54"/>
  <c r="AC23" i="54"/>
  <c r="AD23" i="54"/>
  <c r="AE23" i="54"/>
  <c r="AF23" i="54"/>
  <c r="AG23" i="54"/>
  <c r="AH23" i="54"/>
  <c r="AI23" i="54"/>
  <c r="AJ23" i="54"/>
  <c r="AK23" i="54"/>
  <c r="AL23" i="54"/>
  <c r="AN23" i="54"/>
  <c r="Y24" i="54"/>
  <c r="Z24" i="54"/>
  <c r="AA24" i="54"/>
  <c r="AB24" i="54"/>
  <c r="AC24" i="54"/>
  <c r="AD24" i="54"/>
  <c r="AE24" i="54"/>
  <c r="AF24" i="54"/>
  <c r="AG24" i="54"/>
  <c r="AH24" i="54"/>
  <c r="AI24" i="54"/>
  <c r="AJ24" i="54"/>
  <c r="AL24" i="54"/>
  <c r="AN24" i="54"/>
  <c r="Y25" i="54"/>
  <c r="Z25" i="54"/>
  <c r="AA25" i="54"/>
  <c r="AB25" i="54"/>
  <c r="AC25" i="54"/>
  <c r="AD25" i="54"/>
  <c r="AE25" i="54"/>
  <c r="AF25" i="54"/>
  <c r="AG25" i="54"/>
  <c r="AH25" i="54"/>
  <c r="AI25" i="54"/>
  <c r="AJ25" i="54"/>
  <c r="AK25" i="54"/>
  <c r="AL25" i="54"/>
  <c r="AN25" i="54"/>
  <c r="Y26" i="54"/>
  <c r="Z26" i="54"/>
  <c r="AA26" i="54"/>
  <c r="AB26" i="54"/>
  <c r="AC26" i="54"/>
  <c r="AD26" i="54"/>
  <c r="AE26" i="54"/>
  <c r="AF26" i="54"/>
  <c r="AG26" i="54"/>
  <c r="AH26" i="54"/>
  <c r="AI26" i="54"/>
  <c r="AJ26" i="54"/>
  <c r="AK26" i="54"/>
  <c r="AL26" i="54"/>
  <c r="AN26" i="54"/>
  <c r="Y27" i="54"/>
  <c r="Z27" i="54"/>
  <c r="AA27" i="54"/>
  <c r="AB27" i="54"/>
  <c r="AC27" i="54"/>
  <c r="AD27" i="54"/>
  <c r="AE27" i="54"/>
  <c r="AF27" i="54"/>
  <c r="AG27" i="54"/>
  <c r="AH27" i="54"/>
  <c r="AI27" i="54"/>
  <c r="AJ27" i="54"/>
  <c r="AK27" i="54"/>
  <c r="AL27" i="54"/>
  <c r="AN27" i="54"/>
  <c r="Y28" i="54"/>
  <c r="Z28" i="54"/>
  <c r="AA28" i="54"/>
  <c r="AB28" i="54"/>
  <c r="AC28" i="54"/>
  <c r="AD28" i="54"/>
  <c r="AE28" i="54"/>
  <c r="AF28" i="54"/>
  <c r="AG28" i="54"/>
  <c r="AH28" i="54"/>
  <c r="AJ28" i="54"/>
  <c r="AK28" i="54"/>
  <c r="AL28" i="54"/>
  <c r="Y29" i="54"/>
  <c r="Z29" i="54"/>
  <c r="AA29" i="54"/>
  <c r="AB29" i="54"/>
  <c r="AC29" i="54"/>
  <c r="AD29" i="54"/>
  <c r="AE29" i="54"/>
  <c r="AG29" i="54"/>
  <c r="AH29" i="54"/>
  <c r="AI29" i="54"/>
  <c r="AJ29" i="54"/>
  <c r="AK29" i="54"/>
  <c r="AL29" i="54"/>
  <c r="AN29" i="54"/>
  <c r="Y30" i="54"/>
  <c r="Z30" i="54"/>
  <c r="AA30" i="54"/>
  <c r="AB30" i="54"/>
  <c r="AC30" i="54"/>
  <c r="AD30" i="54"/>
  <c r="AE30" i="54"/>
  <c r="AF30" i="54"/>
  <c r="AG30" i="54"/>
  <c r="AH30" i="54"/>
  <c r="AI30" i="54"/>
  <c r="AJ30" i="54"/>
  <c r="AK30" i="54"/>
  <c r="AL30" i="54"/>
  <c r="AN30" i="54"/>
  <c r="Y31" i="54"/>
  <c r="Z31" i="54"/>
  <c r="AA31" i="54"/>
  <c r="AB31" i="54"/>
  <c r="AC31" i="54"/>
  <c r="AD31" i="54"/>
  <c r="AE31" i="54"/>
  <c r="AF31" i="54"/>
  <c r="AG31" i="54"/>
  <c r="AH31" i="54"/>
  <c r="AI31" i="54"/>
  <c r="AJ31" i="54"/>
  <c r="AK31" i="54"/>
  <c r="AL31" i="54"/>
  <c r="AN31" i="54"/>
  <c r="Y32" i="54"/>
  <c r="Z32" i="54"/>
  <c r="AA32" i="54"/>
  <c r="AB32" i="54"/>
  <c r="AC32" i="54"/>
  <c r="AD32" i="54"/>
  <c r="AF32" i="54"/>
  <c r="AH32" i="54"/>
  <c r="AJ32" i="54"/>
  <c r="AK32" i="54"/>
  <c r="AL32" i="54"/>
  <c r="AN32" i="54"/>
  <c r="Y33" i="54"/>
  <c r="Z33" i="54"/>
  <c r="AA33" i="54"/>
  <c r="AB33" i="54"/>
  <c r="AC33" i="54"/>
  <c r="AD33" i="54"/>
  <c r="AE33" i="54"/>
  <c r="AF33" i="54"/>
  <c r="AG33" i="54"/>
  <c r="AH33" i="54"/>
  <c r="AI33" i="54"/>
  <c r="AJ33" i="54"/>
  <c r="AK33" i="54"/>
  <c r="AL33" i="54"/>
  <c r="Y34" i="54"/>
  <c r="Z34" i="54"/>
  <c r="AA34" i="54"/>
  <c r="AB34" i="54"/>
  <c r="AC34" i="54"/>
  <c r="AD34" i="54"/>
  <c r="AE34" i="54"/>
  <c r="AF34" i="54"/>
  <c r="AG34" i="54"/>
  <c r="AH34" i="54"/>
  <c r="AI34" i="54"/>
  <c r="AJ34" i="54"/>
  <c r="AK34" i="54"/>
  <c r="AL34" i="54"/>
  <c r="AN34" i="54"/>
  <c r="Y35" i="54"/>
  <c r="Z35" i="54"/>
  <c r="AA35" i="54"/>
  <c r="AB35" i="54"/>
  <c r="AC35" i="54"/>
  <c r="AD35" i="54"/>
  <c r="AE35" i="54"/>
  <c r="AF35" i="54"/>
  <c r="AG35" i="54"/>
  <c r="AH35" i="54"/>
  <c r="AI35" i="54"/>
  <c r="AJ35" i="54"/>
  <c r="AK35" i="54"/>
  <c r="AL35" i="54"/>
  <c r="AN35" i="54"/>
  <c r="Z36" i="54"/>
  <c r="AA36" i="54"/>
  <c r="AB36" i="54"/>
  <c r="AC36" i="54"/>
  <c r="AD36" i="54"/>
  <c r="AE36" i="54"/>
  <c r="AF36" i="54"/>
  <c r="AG36" i="54"/>
  <c r="AH36" i="54"/>
  <c r="AI36" i="54"/>
  <c r="AJ36" i="54"/>
  <c r="AK36" i="54"/>
  <c r="AL36" i="54"/>
  <c r="AN36" i="54"/>
  <c r="Y37" i="54"/>
  <c r="Z37" i="54"/>
  <c r="AA37" i="54"/>
  <c r="AB37" i="54"/>
  <c r="AC37" i="54"/>
  <c r="AE37" i="54"/>
  <c r="AF37" i="54"/>
  <c r="AG37" i="54"/>
  <c r="AH37" i="54"/>
  <c r="AI37" i="54"/>
  <c r="AJ37" i="54"/>
  <c r="AK37" i="54"/>
  <c r="AL37" i="54"/>
  <c r="AN37" i="54"/>
  <c r="Y38" i="54"/>
  <c r="Z38" i="54"/>
  <c r="AA38" i="54"/>
  <c r="AB38" i="54"/>
  <c r="AC38" i="54"/>
  <c r="AD38" i="54"/>
  <c r="AE38" i="54"/>
  <c r="AF38" i="54"/>
  <c r="AG38" i="54"/>
  <c r="AH38" i="54"/>
  <c r="AI38" i="54"/>
  <c r="AJ38" i="54"/>
  <c r="AK38" i="54"/>
  <c r="AL38" i="54"/>
  <c r="AN38" i="54"/>
  <c r="Y39" i="54"/>
  <c r="Z39" i="54"/>
  <c r="AA39" i="54"/>
  <c r="AB39" i="54"/>
  <c r="AC39" i="54"/>
  <c r="AD39" i="54"/>
  <c r="AE39" i="54"/>
  <c r="AF39" i="54"/>
  <c r="AG39" i="54"/>
  <c r="AH39" i="54"/>
  <c r="AJ39" i="54"/>
  <c r="AK39" i="54"/>
  <c r="AL39" i="54"/>
  <c r="AN39" i="54"/>
  <c r="B82" i="54"/>
  <c r="C82" i="54"/>
  <c r="D82" i="54"/>
  <c r="E82" i="54"/>
  <c r="F82" i="54"/>
  <c r="Y40" i="54" s="1"/>
  <c r="G82" i="54"/>
  <c r="Z40" i="54" s="1"/>
  <c r="H82" i="54"/>
  <c r="AA40" i="54" s="1"/>
  <c r="I82" i="54"/>
  <c r="AB40" i="54" s="1"/>
  <c r="J82" i="54"/>
  <c r="AC40" i="54" s="1"/>
  <c r="K82" i="54"/>
  <c r="AD40" i="54" s="1"/>
  <c r="L82" i="54"/>
  <c r="AE40" i="54" s="1"/>
  <c r="M82" i="54"/>
  <c r="AF40" i="54" s="1"/>
  <c r="N82" i="54"/>
  <c r="AG40" i="54" s="1"/>
  <c r="O82" i="54"/>
  <c r="AH40" i="54" s="1"/>
  <c r="P82" i="54"/>
  <c r="AI40" i="54" s="1"/>
  <c r="Q82" i="54"/>
  <c r="AJ40" i="54" s="1"/>
  <c r="R82" i="54"/>
  <c r="AK40" i="54" s="1"/>
  <c r="S82" i="54"/>
  <c r="AL40" i="54" s="1"/>
  <c r="U82" i="54"/>
  <c r="B83" i="54"/>
  <c r="C83" i="54"/>
  <c r="D83" i="54"/>
  <c r="E83" i="54"/>
  <c r="F83" i="54"/>
  <c r="Y41" i="54" s="1"/>
  <c r="G83" i="54"/>
  <c r="H83" i="54"/>
  <c r="I83" i="54"/>
  <c r="J83" i="54"/>
  <c r="AC41" i="54" s="1"/>
  <c r="K83" i="54"/>
  <c r="AD41" i="54" s="1"/>
  <c r="L83" i="54"/>
  <c r="AE41" i="54" s="1"/>
  <c r="M83" i="54"/>
  <c r="AF41" i="54" s="1"/>
  <c r="N83" i="54"/>
  <c r="O83" i="54"/>
  <c r="P83" i="54"/>
  <c r="AI41" i="54" s="1"/>
  <c r="Q83" i="54"/>
  <c r="AJ41" i="54" s="1"/>
  <c r="R83" i="54"/>
  <c r="AK41" i="54" s="1"/>
  <c r="S83" i="54"/>
  <c r="U83" i="54"/>
  <c r="B84" i="54"/>
  <c r="C84" i="54"/>
  <c r="D84" i="54"/>
  <c r="E84" i="54"/>
  <c r="F84" i="54"/>
  <c r="Y42" i="54" s="1"/>
  <c r="G84" i="54"/>
  <c r="H84" i="54"/>
  <c r="I84" i="54"/>
  <c r="AB42" i="54" s="1"/>
  <c r="J84" i="54"/>
  <c r="AC42" i="54" s="1"/>
  <c r="K84" i="54"/>
  <c r="AD42" i="54" s="1"/>
  <c r="L84" i="54"/>
  <c r="AE42" i="54" s="1"/>
  <c r="M84" i="54"/>
  <c r="N84" i="54"/>
  <c r="AG42" i="54" s="1"/>
  <c r="O84" i="54"/>
  <c r="AH42" i="54" s="1"/>
  <c r="P84" i="54"/>
  <c r="Q84" i="54"/>
  <c r="AJ42" i="54" s="1"/>
  <c r="R84" i="54"/>
  <c r="AK42" i="54" s="1"/>
  <c r="S84" i="54"/>
  <c r="U84" i="54"/>
  <c r="B85" i="54"/>
  <c r="C85" i="54"/>
  <c r="D85" i="54"/>
  <c r="E85" i="54"/>
  <c r="F85" i="54"/>
  <c r="G85" i="54"/>
  <c r="H85" i="54"/>
  <c r="AA43" i="54" s="1"/>
  <c r="I85" i="54"/>
  <c r="AB43" i="54" s="1"/>
  <c r="J85" i="54"/>
  <c r="AC43" i="54" s="1"/>
  <c r="K85" i="54"/>
  <c r="AD43" i="54" s="1"/>
  <c r="L85" i="54"/>
  <c r="M85" i="54"/>
  <c r="N85" i="54"/>
  <c r="AG43" i="54" s="1"/>
  <c r="O85" i="54"/>
  <c r="AH43" i="54" s="1"/>
  <c r="P85" i="54"/>
  <c r="AI43" i="54" s="1"/>
  <c r="Q85" i="54"/>
  <c r="R85" i="54"/>
  <c r="S85" i="54"/>
  <c r="U85" i="54"/>
  <c r="AN43" i="54" s="1"/>
  <c r="B86" i="54"/>
  <c r="C86" i="54"/>
  <c r="D86" i="54"/>
  <c r="E86" i="54"/>
  <c r="F86" i="54"/>
  <c r="G86" i="54"/>
  <c r="Z44" i="54" s="1"/>
  <c r="H86" i="54"/>
  <c r="AA44" i="54" s="1"/>
  <c r="I86" i="54"/>
  <c r="AB44" i="54" s="1"/>
  <c r="J86" i="54"/>
  <c r="AC44" i="54" s="1"/>
  <c r="K86" i="54"/>
  <c r="L86" i="54"/>
  <c r="AE44" i="54" s="1"/>
  <c r="M86" i="54"/>
  <c r="AF44" i="54" s="1"/>
  <c r="N86" i="54"/>
  <c r="AG44" i="54" s="1"/>
  <c r="O86" i="54"/>
  <c r="AH44" i="54" s="1"/>
  <c r="P86" i="54"/>
  <c r="Q86" i="54"/>
  <c r="R86" i="54"/>
  <c r="S86" i="54"/>
  <c r="AL44" i="54" s="1"/>
  <c r="U86" i="54"/>
  <c r="AN44" i="54" s="1"/>
  <c r="B87" i="54"/>
  <c r="C87" i="54"/>
  <c r="D87" i="54"/>
  <c r="E87" i="54"/>
  <c r="F87" i="54"/>
  <c r="Y45" i="54" s="1"/>
  <c r="G87" i="54"/>
  <c r="H87" i="54"/>
  <c r="AA45" i="54" s="1"/>
  <c r="I87" i="54"/>
  <c r="AB45" i="54" s="1"/>
  <c r="J87" i="54"/>
  <c r="K87" i="54"/>
  <c r="L87" i="54"/>
  <c r="AE45" i="54" s="1"/>
  <c r="M87" i="54"/>
  <c r="AF45" i="54" s="1"/>
  <c r="N87" i="54"/>
  <c r="AG45" i="54" s="1"/>
  <c r="O87" i="54"/>
  <c r="P87" i="54"/>
  <c r="Q87" i="54"/>
  <c r="R87" i="54"/>
  <c r="AK45" i="54" s="1"/>
  <c r="S87" i="54"/>
  <c r="AL45" i="54" s="1"/>
  <c r="U87" i="54"/>
  <c r="AN45" i="54" s="1"/>
  <c r="AP13" i="54" l="1"/>
  <c r="AP12" i="54"/>
  <c r="AK44" i="54"/>
  <c r="AF43" i="54"/>
  <c r="AN42" i="54"/>
  <c r="AH41" i="54"/>
  <c r="AP15" i="54"/>
  <c r="Y44" i="54"/>
  <c r="AA42" i="54"/>
  <c r="AD45" i="54"/>
  <c r="AP11" i="54"/>
  <c r="BB11" i="54" s="1"/>
  <c r="AP10" i="54"/>
  <c r="BB10" i="54" s="1"/>
  <c r="AP9" i="54"/>
  <c r="AX9" i="54"/>
  <c r="AP8" i="54"/>
  <c r="AL43" i="54"/>
  <c r="AI45" i="54"/>
  <c r="AD44" i="54"/>
  <c r="AK43" i="54"/>
  <c r="Y43" i="54"/>
  <c r="AF42" i="54"/>
  <c r="AN41" i="54"/>
  <c r="AA41" i="54"/>
  <c r="AT10" i="54" s="1"/>
  <c r="AE43" i="54"/>
  <c r="AX10" i="54" s="1"/>
  <c r="AG41" i="54"/>
  <c r="AP7" i="54"/>
  <c r="BA7" i="54" s="1"/>
  <c r="AJ45" i="54"/>
  <c r="Z43" i="54"/>
  <c r="AB41" i="54"/>
  <c r="AH45" i="54"/>
  <c r="AJ43" i="54"/>
  <c r="AL41" i="54"/>
  <c r="Z41" i="54"/>
  <c r="AP6" i="54"/>
  <c r="BA6" i="54" s="1"/>
  <c r="AP5" i="54"/>
  <c r="AU5" i="54" s="1"/>
  <c r="Z45" i="54"/>
  <c r="AS10" i="54" s="1"/>
  <c r="AI42" i="54"/>
  <c r="AP4" i="54"/>
  <c r="BA4" i="54" s="1"/>
  <c r="AR12" i="54"/>
  <c r="AZ6" i="54"/>
  <c r="AY9" i="54"/>
  <c r="AY8" i="54"/>
  <c r="AS15" i="54"/>
  <c r="AW9" i="54"/>
  <c r="AT14" i="54"/>
  <c r="AW4" i="54"/>
  <c r="AZ8" i="54"/>
  <c r="AC45" i="54"/>
  <c r="AJ44" i="54"/>
  <c r="AL42" i="54"/>
  <c r="Z42" i="54"/>
  <c r="AI39" i="54"/>
  <c r="AX8" i="54"/>
  <c r="AZ7" i="54"/>
  <c r="AY7" i="54"/>
  <c r="AS4" i="54"/>
  <c r="BB6" i="54"/>
  <c r="AU13" i="54"/>
  <c r="AV12" i="54"/>
  <c r="AZ9" i="54"/>
  <c r="BA8" i="54"/>
  <c r="BC6" i="54"/>
  <c r="BB15" i="54"/>
  <c r="AR14" i="54"/>
  <c r="BD15" i="54"/>
  <c r="BC15" i="54"/>
  <c r="BE14" i="54"/>
  <c r="BD14" i="54"/>
  <c r="BC14" i="54"/>
  <c r="AS14" i="54"/>
  <c r="AU12" i="54"/>
  <c r="AS12" i="54"/>
  <c r="BA15" i="54"/>
  <c r="BB14" i="54"/>
  <c r="BC13" i="54"/>
  <c r="BD12" i="54"/>
  <c r="AV9" i="54"/>
  <c r="AW8" i="54"/>
  <c r="AX7" i="54"/>
  <c r="AY6" i="54"/>
  <c r="AZ15" i="54"/>
  <c r="BA14" i="54"/>
  <c r="BB13" i="54"/>
  <c r="BC12" i="54"/>
  <c r="AU9" i="54"/>
  <c r="AV8" i="54"/>
  <c r="AW7" i="54"/>
  <c r="AX6" i="54"/>
  <c r="AY15" i="54"/>
  <c r="AZ14" i="54"/>
  <c r="BA13" i="54"/>
  <c r="BB12" i="54"/>
  <c r="AT9" i="54"/>
  <c r="AU8" i="54"/>
  <c r="AV7" i="54"/>
  <c r="AW6" i="54"/>
  <c r="AR13" i="54"/>
  <c r="AR9" i="54"/>
  <c r="AX15" i="54"/>
  <c r="AY14" i="54"/>
  <c r="AZ13" i="54"/>
  <c r="BA12" i="54"/>
  <c r="BE9" i="54"/>
  <c r="AS9" i="54"/>
  <c r="AT8" i="54"/>
  <c r="AU7" i="54"/>
  <c r="AV6" i="54"/>
  <c r="AT13" i="54"/>
  <c r="AS13" i="54"/>
  <c r="AR8" i="54"/>
  <c r="AW15" i="54"/>
  <c r="AX14" i="54"/>
  <c r="AY13" i="54"/>
  <c r="AZ12" i="54"/>
  <c r="BD9" i="54"/>
  <c r="BE8" i="54"/>
  <c r="AS8" i="54"/>
  <c r="AT7" i="54"/>
  <c r="AU6" i="54"/>
  <c r="BE13" i="54"/>
  <c r="AT12" i="54"/>
  <c r="BE12" i="54"/>
  <c r="AR7" i="54"/>
  <c r="AV15" i="54"/>
  <c r="AW14" i="54"/>
  <c r="AX13" i="54"/>
  <c r="AY12" i="54"/>
  <c r="BC9" i="54"/>
  <c r="BD8" i="54"/>
  <c r="BE7" i="54"/>
  <c r="AS7" i="54"/>
  <c r="AT6" i="54"/>
  <c r="AR6" i="54"/>
  <c r="AU15" i="54"/>
  <c r="AV14" i="54"/>
  <c r="AW13" i="54"/>
  <c r="AX12" i="54"/>
  <c r="BB9" i="54"/>
  <c r="BC8" i="54"/>
  <c r="BD7" i="54"/>
  <c r="BE6" i="54"/>
  <c r="AS6" i="54"/>
  <c r="AT15" i="54"/>
  <c r="AU14" i="54"/>
  <c r="AV13" i="54"/>
  <c r="AW12" i="54"/>
  <c r="BA9" i="54"/>
  <c r="BB8" i="54"/>
  <c r="BC7" i="54"/>
  <c r="BD6" i="54"/>
  <c r="BD13" i="54"/>
  <c r="AR15" i="54"/>
  <c r="BE15" i="54"/>
  <c r="M14" i="11"/>
  <c r="M15" i="11"/>
  <c r="M16" i="11"/>
  <c r="M17" i="11"/>
  <c r="M18" i="11"/>
  <c r="M19" i="11"/>
  <c r="AY10" i="54" l="1"/>
  <c r="AZ5" i="54"/>
  <c r="AR11" i="54"/>
  <c r="AX11" i="54"/>
  <c r="AZ10" i="54"/>
  <c r="AY5" i="54"/>
  <c r="AW11" i="54"/>
  <c r="AY11" i="54"/>
  <c r="AZ11" i="54"/>
  <c r="AW5" i="54"/>
  <c r="AV11" i="54"/>
  <c r="AT11" i="54"/>
  <c r="BE10" i="54"/>
  <c r="AR10" i="54"/>
  <c r="AX5" i="54"/>
  <c r="BA5" i="54"/>
  <c r="AU10" i="54"/>
  <c r="BC10" i="54"/>
  <c r="BD10" i="54"/>
  <c r="AW10" i="54"/>
  <c r="BA10" i="54"/>
  <c r="BB5" i="54"/>
  <c r="AU11" i="54"/>
  <c r="BC4" i="54"/>
  <c r="AV10" i="54"/>
  <c r="AS5" i="54"/>
  <c r="AR5" i="54"/>
  <c r="BA11" i="54"/>
  <c r="AS11" i="54"/>
  <c r="AZ4" i="54"/>
  <c r="AV4" i="54"/>
  <c r="AY4" i="54"/>
  <c r="BE5" i="54"/>
  <c r="AT5" i="54"/>
  <c r="BD11" i="54"/>
  <c r="BE11" i="54"/>
  <c r="BC5" i="54"/>
  <c r="BD5" i="54"/>
  <c r="BD4" i="54"/>
  <c r="BC11" i="54"/>
  <c r="AV5" i="54"/>
  <c r="BB7" i="54"/>
  <c r="BE4" i="54"/>
  <c r="AX4" i="54"/>
  <c r="AU4" i="54"/>
  <c r="AT4" i="54"/>
  <c r="BB4" i="54"/>
  <c r="I14" i="53"/>
  <c r="H10" i="53"/>
  <c r="J10" i="53" s="1"/>
  <c r="F11" i="53"/>
  <c r="E11" i="53"/>
  <c r="E12" i="53" s="1"/>
  <c r="E13" i="53" s="1"/>
  <c r="E14" i="53" s="1"/>
  <c r="F9" i="53"/>
  <c r="H9" i="53" s="1"/>
  <c r="J9" i="53" s="1"/>
  <c r="F7" i="53"/>
  <c r="E7" i="53"/>
  <c r="L11" i="11"/>
  <c r="L8" i="11"/>
  <c r="C7" i="45"/>
  <c r="C8" i="45"/>
  <c r="C9" i="45"/>
  <c r="D9" i="45"/>
  <c r="C10" i="45"/>
  <c r="D10" i="45"/>
  <c r="C11" i="45"/>
  <c r="D11" i="45"/>
  <c r="C12" i="45"/>
  <c r="C13" i="45"/>
  <c r="B8" i="45"/>
  <c r="B9" i="45"/>
  <c r="B10" i="45"/>
  <c r="B11" i="45"/>
  <c r="B12" i="45"/>
  <c r="B13" i="45"/>
  <c r="B7" i="45"/>
  <c r="I238" i="5"/>
  <c r="D8" i="45" s="1"/>
  <c r="I237" i="5"/>
  <c r="D7" i="45" s="1"/>
  <c r="I243" i="5"/>
  <c r="D13" i="45" s="1"/>
  <c r="I242" i="5"/>
  <c r="D12" i="45" s="1"/>
  <c r="K9" i="53" l="1"/>
  <c r="M8" i="11"/>
  <c r="K10" i="53"/>
  <c r="M9" i="11"/>
  <c r="F12" i="53"/>
  <c r="F13" i="53" s="1"/>
  <c r="F14" i="53" s="1"/>
  <c r="H14" i="53" s="1"/>
  <c r="J14" i="53" s="1"/>
  <c r="H11" i="53"/>
  <c r="J11" i="53" s="1"/>
  <c r="H8" i="53"/>
  <c r="J8" i="53" s="1"/>
  <c r="H13" i="53"/>
  <c r="J13" i="53" s="1"/>
  <c r="H12" i="53"/>
  <c r="J12" i="53" s="1"/>
  <c r="E5" i="43"/>
  <c r="E6" i="43" s="1"/>
  <c r="E7" i="43" s="1"/>
  <c r="E8" i="43" s="1"/>
  <c r="E9" i="43" s="1"/>
  <c r="E10" i="43" s="1"/>
  <c r="E11" i="43" s="1"/>
  <c r="E12" i="43" s="1"/>
  <c r="E13" i="43" s="1"/>
  <c r="E14" i="43" s="1"/>
  <c r="E15" i="43" s="1"/>
  <c r="E16" i="43" s="1"/>
  <c r="E17" i="43" s="1"/>
  <c r="E18" i="43" s="1"/>
  <c r="E19" i="43" s="1"/>
  <c r="E20" i="43" s="1"/>
  <c r="E21" i="43" s="1"/>
  <c r="E22" i="43" s="1"/>
  <c r="E23" i="43" s="1"/>
  <c r="E24" i="43" s="1"/>
  <c r="E25" i="43" s="1"/>
  <c r="E26" i="43" s="1"/>
  <c r="E27" i="43" s="1"/>
  <c r="E28" i="43" s="1"/>
  <c r="E29" i="43" s="1"/>
  <c r="E30" i="43" s="1"/>
  <c r="E31" i="43" s="1"/>
  <c r="E32" i="43" s="1"/>
  <c r="E33" i="43" s="1"/>
  <c r="E34" i="43" s="1"/>
  <c r="E35" i="43" s="1"/>
  <c r="E36" i="43" s="1"/>
  <c r="E37" i="43" s="1"/>
  <c r="E38" i="43" s="1"/>
  <c r="E39" i="43" s="1"/>
  <c r="E40" i="43" s="1"/>
  <c r="E41" i="43" s="1"/>
  <c r="E42" i="43" s="1"/>
  <c r="E43" i="43" s="1"/>
  <c r="E44" i="43" s="1"/>
  <c r="E45" i="43" s="1"/>
  <c r="E46" i="43" s="1"/>
  <c r="E47" i="43" s="1"/>
  <c r="E48" i="43" s="1"/>
  <c r="E49" i="43" s="1"/>
  <c r="E50" i="43" s="1"/>
  <c r="E51" i="43" s="1"/>
  <c r="E52" i="43" s="1"/>
  <c r="E53" i="43" s="1"/>
  <c r="E54" i="43" s="1"/>
  <c r="E55" i="43" s="1"/>
  <c r="E56" i="43" s="1"/>
  <c r="E57" i="43" s="1"/>
  <c r="E58" i="43" s="1"/>
  <c r="E59" i="43" s="1"/>
  <c r="E60" i="43" s="1"/>
  <c r="E61" i="43" s="1"/>
  <c r="E62" i="43" s="1"/>
  <c r="E63" i="43" s="1"/>
  <c r="E64" i="43" s="1"/>
  <c r="E65" i="43" s="1"/>
  <c r="E66" i="43" s="1"/>
  <c r="E67" i="43" s="1"/>
  <c r="E68" i="43" s="1"/>
  <c r="E69" i="43" s="1"/>
  <c r="E70" i="43" s="1"/>
  <c r="E71" i="43" s="1"/>
  <c r="E72" i="43" s="1"/>
  <c r="E73" i="43" s="1"/>
  <c r="E74" i="43" s="1"/>
  <c r="E75" i="43" s="1"/>
  <c r="E76" i="43" s="1"/>
  <c r="E77" i="43" s="1"/>
  <c r="E78" i="43" s="1"/>
  <c r="E79" i="43" s="1"/>
  <c r="E80" i="43" s="1"/>
  <c r="E81" i="43" s="1"/>
  <c r="E82" i="43" s="1"/>
  <c r="E83" i="43" s="1"/>
  <c r="E84" i="43" s="1"/>
  <c r="E85" i="43" s="1"/>
  <c r="E86" i="43" s="1"/>
  <c r="E87" i="43" s="1"/>
  <c r="E88" i="43" s="1"/>
  <c r="E89" i="43" s="1"/>
  <c r="E90" i="43" s="1"/>
  <c r="E91" i="43" s="1"/>
  <c r="E92" i="43" s="1"/>
  <c r="E93" i="43" s="1"/>
  <c r="E94" i="43" s="1"/>
  <c r="E95" i="43" s="1"/>
  <c r="E96" i="43" s="1"/>
  <c r="E97" i="43" s="1"/>
  <c r="E98" i="43" s="1"/>
  <c r="E99" i="43" s="1"/>
  <c r="E100" i="43" s="1"/>
  <c r="E101" i="43" s="1"/>
  <c r="E102" i="43" s="1"/>
  <c r="E103" i="43" s="1"/>
  <c r="E104" i="43" s="1"/>
  <c r="E105" i="43" s="1"/>
  <c r="E106" i="43" s="1"/>
  <c r="E107" i="43" s="1"/>
  <c r="E108" i="43" s="1"/>
  <c r="E109" i="43" s="1"/>
  <c r="E110" i="43" s="1"/>
  <c r="E111" i="43" s="1"/>
  <c r="E112" i="43" s="1"/>
  <c r="E113" i="43" s="1"/>
  <c r="E114" i="43" s="1"/>
  <c r="E115" i="43" s="1"/>
  <c r="E116" i="43" s="1"/>
  <c r="E117" i="43" s="1"/>
  <c r="E118" i="43" s="1"/>
  <c r="E119" i="43" s="1"/>
  <c r="E120" i="43" s="1"/>
  <c r="E121" i="43" s="1"/>
  <c r="E122" i="43" s="1"/>
  <c r="E123" i="43" s="1"/>
  <c r="E124" i="43" s="1"/>
  <c r="E125" i="43" s="1"/>
  <c r="E126" i="43" s="1"/>
  <c r="E127" i="43" s="1"/>
  <c r="E128" i="43" s="1"/>
  <c r="E129" i="43" s="1"/>
  <c r="E130" i="43" s="1"/>
  <c r="E131" i="43" s="1"/>
  <c r="E132" i="43" s="1"/>
  <c r="E133" i="43" s="1"/>
  <c r="E134" i="43" s="1"/>
  <c r="E135" i="43" s="1"/>
  <c r="E136" i="43" s="1"/>
  <c r="E137" i="43" s="1"/>
  <c r="E138" i="43" s="1"/>
  <c r="E139" i="43" s="1"/>
  <c r="E140" i="43" s="1"/>
  <c r="E141" i="43" s="1"/>
  <c r="E142" i="43" s="1"/>
  <c r="E143" i="43" s="1"/>
  <c r="E144" i="43" s="1"/>
  <c r="E145" i="43" s="1"/>
  <c r="E146" i="43" s="1"/>
  <c r="E147" i="43" s="1"/>
  <c r="E148" i="43" s="1"/>
  <c r="E149" i="43" s="1"/>
  <c r="E150" i="43" s="1"/>
  <c r="E151" i="43" s="1"/>
  <c r="E152" i="43" s="1"/>
  <c r="E153" i="43" s="1"/>
  <c r="E154" i="43" s="1"/>
  <c r="E155" i="43" s="1"/>
  <c r="E156" i="43" s="1"/>
  <c r="E157" i="43" s="1"/>
  <c r="E158" i="43" s="1"/>
  <c r="E159" i="43" s="1"/>
  <c r="E160" i="43" s="1"/>
  <c r="E161" i="43" s="1"/>
  <c r="E162" i="43" s="1"/>
  <c r="E163" i="43" s="1"/>
  <c r="E164" i="43" s="1"/>
  <c r="E165" i="43" s="1"/>
  <c r="E166" i="43" s="1"/>
  <c r="E167" i="43" s="1"/>
  <c r="E168" i="43" s="1"/>
  <c r="E169" i="43" s="1"/>
  <c r="E170" i="43" s="1"/>
  <c r="E171" i="43" s="1"/>
  <c r="E172" i="43" s="1"/>
  <c r="E173" i="43" s="1"/>
  <c r="E174" i="43" s="1"/>
  <c r="E175" i="43" s="1"/>
  <c r="E176" i="43" s="1"/>
  <c r="E177" i="43" s="1"/>
  <c r="E178" i="43" s="1"/>
  <c r="E179" i="43" s="1"/>
  <c r="E180" i="43" s="1"/>
  <c r="E181" i="43" s="1"/>
  <c r="E182" i="43" s="1"/>
  <c r="E183" i="43" s="1"/>
  <c r="E184" i="43" s="1"/>
  <c r="E185" i="43" s="1"/>
  <c r="E186" i="43" s="1"/>
  <c r="E187" i="43" s="1"/>
  <c r="E188" i="43" s="1"/>
  <c r="E189" i="43" s="1"/>
  <c r="E190" i="43" s="1"/>
  <c r="E191" i="43" s="1"/>
  <c r="E192" i="43" s="1"/>
  <c r="E193" i="43" s="1"/>
  <c r="E194" i="43" s="1"/>
  <c r="E195" i="43" s="1"/>
  <c r="E196" i="43" s="1"/>
  <c r="E197" i="43" s="1"/>
  <c r="E198" i="43" s="1"/>
  <c r="E199" i="43" s="1"/>
  <c r="E200" i="43" s="1"/>
  <c r="E201" i="43" s="1"/>
  <c r="E202" i="43" s="1"/>
  <c r="E203" i="43" s="1"/>
  <c r="E204" i="43" s="1"/>
  <c r="E205" i="43" s="1"/>
  <c r="E206" i="43" s="1"/>
  <c r="E207" i="43" s="1"/>
  <c r="E208" i="43" s="1"/>
  <c r="E209" i="43" s="1"/>
  <c r="E210" i="43" s="1"/>
  <c r="E211" i="43" s="1"/>
  <c r="E212" i="43" s="1"/>
  <c r="E213" i="43" s="1"/>
  <c r="E214" i="43" s="1"/>
  <c r="E215" i="43" s="1"/>
  <c r="E216" i="43" s="1"/>
  <c r="E217" i="43" s="1"/>
  <c r="E218" i="43" s="1"/>
  <c r="E219" i="43" s="1"/>
  <c r="E220" i="43" s="1"/>
  <c r="E221" i="43" s="1"/>
  <c r="E222" i="43" s="1"/>
  <c r="E223" i="43" s="1"/>
  <c r="E224" i="43" s="1"/>
  <c r="E225" i="43" s="1"/>
  <c r="E226" i="43" s="1"/>
  <c r="E227" i="43" s="1"/>
  <c r="E228" i="43" s="1"/>
  <c r="E229" i="43" s="1"/>
  <c r="E230" i="43" s="1"/>
  <c r="E231" i="43" s="1"/>
  <c r="E232" i="43" s="1"/>
  <c r="E233" i="43" s="1"/>
  <c r="E234" i="43" s="1"/>
  <c r="E235" i="43" s="1"/>
  <c r="E236" i="43" s="1"/>
  <c r="E237" i="43" s="1"/>
  <c r="E238" i="43" s="1"/>
  <c r="E239" i="43" s="1"/>
  <c r="E240" i="43" s="1"/>
  <c r="E241" i="43" s="1"/>
  <c r="E242" i="43" s="1"/>
  <c r="E243" i="43" s="1"/>
  <c r="E244" i="43" s="1"/>
  <c r="E245" i="43" s="1"/>
  <c r="E246" i="43" s="1"/>
  <c r="E247" i="43" s="1"/>
  <c r="E248" i="43" s="1"/>
  <c r="E249" i="43" s="1"/>
  <c r="E250" i="43" s="1"/>
  <c r="E251" i="43" s="1"/>
  <c r="E252" i="43" s="1"/>
  <c r="E253" i="43" s="1"/>
  <c r="E254" i="43" s="1"/>
  <c r="E255" i="43" s="1"/>
  <c r="E256" i="43" s="1"/>
  <c r="E257" i="43" s="1"/>
  <c r="E258" i="43" s="1"/>
  <c r="E259" i="43" s="1"/>
  <c r="E260" i="43" s="1"/>
  <c r="E261" i="43" s="1"/>
  <c r="E262" i="43" s="1"/>
  <c r="E263" i="43" s="1"/>
  <c r="E264" i="43" s="1"/>
  <c r="E265" i="43" s="1"/>
  <c r="E266" i="43" s="1"/>
  <c r="E267" i="43" s="1"/>
  <c r="E268" i="43" s="1"/>
  <c r="E269" i="43" s="1"/>
  <c r="E270" i="43" s="1"/>
  <c r="E271" i="43" s="1"/>
  <c r="E272" i="43" s="1"/>
  <c r="E273" i="43" s="1"/>
  <c r="E274" i="43" s="1"/>
  <c r="E275" i="43" s="1"/>
  <c r="E276" i="43" s="1"/>
  <c r="E277" i="43" s="1"/>
  <c r="E278" i="43" s="1"/>
  <c r="E279" i="43" s="1"/>
  <c r="E280" i="43" s="1"/>
  <c r="E281" i="43" s="1"/>
  <c r="E282" i="43" s="1"/>
  <c r="E283" i="43" s="1"/>
  <c r="E284" i="43" s="1"/>
  <c r="E285" i="43" s="1"/>
  <c r="E286" i="43" s="1"/>
  <c r="E287" i="43" s="1"/>
  <c r="E288" i="43" s="1"/>
  <c r="E289" i="43" s="1"/>
  <c r="E290" i="43" s="1"/>
  <c r="E291" i="43" s="1"/>
  <c r="E292" i="43" s="1"/>
  <c r="E293" i="43" s="1"/>
  <c r="E294" i="43" s="1"/>
  <c r="E295" i="43" s="1"/>
  <c r="E296" i="43" s="1"/>
  <c r="E297" i="43" s="1"/>
  <c r="E298" i="43" s="1"/>
  <c r="E299" i="43" s="1"/>
  <c r="E300" i="43" s="1"/>
  <c r="E301" i="43" s="1"/>
  <c r="E302" i="43" s="1"/>
  <c r="E303" i="43" s="1"/>
  <c r="E304" i="43" s="1"/>
  <c r="E305" i="43" s="1"/>
  <c r="E306" i="43" s="1"/>
  <c r="E307" i="43" s="1"/>
  <c r="E308" i="43" s="1"/>
  <c r="E309" i="43" s="1"/>
  <c r="E310" i="43" s="1"/>
  <c r="E311" i="43" s="1"/>
  <c r="E312" i="43" s="1"/>
  <c r="E313" i="43" s="1"/>
  <c r="E314" i="43" s="1"/>
  <c r="E315" i="43" s="1"/>
  <c r="E316" i="43" s="1"/>
  <c r="E317" i="43" s="1"/>
  <c r="E318" i="43" s="1"/>
  <c r="E319" i="43" s="1"/>
  <c r="E320" i="43" s="1"/>
  <c r="E321" i="43" s="1"/>
  <c r="E322" i="43" s="1"/>
  <c r="E323" i="43" s="1"/>
  <c r="E324" i="43" s="1"/>
  <c r="E325" i="43" s="1"/>
  <c r="E326" i="43" s="1"/>
  <c r="E327" i="43" s="1"/>
  <c r="E328" i="43" s="1"/>
  <c r="E329" i="43" s="1"/>
  <c r="E330" i="43" s="1"/>
  <c r="E331" i="43" s="1"/>
  <c r="E332" i="43" s="1"/>
  <c r="E333" i="43" s="1"/>
  <c r="E334" i="43" s="1"/>
  <c r="E335" i="43" s="1"/>
  <c r="E336" i="43" s="1"/>
  <c r="E337" i="43" s="1"/>
  <c r="E338" i="43" s="1"/>
  <c r="E339" i="43" s="1"/>
  <c r="E340" i="43" s="1"/>
  <c r="E341" i="43" s="1"/>
  <c r="E342" i="43" s="1"/>
  <c r="E343" i="43" s="1"/>
  <c r="E344" i="43" s="1"/>
  <c r="E345" i="43" s="1"/>
  <c r="E346" i="43" s="1"/>
  <c r="E347" i="43" s="1"/>
  <c r="E348" i="43" s="1"/>
  <c r="E349" i="43" s="1"/>
  <c r="E350" i="43" s="1"/>
  <c r="E351" i="43" s="1"/>
  <c r="E352" i="43" s="1"/>
  <c r="E353" i="43" s="1"/>
  <c r="E354" i="43" s="1"/>
  <c r="E355" i="43" s="1"/>
  <c r="E356" i="43" s="1"/>
  <c r="E357" i="43" s="1"/>
  <c r="E358" i="43" s="1"/>
  <c r="E359" i="43" s="1"/>
  <c r="E360" i="43" s="1"/>
  <c r="E361" i="43" s="1"/>
  <c r="E362" i="43" s="1"/>
  <c r="E363" i="43" s="1"/>
  <c r="E364" i="43" s="1"/>
  <c r="E365" i="43" s="1"/>
  <c r="E366" i="43" s="1"/>
  <c r="E367" i="43" s="1"/>
  <c r="E368" i="43" s="1"/>
  <c r="E369" i="43" s="1"/>
  <c r="E370" i="43" s="1"/>
  <c r="E371" i="43" s="1"/>
  <c r="E372" i="43" s="1"/>
  <c r="E373" i="43" s="1"/>
  <c r="E374" i="43" s="1"/>
  <c r="E375" i="43" s="1"/>
  <c r="E376" i="43" s="1"/>
  <c r="E377" i="43" s="1"/>
  <c r="E378" i="43" s="1"/>
  <c r="E379" i="43" s="1"/>
  <c r="E380" i="43" s="1"/>
  <c r="E381" i="43" s="1"/>
  <c r="E382" i="43" s="1"/>
  <c r="E383" i="43" s="1"/>
  <c r="E384" i="43" s="1"/>
  <c r="E385" i="43" s="1"/>
  <c r="E386" i="43" s="1"/>
  <c r="E387" i="43" s="1"/>
  <c r="E388" i="43" s="1"/>
  <c r="E389" i="43" s="1"/>
  <c r="E390" i="43" s="1"/>
  <c r="E391" i="43" s="1"/>
  <c r="E392" i="43" s="1"/>
  <c r="E393" i="43" s="1"/>
  <c r="E394" i="43" s="1"/>
  <c r="E395" i="43" s="1"/>
  <c r="E396" i="43" s="1"/>
  <c r="E397" i="43" s="1"/>
  <c r="E398" i="43" s="1"/>
  <c r="E399" i="43" s="1"/>
  <c r="E400" i="43" s="1"/>
  <c r="E401" i="43" s="1"/>
  <c r="E402" i="43" s="1"/>
  <c r="E403" i="43" s="1"/>
  <c r="E404" i="43" s="1"/>
  <c r="E405" i="43" s="1"/>
  <c r="E406" i="43" s="1"/>
  <c r="E407" i="43" s="1"/>
  <c r="E408" i="43" s="1"/>
  <c r="E409" i="43" s="1"/>
  <c r="E410" i="43" s="1"/>
  <c r="E411" i="43" s="1"/>
  <c r="E412" i="43" s="1"/>
  <c r="E413" i="43" s="1"/>
  <c r="E414" i="43" s="1"/>
  <c r="E415" i="43" s="1"/>
  <c r="E416" i="43" s="1"/>
  <c r="E417" i="43" s="1"/>
  <c r="E418" i="43" s="1"/>
  <c r="E419" i="43" s="1"/>
  <c r="E420" i="43" s="1"/>
  <c r="E421" i="43" s="1"/>
  <c r="E422" i="43" s="1"/>
  <c r="E423" i="43" s="1"/>
  <c r="E424" i="43" s="1"/>
  <c r="E425" i="43" s="1"/>
  <c r="E426" i="43" s="1"/>
  <c r="E427" i="43" s="1"/>
  <c r="E428" i="43" s="1"/>
  <c r="E429" i="43" s="1"/>
  <c r="E430" i="43" s="1"/>
  <c r="E431" i="43" s="1"/>
  <c r="E432" i="43" s="1"/>
  <c r="E433" i="43" s="1"/>
  <c r="E434" i="43" s="1"/>
  <c r="E435" i="43" s="1"/>
  <c r="E436" i="43" s="1"/>
  <c r="E437" i="43" s="1"/>
  <c r="E438" i="43" s="1"/>
  <c r="E439" i="43" s="1"/>
  <c r="E440" i="43" s="1"/>
  <c r="E441" i="43" s="1"/>
  <c r="E442" i="43" s="1"/>
  <c r="E443" i="43" s="1"/>
  <c r="E444" i="43" s="1"/>
  <c r="E445" i="43" s="1"/>
  <c r="E446" i="43" s="1"/>
  <c r="E447" i="43" s="1"/>
  <c r="E448" i="43" s="1"/>
  <c r="E449" i="43" s="1"/>
  <c r="E450" i="43" s="1"/>
  <c r="E451" i="43" s="1"/>
  <c r="E452" i="43" s="1"/>
  <c r="E453" i="43" s="1"/>
  <c r="E454" i="43" s="1"/>
  <c r="E455" i="43" s="1"/>
  <c r="E456" i="43" s="1"/>
  <c r="E457" i="43" s="1"/>
  <c r="E458" i="43" s="1"/>
  <c r="E459" i="43" s="1"/>
  <c r="E460" i="43" s="1"/>
  <c r="E461" i="43" s="1"/>
  <c r="E462" i="43" s="1"/>
  <c r="E463" i="43" s="1"/>
  <c r="E464" i="43" s="1"/>
  <c r="E465" i="43" s="1"/>
  <c r="E466" i="43" s="1"/>
  <c r="E467" i="43" s="1"/>
  <c r="E468" i="43" s="1"/>
  <c r="E469" i="43" s="1"/>
  <c r="E470" i="43" s="1"/>
  <c r="E471" i="43" s="1"/>
  <c r="E472" i="43" s="1"/>
  <c r="E473" i="43" s="1"/>
  <c r="E474" i="43" s="1"/>
  <c r="E475" i="43" s="1"/>
  <c r="E476" i="43" s="1"/>
  <c r="E477" i="43" s="1"/>
  <c r="E478" i="43" s="1"/>
  <c r="E479" i="43" s="1"/>
  <c r="E480" i="43" s="1"/>
  <c r="E481" i="43" s="1"/>
  <c r="E482" i="43" s="1"/>
  <c r="E483" i="43" s="1"/>
  <c r="E484" i="43" s="1"/>
  <c r="E485" i="43" s="1"/>
  <c r="E486" i="43" s="1"/>
  <c r="E487" i="43" s="1"/>
  <c r="E488" i="43" s="1"/>
  <c r="E489" i="43" s="1"/>
  <c r="E490" i="43" s="1"/>
  <c r="E491" i="43" s="1"/>
  <c r="E492" i="43" s="1"/>
  <c r="E493" i="43" s="1"/>
  <c r="E494" i="43" s="1"/>
  <c r="E495" i="43" s="1"/>
  <c r="E496" i="43" s="1"/>
  <c r="E497" i="43" s="1"/>
  <c r="E498" i="43" s="1"/>
  <c r="E499" i="43" s="1"/>
  <c r="E500" i="43" s="1"/>
  <c r="E501" i="43" s="1"/>
  <c r="E502" i="43" s="1"/>
  <c r="E503" i="43" s="1"/>
  <c r="E504" i="43" s="1"/>
  <c r="E505" i="43" s="1"/>
  <c r="E506" i="43" s="1"/>
  <c r="E507" i="43" s="1"/>
  <c r="E508" i="43" s="1"/>
  <c r="E509" i="43" s="1"/>
  <c r="E510" i="43" s="1"/>
  <c r="E511" i="43" s="1"/>
  <c r="E512" i="43" s="1"/>
  <c r="E513" i="43" s="1"/>
  <c r="E514" i="43" s="1"/>
  <c r="E515" i="43" s="1"/>
  <c r="E516" i="43" s="1"/>
  <c r="E517" i="43" s="1"/>
  <c r="E518" i="43" s="1"/>
  <c r="E519" i="43" s="1"/>
  <c r="E520" i="43" s="1"/>
  <c r="E521" i="43" s="1"/>
  <c r="E522" i="43" s="1"/>
  <c r="E523" i="43" s="1"/>
  <c r="E524" i="43" s="1"/>
  <c r="E525" i="43" s="1"/>
  <c r="E526" i="43" s="1"/>
  <c r="E527" i="43" s="1"/>
  <c r="E528" i="43" s="1"/>
  <c r="E529" i="43" s="1"/>
  <c r="E530" i="43" s="1"/>
  <c r="E531" i="43" s="1"/>
  <c r="E532" i="43" s="1"/>
  <c r="E533" i="43" s="1"/>
  <c r="E534" i="43" s="1"/>
  <c r="E535" i="43" s="1"/>
  <c r="E536" i="43" s="1"/>
  <c r="E537" i="43" s="1"/>
  <c r="E538" i="43" s="1"/>
  <c r="E539" i="43" s="1"/>
  <c r="E540" i="43" s="1"/>
  <c r="E541" i="43" s="1"/>
  <c r="E542" i="43" s="1"/>
  <c r="E543" i="43" s="1"/>
  <c r="E544" i="43" s="1"/>
  <c r="E545" i="43" s="1"/>
  <c r="E546" i="43" s="1"/>
  <c r="E547" i="43" s="1"/>
  <c r="E548" i="43" s="1"/>
  <c r="E549" i="43" s="1"/>
  <c r="E550" i="43" s="1"/>
  <c r="E551" i="43" s="1"/>
  <c r="E552" i="43" s="1"/>
  <c r="E553" i="43" s="1"/>
  <c r="E554" i="43" s="1"/>
  <c r="E555" i="43" s="1"/>
  <c r="E556" i="43" s="1"/>
  <c r="E557" i="43" s="1"/>
  <c r="E558" i="43" s="1"/>
  <c r="E559" i="43" s="1"/>
  <c r="E560" i="43" s="1"/>
  <c r="E561" i="43" s="1"/>
  <c r="E562" i="43" s="1"/>
  <c r="E563" i="43" s="1"/>
  <c r="E564" i="43" s="1"/>
  <c r="E565" i="43" s="1"/>
  <c r="E566" i="43" s="1"/>
  <c r="E567" i="43" s="1"/>
  <c r="E568" i="43" s="1"/>
  <c r="E569" i="43" s="1"/>
  <c r="E570" i="43" s="1"/>
  <c r="E571" i="43" s="1"/>
  <c r="E572" i="43" s="1"/>
  <c r="E573" i="43" s="1"/>
  <c r="E574" i="43" s="1"/>
  <c r="E575" i="43" s="1"/>
  <c r="E576" i="43" s="1"/>
  <c r="E577" i="43" s="1"/>
  <c r="E578" i="43" s="1"/>
  <c r="E579" i="43" s="1"/>
  <c r="E580" i="43" s="1"/>
  <c r="E581" i="43" s="1"/>
  <c r="E582" i="43" s="1"/>
  <c r="E583" i="43" s="1"/>
  <c r="E584" i="43" s="1"/>
  <c r="E585" i="43" s="1"/>
  <c r="E586" i="43" s="1"/>
  <c r="E587" i="43" s="1"/>
  <c r="E588" i="43" s="1"/>
  <c r="E589" i="43" s="1"/>
  <c r="E590" i="43" s="1"/>
  <c r="E591" i="43" s="1"/>
  <c r="E592" i="43" s="1"/>
  <c r="E593" i="43" s="1"/>
  <c r="E594" i="43" s="1"/>
  <c r="E595" i="43" s="1"/>
  <c r="E596" i="43" s="1"/>
  <c r="E597" i="43" s="1"/>
  <c r="E598" i="43" s="1"/>
  <c r="E599" i="43" s="1"/>
  <c r="E600" i="43" s="1"/>
  <c r="E601" i="43" s="1"/>
  <c r="E602" i="43" s="1"/>
  <c r="E603" i="43" s="1"/>
  <c r="E604" i="43" s="1"/>
  <c r="E605" i="43" s="1"/>
  <c r="E606" i="43" s="1"/>
  <c r="E607" i="43" s="1"/>
  <c r="E608" i="43" s="1"/>
  <c r="E609" i="43" s="1"/>
  <c r="E610" i="43" s="1"/>
  <c r="E611" i="43" s="1"/>
  <c r="E612" i="43" s="1"/>
  <c r="E613" i="43" s="1"/>
  <c r="E614" i="43" s="1"/>
  <c r="E615" i="43" s="1"/>
  <c r="E616" i="43" s="1"/>
  <c r="E617" i="43" s="1"/>
  <c r="E618" i="43" s="1"/>
  <c r="E619" i="43" s="1"/>
  <c r="E620" i="43" s="1"/>
  <c r="E621" i="43" s="1"/>
  <c r="E622" i="43" s="1"/>
  <c r="E623" i="43" s="1"/>
  <c r="E624" i="43" s="1"/>
  <c r="E625" i="43" s="1"/>
  <c r="E626" i="43" s="1"/>
  <c r="E627" i="43" s="1"/>
  <c r="E628" i="43" s="1"/>
  <c r="E629" i="43" s="1"/>
  <c r="E630" i="43" s="1"/>
  <c r="E631" i="43" s="1"/>
  <c r="E632" i="43" s="1"/>
  <c r="E633" i="43" s="1"/>
  <c r="E634" i="43" s="1"/>
  <c r="E635" i="43" s="1"/>
  <c r="E636" i="43" s="1"/>
  <c r="E637" i="43" s="1"/>
  <c r="E638" i="43" s="1"/>
  <c r="E639" i="43" s="1"/>
  <c r="E640" i="43" s="1"/>
  <c r="E641" i="43" s="1"/>
  <c r="E642" i="43" s="1"/>
  <c r="E643" i="43" s="1"/>
  <c r="E644" i="43" s="1"/>
  <c r="E645" i="43" s="1"/>
  <c r="E646" i="43" s="1"/>
  <c r="E647" i="43" s="1"/>
  <c r="E648" i="43" s="1"/>
  <c r="E649" i="43" s="1"/>
  <c r="E650" i="43" s="1"/>
  <c r="E651" i="43" s="1"/>
  <c r="E652" i="43" s="1"/>
  <c r="E653" i="43" s="1"/>
  <c r="E654" i="43" s="1"/>
  <c r="E655" i="43" s="1"/>
  <c r="E656" i="43" s="1"/>
  <c r="E657" i="43" s="1"/>
  <c r="E658" i="43" s="1"/>
  <c r="E659" i="43" s="1"/>
  <c r="E660" i="43" s="1"/>
  <c r="E661" i="43" s="1"/>
  <c r="E662" i="43" s="1"/>
  <c r="E663" i="43" s="1"/>
  <c r="E664" i="43" s="1"/>
  <c r="E665" i="43" s="1"/>
  <c r="E666" i="43" s="1"/>
  <c r="E667" i="43" s="1"/>
  <c r="E668" i="43" s="1"/>
  <c r="E669" i="43" s="1"/>
  <c r="E670" i="43" s="1"/>
  <c r="E671" i="43" s="1"/>
  <c r="E672" i="43" s="1"/>
  <c r="E673" i="43" s="1"/>
  <c r="E674" i="43" s="1"/>
  <c r="E675" i="43" s="1"/>
  <c r="E676" i="43" s="1"/>
  <c r="E677" i="43" s="1"/>
  <c r="E678" i="43" s="1"/>
  <c r="E679" i="43" s="1"/>
  <c r="E680" i="43" s="1"/>
  <c r="E681" i="43" s="1"/>
  <c r="E682" i="43" s="1"/>
  <c r="E683" i="43" s="1"/>
  <c r="E684" i="43" s="1"/>
  <c r="E685" i="43" s="1"/>
  <c r="E686" i="43" s="1"/>
  <c r="E687" i="43" s="1"/>
  <c r="E688" i="43" s="1"/>
  <c r="E689" i="43" s="1"/>
  <c r="E690" i="43" s="1"/>
  <c r="E691" i="43" s="1"/>
  <c r="E692" i="43" s="1"/>
  <c r="E693" i="43" s="1"/>
  <c r="E694" i="43" s="1"/>
  <c r="E695" i="43" s="1"/>
  <c r="E696" i="43" s="1"/>
  <c r="E697" i="43" s="1"/>
  <c r="E698" i="43" s="1"/>
  <c r="E699" i="43" s="1"/>
  <c r="E700" i="43" s="1"/>
  <c r="E701" i="43" s="1"/>
  <c r="E702" i="43" s="1"/>
  <c r="E703" i="43" s="1"/>
  <c r="E704" i="43" s="1"/>
  <c r="E705" i="43" s="1"/>
  <c r="E706" i="43" s="1"/>
  <c r="E707" i="43" s="1"/>
  <c r="E708" i="43" s="1"/>
  <c r="E709" i="43" s="1"/>
  <c r="E710" i="43" s="1"/>
  <c r="E711" i="43" s="1"/>
  <c r="E712" i="43" s="1"/>
  <c r="E713" i="43" s="1"/>
  <c r="E714" i="43" s="1"/>
  <c r="E715" i="43" s="1"/>
  <c r="E716" i="43" s="1"/>
  <c r="E717" i="43" s="1"/>
  <c r="E718" i="43" s="1"/>
  <c r="E719" i="43" s="1"/>
  <c r="E720" i="43" s="1"/>
  <c r="E721" i="43" s="1"/>
  <c r="E722" i="43" s="1"/>
  <c r="E723" i="43" s="1"/>
  <c r="E724" i="43" s="1"/>
  <c r="E725" i="43" s="1"/>
  <c r="E726" i="43" s="1"/>
  <c r="E727" i="43" s="1"/>
  <c r="E728" i="43" s="1"/>
  <c r="E729" i="43" s="1"/>
  <c r="E730" i="43" s="1"/>
  <c r="E731" i="43" s="1"/>
  <c r="E732" i="43" s="1"/>
  <c r="E733" i="43" s="1"/>
  <c r="E734" i="43" s="1"/>
  <c r="E735" i="43" s="1"/>
  <c r="E736" i="43" s="1"/>
  <c r="E737" i="43" s="1"/>
  <c r="E738" i="43" s="1"/>
  <c r="E739" i="43" s="1"/>
  <c r="E740" i="43" s="1"/>
  <c r="E741" i="43" s="1"/>
  <c r="E742" i="43" s="1"/>
  <c r="E743" i="43" s="1"/>
  <c r="E744" i="43" s="1"/>
  <c r="E745" i="43" s="1"/>
  <c r="E746" i="43" s="1"/>
  <c r="E747" i="43" s="1"/>
  <c r="E748" i="43" s="1"/>
  <c r="E749" i="43" s="1"/>
  <c r="E750" i="43" s="1"/>
  <c r="E751" i="43" s="1"/>
  <c r="E752" i="43" s="1"/>
  <c r="E753" i="43" s="1"/>
  <c r="E754" i="43" s="1"/>
  <c r="E755" i="43" s="1"/>
  <c r="E756" i="43" s="1"/>
  <c r="E757" i="43" s="1"/>
  <c r="E758" i="43" s="1"/>
  <c r="E759" i="43" s="1"/>
  <c r="E760" i="43" s="1"/>
  <c r="E761" i="43" s="1"/>
  <c r="E762" i="43" s="1"/>
  <c r="E763" i="43" s="1"/>
  <c r="E764" i="43" s="1"/>
  <c r="E765" i="43" s="1"/>
  <c r="E766" i="43" s="1"/>
  <c r="E767" i="43" s="1"/>
  <c r="E768" i="43" s="1"/>
  <c r="E769" i="43" s="1"/>
  <c r="E770" i="43" s="1"/>
  <c r="E771" i="43" s="1"/>
  <c r="E772" i="43" s="1"/>
  <c r="E773" i="43" s="1"/>
  <c r="E774" i="43" s="1"/>
  <c r="E775" i="43" s="1"/>
  <c r="E776" i="43" s="1"/>
  <c r="E777" i="43" s="1"/>
  <c r="E778" i="43" s="1"/>
  <c r="E779" i="43" s="1"/>
  <c r="E780" i="43" s="1"/>
  <c r="E781" i="43" s="1"/>
  <c r="E782" i="43" s="1"/>
  <c r="E783" i="43" s="1"/>
  <c r="E784" i="43" s="1"/>
  <c r="E785" i="43" s="1"/>
  <c r="E786" i="43" s="1"/>
  <c r="E787" i="43" s="1"/>
  <c r="E788" i="43" s="1"/>
  <c r="E789" i="43" s="1"/>
  <c r="E790" i="43" s="1"/>
  <c r="E791" i="43" s="1"/>
  <c r="E792" i="43" s="1"/>
  <c r="E793" i="43" s="1"/>
  <c r="E794" i="43" s="1"/>
  <c r="E795" i="43" s="1"/>
  <c r="E796" i="43" s="1"/>
  <c r="E797" i="43" s="1"/>
  <c r="E798" i="43" s="1"/>
  <c r="E799" i="43" s="1"/>
  <c r="E800" i="43" s="1"/>
  <c r="E801" i="43" s="1"/>
  <c r="E802" i="43" s="1"/>
  <c r="E803" i="43" s="1"/>
  <c r="E804" i="43" s="1"/>
  <c r="E805" i="43" s="1"/>
  <c r="E806" i="43" s="1"/>
  <c r="E807" i="43" s="1"/>
  <c r="E808" i="43" s="1"/>
  <c r="E809" i="43" s="1"/>
  <c r="E810" i="43" s="1"/>
  <c r="E811" i="43" s="1"/>
  <c r="E812" i="43" s="1"/>
  <c r="E813" i="43" s="1"/>
  <c r="E814" i="43" s="1"/>
  <c r="E815" i="43" s="1"/>
  <c r="E816" i="43" s="1"/>
  <c r="E817" i="43" s="1"/>
  <c r="E818" i="43" s="1"/>
  <c r="E819" i="43" s="1"/>
  <c r="E820" i="43" s="1"/>
  <c r="E821" i="43" s="1"/>
  <c r="E822" i="43" s="1"/>
  <c r="E823" i="43" s="1"/>
  <c r="E824" i="43" s="1"/>
  <c r="E825" i="43" s="1"/>
  <c r="E826" i="43" s="1"/>
  <c r="E827" i="43" s="1"/>
  <c r="E828" i="43" s="1"/>
  <c r="E829" i="43" s="1"/>
  <c r="E830" i="43" s="1"/>
  <c r="E831" i="43" s="1"/>
  <c r="E832" i="43" s="1"/>
  <c r="E833" i="43" s="1"/>
  <c r="E834" i="43" s="1"/>
  <c r="E835" i="43" s="1"/>
  <c r="E836" i="43" s="1"/>
  <c r="E837" i="43" s="1"/>
  <c r="E838" i="43" s="1"/>
  <c r="E839" i="43" s="1"/>
  <c r="E840" i="43" s="1"/>
  <c r="E841" i="43" s="1"/>
  <c r="E842" i="43" s="1"/>
  <c r="E843" i="43" s="1"/>
  <c r="E844" i="43" s="1"/>
  <c r="E845" i="43" s="1"/>
  <c r="E846" i="43" s="1"/>
  <c r="E847" i="43" s="1"/>
  <c r="E848" i="43" s="1"/>
  <c r="E849" i="43" s="1"/>
  <c r="E850" i="43" s="1"/>
  <c r="E851" i="43" s="1"/>
  <c r="E852" i="43" s="1"/>
  <c r="E853" i="43" s="1"/>
  <c r="E854" i="43" s="1"/>
  <c r="E855" i="43" s="1"/>
  <c r="E856" i="43" s="1"/>
  <c r="E857" i="43" s="1"/>
  <c r="E858" i="43" s="1"/>
  <c r="E859" i="43" s="1"/>
  <c r="E860" i="43" s="1"/>
  <c r="E861" i="43" s="1"/>
  <c r="E862" i="43" s="1"/>
  <c r="E863" i="43" s="1"/>
  <c r="E864" i="43" s="1"/>
  <c r="E865" i="43" s="1"/>
  <c r="E866" i="43" s="1"/>
  <c r="E867" i="43" s="1"/>
  <c r="E868" i="43" s="1"/>
  <c r="E869" i="43" s="1"/>
  <c r="E870" i="43" s="1"/>
  <c r="E871" i="43" s="1"/>
  <c r="E872" i="43" s="1"/>
  <c r="E873" i="43" s="1"/>
  <c r="E874" i="43" s="1"/>
  <c r="E875" i="43" s="1"/>
  <c r="E876" i="43" s="1"/>
  <c r="E877" i="43" s="1"/>
  <c r="E878" i="43" s="1"/>
  <c r="E879" i="43" s="1"/>
  <c r="E880" i="43" s="1"/>
  <c r="E881" i="43" s="1"/>
  <c r="E882" i="43" s="1"/>
  <c r="E883" i="43" s="1"/>
  <c r="E884" i="43" s="1"/>
  <c r="E885" i="43" s="1"/>
  <c r="E886" i="43" s="1"/>
  <c r="E887" i="43" s="1"/>
  <c r="E888" i="43" s="1"/>
  <c r="E889" i="43" s="1"/>
  <c r="E890" i="43" s="1"/>
  <c r="E891" i="43" s="1"/>
  <c r="E892" i="43" s="1"/>
  <c r="E893" i="43" s="1"/>
  <c r="E894" i="43" s="1"/>
  <c r="E895" i="43" s="1"/>
  <c r="E896" i="43" s="1"/>
  <c r="E897" i="43" s="1"/>
  <c r="E898" i="43" s="1"/>
  <c r="E899" i="43" s="1"/>
  <c r="E900" i="43" s="1"/>
  <c r="E901" i="43" s="1"/>
  <c r="E902" i="43" s="1"/>
  <c r="E903" i="43" s="1"/>
  <c r="E904" i="43" s="1"/>
  <c r="E905" i="43" s="1"/>
  <c r="E906" i="43" s="1"/>
  <c r="E907" i="43" s="1"/>
  <c r="E908" i="43" s="1"/>
  <c r="E909" i="43" s="1"/>
  <c r="E910" i="43" s="1"/>
  <c r="E911" i="43" s="1"/>
  <c r="E912" i="43" s="1"/>
  <c r="E913" i="43" s="1"/>
  <c r="E914" i="43" s="1"/>
  <c r="E915" i="43" s="1"/>
  <c r="E916" i="43" s="1"/>
  <c r="E917" i="43" s="1"/>
  <c r="E918" i="43" s="1"/>
  <c r="E919" i="43" s="1"/>
  <c r="E920" i="43" s="1"/>
  <c r="E921" i="43" s="1"/>
  <c r="E922" i="43" s="1"/>
  <c r="E923" i="43" s="1"/>
  <c r="E924" i="43" s="1"/>
  <c r="E925" i="43" s="1"/>
  <c r="E926" i="43" s="1"/>
  <c r="E927" i="43" s="1"/>
  <c r="E928" i="43" s="1"/>
  <c r="E929" i="43" s="1"/>
  <c r="E930" i="43" s="1"/>
  <c r="E931" i="43" s="1"/>
  <c r="E932" i="43" s="1"/>
  <c r="E933" i="43" s="1"/>
  <c r="E934" i="43" s="1"/>
  <c r="E935" i="43" s="1"/>
  <c r="E936" i="43" s="1"/>
  <c r="E937" i="43" s="1"/>
  <c r="E938" i="43" s="1"/>
  <c r="E939" i="43" s="1"/>
  <c r="E940" i="43" s="1"/>
  <c r="E941" i="43" s="1"/>
  <c r="E942" i="43" s="1"/>
  <c r="E943" i="43" s="1"/>
  <c r="E944" i="43" s="1"/>
  <c r="E945" i="43" s="1"/>
  <c r="E946" i="43" s="1"/>
  <c r="E947" i="43" s="1"/>
  <c r="E948" i="43" s="1"/>
  <c r="E949" i="43" s="1"/>
  <c r="E950" i="43" s="1"/>
  <c r="E951" i="43" s="1"/>
  <c r="E952" i="43" s="1"/>
  <c r="E953" i="43" s="1"/>
  <c r="E954" i="43" s="1"/>
  <c r="E955" i="43" s="1"/>
  <c r="E956" i="43" s="1"/>
  <c r="E957" i="43" s="1"/>
  <c r="E958" i="43" s="1"/>
  <c r="E959" i="43" s="1"/>
  <c r="E960" i="43" s="1"/>
  <c r="E961" i="43" s="1"/>
  <c r="E962" i="43" s="1"/>
  <c r="E963" i="43" s="1"/>
  <c r="E964" i="43" s="1"/>
  <c r="E965" i="43" s="1"/>
  <c r="E966" i="43" s="1"/>
  <c r="E967" i="43" s="1"/>
  <c r="E968" i="43" s="1"/>
  <c r="E969" i="43" s="1"/>
  <c r="E970" i="43" s="1"/>
  <c r="E971" i="43" s="1"/>
  <c r="E972" i="43" s="1"/>
  <c r="E973" i="43" s="1"/>
  <c r="E974" i="43" s="1"/>
  <c r="E975" i="43" s="1"/>
  <c r="E976" i="43" s="1"/>
  <c r="E977" i="43" s="1"/>
  <c r="E978" i="43" s="1"/>
  <c r="E979" i="43" s="1"/>
  <c r="E980" i="43" s="1"/>
  <c r="E981" i="43" s="1"/>
  <c r="E982" i="43" s="1"/>
  <c r="E983" i="43" s="1"/>
  <c r="E984" i="43" s="1"/>
  <c r="E985" i="43" s="1"/>
  <c r="E986" i="43" s="1"/>
  <c r="E987" i="43" s="1"/>
  <c r="E988" i="43" s="1"/>
  <c r="E989" i="43" s="1"/>
  <c r="E990" i="43" s="1"/>
  <c r="E991" i="43" s="1"/>
  <c r="E992" i="43" s="1"/>
  <c r="E993" i="43" s="1"/>
  <c r="E994" i="43" s="1"/>
  <c r="E995" i="43" s="1"/>
  <c r="E996" i="43" s="1"/>
  <c r="E997" i="43" s="1"/>
  <c r="E998" i="43" s="1"/>
  <c r="E999" i="43" s="1"/>
  <c r="E1000" i="43" s="1"/>
  <c r="E1001" i="43" s="1"/>
  <c r="E1002" i="43" s="1"/>
  <c r="E1003" i="43" s="1"/>
  <c r="E1004" i="43" s="1"/>
  <c r="E1005" i="43" s="1"/>
  <c r="E1006" i="43" s="1"/>
  <c r="E1007" i="43" s="1"/>
  <c r="E1008" i="43" s="1"/>
  <c r="E1009" i="43" s="1"/>
  <c r="E1010" i="43" s="1"/>
  <c r="E1011" i="43" s="1"/>
  <c r="E1012" i="43" s="1"/>
  <c r="E1013" i="43" s="1"/>
  <c r="E1014" i="43" s="1"/>
  <c r="E1015" i="43" s="1"/>
  <c r="E1016" i="43" s="1"/>
  <c r="E1017" i="43" s="1"/>
  <c r="E1018" i="43" s="1"/>
  <c r="E1019" i="43" s="1"/>
  <c r="E1020" i="43" s="1"/>
  <c r="E1021" i="43" s="1"/>
  <c r="E1022" i="43" s="1"/>
  <c r="E1023" i="43" s="1"/>
  <c r="E1024" i="43" s="1"/>
  <c r="E1025" i="43" s="1"/>
  <c r="E1026" i="43" s="1"/>
  <c r="E1027" i="43" s="1"/>
  <c r="E1028" i="43" s="1"/>
  <c r="E1029" i="43" s="1"/>
  <c r="E1030" i="43" s="1"/>
  <c r="E1031" i="43" s="1"/>
  <c r="E1032" i="43" s="1"/>
  <c r="E1033" i="43" s="1"/>
  <c r="E1034" i="43" s="1"/>
  <c r="E1035" i="43" s="1"/>
  <c r="E1036" i="43" s="1"/>
  <c r="E1037" i="43" s="1"/>
  <c r="E1038" i="43" s="1"/>
  <c r="E1039" i="43" s="1"/>
  <c r="E1040" i="43" s="1"/>
  <c r="E1041" i="43" s="1"/>
  <c r="E1042" i="43" s="1"/>
  <c r="E1043" i="43" s="1"/>
  <c r="E1044" i="43" s="1"/>
  <c r="E1045" i="43" s="1"/>
  <c r="E1046" i="43" s="1"/>
  <c r="E1047" i="43" s="1"/>
  <c r="E1048" i="43" s="1"/>
  <c r="E1049" i="43" s="1"/>
  <c r="E1050" i="43" s="1"/>
  <c r="E1051" i="43" s="1"/>
  <c r="E1052" i="43" s="1"/>
  <c r="E1053" i="43" s="1"/>
  <c r="E1054" i="43" s="1"/>
  <c r="E1055" i="43" s="1"/>
  <c r="E1056" i="43" s="1"/>
  <c r="E1057" i="43" s="1"/>
  <c r="E1058" i="43" s="1"/>
  <c r="E1059" i="43" s="1"/>
  <c r="E1060" i="43" s="1"/>
  <c r="E1061" i="43" s="1"/>
  <c r="E1062" i="43" s="1"/>
  <c r="E1063" i="43" s="1"/>
  <c r="E1064" i="43" s="1"/>
  <c r="E1065" i="43" s="1"/>
  <c r="E1066" i="43" s="1"/>
  <c r="E1067" i="43" s="1"/>
  <c r="E1068" i="43" s="1"/>
  <c r="E1069" i="43" s="1"/>
  <c r="E1070" i="43" s="1"/>
  <c r="E1071" i="43" s="1"/>
  <c r="E1072" i="43" s="1"/>
  <c r="E1073" i="43" s="1"/>
  <c r="E1074" i="43" s="1"/>
  <c r="E1075" i="43" s="1"/>
  <c r="E1076" i="43" s="1"/>
  <c r="E1077" i="43" s="1"/>
  <c r="E1078" i="43" s="1"/>
  <c r="E1079" i="43" s="1"/>
  <c r="E1080" i="43" s="1"/>
  <c r="E1081" i="43" s="1"/>
  <c r="E1082" i="43" s="1"/>
  <c r="E1083" i="43" s="1"/>
  <c r="E1084" i="43" s="1"/>
  <c r="E1085" i="43" s="1"/>
  <c r="E1086" i="43" s="1"/>
  <c r="E1087" i="43" s="1"/>
  <c r="E1088" i="43" s="1"/>
  <c r="E1089" i="43" s="1"/>
  <c r="E1090" i="43" s="1"/>
  <c r="E1091" i="43" s="1"/>
  <c r="E1092" i="43" s="1"/>
  <c r="E1093" i="43" s="1"/>
  <c r="E1094" i="43" s="1"/>
  <c r="E1095" i="43" s="1"/>
  <c r="E1096" i="43" s="1"/>
  <c r="E1097" i="43" s="1"/>
  <c r="E1098" i="43" s="1"/>
  <c r="E1099" i="43" s="1"/>
  <c r="E1100" i="43" s="1"/>
  <c r="E1101" i="43" s="1"/>
  <c r="E1102" i="43" s="1"/>
  <c r="E1103" i="43" s="1"/>
  <c r="E1104" i="43" s="1"/>
  <c r="E1105" i="43" s="1"/>
  <c r="E1106" i="43" s="1"/>
  <c r="E1107" i="43" s="1"/>
  <c r="E1108" i="43" s="1"/>
  <c r="E1109" i="43" s="1"/>
  <c r="E1110" i="43" s="1"/>
  <c r="E1111" i="43" s="1"/>
  <c r="E1112" i="43" s="1"/>
  <c r="E1113" i="43" s="1"/>
  <c r="E1114" i="43" s="1"/>
  <c r="E1115" i="43" s="1"/>
  <c r="E1116" i="43" s="1"/>
  <c r="E1117" i="43" s="1"/>
  <c r="E1118" i="43" s="1"/>
  <c r="E1119" i="43" s="1"/>
  <c r="E1120" i="43" s="1"/>
  <c r="E1121" i="43" s="1"/>
  <c r="E1122" i="43" s="1"/>
  <c r="E1123" i="43" s="1"/>
  <c r="E1124" i="43" s="1"/>
  <c r="E1125" i="43" s="1"/>
  <c r="E1126" i="43" s="1"/>
  <c r="E1127" i="43" s="1"/>
  <c r="E1128" i="43" s="1"/>
  <c r="E1129" i="43" s="1"/>
  <c r="E1130" i="43" s="1"/>
  <c r="E1131" i="43" s="1"/>
  <c r="E1132" i="43" s="1"/>
  <c r="E1133" i="43" s="1"/>
  <c r="E1134" i="43" s="1"/>
  <c r="E1135" i="43" s="1"/>
  <c r="E1136" i="43" s="1"/>
  <c r="E1137" i="43" s="1"/>
  <c r="E1138" i="43" s="1"/>
  <c r="E1139" i="43" s="1"/>
  <c r="E1140" i="43" s="1"/>
  <c r="E1141" i="43" s="1"/>
  <c r="E1142" i="43" s="1"/>
  <c r="E1143" i="43" s="1"/>
  <c r="E1144" i="43" s="1"/>
  <c r="E1145" i="43" s="1"/>
  <c r="E1146" i="43" s="1"/>
  <c r="E1147" i="43" s="1"/>
  <c r="E1148" i="43" s="1"/>
  <c r="E1149" i="43" s="1"/>
  <c r="E1150" i="43" s="1"/>
  <c r="E1151" i="43" s="1"/>
  <c r="E1152" i="43" s="1"/>
  <c r="E1153" i="43" s="1"/>
  <c r="E1154" i="43" s="1"/>
  <c r="E1155" i="43" s="1"/>
  <c r="E1156" i="43" s="1"/>
  <c r="E1157" i="43" s="1"/>
  <c r="E1158" i="43" s="1"/>
  <c r="E1159" i="43" s="1"/>
  <c r="E1160" i="43" s="1"/>
  <c r="E1161" i="43" s="1"/>
  <c r="E1162" i="43" s="1"/>
  <c r="E1163" i="43" s="1"/>
  <c r="E1164" i="43" s="1"/>
  <c r="E1165" i="43" s="1"/>
  <c r="E1166" i="43" s="1"/>
  <c r="E1167" i="43" s="1"/>
  <c r="E1168" i="43" s="1"/>
  <c r="E1169" i="43" s="1"/>
  <c r="E1170" i="43" s="1"/>
  <c r="E1171" i="43" s="1"/>
  <c r="E1172" i="43" s="1"/>
  <c r="E1173" i="43" s="1"/>
  <c r="E1174" i="43" s="1"/>
  <c r="E1175" i="43" s="1"/>
  <c r="E1176" i="43" s="1"/>
  <c r="E1177" i="43" s="1"/>
  <c r="E1178" i="43" s="1"/>
  <c r="E1179" i="43" s="1"/>
  <c r="E1180" i="43" s="1"/>
  <c r="E1181" i="43" s="1"/>
  <c r="E1182" i="43" s="1"/>
  <c r="E1183" i="43" s="1"/>
  <c r="E1184" i="43" s="1"/>
  <c r="E1185" i="43" s="1"/>
  <c r="E1186" i="43" s="1"/>
  <c r="E1187" i="43" s="1"/>
  <c r="E1188" i="43" s="1"/>
  <c r="E1189" i="43" s="1"/>
  <c r="E1190" i="43" s="1"/>
  <c r="E1191" i="43" s="1"/>
  <c r="E1192" i="43" s="1"/>
  <c r="E1193" i="43" s="1"/>
  <c r="E1194" i="43" s="1"/>
  <c r="E1195" i="43" s="1"/>
  <c r="E1196" i="43" s="1"/>
  <c r="E1197" i="43" s="1"/>
  <c r="E1198" i="43" s="1"/>
  <c r="E1199" i="43" s="1"/>
  <c r="E1200" i="43" s="1"/>
  <c r="E1201" i="43" s="1"/>
  <c r="E1202" i="43" s="1"/>
  <c r="E1203" i="43" s="1"/>
  <c r="E1204" i="43" s="1"/>
  <c r="E1205" i="43" s="1"/>
  <c r="E1206" i="43" s="1"/>
  <c r="E1207" i="43" s="1"/>
  <c r="E1208" i="43" s="1"/>
  <c r="E1209" i="43" s="1"/>
  <c r="E1210" i="43" s="1"/>
  <c r="E1211" i="43" s="1"/>
  <c r="E1212" i="43" s="1"/>
  <c r="E1213" i="43" s="1"/>
  <c r="E1214" i="43" s="1"/>
  <c r="E1215" i="43" s="1"/>
  <c r="E1216" i="43" s="1"/>
  <c r="E1217" i="43" s="1"/>
  <c r="E1218" i="43" s="1"/>
  <c r="E1219" i="43" s="1"/>
  <c r="E1220" i="43" s="1"/>
  <c r="E1221" i="43" s="1"/>
  <c r="E1222" i="43" s="1"/>
  <c r="E1223" i="43" s="1"/>
  <c r="E1224" i="43" s="1"/>
  <c r="E1225" i="43" s="1"/>
  <c r="E1226" i="43" s="1"/>
  <c r="E1227" i="43" s="1"/>
  <c r="E1228" i="43" s="1"/>
  <c r="E1229" i="43" s="1"/>
  <c r="E1230" i="43" s="1"/>
  <c r="E1231" i="43" s="1"/>
  <c r="E1232" i="43" s="1"/>
  <c r="E1233" i="43" s="1"/>
  <c r="E1234" i="43" s="1"/>
  <c r="E1235" i="43" s="1"/>
  <c r="E1236" i="43" s="1"/>
  <c r="E1237" i="43" s="1"/>
  <c r="E1238" i="43" s="1"/>
  <c r="E1239" i="43" s="1"/>
  <c r="E1240" i="43" s="1"/>
  <c r="E1241" i="43" s="1"/>
  <c r="E1242" i="43" s="1"/>
  <c r="E1243" i="43" s="1"/>
  <c r="E1244" i="43" s="1"/>
  <c r="E1245" i="43" s="1"/>
  <c r="E1246" i="43" s="1"/>
  <c r="E1247" i="43" s="1"/>
  <c r="E1248" i="43" s="1"/>
  <c r="E1249" i="43" s="1"/>
  <c r="E1250" i="43" s="1"/>
  <c r="E1251" i="43" s="1"/>
  <c r="E1252" i="43" s="1"/>
  <c r="E1253" i="43" s="1"/>
  <c r="E1254" i="43" s="1"/>
  <c r="E1255" i="43" s="1"/>
  <c r="E1256" i="43" s="1"/>
  <c r="E1257" i="43" s="1"/>
  <c r="E1258" i="43" s="1"/>
  <c r="E1259" i="43" s="1"/>
  <c r="E1260" i="43" s="1"/>
  <c r="E1261" i="43" s="1"/>
  <c r="E1262" i="43" s="1"/>
  <c r="E1263" i="43" s="1"/>
  <c r="E1264" i="43" s="1"/>
  <c r="E1265" i="43" s="1"/>
  <c r="E1266" i="43" s="1"/>
  <c r="E1267" i="43" s="1"/>
  <c r="E1268" i="43" s="1"/>
  <c r="E1269" i="43" s="1"/>
  <c r="E1270" i="43" s="1"/>
  <c r="E1271" i="43" s="1"/>
  <c r="E1272" i="43" s="1"/>
  <c r="E1273" i="43" s="1"/>
  <c r="E1274" i="43" s="1"/>
  <c r="E1275" i="43" s="1"/>
  <c r="E1276" i="43" s="1"/>
  <c r="E1277" i="43" s="1"/>
  <c r="E1278" i="43" s="1"/>
  <c r="E1279" i="43" s="1"/>
  <c r="E1280" i="43" s="1"/>
  <c r="E1281" i="43" s="1"/>
  <c r="E1282" i="43" s="1"/>
  <c r="E1283" i="43" s="1"/>
  <c r="E1284" i="43" s="1"/>
  <c r="E1285" i="43" s="1"/>
  <c r="E1286" i="43" s="1"/>
  <c r="E1287" i="43" s="1"/>
  <c r="E1288" i="43" s="1"/>
  <c r="E1289" i="43" s="1"/>
  <c r="E1290" i="43" s="1"/>
  <c r="E1291" i="43" s="1"/>
  <c r="E1292" i="43" s="1"/>
  <c r="E1293" i="43" s="1"/>
  <c r="E1294" i="43" s="1"/>
  <c r="E1295" i="43" s="1"/>
  <c r="E1296" i="43" s="1"/>
  <c r="E1297" i="43" s="1"/>
  <c r="E1298" i="43" s="1"/>
  <c r="E1299" i="43" s="1"/>
  <c r="E1300" i="43" s="1"/>
  <c r="E1301" i="43" s="1"/>
  <c r="E1302" i="43" s="1"/>
  <c r="E1303" i="43" s="1"/>
  <c r="E1304" i="43" s="1"/>
  <c r="E1305" i="43" s="1"/>
  <c r="E1306" i="43" s="1"/>
  <c r="E1307" i="43" s="1"/>
  <c r="E1308" i="43" s="1"/>
  <c r="E1309" i="43" s="1"/>
  <c r="E1310" i="43" s="1"/>
  <c r="E1311" i="43" s="1"/>
  <c r="E1312" i="43" s="1"/>
  <c r="E1313" i="43" s="1"/>
  <c r="E1314" i="43" s="1"/>
  <c r="E1315" i="43" s="1"/>
  <c r="E1316" i="43" s="1"/>
  <c r="E1317" i="43" s="1"/>
  <c r="E1318" i="43" s="1"/>
  <c r="E1319" i="43" s="1"/>
  <c r="E1320" i="43" s="1"/>
  <c r="E1321" i="43" s="1"/>
  <c r="E1322" i="43" s="1"/>
  <c r="E1323" i="43" s="1"/>
  <c r="E1324" i="43" s="1"/>
  <c r="E1325" i="43" s="1"/>
  <c r="E1326" i="43" s="1"/>
  <c r="E1327" i="43" s="1"/>
  <c r="E1328" i="43" s="1"/>
  <c r="E1329" i="43" s="1"/>
  <c r="E1330" i="43" s="1"/>
  <c r="E1331" i="43" s="1"/>
  <c r="E1332" i="43" s="1"/>
  <c r="E1333" i="43" s="1"/>
  <c r="E1334" i="43" s="1"/>
  <c r="E1335" i="43" s="1"/>
  <c r="E1336" i="43" s="1"/>
  <c r="E1337" i="43" s="1"/>
  <c r="E1338" i="43" s="1"/>
  <c r="E1339" i="43" s="1"/>
  <c r="E1340" i="43" s="1"/>
  <c r="E1341" i="43" s="1"/>
  <c r="E1342" i="43" s="1"/>
  <c r="E1343" i="43" s="1"/>
  <c r="E1344" i="43" s="1"/>
  <c r="E1345" i="43" s="1"/>
  <c r="E1346" i="43" s="1"/>
  <c r="E1347" i="43" s="1"/>
  <c r="E1348" i="43" s="1"/>
  <c r="E1349" i="43" s="1"/>
  <c r="E1350" i="43" s="1"/>
  <c r="E1351" i="43" s="1"/>
  <c r="E1352" i="43" s="1"/>
  <c r="E1353" i="43" s="1"/>
  <c r="E1354" i="43" s="1"/>
  <c r="E1355" i="43" s="1"/>
  <c r="E1356" i="43" s="1"/>
  <c r="E1357" i="43" s="1"/>
  <c r="E1358" i="43" s="1"/>
  <c r="E1359" i="43" s="1"/>
  <c r="E1360" i="43" s="1"/>
  <c r="E1361" i="43" s="1"/>
  <c r="E1362" i="43" s="1"/>
  <c r="E1363" i="43" s="1"/>
  <c r="E1364" i="43" s="1"/>
  <c r="E1365" i="43" s="1"/>
  <c r="E1366" i="43" s="1"/>
  <c r="E1367" i="43" s="1"/>
  <c r="E1368" i="43" s="1"/>
  <c r="E1369" i="43" s="1"/>
  <c r="E1370" i="43" s="1"/>
  <c r="E1371" i="43" s="1"/>
  <c r="E1372" i="43" s="1"/>
  <c r="E1373" i="43" s="1"/>
  <c r="E1374" i="43" s="1"/>
  <c r="E1375" i="43" s="1"/>
  <c r="E1376" i="43" s="1"/>
  <c r="E1377" i="43" s="1"/>
  <c r="E1378" i="43" s="1"/>
  <c r="E1379" i="43" s="1"/>
  <c r="E1380" i="43" s="1"/>
  <c r="E1381" i="43" s="1"/>
  <c r="E1382" i="43" s="1"/>
  <c r="E1383" i="43" s="1"/>
  <c r="E1384" i="43" s="1"/>
  <c r="E1385" i="43" s="1"/>
  <c r="E1386" i="43" s="1"/>
  <c r="E1387" i="43" s="1"/>
  <c r="E1388" i="43" s="1"/>
  <c r="E1389" i="43" s="1"/>
  <c r="E1390" i="43" s="1"/>
  <c r="E1391" i="43" s="1"/>
  <c r="E1392" i="43" s="1"/>
  <c r="E1393" i="43" s="1"/>
  <c r="E1394" i="43" s="1"/>
  <c r="E1395" i="43" s="1"/>
  <c r="E1396" i="43" s="1"/>
  <c r="E1397" i="43" s="1"/>
  <c r="E1398" i="43" s="1"/>
  <c r="E1399" i="43" s="1"/>
  <c r="E1400" i="43" s="1"/>
  <c r="E1401" i="43" s="1"/>
  <c r="E1402" i="43" s="1"/>
  <c r="E1403" i="43" s="1"/>
  <c r="E1404" i="43" s="1"/>
  <c r="E1405" i="43" s="1"/>
  <c r="E1406" i="43" s="1"/>
  <c r="E1407" i="43" s="1"/>
  <c r="E1408" i="43" s="1"/>
  <c r="E1409" i="43" s="1"/>
  <c r="E1410" i="43" s="1"/>
  <c r="E1411" i="43" s="1"/>
  <c r="E1412" i="43" s="1"/>
  <c r="E1413" i="43" s="1"/>
  <c r="E1414" i="43" s="1"/>
  <c r="E1415" i="43" s="1"/>
  <c r="E1416" i="43" s="1"/>
  <c r="E1417" i="43" s="1"/>
  <c r="E1418" i="43" s="1"/>
  <c r="E1419" i="43" s="1"/>
  <c r="E1420" i="43" s="1"/>
  <c r="E1421" i="43" s="1"/>
  <c r="E1422" i="43" s="1"/>
  <c r="E1423" i="43" s="1"/>
  <c r="E1424" i="43" s="1"/>
  <c r="E1425" i="43" s="1"/>
  <c r="E1426" i="43" s="1"/>
  <c r="E1427" i="43" s="1"/>
  <c r="E1428" i="43" s="1"/>
  <c r="E1429" i="43" s="1"/>
  <c r="E1430" i="43" s="1"/>
  <c r="E1431" i="43" s="1"/>
  <c r="E1432" i="43" s="1"/>
  <c r="E1433" i="43" s="1"/>
  <c r="E1434" i="43" s="1"/>
  <c r="E1435" i="43" s="1"/>
  <c r="E1436" i="43" s="1"/>
  <c r="E1437" i="43" s="1"/>
  <c r="E1438" i="43" s="1"/>
  <c r="E1439" i="43" s="1"/>
  <c r="E1440" i="43" s="1"/>
  <c r="E1441" i="43" s="1"/>
  <c r="E1442" i="43" s="1"/>
  <c r="E1443" i="43" s="1"/>
  <c r="E1444" i="43" s="1"/>
  <c r="E1445" i="43" s="1"/>
  <c r="E1446" i="43" s="1"/>
  <c r="E1447" i="43" s="1"/>
  <c r="E1448" i="43" s="1"/>
  <c r="E1449" i="43" s="1"/>
  <c r="E1450" i="43" s="1"/>
  <c r="E1451" i="43" s="1"/>
  <c r="E1452" i="43" s="1"/>
  <c r="E1453" i="43" s="1"/>
  <c r="E1454" i="43" s="1"/>
  <c r="E1455" i="43" s="1"/>
  <c r="E1456" i="43" s="1"/>
  <c r="E1457" i="43" s="1"/>
  <c r="E1458" i="43" s="1"/>
  <c r="E1459" i="43" s="1"/>
  <c r="E1460" i="43" s="1"/>
  <c r="E1461" i="43" s="1"/>
  <c r="E1462" i="43" s="1"/>
  <c r="E1463" i="43" s="1"/>
  <c r="E1464" i="43" s="1"/>
  <c r="E1465" i="43" s="1"/>
  <c r="E1466" i="43" s="1"/>
  <c r="E1467" i="43" s="1"/>
  <c r="E1468" i="43" s="1"/>
  <c r="E1469" i="43" s="1"/>
  <c r="E1470" i="43" s="1"/>
  <c r="E1471" i="43" s="1"/>
  <c r="E1472" i="43" s="1"/>
  <c r="E1473" i="43" s="1"/>
  <c r="E1474" i="43" s="1"/>
  <c r="E1475" i="43" s="1"/>
  <c r="E1476" i="43" s="1"/>
  <c r="E1477" i="43" s="1"/>
  <c r="E1478" i="43" s="1"/>
  <c r="E1479" i="43" s="1"/>
  <c r="E1480" i="43" s="1"/>
  <c r="E1481" i="43" s="1"/>
  <c r="E1482" i="43" s="1"/>
  <c r="E1483" i="43" s="1"/>
  <c r="E1484" i="43" s="1"/>
  <c r="E1485" i="43" s="1"/>
  <c r="E1486" i="43" s="1"/>
  <c r="E1487" i="43" s="1"/>
  <c r="E1488" i="43" s="1"/>
  <c r="E1489" i="43" s="1"/>
  <c r="E1490" i="43" s="1"/>
  <c r="E1491" i="43" s="1"/>
  <c r="E1492" i="43" s="1"/>
  <c r="E1493" i="43" s="1"/>
  <c r="E1494" i="43" s="1"/>
  <c r="E1495" i="43" s="1"/>
  <c r="E1496" i="43" s="1"/>
  <c r="E1497" i="43" s="1"/>
  <c r="E1498" i="43" s="1"/>
  <c r="E1499" i="43" s="1"/>
  <c r="E1500" i="43" s="1"/>
  <c r="E1501" i="43" s="1"/>
  <c r="E1502" i="43" s="1"/>
  <c r="E1503" i="43" s="1"/>
  <c r="E1504" i="43" s="1"/>
  <c r="E1505" i="43" s="1"/>
  <c r="E1506" i="43" s="1"/>
  <c r="E1507" i="43" s="1"/>
  <c r="E1508" i="43" s="1"/>
  <c r="E1509" i="43" s="1"/>
  <c r="E1510" i="43" s="1"/>
  <c r="E1511" i="43" s="1"/>
  <c r="E1512" i="43" s="1"/>
  <c r="E1513" i="43" s="1"/>
  <c r="E1514" i="43" s="1"/>
  <c r="E1515" i="43" s="1"/>
  <c r="E1516" i="43" s="1"/>
  <c r="E1517" i="43" s="1"/>
  <c r="E1518" i="43" s="1"/>
  <c r="E1519" i="43" s="1"/>
  <c r="E1520" i="43" s="1"/>
  <c r="E1521" i="43" s="1"/>
  <c r="E1522" i="43" s="1"/>
  <c r="E1523" i="43" s="1"/>
  <c r="E1524" i="43" s="1"/>
  <c r="E1525" i="43" s="1"/>
  <c r="E1526" i="43" s="1"/>
  <c r="E1527" i="43" s="1"/>
  <c r="E1528" i="43" s="1"/>
  <c r="E1529" i="43" s="1"/>
  <c r="E1530" i="43" s="1"/>
  <c r="E1531" i="43" s="1"/>
  <c r="E1532" i="43" s="1"/>
  <c r="E1533" i="43" s="1"/>
  <c r="E1534" i="43" s="1"/>
  <c r="E1535" i="43" s="1"/>
  <c r="E1536" i="43" s="1"/>
  <c r="E1537" i="43" s="1"/>
  <c r="E1538" i="43" s="1"/>
  <c r="E1539" i="43" s="1"/>
  <c r="E1540" i="43" s="1"/>
  <c r="E1541" i="43" s="1"/>
  <c r="E1542" i="43" s="1"/>
  <c r="E1543" i="43" s="1"/>
  <c r="E1544" i="43" s="1"/>
  <c r="E1545" i="43" s="1"/>
  <c r="E1546" i="43" s="1"/>
  <c r="E1547" i="43" s="1"/>
  <c r="E1548" i="43" s="1"/>
  <c r="E1549" i="43" s="1"/>
  <c r="E1550" i="43" s="1"/>
  <c r="E1551" i="43" s="1"/>
  <c r="E1552" i="43" s="1"/>
  <c r="E1553" i="43" s="1"/>
  <c r="E1554" i="43" s="1"/>
  <c r="E1555" i="43" s="1"/>
  <c r="E1556" i="43" s="1"/>
  <c r="E1557" i="43" s="1"/>
  <c r="E1558" i="43" s="1"/>
  <c r="E1559" i="43" s="1"/>
  <c r="E1560" i="43" s="1"/>
  <c r="E1561" i="43" s="1"/>
  <c r="E1562" i="43" s="1"/>
  <c r="E1563" i="43" s="1"/>
  <c r="E1564" i="43" s="1"/>
  <c r="E1565" i="43" s="1"/>
  <c r="E1566" i="43" s="1"/>
  <c r="E1567" i="43" s="1"/>
  <c r="E1568" i="43" s="1"/>
  <c r="E1569" i="43" s="1"/>
  <c r="E1570" i="43" s="1"/>
  <c r="E1571" i="43" s="1"/>
  <c r="E1572" i="43" s="1"/>
  <c r="E1573" i="43" s="1"/>
  <c r="E1574" i="43" s="1"/>
  <c r="E1575" i="43" s="1"/>
  <c r="E1576" i="43" s="1"/>
  <c r="E1577" i="43" s="1"/>
  <c r="E1578" i="43" s="1"/>
  <c r="E1579" i="43" s="1"/>
  <c r="E1580" i="43" s="1"/>
  <c r="E1581" i="43" s="1"/>
  <c r="E1582" i="43" s="1"/>
  <c r="E1583" i="43" s="1"/>
  <c r="E1584" i="43" s="1"/>
  <c r="E1585" i="43" s="1"/>
  <c r="E1586" i="43" s="1"/>
  <c r="E1587" i="43" s="1"/>
  <c r="E1588" i="43" s="1"/>
  <c r="E1589" i="43" s="1"/>
  <c r="E1590" i="43" s="1"/>
  <c r="E1591" i="43" s="1"/>
  <c r="E1592" i="43" s="1"/>
  <c r="E1593" i="43" s="1"/>
  <c r="E1594" i="43" s="1"/>
  <c r="E1595" i="43" s="1"/>
  <c r="E1596" i="43" s="1"/>
  <c r="E1597" i="43" s="1"/>
  <c r="E1598" i="43" s="1"/>
  <c r="E1599" i="43" s="1"/>
  <c r="E1600" i="43" s="1"/>
  <c r="E1601" i="43" s="1"/>
  <c r="E1602" i="43" s="1"/>
  <c r="E1603" i="43" s="1"/>
  <c r="E1604" i="43" s="1"/>
  <c r="E1605" i="43" s="1"/>
  <c r="E1606" i="43" s="1"/>
  <c r="E1607" i="43" s="1"/>
  <c r="E1608" i="43" s="1"/>
  <c r="E1609" i="43" s="1"/>
  <c r="E1610" i="43" s="1"/>
  <c r="E1611" i="43" s="1"/>
  <c r="E1612" i="43" s="1"/>
  <c r="E1613" i="43" s="1"/>
  <c r="E1614" i="43" s="1"/>
  <c r="E1615" i="43" s="1"/>
  <c r="E1616" i="43" s="1"/>
  <c r="E1617" i="43" s="1"/>
  <c r="E1618" i="43" s="1"/>
  <c r="E1619" i="43" s="1"/>
  <c r="E1620" i="43" s="1"/>
  <c r="E1621" i="43" s="1"/>
  <c r="E1622" i="43" s="1"/>
  <c r="E1623" i="43" s="1"/>
  <c r="E1624" i="43" s="1"/>
  <c r="E1625" i="43" s="1"/>
  <c r="E1626" i="43" s="1"/>
  <c r="E1627" i="43" s="1"/>
  <c r="E1628" i="43" s="1"/>
  <c r="E1629" i="43" s="1"/>
  <c r="E1630" i="43" s="1"/>
  <c r="E1631" i="43" s="1"/>
  <c r="E1632" i="43" s="1"/>
  <c r="E1633" i="43" s="1"/>
  <c r="E1634" i="43" s="1"/>
  <c r="E1635" i="43" s="1"/>
  <c r="E1636" i="43" s="1"/>
  <c r="E1637" i="43" s="1"/>
  <c r="E1638" i="43" s="1"/>
  <c r="E1639" i="43" s="1"/>
  <c r="E1640" i="43" s="1"/>
  <c r="E1641" i="43" s="1"/>
  <c r="E1642" i="43" s="1"/>
  <c r="E1643" i="43" s="1"/>
  <c r="E1644" i="43" s="1"/>
  <c r="E1645" i="43" s="1"/>
  <c r="E1646" i="43" s="1"/>
  <c r="E1647" i="43" s="1"/>
  <c r="E1648" i="43" s="1"/>
  <c r="E1649" i="43" s="1"/>
  <c r="E1650" i="43" s="1"/>
  <c r="E1651" i="43" s="1"/>
  <c r="E1652" i="43" s="1"/>
  <c r="E1653" i="43" s="1"/>
  <c r="E1654" i="43" s="1"/>
  <c r="E1655" i="43" s="1"/>
  <c r="E1656" i="43" s="1"/>
  <c r="E1657" i="43" s="1"/>
  <c r="E1658" i="43" s="1"/>
  <c r="E1659" i="43" s="1"/>
  <c r="E1660" i="43" s="1"/>
  <c r="E1661" i="43" s="1"/>
  <c r="E1662" i="43" s="1"/>
  <c r="E1663" i="43" s="1"/>
  <c r="E1664" i="43" s="1"/>
  <c r="E1665" i="43" s="1"/>
  <c r="E1666" i="43" s="1"/>
  <c r="E1667" i="43" s="1"/>
  <c r="E1668" i="43" s="1"/>
  <c r="E1669" i="43" s="1"/>
  <c r="E1670" i="43" s="1"/>
  <c r="E1671" i="43" s="1"/>
  <c r="E1672" i="43" s="1"/>
  <c r="E1673" i="43" s="1"/>
  <c r="E1674" i="43" s="1"/>
  <c r="E1675" i="43" s="1"/>
  <c r="E1676" i="43" s="1"/>
  <c r="E1677" i="43" s="1"/>
  <c r="E1678" i="43" s="1"/>
  <c r="E1679" i="43" s="1"/>
  <c r="E1680" i="43" s="1"/>
  <c r="E1681" i="43" s="1"/>
  <c r="E1682" i="43" s="1"/>
  <c r="E1683" i="43" s="1"/>
  <c r="E1684" i="43" s="1"/>
  <c r="E1685" i="43" s="1"/>
  <c r="E1686" i="43" s="1"/>
  <c r="E1687" i="43" s="1"/>
  <c r="E1688" i="43" s="1"/>
  <c r="E1689" i="43" s="1"/>
  <c r="E1690" i="43" s="1"/>
  <c r="E1691" i="43" s="1"/>
  <c r="E1692" i="43" s="1"/>
  <c r="E1693" i="43" s="1"/>
  <c r="E1694" i="43" s="1"/>
  <c r="E1695" i="43" s="1"/>
  <c r="E1696" i="43" s="1"/>
  <c r="E1697" i="43" s="1"/>
  <c r="E1698" i="43" s="1"/>
  <c r="E1699" i="43" s="1"/>
  <c r="E1700" i="43" s="1"/>
  <c r="E1701" i="43" s="1"/>
  <c r="E1702" i="43" s="1"/>
  <c r="E1703" i="43" s="1"/>
  <c r="E1704" i="43" s="1"/>
  <c r="E1705" i="43" s="1"/>
  <c r="E1706" i="43" s="1"/>
  <c r="E1707" i="43" s="1"/>
  <c r="E1708" i="43" s="1"/>
  <c r="E1709" i="43" s="1"/>
  <c r="E1710" i="43" s="1"/>
  <c r="E1711" i="43" s="1"/>
  <c r="E1712" i="43" s="1"/>
  <c r="E1713" i="43" s="1"/>
  <c r="E1714" i="43" s="1"/>
  <c r="E1715" i="43" s="1"/>
  <c r="E1716" i="43" s="1"/>
  <c r="E1717" i="43" s="1"/>
  <c r="E1718" i="43" s="1"/>
  <c r="E1719" i="43" s="1"/>
  <c r="E1720" i="43" s="1"/>
  <c r="E1721" i="43" s="1"/>
  <c r="E1722" i="43" s="1"/>
  <c r="E1723" i="43" s="1"/>
  <c r="E1724" i="43" s="1"/>
  <c r="E1725" i="43" s="1"/>
  <c r="E1726" i="43" s="1"/>
  <c r="E1727" i="43" s="1"/>
  <c r="E1728" i="43" s="1"/>
  <c r="E1729" i="43" s="1"/>
  <c r="E1730" i="43" s="1"/>
  <c r="E1731" i="43" s="1"/>
  <c r="E1732" i="43" s="1"/>
  <c r="E1733" i="43" s="1"/>
  <c r="E1734" i="43" s="1"/>
  <c r="E1735" i="43" s="1"/>
  <c r="E1736" i="43" s="1"/>
  <c r="E1737" i="43" s="1"/>
  <c r="E1738" i="43" s="1"/>
  <c r="E1739" i="43" s="1"/>
  <c r="E1740" i="43" s="1"/>
  <c r="E1741" i="43" s="1"/>
  <c r="E1742" i="43" s="1"/>
  <c r="E1743" i="43" s="1"/>
  <c r="E1744" i="43" s="1"/>
  <c r="E1745" i="43" s="1"/>
  <c r="E1746" i="43" s="1"/>
  <c r="E1747" i="43" s="1"/>
  <c r="E1748" i="43" s="1"/>
  <c r="E1749" i="43" s="1"/>
  <c r="E1750" i="43" s="1"/>
  <c r="E1751" i="43" s="1"/>
  <c r="E1752" i="43" s="1"/>
  <c r="E1753" i="43" s="1"/>
  <c r="E1754" i="43" s="1"/>
  <c r="E1755" i="43" s="1"/>
  <c r="E1756" i="43" s="1"/>
  <c r="E1757" i="43" s="1"/>
  <c r="E1758" i="43" s="1"/>
  <c r="E1759" i="43" s="1"/>
  <c r="E1760" i="43" s="1"/>
  <c r="E1761" i="43" s="1"/>
  <c r="E1762" i="43" s="1"/>
  <c r="E1763" i="43" s="1"/>
  <c r="E1764" i="43" s="1"/>
  <c r="E1765" i="43" s="1"/>
  <c r="E1766" i="43" s="1"/>
  <c r="E1767" i="43" s="1"/>
  <c r="E1768" i="43" s="1"/>
  <c r="E1769" i="43" s="1"/>
  <c r="E1770" i="43" s="1"/>
  <c r="E1771" i="43" s="1"/>
  <c r="E1772" i="43" s="1"/>
  <c r="E1773" i="43" s="1"/>
  <c r="E1774" i="43" s="1"/>
  <c r="E1775" i="43" s="1"/>
  <c r="E1776" i="43" s="1"/>
  <c r="E1777" i="43" s="1"/>
  <c r="E1778" i="43" s="1"/>
  <c r="E1779" i="43" s="1"/>
  <c r="E1780" i="43" s="1"/>
  <c r="E1781" i="43" s="1"/>
  <c r="E1782" i="43" s="1"/>
  <c r="E1783" i="43" s="1"/>
  <c r="E1784" i="43" s="1"/>
  <c r="E1785" i="43" s="1"/>
  <c r="E1786" i="43" s="1"/>
  <c r="E1787" i="43" s="1"/>
  <c r="E1788" i="43" s="1"/>
  <c r="E1789" i="43" s="1"/>
  <c r="E1790" i="43" s="1"/>
  <c r="E1791" i="43" s="1"/>
  <c r="E1792" i="43" s="1"/>
  <c r="E1793" i="43" s="1"/>
  <c r="E1794" i="43" s="1"/>
  <c r="E1795" i="43" s="1"/>
  <c r="E1796" i="43" s="1"/>
  <c r="E1797" i="43" s="1"/>
  <c r="E1798" i="43" s="1"/>
  <c r="E1799" i="43" s="1"/>
  <c r="E1800" i="43" s="1"/>
  <c r="E1801" i="43" s="1"/>
  <c r="E1802" i="43" s="1"/>
  <c r="E1803" i="43" s="1"/>
  <c r="E1804" i="43" s="1"/>
  <c r="E1805" i="43" s="1"/>
  <c r="E1806" i="43" s="1"/>
  <c r="E1807" i="43" s="1"/>
  <c r="E1808" i="43" s="1"/>
  <c r="E1809" i="43" s="1"/>
  <c r="E1810" i="43" s="1"/>
  <c r="E1811" i="43" s="1"/>
  <c r="E1812" i="43" s="1"/>
  <c r="E1813" i="43" s="1"/>
  <c r="E1814" i="43" s="1"/>
  <c r="E1815" i="43" s="1"/>
  <c r="E1816" i="43" s="1"/>
  <c r="E1817" i="43" s="1"/>
  <c r="E1818" i="43" s="1"/>
  <c r="E1819" i="43" s="1"/>
  <c r="E1820" i="43" s="1"/>
  <c r="E1821" i="43" s="1"/>
  <c r="E1822" i="43" s="1"/>
  <c r="E1823" i="43" s="1"/>
  <c r="E1824" i="43" s="1"/>
  <c r="E1825" i="43" s="1"/>
  <c r="E1826" i="43" s="1"/>
  <c r="E1827" i="43" s="1"/>
  <c r="E1828" i="43" s="1"/>
  <c r="E1829" i="43" s="1"/>
  <c r="E1830" i="43" s="1"/>
  <c r="E1831" i="43" s="1"/>
  <c r="E1832" i="43" s="1"/>
  <c r="E1833" i="43" s="1"/>
  <c r="E1834" i="43" s="1"/>
  <c r="E1835" i="43" s="1"/>
  <c r="E1836" i="43" s="1"/>
  <c r="E1837" i="43" s="1"/>
  <c r="E1838" i="43" s="1"/>
  <c r="E1839" i="43" s="1"/>
  <c r="E1840" i="43" s="1"/>
  <c r="E1841" i="43" s="1"/>
  <c r="E1842" i="43" s="1"/>
  <c r="E1843" i="43" s="1"/>
  <c r="E1844" i="43" s="1"/>
  <c r="E1845" i="43" s="1"/>
  <c r="E1846" i="43" s="1"/>
  <c r="E1847" i="43" s="1"/>
  <c r="E1848" i="43" s="1"/>
  <c r="E1849" i="43" s="1"/>
  <c r="E1850" i="43" s="1"/>
  <c r="E1851" i="43" s="1"/>
  <c r="E1852" i="43" s="1"/>
  <c r="E1853" i="43" s="1"/>
  <c r="E1854" i="43" s="1"/>
  <c r="E1855" i="43" s="1"/>
  <c r="E1856" i="43" s="1"/>
  <c r="E1857" i="43" s="1"/>
  <c r="E1858" i="43" s="1"/>
  <c r="E1859" i="43" s="1"/>
  <c r="E1860" i="43" s="1"/>
  <c r="E1861" i="43" s="1"/>
  <c r="E1862" i="43" s="1"/>
  <c r="E1863" i="43" s="1"/>
  <c r="E1864" i="43" s="1"/>
  <c r="E1865" i="43" s="1"/>
  <c r="E1866" i="43" s="1"/>
  <c r="E1867" i="43" s="1"/>
  <c r="E1868" i="43" s="1"/>
  <c r="E1869" i="43" s="1"/>
  <c r="E1870" i="43" s="1"/>
  <c r="E1871" i="43" s="1"/>
  <c r="E1872" i="43" s="1"/>
  <c r="E1873" i="43" s="1"/>
  <c r="E1874" i="43" s="1"/>
  <c r="E1875" i="43" s="1"/>
  <c r="E1876" i="43" s="1"/>
  <c r="E1877" i="43" s="1"/>
  <c r="E1878" i="43" s="1"/>
  <c r="E1879" i="43" s="1"/>
  <c r="E1880" i="43" s="1"/>
  <c r="E1881" i="43" s="1"/>
  <c r="E1882" i="43" s="1"/>
  <c r="E1883" i="43" s="1"/>
  <c r="E1884" i="43" s="1"/>
  <c r="E1885" i="43" s="1"/>
  <c r="E1886" i="43" s="1"/>
  <c r="E1887" i="43" s="1"/>
  <c r="E1888" i="43" s="1"/>
  <c r="E1889" i="43" s="1"/>
  <c r="E1890" i="43" s="1"/>
  <c r="E1891" i="43" s="1"/>
  <c r="E1892" i="43" s="1"/>
  <c r="E1893" i="43" s="1"/>
  <c r="E1894" i="43" s="1"/>
  <c r="E1895" i="43" s="1"/>
  <c r="E1896" i="43" s="1"/>
  <c r="E1897" i="43" s="1"/>
  <c r="E1898" i="43" s="1"/>
  <c r="E1899" i="43" s="1"/>
  <c r="E1900" i="43" s="1"/>
  <c r="E1901" i="43" s="1"/>
  <c r="E1902" i="43" s="1"/>
  <c r="E1903" i="43" s="1"/>
  <c r="E1904" i="43" s="1"/>
  <c r="E1905" i="43" s="1"/>
  <c r="E1906" i="43" s="1"/>
  <c r="E1907" i="43" s="1"/>
  <c r="E1908" i="43" s="1"/>
  <c r="E1909" i="43" s="1"/>
  <c r="E1910" i="43" s="1"/>
  <c r="E1911" i="43" s="1"/>
  <c r="E1912" i="43" s="1"/>
  <c r="E1913" i="43" s="1"/>
  <c r="E1914" i="43" s="1"/>
  <c r="E1915" i="43" s="1"/>
  <c r="E1916" i="43" s="1"/>
  <c r="E1917" i="43" s="1"/>
  <c r="E1918" i="43" s="1"/>
  <c r="E1919" i="43" s="1"/>
  <c r="E1920" i="43" s="1"/>
  <c r="E1921" i="43" s="1"/>
  <c r="E1922" i="43" s="1"/>
  <c r="E1923" i="43" s="1"/>
  <c r="E1924" i="43" s="1"/>
  <c r="E1925" i="43" s="1"/>
  <c r="E1926" i="43" s="1"/>
  <c r="E1927" i="43" s="1"/>
  <c r="E1928" i="43" s="1"/>
  <c r="E1929" i="43" s="1"/>
  <c r="E1930" i="43" s="1"/>
  <c r="E1931" i="43" s="1"/>
  <c r="E1932" i="43" s="1"/>
  <c r="E1933" i="43" s="1"/>
  <c r="E1934" i="43" s="1"/>
  <c r="E1935" i="43" s="1"/>
  <c r="E1936" i="43" s="1"/>
  <c r="E1937" i="43" s="1"/>
  <c r="E1938" i="43" s="1"/>
  <c r="E1939" i="43" s="1"/>
  <c r="E1940" i="43" s="1"/>
  <c r="E1941" i="43" s="1"/>
  <c r="E1942" i="43" s="1"/>
  <c r="E1943" i="43" s="1"/>
  <c r="E1944" i="43" s="1"/>
  <c r="E1945" i="43" s="1"/>
  <c r="E1946" i="43" s="1"/>
  <c r="E1947" i="43" s="1"/>
  <c r="E1948" i="43" s="1"/>
  <c r="E1949" i="43" s="1"/>
  <c r="E1950" i="43" s="1"/>
  <c r="E1951" i="43" s="1"/>
  <c r="E1952" i="43" s="1"/>
  <c r="E1953" i="43" s="1"/>
  <c r="E1954" i="43" s="1"/>
  <c r="E1955" i="43" s="1"/>
  <c r="E1956" i="43" s="1"/>
  <c r="E1957" i="43" s="1"/>
  <c r="E1958" i="43" s="1"/>
  <c r="E1959" i="43" s="1"/>
  <c r="E1960" i="43" s="1"/>
  <c r="E1961" i="43" s="1"/>
  <c r="E1962" i="43" s="1"/>
  <c r="E1963" i="43" s="1"/>
  <c r="E1964" i="43" s="1"/>
  <c r="E1965" i="43" s="1"/>
  <c r="E1966" i="43" s="1"/>
  <c r="E1967" i="43" s="1"/>
  <c r="E1968" i="43" s="1"/>
  <c r="E1969" i="43" s="1"/>
  <c r="E1970" i="43" s="1"/>
  <c r="E1971" i="43" s="1"/>
  <c r="E1972" i="43" s="1"/>
  <c r="E1973" i="43" s="1"/>
  <c r="E1974" i="43" s="1"/>
  <c r="E1975" i="43" s="1"/>
  <c r="E1976" i="43" s="1"/>
  <c r="E1977" i="43" s="1"/>
  <c r="E1978" i="43" s="1"/>
  <c r="E1979" i="43" s="1"/>
  <c r="E1980" i="43" s="1"/>
  <c r="E1981" i="43" s="1"/>
  <c r="E1982" i="43" s="1"/>
  <c r="E1983" i="43" s="1"/>
  <c r="E1984" i="43" s="1"/>
  <c r="E1985" i="43" s="1"/>
  <c r="E1986" i="43" s="1"/>
  <c r="E1987" i="43" s="1"/>
  <c r="E1988" i="43" s="1"/>
  <c r="E1989" i="43" s="1"/>
  <c r="E1990" i="43" s="1"/>
  <c r="E1991" i="43" s="1"/>
  <c r="E1992" i="43" s="1"/>
  <c r="E1993" i="43" s="1"/>
  <c r="E1994" i="43" s="1"/>
  <c r="E1995" i="43" s="1"/>
  <c r="E1996" i="43" s="1"/>
  <c r="E1997" i="43" s="1"/>
  <c r="E1998" i="43" s="1"/>
  <c r="E1999" i="43" s="1"/>
  <c r="E2000" i="43" s="1"/>
  <c r="E2001" i="43" s="1"/>
  <c r="E2002" i="43" s="1"/>
  <c r="E2003" i="43" s="1"/>
  <c r="E2004" i="43" s="1"/>
  <c r="E2005" i="43" s="1"/>
  <c r="E2006" i="43" s="1"/>
  <c r="E2007" i="43" s="1"/>
  <c r="E2008" i="43" s="1"/>
  <c r="E2009" i="43" s="1"/>
  <c r="E2010" i="43" s="1"/>
  <c r="E2011" i="43" s="1"/>
  <c r="E2012" i="43" s="1"/>
  <c r="E2013" i="43" s="1"/>
  <c r="E2014" i="43" s="1"/>
  <c r="E2015" i="43" s="1"/>
  <c r="E2016" i="43" s="1"/>
  <c r="E2017" i="43" s="1"/>
  <c r="E2018" i="43" s="1"/>
  <c r="E2019" i="43" s="1"/>
  <c r="E2020" i="43" s="1"/>
  <c r="E2021" i="43" s="1"/>
  <c r="E2022" i="43" s="1"/>
  <c r="E2023" i="43" s="1"/>
  <c r="E2024" i="43" s="1"/>
  <c r="E2025" i="43" s="1"/>
  <c r="E2026" i="43" s="1"/>
  <c r="E2027" i="43" s="1"/>
  <c r="E2028" i="43" s="1"/>
  <c r="E2029" i="43" s="1"/>
  <c r="E2030" i="43" s="1"/>
  <c r="E2031" i="43" s="1"/>
  <c r="E2032" i="43" s="1"/>
  <c r="E2033" i="43" s="1"/>
  <c r="E2034" i="43" s="1"/>
  <c r="E2035" i="43" s="1"/>
  <c r="E2036" i="43" s="1"/>
  <c r="E2037" i="43" s="1"/>
  <c r="E2038" i="43" s="1"/>
  <c r="E2039" i="43" s="1"/>
  <c r="E2040" i="43" s="1"/>
  <c r="E2041" i="43" s="1"/>
  <c r="E2042" i="43" s="1"/>
  <c r="E2043" i="43" s="1"/>
  <c r="E2044" i="43" s="1"/>
  <c r="E2045" i="43" s="1"/>
  <c r="E2046" i="43" s="1"/>
  <c r="E2047" i="43" s="1"/>
  <c r="E2048" i="43" s="1"/>
  <c r="E2049" i="43" s="1"/>
  <c r="E2050" i="43" s="1"/>
  <c r="E2051" i="43" s="1"/>
  <c r="E2052" i="43" s="1"/>
  <c r="E2053" i="43" s="1"/>
  <c r="E2054" i="43" s="1"/>
  <c r="E2055" i="43" s="1"/>
  <c r="E2056" i="43" s="1"/>
  <c r="E2057" i="43" s="1"/>
  <c r="E2058" i="43" s="1"/>
  <c r="E2059" i="43" s="1"/>
  <c r="E2060" i="43" s="1"/>
  <c r="E2061" i="43" s="1"/>
  <c r="E2062" i="43" s="1"/>
  <c r="E2063" i="43" s="1"/>
  <c r="E2064" i="43" s="1"/>
  <c r="E2065" i="43" s="1"/>
  <c r="E2066" i="43" s="1"/>
  <c r="E2067" i="43" s="1"/>
  <c r="E2068" i="43" s="1"/>
  <c r="E2069" i="43" s="1"/>
  <c r="E2070" i="43" s="1"/>
  <c r="E2071" i="43" s="1"/>
  <c r="E2072" i="43" s="1"/>
  <c r="E2073" i="43" s="1"/>
  <c r="E2074" i="43" s="1"/>
  <c r="E2075" i="43" s="1"/>
  <c r="E2076" i="43" s="1"/>
  <c r="E2077" i="43" s="1"/>
  <c r="E2078" i="43" s="1"/>
  <c r="E2079" i="43" s="1"/>
  <c r="E2080" i="43" s="1"/>
  <c r="E2081" i="43" s="1"/>
  <c r="E2082" i="43" s="1"/>
  <c r="E2083" i="43" s="1"/>
  <c r="E2084" i="43" s="1"/>
  <c r="E2085" i="43" s="1"/>
  <c r="E2086" i="43" s="1"/>
  <c r="E2087" i="43" s="1"/>
  <c r="E2088" i="43" s="1"/>
  <c r="E2089" i="43" s="1"/>
  <c r="E2090" i="43" s="1"/>
  <c r="E2091" i="43" s="1"/>
  <c r="E2092" i="43" s="1"/>
  <c r="E2093" i="43" s="1"/>
  <c r="E2094" i="43" s="1"/>
  <c r="E2095" i="43" s="1"/>
  <c r="E2096" i="43" s="1"/>
  <c r="E2097" i="43" s="1"/>
  <c r="E2098" i="43" s="1"/>
  <c r="E2099" i="43" s="1"/>
  <c r="E2100" i="43" s="1"/>
  <c r="E2101" i="43" s="1"/>
  <c r="E2102" i="43" s="1"/>
  <c r="E2103" i="43" s="1"/>
  <c r="E2104" i="43" s="1"/>
  <c r="E2105" i="43" s="1"/>
  <c r="E2106" i="43" s="1"/>
  <c r="E2107" i="43" s="1"/>
  <c r="E2108" i="43" s="1"/>
  <c r="E2109" i="43" s="1"/>
  <c r="E2110" i="43" s="1"/>
  <c r="E2111" i="43" s="1"/>
  <c r="E2112" i="43" s="1"/>
  <c r="E2113" i="43" s="1"/>
  <c r="E2114" i="43" s="1"/>
  <c r="E2115" i="43" s="1"/>
  <c r="E2116" i="43" s="1"/>
  <c r="E2117" i="43" s="1"/>
  <c r="E2118" i="43" s="1"/>
  <c r="E2119" i="43" s="1"/>
  <c r="E2120" i="43" s="1"/>
  <c r="E2121" i="43" s="1"/>
  <c r="E2122" i="43" s="1"/>
  <c r="E2123" i="43" s="1"/>
  <c r="E2124" i="43" s="1"/>
  <c r="E2125" i="43" s="1"/>
  <c r="E2126" i="43" s="1"/>
  <c r="E2127" i="43" s="1"/>
  <c r="E2128" i="43" s="1"/>
  <c r="E2129" i="43" s="1"/>
  <c r="E2130" i="43" s="1"/>
  <c r="E2131" i="43" s="1"/>
  <c r="E2132" i="43" s="1"/>
  <c r="E2133" i="43" s="1"/>
  <c r="E2134" i="43" s="1"/>
  <c r="E2135" i="43" s="1"/>
  <c r="E2136" i="43" s="1"/>
  <c r="E2137" i="43" s="1"/>
  <c r="E2138" i="43" s="1"/>
  <c r="E2139" i="43" s="1"/>
  <c r="E2140" i="43" s="1"/>
  <c r="E2141" i="43" s="1"/>
  <c r="E2142" i="43" s="1"/>
  <c r="E2143" i="43" s="1"/>
  <c r="E2144" i="43" s="1"/>
  <c r="E2145" i="43" s="1"/>
  <c r="E2146" i="43" s="1"/>
  <c r="E2147" i="43" s="1"/>
  <c r="E2148" i="43" s="1"/>
  <c r="E2149" i="43" s="1"/>
  <c r="E2150" i="43" s="1"/>
  <c r="E2151" i="43" s="1"/>
  <c r="E2152" i="43" s="1"/>
  <c r="E2153" i="43" s="1"/>
  <c r="E2154" i="43" s="1"/>
  <c r="E2155" i="43" s="1"/>
  <c r="E2156" i="43" s="1"/>
  <c r="E2157" i="43" s="1"/>
  <c r="E2158" i="43" s="1"/>
  <c r="E2159" i="43" s="1"/>
  <c r="E2160" i="43" s="1"/>
  <c r="E2161" i="43" s="1"/>
  <c r="E2162" i="43" s="1"/>
  <c r="E2163" i="43" s="1"/>
  <c r="E2164" i="43" s="1"/>
  <c r="E2165" i="43" s="1"/>
  <c r="E2166" i="43" s="1"/>
  <c r="E2167" i="43" s="1"/>
  <c r="E2168" i="43" s="1"/>
  <c r="E2169" i="43" s="1"/>
  <c r="E2170" i="43" s="1"/>
  <c r="E2171" i="43" s="1"/>
  <c r="E2172" i="43" s="1"/>
  <c r="E2173" i="43" s="1"/>
  <c r="E2174" i="43" s="1"/>
  <c r="E2175" i="43" s="1"/>
  <c r="E2176" i="43" s="1"/>
  <c r="E2177" i="43" s="1"/>
  <c r="E2178" i="43" s="1"/>
  <c r="E2179" i="43" s="1"/>
  <c r="E2180" i="43" s="1"/>
  <c r="E2181" i="43" s="1"/>
  <c r="E2182" i="43" s="1"/>
  <c r="E2183" i="43" s="1"/>
  <c r="E2184" i="43" s="1"/>
  <c r="E2185" i="43" s="1"/>
  <c r="E2186" i="43" s="1"/>
  <c r="E2187" i="43" s="1"/>
  <c r="E2188" i="43" s="1"/>
  <c r="E2189" i="43" s="1"/>
  <c r="E2190" i="43" s="1"/>
  <c r="E2191" i="43" s="1"/>
  <c r="E2192" i="43" s="1"/>
  <c r="E2193" i="43" s="1"/>
  <c r="E2194" i="43" s="1"/>
  <c r="E2195" i="43" s="1"/>
  <c r="E2196" i="43" s="1"/>
  <c r="E2197" i="43" s="1"/>
  <c r="E2198" i="43" s="1"/>
  <c r="E2199" i="43" s="1"/>
  <c r="E2200" i="43" s="1"/>
  <c r="E2201" i="43" s="1"/>
  <c r="E2202" i="43" s="1"/>
  <c r="E2203" i="43" s="1"/>
  <c r="E2204" i="43" s="1"/>
  <c r="E2205" i="43" s="1"/>
  <c r="E2206" i="43" s="1"/>
  <c r="E2207" i="43" s="1"/>
  <c r="E2208" i="43" s="1"/>
  <c r="E2209" i="43" s="1"/>
  <c r="E2210" i="43" s="1"/>
  <c r="E2211" i="43" s="1"/>
  <c r="E2212" i="43" s="1"/>
  <c r="E2213" i="43" s="1"/>
  <c r="E2214" i="43" s="1"/>
  <c r="E2215" i="43" s="1"/>
  <c r="E2216" i="43" s="1"/>
  <c r="E2217" i="43" s="1"/>
  <c r="E2218" i="43" s="1"/>
  <c r="E2219" i="43" s="1"/>
  <c r="E2220" i="43" s="1"/>
  <c r="E2221" i="43" s="1"/>
  <c r="E2222" i="43" s="1"/>
  <c r="E2223" i="43" s="1"/>
  <c r="E2224" i="43" s="1"/>
  <c r="E2225" i="43" s="1"/>
  <c r="E2226" i="43" s="1"/>
  <c r="E2227" i="43" s="1"/>
  <c r="E2228" i="43" s="1"/>
  <c r="E2229" i="43" s="1"/>
  <c r="E2230" i="43" s="1"/>
  <c r="E2231" i="43" s="1"/>
  <c r="E2232" i="43" s="1"/>
  <c r="E2233" i="43" s="1"/>
  <c r="E2234" i="43" s="1"/>
  <c r="E2235" i="43" s="1"/>
  <c r="E2236" i="43" s="1"/>
  <c r="E2237" i="43" s="1"/>
  <c r="E2238" i="43" s="1"/>
  <c r="E2239" i="43" s="1"/>
  <c r="E2240" i="43" s="1"/>
  <c r="E2241" i="43" s="1"/>
  <c r="E2242" i="43" s="1"/>
  <c r="E2243" i="43" s="1"/>
  <c r="E2244" i="43" s="1"/>
  <c r="E2245" i="43" s="1"/>
  <c r="E2246" i="43" s="1"/>
  <c r="E2247" i="43" s="1"/>
  <c r="E2248" i="43" s="1"/>
  <c r="E2249" i="43" s="1"/>
  <c r="E2250" i="43" s="1"/>
  <c r="E2251" i="43" s="1"/>
  <c r="E2252" i="43" s="1"/>
  <c r="E2253" i="43" s="1"/>
  <c r="E2254" i="43" s="1"/>
  <c r="E2255" i="43" s="1"/>
  <c r="E2256" i="43" s="1"/>
  <c r="E2257" i="43" s="1"/>
  <c r="E2258" i="43" s="1"/>
  <c r="E2259" i="43" s="1"/>
  <c r="E2260" i="43" s="1"/>
  <c r="E2261" i="43" s="1"/>
  <c r="E2262" i="43" s="1"/>
  <c r="E2263" i="43" s="1"/>
  <c r="E2264" i="43" s="1"/>
  <c r="E2265" i="43" s="1"/>
  <c r="E2266" i="43" s="1"/>
  <c r="E2267" i="43" s="1"/>
  <c r="E2268" i="43" s="1"/>
  <c r="E2269" i="43" s="1"/>
  <c r="E2270" i="43" s="1"/>
  <c r="E2271" i="43" s="1"/>
  <c r="E2272" i="43" s="1"/>
  <c r="E2273" i="43" s="1"/>
  <c r="E2274" i="43" s="1"/>
  <c r="E2275" i="43" s="1"/>
  <c r="E2276" i="43" s="1"/>
  <c r="E2277" i="43" s="1"/>
  <c r="E2278" i="43" s="1"/>
  <c r="E2279" i="43" s="1"/>
  <c r="E2280" i="43" s="1"/>
  <c r="E2281" i="43" s="1"/>
  <c r="E2282" i="43" s="1"/>
  <c r="E2283" i="43" s="1"/>
  <c r="E2284" i="43" s="1"/>
  <c r="E2285" i="43" s="1"/>
  <c r="E2286" i="43" s="1"/>
  <c r="E2287" i="43" s="1"/>
  <c r="E2288" i="43" s="1"/>
  <c r="E2289" i="43" s="1"/>
  <c r="E2290" i="43" s="1"/>
  <c r="E2291" i="43" s="1"/>
  <c r="E2292" i="43" s="1"/>
  <c r="E2293" i="43" s="1"/>
  <c r="E2294" i="43" s="1"/>
  <c r="E2295" i="43" s="1"/>
  <c r="E2296" i="43" s="1"/>
  <c r="E2297" i="43" s="1"/>
  <c r="E2298" i="43" s="1"/>
  <c r="E2299" i="43" s="1"/>
  <c r="E2300" i="43" s="1"/>
  <c r="E2301" i="43" s="1"/>
  <c r="E2302" i="43" s="1"/>
  <c r="E2303" i="43" s="1"/>
  <c r="E2304" i="43" s="1"/>
  <c r="E2305" i="43" s="1"/>
  <c r="E2306" i="43" s="1"/>
  <c r="E2307" i="43" s="1"/>
  <c r="E2308" i="43" s="1"/>
  <c r="E2309" i="43" s="1"/>
  <c r="E2310" i="43" s="1"/>
  <c r="E2311" i="43" s="1"/>
  <c r="E2312" i="43" s="1"/>
  <c r="E2313" i="43" s="1"/>
  <c r="E2314" i="43" s="1"/>
  <c r="E2315" i="43" s="1"/>
  <c r="E2316" i="43" s="1"/>
  <c r="E2317" i="43" s="1"/>
  <c r="E2318" i="43" s="1"/>
  <c r="E2319" i="43" s="1"/>
  <c r="E2320" i="43" s="1"/>
  <c r="E2321" i="43" s="1"/>
  <c r="E2322" i="43" s="1"/>
  <c r="E2323" i="43" s="1"/>
  <c r="E2324" i="43" s="1"/>
  <c r="E2325" i="43" s="1"/>
  <c r="E2326" i="43" s="1"/>
  <c r="E2327" i="43" s="1"/>
  <c r="E2328" i="43" s="1"/>
  <c r="E2329" i="43" s="1"/>
  <c r="E2330" i="43" s="1"/>
  <c r="E2331" i="43" s="1"/>
  <c r="E2332" i="43" s="1"/>
  <c r="E2333" i="43" s="1"/>
  <c r="E2334" i="43" s="1"/>
  <c r="E2335" i="43" s="1"/>
  <c r="E2336" i="43" s="1"/>
  <c r="E2337" i="43" s="1"/>
  <c r="E2338" i="43" s="1"/>
  <c r="E2339" i="43" s="1"/>
  <c r="E2340" i="43" s="1"/>
  <c r="E2341" i="43" s="1"/>
  <c r="E2342" i="43" s="1"/>
  <c r="E2343" i="43" s="1"/>
  <c r="E2344" i="43" s="1"/>
  <c r="E2345" i="43" s="1"/>
  <c r="E2346" i="43" s="1"/>
  <c r="E2347" i="43" s="1"/>
  <c r="E2348" i="43" s="1"/>
  <c r="E2349" i="43" s="1"/>
  <c r="E2350" i="43" s="1"/>
  <c r="E2351" i="43" s="1"/>
  <c r="E2352" i="43" s="1"/>
  <c r="E2353" i="43" s="1"/>
  <c r="E2354" i="43" s="1"/>
  <c r="E2355" i="43" s="1"/>
  <c r="E2356" i="43" s="1"/>
  <c r="E2357" i="43" s="1"/>
  <c r="E2358" i="43" s="1"/>
  <c r="E2359" i="43" s="1"/>
  <c r="E2360" i="43" s="1"/>
  <c r="E2361" i="43" s="1"/>
  <c r="E2362" i="43" s="1"/>
  <c r="E2363" i="43" s="1"/>
  <c r="E2364" i="43" s="1"/>
  <c r="E2365" i="43" s="1"/>
  <c r="E2366" i="43" s="1"/>
  <c r="E2367" i="43" s="1"/>
  <c r="E2368" i="43" s="1"/>
  <c r="E2369" i="43" s="1"/>
  <c r="E2370" i="43" s="1"/>
  <c r="E2371" i="43" s="1"/>
  <c r="E2372" i="43" s="1"/>
  <c r="E2373" i="43" s="1"/>
  <c r="E2374" i="43" s="1"/>
  <c r="E2375" i="43" s="1"/>
  <c r="E2376" i="43" s="1"/>
  <c r="E2377" i="43" s="1"/>
  <c r="E2378" i="43" s="1"/>
  <c r="E2379" i="43" s="1"/>
  <c r="E2380" i="43" s="1"/>
  <c r="E2381" i="43" s="1"/>
  <c r="E2382" i="43" s="1"/>
  <c r="E2383" i="43" s="1"/>
  <c r="E2384" i="43" s="1"/>
  <c r="E2385" i="43" s="1"/>
  <c r="E2386" i="43" s="1"/>
  <c r="E2387" i="43" s="1"/>
  <c r="E2388" i="43" s="1"/>
  <c r="E2389" i="43" s="1"/>
  <c r="E2390" i="43" s="1"/>
  <c r="E2391" i="43" s="1"/>
  <c r="E2392" i="43" s="1"/>
  <c r="E2393" i="43" s="1"/>
  <c r="E2394" i="43" s="1"/>
  <c r="E2395" i="43" s="1"/>
  <c r="E2396" i="43" s="1"/>
  <c r="E2397" i="43" s="1"/>
  <c r="E2398" i="43" s="1"/>
  <c r="E2399" i="43" s="1"/>
  <c r="E2400" i="43" s="1"/>
  <c r="E2401" i="43" s="1"/>
  <c r="E2402" i="43" s="1"/>
  <c r="E2403" i="43" s="1"/>
  <c r="E2404" i="43" s="1"/>
  <c r="E2405" i="43" s="1"/>
  <c r="E2406" i="43" s="1"/>
  <c r="E2407" i="43" s="1"/>
  <c r="E2408" i="43" s="1"/>
  <c r="E2409" i="43" s="1"/>
  <c r="E2410" i="43" s="1"/>
  <c r="E2411" i="43" s="1"/>
  <c r="E2412" i="43" s="1"/>
  <c r="E2413" i="43" s="1"/>
  <c r="E2414" i="43" s="1"/>
  <c r="E2415" i="43" s="1"/>
  <c r="E2416" i="43" s="1"/>
  <c r="E2417" i="43" s="1"/>
  <c r="E2418" i="43" s="1"/>
  <c r="E2419" i="43" s="1"/>
  <c r="E2420" i="43" s="1"/>
  <c r="E2421" i="43" s="1"/>
  <c r="E2422" i="43" s="1"/>
  <c r="E2423" i="43" s="1"/>
  <c r="E2424" i="43" s="1"/>
  <c r="E2425" i="43" s="1"/>
  <c r="E2426" i="43" s="1"/>
  <c r="E2427" i="43" s="1"/>
  <c r="E2428" i="43" s="1"/>
  <c r="E2429" i="43" s="1"/>
  <c r="E2430" i="43" s="1"/>
  <c r="E2431" i="43" s="1"/>
  <c r="E2432" i="43" s="1"/>
  <c r="E2433" i="43" s="1"/>
  <c r="E2434" i="43" s="1"/>
  <c r="E2435" i="43" s="1"/>
  <c r="E2436" i="43" s="1"/>
  <c r="E2437" i="43" s="1"/>
  <c r="E2438" i="43" s="1"/>
  <c r="E2439" i="43" s="1"/>
  <c r="E2440" i="43" s="1"/>
  <c r="E2441" i="43" s="1"/>
  <c r="E2442" i="43" s="1"/>
  <c r="E2443" i="43" s="1"/>
  <c r="E2444" i="43" s="1"/>
  <c r="E2445" i="43" s="1"/>
  <c r="E2446" i="43" s="1"/>
  <c r="E2447" i="43" s="1"/>
  <c r="E2448" i="43" s="1"/>
  <c r="E2449" i="43" s="1"/>
  <c r="E2450" i="43" s="1"/>
  <c r="E2451" i="43" s="1"/>
  <c r="E2452" i="43" s="1"/>
  <c r="E2453" i="43" s="1"/>
  <c r="E2454" i="43" s="1"/>
  <c r="E2455" i="43" s="1"/>
  <c r="E2456" i="43" s="1"/>
  <c r="E2457" i="43" s="1"/>
  <c r="E2458" i="43" s="1"/>
  <c r="E2459" i="43" s="1"/>
  <c r="E2460" i="43" s="1"/>
  <c r="E2461" i="43" s="1"/>
  <c r="E2462" i="43" s="1"/>
  <c r="E2463" i="43" s="1"/>
  <c r="E2464" i="43" s="1"/>
  <c r="E2465" i="43" s="1"/>
  <c r="E2466" i="43" s="1"/>
  <c r="E2467" i="43" s="1"/>
  <c r="E2468" i="43" s="1"/>
  <c r="E2469" i="43" s="1"/>
  <c r="E2470" i="43" s="1"/>
  <c r="E2471" i="43" s="1"/>
  <c r="E2472" i="43" s="1"/>
  <c r="E2473" i="43" s="1"/>
  <c r="E2474" i="43" s="1"/>
  <c r="E2475" i="43" s="1"/>
  <c r="E2476" i="43" s="1"/>
  <c r="E2477" i="43" s="1"/>
  <c r="E2478" i="43" s="1"/>
  <c r="E2479" i="43" s="1"/>
  <c r="E2480" i="43" s="1"/>
  <c r="E2481" i="43" s="1"/>
  <c r="E2482" i="43" s="1"/>
  <c r="E2483" i="43" s="1"/>
  <c r="E2484" i="43" s="1"/>
  <c r="E2485" i="43" s="1"/>
  <c r="E2486" i="43" s="1"/>
  <c r="E2487" i="43" s="1"/>
  <c r="E2488" i="43" s="1"/>
  <c r="E2489" i="43" s="1"/>
  <c r="E2490" i="43" s="1"/>
  <c r="E2491" i="43" s="1"/>
  <c r="E2492" i="43" s="1"/>
  <c r="E2493" i="43" s="1"/>
  <c r="E2494" i="43" s="1"/>
  <c r="E2495" i="43" s="1"/>
  <c r="E2496" i="43" s="1"/>
  <c r="E2497" i="43" s="1"/>
  <c r="E2498" i="43" s="1"/>
  <c r="E2499" i="43" s="1"/>
  <c r="E2500" i="43" s="1"/>
  <c r="E2501" i="43" s="1"/>
  <c r="E2502" i="43" s="1"/>
  <c r="E2503" i="43" s="1"/>
  <c r="E2504" i="43" s="1"/>
  <c r="E2505" i="43" s="1"/>
  <c r="E2506" i="43" s="1"/>
  <c r="E2507" i="43" s="1"/>
  <c r="E2508" i="43" s="1"/>
  <c r="E2509" i="43" s="1"/>
  <c r="E2510" i="43" s="1"/>
  <c r="E2511" i="43" s="1"/>
  <c r="E2512" i="43" s="1"/>
  <c r="E2513" i="43" s="1"/>
  <c r="E2514" i="43" s="1"/>
  <c r="E2515" i="43" s="1"/>
  <c r="E2516" i="43" s="1"/>
  <c r="E2517" i="43" s="1"/>
  <c r="E2518" i="43" s="1"/>
  <c r="E2519" i="43" s="1"/>
  <c r="E2520" i="43" s="1"/>
  <c r="E2521" i="43" s="1"/>
  <c r="E2522" i="43" s="1"/>
  <c r="E2523" i="43" s="1"/>
  <c r="E2524" i="43" s="1"/>
  <c r="E2525" i="43" s="1"/>
  <c r="E2526" i="43" s="1"/>
  <c r="E2527" i="43" s="1"/>
  <c r="E2528" i="43" s="1"/>
  <c r="E2529" i="43" s="1"/>
  <c r="E2530" i="43" s="1"/>
  <c r="E2531" i="43" s="1"/>
  <c r="E2532" i="43" s="1"/>
  <c r="E2533" i="43" s="1"/>
  <c r="E2534" i="43" s="1"/>
  <c r="E2535" i="43" s="1"/>
  <c r="E2536" i="43" s="1"/>
  <c r="E2537" i="43" s="1"/>
  <c r="E2538" i="43" s="1"/>
  <c r="E2539" i="43" s="1"/>
  <c r="E2540" i="43" s="1"/>
  <c r="E2541" i="43" s="1"/>
  <c r="E2542" i="43" s="1"/>
  <c r="E2543" i="43" s="1"/>
  <c r="E2544" i="43" s="1"/>
  <c r="E2545" i="43" s="1"/>
  <c r="E2546" i="43" s="1"/>
  <c r="E2547" i="43" s="1"/>
  <c r="E2548" i="43" s="1"/>
  <c r="E2549" i="43" s="1"/>
  <c r="E2550" i="43" s="1"/>
  <c r="E2551" i="43" s="1"/>
  <c r="E2552" i="43" s="1"/>
  <c r="E2553" i="43" s="1"/>
  <c r="E2554" i="43" s="1"/>
  <c r="E2555" i="43" s="1"/>
  <c r="E2556" i="43" s="1"/>
  <c r="E2557" i="43" s="1"/>
  <c r="E2558" i="43" s="1"/>
  <c r="E2559" i="43" s="1"/>
  <c r="E2560" i="43" s="1"/>
  <c r="E2561" i="43" s="1"/>
  <c r="E2562" i="43" s="1"/>
  <c r="E2563" i="43" s="1"/>
  <c r="E2564" i="43" s="1"/>
  <c r="E2565" i="43" s="1"/>
  <c r="E2566" i="43" s="1"/>
  <c r="E2567" i="43" s="1"/>
  <c r="E2568" i="43" s="1"/>
  <c r="E2569" i="43" s="1"/>
  <c r="E2570" i="43" s="1"/>
  <c r="E2571" i="43" s="1"/>
  <c r="E2572" i="43" s="1"/>
  <c r="E2573" i="43" s="1"/>
  <c r="E2574" i="43" s="1"/>
  <c r="E2575" i="43" s="1"/>
  <c r="E2576" i="43" s="1"/>
  <c r="E2577" i="43" s="1"/>
  <c r="E2578" i="43" s="1"/>
  <c r="E2579" i="43" s="1"/>
  <c r="E2580" i="43" s="1"/>
  <c r="E2581" i="43" s="1"/>
  <c r="E2582" i="43" s="1"/>
  <c r="E2583" i="43" s="1"/>
  <c r="E2584" i="43" s="1"/>
  <c r="E2585" i="43" s="1"/>
  <c r="E2586" i="43" s="1"/>
  <c r="E2587" i="43" s="1"/>
  <c r="E2588" i="43" s="1"/>
  <c r="E2589" i="43" s="1"/>
  <c r="E2590" i="43" s="1"/>
  <c r="E2591" i="43" s="1"/>
  <c r="E2592" i="43" s="1"/>
  <c r="E2593" i="43" s="1"/>
  <c r="E2594" i="43" s="1"/>
  <c r="E2595" i="43" s="1"/>
  <c r="E2596" i="43" s="1"/>
  <c r="E2597" i="43" s="1"/>
  <c r="E2598" i="43" s="1"/>
  <c r="E2599" i="43" s="1"/>
  <c r="E2600" i="43" s="1"/>
  <c r="E2601" i="43" s="1"/>
  <c r="E2602" i="43" s="1"/>
  <c r="E2603" i="43" s="1"/>
  <c r="E2604" i="43" s="1"/>
  <c r="E2605" i="43" s="1"/>
  <c r="E2606" i="43" s="1"/>
  <c r="E2607" i="43" s="1"/>
  <c r="E2608" i="43" s="1"/>
  <c r="E2609" i="43" s="1"/>
  <c r="E2610" i="43" s="1"/>
  <c r="E2611" i="43" s="1"/>
  <c r="E2612" i="43" s="1"/>
  <c r="E2613" i="43" s="1"/>
  <c r="E2614" i="43" s="1"/>
  <c r="E2615" i="43" s="1"/>
  <c r="E2616" i="43" s="1"/>
  <c r="E2617" i="43" s="1"/>
  <c r="E2618" i="43" s="1"/>
  <c r="E2619" i="43" s="1"/>
  <c r="E2620" i="43" s="1"/>
  <c r="E2621" i="43" s="1"/>
  <c r="E2622" i="43" s="1"/>
  <c r="E2623" i="43" s="1"/>
  <c r="E2624" i="43" s="1"/>
  <c r="E2625" i="43" s="1"/>
  <c r="E2626" i="43" s="1"/>
  <c r="E2627" i="43" s="1"/>
  <c r="E2628" i="43" s="1"/>
  <c r="E2629" i="43" s="1"/>
  <c r="E2630" i="43" s="1"/>
  <c r="E2631" i="43" s="1"/>
  <c r="E2632" i="43" s="1"/>
  <c r="E2633" i="43" s="1"/>
  <c r="E2634" i="43" s="1"/>
  <c r="E2635" i="43" s="1"/>
  <c r="E2636" i="43" s="1"/>
  <c r="E2637" i="43" s="1"/>
  <c r="E2638" i="43" s="1"/>
  <c r="E2639" i="43" s="1"/>
  <c r="E2640" i="43" s="1"/>
  <c r="E2641" i="43" s="1"/>
  <c r="E2642" i="43" s="1"/>
  <c r="E2643" i="43" s="1"/>
  <c r="E2644" i="43" s="1"/>
  <c r="E2645" i="43" s="1"/>
  <c r="E2646" i="43" s="1"/>
  <c r="E2647" i="43" s="1"/>
  <c r="E2648" i="43" s="1"/>
  <c r="E2649" i="43" s="1"/>
  <c r="E2650" i="43" s="1"/>
  <c r="E2651" i="43" s="1"/>
  <c r="E2652" i="43" s="1"/>
  <c r="E2653" i="43" s="1"/>
  <c r="E2654" i="43" s="1"/>
  <c r="E2655" i="43" s="1"/>
  <c r="E2656" i="43" s="1"/>
  <c r="E2657" i="43" s="1"/>
  <c r="E2658" i="43" s="1"/>
  <c r="E2659" i="43" s="1"/>
  <c r="E2660" i="43" s="1"/>
  <c r="E2661" i="43" s="1"/>
  <c r="E2662" i="43" s="1"/>
  <c r="E2663" i="43" s="1"/>
  <c r="E2664" i="43" s="1"/>
  <c r="E2665" i="43" s="1"/>
  <c r="E2666" i="43" s="1"/>
  <c r="E2667" i="43" s="1"/>
  <c r="E2668" i="43" s="1"/>
  <c r="E2669" i="43" s="1"/>
  <c r="E2670" i="43" s="1"/>
  <c r="E2671" i="43" s="1"/>
  <c r="E2672" i="43" s="1"/>
  <c r="E2673" i="43" s="1"/>
  <c r="E2674" i="43" s="1"/>
  <c r="E2675" i="43" s="1"/>
  <c r="E2676" i="43" s="1"/>
  <c r="E2677" i="43" s="1"/>
  <c r="E2678" i="43" s="1"/>
  <c r="E2679" i="43" s="1"/>
  <c r="E2680" i="43" s="1"/>
  <c r="E2681" i="43" s="1"/>
  <c r="E2682" i="43" s="1"/>
  <c r="E2683" i="43" s="1"/>
  <c r="E2684" i="43" s="1"/>
  <c r="E2685" i="43" s="1"/>
  <c r="E2686" i="43" s="1"/>
  <c r="E2687" i="43" s="1"/>
  <c r="E2688" i="43" s="1"/>
  <c r="E2689" i="43" s="1"/>
  <c r="E2690" i="43" s="1"/>
  <c r="E2691" i="43" s="1"/>
  <c r="E2692" i="43" s="1"/>
  <c r="E2693" i="43" s="1"/>
  <c r="E2694" i="43" s="1"/>
  <c r="E2695" i="43" s="1"/>
  <c r="E2696" i="43" s="1"/>
  <c r="E2697" i="43" s="1"/>
  <c r="E2698" i="43" s="1"/>
  <c r="E2699" i="43" s="1"/>
  <c r="E2700" i="43" s="1"/>
  <c r="E2701" i="43" s="1"/>
  <c r="E2702" i="43" s="1"/>
  <c r="E2703" i="43" s="1"/>
  <c r="E2704" i="43" s="1"/>
  <c r="E2705" i="43" s="1"/>
  <c r="E2706" i="43" s="1"/>
  <c r="E2707" i="43" s="1"/>
  <c r="E2708" i="43" s="1"/>
  <c r="E2709" i="43" s="1"/>
  <c r="E2710" i="43" s="1"/>
  <c r="E2711" i="43" s="1"/>
  <c r="E2712" i="43" s="1"/>
  <c r="E2713" i="43" s="1"/>
  <c r="E2714" i="43" s="1"/>
  <c r="E2715" i="43" s="1"/>
  <c r="E2716" i="43" s="1"/>
  <c r="E2717" i="43" s="1"/>
  <c r="E2718" i="43" s="1"/>
  <c r="E2719" i="43" s="1"/>
  <c r="E2720" i="43" s="1"/>
  <c r="E2721" i="43" s="1"/>
  <c r="E2722" i="43" s="1"/>
  <c r="E2723" i="43" s="1"/>
  <c r="E2724" i="43" s="1"/>
  <c r="E2725" i="43" s="1"/>
  <c r="E2726" i="43" s="1"/>
  <c r="E2727" i="43" s="1"/>
  <c r="E2728" i="43" s="1"/>
  <c r="E2729" i="43" s="1"/>
  <c r="E2730" i="43" s="1"/>
  <c r="E2731" i="43" s="1"/>
  <c r="E2732" i="43" s="1"/>
  <c r="E2733" i="43" s="1"/>
  <c r="E2734" i="43" s="1"/>
  <c r="E2735" i="43" s="1"/>
  <c r="E2736" i="43" s="1"/>
  <c r="E2737" i="43" s="1"/>
  <c r="E2738" i="43" s="1"/>
  <c r="E2739" i="43" s="1"/>
  <c r="E2740" i="43" s="1"/>
  <c r="E2741" i="43" s="1"/>
  <c r="E2742" i="43" s="1"/>
  <c r="E2743" i="43" s="1"/>
  <c r="E2744" i="43" s="1"/>
  <c r="E2745" i="43" s="1"/>
  <c r="E2746" i="43" s="1"/>
  <c r="E2747" i="43" s="1"/>
  <c r="E2748" i="43" s="1"/>
  <c r="E2749" i="43" s="1"/>
  <c r="E2750" i="43" s="1"/>
  <c r="E2751" i="43" s="1"/>
  <c r="E2752" i="43" s="1"/>
  <c r="E2753" i="43" s="1"/>
  <c r="E2754" i="43" s="1"/>
  <c r="E2755" i="43" s="1"/>
  <c r="E2756" i="43" s="1"/>
  <c r="E2757" i="43" s="1"/>
  <c r="E2758" i="43" s="1"/>
  <c r="E2759" i="43" s="1"/>
  <c r="E2760" i="43" s="1"/>
  <c r="E2761" i="43" s="1"/>
  <c r="E2762" i="43" s="1"/>
  <c r="E2763" i="43" s="1"/>
  <c r="E2764" i="43" s="1"/>
  <c r="E2765" i="43" s="1"/>
  <c r="E2766" i="43" s="1"/>
  <c r="E2767" i="43" s="1"/>
  <c r="E2768" i="43" s="1"/>
  <c r="E2769" i="43" s="1"/>
  <c r="E2770" i="43" s="1"/>
  <c r="E2771" i="43" s="1"/>
  <c r="E2772" i="43" s="1"/>
  <c r="E2773" i="43" s="1"/>
  <c r="E2774" i="43" s="1"/>
  <c r="E2775" i="43" s="1"/>
  <c r="E2776" i="43" s="1"/>
  <c r="E2777" i="43" s="1"/>
  <c r="E2778" i="43" s="1"/>
  <c r="E2779" i="43" s="1"/>
  <c r="E2780" i="43" s="1"/>
  <c r="E2781" i="43" s="1"/>
  <c r="E2782" i="43" s="1"/>
  <c r="E2783" i="43" s="1"/>
  <c r="E2784" i="43" s="1"/>
  <c r="E2785" i="43" s="1"/>
  <c r="E2786" i="43" s="1"/>
  <c r="E2787" i="43" s="1"/>
  <c r="E2788" i="43" s="1"/>
  <c r="E2789" i="43" s="1"/>
  <c r="E2790" i="43" s="1"/>
  <c r="E2791" i="43" s="1"/>
  <c r="E2792" i="43" s="1"/>
  <c r="E2793" i="43" s="1"/>
  <c r="E2794" i="43" s="1"/>
  <c r="E2795" i="43" s="1"/>
  <c r="E2796" i="43" s="1"/>
  <c r="E2797" i="43" s="1"/>
  <c r="E2798" i="43" s="1"/>
  <c r="E2799" i="43" s="1"/>
  <c r="E2800" i="43" s="1"/>
  <c r="E2801" i="43" s="1"/>
  <c r="E2802" i="43" s="1"/>
  <c r="E2803" i="43" s="1"/>
  <c r="E2804" i="43" s="1"/>
  <c r="E2805" i="43" s="1"/>
  <c r="E2806" i="43" s="1"/>
  <c r="E2807" i="43" s="1"/>
  <c r="E2808" i="43" s="1"/>
  <c r="E2809" i="43" s="1"/>
  <c r="E2810" i="43" s="1"/>
  <c r="E2811" i="43" s="1"/>
  <c r="E2812" i="43" s="1"/>
  <c r="E2813" i="43" s="1"/>
  <c r="E2814" i="43" s="1"/>
  <c r="E2815" i="43" s="1"/>
  <c r="E2816" i="43" s="1"/>
  <c r="E2817" i="43" s="1"/>
  <c r="E2818" i="43" s="1"/>
  <c r="E2819" i="43" s="1"/>
  <c r="E2820" i="43" s="1"/>
  <c r="E2821" i="43" s="1"/>
  <c r="E2822" i="43" s="1"/>
  <c r="E2823" i="43" s="1"/>
  <c r="E2824" i="43" s="1"/>
  <c r="E2825" i="43" s="1"/>
  <c r="E2826" i="43" s="1"/>
  <c r="E2827" i="43" s="1"/>
  <c r="E2828" i="43" s="1"/>
  <c r="E2829" i="43" s="1"/>
  <c r="E2830" i="43" s="1"/>
  <c r="E2831" i="43" s="1"/>
  <c r="E2832" i="43" s="1"/>
  <c r="E2833" i="43" s="1"/>
  <c r="E2834" i="43" s="1"/>
  <c r="E2835" i="43" s="1"/>
  <c r="E2836" i="43" s="1"/>
  <c r="E2837" i="43" s="1"/>
  <c r="E2838" i="43" s="1"/>
  <c r="E2839" i="43" s="1"/>
  <c r="E2840" i="43" s="1"/>
  <c r="E2841" i="43" s="1"/>
  <c r="E2842" i="43" s="1"/>
  <c r="E2843" i="43" s="1"/>
  <c r="E2844" i="43" s="1"/>
  <c r="E2845" i="43" s="1"/>
  <c r="E2846" i="43" s="1"/>
  <c r="E2847" i="43" s="1"/>
  <c r="E2848" i="43" s="1"/>
  <c r="E2849" i="43" s="1"/>
  <c r="E2850" i="43" s="1"/>
  <c r="E2851" i="43" s="1"/>
  <c r="E2852" i="43" s="1"/>
  <c r="E2853" i="43" s="1"/>
  <c r="E2854" i="43" s="1"/>
  <c r="E2855" i="43" s="1"/>
  <c r="E2856" i="43" s="1"/>
  <c r="E2857" i="43" s="1"/>
  <c r="E2858" i="43" s="1"/>
  <c r="E2859" i="43" s="1"/>
  <c r="E2860" i="43" s="1"/>
  <c r="E2861" i="43" s="1"/>
  <c r="E2862" i="43" s="1"/>
  <c r="E2863" i="43" s="1"/>
  <c r="E2864" i="43" s="1"/>
  <c r="E2865" i="43" s="1"/>
  <c r="E2866" i="43" s="1"/>
  <c r="E2867" i="43" s="1"/>
  <c r="E2868" i="43" s="1"/>
  <c r="E2869" i="43" s="1"/>
  <c r="E2870" i="43" s="1"/>
  <c r="E2871" i="43" s="1"/>
  <c r="E2872" i="43" s="1"/>
  <c r="E2873" i="43" s="1"/>
  <c r="E2874" i="43" s="1"/>
  <c r="E2875" i="43" s="1"/>
  <c r="E2876" i="43" s="1"/>
  <c r="E2877" i="43" s="1"/>
  <c r="E2878" i="43" s="1"/>
  <c r="E2879" i="43" s="1"/>
  <c r="E2880" i="43" s="1"/>
  <c r="E2881" i="43" s="1"/>
  <c r="E2882" i="43" s="1"/>
  <c r="E2883" i="43" s="1"/>
  <c r="E2884" i="43" s="1"/>
  <c r="E2885" i="43" s="1"/>
  <c r="E2886" i="43" s="1"/>
  <c r="E2887" i="43" s="1"/>
  <c r="E2888" i="43" s="1"/>
  <c r="E2889" i="43" s="1"/>
  <c r="E2890" i="43" s="1"/>
  <c r="E2891" i="43" s="1"/>
  <c r="E2892" i="43" s="1"/>
  <c r="E2893" i="43" s="1"/>
  <c r="E2894" i="43" s="1"/>
  <c r="E2895" i="43" s="1"/>
  <c r="E2896" i="43" s="1"/>
  <c r="E2897" i="43" s="1"/>
  <c r="E2898" i="43" s="1"/>
  <c r="E2899" i="43" s="1"/>
  <c r="E2900" i="43" s="1"/>
  <c r="E2901" i="43" s="1"/>
  <c r="E2902" i="43" s="1"/>
  <c r="E2903" i="43" s="1"/>
  <c r="E2904" i="43" s="1"/>
  <c r="E2905" i="43" s="1"/>
  <c r="E2906" i="43" s="1"/>
  <c r="E2907" i="43" s="1"/>
  <c r="E2908" i="43" s="1"/>
  <c r="E2909" i="43" s="1"/>
  <c r="E2910" i="43" s="1"/>
  <c r="E2911" i="43" s="1"/>
  <c r="E2912" i="43" s="1"/>
  <c r="E2913" i="43" s="1"/>
  <c r="E2914" i="43" s="1"/>
  <c r="E2915" i="43" s="1"/>
  <c r="E2916" i="43" s="1"/>
  <c r="E2917" i="43" s="1"/>
  <c r="E2918" i="43" s="1"/>
  <c r="E2919" i="43" s="1"/>
  <c r="E2920" i="43" s="1"/>
  <c r="E2921" i="43" s="1"/>
  <c r="E2922" i="43" s="1"/>
  <c r="E2923" i="43" s="1"/>
  <c r="E2924" i="43" s="1"/>
  <c r="E2925" i="43" s="1"/>
  <c r="E2926" i="43" s="1"/>
  <c r="E2927" i="43" s="1"/>
  <c r="E2928" i="43" s="1"/>
  <c r="E2929" i="43" s="1"/>
  <c r="E2930" i="43" s="1"/>
  <c r="E2931" i="43" s="1"/>
  <c r="E2932" i="43" s="1"/>
  <c r="E2933" i="43" s="1"/>
  <c r="E2934" i="43" s="1"/>
  <c r="E2935" i="43" s="1"/>
  <c r="E2936" i="43" s="1"/>
  <c r="E2937" i="43" s="1"/>
  <c r="E2938" i="43" s="1"/>
  <c r="E2939" i="43" s="1"/>
  <c r="E2940" i="43" s="1"/>
  <c r="E2941" i="43" s="1"/>
  <c r="E2942" i="43" s="1"/>
  <c r="E2943" i="43" s="1"/>
  <c r="E2944" i="43" s="1"/>
  <c r="E2945" i="43" s="1"/>
  <c r="E2946" i="43" s="1"/>
  <c r="E2947" i="43" s="1"/>
  <c r="E2948" i="43" s="1"/>
  <c r="E2949" i="43" s="1"/>
  <c r="E2950" i="43" s="1"/>
  <c r="E2951" i="43" s="1"/>
  <c r="E2952" i="43" s="1"/>
  <c r="E2953" i="43" s="1"/>
  <c r="E2954" i="43" s="1"/>
  <c r="E2955" i="43" s="1"/>
  <c r="E2956" i="43" s="1"/>
  <c r="E2957" i="43" s="1"/>
  <c r="E2958" i="43" s="1"/>
  <c r="E2959" i="43" s="1"/>
  <c r="E2960" i="43" s="1"/>
  <c r="E2961" i="43" s="1"/>
  <c r="E2962" i="43" s="1"/>
  <c r="E2963" i="43" s="1"/>
  <c r="E2964" i="43" s="1"/>
  <c r="E2965" i="43" s="1"/>
  <c r="E2966" i="43" s="1"/>
  <c r="E2967" i="43" s="1"/>
  <c r="E2968" i="43" s="1"/>
  <c r="E2969" i="43" s="1"/>
  <c r="E2970" i="43" s="1"/>
  <c r="E2971" i="43" s="1"/>
  <c r="E2972" i="43" s="1"/>
  <c r="E2973" i="43" s="1"/>
  <c r="E2974" i="43" s="1"/>
  <c r="E2975" i="43" s="1"/>
  <c r="E2976" i="43" s="1"/>
  <c r="E2977" i="43" s="1"/>
  <c r="E2978" i="43" s="1"/>
  <c r="E2979" i="43" s="1"/>
  <c r="E2980" i="43" s="1"/>
  <c r="E2981" i="43" s="1"/>
  <c r="E2982" i="43" s="1"/>
  <c r="E2983" i="43" s="1"/>
  <c r="E2984" i="43" s="1"/>
  <c r="E2985" i="43" s="1"/>
  <c r="E2986" i="43" s="1"/>
  <c r="E2987" i="43" s="1"/>
  <c r="E2988" i="43" s="1"/>
  <c r="E2989" i="43" s="1"/>
  <c r="E2990" i="43" s="1"/>
  <c r="E2991" i="43" s="1"/>
  <c r="E2992" i="43" s="1"/>
  <c r="E2993" i="43" s="1"/>
  <c r="E2994" i="43" s="1"/>
  <c r="E2995" i="43" s="1"/>
  <c r="E2996" i="43" s="1"/>
  <c r="E2997" i="43" s="1"/>
  <c r="E2998" i="43" s="1"/>
  <c r="E2999" i="43" s="1"/>
  <c r="E3000" i="43" s="1"/>
  <c r="E3001" i="43" s="1"/>
  <c r="E3002" i="43" s="1"/>
  <c r="E3003" i="43" s="1"/>
  <c r="E3004" i="43" s="1"/>
  <c r="E3005" i="43" s="1"/>
  <c r="E3006" i="43" s="1"/>
  <c r="E3007" i="43" s="1"/>
  <c r="E3008" i="43" s="1"/>
  <c r="E3009" i="43" s="1"/>
  <c r="E3010" i="43" s="1"/>
  <c r="E3011" i="43" s="1"/>
  <c r="E3012" i="43" s="1"/>
  <c r="E3013" i="43" s="1"/>
  <c r="E3014" i="43" s="1"/>
  <c r="E3015" i="43" s="1"/>
  <c r="E3016" i="43" s="1"/>
  <c r="E3017" i="43" s="1"/>
  <c r="E3018" i="43" s="1"/>
  <c r="E3019" i="43" s="1"/>
  <c r="E3020" i="43" s="1"/>
  <c r="E3021" i="43" s="1"/>
  <c r="E3022" i="43" s="1"/>
  <c r="E3023" i="43" s="1"/>
  <c r="E3024" i="43" s="1"/>
  <c r="E3025" i="43" s="1"/>
  <c r="E3026" i="43" s="1"/>
  <c r="E3027" i="43" s="1"/>
  <c r="E3028" i="43" s="1"/>
  <c r="E3029" i="43" s="1"/>
  <c r="E3030" i="43" s="1"/>
  <c r="E3031" i="43" s="1"/>
  <c r="E3032" i="43" s="1"/>
  <c r="E3033" i="43" s="1"/>
  <c r="E3034" i="43" s="1"/>
  <c r="E3035" i="43" s="1"/>
  <c r="E3036" i="43" s="1"/>
  <c r="E3037" i="43" s="1"/>
  <c r="E3038" i="43" s="1"/>
  <c r="E3039" i="43" s="1"/>
  <c r="E3040" i="43" s="1"/>
  <c r="E3041" i="43" s="1"/>
  <c r="E3042" i="43" s="1"/>
  <c r="E3043" i="43" s="1"/>
  <c r="E3044" i="43" s="1"/>
  <c r="E3045" i="43" s="1"/>
  <c r="E3046" i="43" s="1"/>
  <c r="E3047" i="43" s="1"/>
  <c r="E3048" i="43" s="1"/>
  <c r="E3049" i="43" s="1"/>
  <c r="E3050" i="43" s="1"/>
  <c r="E3051" i="43" s="1"/>
  <c r="E3052" i="43" s="1"/>
  <c r="E3053" i="43" s="1"/>
  <c r="E3054" i="43" s="1"/>
  <c r="E3055" i="43" s="1"/>
  <c r="E3056" i="43" s="1"/>
  <c r="E3057" i="43" s="1"/>
  <c r="E3058" i="43" s="1"/>
  <c r="E3059" i="43" s="1"/>
  <c r="E3060" i="43" s="1"/>
  <c r="E3061" i="43" s="1"/>
  <c r="E3062" i="43" s="1"/>
  <c r="E3063" i="43" s="1"/>
  <c r="E3064" i="43" s="1"/>
  <c r="E3065" i="43" s="1"/>
  <c r="E3066" i="43" s="1"/>
  <c r="E3067" i="43" s="1"/>
  <c r="E3068" i="43" s="1"/>
  <c r="E3069" i="43" s="1"/>
  <c r="E3070" i="43" s="1"/>
  <c r="E3071" i="43" s="1"/>
  <c r="E3072" i="43" s="1"/>
  <c r="E3073" i="43" s="1"/>
  <c r="E3074" i="43" s="1"/>
  <c r="E3075" i="43" s="1"/>
  <c r="E3076" i="43" s="1"/>
  <c r="E3077" i="43" s="1"/>
  <c r="E3078" i="43" s="1"/>
  <c r="E3079" i="43" s="1"/>
  <c r="E3080" i="43" s="1"/>
  <c r="E3081" i="43" s="1"/>
  <c r="E3082" i="43" s="1"/>
  <c r="E3083" i="43" s="1"/>
  <c r="E3084" i="43" s="1"/>
  <c r="E3085" i="43" s="1"/>
  <c r="E3086" i="43" s="1"/>
  <c r="E3087" i="43" s="1"/>
  <c r="E3088" i="43" s="1"/>
  <c r="E3089" i="43" s="1"/>
  <c r="E3090" i="43" s="1"/>
  <c r="E3091" i="43" s="1"/>
  <c r="E3092" i="43" s="1"/>
  <c r="E3093" i="43" s="1"/>
  <c r="E3094" i="43" s="1"/>
  <c r="E3095" i="43" s="1"/>
  <c r="E3096" i="43" s="1"/>
  <c r="E3097" i="43" s="1"/>
  <c r="E3098" i="43" s="1"/>
  <c r="E3099" i="43" s="1"/>
  <c r="E3100" i="43" s="1"/>
  <c r="E3101" i="43" s="1"/>
  <c r="E3102" i="43" s="1"/>
  <c r="E3103" i="43" s="1"/>
  <c r="E3104" i="43" s="1"/>
  <c r="E3105" i="43" s="1"/>
  <c r="E3106" i="43" s="1"/>
  <c r="E3107" i="43" s="1"/>
  <c r="E3108" i="43" s="1"/>
  <c r="E3109" i="43" s="1"/>
  <c r="E3110" i="43" s="1"/>
  <c r="E3111" i="43" s="1"/>
  <c r="E3112" i="43" s="1"/>
  <c r="E3113" i="43" s="1"/>
  <c r="E3114" i="43" s="1"/>
  <c r="E3115" i="43" s="1"/>
  <c r="E3116" i="43" s="1"/>
  <c r="E3117" i="43" s="1"/>
  <c r="E3118" i="43" s="1"/>
  <c r="E3119" i="43" s="1"/>
  <c r="E3120" i="43" s="1"/>
  <c r="E3121" i="43" s="1"/>
  <c r="E3122" i="43" s="1"/>
  <c r="E3123" i="43" s="1"/>
  <c r="E3124" i="43" s="1"/>
  <c r="E3125" i="43" s="1"/>
  <c r="E3126" i="43" s="1"/>
  <c r="E3127" i="43" s="1"/>
  <c r="E3128" i="43" s="1"/>
  <c r="E3129" i="43" s="1"/>
  <c r="E3130" i="43" s="1"/>
  <c r="E3131" i="43" s="1"/>
  <c r="E3132" i="43" s="1"/>
  <c r="E3133" i="43" s="1"/>
  <c r="E3134" i="43" s="1"/>
  <c r="E3135" i="43" s="1"/>
  <c r="E3136" i="43" s="1"/>
  <c r="E3137" i="43" s="1"/>
  <c r="E3138" i="43" s="1"/>
  <c r="E3139" i="43" s="1"/>
  <c r="E3140" i="43" s="1"/>
  <c r="E3141" i="43" s="1"/>
  <c r="E3142" i="43" s="1"/>
  <c r="E3143" i="43" s="1"/>
  <c r="E3144" i="43" s="1"/>
  <c r="E3145" i="43" s="1"/>
  <c r="E3146" i="43" s="1"/>
  <c r="E3147" i="43" s="1"/>
  <c r="E3148" i="43" s="1"/>
  <c r="E3149" i="43" s="1"/>
  <c r="E3150" i="43" s="1"/>
  <c r="E3151" i="43" s="1"/>
  <c r="E3152" i="43" s="1"/>
  <c r="E3153" i="43" s="1"/>
  <c r="E3154" i="43" s="1"/>
  <c r="E3155" i="43" s="1"/>
  <c r="E3156" i="43" s="1"/>
  <c r="E3157" i="43" s="1"/>
  <c r="E3158" i="43" s="1"/>
  <c r="E3159" i="43" s="1"/>
  <c r="E3160" i="43" s="1"/>
  <c r="E3161" i="43" s="1"/>
  <c r="E3162" i="43" s="1"/>
  <c r="E3163" i="43" s="1"/>
  <c r="E3164" i="43" s="1"/>
  <c r="E3165" i="43" s="1"/>
  <c r="E3166" i="43" s="1"/>
  <c r="E3167" i="43" s="1"/>
  <c r="E3168" i="43" s="1"/>
  <c r="E3169" i="43" s="1"/>
  <c r="E3170" i="43" s="1"/>
  <c r="E3171" i="43" s="1"/>
  <c r="E3172" i="43" s="1"/>
  <c r="E3173" i="43" s="1"/>
  <c r="E3174" i="43" s="1"/>
  <c r="E3175" i="43" s="1"/>
  <c r="E3176" i="43" s="1"/>
  <c r="E3177" i="43" s="1"/>
  <c r="E3178" i="43" s="1"/>
  <c r="E3179" i="43" s="1"/>
  <c r="E3180" i="43" s="1"/>
  <c r="E3181" i="43" s="1"/>
  <c r="E3182" i="43" s="1"/>
  <c r="E3183" i="43" s="1"/>
  <c r="E3184" i="43" s="1"/>
  <c r="E3185" i="43" s="1"/>
  <c r="E3186" i="43" s="1"/>
  <c r="E3187" i="43" s="1"/>
  <c r="E3188" i="43" s="1"/>
  <c r="E3189" i="43" s="1"/>
  <c r="E3190" i="43" s="1"/>
  <c r="E3191" i="43" s="1"/>
  <c r="E3192" i="43" s="1"/>
  <c r="E3193" i="43" s="1"/>
  <c r="E3194" i="43" s="1"/>
  <c r="E3195" i="43" s="1"/>
  <c r="E3196" i="43" s="1"/>
  <c r="E3197" i="43" s="1"/>
  <c r="E3198" i="43" s="1"/>
  <c r="E3199" i="43" s="1"/>
  <c r="E3200" i="43" s="1"/>
  <c r="E3201" i="43" s="1"/>
  <c r="E3202" i="43" s="1"/>
  <c r="E3203" i="43" s="1"/>
  <c r="E3204" i="43" s="1"/>
  <c r="E3205" i="43" s="1"/>
  <c r="E3206" i="43" s="1"/>
  <c r="E3207" i="43" s="1"/>
  <c r="E3208" i="43" s="1"/>
  <c r="E3209" i="43" s="1"/>
  <c r="E3210" i="43" s="1"/>
  <c r="E3211" i="43" s="1"/>
  <c r="E3212" i="43" s="1"/>
  <c r="E3213" i="43" s="1"/>
  <c r="E3214" i="43" s="1"/>
  <c r="E3215" i="43" s="1"/>
  <c r="E3216" i="43" s="1"/>
  <c r="E3217" i="43" s="1"/>
  <c r="E3218" i="43" s="1"/>
  <c r="E3219" i="43" s="1"/>
  <c r="E3220" i="43" s="1"/>
  <c r="E3221" i="43" s="1"/>
  <c r="E3222" i="43" s="1"/>
  <c r="E3223" i="43" s="1"/>
  <c r="E3224" i="43" s="1"/>
  <c r="E3225" i="43" s="1"/>
  <c r="E3226" i="43" s="1"/>
  <c r="E3227" i="43" s="1"/>
  <c r="E3228" i="43" s="1"/>
  <c r="E3229" i="43" s="1"/>
  <c r="E3230" i="43" s="1"/>
  <c r="E3231" i="43" s="1"/>
  <c r="E3232" i="43" s="1"/>
  <c r="E3233" i="43" s="1"/>
  <c r="E3234" i="43" s="1"/>
  <c r="E3235" i="43" s="1"/>
  <c r="E3236" i="43" s="1"/>
  <c r="E3237" i="43" s="1"/>
  <c r="E3238" i="43" s="1"/>
  <c r="E3239" i="43" s="1"/>
  <c r="E3240" i="43" s="1"/>
  <c r="E3241" i="43" s="1"/>
  <c r="E3242" i="43" s="1"/>
  <c r="E3243" i="43" s="1"/>
  <c r="E3244" i="43" s="1"/>
  <c r="E3245" i="43" s="1"/>
  <c r="E3246" i="43" s="1"/>
  <c r="E3247" i="43" s="1"/>
  <c r="E3248" i="43" s="1"/>
  <c r="E3249" i="43" s="1"/>
  <c r="E3250" i="43" s="1"/>
  <c r="E3251" i="43" s="1"/>
  <c r="E3252" i="43" s="1"/>
  <c r="E3253" i="43" s="1"/>
  <c r="E3254" i="43" s="1"/>
  <c r="E3255" i="43" s="1"/>
  <c r="E3256" i="43" s="1"/>
  <c r="E3257" i="43" s="1"/>
  <c r="E3258" i="43" s="1"/>
  <c r="E3259" i="43" s="1"/>
  <c r="E3260" i="43" s="1"/>
  <c r="E3261" i="43" s="1"/>
  <c r="E3262" i="43" s="1"/>
  <c r="E3263" i="43" s="1"/>
  <c r="E3264" i="43" s="1"/>
  <c r="E3265" i="43" s="1"/>
  <c r="E3266" i="43" s="1"/>
  <c r="E3267" i="43" s="1"/>
  <c r="E3268" i="43" s="1"/>
  <c r="E3269" i="43" s="1"/>
  <c r="E3270" i="43" s="1"/>
  <c r="E3271" i="43" s="1"/>
  <c r="E3272" i="43" s="1"/>
  <c r="E3273" i="43" s="1"/>
  <c r="E3274" i="43" s="1"/>
  <c r="E3275" i="43" s="1"/>
  <c r="E3276" i="43" s="1"/>
  <c r="E3277" i="43" s="1"/>
  <c r="E3278" i="43" s="1"/>
  <c r="E3279" i="43" s="1"/>
  <c r="E3280" i="43" s="1"/>
  <c r="E3281" i="43" s="1"/>
  <c r="E3282" i="43" s="1"/>
  <c r="E3283" i="43" s="1"/>
  <c r="E3284" i="43" s="1"/>
  <c r="E3285" i="43" s="1"/>
  <c r="E3286" i="43" s="1"/>
  <c r="E3287" i="43" s="1"/>
  <c r="E3288" i="43" s="1"/>
  <c r="E3289" i="43" s="1"/>
  <c r="E3290" i="43" s="1"/>
  <c r="E3291" i="43" s="1"/>
  <c r="E3292" i="43" s="1"/>
  <c r="E3293" i="43" s="1"/>
  <c r="E3294" i="43" s="1"/>
  <c r="E3295" i="43" s="1"/>
  <c r="E3296" i="43" s="1"/>
  <c r="E3297" i="43" s="1"/>
  <c r="E3298" i="43" s="1"/>
  <c r="E3299" i="43" s="1"/>
  <c r="E3300" i="43" s="1"/>
  <c r="E3301" i="43" s="1"/>
  <c r="E3302" i="43" s="1"/>
  <c r="E3303" i="43" s="1"/>
  <c r="E3304" i="43" s="1"/>
  <c r="E3305" i="43" s="1"/>
  <c r="E3306" i="43" s="1"/>
  <c r="E3307" i="43" s="1"/>
  <c r="E3308" i="43" s="1"/>
  <c r="E3309" i="43" s="1"/>
  <c r="E3310" i="43" s="1"/>
  <c r="E3311" i="43" s="1"/>
  <c r="E3312" i="43" s="1"/>
  <c r="E3313" i="43" s="1"/>
  <c r="E3314" i="43" s="1"/>
  <c r="E3315" i="43" s="1"/>
  <c r="E3316" i="43" s="1"/>
  <c r="E3317" i="43" s="1"/>
  <c r="E3318" i="43" s="1"/>
  <c r="E3319" i="43" s="1"/>
  <c r="E3320" i="43" s="1"/>
  <c r="E3321" i="43" s="1"/>
  <c r="E3322" i="43" s="1"/>
  <c r="E3323" i="43" s="1"/>
  <c r="E3324" i="43" s="1"/>
  <c r="E3325" i="43" s="1"/>
  <c r="E3326" i="43" s="1"/>
  <c r="E3327" i="43" s="1"/>
  <c r="E3328" i="43" s="1"/>
  <c r="E3329" i="43" s="1"/>
  <c r="E3330" i="43" s="1"/>
  <c r="E3331" i="43" s="1"/>
  <c r="E3332" i="43" s="1"/>
  <c r="E3333" i="43" s="1"/>
  <c r="E3334" i="43" s="1"/>
  <c r="E3335" i="43" s="1"/>
  <c r="E3336" i="43" s="1"/>
  <c r="E3337" i="43" s="1"/>
  <c r="E3338" i="43" s="1"/>
  <c r="E3339" i="43" s="1"/>
  <c r="E3340" i="43" s="1"/>
  <c r="E3341" i="43" s="1"/>
  <c r="E3342" i="43" s="1"/>
  <c r="E3343" i="43" s="1"/>
  <c r="E3344" i="43" s="1"/>
  <c r="E3345" i="43" s="1"/>
  <c r="E3346" i="43" s="1"/>
  <c r="E3347" i="43" s="1"/>
  <c r="E3348" i="43" s="1"/>
  <c r="E3349" i="43" s="1"/>
  <c r="E3350" i="43" s="1"/>
  <c r="E3351" i="43" s="1"/>
  <c r="E3352" i="43" s="1"/>
  <c r="E3353" i="43" s="1"/>
  <c r="E3354" i="43" s="1"/>
  <c r="E3355" i="43" s="1"/>
  <c r="E3356" i="43" s="1"/>
  <c r="E3357" i="43" s="1"/>
  <c r="E3358" i="43" s="1"/>
  <c r="E3359" i="43" s="1"/>
  <c r="E3360" i="43" s="1"/>
  <c r="E3361" i="43" s="1"/>
  <c r="E3362" i="43" s="1"/>
  <c r="E3363" i="43" s="1"/>
  <c r="E3364" i="43" s="1"/>
  <c r="E3365" i="43" s="1"/>
  <c r="E3366" i="43" s="1"/>
  <c r="E3367" i="43" s="1"/>
  <c r="E3368" i="43" s="1"/>
  <c r="E3369" i="43" s="1"/>
  <c r="E3370" i="43" s="1"/>
  <c r="E3371" i="43" s="1"/>
  <c r="E3372" i="43" s="1"/>
  <c r="E3373" i="43" s="1"/>
  <c r="E3374" i="43" s="1"/>
  <c r="E3375" i="43" s="1"/>
  <c r="E3376" i="43" s="1"/>
  <c r="E3377" i="43" s="1"/>
  <c r="E3378" i="43" s="1"/>
  <c r="E3379" i="43" s="1"/>
  <c r="E3380" i="43" s="1"/>
  <c r="E3381" i="43" s="1"/>
  <c r="E3382" i="43" s="1"/>
  <c r="E3383" i="43" s="1"/>
  <c r="E3384" i="43" s="1"/>
  <c r="E3385" i="43" s="1"/>
  <c r="E3386" i="43" s="1"/>
  <c r="E3387" i="43" s="1"/>
  <c r="E3388" i="43" s="1"/>
  <c r="E3389" i="43" s="1"/>
  <c r="E3390" i="43" s="1"/>
  <c r="E3391" i="43" s="1"/>
  <c r="E3392" i="43" s="1"/>
  <c r="E3393" i="43" s="1"/>
  <c r="E3394" i="43" s="1"/>
  <c r="E3395" i="43" s="1"/>
  <c r="E3396" i="43" s="1"/>
  <c r="E3397" i="43" s="1"/>
  <c r="E3398" i="43" s="1"/>
  <c r="E3399" i="43" s="1"/>
  <c r="E3400" i="43" s="1"/>
  <c r="E3401" i="43" s="1"/>
  <c r="E3402" i="43" s="1"/>
  <c r="E3403" i="43" s="1"/>
  <c r="E3404" i="43" s="1"/>
  <c r="E3405" i="43" s="1"/>
  <c r="E3406" i="43" s="1"/>
  <c r="E3407" i="43" s="1"/>
  <c r="E3408" i="43" s="1"/>
  <c r="E3409" i="43" s="1"/>
  <c r="E3410" i="43" s="1"/>
  <c r="E3411" i="43" s="1"/>
  <c r="E3412" i="43" s="1"/>
  <c r="E3413" i="43" s="1"/>
  <c r="E3414" i="43" s="1"/>
  <c r="E3415" i="43" s="1"/>
  <c r="E3416" i="43" s="1"/>
  <c r="E3417" i="43" s="1"/>
  <c r="E3418" i="43" s="1"/>
  <c r="E3419" i="43" s="1"/>
  <c r="E3420" i="43" s="1"/>
  <c r="E3421" i="43" s="1"/>
  <c r="E3422" i="43" s="1"/>
  <c r="E3423" i="43" s="1"/>
  <c r="E3424" i="43" s="1"/>
  <c r="E3425" i="43" s="1"/>
  <c r="E3426" i="43" s="1"/>
  <c r="E3427" i="43" s="1"/>
  <c r="E3428" i="43" s="1"/>
  <c r="E3429" i="43" s="1"/>
  <c r="E3430" i="43" s="1"/>
  <c r="E3431" i="43" s="1"/>
  <c r="E3432" i="43" s="1"/>
  <c r="E3433" i="43" s="1"/>
  <c r="E3434" i="43" s="1"/>
  <c r="E3435" i="43" s="1"/>
  <c r="E3436" i="43" s="1"/>
  <c r="E3437" i="43" s="1"/>
  <c r="E3438" i="43" s="1"/>
  <c r="E3439" i="43" s="1"/>
  <c r="E3440" i="43" s="1"/>
  <c r="E3441" i="43" s="1"/>
  <c r="E3442" i="43" s="1"/>
  <c r="E3443" i="43" s="1"/>
  <c r="E3444" i="43" s="1"/>
  <c r="E3445" i="43" s="1"/>
  <c r="E3446" i="43" s="1"/>
  <c r="E3447" i="43" s="1"/>
  <c r="E3448" i="43" s="1"/>
  <c r="E3449" i="43" s="1"/>
  <c r="E3450" i="43" s="1"/>
  <c r="E3451" i="43" s="1"/>
  <c r="E3452" i="43" s="1"/>
  <c r="E3453" i="43" s="1"/>
  <c r="E3454" i="43" s="1"/>
  <c r="E3455" i="43" s="1"/>
  <c r="E3456" i="43" s="1"/>
  <c r="E3457" i="43" s="1"/>
  <c r="E3458" i="43" s="1"/>
  <c r="E3459" i="43" s="1"/>
  <c r="E3460" i="43" s="1"/>
  <c r="E3461" i="43" s="1"/>
  <c r="E3462" i="43" s="1"/>
  <c r="E3463" i="43" s="1"/>
  <c r="E3464" i="43" s="1"/>
  <c r="E3465" i="43" s="1"/>
  <c r="E3466" i="43" s="1"/>
  <c r="E3467" i="43" s="1"/>
  <c r="E3468" i="43" s="1"/>
  <c r="E3469" i="43" s="1"/>
  <c r="E3470" i="43" s="1"/>
  <c r="E3471" i="43" s="1"/>
  <c r="E3472" i="43" s="1"/>
  <c r="E3473" i="43" s="1"/>
  <c r="E3474" i="43" s="1"/>
  <c r="E3475" i="43" s="1"/>
  <c r="E3476" i="43" s="1"/>
  <c r="E3477" i="43" s="1"/>
  <c r="E3478" i="43" s="1"/>
  <c r="E3479" i="43" s="1"/>
  <c r="E3480" i="43" s="1"/>
  <c r="E3481" i="43" s="1"/>
  <c r="E3482" i="43" s="1"/>
  <c r="E3483" i="43" s="1"/>
  <c r="E3484" i="43" s="1"/>
  <c r="E3485" i="43" s="1"/>
  <c r="E3486" i="43" s="1"/>
  <c r="E3487" i="43" s="1"/>
  <c r="E3488" i="43" s="1"/>
  <c r="E3489" i="43" s="1"/>
  <c r="E3490" i="43" s="1"/>
  <c r="E3491" i="43" s="1"/>
  <c r="E3492" i="43" s="1"/>
  <c r="E3493" i="43" s="1"/>
  <c r="E3494" i="43" s="1"/>
  <c r="E3495" i="43" s="1"/>
  <c r="E3496" i="43" s="1"/>
  <c r="E3497" i="43" s="1"/>
  <c r="E3498" i="43" s="1"/>
  <c r="E3499" i="43" s="1"/>
  <c r="E3500" i="43" s="1"/>
  <c r="E3501" i="43" s="1"/>
  <c r="E3502" i="43" s="1"/>
  <c r="E3503" i="43" s="1"/>
  <c r="E3504" i="43" s="1"/>
  <c r="E3505" i="43" s="1"/>
  <c r="E3506" i="43" s="1"/>
  <c r="E3507" i="43" s="1"/>
  <c r="E3508" i="43" s="1"/>
  <c r="E3509" i="43" s="1"/>
  <c r="E3510" i="43" s="1"/>
  <c r="E3511" i="43" s="1"/>
  <c r="E3512" i="43" s="1"/>
  <c r="E3513" i="43" s="1"/>
  <c r="E3514" i="43" s="1"/>
  <c r="E3515" i="43" s="1"/>
  <c r="E3516" i="43" s="1"/>
  <c r="E3517" i="43" s="1"/>
  <c r="E3518" i="43" s="1"/>
  <c r="E3519" i="43" s="1"/>
  <c r="E3520" i="43" s="1"/>
  <c r="E3521" i="43" s="1"/>
  <c r="E3522" i="43" s="1"/>
  <c r="E3523" i="43" s="1"/>
  <c r="E3524" i="43" s="1"/>
  <c r="E3525" i="43" s="1"/>
  <c r="E3526" i="43" s="1"/>
  <c r="E3527" i="43" s="1"/>
  <c r="E3528" i="43" s="1"/>
  <c r="E3529" i="43" s="1"/>
  <c r="E3530" i="43" s="1"/>
  <c r="E3531" i="43" s="1"/>
  <c r="E3532" i="43" s="1"/>
  <c r="E3533" i="43" s="1"/>
  <c r="E3534" i="43" s="1"/>
  <c r="E3535" i="43" s="1"/>
  <c r="E3536" i="43" s="1"/>
  <c r="E3537" i="43" s="1"/>
  <c r="E3538" i="43" s="1"/>
  <c r="E3539" i="43" s="1"/>
  <c r="E3540" i="43" s="1"/>
  <c r="E3541" i="43" s="1"/>
  <c r="E3542" i="43" s="1"/>
  <c r="E3543" i="43" s="1"/>
  <c r="E3544" i="43" s="1"/>
  <c r="E3545" i="43" s="1"/>
  <c r="E3546" i="43" s="1"/>
  <c r="E3547" i="43" s="1"/>
  <c r="E3548" i="43" s="1"/>
  <c r="E3549" i="43" s="1"/>
  <c r="E3550" i="43" s="1"/>
  <c r="E3551" i="43" s="1"/>
  <c r="E3552" i="43" s="1"/>
  <c r="E3553" i="43" s="1"/>
  <c r="E3554" i="43" s="1"/>
  <c r="E3555" i="43" s="1"/>
  <c r="E3556" i="43" s="1"/>
  <c r="E3557" i="43" s="1"/>
  <c r="E3558" i="43" s="1"/>
  <c r="E3559" i="43" s="1"/>
  <c r="E3560" i="43" s="1"/>
  <c r="E3561" i="43" s="1"/>
  <c r="E3562" i="43" s="1"/>
  <c r="E3563" i="43" s="1"/>
  <c r="E3564" i="43" s="1"/>
  <c r="E3565" i="43" s="1"/>
  <c r="E3566" i="43" s="1"/>
  <c r="E3567" i="43" s="1"/>
  <c r="E3568" i="43" s="1"/>
  <c r="E3569" i="43" s="1"/>
  <c r="E3570" i="43" s="1"/>
  <c r="E3571" i="43" s="1"/>
  <c r="E3572" i="43" s="1"/>
  <c r="E3573" i="43" s="1"/>
  <c r="E3574" i="43" s="1"/>
  <c r="E3575" i="43" s="1"/>
  <c r="E3576" i="43" s="1"/>
  <c r="E3577" i="43" s="1"/>
  <c r="E3578" i="43" s="1"/>
  <c r="E3579" i="43" s="1"/>
  <c r="E3580" i="43" s="1"/>
  <c r="E3581" i="43" s="1"/>
  <c r="E3582" i="43" s="1"/>
  <c r="E3583" i="43" s="1"/>
  <c r="E3584" i="43" s="1"/>
  <c r="E3585" i="43" s="1"/>
  <c r="E3586" i="43" s="1"/>
  <c r="E3587" i="43" s="1"/>
  <c r="E3588" i="43" s="1"/>
  <c r="E3589" i="43" s="1"/>
  <c r="E3590" i="43" s="1"/>
  <c r="E3591" i="43" s="1"/>
  <c r="E3592" i="43" s="1"/>
  <c r="E3593" i="43" s="1"/>
  <c r="E3594" i="43" s="1"/>
  <c r="E3595" i="43" s="1"/>
  <c r="E3596" i="43" s="1"/>
  <c r="E3597" i="43" s="1"/>
  <c r="E3598" i="43" s="1"/>
  <c r="E3599" i="43" s="1"/>
  <c r="E3600" i="43" s="1"/>
  <c r="E3601" i="43" s="1"/>
  <c r="E3602" i="43" s="1"/>
  <c r="E3603" i="43" s="1"/>
  <c r="E3604" i="43" s="1"/>
  <c r="E3605" i="43" s="1"/>
  <c r="E3606" i="43" s="1"/>
  <c r="E3607" i="43" s="1"/>
  <c r="E3608" i="43" s="1"/>
  <c r="E3609" i="43" s="1"/>
  <c r="E3610" i="43" s="1"/>
  <c r="E3611" i="43" s="1"/>
  <c r="E3612" i="43" s="1"/>
  <c r="E3613" i="43" s="1"/>
  <c r="E3614" i="43" s="1"/>
  <c r="E3615" i="43" s="1"/>
  <c r="E3616" i="43" s="1"/>
  <c r="E3617" i="43" s="1"/>
  <c r="E3618" i="43" s="1"/>
  <c r="E3619" i="43" s="1"/>
  <c r="E3620" i="43" s="1"/>
  <c r="E3621" i="43" s="1"/>
  <c r="E3622" i="43" s="1"/>
  <c r="E3623" i="43" s="1"/>
  <c r="E3624" i="43" s="1"/>
  <c r="E3625" i="43" s="1"/>
  <c r="E3626" i="43" s="1"/>
  <c r="E3627" i="43" s="1"/>
  <c r="E3628" i="43" s="1"/>
  <c r="E3629" i="43" s="1"/>
  <c r="E3630" i="43" s="1"/>
  <c r="E3631" i="43" s="1"/>
  <c r="E3632" i="43" s="1"/>
  <c r="E3633" i="43" s="1"/>
  <c r="E3634" i="43" s="1"/>
  <c r="E3635" i="43" s="1"/>
  <c r="E3636" i="43" s="1"/>
  <c r="E3637" i="43" s="1"/>
  <c r="E3638" i="43" s="1"/>
  <c r="E3639" i="43" s="1"/>
  <c r="E3640" i="43" s="1"/>
  <c r="E3641" i="43" s="1"/>
  <c r="E3642" i="43" s="1"/>
  <c r="E3643" i="43" s="1"/>
  <c r="E3644" i="43" s="1"/>
  <c r="E3645" i="43" s="1"/>
  <c r="E3646" i="43" s="1"/>
  <c r="E3647" i="43" s="1"/>
  <c r="E3648" i="43" s="1"/>
  <c r="E3649" i="43" s="1"/>
  <c r="E3650" i="43" s="1"/>
  <c r="E3651" i="43" s="1"/>
  <c r="E3652" i="43" s="1"/>
  <c r="E3653" i="43" s="1"/>
  <c r="E3654" i="43" s="1"/>
  <c r="E3655" i="43" s="1"/>
  <c r="E3656" i="43" s="1"/>
  <c r="E3657" i="43" s="1"/>
  <c r="E3658" i="43" s="1"/>
  <c r="E3659" i="43" s="1"/>
  <c r="E3660" i="43" s="1"/>
  <c r="E3661" i="43" s="1"/>
  <c r="E3662" i="43" s="1"/>
  <c r="E3663" i="43" s="1"/>
  <c r="E3664" i="43" s="1"/>
  <c r="E3665" i="43" s="1"/>
  <c r="E3666" i="43" s="1"/>
  <c r="E3667" i="43" s="1"/>
  <c r="E3668" i="43" s="1"/>
  <c r="E3669" i="43" s="1"/>
  <c r="E3670" i="43" s="1"/>
  <c r="E3671" i="43" s="1"/>
  <c r="E3672" i="43" s="1"/>
  <c r="E3673" i="43" s="1"/>
  <c r="E3674" i="43" s="1"/>
  <c r="E3675" i="43" s="1"/>
  <c r="E3676" i="43" s="1"/>
  <c r="E3677" i="43" s="1"/>
  <c r="E3678" i="43" s="1"/>
  <c r="E3679" i="43" s="1"/>
  <c r="E3680" i="43" s="1"/>
  <c r="E3681" i="43" s="1"/>
  <c r="E3682" i="43" s="1"/>
  <c r="E3683" i="43" s="1"/>
  <c r="E3684" i="43" s="1"/>
  <c r="E3685" i="43" s="1"/>
  <c r="E3686" i="43" s="1"/>
  <c r="E3687" i="43" s="1"/>
  <c r="E3688" i="43" s="1"/>
  <c r="E3689" i="43" s="1"/>
  <c r="E3690" i="43" s="1"/>
  <c r="E3691" i="43" s="1"/>
  <c r="E3692" i="43" s="1"/>
  <c r="E3693" i="43" s="1"/>
  <c r="E3694" i="43" s="1"/>
  <c r="E3695" i="43" s="1"/>
  <c r="E3696" i="43" s="1"/>
  <c r="E3697" i="43" s="1"/>
  <c r="E3698" i="43" s="1"/>
  <c r="E3699" i="43" s="1"/>
  <c r="E3700" i="43" s="1"/>
  <c r="E3701" i="43" s="1"/>
  <c r="E3702" i="43" s="1"/>
  <c r="E3703" i="43" s="1"/>
  <c r="E3704" i="43" s="1"/>
  <c r="E3705" i="43" s="1"/>
  <c r="E3706" i="43" s="1"/>
  <c r="E3707" i="43" s="1"/>
  <c r="E3708" i="43" s="1"/>
  <c r="E3709" i="43" s="1"/>
  <c r="E3710" i="43" s="1"/>
  <c r="E3711" i="43" s="1"/>
  <c r="E3712" i="43" s="1"/>
  <c r="E3713" i="43" s="1"/>
  <c r="E3714" i="43" s="1"/>
  <c r="E3715" i="43" s="1"/>
  <c r="E3716" i="43" s="1"/>
  <c r="E3717" i="43" s="1"/>
  <c r="E3718" i="43" s="1"/>
  <c r="E3719" i="43" s="1"/>
  <c r="E3720" i="43" s="1"/>
  <c r="E3721" i="43" s="1"/>
  <c r="E3722" i="43" s="1"/>
  <c r="E3723" i="43" s="1"/>
  <c r="E3724" i="43" s="1"/>
  <c r="E3725" i="43" s="1"/>
  <c r="E3726" i="43" s="1"/>
  <c r="E3727" i="43" s="1"/>
  <c r="E3728" i="43" s="1"/>
  <c r="E3729" i="43" s="1"/>
  <c r="E3730" i="43" s="1"/>
  <c r="E3731" i="43" s="1"/>
  <c r="E3732" i="43" s="1"/>
  <c r="E3733" i="43" s="1"/>
  <c r="E3734" i="43" s="1"/>
  <c r="E3735" i="43" s="1"/>
  <c r="E3736" i="43" s="1"/>
  <c r="E3737" i="43" s="1"/>
  <c r="E3738" i="43" s="1"/>
  <c r="E3739" i="43" s="1"/>
  <c r="E3740" i="43" s="1"/>
  <c r="E3741" i="43" s="1"/>
  <c r="E3742" i="43" s="1"/>
  <c r="E3743" i="43" s="1"/>
  <c r="E3744" i="43" s="1"/>
  <c r="E3745" i="43" s="1"/>
  <c r="E3746" i="43" s="1"/>
  <c r="E3747" i="43" s="1"/>
  <c r="E3748" i="43" s="1"/>
  <c r="E3749" i="43" s="1"/>
  <c r="E3750" i="43" s="1"/>
  <c r="E3751" i="43" s="1"/>
  <c r="E3752" i="43" s="1"/>
  <c r="E3753" i="43" s="1"/>
  <c r="E3754" i="43" s="1"/>
  <c r="E3755" i="43" s="1"/>
  <c r="E3756" i="43" s="1"/>
  <c r="E3757" i="43" s="1"/>
  <c r="E3758" i="43" s="1"/>
  <c r="E3759" i="43" s="1"/>
  <c r="E3760" i="43" s="1"/>
  <c r="E3761" i="43" s="1"/>
  <c r="E3762" i="43" s="1"/>
  <c r="E3763" i="43" s="1"/>
  <c r="E3764" i="43" s="1"/>
  <c r="E3765" i="43" s="1"/>
  <c r="E3766" i="43" s="1"/>
  <c r="E3767" i="43" s="1"/>
  <c r="E3768" i="43" s="1"/>
  <c r="E3769" i="43" s="1"/>
  <c r="E3770" i="43" s="1"/>
  <c r="E3771" i="43" s="1"/>
  <c r="E3772" i="43" s="1"/>
  <c r="E3773" i="43" s="1"/>
  <c r="E3774" i="43" s="1"/>
  <c r="E3775" i="43" s="1"/>
  <c r="E3776" i="43" s="1"/>
  <c r="E3777" i="43" s="1"/>
  <c r="E3778" i="43" s="1"/>
  <c r="E3779" i="43" s="1"/>
  <c r="E3780" i="43" s="1"/>
  <c r="E3781" i="43" s="1"/>
  <c r="E3782" i="43" s="1"/>
  <c r="E3783" i="43" s="1"/>
  <c r="E3784" i="43" s="1"/>
  <c r="E3785" i="43" s="1"/>
  <c r="E3786" i="43" s="1"/>
  <c r="E3787" i="43" s="1"/>
  <c r="E3788" i="43" s="1"/>
  <c r="E3789" i="43" s="1"/>
  <c r="E3790" i="43" s="1"/>
  <c r="E3791" i="43" s="1"/>
  <c r="E3792" i="43" s="1"/>
  <c r="E3793" i="43" s="1"/>
  <c r="E3794" i="43" s="1"/>
  <c r="E3795" i="43" s="1"/>
  <c r="E3796" i="43" s="1"/>
  <c r="E3797" i="43" s="1"/>
  <c r="E3798" i="43" s="1"/>
  <c r="E3799" i="43" s="1"/>
  <c r="E3800" i="43" s="1"/>
  <c r="E3801" i="43" s="1"/>
  <c r="E3802" i="43" s="1"/>
  <c r="E3803" i="43" s="1"/>
  <c r="E3804" i="43" s="1"/>
  <c r="E3805" i="43" s="1"/>
  <c r="E3806" i="43" s="1"/>
  <c r="E3807" i="43" s="1"/>
  <c r="E3808" i="43" s="1"/>
  <c r="E3809" i="43" s="1"/>
  <c r="E3810" i="43" s="1"/>
  <c r="E3811" i="43" s="1"/>
  <c r="E3812" i="43" s="1"/>
  <c r="E3813" i="43" s="1"/>
  <c r="E3814" i="43" s="1"/>
  <c r="E3815" i="43" s="1"/>
  <c r="E3816" i="43" s="1"/>
  <c r="E3817" i="43" s="1"/>
  <c r="E3818" i="43" s="1"/>
  <c r="E3819" i="43" s="1"/>
  <c r="E3820" i="43" s="1"/>
  <c r="E3821" i="43" s="1"/>
  <c r="E3822" i="43" s="1"/>
  <c r="E3823" i="43" s="1"/>
  <c r="E3824" i="43" s="1"/>
  <c r="E3825" i="43" s="1"/>
  <c r="E3826" i="43" s="1"/>
  <c r="E3827" i="43" s="1"/>
  <c r="E3828" i="43" s="1"/>
  <c r="E3829" i="43" s="1"/>
  <c r="E3830" i="43" s="1"/>
  <c r="E3831" i="43" s="1"/>
  <c r="E3832" i="43" s="1"/>
  <c r="E3833" i="43" s="1"/>
  <c r="E3834" i="43" s="1"/>
  <c r="E3835" i="43" s="1"/>
  <c r="E3836" i="43" s="1"/>
  <c r="E3837" i="43" s="1"/>
  <c r="E3838" i="43" s="1"/>
  <c r="E3839" i="43" s="1"/>
  <c r="E3840" i="43" s="1"/>
  <c r="E3841" i="43" s="1"/>
  <c r="E3842" i="43" s="1"/>
  <c r="E3843" i="43" s="1"/>
  <c r="E3844" i="43" s="1"/>
  <c r="E3845" i="43" s="1"/>
  <c r="E3846" i="43" s="1"/>
  <c r="E3847" i="43" s="1"/>
  <c r="E3848" i="43" s="1"/>
  <c r="E3849" i="43" s="1"/>
  <c r="E3850" i="43" s="1"/>
  <c r="E3851" i="43" s="1"/>
  <c r="E3852" i="43" s="1"/>
  <c r="E3853" i="43" s="1"/>
  <c r="E3854" i="43" s="1"/>
  <c r="E3855" i="43" s="1"/>
  <c r="E3856" i="43" s="1"/>
  <c r="E3857" i="43" s="1"/>
  <c r="E3858" i="43" s="1"/>
  <c r="E3859" i="43" s="1"/>
  <c r="E3860" i="43" s="1"/>
  <c r="E3861" i="43" s="1"/>
  <c r="E3862" i="43" s="1"/>
  <c r="E3863" i="43" s="1"/>
  <c r="E3864" i="43" s="1"/>
  <c r="E3865" i="43" s="1"/>
  <c r="E3866" i="43" s="1"/>
  <c r="E3867" i="43" s="1"/>
  <c r="E3868" i="43" s="1"/>
  <c r="E3869" i="43" s="1"/>
  <c r="E3870" i="43" s="1"/>
  <c r="E3871" i="43" s="1"/>
  <c r="E3872" i="43" s="1"/>
  <c r="E3873" i="43" s="1"/>
  <c r="E3874" i="43" s="1"/>
  <c r="E3875" i="43" s="1"/>
  <c r="E3876" i="43" s="1"/>
  <c r="E3877" i="43" s="1"/>
  <c r="E3878" i="43" s="1"/>
  <c r="E3879" i="43" s="1"/>
  <c r="E3880" i="43" s="1"/>
  <c r="E3881" i="43" s="1"/>
  <c r="E3882" i="43" s="1"/>
  <c r="E3883" i="43" s="1"/>
  <c r="E3884" i="43" s="1"/>
  <c r="E3885" i="43" s="1"/>
  <c r="E3886" i="43" s="1"/>
  <c r="E3887" i="43" s="1"/>
  <c r="E3888" i="43" s="1"/>
  <c r="E3889" i="43" s="1"/>
  <c r="E3890" i="43" s="1"/>
  <c r="E3891" i="43" s="1"/>
  <c r="E3892" i="43" s="1"/>
  <c r="E3893" i="43" s="1"/>
  <c r="E3894" i="43" s="1"/>
  <c r="E3895" i="43" s="1"/>
  <c r="E3896" i="43" s="1"/>
  <c r="E3897" i="43" s="1"/>
  <c r="E3898" i="43" s="1"/>
  <c r="E3899" i="43" s="1"/>
  <c r="E3900" i="43" s="1"/>
  <c r="E3901" i="43" s="1"/>
  <c r="E3902" i="43" s="1"/>
  <c r="E3903" i="43" s="1"/>
  <c r="E3904" i="43" s="1"/>
  <c r="E3905" i="43" s="1"/>
  <c r="E3906" i="43" s="1"/>
  <c r="E3907" i="43" s="1"/>
  <c r="E3908" i="43" s="1"/>
  <c r="E3909" i="43" s="1"/>
  <c r="E3910" i="43" s="1"/>
  <c r="E3911" i="43" s="1"/>
  <c r="E3912" i="43" s="1"/>
  <c r="E3913" i="43" s="1"/>
  <c r="E3914" i="43" s="1"/>
  <c r="E3915" i="43" s="1"/>
  <c r="E3916" i="43" s="1"/>
  <c r="E3917" i="43" s="1"/>
  <c r="E3918" i="43" s="1"/>
  <c r="E3919" i="43" s="1"/>
  <c r="E3920" i="43" s="1"/>
  <c r="E3921" i="43" s="1"/>
  <c r="E3922" i="43" s="1"/>
  <c r="E3923" i="43" s="1"/>
  <c r="E3924" i="43" s="1"/>
  <c r="E3925" i="43" s="1"/>
  <c r="E3926" i="43" s="1"/>
  <c r="E3927" i="43" s="1"/>
  <c r="E3928" i="43" s="1"/>
  <c r="E3929" i="43" s="1"/>
  <c r="E3930" i="43" s="1"/>
  <c r="E3931" i="43" s="1"/>
  <c r="E3932" i="43" s="1"/>
  <c r="E3933" i="43" s="1"/>
  <c r="E3934" i="43" s="1"/>
  <c r="E3935" i="43" s="1"/>
  <c r="E3936" i="43" s="1"/>
  <c r="E3937" i="43" s="1"/>
  <c r="E3938" i="43" s="1"/>
  <c r="E3939" i="43" s="1"/>
  <c r="E3940" i="43" s="1"/>
  <c r="E3941" i="43" s="1"/>
  <c r="E3942" i="43" s="1"/>
  <c r="E3943" i="43" s="1"/>
  <c r="E3944" i="43" s="1"/>
  <c r="E3945" i="43" s="1"/>
  <c r="E3946" i="43" s="1"/>
  <c r="E3947" i="43" s="1"/>
  <c r="E3948" i="43" s="1"/>
  <c r="E3949" i="43" s="1"/>
  <c r="E3950" i="43" s="1"/>
  <c r="E3951" i="43" s="1"/>
  <c r="E3952" i="43" s="1"/>
  <c r="E3953" i="43" s="1"/>
  <c r="E3954" i="43" s="1"/>
  <c r="E3955" i="43" s="1"/>
  <c r="E3956" i="43" s="1"/>
  <c r="E3957" i="43" s="1"/>
  <c r="E3958" i="43" s="1"/>
  <c r="E3959" i="43" s="1"/>
  <c r="E3960" i="43" s="1"/>
  <c r="E3961" i="43" s="1"/>
  <c r="E3962" i="43" s="1"/>
  <c r="E3963" i="43" s="1"/>
  <c r="E3964" i="43" s="1"/>
  <c r="E3965" i="43" s="1"/>
  <c r="E3966" i="43" s="1"/>
  <c r="E3967" i="43" s="1"/>
  <c r="E3968" i="43" s="1"/>
  <c r="E3969" i="43" s="1"/>
  <c r="E3970" i="43" s="1"/>
  <c r="E3971" i="43" s="1"/>
  <c r="E3972" i="43" s="1"/>
  <c r="E3973" i="43" s="1"/>
  <c r="E3974" i="43" s="1"/>
  <c r="E3975" i="43" s="1"/>
  <c r="E3976" i="43" s="1"/>
  <c r="E3977" i="43" s="1"/>
  <c r="E3978" i="43" s="1"/>
  <c r="E3979" i="43" s="1"/>
  <c r="E3980" i="43" s="1"/>
  <c r="E3981" i="43" s="1"/>
  <c r="E3982" i="43" s="1"/>
  <c r="E3983" i="43" s="1"/>
  <c r="E3984" i="43" s="1"/>
  <c r="E3985" i="43" s="1"/>
  <c r="E3986" i="43" s="1"/>
  <c r="E3987" i="43" s="1"/>
  <c r="E3988" i="43" s="1"/>
  <c r="E3989" i="43" s="1"/>
  <c r="E3990" i="43" s="1"/>
  <c r="E3991" i="43" s="1"/>
  <c r="E3992" i="43" s="1"/>
  <c r="E3993" i="43" s="1"/>
  <c r="E3994" i="43" s="1"/>
  <c r="E3995" i="43" s="1"/>
  <c r="E3996" i="43" s="1"/>
  <c r="E3997" i="43" s="1"/>
  <c r="E3998" i="43" s="1"/>
  <c r="E3999" i="43" s="1"/>
  <c r="E4000" i="43" s="1"/>
  <c r="E4001" i="43" s="1"/>
  <c r="E4002" i="43" s="1"/>
  <c r="E4003" i="43" s="1"/>
  <c r="E4004" i="43" s="1"/>
  <c r="E4005" i="43" s="1"/>
  <c r="E4006" i="43" s="1"/>
  <c r="E4007" i="43" s="1"/>
  <c r="E4008" i="43" s="1"/>
  <c r="E4009" i="43" s="1"/>
  <c r="E4010" i="43" s="1"/>
  <c r="E4011" i="43" s="1"/>
  <c r="E4012" i="43" s="1"/>
  <c r="E4013" i="43" s="1"/>
  <c r="E4014" i="43" s="1"/>
  <c r="E4015" i="43" s="1"/>
  <c r="E4016" i="43" s="1"/>
  <c r="E4017" i="43" s="1"/>
  <c r="E4018" i="43" s="1"/>
  <c r="E4019" i="43" s="1"/>
  <c r="E4020" i="43" s="1"/>
  <c r="E4021" i="43" s="1"/>
  <c r="E4022" i="43" s="1"/>
  <c r="E4023" i="43" s="1"/>
  <c r="E4024" i="43" s="1"/>
  <c r="E4025" i="43" s="1"/>
  <c r="E4026" i="43" s="1"/>
  <c r="E4027" i="43" s="1"/>
  <c r="E4028" i="43" s="1"/>
  <c r="E4029" i="43" s="1"/>
  <c r="E4030" i="43" s="1"/>
  <c r="E4031" i="43" s="1"/>
  <c r="E4032" i="43" s="1"/>
  <c r="E4033" i="43" s="1"/>
  <c r="E4034" i="43" s="1"/>
  <c r="E4035" i="43" s="1"/>
  <c r="E4036" i="43" s="1"/>
  <c r="E4037" i="43" s="1"/>
  <c r="E4038" i="43" s="1"/>
  <c r="E4039" i="43" s="1"/>
  <c r="E4040" i="43" s="1"/>
  <c r="E4041" i="43" s="1"/>
  <c r="E4042" i="43" s="1"/>
  <c r="E4043" i="43" s="1"/>
  <c r="E4044" i="43" s="1"/>
  <c r="E4045" i="43" s="1"/>
  <c r="E4046" i="43" s="1"/>
  <c r="E4047" i="43" s="1"/>
  <c r="E4048" i="43" s="1"/>
  <c r="E4049" i="43" s="1"/>
  <c r="E4050" i="43" s="1"/>
  <c r="E4051" i="43" s="1"/>
  <c r="E4052" i="43" s="1"/>
  <c r="E4053" i="43" s="1"/>
  <c r="E4054" i="43" s="1"/>
  <c r="E4055" i="43" s="1"/>
  <c r="E4056" i="43" s="1"/>
  <c r="E4057" i="43" s="1"/>
  <c r="E4058" i="43" s="1"/>
  <c r="E4059" i="43" s="1"/>
  <c r="E4060" i="43" s="1"/>
  <c r="E4061" i="43" s="1"/>
  <c r="E4062" i="43" s="1"/>
  <c r="E4063" i="43" s="1"/>
  <c r="E4064" i="43" s="1"/>
  <c r="E4065" i="43" s="1"/>
  <c r="E4066" i="43" s="1"/>
  <c r="E4067" i="43" s="1"/>
  <c r="E4068" i="43" s="1"/>
  <c r="E4069" i="43" s="1"/>
  <c r="E4070" i="43" s="1"/>
  <c r="E4071" i="43" s="1"/>
  <c r="E4072" i="43" s="1"/>
  <c r="E4073" i="43" s="1"/>
  <c r="E4074" i="43" s="1"/>
  <c r="E4075" i="43" s="1"/>
  <c r="E4076" i="43" s="1"/>
  <c r="E4077" i="43" s="1"/>
  <c r="E4078" i="43" s="1"/>
  <c r="E4079" i="43" s="1"/>
  <c r="E4080" i="43" s="1"/>
  <c r="E4081" i="43" s="1"/>
  <c r="E4082" i="43" s="1"/>
  <c r="E4083" i="43" s="1"/>
  <c r="E4084" i="43" s="1"/>
  <c r="E4085" i="43" s="1"/>
  <c r="E4086" i="43" s="1"/>
  <c r="E4087" i="43" s="1"/>
  <c r="E4088" i="43" s="1"/>
  <c r="E4089" i="43" s="1"/>
  <c r="E4090" i="43" s="1"/>
  <c r="E4091" i="43" s="1"/>
  <c r="E4092" i="43" s="1"/>
  <c r="E4093" i="43" s="1"/>
  <c r="E4094" i="43" s="1"/>
  <c r="E4095" i="43" s="1"/>
  <c r="E4096" i="43" s="1"/>
  <c r="E4097" i="43" s="1"/>
  <c r="E4098" i="43" s="1"/>
  <c r="E4099" i="43" s="1"/>
  <c r="E4100" i="43" s="1"/>
  <c r="E4101" i="43" s="1"/>
  <c r="E4102" i="43" s="1"/>
  <c r="E4103" i="43" s="1"/>
  <c r="E4104" i="43" s="1"/>
  <c r="E4105" i="43" s="1"/>
  <c r="E4106" i="43" s="1"/>
  <c r="E4107" i="43" s="1"/>
  <c r="E4108" i="43" s="1"/>
  <c r="E4109" i="43" s="1"/>
  <c r="E4110" i="43" s="1"/>
  <c r="E4111" i="43" s="1"/>
  <c r="E4112" i="43" s="1"/>
  <c r="E4113" i="43" s="1"/>
  <c r="E4114" i="43" s="1"/>
  <c r="E4115" i="43" s="1"/>
  <c r="E4116" i="43" s="1"/>
  <c r="E4117" i="43" s="1"/>
  <c r="E4118" i="43" s="1"/>
  <c r="E4119" i="43" s="1"/>
  <c r="E4120" i="43" s="1"/>
  <c r="E4121" i="43" s="1"/>
  <c r="E4122" i="43" s="1"/>
  <c r="E4123" i="43" s="1"/>
  <c r="E4124" i="43" s="1"/>
  <c r="E4125" i="43" s="1"/>
  <c r="E4126" i="43" s="1"/>
  <c r="E4127" i="43" s="1"/>
  <c r="E4128" i="43" s="1"/>
  <c r="E4129" i="43" s="1"/>
  <c r="E4130" i="43" s="1"/>
  <c r="E4131" i="43" s="1"/>
  <c r="E4132" i="43" s="1"/>
  <c r="E4133" i="43" s="1"/>
  <c r="E4134" i="43" s="1"/>
  <c r="E4135" i="43" s="1"/>
  <c r="E4136" i="43" s="1"/>
  <c r="E4137" i="43" s="1"/>
  <c r="E4138" i="43" s="1"/>
  <c r="E4139" i="43" s="1"/>
  <c r="E4140" i="43" s="1"/>
  <c r="E4141" i="43" s="1"/>
  <c r="E4142" i="43" s="1"/>
  <c r="E4143" i="43" s="1"/>
  <c r="E4144" i="43" s="1"/>
  <c r="E4145" i="43" s="1"/>
  <c r="E4146" i="43" s="1"/>
  <c r="E4147" i="43" s="1"/>
  <c r="E4148" i="43" s="1"/>
  <c r="E4149" i="43" s="1"/>
  <c r="E4150" i="43" s="1"/>
  <c r="E4151" i="43" s="1"/>
  <c r="E4152" i="43" s="1"/>
  <c r="E4153" i="43" s="1"/>
  <c r="E4154" i="43" s="1"/>
  <c r="E4155" i="43" s="1"/>
  <c r="E4156" i="43" s="1"/>
  <c r="E4157" i="43" s="1"/>
  <c r="E4158" i="43" s="1"/>
  <c r="E4159" i="43" s="1"/>
  <c r="E4160" i="43" s="1"/>
  <c r="E4161" i="43" s="1"/>
  <c r="E4162" i="43" s="1"/>
  <c r="E4163" i="43" s="1"/>
  <c r="E4164" i="43" s="1"/>
  <c r="E4165" i="43" s="1"/>
  <c r="E4166" i="43" s="1"/>
  <c r="E4167" i="43" s="1"/>
  <c r="E4168" i="43" s="1"/>
  <c r="E4169" i="43" s="1"/>
  <c r="E4170" i="43" s="1"/>
  <c r="E4171" i="43" s="1"/>
  <c r="E4172" i="43" s="1"/>
  <c r="E4173" i="43" s="1"/>
  <c r="E4174" i="43" s="1"/>
  <c r="E4175" i="43" s="1"/>
  <c r="E4176" i="43" s="1"/>
  <c r="E4177" i="43" s="1"/>
  <c r="E4178" i="43" s="1"/>
  <c r="E4179" i="43" s="1"/>
  <c r="E4180" i="43" s="1"/>
  <c r="E4181" i="43" s="1"/>
  <c r="E4182" i="43" s="1"/>
  <c r="E4183" i="43" s="1"/>
  <c r="E4184" i="43" s="1"/>
  <c r="E4185" i="43" s="1"/>
  <c r="E4186" i="43" s="1"/>
  <c r="E4187" i="43" s="1"/>
  <c r="E4188" i="43" s="1"/>
  <c r="E4189" i="43" s="1"/>
  <c r="E4190" i="43" s="1"/>
  <c r="E4191" i="43" s="1"/>
  <c r="E4192" i="43" s="1"/>
  <c r="E4193" i="43" s="1"/>
  <c r="E4194" i="43" s="1"/>
  <c r="E4195" i="43" s="1"/>
  <c r="E4196" i="43" s="1"/>
  <c r="E4197" i="43" s="1"/>
  <c r="E4198" i="43" s="1"/>
  <c r="E4199" i="43" s="1"/>
  <c r="E4200" i="43" s="1"/>
  <c r="E4201" i="43" s="1"/>
  <c r="E4202" i="43" s="1"/>
  <c r="E4203" i="43" s="1"/>
  <c r="E4204" i="43" s="1"/>
  <c r="E4205" i="43" s="1"/>
  <c r="E4206" i="43" s="1"/>
  <c r="E4207" i="43" s="1"/>
  <c r="E4208" i="43" s="1"/>
  <c r="E4209" i="43" s="1"/>
  <c r="E4210" i="43" s="1"/>
  <c r="E4211" i="43" s="1"/>
  <c r="E4212" i="43" s="1"/>
  <c r="E4213" i="43" s="1"/>
  <c r="E4214" i="43" s="1"/>
  <c r="E4215" i="43" s="1"/>
  <c r="E4216" i="43" s="1"/>
  <c r="E4217" i="43" s="1"/>
  <c r="E4218" i="43" s="1"/>
  <c r="E4219" i="43" s="1"/>
  <c r="E4220" i="43" s="1"/>
  <c r="E4221" i="43" s="1"/>
  <c r="E4222" i="43" s="1"/>
  <c r="E4223" i="43" s="1"/>
  <c r="E4224" i="43" s="1"/>
  <c r="E4225" i="43" s="1"/>
  <c r="E4226" i="43" s="1"/>
  <c r="E4227" i="43" s="1"/>
  <c r="E4228" i="43" s="1"/>
  <c r="E4229" i="43" s="1"/>
  <c r="E4230" i="43" s="1"/>
  <c r="E4231" i="43" s="1"/>
  <c r="E4232" i="43" s="1"/>
  <c r="E4233" i="43" s="1"/>
  <c r="E4234" i="43" s="1"/>
  <c r="E4235" i="43" s="1"/>
  <c r="E4236" i="43" s="1"/>
  <c r="E4237" i="43" s="1"/>
  <c r="E4238" i="43" s="1"/>
  <c r="E4239" i="43" s="1"/>
  <c r="E4240" i="43" s="1"/>
  <c r="E4241" i="43" s="1"/>
  <c r="E4242" i="43" s="1"/>
  <c r="E4243" i="43" s="1"/>
  <c r="E4244" i="43" s="1"/>
  <c r="E4245" i="43" s="1"/>
  <c r="E4246" i="43" s="1"/>
  <c r="E4247" i="43" s="1"/>
  <c r="E4248" i="43" s="1"/>
  <c r="E4249" i="43" s="1"/>
  <c r="E4250" i="43" s="1"/>
  <c r="E4251" i="43" s="1"/>
  <c r="E4252" i="43" s="1"/>
  <c r="E4253" i="43" s="1"/>
  <c r="E4254" i="43" s="1"/>
  <c r="E4255" i="43" s="1"/>
  <c r="E4256" i="43" s="1"/>
  <c r="E4257" i="43" s="1"/>
  <c r="E4258" i="43" s="1"/>
  <c r="E4259" i="43" s="1"/>
  <c r="E4260" i="43" s="1"/>
  <c r="E4261" i="43" s="1"/>
  <c r="E4262" i="43" s="1"/>
  <c r="E4263" i="43" s="1"/>
  <c r="E4264" i="43" s="1"/>
  <c r="E4265" i="43" s="1"/>
  <c r="E4266" i="43" s="1"/>
  <c r="E4267" i="43" s="1"/>
  <c r="E4268" i="43" s="1"/>
  <c r="E4269" i="43" s="1"/>
  <c r="E4270" i="43" s="1"/>
  <c r="E4271" i="43" s="1"/>
  <c r="E4272" i="43" s="1"/>
  <c r="E4273" i="43" s="1"/>
  <c r="E4274" i="43" s="1"/>
  <c r="E4275" i="43" s="1"/>
  <c r="E4276" i="43" s="1"/>
  <c r="E4277" i="43" s="1"/>
  <c r="E4278" i="43" s="1"/>
  <c r="E4279" i="43" s="1"/>
  <c r="E4280" i="43" s="1"/>
  <c r="E4281" i="43" s="1"/>
  <c r="E4282" i="43" s="1"/>
  <c r="E4283" i="43" s="1"/>
  <c r="E4284" i="43" s="1"/>
  <c r="E4285" i="43" s="1"/>
  <c r="E4286" i="43" s="1"/>
  <c r="E4287" i="43" s="1"/>
  <c r="E4288" i="43" s="1"/>
  <c r="E4289" i="43" s="1"/>
  <c r="E4290" i="43" s="1"/>
  <c r="E4291" i="43" s="1"/>
  <c r="E4292" i="43" s="1"/>
  <c r="E4293" i="43" s="1"/>
  <c r="E4294" i="43" s="1"/>
  <c r="E4295" i="43" s="1"/>
  <c r="E4296" i="43" s="1"/>
  <c r="E4297" i="43" s="1"/>
  <c r="E4298" i="43" s="1"/>
  <c r="E4299" i="43" s="1"/>
  <c r="E4300" i="43" s="1"/>
  <c r="E4301" i="43" s="1"/>
  <c r="E4302" i="43" s="1"/>
  <c r="E4303" i="43" s="1"/>
  <c r="E4304" i="43" s="1"/>
  <c r="E4305" i="43" s="1"/>
  <c r="E4306" i="43" s="1"/>
  <c r="E4307" i="43" s="1"/>
  <c r="E4308" i="43" s="1"/>
  <c r="E4309" i="43" s="1"/>
  <c r="E4310" i="43" s="1"/>
  <c r="E4311" i="43" s="1"/>
  <c r="E4312" i="43" s="1"/>
  <c r="E4313" i="43" s="1"/>
  <c r="E4314" i="43" s="1"/>
  <c r="E4315" i="43" s="1"/>
  <c r="E4316" i="43" s="1"/>
  <c r="E4317" i="43" s="1"/>
  <c r="E4318" i="43" s="1"/>
  <c r="E4319" i="43" s="1"/>
  <c r="E4320" i="43" s="1"/>
  <c r="E4321" i="43" s="1"/>
  <c r="E4322" i="43" s="1"/>
  <c r="E4323" i="43" s="1"/>
  <c r="E4324" i="43" s="1"/>
  <c r="E4325" i="43" s="1"/>
  <c r="E4326" i="43" s="1"/>
  <c r="E4327" i="43" s="1"/>
  <c r="E4328" i="43" s="1"/>
  <c r="E4329" i="43" s="1"/>
  <c r="E4330" i="43" s="1"/>
  <c r="E4331" i="43" s="1"/>
  <c r="E4332" i="43" s="1"/>
  <c r="E4333" i="43" s="1"/>
  <c r="E4334" i="43" s="1"/>
  <c r="E4335" i="43" s="1"/>
  <c r="E4336" i="43" s="1"/>
  <c r="E4337" i="43" s="1"/>
  <c r="E4338" i="43" s="1"/>
  <c r="E4339" i="43" s="1"/>
  <c r="E4340" i="43" s="1"/>
  <c r="E4341" i="43" s="1"/>
  <c r="E4342" i="43" s="1"/>
  <c r="E4343" i="43" s="1"/>
  <c r="E4344" i="43" s="1"/>
  <c r="E4345" i="43" s="1"/>
  <c r="E4346" i="43" s="1"/>
  <c r="E4347" i="43" s="1"/>
  <c r="E4348" i="43" s="1"/>
  <c r="E4349" i="43" s="1"/>
  <c r="E4350" i="43" s="1"/>
  <c r="E4351" i="43" s="1"/>
  <c r="E4352" i="43" s="1"/>
  <c r="E4353" i="43" s="1"/>
  <c r="E4354" i="43" s="1"/>
  <c r="E4355" i="43" s="1"/>
  <c r="E4356" i="43" s="1"/>
  <c r="E4357" i="43" s="1"/>
  <c r="E4358" i="43" s="1"/>
  <c r="E4359" i="43" s="1"/>
  <c r="E4360" i="43" s="1"/>
  <c r="E4361" i="43" s="1"/>
  <c r="E4362" i="43" s="1"/>
  <c r="E4363" i="43" s="1"/>
  <c r="E4364" i="43" s="1"/>
  <c r="E4365" i="43" s="1"/>
  <c r="E4366" i="43" s="1"/>
  <c r="E4367" i="43" s="1"/>
  <c r="E4368" i="43" s="1"/>
  <c r="E4369" i="43" s="1"/>
  <c r="E4370" i="43" s="1"/>
  <c r="E4371" i="43" s="1"/>
  <c r="E4372" i="43" s="1"/>
  <c r="E4373" i="43" s="1"/>
  <c r="E4374" i="43" s="1"/>
  <c r="E4375" i="43" s="1"/>
  <c r="E4376" i="43" s="1"/>
  <c r="E4377" i="43" s="1"/>
  <c r="E4378" i="43" s="1"/>
  <c r="E4379" i="43" s="1"/>
  <c r="E4380" i="43" s="1"/>
  <c r="E4381" i="43" s="1"/>
  <c r="E4382" i="43" s="1"/>
  <c r="E4" i="43"/>
  <c r="B4" i="43"/>
  <c r="B5" i="43" s="1"/>
  <c r="B6" i="43" s="1"/>
  <c r="B7" i="43" s="1"/>
  <c r="B8" i="43" s="1"/>
  <c r="B9" i="43" s="1"/>
  <c r="B10" i="43" s="1"/>
  <c r="B11" i="43" s="1"/>
  <c r="B12" i="43" s="1"/>
  <c r="B13" i="43" s="1"/>
  <c r="B14" i="43" s="1"/>
  <c r="B15" i="43" s="1"/>
  <c r="B16" i="43" s="1"/>
  <c r="B17" i="43" s="1"/>
  <c r="B18" i="43" s="1"/>
  <c r="B19" i="43" s="1"/>
  <c r="B20" i="43" s="1"/>
  <c r="B21" i="43" s="1"/>
  <c r="B22" i="43" s="1"/>
  <c r="B23" i="43" s="1"/>
  <c r="B24" i="43" s="1"/>
  <c r="B25" i="43" s="1"/>
  <c r="B26" i="43" s="1"/>
  <c r="B27" i="43" s="1"/>
  <c r="B28" i="43" s="1"/>
  <c r="B29" i="43" s="1"/>
  <c r="B30" i="43" s="1"/>
  <c r="B31" i="43" s="1"/>
  <c r="B32" i="43" s="1"/>
  <c r="B33" i="43" s="1"/>
  <c r="B34" i="43" s="1"/>
  <c r="B35" i="43" s="1"/>
  <c r="B36" i="43" s="1"/>
  <c r="B37" i="43" s="1"/>
  <c r="B38" i="43" s="1"/>
  <c r="B39" i="43" s="1"/>
  <c r="B40" i="43" s="1"/>
  <c r="B41" i="43" s="1"/>
  <c r="B42" i="43" s="1"/>
  <c r="B43" i="43" s="1"/>
  <c r="B44" i="43" s="1"/>
  <c r="B45" i="43" s="1"/>
  <c r="B46" i="43" s="1"/>
  <c r="B47" i="43" s="1"/>
  <c r="B48" i="43" s="1"/>
  <c r="B49" i="43" s="1"/>
  <c r="B50" i="43" s="1"/>
  <c r="B51" i="43" s="1"/>
  <c r="B52" i="43" s="1"/>
  <c r="B53" i="43" s="1"/>
  <c r="B54" i="43" s="1"/>
  <c r="B55" i="43" s="1"/>
  <c r="B56" i="43" s="1"/>
  <c r="B57" i="43" s="1"/>
  <c r="B58" i="43" s="1"/>
  <c r="B59" i="43" s="1"/>
  <c r="B60" i="43" s="1"/>
  <c r="B61" i="43" s="1"/>
  <c r="B62" i="43" s="1"/>
  <c r="B63" i="43" s="1"/>
  <c r="B64" i="43" s="1"/>
  <c r="B65" i="43" s="1"/>
  <c r="B66" i="43" s="1"/>
  <c r="B67" i="43" s="1"/>
  <c r="B68" i="43" s="1"/>
  <c r="B69" i="43" s="1"/>
  <c r="B70" i="43" s="1"/>
  <c r="B71" i="43" s="1"/>
  <c r="B72" i="43" s="1"/>
  <c r="B73" i="43" s="1"/>
  <c r="B74" i="43" s="1"/>
  <c r="B75" i="43" s="1"/>
  <c r="B76" i="43" s="1"/>
  <c r="B77" i="43" s="1"/>
  <c r="B78" i="43" s="1"/>
  <c r="B79" i="43" s="1"/>
  <c r="B80" i="43" s="1"/>
  <c r="B81" i="43" s="1"/>
  <c r="B82" i="43" s="1"/>
  <c r="B83" i="43" s="1"/>
  <c r="B84" i="43" s="1"/>
  <c r="B85" i="43" s="1"/>
  <c r="B86" i="43" s="1"/>
  <c r="B87" i="43" s="1"/>
  <c r="B88" i="43" s="1"/>
  <c r="B89" i="43" s="1"/>
  <c r="B90" i="43" s="1"/>
  <c r="B91" i="43" s="1"/>
  <c r="B92" i="43" s="1"/>
  <c r="B93" i="43" s="1"/>
  <c r="B94" i="43" s="1"/>
  <c r="B95" i="43" s="1"/>
  <c r="B96" i="43" s="1"/>
  <c r="B97" i="43" s="1"/>
  <c r="B98" i="43" s="1"/>
  <c r="B99" i="43" s="1"/>
  <c r="B100" i="43" s="1"/>
  <c r="B101" i="43" s="1"/>
  <c r="B102" i="43" s="1"/>
  <c r="B103" i="43" s="1"/>
  <c r="B104" i="43" s="1"/>
  <c r="B105" i="43" s="1"/>
  <c r="B106" i="43" s="1"/>
  <c r="B107" i="43" s="1"/>
  <c r="B108" i="43" s="1"/>
  <c r="B109" i="43" s="1"/>
  <c r="B110" i="43" s="1"/>
  <c r="B111" i="43" s="1"/>
  <c r="B112" i="43" s="1"/>
  <c r="B113" i="43" s="1"/>
  <c r="B114" i="43" s="1"/>
  <c r="B115" i="43" s="1"/>
  <c r="B116" i="43" s="1"/>
  <c r="B117" i="43" s="1"/>
  <c r="B118" i="43" s="1"/>
  <c r="B119" i="43" s="1"/>
  <c r="B120" i="43" s="1"/>
  <c r="B121" i="43" s="1"/>
  <c r="B122" i="43" s="1"/>
  <c r="B123" i="43" s="1"/>
  <c r="B124" i="43" s="1"/>
  <c r="B125" i="43" s="1"/>
  <c r="B126" i="43" s="1"/>
  <c r="B127" i="43" s="1"/>
  <c r="B128" i="43" s="1"/>
  <c r="B129" i="43" s="1"/>
  <c r="B130" i="43" s="1"/>
  <c r="B131" i="43" s="1"/>
  <c r="B132" i="43" s="1"/>
  <c r="B133" i="43" s="1"/>
  <c r="B134" i="43" s="1"/>
  <c r="B135" i="43" s="1"/>
  <c r="B136" i="43" s="1"/>
  <c r="B137" i="43" s="1"/>
  <c r="B138" i="43" s="1"/>
  <c r="B139" i="43" s="1"/>
  <c r="B140" i="43" s="1"/>
  <c r="B141" i="43" s="1"/>
  <c r="B142" i="43" s="1"/>
  <c r="B143" i="43" s="1"/>
  <c r="B144" i="43" s="1"/>
  <c r="B145" i="43" s="1"/>
  <c r="B146" i="43" s="1"/>
  <c r="B147" i="43" s="1"/>
  <c r="B148" i="43" s="1"/>
  <c r="B149" i="43" s="1"/>
  <c r="B150" i="43" s="1"/>
  <c r="B151" i="43" s="1"/>
  <c r="B152" i="43" s="1"/>
  <c r="B153" i="43" s="1"/>
  <c r="B154" i="43" s="1"/>
  <c r="B155" i="43" s="1"/>
  <c r="B156" i="43" s="1"/>
  <c r="B157" i="43" s="1"/>
  <c r="B158" i="43" s="1"/>
  <c r="B159" i="43" s="1"/>
  <c r="B160" i="43" s="1"/>
  <c r="B161" i="43" s="1"/>
  <c r="B162" i="43" s="1"/>
  <c r="B163" i="43" s="1"/>
  <c r="B164" i="43" s="1"/>
  <c r="B165" i="43" s="1"/>
  <c r="B166" i="43" s="1"/>
  <c r="B167" i="43" s="1"/>
  <c r="B168" i="43" s="1"/>
  <c r="B169" i="43" s="1"/>
  <c r="B170" i="43" s="1"/>
  <c r="B171" i="43" s="1"/>
  <c r="B172" i="43" s="1"/>
  <c r="B173" i="43" s="1"/>
  <c r="B174" i="43" s="1"/>
  <c r="B175" i="43" s="1"/>
  <c r="B176" i="43" s="1"/>
  <c r="B177" i="43" s="1"/>
  <c r="B178" i="43" s="1"/>
  <c r="B179" i="43" s="1"/>
  <c r="B180" i="43" s="1"/>
  <c r="B181" i="43" s="1"/>
  <c r="B182" i="43" s="1"/>
  <c r="B183" i="43" s="1"/>
  <c r="B184" i="43" s="1"/>
  <c r="B185" i="43" s="1"/>
  <c r="B186" i="43" s="1"/>
  <c r="B187" i="43" s="1"/>
  <c r="B188" i="43" s="1"/>
  <c r="B189" i="43" s="1"/>
  <c r="B190" i="43" s="1"/>
  <c r="B191" i="43" s="1"/>
  <c r="B192" i="43" s="1"/>
  <c r="B193" i="43" s="1"/>
  <c r="B194" i="43" s="1"/>
  <c r="B195" i="43" s="1"/>
  <c r="B196" i="43" s="1"/>
  <c r="B197" i="43" s="1"/>
  <c r="B198" i="43" s="1"/>
  <c r="B199" i="43" s="1"/>
  <c r="B200" i="43" s="1"/>
  <c r="B201" i="43" s="1"/>
  <c r="B202" i="43" s="1"/>
  <c r="B203" i="43" s="1"/>
  <c r="B204" i="43" s="1"/>
  <c r="B205" i="43" s="1"/>
  <c r="B206" i="43" s="1"/>
  <c r="B207" i="43" s="1"/>
  <c r="B208" i="43" s="1"/>
  <c r="B209" i="43" s="1"/>
  <c r="B210" i="43" s="1"/>
  <c r="B211" i="43" s="1"/>
  <c r="B212" i="43" s="1"/>
  <c r="B213" i="43" s="1"/>
  <c r="B214" i="43" s="1"/>
  <c r="B215" i="43" s="1"/>
  <c r="B216" i="43" s="1"/>
  <c r="B217" i="43" s="1"/>
  <c r="B218" i="43" s="1"/>
  <c r="B219" i="43" s="1"/>
  <c r="B220" i="43" s="1"/>
  <c r="B221" i="43" s="1"/>
  <c r="B222" i="43" s="1"/>
  <c r="B223" i="43" s="1"/>
  <c r="B224" i="43" s="1"/>
  <c r="B225" i="43" s="1"/>
  <c r="B226" i="43" s="1"/>
  <c r="B227" i="43" s="1"/>
  <c r="B228" i="43" s="1"/>
  <c r="B229" i="43" s="1"/>
  <c r="B230" i="43" s="1"/>
  <c r="B231" i="43" s="1"/>
  <c r="B232" i="43" s="1"/>
  <c r="B233" i="43" s="1"/>
  <c r="B234" i="43" s="1"/>
  <c r="B235" i="43" s="1"/>
  <c r="B236" i="43" s="1"/>
  <c r="B237" i="43" s="1"/>
  <c r="B238" i="43" s="1"/>
  <c r="B239" i="43" s="1"/>
  <c r="B240" i="43" s="1"/>
  <c r="B241" i="43" s="1"/>
  <c r="B242" i="43" s="1"/>
  <c r="B243" i="43" s="1"/>
  <c r="B244" i="43" s="1"/>
  <c r="B245" i="43" s="1"/>
  <c r="B246" i="43" s="1"/>
  <c r="B247" i="43" s="1"/>
  <c r="B248" i="43" s="1"/>
  <c r="B249" i="43" s="1"/>
  <c r="B250" i="43" s="1"/>
  <c r="B251" i="43" s="1"/>
  <c r="B252" i="43" s="1"/>
  <c r="B253" i="43" s="1"/>
  <c r="B254" i="43" s="1"/>
  <c r="B255" i="43" s="1"/>
  <c r="B256" i="43" s="1"/>
  <c r="B257" i="43" s="1"/>
  <c r="B258" i="43" s="1"/>
  <c r="B259" i="43" s="1"/>
  <c r="B260" i="43" s="1"/>
  <c r="B261" i="43" s="1"/>
  <c r="B262" i="43" s="1"/>
  <c r="B263" i="43" s="1"/>
  <c r="B264" i="43" s="1"/>
  <c r="B265" i="43" s="1"/>
  <c r="B266" i="43" s="1"/>
  <c r="B267" i="43" s="1"/>
  <c r="B268" i="43" s="1"/>
  <c r="B269" i="43" s="1"/>
  <c r="B270" i="43" s="1"/>
  <c r="B271" i="43" s="1"/>
  <c r="B272" i="43" s="1"/>
  <c r="B273" i="43" s="1"/>
  <c r="B274" i="43" s="1"/>
  <c r="B275" i="43" s="1"/>
  <c r="B276" i="43" s="1"/>
  <c r="B277" i="43" s="1"/>
  <c r="B278" i="43" s="1"/>
  <c r="B279" i="43" s="1"/>
  <c r="B280" i="43" s="1"/>
  <c r="B281" i="43" s="1"/>
  <c r="B282" i="43" s="1"/>
  <c r="B283" i="43" s="1"/>
  <c r="B284" i="43" s="1"/>
  <c r="B285" i="43" s="1"/>
  <c r="B286" i="43" s="1"/>
  <c r="B287" i="43" s="1"/>
  <c r="B288" i="43" s="1"/>
  <c r="B289" i="43" s="1"/>
  <c r="B290" i="43" s="1"/>
  <c r="B291" i="43" s="1"/>
  <c r="B292" i="43" s="1"/>
  <c r="B293" i="43" s="1"/>
  <c r="B294" i="43" s="1"/>
  <c r="B295" i="43" s="1"/>
  <c r="B296" i="43" s="1"/>
  <c r="B297" i="43" s="1"/>
  <c r="B298" i="43" s="1"/>
  <c r="B299" i="43" s="1"/>
  <c r="B300" i="43" s="1"/>
  <c r="B301" i="43" s="1"/>
  <c r="B302" i="43" s="1"/>
  <c r="B303" i="43" s="1"/>
  <c r="B304" i="43" s="1"/>
  <c r="B305" i="43" s="1"/>
  <c r="B306" i="43" s="1"/>
  <c r="B307" i="43" s="1"/>
  <c r="B308" i="43" s="1"/>
  <c r="B309" i="43" s="1"/>
  <c r="B310" i="43" s="1"/>
  <c r="B311" i="43" s="1"/>
  <c r="B312" i="43" s="1"/>
  <c r="B313" i="43" s="1"/>
  <c r="B314" i="43" s="1"/>
  <c r="B315" i="43" s="1"/>
  <c r="B316" i="43" s="1"/>
  <c r="B317" i="43" s="1"/>
  <c r="B318" i="43" s="1"/>
  <c r="B319" i="43" s="1"/>
  <c r="B320" i="43" s="1"/>
  <c r="B321" i="43" s="1"/>
  <c r="B322" i="43" s="1"/>
  <c r="B323" i="43" s="1"/>
  <c r="B324" i="43" s="1"/>
  <c r="B325" i="43" s="1"/>
  <c r="B326" i="43" s="1"/>
  <c r="B327" i="43" s="1"/>
  <c r="B328" i="43" s="1"/>
  <c r="B329" i="43" s="1"/>
  <c r="B330" i="43" s="1"/>
  <c r="B331" i="43" s="1"/>
  <c r="B332" i="43" s="1"/>
  <c r="B333" i="43" s="1"/>
  <c r="B334" i="43" s="1"/>
  <c r="B335" i="43" s="1"/>
  <c r="B336" i="43" s="1"/>
  <c r="B337" i="43" s="1"/>
  <c r="B338" i="43" s="1"/>
  <c r="B339" i="43" s="1"/>
  <c r="B340" i="43" s="1"/>
  <c r="B341" i="43" s="1"/>
  <c r="B342" i="43" s="1"/>
  <c r="B343" i="43" s="1"/>
  <c r="B344" i="43" s="1"/>
  <c r="B345" i="43" s="1"/>
  <c r="B346" i="43" s="1"/>
  <c r="B347" i="43" s="1"/>
  <c r="B348" i="43" s="1"/>
  <c r="B349" i="43" s="1"/>
  <c r="B350" i="43" s="1"/>
  <c r="B351" i="43" s="1"/>
  <c r="B352" i="43" s="1"/>
  <c r="B353" i="43" s="1"/>
  <c r="B354" i="43" s="1"/>
  <c r="B355" i="43" s="1"/>
  <c r="B356" i="43" s="1"/>
  <c r="B357" i="43" s="1"/>
  <c r="B358" i="43" s="1"/>
  <c r="B359" i="43" s="1"/>
  <c r="B360" i="43" s="1"/>
  <c r="B361" i="43" s="1"/>
  <c r="B362" i="43" s="1"/>
  <c r="B363" i="43" s="1"/>
  <c r="B364" i="43" s="1"/>
  <c r="B365" i="43" s="1"/>
  <c r="B366" i="43" s="1"/>
  <c r="B367" i="43" s="1"/>
  <c r="B368" i="43" s="1"/>
  <c r="B369" i="43" s="1"/>
  <c r="B370" i="43" s="1"/>
  <c r="B371" i="43" s="1"/>
  <c r="B372" i="43" s="1"/>
  <c r="B373" i="43" s="1"/>
  <c r="B374" i="43" s="1"/>
  <c r="B375" i="43" s="1"/>
  <c r="B376" i="43" s="1"/>
  <c r="B377" i="43" s="1"/>
  <c r="B378" i="43" s="1"/>
  <c r="B379" i="43" s="1"/>
  <c r="B380" i="43" s="1"/>
  <c r="B381" i="43" s="1"/>
  <c r="B382" i="43" s="1"/>
  <c r="B383" i="43" s="1"/>
  <c r="B384" i="43" s="1"/>
  <c r="B385" i="43" s="1"/>
  <c r="B386" i="43" s="1"/>
  <c r="B387" i="43" s="1"/>
  <c r="B388" i="43" s="1"/>
  <c r="B389" i="43" s="1"/>
  <c r="B390" i="43" s="1"/>
  <c r="B391" i="43" s="1"/>
  <c r="B392" i="43" s="1"/>
  <c r="B393" i="43" s="1"/>
  <c r="B394" i="43" s="1"/>
  <c r="B395" i="43" s="1"/>
  <c r="B396" i="43" s="1"/>
  <c r="B397" i="43" s="1"/>
  <c r="B398" i="43" s="1"/>
  <c r="B399" i="43" s="1"/>
  <c r="B400" i="43" s="1"/>
  <c r="B401" i="43" s="1"/>
  <c r="B402" i="43" s="1"/>
  <c r="B403" i="43" s="1"/>
  <c r="B404" i="43" s="1"/>
  <c r="B405" i="43" s="1"/>
  <c r="B406" i="43" s="1"/>
  <c r="B407" i="43" s="1"/>
  <c r="B408" i="43" s="1"/>
  <c r="B409" i="43" s="1"/>
  <c r="B410" i="43" s="1"/>
  <c r="B411" i="43" s="1"/>
  <c r="B412" i="43" s="1"/>
  <c r="B413" i="43" s="1"/>
  <c r="B414" i="43" s="1"/>
  <c r="B415" i="43" s="1"/>
  <c r="B416" i="43" s="1"/>
  <c r="B417" i="43" s="1"/>
  <c r="B418" i="43" s="1"/>
  <c r="B419" i="43" s="1"/>
  <c r="B420" i="43" s="1"/>
  <c r="B421" i="43" s="1"/>
  <c r="B422" i="43" s="1"/>
  <c r="B423" i="43" s="1"/>
  <c r="B424" i="43" s="1"/>
  <c r="B425" i="43" s="1"/>
  <c r="B426" i="43" s="1"/>
  <c r="B427" i="43" s="1"/>
  <c r="B428" i="43" s="1"/>
  <c r="B429" i="43" s="1"/>
  <c r="B430" i="43" s="1"/>
  <c r="B431" i="43" s="1"/>
  <c r="B432" i="43" s="1"/>
  <c r="B433" i="43" s="1"/>
  <c r="B434" i="43" s="1"/>
  <c r="B435" i="43" s="1"/>
  <c r="B436" i="43" s="1"/>
  <c r="B437" i="43" s="1"/>
  <c r="B438" i="43" s="1"/>
  <c r="B439" i="43" s="1"/>
  <c r="B440" i="43" s="1"/>
  <c r="B441" i="43" s="1"/>
  <c r="B442" i="43" s="1"/>
  <c r="B443" i="43" s="1"/>
  <c r="B444" i="43" s="1"/>
  <c r="B445" i="43" s="1"/>
  <c r="B446" i="43" s="1"/>
  <c r="B447" i="43" s="1"/>
  <c r="B448" i="43" s="1"/>
  <c r="B449" i="43" s="1"/>
  <c r="B450" i="43" s="1"/>
  <c r="B451" i="43" s="1"/>
  <c r="B452" i="43" s="1"/>
  <c r="B453" i="43" s="1"/>
  <c r="B454" i="43" s="1"/>
  <c r="B455" i="43" s="1"/>
  <c r="B456" i="43" s="1"/>
  <c r="B457" i="43" s="1"/>
  <c r="B458" i="43" s="1"/>
  <c r="B459" i="43" s="1"/>
  <c r="B460" i="43" s="1"/>
  <c r="B461" i="43" s="1"/>
  <c r="B462" i="43" s="1"/>
  <c r="B463" i="43" s="1"/>
  <c r="B464" i="43" s="1"/>
  <c r="B465" i="43" s="1"/>
  <c r="B466" i="43" s="1"/>
  <c r="B467" i="43" s="1"/>
  <c r="B468" i="43" s="1"/>
  <c r="B469" i="43" s="1"/>
  <c r="B470" i="43" s="1"/>
  <c r="B471" i="43" s="1"/>
  <c r="B472" i="43" s="1"/>
  <c r="B473" i="43" s="1"/>
  <c r="B474" i="43" s="1"/>
  <c r="B475" i="43" s="1"/>
  <c r="B476" i="43" s="1"/>
  <c r="B477" i="43" s="1"/>
  <c r="B478" i="43" s="1"/>
  <c r="B479" i="43" s="1"/>
  <c r="B480" i="43" s="1"/>
  <c r="B481" i="43" s="1"/>
  <c r="B482" i="43" s="1"/>
  <c r="B483" i="43" s="1"/>
  <c r="B484" i="43" s="1"/>
  <c r="B485" i="43" s="1"/>
  <c r="B486" i="43" s="1"/>
  <c r="B487" i="43" s="1"/>
  <c r="B488" i="43" s="1"/>
  <c r="B489" i="43" s="1"/>
  <c r="B490" i="43" s="1"/>
  <c r="B491" i="43" s="1"/>
  <c r="B492" i="43" s="1"/>
  <c r="B493" i="43" s="1"/>
  <c r="B494" i="43" s="1"/>
  <c r="B495" i="43" s="1"/>
  <c r="B496" i="43" s="1"/>
  <c r="B497" i="43" s="1"/>
  <c r="B498" i="43" s="1"/>
  <c r="B499" i="43" s="1"/>
  <c r="B500" i="43" s="1"/>
  <c r="B501" i="43" s="1"/>
  <c r="B502" i="43" s="1"/>
  <c r="B503" i="43" s="1"/>
  <c r="B504" i="43" s="1"/>
  <c r="B505" i="43" s="1"/>
  <c r="B506" i="43" s="1"/>
  <c r="B507" i="43" s="1"/>
  <c r="B508" i="43" s="1"/>
  <c r="B509" i="43" s="1"/>
  <c r="B510" i="43" s="1"/>
  <c r="B511" i="43" s="1"/>
  <c r="B512" i="43" s="1"/>
  <c r="B513" i="43" s="1"/>
  <c r="B514" i="43" s="1"/>
  <c r="B515" i="43" s="1"/>
  <c r="B516" i="43" s="1"/>
  <c r="B517" i="43" s="1"/>
  <c r="B518" i="43" s="1"/>
  <c r="B519" i="43" s="1"/>
  <c r="B520" i="43" s="1"/>
  <c r="B521" i="43" s="1"/>
  <c r="B522" i="43" s="1"/>
  <c r="B523" i="43" s="1"/>
  <c r="B524" i="43" s="1"/>
  <c r="B525" i="43" s="1"/>
  <c r="B526" i="43" s="1"/>
  <c r="B527" i="43" s="1"/>
  <c r="B528" i="43" s="1"/>
  <c r="B529" i="43" s="1"/>
  <c r="B530" i="43" s="1"/>
  <c r="B531" i="43" s="1"/>
  <c r="B532" i="43" s="1"/>
  <c r="B533" i="43" s="1"/>
  <c r="B534" i="43" s="1"/>
  <c r="B535" i="43" s="1"/>
  <c r="B536" i="43" s="1"/>
  <c r="B537" i="43" s="1"/>
  <c r="B538" i="43" s="1"/>
  <c r="B539" i="43" s="1"/>
  <c r="B540" i="43" s="1"/>
  <c r="B541" i="43" s="1"/>
  <c r="B542" i="43" s="1"/>
  <c r="B543" i="43" s="1"/>
  <c r="B544" i="43" s="1"/>
  <c r="B545" i="43" s="1"/>
  <c r="B546" i="43" s="1"/>
  <c r="B547" i="43" s="1"/>
  <c r="B548" i="43" s="1"/>
  <c r="B549" i="43" s="1"/>
  <c r="B550" i="43" s="1"/>
  <c r="B551" i="43" s="1"/>
  <c r="B552" i="43" s="1"/>
  <c r="B553" i="43" s="1"/>
  <c r="B554" i="43" s="1"/>
  <c r="B555" i="43" s="1"/>
  <c r="B556" i="43" s="1"/>
  <c r="B557" i="43" s="1"/>
  <c r="B558" i="43" s="1"/>
  <c r="B559" i="43" s="1"/>
  <c r="B560" i="43" s="1"/>
  <c r="B561" i="43" s="1"/>
  <c r="B562" i="43" s="1"/>
  <c r="B563" i="43" s="1"/>
  <c r="B564" i="43" s="1"/>
  <c r="B565" i="43" s="1"/>
  <c r="B566" i="43" s="1"/>
  <c r="B567" i="43" s="1"/>
  <c r="B568" i="43" s="1"/>
  <c r="B569" i="43" s="1"/>
  <c r="B570" i="43" s="1"/>
  <c r="B571" i="43" s="1"/>
  <c r="B572" i="43" s="1"/>
  <c r="B573" i="43" s="1"/>
  <c r="B574" i="43" s="1"/>
  <c r="B575" i="43" s="1"/>
  <c r="B576" i="43" s="1"/>
  <c r="B577" i="43" s="1"/>
  <c r="B578" i="43" s="1"/>
  <c r="B579" i="43" s="1"/>
  <c r="B580" i="43" s="1"/>
  <c r="B581" i="43" s="1"/>
  <c r="B582" i="43" s="1"/>
  <c r="B583" i="43" s="1"/>
  <c r="B584" i="43" s="1"/>
  <c r="B585" i="43" s="1"/>
  <c r="B586" i="43" s="1"/>
  <c r="B587" i="43" s="1"/>
  <c r="B588" i="43" s="1"/>
  <c r="B589" i="43" s="1"/>
  <c r="B590" i="43" s="1"/>
  <c r="B591" i="43" s="1"/>
  <c r="B592" i="43" s="1"/>
  <c r="B593" i="43" s="1"/>
  <c r="B594" i="43" s="1"/>
  <c r="B595" i="43" s="1"/>
  <c r="B596" i="43" s="1"/>
  <c r="B597" i="43" s="1"/>
  <c r="B598" i="43" s="1"/>
  <c r="B599" i="43" s="1"/>
  <c r="B600" i="43" s="1"/>
  <c r="B601" i="43" s="1"/>
  <c r="B602" i="43" s="1"/>
  <c r="B603" i="43" s="1"/>
  <c r="B604" i="43" s="1"/>
  <c r="B605" i="43" s="1"/>
  <c r="B606" i="43" s="1"/>
  <c r="B607" i="43" s="1"/>
  <c r="B608" i="43" s="1"/>
  <c r="B609" i="43" s="1"/>
  <c r="B610" i="43" s="1"/>
  <c r="B611" i="43" s="1"/>
  <c r="B612" i="43" s="1"/>
  <c r="B613" i="43" s="1"/>
  <c r="B614" i="43" s="1"/>
  <c r="B615" i="43" s="1"/>
  <c r="B616" i="43" s="1"/>
  <c r="B617" i="43" s="1"/>
  <c r="B618" i="43" s="1"/>
  <c r="B619" i="43" s="1"/>
  <c r="B620" i="43" s="1"/>
  <c r="B621" i="43" s="1"/>
  <c r="B622" i="43" s="1"/>
  <c r="B623" i="43" s="1"/>
  <c r="B624" i="43" s="1"/>
  <c r="B625" i="43" s="1"/>
  <c r="B626" i="43" s="1"/>
  <c r="B627" i="43" s="1"/>
  <c r="B628" i="43" s="1"/>
  <c r="B629" i="43" s="1"/>
  <c r="B630" i="43" s="1"/>
  <c r="B631" i="43" s="1"/>
  <c r="B632" i="43" s="1"/>
  <c r="B633" i="43" s="1"/>
  <c r="B634" i="43" s="1"/>
  <c r="B635" i="43" s="1"/>
  <c r="B636" i="43" s="1"/>
  <c r="B637" i="43" s="1"/>
  <c r="B638" i="43" s="1"/>
  <c r="B639" i="43" s="1"/>
  <c r="B640" i="43" s="1"/>
  <c r="B641" i="43" s="1"/>
  <c r="B642" i="43" s="1"/>
  <c r="B643" i="43" s="1"/>
  <c r="B644" i="43" s="1"/>
  <c r="B645" i="43" s="1"/>
  <c r="B646" i="43" s="1"/>
  <c r="B647" i="43" s="1"/>
  <c r="B648" i="43" s="1"/>
  <c r="B649" i="43" s="1"/>
  <c r="B650" i="43" s="1"/>
  <c r="B651" i="43" s="1"/>
  <c r="B652" i="43" s="1"/>
  <c r="B653" i="43" s="1"/>
  <c r="B654" i="43" s="1"/>
  <c r="B655" i="43" s="1"/>
  <c r="B656" i="43" s="1"/>
  <c r="B657" i="43" s="1"/>
  <c r="B658" i="43" s="1"/>
  <c r="B659" i="43" s="1"/>
  <c r="B660" i="43" s="1"/>
  <c r="B661" i="43" s="1"/>
  <c r="B662" i="43" s="1"/>
  <c r="B663" i="43" s="1"/>
  <c r="B664" i="43" s="1"/>
  <c r="B665" i="43" s="1"/>
  <c r="B666" i="43" s="1"/>
  <c r="B667" i="43" s="1"/>
  <c r="B668" i="43" s="1"/>
  <c r="B669" i="43" s="1"/>
  <c r="B670" i="43" s="1"/>
  <c r="B671" i="43" s="1"/>
  <c r="B672" i="43" s="1"/>
  <c r="B673" i="43" s="1"/>
  <c r="B674" i="43" s="1"/>
  <c r="B675" i="43" s="1"/>
  <c r="B676" i="43" s="1"/>
  <c r="B677" i="43" s="1"/>
  <c r="B678" i="43" s="1"/>
  <c r="B679" i="43" s="1"/>
  <c r="B680" i="43" s="1"/>
  <c r="B681" i="43" s="1"/>
  <c r="B682" i="43" s="1"/>
  <c r="B683" i="43" s="1"/>
  <c r="B684" i="43" s="1"/>
  <c r="B685" i="43" s="1"/>
  <c r="B686" i="43" s="1"/>
  <c r="B687" i="43" s="1"/>
  <c r="B688" i="43" s="1"/>
  <c r="B689" i="43" s="1"/>
  <c r="B690" i="43" s="1"/>
  <c r="B691" i="43" s="1"/>
  <c r="B692" i="43" s="1"/>
  <c r="B693" i="43" s="1"/>
  <c r="B694" i="43" s="1"/>
  <c r="B695" i="43" s="1"/>
  <c r="B696" i="43" s="1"/>
  <c r="B697" i="43" s="1"/>
  <c r="B698" i="43" s="1"/>
  <c r="B699" i="43" s="1"/>
  <c r="B700" i="43" s="1"/>
  <c r="B701" i="43" s="1"/>
  <c r="B702" i="43" s="1"/>
  <c r="B703" i="43" s="1"/>
  <c r="B704" i="43" s="1"/>
  <c r="B705" i="43" s="1"/>
  <c r="B706" i="43" s="1"/>
  <c r="B707" i="43" s="1"/>
  <c r="B708" i="43" s="1"/>
  <c r="B709" i="43" s="1"/>
  <c r="B710" i="43" s="1"/>
  <c r="B711" i="43" s="1"/>
  <c r="B712" i="43" s="1"/>
  <c r="B713" i="43" s="1"/>
  <c r="B714" i="43" s="1"/>
  <c r="B715" i="43" s="1"/>
  <c r="B716" i="43" s="1"/>
  <c r="B717" i="43" s="1"/>
  <c r="B718" i="43" s="1"/>
  <c r="B719" i="43" s="1"/>
  <c r="B720" i="43" s="1"/>
  <c r="B721" i="43" s="1"/>
  <c r="B722" i="43" s="1"/>
  <c r="B723" i="43" s="1"/>
  <c r="B724" i="43" s="1"/>
  <c r="B725" i="43" s="1"/>
  <c r="B726" i="43" s="1"/>
  <c r="B727" i="43" s="1"/>
  <c r="B728" i="43" s="1"/>
  <c r="B729" i="43" s="1"/>
  <c r="B730" i="43" s="1"/>
  <c r="B731" i="43" s="1"/>
  <c r="B732" i="43" s="1"/>
  <c r="B733" i="43" s="1"/>
  <c r="B734" i="43" s="1"/>
  <c r="B735" i="43" s="1"/>
  <c r="B736" i="43" s="1"/>
  <c r="B737" i="43" s="1"/>
  <c r="B738" i="43" s="1"/>
  <c r="B739" i="43" s="1"/>
  <c r="B740" i="43" s="1"/>
  <c r="B741" i="43" s="1"/>
  <c r="B742" i="43" s="1"/>
  <c r="B743" i="43" s="1"/>
  <c r="B744" i="43" s="1"/>
  <c r="B745" i="43" s="1"/>
  <c r="B746" i="43" s="1"/>
  <c r="B747" i="43" s="1"/>
  <c r="B748" i="43" s="1"/>
  <c r="B749" i="43" s="1"/>
  <c r="B750" i="43" s="1"/>
  <c r="B751" i="43" s="1"/>
  <c r="B752" i="43" s="1"/>
  <c r="B753" i="43" s="1"/>
  <c r="B754" i="43" s="1"/>
  <c r="B755" i="43" s="1"/>
  <c r="B756" i="43" s="1"/>
  <c r="B757" i="43" s="1"/>
  <c r="B758" i="43" s="1"/>
  <c r="B759" i="43" s="1"/>
  <c r="B760" i="43" s="1"/>
  <c r="B761" i="43" s="1"/>
  <c r="B762" i="43" s="1"/>
  <c r="B763" i="43" s="1"/>
  <c r="B764" i="43" s="1"/>
  <c r="B765" i="43" s="1"/>
  <c r="B766" i="43" s="1"/>
  <c r="B767" i="43" s="1"/>
  <c r="B768" i="43" s="1"/>
  <c r="B769" i="43" s="1"/>
  <c r="B770" i="43" s="1"/>
  <c r="B771" i="43" s="1"/>
  <c r="B772" i="43" s="1"/>
  <c r="B773" i="43" s="1"/>
  <c r="B774" i="43" s="1"/>
  <c r="B775" i="43" s="1"/>
  <c r="B776" i="43" s="1"/>
  <c r="B777" i="43" s="1"/>
  <c r="B778" i="43" s="1"/>
  <c r="B779" i="43" s="1"/>
  <c r="B780" i="43" s="1"/>
  <c r="B781" i="43" s="1"/>
  <c r="B782" i="43" s="1"/>
  <c r="B783" i="43" s="1"/>
  <c r="B784" i="43" s="1"/>
  <c r="B785" i="43" s="1"/>
  <c r="B786" i="43" s="1"/>
  <c r="B787" i="43" s="1"/>
  <c r="B788" i="43" s="1"/>
  <c r="B789" i="43" s="1"/>
  <c r="B790" i="43" s="1"/>
  <c r="B791" i="43" s="1"/>
  <c r="B792" i="43" s="1"/>
  <c r="B793" i="43" s="1"/>
  <c r="B794" i="43" s="1"/>
  <c r="B795" i="43" s="1"/>
  <c r="B796" i="43" s="1"/>
  <c r="B797" i="43" s="1"/>
  <c r="B798" i="43" s="1"/>
  <c r="B799" i="43" s="1"/>
  <c r="B800" i="43" s="1"/>
  <c r="B801" i="43" s="1"/>
  <c r="B802" i="43" s="1"/>
  <c r="B803" i="43" s="1"/>
  <c r="B804" i="43" s="1"/>
  <c r="B805" i="43" s="1"/>
  <c r="B806" i="43" s="1"/>
  <c r="B807" i="43" s="1"/>
  <c r="B808" i="43" s="1"/>
  <c r="B809" i="43" s="1"/>
  <c r="B810" i="43" s="1"/>
  <c r="B811" i="43" s="1"/>
  <c r="B812" i="43" s="1"/>
  <c r="B813" i="43" s="1"/>
  <c r="B814" i="43" s="1"/>
  <c r="B815" i="43" s="1"/>
  <c r="B816" i="43" s="1"/>
  <c r="B817" i="43" s="1"/>
  <c r="B818" i="43" s="1"/>
  <c r="B819" i="43" s="1"/>
  <c r="B820" i="43" s="1"/>
  <c r="B821" i="43" s="1"/>
  <c r="B822" i="43" s="1"/>
  <c r="B823" i="43" s="1"/>
  <c r="B824" i="43" s="1"/>
  <c r="B825" i="43" s="1"/>
  <c r="B826" i="43" s="1"/>
  <c r="B827" i="43" s="1"/>
  <c r="B828" i="43" s="1"/>
  <c r="B829" i="43" s="1"/>
  <c r="B830" i="43" s="1"/>
  <c r="B831" i="43" s="1"/>
  <c r="B832" i="43" s="1"/>
  <c r="B833" i="43" s="1"/>
  <c r="B834" i="43" s="1"/>
  <c r="B835" i="43" s="1"/>
  <c r="B836" i="43" s="1"/>
  <c r="B837" i="43" s="1"/>
  <c r="B838" i="43" s="1"/>
  <c r="B839" i="43" s="1"/>
  <c r="B840" i="43" s="1"/>
  <c r="B841" i="43" s="1"/>
  <c r="B842" i="43" s="1"/>
  <c r="B843" i="43" s="1"/>
  <c r="B844" i="43" s="1"/>
  <c r="B845" i="43" s="1"/>
  <c r="B846" i="43" s="1"/>
  <c r="B847" i="43" s="1"/>
  <c r="B848" i="43" s="1"/>
  <c r="B849" i="43" s="1"/>
  <c r="B850" i="43" s="1"/>
  <c r="B851" i="43" s="1"/>
  <c r="B852" i="43" s="1"/>
  <c r="B853" i="43" s="1"/>
  <c r="B854" i="43" s="1"/>
  <c r="B855" i="43" s="1"/>
  <c r="B856" i="43" s="1"/>
  <c r="B857" i="43" s="1"/>
  <c r="B858" i="43" s="1"/>
  <c r="B859" i="43" s="1"/>
  <c r="B860" i="43" s="1"/>
  <c r="B861" i="43" s="1"/>
  <c r="B862" i="43" s="1"/>
  <c r="B863" i="43" s="1"/>
  <c r="B864" i="43" s="1"/>
  <c r="B865" i="43" s="1"/>
  <c r="B866" i="43" s="1"/>
  <c r="B867" i="43" s="1"/>
  <c r="B868" i="43" s="1"/>
  <c r="B869" i="43" s="1"/>
  <c r="B870" i="43" s="1"/>
  <c r="B871" i="43" s="1"/>
  <c r="B872" i="43" s="1"/>
  <c r="B873" i="43" s="1"/>
  <c r="B874" i="43" s="1"/>
  <c r="B875" i="43" s="1"/>
  <c r="B876" i="43" s="1"/>
  <c r="B877" i="43" s="1"/>
  <c r="B878" i="43" s="1"/>
  <c r="B879" i="43" s="1"/>
  <c r="B880" i="43" s="1"/>
  <c r="B881" i="43" s="1"/>
  <c r="B882" i="43" s="1"/>
  <c r="B883" i="43" s="1"/>
  <c r="B884" i="43" s="1"/>
  <c r="B885" i="43" s="1"/>
  <c r="B886" i="43" s="1"/>
  <c r="B887" i="43" s="1"/>
  <c r="B888" i="43" s="1"/>
  <c r="B889" i="43" s="1"/>
  <c r="B890" i="43" s="1"/>
  <c r="B891" i="43" s="1"/>
  <c r="B892" i="43" s="1"/>
  <c r="B893" i="43" s="1"/>
  <c r="B894" i="43" s="1"/>
  <c r="B895" i="43" s="1"/>
  <c r="B896" i="43" s="1"/>
  <c r="B897" i="43" s="1"/>
  <c r="B898" i="43" s="1"/>
  <c r="B899" i="43" s="1"/>
  <c r="B900" i="43" s="1"/>
  <c r="B901" i="43" s="1"/>
  <c r="B902" i="43" s="1"/>
  <c r="B903" i="43" s="1"/>
  <c r="B904" i="43" s="1"/>
  <c r="B905" i="43" s="1"/>
  <c r="B906" i="43" s="1"/>
  <c r="B907" i="43" s="1"/>
  <c r="B908" i="43" s="1"/>
  <c r="B909" i="43" s="1"/>
  <c r="B910" i="43" s="1"/>
  <c r="B911" i="43" s="1"/>
  <c r="B912" i="43" s="1"/>
  <c r="B913" i="43" s="1"/>
  <c r="B914" i="43" s="1"/>
  <c r="B915" i="43" s="1"/>
  <c r="B916" i="43" s="1"/>
  <c r="B917" i="43" s="1"/>
  <c r="B918" i="43" s="1"/>
  <c r="B919" i="43" s="1"/>
  <c r="B920" i="43" s="1"/>
  <c r="B921" i="43" s="1"/>
  <c r="B922" i="43" s="1"/>
  <c r="B923" i="43" s="1"/>
  <c r="B924" i="43" s="1"/>
  <c r="B925" i="43" s="1"/>
  <c r="B926" i="43" s="1"/>
  <c r="B927" i="43" s="1"/>
  <c r="B928" i="43" s="1"/>
  <c r="B929" i="43" s="1"/>
  <c r="B930" i="43" s="1"/>
  <c r="B931" i="43" s="1"/>
  <c r="B932" i="43" s="1"/>
  <c r="B933" i="43" s="1"/>
  <c r="B934" i="43" s="1"/>
  <c r="B935" i="43" s="1"/>
  <c r="B936" i="43" s="1"/>
  <c r="B937" i="43" s="1"/>
  <c r="B938" i="43" s="1"/>
  <c r="B939" i="43" s="1"/>
  <c r="B940" i="43" s="1"/>
  <c r="B941" i="43" s="1"/>
  <c r="B942" i="43" s="1"/>
  <c r="B943" i="43" s="1"/>
  <c r="B944" i="43" s="1"/>
  <c r="B945" i="43" s="1"/>
  <c r="B946" i="43" s="1"/>
  <c r="B947" i="43" s="1"/>
  <c r="B948" i="43" s="1"/>
  <c r="B949" i="43" s="1"/>
  <c r="B950" i="43" s="1"/>
  <c r="B951" i="43" s="1"/>
  <c r="B952" i="43" s="1"/>
  <c r="B953" i="43" s="1"/>
  <c r="B954" i="43" s="1"/>
  <c r="B955" i="43" s="1"/>
  <c r="B956" i="43" s="1"/>
  <c r="B957" i="43" s="1"/>
  <c r="B958" i="43" s="1"/>
  <c r="B959" i="43" s="1"/>
  <c r="B960" i="43" s="1"/>
  <c r="B961" i="43" s="1"/>
  <c r="B962" i="43" s="1"/>
  <c r="B963" i="43" s="1"/>
  <c r="B964" i="43" s="1"/>
  <c r="B965" i="43" s="1"/>
  <c r="B966" i="43" s="1"/>
  <c r="B967" i="43" s="1"/>
  <c r="B968" i="43" s="1"/>
  <c r="B969" i="43" s="1"/>
  <c r="B970" i="43" s="1"/>
  <c r="B971" i="43" s="1"/>
  <c r="B972" i="43" s="1"/>
  <c r="B973" i="43" s="1"/>
  <c r="B974" i="43" s="1"/>
  <c r="B975" i="43" s="1"/>
  <c r="B976" i="43" s="1"/>
  <c r="B977" i="43" s="1"/>
  <c r="B978" i="43" s="1"/>
  <c r="B979" i="43" s="1"/>
  <c r="B980" i="43" s="1"/>
  <c r="B981" i="43" s="1"/>
  <c r="B982" i="43" s="1"/>
  <c r="B983" i="43" s="1"/>
  <c r="B984" i="43" s="1"/>
  <c r="B985" i="43" s="1"/>
  <c r="B986" i="43" s="1"/>
  <c r="B987" i="43" s="1"/>
  <c r="B988" i="43" s="1"/>
  <c r="B989" i="43" s="1"/>
  <c r="B990" i="43" s="1"/>
  <c r="B991" i="43" s="1"/>
  <c r="B992" i="43" s="1"/>
  <c r="B993" i="43" s="1"/>
  <c r="B994" i="43" s="1"/>
  <c r="B995" i="43" s="1"/>
  <c r="B996" i="43" s="1"/>
  <c r="B997" i="43" s="1"/>
  <c r="B998" i="43" s="1"/>
  <c r="B999" i="43" s="1"/>
  <c r="B1000" i="43" s="1"/>
  <c r="B1001" i="43" s="1"/>
  <c r="B1002" i="43" s="1"/>
  <c r="B1003" i="43" s="1"/>
  <c r="B1004" i="43" s="1"/>
  <c r="B1005" i="43" s="1"/>
  <c r="B1006" i="43" s="1"/>
  <c r="B1007" i="43" s="1"/>
  <c r="B1008" i="43" s="1"/>
  <c r="B1009" i="43" s="1"/>
  <c r="B1010" i="43" s="1"/>
  <c r="B1011" i="43" s="1"/>
  <c r="B1012" i="43" s="1"/>
  <c r="B1013" i="43" s="1"/>
  <c r="B1014" i="43" s="1"/>
  <c r="B1015" i="43" s="1"/>
  <c r="B1016" i="43" s="1"/>
  <c r="B1017" i="43" s="1"/>
  <c r="B1018" i="43" s="1"/>
  <c r="B1019" i="43" s="1"/>
  <c r="B1020" i="43" s="1"/>
  <c r="B1021" i="43" s="1"/>
  <c r="B1022" i="43" s="1"/>
  <c r="B1023" i="43" s="1"/>
  <c r="B1024" i="43" s="1"/>
  <c r="B1025" i="43" s="1"/>
  <c r="B1026" i="43" s="1"/>
  <c r="B1027" i="43" s="1"/>
  <c r="B1028" i="43" s="1"/>
  <c r="B1029" i="43" s="1"/>
  <c r="B1030" i="43" s="1"/>
  <c r="B1031" i="43" s="1"/>
  <c r="B1032" i="43" s="1"/>
  <c r="B1033" i="43" s="1"/>
  <c r="B1034" i="43" s="1"/>
  <c r="B1035" i="43" s="1"/>
  <c r="B1036" i="43" s="1"/>
  <c r="B1037" i="43" s="1"/>
  <c r="B1038" i="43" s="1"/>
  <c r="B1039" i="43" s="1"/>
  <c r="B1040" i="43" s="1"/>
  <c r="B1041" i="43" s="1"/>
  <c r="B1042" i="43" s="1"/>
  <c r="B1043" i="43" s="1"/>
  <c r="B1044" i="43" s="1"/>
  <c r="B1045" i="43" s="1"/>
  <c r="B1046" i="43" s="1"/>
  <c r="B1047" i="43" s="1"/>
  <c r="B1048" i="43" s="1"/>
  <c r="B1049" i="43" s="1"/>
  <c r="B1050" i="43" s="1"/>
  <c r="B1051" i="43" s="1"/>
  <c r="B1052" i="43" s="1"/>
  <c r="B1053" i="43" s="1"/>
  <c r="B1054" i="43" s="1"/>
  <c r="B1055" i="43" s="1"/>
  <c r="B1056" i="43" s="1"/>
  <c r="B1057" i="43" s="1"/>
  <c r="B1058" i="43" s="1"/>
  <c r="B1059" i="43" s="1"/>
  <c r="B1060" i="43" s="1"/>
  <c r="B1061" i="43" s="1"/>
  <c r="B1062" i="43" s="1"/>
  <c r="B1063" i="43" s="1"/>
  <c r="B1064" i="43" s="1"/>
  <c r="B1065" i="43" s="1"/>
  <c r="B1066" i="43" s="1"/>
  <c r="B1067" i="43" s="1"/>
  <c r="B1068" i="43" s="1"/>
  <c r="B1069" i="43" s="1"/>
  <c r="B1070" i="43" s="1"/>
  <c r="B1071" i="43" s="1"/>
  <c r="B1072" i="43" s="1"/>
  <c r="B1073" i="43" s="1"/>
  <c r="B1074" i="43" s="1"/>
  <c r="B1075" i="43" s="1"/>
  <c r="B1076" i="43" s="1"/>
  <c r="B1077" i="43" s="1"/>
  <c r="B1078" i="43" s="1"/>
  <c r="B1079" i="43" s="1"/>
  <c r="B1080" i="43" s="1"/>
  <c r="B1081" i="43" s="1"/>
  <c r="B1082" i="43" s="1"/>
  <c r="B1083" i="43" s="1"/>
  <c r="B1084" i="43" s="1"/>
  <c r="B1085" i="43" s="1"/>
  <c r="B1086" i="43" s="1"/>
  <c r="B1087" i="43" s="1"/>
  <c r="B1088" i="43" s="1"/>
  <c r="B1089" i="43" s="1"/>
  <c r="B1090" i="43" s="1"/>
  <c r="B1091" i="43" s="1"/>
  <c r="B1092" i="43" s="1"/>
  <c r="B1093" i="43" s="1"/>
  <c r="B1094" i="43" s="1"/>
  <c r="B1095" i="43" s="1"/>
  <c r="B1096" i="43" s="1"/>
  <c r="B1097" i="43" s="1"/>
  <c r="B1098" i="43" s="1"/>
  <c r="B1099" i="43" s="1"/>
  <c r="B1100" i="43" s="1"/>
  <c r="B1101" i="43" s="1"/>
  <c r="B1102" i="43" s="1"/>
  <c r="B1103" i="43" s="1"/>
  <c r="B1104" i="43" s="1"/>
  <c r="B1105" i="43" s="1"/>
  <c r="B1106" i="43" s="1"/>
  <c r="B1107" i="43" s="1"/>
  <c r="B1108" i="43" s="1"/>
  <c r="B1109" i="43" s="1"/>
  <c r="B1110" i="43" s="1"/>
  <c r="B1111" i="43" s="1"/>
  <c r="B1112" i="43" s="1"/>
  <c r="B1113" i="43" s="1"/>
  <c r="B1114" i="43" s="1"/>
  <c r="B1115" i="43" s="1"/>
  <c r="B1116" i="43" s="1"/>
  <c r="B1117" i="43" s="1"/>
  <c r="B1118" i="43" s="1"/>
  <c r="B1119" i="43" s="1"/>
  <c r="B1120" i="43" s="1"/>
  <c r="B1121" i="43" s="1"/>
  <c r="B1122" i="43" s="1"/>
  <c r="B1123" i="43" s="1"/>
  <c r="B1124" i="43" s="1"/>
  <c r="B1125" i="43" s="1"/>
  <c r="B1126" i="43" s="1"/>
  <c r="B1127" i="43" s="1"/>
  <c r="B1128" i="43" s="1"/>
  <c r="B1129" i="43" s="1"/>
  <c r="B1130" i="43" s="1"/>
  <c r="B1131" i="43" s="1"/>
  <c r="B1132" i="43" s="1"/>
  <c r="B1133" i="43" s="1"/>
  <c r="B1134" i="43" s="1"/>
  <c r="B1135" i="43" s="1"/>
  <c r="B1136" i="43" s="1"/>
  <c r="B1137" i="43" s="1"/>
  <c r="B1138" i="43" s="1"/>
  <c r="B1139" i="43" s="1"/>
  <c r="B1140" i="43" s="1"/>
  <c r="B1141" i="43" s="1"/>
  <c r="B1142" i="43" s="1"/>
  <c r="B1143" i="43" s="1"/>
  <c r="B1144" i="43" s="1"/>
  <c r="B1145" i="43" s="1"/>
  <c r="B1146" i="43" s="1"/>
  <c r="B1147" i="43" s="1"/>
  <c r="B1148" i="43" s="1"/>
  <c r="B1149" i="43" s="1"/>
  <c r="B1150" i="43" s="1"/>
  <c r="B1151" i="43" s="1"/>
  <c r="B1152" i="43" s="1"/>
  <c r="B1153" i="43" s="1"/>
  <c r="B1154" i="43" s="1"/>
  <c r="B1155" i="43" s="1"/>
  <c r="B1156" i="43" s="1"/>
  <c r="B1157" i="43" s="1"/>
  <c r="B1158" i="43" s="1"/>
  <c r="B1159" i="43" s="1"/>
  <c r="B1160" i="43" s="1"/>
  <c r="B1161" i="43" s="1"/>
  <c r="B1162" i="43" s="1"/>
  <c r="B1163" i="43" s="1"/>
  <c r="B1164" i="43" s="1"/>
  <c r="B1165" i="43" s="1"/>
  <c r="B1166" i="43" s="1"/>
  <c r="B1167" i="43" s="1"/>
  <c r="B1168" i="43" s="1"/>
  <c r="B1169" i="43" s="1"/>
  <c r="B1170" i="43" s="1"/>
  <c r="B1171" i="43" s="1"/>
  <c r="B1172" i="43" s="1"/>
  <c r="B1173" i="43" s="1"/>
  <c r="B1174" i="43" s="1"/>
  <c r="B1175" i="43" s="1"/>
  <c r="B1176" i="43" s="1"/>
  <c r="B1177" i="43" s="1"/>
  <c r="B1178" i="43" s="1"/>
  <c r="B1179" i="43" s="1"/>
  <c r="B1180" i="43" s="1"/>
  <c r="B1181" i="43" s="1"/>
  <c r="B1182" i="43" s="1"/>
  <c r="B1183" i="43" s="1"/>
  <c r="B1184" i="43" s="1"/>
  <c r="B1185" i="43" s="1"/>
  <c r="B1186" i="43" s="1"/>
  <c r="B1187" i="43" s="1"/>
  <c r="B1188" i="43" s="1"/>
  <c r="B1189" i="43" s="1"/>
  <c r="B1190" i="43" s="1"/>
  <c r="B1191" i="43" s="1"/>
  <c r="B1192" i="43" s="1"/>
  <c r="B1193" i="43" s="1"/>
  <c r="B1194" i="43" s="1"/>
  <c r="B1195" i="43" s="1"/>
  <c r="B1196" i="43" s="1"/>
  <c r="B1197" i="43" s="1"/>
  <c r="B1198" i="43" s="1"/>
  <c r="B1199" i="43" s="1"/>
  <c r="B1200" i="43" s="1"/>
  <c r="B1201" i="43" s="1"/>
  <c r="B1202" i="43" s="1"/>
  <c r="B1203" i="43" s="1"/>
  <c r="B1204" i="43" s="1"/>
  <c r="B1205" i="43" s="1"/>
  <c r="B1206" i="43" s="1"/>
  <c r="B1207" i="43" s="1"/>
  <c r="B1208" i="43" s="1"/>
  <c r="B1209" i="43" s="1"/>
  <c r="B1210" i="43" s="1"/>
  <c r="B1211" i="43" s="1"/>
  <c r="B1212" i="43" s="1"/>
  <c r="B1213" i="43" s="1"/>
  <c r="B1214" i="43" s="1"/>
  <c r="B1215" i="43" s="1"/>
  <c r="B1216" i="43" s="1"/>
  <c r="B1217" i="43" s="1"/>
  <c r="B1218" i="43" s="1"/>
  <c r="B1219" i="43" s="1"/>
  <c r="B1220" i="43" s="1"/>
  <c r="B1221" i="43" s="1"/>
  <c r="B1222" i="43" s="1"/>
  <c r="B1223" i="43" s="1"/>
  <c r="B1224" i="43" s="1"/>
  <c r="B1225" i="43" s="1"/>
  <c r="B1226" i="43" s="1"/>
  <c r="B1227" i="43" s="1"/>
  <c r="B1228" i="43" s="1"/>
  <c r="B1229" i="43" s="1"/>
  <c r="B1230" i="43" s="1"/>
  <c r="B1231" i="43" s="1"/>
  <c r="B1232" i="43" s="1"/>
  <c r="B1233" i="43" s="1"/>
  <c r="B1234" i="43" s="1"/>
  <c r="B1235" i="43" s="1"/>
  <c r="B1236" i="43" s="1"/>
  <c r="B1237" i="43" s="1"/>
  <c r="B1238" i="43" s="1"/>
  <c r="B1239" i="43" s="1"/>
  <c r="B1240" i="43" s="1"/>
  <c r="B1241" i="43" s="1"/>
  <c r="B1242" i="43" s="1"/>
  <c r="B1243" i="43" s="1"/>
  <c r="B1244" i="43" s="1"/>
  <c r="B1245" i="43" s="1"/>
  <c r="B1246" i="43" s="1"/>
  <c r="B1247" i="43" s="1"/>
  <c r="B1248" i="43" s="1"/>
  <c r="B1249" i="43" s="1"/>
  <c r="B1250" i="43" s="1"/>
  <c r="B1251" i="43" s="1"/>
  <c r="B1252" i="43" s="1"/>
  <c r="B1253" i="43" s="1"/>
  <c r="B1254" i="43" s="1"/>
  <c r="B1255" i="43" s="1"/>
  <c r="B1256" i="43" s="1"/>
  <c r="B1257" i="43" s="1"/>
  <c r="B1258" i="43" s="1"/>
  <c r="B1259" i="43" s="1"/>
  <c r="B1260" i="43" s="1"/>
  <c r="B1261" i="43" s="1"/>
  <c r="B1262" i="43" s="1"/>
  <c r="B1263" i="43" s="1"/>
  <c r="B1264" i="43" s="1"/>
  <c r="B1265" i="43" s="1"/>
  <c r="B1266" i="43" s="1"/>
  <c r="B1267" i="43" s="1"/>
  <c r="B1268" i="43" s="1"/>
  <c r="B1269" i="43" s="1"/>
  <c r="B1270" i="43" s="1"/>
  <c r="B1271" i="43" s="1"/>
  <c r="B1272" i="43" s="1"/>
  <c r="B1273" i="43" s="1"/>
  <c r="B1274" i="43" s="1"/>
  <c r="B1275" i="43" s="1"/>
  <c r="B1276" i="43" s="1"/>
  <c r="B1277" i="43" s="1"/>
  <c r="B1278" i="43" s="1"/>
  <c r="B1279" i="43" s="1"/>
  <c r="B1280" i="43" s="1"/>
  <c r="B1281" i="43" s="1"/>
  <c r="B1282" i="43" s="1"/>
  <c r="B1283" i="43" s="1"/>
  <c r="B1284" i="43" s="1"/>
  <c r="B1285" i="43" s="1"/>
  <c r="B1286" i="43" s="1"/>
  <c r="B1287" i="43" s="1"/>
  <c r="B1288" i="43" s="1"/>
  <c r="B1289" i="43" s="1"/>
  <c r="B1290" i="43" s="1"/>
  <c r="B1291" i="43" s="1"/>
  <c r="B1292" i="43" s="1"/>
  <c r="B1293" i="43" s="1"/>
  <c r="B1294" i="43" s="1"/>
  <c r="B1295" i="43" s="1"/>
  <c r="B1296" i="43" s="1"/>
  <c r="B1297" i="43" s="1"/>
  <c r="B1298" i="43" s="1"/>
  <c r="B1299" i="43" s="1"/>
  <c r="B1300" i="43" s="1"/>
  <c r="B1301" i="43" s="1"/>
  <c r="B1302" i="43" s="1"/>
  <c r="B1303" i="43" s="1"/>
  <c r="B1304" i="43" s="1"/>
  <c r="B1305" i="43" s="1"/>
  <c r="B1306" i="43" s="1"/>
  <c r="B1307" i="43" s="1"/>
  <c r="B1308" i="43" s="1"/>
  <c r="B1309" i="43" s="1"/>
  <c r="B1310" i="43" s="1"/>
  <c r="B1311" i="43" s="1"/>
  <c r="B1312" i="43" s="1"/>
  <c r="B1313" i="43" s="1"/>
  <c r="B1314" i="43" s="1"/>
  <c r="B1315" i="43" s="1"/>
  <c r="B1316" i="43" s="1"/>
  <c r="B1317" i="43" s="1"/>
  <c r="B1318" i="43" s="1"/>
  <c r="B1319" i="43" s="1"/>
  <c r="B1320" i="43" s="1"/>
  <c r="B1321" i="43" s="1"/>
  <c r="B1322" i="43" s="1"/>
  <c r="B1323" i="43" s="1"/>
  <c r="B1324" i="43" s="1"/>
  <c r="B1325" i="43" s="1"/>
  <c r="B1326" i="43" s="1"/>
  <c r="B1327" i="43" s="1"/>
  <c r="B1328" i="43" s="1"/>
  <c r="B1329" i="43" s="1"/>
  <c r="B1330" i="43" s="1"/>
  <c r="B1331" i="43" s="1"/>
  <c r="B1332" i="43" s="1"/>
  <c r="B1333" i="43" s="1"/>
  <c r="B1334" i="43" s="1"/>
  <c r="B1335" i="43" s="1"/>
  <c r="B1336" i="43" s="1"/>
  <c r="B1337" i="43" s="1"/>
  <c r="B1338" i="43" s="1"/>
  <c r="B1339" i="43" s="1"/>
  <c r="B1340" i="43" s="1"/>
  <c r="B1341" i="43" s="1"/>
  <c r="B1342" i="43" s="1"/>
  <c r="B1343" i="43" s="1"/>
  <c r="B1344" i="43" s="1"/>
  <c r="B1345" i="43" s="1"/>
  <c r="B1346" i="43" s="1"/>
  <c r="B1347" i="43" s="1"/>
  <c r="B1348" i="43" s="1"/>
  <c r="B1349" i="43" s="1"/>
  <c r="B1350" i="43" s="1"/>
  <c r="B1351" i="43" s="1"/>
  <c r="B1352" i="43" s="1"/>
  <c r="B1353" i="43" s="1"/>
  <c r="B1354" i="43" s="1"/>
  <c r="B1355" i="43" s="1"/>
  <c r="B1356" i="43" s="1"/>
  <c r="B1357" i="43" s="1"/>
  <c r="B1358" i="43" s="1"/>
  <c r="B1359" i="43" s="1"/>
  <c r="B1360" i="43" s="1"/>
  <c r="B1361" i="43" s="1"/>
  <c r="B1362" i="43" s="1"/>
  <c r="B1363" i="43" s="1"/>
  <c r="B1364" i="43" s="1"/>
  <c r="B1365" i="43" s="1"/>
  <c r="B1366" i="43" s="1"/>
  <c r="B1367" i="43" s="1"/>
  <c r="B1368" i="43" s="1"/>
  <c r="B1369" i="43" s="1"/>
  <c r="B1370" i="43" s="1"/>
  <c r="B1371" i="43" s="1"/>
  <c r="B1372" i="43" s="1"/>
  <c r="B1373" i="43" s="1"/>
  <c r="B1374" i="43" s="1"/>
  <c r="B1375" i="43" s="1"/>
  <c r="B1376" i="43" s="1"/>
  <c r="B1377" i="43" s="1"/>
  <c r="B1378" i="43" s="1"/>
  <c r="B1379" i="43" s="1"/>
  <c r="B1380" i="43" s="1"/>
  <c r="B1381" i="43" s="1"/>
  <c r="B1382" i="43" s="1"/>
  <c r="B1383" i="43" s="1"/>
  <c r="B1384" i="43" s="1"/>
  <c r="B1385" i="43" s="1"/>
  <c r="B1386" i="43" s="1"/>
  <c r="B1387" i="43" s="1"/>
  <c r="B1388" i="43" s="1"/>
  <c r="B1389" i="43" s="1"/>
  <c r="B1390" i="43" s="1"/>
  <c r="B1391" i="43" s="1"/>
  <c r="B1392" i="43" s="1"/>
  <c r="B1393" i="43" s="1"/>
  <c r="B1394" i="43" s="1"/>
  <c r="B1395" i="43" s="1"/>
  <c r="B1396" i="43" s="1"/>
  <c r="B1397" i="43" s="1"/>
  <c r="B1398" i="43" s="1"/>
  <c r="B1399" i="43" s="1"/>
  <c r="B1400" i="43" s="1"/>
  <c r="B1401" i="43" s="1"/>
  <c r="B1402" i="43" s="1"/>
  <c r="B1403" i="43" s="1"/>
  <c r="B1404" i="43" s="1"/>
  <c r="B1405" i="43" s="1"/>
  <c r="B1406" i="43" s="1"/>
  <c r="B1407" i="43" s="1"/>
  <c r="B1408" i="43" s="1"/>
  <c r="B1409" i="43" s="1"/>
  <c r="B1410" i="43" s="1"/>
  <c r="B1411" i="43" s="1"/>
  <c r="B1412" i="43" s="1"/>
  <c r="B1413" i="43" s="1"/>
  <c r="B1414" i="43" s="1"/>
  <c r="B1415" i="43" s="1"/>
  <c r="B1416" i="43" s="1"/>
  <c r="B1417" i="43" s="1"/>
  <c r="B1418" i="43" s="1"/>
  <c r="B1419" i="43" s="1"/>
  <c r="B1420" i="43" s="1"/>
  <c r="B1421" i="43" s="1"/>
  <c r="B1422" i="43" s="1"/>
  <c r="B1423" i="43" s="1"/>
  <c r="B1424" i="43" s="1"/>
  <c r="B1425" i="43" s="1"/>
  <c r="B1426" i="43" s="1"/>
  <c r="B1427" i="43" s="1"/>
  <c r="B1428" i="43" s="1"/>
  <c r="B1429" i="43" s="1"/>
  <c r="B1430" i="43" s="1"/>
  <c r="B1431" i="43" s="1"/>
  <c r="B1432" i="43" s="1"/>
  <c r="B1433" i="43" s="1"/>
  <c r="B1434" i="43" s="1"/>
  <c r="B1435" i="43" s="1"/>
  <c r="B1436" i="43" s="1"/>
  <c r="B1437" i="43" s="1"/>
  <c r="B1438" i="43" s="1"/>
  <c r="B1439" i="43" s="1"/>
  <c r="B1440" i="43" s="1"/>
  <c r="B1441" i="43" s="1"/>
  <c r="B1442" i="43" s="1"/>
  <c r="B1443" i="43" s="1"/>
  <c r="B1444" i="43" s="1"/>
  <c r="B1445" i="43" s="1"/>
  <c r="B1446" i="43" s="1"/>
  <c r="B1447" i="43" s="1"/>
  <c r="B1448" i="43" s="1"/>
  <c r="B1449" i="43" s="1"/>
  <c r="B1450" i="43" s="1"/>
  <c r="B1451" i="43" s="1"/>
  <c r="B1452" i="43" s="1"/>
  <c r="B1453" i="43" s="1"/>
  <c r="B1454" i="43" s="1"/>
  <c r="B1455" i="43" s="1"/>
  <c r="B1456" i="43" s="1"/>
  <c r="B1457" i="43" s="1"/>
  <c r="B1458" i="43" s="1"/>
  <c r="B1459" i="43" s="1"/>
  <c r="B1460" i="43" s="1"/>
  <c r="B1461" i="43" s="1"/>
  <c r="B1462" i="43" s="1"/>
  <c r="B1463" i="43" s="1"/>
  <c r="B1464" i="43" s="1"/>
  <c r="B1465" i="43" s="1"/>
  <c r="B1466" i="43" s="1"/>
  <c r="B1467" i="43" s="1"/>
  <c r="B1468" i="43" s="1"/>
  <c r="B1469" i="43" s="1"/>
  <c r="B1470" i="43" s="1"/>
  <c r="B1471" i="43" s="1"/>
  <c r="B1472" i="43" s="1"/>
  <c r="B1473" i="43" s="1"/>
  <c r="B1474" i="43" s="1"/>
  <c r="B1475" i="43" s="1"/>
  <c r="B1476" i="43" s="1"/>
  <c r="B1477" i="43" s="1"/>
  <c r="B1478" i="43" s="1"/>
  <c r="B1479" i="43" s="1"/>
  <c r="B1480" i="43" s="1"/>
  <c r="B1481" i="43" s="1"/>
  <c r="B1482" i="43" s="1"/>
  <c r="B1483" i="43" s="1"/>
  <c r="B1484" i="43" s="1"/>
  <c r="B1485" i="43" s="1"/>
  <c r="B1486" i="43" s="1"/>
  <c r="B1487" i="43" s="1"/>
  <c r="B1488" i="43" s="1"/>
  <c r="B1489" i="43" s="1"/>
  <c r="B1490" i="43" s="1"/>
  <c r="B1491" i="43" s="1"/>
  <c r="B1492" i="43" s="1"/>
  <c r="B1493" i="43" s="1"/>
  <c r="B1494" i="43" s="1"/>
  <c r="B1495" i="43" s="1"/>
  <c r="B1496" i="43" s="1"/>
  <c r="B1497" i="43" s="1"/>
  <c r="B1498" i="43" s="1"/>
  <c r="B1499" i="43" s="1"/>
  <c r="B1500" i="43" s="1"/>
  <c r="B1501" i="43" s="1"/>
  <c r="B1502" i="43" s="1"/>
  <c r="B1503" i="43" s="1"/>
  <c r="B1504" i="43" s="1"/>
  <c r="B1505" i="43" s="1"/>
  <c r="B1506" i="43" s="1"/>
  <c r="B1507" i="43" s="1"/>
  <c r="B1508" i="43" s="1"/>
  <c r="B1509" i="43" s="1"/>
  <c r="B1510" i="43" s="1"/>
  <c r="B1511" i="43" s="1"/>
  <c r="B1512" i="43" s="1"/>
  <c r="B1513" i="43" s="1"/>
  <c r="B1514" i="43" s="1"/>
  <c r="B1515" i="43" s="1"/>
  <c r="B1516" i="43" s="1"/>
  <c r="B1517" i="43" s="1"/>
  <c r="B1518" i="43" s="1"/>
  <c r="B1519" i="43" s="1"/>
  <c r="B1520" i="43" s="1"/>
  <c r="B1521" i="43" s="1"/>
  <c r="B1522" i="43" s="1"/>
  <c r="B1523" i="43" s="1"/>
  <c r="B1524" i="43" s="1"/>
  <c r="B1525" i="43" s="1"/>
  <c r="B1526" i="43" s="1"/>
  <c r="B1527" i="43" s="1"/>
  <c r="B1528" i="43" s="1"/>
  <c r="B1529" i="43" s="1"/>
  <c r="B1530" i="43" s="1"/>
  <c r="B1531" i="43" s="1"/>
  <c r="B1532" i="43" s="1"/>
  <c r="B1533" i="43" s="1"/>
  <c r="B1534" i="43" s="1"/>
  <c r="B1535" i="43" s="1"/>
  <c r="B1536" i="43" s="1"/>
  <c r="B1537" i="43" s="1"/>
  <c r="B1538" i="43" s="1"/>
  <c r="B1539" i="43" s="1"/>
  <c r="B1540" i="43" s="1"/>
  <c r="B1541" i="43" s="1"/>
  <c r="B1542" i="43" s="1"/>
  <c r="B1543" i="43" s="1"/>
  <c r="B1544" i="43" s="1"/>
  <c r="B1545" i="43" s="1"/>
  <c r="B1546" i="43" s="1"/>
  <c r="B1547" i="43" s="1"/>
  <c r="B1548" i="43" s="1"/>
  <c r="B1549" i="43" s="1"/>
  <c r="B1550" i="43" s="1"/>
  <c r="B1551" i="43" s="1"/>
  <c r="B1552" i="43" s="1"/>
  <c r="B1553" i="43" s="1"/>
  <c r="B1554" i="43" s="1"/>
  <c r="B1555" i="43" s="1"/>
  <c r="B1556" i="43" s="1"/>
  <c r="B1557" i="43" s="1"/>
  <c r="B1558" i="43" s="1"/>
  <c r="B1559" i="43" s="1"/>
  <c r="B1560" i="43" s="1"/>
  <c r="B1561" i="43" s="1"/>
  <c r="B1562" i="43" s="1"/>
  <c r="B1563" i="43" s="1"/>
  <c r="B1564" i="43" s="1"/>
  <c r="B1565" i="43" s="1"/>
  <c r="B1566" i="43" s="1"/>
  <c r="B1567" i="43" s="1"/>
  <c r="B1568" i="43" s="1"/>
  <c r="B1569" i="43" s="1"/>
  <c r="B1570" i="43" s="1"/>
  <c r="B1571" i="43" s="1"/>
  <c r="B1572" i="43" s="1"/>
  <c r="B1573" i="43" s="1"/>
  <c r="B1574" i="43" s="1"/>
  <c r="B1575" i="43" s="1"/>
  <c r="B1576" i="43" s="1"/>
  <c r="B1577" i="43" s="1"/>
  <c r="B1578" i="43" s="1"/>
  <c r="B1579" i="43" s="1"/>
  <c r="B1580" i="43" s="1"/>
  <c r="B1581" i="43" s="1"/>
  <c r="B1582" i="43" s="1"/>
  <c r="B1583" i="43" s="1"/>
  <c r="B1584" i="43" s="1"/>
  <c r="B1585" i="43" s="1"/>
  <c r="B1586" i="43" s="1"/>
  <c r="B1587" i="43" s="1"/>
  <c r="B1588" i="43" s="1"/>
  <c r="B1589" i="43" s="1"/>
  <c r="B1590" i="43" s="1"/>
  <c r="B1591" i="43" s="1"/>
  <c r="B1592" i="43" s="1"/>
  <c r="B1593" i="43" s="1"/>
  <c r="B1594" i="43" s="1"/>
  <c r="B1595" i="43" s="1"/>
  <c r="B1596" i="43" s="1"/>
  <c r="B1597" i="43" s="1"/>
  <c r="B1598" i="43" s="1"/>
  <c r="B1599" i="43" s="1"/>
  <c r="B1600" i="43" s="1"/>
  <c r="B1601" i="43" s="1"/>
  <c r="B1602" i="43" s="1"/>
  <c r="B1603" i="43" s="1"/>
  <c r="B1604" i="43" s="1"/>
  <c r="B1605" i="43" s="1"/>
  <c r="B1606" i="43" s="1"/>
  <c r="B1607" i="43" s="1"/>
  <c r="B1608" i="43" s="1"/>
  <c r="B1609" i="43" s="1"/>
  <c r="B1610" i="43" s="1"/>
  <c r="B1611" i="43" s="1"/>
  <c r="B1612" i="43" s="1"/>
  <c r="B1613" i="43" s="1"/>
  <c r="B1614" i="43" s="1"/>
  <c r="B1615" i="43" s="1"/>
  <c r="B1616" i="43" s="1"/>
  <c r="B1617" i="43" s="1"/>
  <c r="B1618" i="43" s="1"/>
  <c r="B1619" i="43" s="1"/>
  <c r="B1620" i="43" s="1"/>
  <c r="B1621" i="43" s="1"/>
  <c r="B1622" i="43" s="1"/>
  <c r="B1623" i="43" s="1"/>
  <c r="B1624" i="43" s="1"/>
  <c r="B1625" i="43" s="1"/>
  <c r="B1626" i="43" s="1"/>
  <c r="B1627" i="43" s="1"/>
  <c r="B1628" i="43" s="1"/>
  <c r="B1629" i="43" s="1"/>
  <c r="B1630" i="43" s="1"/>
  <c r="B1631" i="43" s="1"/>
  <c r="B1632" i="43" s="1"/>
  <c r="B1633" i="43" s="1"/>
  <c r="B1634" i="43" s="1"/>
  <c r="B1635" i="43" s="1"/>
  <c r="B1636" i="43" s="1"/>
  <c r="B1637" i="43" s="1"/>
  <c r="B1638" i="43" s="1"/>
  <c r="B1639" i="43" s="1"/>
  <c r="B1640" i="43" s="1"/>
  <c r="B1641" i="43" s="1"/>
  <c r="B1642" i="43" s="1"/>
  <c r="B1643" i="43" s="1"/>
  <c r="B1644" i="43" s="1"/>
  <c r="B1645" i="43" s="1"/>
  <c r="B1646" i="43" s="1"/>
  <c r="B1647" i="43" s="1"/>
  <c r="B1648" i="43" s="1"/>
  <c r="B1649" i="43" s="1"/>
  <c r="B1650" i="43" s="1"/>
  <c r="B1651" i="43" s="1"/>
  <c r="B1652" i="43" s="1"/>
  <c r="B1653" i="43" s="1"/>
  <c r="B1654" i="43" s="1"/>
  <c r="B1655" i="43" s="1"/>
  <c r="B1656" i="43" s="1"/>
  <c r="B1657" i="43" s="1"/>
  <c r="B1658" i="43" s="1"/>
  <c r="B1659" i="43" s="1"/>
  <c r="B1660" i="43" s="1"/>
  <c r="B1661" i="43" s="1"/>
  <c r="B1662" i="43" s="1"/>
  <c r="B1663" i="43" s="1"/>
  <c r="B1664" i="43" s="1"/>
  <c r="B1665" i="43" s="1"/>
  <c r="B1666" i="43" s="1"/>
  <c r="B1667" i="43" s="1"/>
  <c r="B1668" i="43" s="1"/>
  <c r="B1669" i="43" s="1"/>
  <c r="B1670" i="43" s="1"/>
  <c r="B1671" i="43" s="1"/>
  <c r="B1672" i="43" s="1"/>
  <c r="B1673" i="43" s="1"/>
  <c r="B1674" i="43" s="1"/>
  <c r="B1675" i="43" s="1"/>
  <c r="B1676" i="43" s="1"/>
  <c r="B1677" i="43" s="1"/>
  <c r="B1678" i="43" s="1"/>
  <c r="B1679" i="43" s="1"/>
  <c r="B1680" i="43" s="1"/>
  <c r="B1681" i="43" s="1"/>
  <c r="B1682" i="43" s="1"/>
  <c r="B1683" i="43" s="1"/>
  <c r="B1684" i="43" s="1"/>
  <c r="B1685" i="43" s="1"/>
  <c r="B1686" i="43" s="1"/>
  <c r="B1687" i="43" s="1"/>
  <c r="B1688" i="43" s="1"/>
  <c r="B1689" i="43" s="1"/>
  <c r="B1690" i="43" s="1"/>
  <c r="B1691" i="43" s="1"/>
  <c r="B1692" i="43" s="1"/>
  <c r="B1693" i="43" s="1"/>
  <c r="B1694" i="43" s="1"/>
  <c r="B1695" i="43" s="1"/>
  <c r="B1696" i="43" s="1"/>
  <c r="B1697" i="43" s="1"/>
  <c r="B1698" i="43" s="1"/>
  <c r="B1699" i="43" s="1"/>
  <c r="B1700" i="43" s="1"/>
  <c r="B1701" i="43" s="1"/>
  <c r="B1702" i="43" s="1"/>
  <c r="B1703" i="43" s="1"/>
  <c r="B1704" i="43" s="1"/>
  <c r="B1705" i="43" s="1"/>
  <c r="B1706" i="43" s="1"/>
  <c r="B1707" i="43" s="1"/>
  <c r="B1708" i="43" s="1"/>
  <c r="B1709" i="43" s="1"/>
  <c r="B1710" i="43" s="1"/>
  <c r="B1711" i="43" s="1"/>
  <c r="B1712" i="43" s="1"/>
  <c r="B1713" i="43" s="1"/>
  <c r="B1714" i="43" s="1"/>
  <c r="B1715" i="43" s="1"/>
  <c r="B1716" i="43" s="1"/>
  <c r="B1717" i="43" s="1"/>
  <c r="B1718" i="43" s="1"/>
  <c r="B1719" i="43" s="1"/>
  <c r="B1720" i="43" s="1"/>
  <c r="B1721" i="43" s="1"/>
  <c r="B1722" i="43" s="1"/>
  <c r="B1723" i="43" s="1"/>
  <c r="B1724" i="43" s="1"/>
  <c r="B1725" i="43" s="1"/>
  <c r="B1726" i="43" s="1"/>
  <c r="B1727" i="43" s="1"/>
  <c r="B1728" i="43" s="1"/>
  <c r="B1729" i="43" s="1"/>
  <c r="B1730" i="43" s="1"/>
  <c r="B1731" i="43" s="1"/>
  <c r="B1732" i="43" s="1"/>
  <c r="B1733" i="43" s="1"/>
  <c r="B1734" i="43" s="1"/>
  <c r="B1735" i="43" s="1"/>
  <c r="B1736" i="43" s="1"/>
  <c r="B1737" i="43" s="1"/>
  <c r="B1738" i="43" s="1"/>
  <c r="B1739" i="43" s="1"/>
  <c r="B1740" i="43" s="1"/>
  <c r="B1741" i="43" s="1"/>
  <c r="B1742" i="43" s="1"/>
  <c r="B1743" i="43" s="1"/>
  <c r="B1744" i="43" s="1"/>
  <c r="B1745" i="43" s="1"/>
  <c r="B1746" i="43" s="1"/>
  <c r="B1747" i="43" s="1"/>
  <c r="B1748" i="43" s="1"/>
  <c r="B1749" i="43" s="1"/>
  <c r="B1750" i="43" s="1"/>
  <c r="B1751" i="43" s="1"/>
  <c r="B1752" i="43" s="1"/>
  <c r="B1753" i="43" s="1"/>
  <c r="B1754" i="43" s="1"/>
  <c r="B1755" i="43" s="1"/>
  <c r="B1756" i="43" s="1"/>
  <c r="B1757" i="43" s="1"/>
  <c r="B1758" i="43" s="1"/>
  <c r="B1759" i="43" s="1"/>
  <c r="B1760" i="43" s="1"/>
  <c r="B1761" i="43" s="1"/>
  <c r="B1762" i="43" s="1"/>
  <c r="B1763" i="43" s="1"/>
  <c r="B1764" i="43" s="1"/>
  <c r="B1765" i="43" s="1"/>
  <c r="B1766" i="43" s="1"/>
  <c r="B1767" i="43" s="1"/>
  <c r="B1768" i="43" s="1"/>
  <c r="B1769" i="43" s="1"/>
  <c r="B1770" i="43" s="1"/>
  <c r="B1771" i="43" s="1"/>
  <c r="B1772" i="43" s="1"/>
  <c r="B1773" i="43" s="1"/>
  <c r="B1774" i="43" s="1"/>
  <c r="B1775" i="43" s="1"/>
  <c r="B1776" i="43" s="1"/>
  <c r="B1777" i="43" s="1"/>
  <c r="B1778" i="43" s="1"/>
  <c r="B1779" i="43" s="1"/>
  <c r="B1780" i="43" s="1"/>
  <c r="B1781" i="43" s="1"/>
  <c r="B1782" i="43" s="1"/>
  <c r="B1783" i="43" s="1"/>
  <c r="B1784" i="43" s="1"/>
  <c r="B1785" i="43" s="1"/>
  <c r="B1786" i="43" s="1"/>
  <c r="B1787" i="43" s="1"/>
  <c r="B1788" i="43" s="1"/>
  <c r="B1789" i="43" s="1"/>
  <c r="B1790" i="43" s="1"/>
  <c r="B1791" i="43" s="1"/>
  <c r="B1792" i="43" s="1"/>
  <c r="B1793" i="43" s="1"/>
  <c r="B1794" i="43" s="1"/>
  <c r="B1795" i="43" s="1"/>
  <c r="B1796" i="43" s="1"/>
  <c r="B1797" i="43" s="1"/>
  <c r="B1798" i="43" s="1"/>
  <c r="B1799" i="43" s="1"/>
  <c r="B1800" i="43" s="1"/>
  <c r="B1801" i="43" s="1"/>
  <c r="B1802" i="43" s="1"/>
  <c r="B1803" i="43" s="1"/>
  <c r="B1804" i="43" s="1"/>
  <c r="B1805" i="43" s="1"/>
  <c r="B1806" i="43" s="1"/>
  <c r="B1807" i="43" s="1"/>
  <c r="B1808" i="43" s="1"/>
  <c r="B1809" i="43" s="1"/>
  <c r="B1810" i="43" s="1"/>
  <c r="B1811" i="43" s="1"/>
  <c r="B1812" i="43" s="1"/>
  <c r="B1813" i="43" s="1"/>
  <c r="B1814" i="43" s="1"/>
  <c r="B1815" i="43" s="1"/>
  <c r="B1816" i="43" s="1"/>
  <c r="B1817" i="43" s="1"/>
  <c r="B1818" i="43" s="1"/>
  <c r="B1819" i="43" s="1"/>
  <c r="B1820" i="43" s="1"/>
  <c r="B1821" i="43" s="1"/>
  <c r="B1822" i="43" s="1"/>
  <c r="B1823" i="43" s="1"/>
  <c r="B1824" i="43" s="1"/>
  <c r="B1825" i="43" s="1"/>
  <c r="B1826" i="43" s="1"/>
  <c r="B1827" i="43" s="1"/>
  <c r="B1828" i="43" s="1"/>
  <c r="B1829" i="43" s="1"/>
  <c r="B1830" i="43" s="1"/>
  <c r="B1831" i="43" s="1"/>
  <c r="B1832" i="43" s="1"/>
  <c r="B1833" i="43" s="1"/>
  <c r="B1834" i="43" s="1"/>
  <c r="B1835" i="43" s="1"/>
  <c r="B1836" i="43" s="1"/>
  <c r="B1837" i="43" s="1"/>
  <c r="B1838" i="43" s="1"/>
  <c r="B1839" i="43" s="1"/>
  <c r="B1840" i="43" s="1"/>
  <c r="B1841" i="43" s="1"/>
  <c r="B1842" i="43" s="1"/>
  <c r="B1843" i="43" s="1"/>
  <c r="B1844" i="43" s="1"/>
  <c r="B1845" i="43" s="1"/>
  <c r="B1846" i="43" s="1"/>
  <c r="B1847" i="43" s="1"/>
  <c r="B1848" i="43" s="1"/>
  <c r="B1849" i="43" s="1"/>
  <c r="B1850" i="43" s="1"/>
  <c r="B1851" i="43" s="1"/>
  <c r="B1852" i="43" s="1"/>
  <c r="B1853" i="43" s="1"/>
  <c r="B1854" i="43" s="1"/>
  <c r="B1855" i="43" s="1"/>
  <c r="B1856" i="43" s="1"/>
  <c r="B1857" i="43" s="1"/>
  <c r="B1858" i="43" s="1"/>
  <c r="B1859" i="43" s="1"/>
  <c r="B1860" i="43" s="1"/>
  <c r="B1861" i="43" s="1"/>
  <c r="B1862" i="43" s="1"/>
  <c r="B1863" i="43" s="1"/>
  <c r="B1864" i="43" s="1"/>
  <c r="B1865" i="43" s="1"/>
  <c r="B1866" i="43" s="1"/>
  <c r="B1867" i="43" s="1"/>
  <c r="B1868" i="43" s="1"/>
  <c r="B1869" i="43" s="1"/>
  <c r="B1870" i="43" s="1"/>
  <c r="B1871" i="43" s="1"/>
  <c r="B1872" i="43" s="1"/>
  <c r="B1873" i="43" s="1"/>
  <c r="B1874" i="43" s="1"/>
  <c r="B1875" i="43" s="1"/>
  <c r="B1876" i="43" s="1"/>
  <c r="B1877" i="43" s="1"/>
  <c r="B1878" i="43" s="1"/>
  <c r="B1879" i="43" s="1"/>
  <c r="B1880" i="43" s="1"/>
  <c r="B1881" i="43" s="1"/>
  <c r="B1882" i="43" s="1"/>
  <c r="B1883" i="43" s="1"/>
  <c r="B1884" i="43" s="1"/>
  <c r="B1885" i="43" s="1"/>
  <c r="B1886" i="43" s="1"/>
  <c r="B1887" i="43" s="1"/>
  <c r="B1888" i="43" s="1"/>
  <c r="B1889" i="43" s="1"/>
  <c r="B1890" i="43" s="1"/>
  <c r="B1891" i="43" s="1"/>
  <c r="B1892" i="43" s="1"/>
  <c r="B1893" i="43" s="1"/>
  <c r="B1894" i="43" s="1"/>
  <c r="B1895" i="43" s="1"/>
  <c r="B1896" i="43" s="1"/>
  <c r="B1897" i="43" s="1"/>
  <c r="B1898" i="43" s="1"/>
  <c r="B1899" i="43" s="1"/>
  <c r="B1900" i="43" s="1"/>
  <c r="B1901" i="43" s="1"/>
  <c r="B1902" i="43" s="1"/>
  <c r="B1903" i="43" s="1"/>
  <c r="B1904" i="43" s="1"/>
  <c r="B1905" i="43" s="1"/>
  <c r="B1906" i="43" s="1"/>
  <c r="B1907" i="43" s="1"/>
  <c r="B1908" i="43" s="1"/>
  <c r="B1909" i="43" s="1"/>
  <c r="B1910" i="43" s="1"/>
  <c r="B1911" i="43" s="1"/>
  <c r="B1912" i="43" s="1"/>
  <c r="B1913" i="43" s="1"/>
  <c r="B1914" i="43" s="1"/>
  <c r="B1915" i="43" s="1"/>
  <c r="B1916" i="43" s="1"/>
  <c r="B1917" i="43" s="1"/>
  <c r="B1918" i="43" s="1"/>
  <c r="B1919" i="43" s="1"/>
  <c r="B1920" i="43" s="1"/>
  <c r="B1921" i="43" s="1"/>
  <c r="B1922" i="43" s="1"/>
  <c r="B1923" i="43" s="1"/>
  <c r="B1924" i="43" s="1"/>
  <c r="B1925" i="43" s="1"/>
  <c r="B1926" i="43" s="1"/>
  <c r="B1927" i="43" s="1"/>
  <c r="B1928" i="43" s="1"/>
  <c r="B1929" i="43" s="1"/>
  <c r="B1930" i="43" s="1"/>
  <c r="B1931" i="43" s="1"/>
  <c r="B1932" i="43" s="1"/>
  <c r="B1933" i="43" s="1"/>
  <c r="B1934" i="43" s="1"/>
  <c r="B1935" i="43" s="1"/>
  <c r="B1936" i="43" s="1"/>
  <c r="B1937" i="43" s="1"/>
  <c r="B1938" i="43" s="1"/>
  <c r="B1939" i="43" s="1"/>
  <c r="B1940" i="43" s="1"/>
  <c r="B1941" i="43" s="1"/>
  <c r="B1942" i="43" s="1"/>
  <c r="B1943" i="43" s="1"/>
  <c r="B1944" i="43" s="1"/>
  <c r="B1945" i="43" s="1"/>
  <c r="B1946" i="43" s="1"/>
  <c r="B1947" i="43" s="1"/>
  <c r="B1948" i="43" s="1"/>
  <c r="B1949" i="43" s="1"/>
  <c r="B1950" i="43" s="1"/>
  <c r="B1951" i="43" s="1"/>
  <c r="B1952" i="43" s="1"/>
  <c r="B1953" i="43" s="1"/>
  <c r="B1954" i="43" s="1"/>
  <c r="B1955" i="43" s="1"/>
  <c r="B1956" i="43" s="1"/>
  <c r="B1957" i="43" s="1"/>
  <c r="B1958" i="43" s="1"/>
  <c r="B1959" i="43" s="1"/>
  <c r="B1960" i="43" s="1"/>
  <c r="B1961" i="43" s="1"/>
  <c r="B1962" i="43" s="1"/>
  <c r="B1963" i="43" s="1"/>
  <c r="B1964" i="43" s="1"/>
  <c r="B1965" i="43" s="1"/>
  <c r="B1966" i="43" s="1"/>
  <c r="B1967" i="43" s="1"/>
  <c r="B1968" i="43" s="1"/>
  <c r="B1969" i="43" s="1"/>
  <c r="B1970" i="43" s="1"/>
  <c r="B1971" i="43" s="1"/>
  <c r="B1972" i="43" s="1"/>
  <c r="B1973" i="43" s="1"/>
  <c r="B1974" i="43" s="1"/>
  <c r="B1975" i="43" s="1"/>
  <c r="B1976" i="43" s="1"/>
  <c r="B1977" i="43" s="1"/>
  <c r="B1978" i="43" s="1"/>
  <c r="B1979" i="43" s="1"/>
  <c r="B1980" i="43" s="1"/>
  <c r="B1981" i="43" s="1"/>
  <c r="B1982" i="43" s="1"/>
  <c r="B1983" i="43" s="1"/>
  <c r="B1984" i="43" s="1"/>
  <c r="B1985" i="43" s="1"/>
  <c r="B1986" i="43" s="1"/>
  <c r="B1987" i="43" s="1"/>
  <c r="B1988" i="43" s="1"/>
  <c r="B1989" i="43" s="1"/>
  <c r="B1990" i="43" s="1"/>
  <c r="B1991" i="43" s="1"/>
  <c r="B1992" i="43" s="1"/>
  <c r="B1993" i="43" s="1"/>
  <c r="B1994" i="43" s="1"/>
  <c r="B1995" i="43" s="1"/>
  <c r="B1996" i="43" s="1"/>
  <c r="B1997" i="43" s="1"/>
  <c r="B1998" i="43" s="1"/>
  <c r="B1999" i="43" s="1"/>
  <c r="B2000" i="43" s="1"/>
  <c r="B2001" i="43" s="1"/>
  <c r="B2002" i="43" s="1"/>
  <c r="B2003" i="43" s="1"/>
  <c r="B2004" i="43" s="1"/>
  <c r="B2005" i="43" s="1"/>
  <c r="B2006" i="43" s="1"/>
  <c r="B2007" i="43" s="1"/>
  <c r="B2008" i="43" s="1"/>
  <c r="B2009" i="43" s="1"/>
  <c r="B2010" i="43" s="1"/>
  <c r="B2011" i="43" s="1"/>
  <c r="B2012" i="43" s="1"/>
  <c r="B2013" i="43" s="1"/>
  <c r="B2014" i="43" s="1"/>
  <c r="B2015" i="43" s="1"/>
  <c r="B2016" i="43" s="1"/>
  <c r="B2017" i="43" s="1"/>
  <c r="B2018" i="43" s="1"/>
  <c r="B2019" i="43" s="1"/>
  <c r="B2020" i="43" s="1"/>
  <c r="B2021" i="43" s="1"/>
  <c r="B2022" i="43" s="1"/>
  <c r="B2023" i="43" s="1"/>
  <c r="B2024" i="43" s="1"/>
  <c r="B2025" i="43" s="1"/>
  <c r="B2026" i="43" s="1"/>
  <c r="B2027" i="43" s="1"/>
  <c r="B2028" i="43" s="1"/>
  <c r="B2029" i="43" s="1"/>
  <c r="B2030" i="43" s="1"/>
  <c r="B2031" i="43" s="1"/>
  <c r="B2032" i="43" s="1"/>
  <c r="B2033" i="43" s="1"/>
  <c r="B2034" i="43" s="1"/>
  <c r="B2035" i="43" s="1"/>
  <c r="B2036" i="43" s="1"/>
  <c r="B2037" i="43" s="1"/>
  <c r="B2038" i="43" s="1"/>
  <c r="B2039" i="43" s="1"/>
  <c r="B2040" i="43" s="1"/>
  <c r="B2041" i="43" s="1"/>
  <c r="B2042" i="43" s="1"/>
  <c r="B2043" i="43" s="1"/>
  <c r="B2044" i="43" s="1"/>
  <c r="B2045" i="43" s="1"/>
  <c r="B2046" i="43" s="1"/>
  <c r="B2047" i="43" s="1"/>
  <c r="B2048" i="43" s="1"/>
  <c r="B2049" i="43" s="1"/>
  <c r="B2050" i="43" s="1"/>
  <c r="B2051" i="43" s="1"/>
  <c r="B2052" i="43" s="1"/>
  <c r="B2053" i="43" s="1"/>
  <c r="B2054" i="43" s="1"/>
  <c r="B2055" i="43" s="1"/>
  <c r="B2056" i="43" s="1"/>
  <c r="B2057" i="43" s="1"/>
  <c r="B2058" i="43" s="1"/>
  <c r="B2059" i="43" s="1"/>
  <c r="B2060" i="43" s="1"/>
  <c r="B2061" i="43" s="1"/>
  <c r="B2062" i="43" s="1"/>
  <c r="B2063" i="43" s="1"/>
  <c r="B2064" i="43" s="1"/>
  <c r="B2065" i="43" s="1"/>
  <c r="B2066" i="43" s="1"/>
  <c r="B2067" i="43" s="1"/>
  <c r="B2068" i="43" s="1"/>
  <c r="B2069" i="43" s="1"/>
  <c r="B2070" i="43" s="1"/>
  <c r="B2071" i="43" s="1"/>
  <c r="B2072" i="43" s="1"/>
  <c r="B2073" i="43" s="1"/>
  <c r="B2074" i="43" s="1"/>
  <c r="B2075" i="43" s="1"/>
  <c r="B2076" i="43" s="1"/>
  <c r="B2077" i="43" s="1"/>
  <c r="B2078" i="43" s="1"/>
  <c r="B2079" i="43" s="1"/>
  <c r="B2080" i="43" s="1"/>
  <c r="B2081" i="43" s="1"/>
  <c r="B2082" i="43" s="1"/>
  <c r="B2083" i="43" s="1"/>
  <c r="B2084" i="43" s="1"/>
  <c r="B2085" i="43" s="1"/>
  <c r="B2086" i="43" s="1"/>
  <c r="B2087" i="43" s="1"/>
  <c r="B2088" i="43" s="1"/>
  <c r="B2089" i="43" s="1"/>
  <c r="B2090" i="43" s="1"/>
  <c r="B2091" i="43" s="1"/>
  <c r="B2092" i="43" s="1"/>
  <c r="B2093" i="43" s="1"/>
  <c r="B2094" i="43" s="1"/>
  <c r="B2095" i="43" s="1"/>
  <c r="B2096" i="43" s="1"/>
  <c r="B2097" i="43" s="1"/>
  <c r="B2098" i="43" s="1"/>
  <c r="B2099" i="43" s="1"/>
  <c r="B2100" i="43" s="1"/>
  <c r="B2101" i="43" s="1"/>
  <c r="B2102" i="43" s="1"/>
  <c r="B2103" i="43" s="1"/>
  <c r="B2104" i="43" s="1"/>
  <c r="B2105" i="43" s="1"/>
  <c r="B2106" i="43" s="1"/>
  <c r="B2107" i="43" s="1"/>
  <c r="B2108" i="43" s="1"/>
  <c r="B2109" i="43" s="1"/>
  <c r="B2110" i="43" s="1"/>
  <c r="B2111" i="43" s="1"/>
  <c r="B2112" i="43" s="1"/>
  <c r="B2113" i="43" s="1"/>
  <c r="B2114" i="43" s="1"/>
  <c r="B2115" i="43" s="1"/>
  <c r="B2116" i="43" s="1"/>
  <c r="B2117" i="43" s="1"/>
  <c r="B2118" i="43" s="1"/>
  <c r="B2119" i="43" s="1"/>
  <c r="B2120" i="43" s="1"/>
  <c r="B2121" i="43" s="1"/>
  <c r="B2122" i="43" s="1"/>
  <c r="B2123" i="43" s="1"/>
  <c r="B2124" i="43" s="1"/>
  <c r="B2125" i="43" s="1"/>
  <c r="B2126" i="43" s="1"/>
  <c r="B2127" i="43" s="1"/>
  <c r="B2128" i="43" s="1"/>
  <c r="B2129" i="43" s="1"/>
  <c r="B2130" i="43" s="1"/>
  <c r="B2131" i="43" s="1"/>
  <c r="B2132" i="43" s="1"/>
  <c r="B2133" i="43" s="1"/>
  <c r="B2134" i="43" s="1"/>
  <c r="B2135" i="43" s="1"/>
  <c r="B2136" i="43" s="1"/>
  <c r="B2137" i="43" s="1"/>
  <c r="B2138" i="43" s="1"/>
  <c r="B2139" i="43" s="1"/>
  <c r="B2140" i="43" s="1"/>
  <c r="B2141" i="43" s="1"/>
  <c r="B2142" i="43" s="1"/>
  <c r="B2143" i="43" s="1"/>
  <c r="B2144" i="43" s="1"/>
  <c r="B2145" i="43" s="1"/>
  <c r="B2146" i="43" s="1"/>
  <c r="B2147" i="43" s="1"/>
  <c r="B2148" i="43" s="1"/>
  <c r="B2149" i="43" s="1"/>
  <c r="B2150" i="43" s="1"/>
  <c r="B2151" i="43" s="1"/>
  <c r="B2152" i="43" s="1"/>
  <c r="B2153" i="43" s="1"/>
  <c r="B2154" i="43" s="1"/>
  <c r="B2155" i="43" s="1"/>
  <c r="B2156" i="43" s="1"/>
  <c r="B2157" i="43" s="1"/>
  <c r="B2158" i="43" s="1"/>
  <c r="B2159" i="43" s="1"/>
  <c r="B2160" i="43" s="1"/>
  <c r="B2161" i="43" s="1"/>
  <c r="B2162" i="43" s="1"/>
  <c r="B2163" i="43" s="1"/>
  <c r="B2164" i="43" s="1"/>
  <c r="B2165" i="43" s="1"/>
  <c r="B2166" i="43" s="1"/>
  <c r="B2167" i="43" s="1"/>
  <c r="B2168" i="43" s="1"/>
  <c r="B2169" i="43" s="1"/>
  <c r="B2170" i="43" s="1"/>
  <c r="B2171" i="43" s="1"/>
  <c r="B2172" i="43" s="1"/>
  <c r="B2173" i="43" s="1"/>
  <c r="B2174" i="43" s="1"/>
  <c r="B2175" i="43" s="1"/>
  <c r="B2176" i="43" s="1"/>
  <c r="B2177" i="43" s="1"/>
  <c r="B2178" i="43" s="1"/>
  <c r="B2179" i="43" s="1"/>
  <c r="B2180" i="43" s="1"/>
  <c r="B2181" i="43" s="1"/>
  <c r="B2182" i="43" s="1"/>
  <c r="B2183" i="43" s="1"/>
  <c r="B2184" i="43" s="1"/>
  <c r="B2185" i="43" s="1"/>
  <c r="B2186" i="43" s="1"/>
  <c r="B2187" i="43" s="1"/>
  <c r="B2188" i="43" s="1"/>
  <c r="B2189" i="43" s="1"/>
  <c r="B2190" i="43" s="1"/>
  <c r="B2191" i="43" s="1"/>
  <c r="B2192" i="43" s="1"/>
  <c r="B2193" i="43" s="1"/>
  <c r="B2194" i="43" s="1"/>
  <c r="B2195" i="43" s="1"/>
  <c r="B2196" i="43" s="1"/>
  <c r="B2197" i="43" s="1"/>
  <c r="B2198" i="43" s="1"/>
  <c r="B2199" i="43" s="1"/>
  <c r="B2200" i="43" s="1"/>
  <c r="B2201" i="43" s="1"/>
  <c r="B2202" i="43" s="1"/>
  <c r="B2203" i="43" s="1"/>
  <c r="B2204" i="43" s="1"/>
  <c r="B2205" i="43" s="1"/>
  <c r="B2206" i="43" s="1"/>
  <c r="B2207" i="43" s="1"/>
  <c r="B2208" i="43" s="1"/>
  <c r="B2209" i="43" s="1"/>
  <c r="B2210" i="43" s="1"/>
  <c r="B2211" i="43" s="1"/>
  <c r="B2212" i="43" s="1"/>
  <c r="B2213" i="43" s="1"/>
  <c r="B2214" i="43" s="1"/>
  <c r="B2215" i="43" s="1"/>
  <c r="B2216" i="43" s="1"/>
  <c r="B2217" i="43" s="1"/>
  <c r="B2218" i="43" s="1"/>
  <c r="B2219" i="43" s="1"/>
  <c r="B2220" i="43" s="1"/>
  <c r="B2221" i="43" s="1"/>
  <c r="B2222" i="43" s="1"/>
  <c r="B2223" i="43" s="1"/>
  <c r="B2224" i="43" s="1"/>
  <c r="B2225" i="43" s="1"/>
  <c r="B2226" i="43" s="1"/>
  <c r="B2227" i="43" s="1"/>
  <c r="B2228" i="43" s="1"/>
  <c r="B2229" i="43" s="1"/>
  <c r="B2230" i="43" s="1"/>
  <c r="B2231" i="43" s="1"/>
  <c r="B2232" i="43" s="1"/>
  <c r="B2233" i="43" s="1"/>
  <c r="B2234" i="43" s="1"/>
  <c r="B2235" i="43" s="1"/>
  <c r="B2236" i="43" s="1"/>
  <c r="B2237" i="43" s="1"/>
  <c r="B2238" i="43" s="1"/>
  <c r="B2239" i="43" s="1"/>
  <c r="B2240" i="43" s="1"/>
  <c r="B2241" i="43" s="1"/>
  <c r="B2242" i="43" s="1"/>
  <c r="B2243" i="43" s="1"/>
  <c r="B2244" i="43" s="1"/>
  <c r="B2245" i="43" s="1"/>
  <c r="B2246" i="43" s="1"/>
  <c r="B2247" i="43" s="1"/>
  <c r="B2248" i="43" s="1"/>
  <c r="B2249" i="43" s="1"/>
  <c r="B2250" i="43" s="1"/>
  <c r="B2251" i="43" s="1"/>
  <c r="B2252" i="43" s="1"/>
  <c r="B2253" i="43" s="1"/>
  <c r="B2254" i="43" s="1"/>
  <c r="B2255" i="43" s="1"/>
  <c r="B2256" i="43" s="1"/>
  <c r="B2257" i="43" s="1"/>
  <c r="B2258" i="43" s="1"/>
  <c r="B2259" i="43" s="1"/>
  <c r="B2260" i="43" s="1"/>
  <c r="B2261" i="43" s="1"/>
  <c r="B2262" i="43" s="1"/>
  <c r="B2263" i="43" s="1"/>
  <c r="B2264" i="43" s="1"/>
  <c r="B2265" i="43" s="1"/>
  <c r="B2266" i="43" s="1"/>
  <c r="B2267" i="43" s="1"/>
  <c r="B2268" i="43" s="1"/>
  <c r="B2269" i="43" s="1"/>
  <c r="B2270" i="43" s="1"/>
  <c r="B2271" i="43" s="1"/>
  <c r="B2272" i="43" s="1"/>
  <c r="B2273" i="43" s="1"/>
  <c r="B2274" i="43" s="1"/>
  <c r="B2275" i="43" s="1"/>
  <c r="B2276" i="43" s="1"/>
  <c r="B2277" i="43" s="1"/>
  <c r="B2278" i="43" s="1"/>
  <c r="B2279" i="43" s="1"/>
  <c r="B2280" i="43" s="1"/>
  <c r="B2281" i="43" s="1"/>
  <c r="B2282" i="43" s="1"/>
  <c r="B2283" i="43" s="1"/>
  <c r="B2284" i="43" s="1"/>
  <c r="B2285" i="43" s="1"/>
  <c r="B2286" i="43" s="1"/>
  <c r="B2287" i="43" s="1"/>
  <c r="B2288" i="43" s="1"/>
  <c r="B2289" i="43" s="1"/>
  <c r="B2290" i="43" s="1"/>
  <c r="B2291" i="43" s="1"/>
  <c r="B2292" i="43" s="1"/>
  <c r="B2293" i="43" s="1"/>
  <c r="B2294" i="43" s="1"/>
  <c r="B2295" i="43" s="1"/>
  <c r="B2296" i="43" s="1"/>
  <c r="B2297" i="43" s="1"/>
  <c r="B2298" i="43" s="1"/>
  <c r="B2299" i="43" s="1"/>
  <c r="B2300" i="43" s="1"/>
  <c r="B2301" i="43" s="1"/>
  <c r="B2302" i="43" s="1"/>
  <c r="B2303" i="43" s="1"/>
  <c r="B2304" i="43" s="1"/>
  <c r="B2305" i="43" s="1"/>
  <c r="B2306" i="43" s="1"/>
  <c r="B2307" i="43" s="1"/>
  <c r="B2308" i="43" s="1"/>
  <c r="B2309" i="43" s="1"/>
  <c r="B2310" i="43" s="1"/>
  <c r="B2311" i="43" s="1"/>
  <c r="B2312" i="43" s="1"/>
  <c r="B2313" i="43" s="1"/>
  <c r="B2314" i="43" s="1"/>
  <c r="B2315" i="43" s="1"/>
  <c r="B2316" i="43" s="1"/>
  <c r="B2317" i="43" s="1"/>
  <c r="B2318" i="43" s="1"/>
  <c r="B2319" i="43" s="1"/>
  <c r="B2320" i="43" s="1"/>
  <c r="B2321" i="43" s="1"/>
  <c r="B2322" i="43" s="1"/>
  <c r="B2323" i="43" s="1"/>
  <c r="B2324" i="43" s="1"/>
  <c r="B2325" i="43" s="1"/>
  <c r="B2326" i="43" s="1"/>
  <c r="B2327" i="43" s="1"/>
  <c r="B2328" i="43" s="1"/>
  <c r="B2329" i="43" s="1"/>
  <c r="B2330" i="43" s="1"/>
  <c r="B2331" i="43" s="1"/>
  <c r="B2332" i="43" s="1"/>
  <c r="B2333" i="43" s="1"/>
  <c r="B2334" i="43" s="1"/>
  <c r="B2335" i="43" s="1"/>
  <c r="B2336" i="43" s="1"/>
  <c r="B2337" i="43" s="1"/>
  <c r="B2338" i="43" s="1"/>
  <c r="B2339" i="43" s="1"/>
  <c r="B2340" i="43" s="1"/>
  <c r="B2341" i="43" s="1"/>
  <c r="B2342" i="43" s="1"/>
  <c r="B2343" i="43" s="1"/>
  <c r="B2344" i="43" s="1"/>
  <c r="B2345" i="43" s="1"/>
  <c r="B2346" i="43" s="1"/>
  <c r="B2347" i="43" s="1"/>
  <c r="B2348" i="43" s="1"/>
  <c r="B2349" i="43" s="1"/>
  <c r="B2350" i="43" s="1"/>
  <c r="B2351" i="43" s="1"/>
  <c r="B2352" i="43" s="1"/>
  <c r="B2353" i="43" s="1"/>
  <c r="B2354" i="43" s="1"/>
  <c r="B2355" i="43" s="1"/>
  <c r="B2356" i="43" s="1"/>
  <c r="B2357" i="43" s="1"/>
  <c r="B2358" i="43" s="1"/>
  <c r="B2359" i="43" s="1"/>
  <c r="B2360" i="43" s="1"/>
  <c r="B2361" i="43" s="1"/>
  <c r="B2362" i="43" s="1"/>
  <c r="B2363" i="43" s="1"/>
  <c r="B2364" i="43" s="1"/>
  <c r="B2365" i="43" s="1"/>
  <c r="B2366" i="43" s="1"/>
  <c r="B2367" i="43" s="1"/>
  <c r="B2368" i="43" s="1"/>
  <c r="B2369" i="43" s="1"/>
  <c r="B2370" i="43" s="1"/>
  <c r="B2371" i="43" s="1"/>
  <c r="B2372" i="43" s="1"/>
  <c r="B2373" i="43" s="1"/>
  <c r="B2374" i="43" s="1"/>
  <c r="B2375" i="43" s="1"/>
  <c r="B2376" i="43" s="1"/>
  <c r="B2377" i="43" s="1"/>
  <c r="B2378" i="43" s="1"/>
  <c r="B2379" i="43" s="1"/>
  <c r="B2380" i="43" s="1"/>
  <c r="B2381" i="43" s="1"/>
  <c r="B2382" i="43" s="1"/>
  <c r="B2383" i="43" s="1"/>
  <c r="B2384" i="43" s="1"/>
  <c r="B2385" i="43" s="1"/>
  <c r="B2386" i="43" s="1"/>
  <c r="B2387" i="43" s="1"/>
  <c r="B2388" i="43" s="1"/>
  <c r="B2389" i="43" s="1"/>
  <c r="B2390" i="43" s="1"/>
  <c r="B2391" i="43" s="1"/>
  <c r="B2392" i="43" s="1"/>
  <c r="B2393" i="43" s="1"/>
  <c r="B2394" i="43" s="1"/>
  <c r="B2395" i="43" s="1"/>
  <c r="B2396" i="43" s="1"/>
  <c r="B2397" i="43" s="1"/>
  <c r="B2398" i="43" s="1"/>
  <c r="B2399" i="43" s="1"/>
  <c r="B2400" i="43" s="1"/>
  <c r="B2401" i="43" s="1"/>
  <c r="B2402" i="43" s="1"/>
  <c r="B2403" i="43" s="1"/>
  <c r="B2404" i="43" s="1"/>
  <c r="B2405" i="43" s="1"/>
  <c r="B2406" i="43" s="1"/>
  <c r="B2407" i="43" s="1"/>
  <c r="B2408" i="43" s="1"/>
  <c r="B2409" i="43" s="1"/>
  <c r="B2410" i="43" s="1"/>
  <c r="B2411" i="43" s="1"/>
  <c r="B2412" i="43" s="1"/>
  <c r="B2413" i="43" s="1"/>
  <c r="B2414" i="43" s="1"/>
  <c r="B2415" i="43" s="1"/>
  <c r="B2416" i="43" s="1"/>
  <c r="B2417" i="43" s="1"/>
  <c r="B2418" i="43" s="1"/>
  <c r="B2419" i="43" s="1"/>
  <c r="B2420" i="43" s="1"/>
  <c r="B2421" i="43" s="1"/>
  <c r="B2422" i="43" s="1"/>
  <c r="B2423" i="43" s="1"/>
  <c r="B2424" i="43" s="1"/>
  <c r="B2425" i="43" s="1"/>
  <c r="B2426" i="43" s="1"/>
  <c r="B2427" i="43" s="1"/>
  <c r="B2428" i="43" s="1"/>
  <c r="B2429" i="43" s="1"/>
  <c r="B2430" i="43" s="1"/>
  <c r="B2431" i="43" s="1"/>
  <c r="B2432" i="43" s="1"/>
  <c r="B2433" i="43" s="1"/>
  <c r="B2434" i="43" s="1"/>
  <c r="B2435" i="43" s="1"/>
  <c r="B2436" i="43" s="1"/>
  <c r="B2437" i="43" s="1"/>
  <c r="B2438" i="43" s="1"/>
  <c r="B2439" i="43" s="1"/>
  <c r="B2440" i="43" s="1"/>
  <c r="B2441" i="43" s="1"/>
  <c r="B2442" i="43" s="1"/>
  <c r="B2443" i="43" s="1"/>
  <c r="B2444" i="43" s="1"/>
  <c r="B2445" i="43" s="1"/>
  <c r="B2446" i="43" s="1"/>
  <c r="B2447" i="43" s="1"/>
  <c r="B2448" i="43" s="1"/>
  <c r="B2449" i="43" s="1"/>
  <c r="B2450" i="43" s="1"/>
  <c r="B2451" i="43" s="1"/>
  <c r="B2452" i="43" s="1"/>
  <c r="B2453" i="43" s="1"/>
  <c r="B2454" i="43" s="1"/>
  <c r="B2455" i="43" s="1"/>
  <c r="B2456" i="43" s="1"/>
  <c r="B2457" i="43" s="1"/>
  <c r="B2458" i="43" s="1"/>
  <c r="B2459" i="43" s="1"/>
  <c r="B2460" i="43" s="1"/>
  <c r="B2461" i="43" s="1"/>
  <c r="B2462" i="43" s="1"/>
  <c r="B2463" i="43" s="1"/>
  <c r="B2464" i="43" s="1"/>
  <c r="B2465" i="43" s="1"/>
  <c r="B2466" i="43" s="1"/>
  <c r="B2467" i="43" s="1"/>
  <c r="B2468" i="43" s="1"/>
  <c r="B2469" i="43" s="1"/>
  <c r="B2470" i="43" s="1"/>
  <c r="B2471" i="43" s="1"/>
  <c r="B2472" i="43" s="1"/>
  <c r="B2473" i="43" s="1"/>
  <c r="B2474" i="43" s="1"/>
  <c r="B2475" i="43" s="1"/>
  <c r="B2476" i="43" s="1"/>
  <c r="B2477" i="43" s="1"/>
  <c r="B2478" i="43" s="1"/>
  <c r="B2479" i="43" s="1"/>
  <c r="B2480" i="43" s="1"/>
  <c r="B2481" i="43" s="1"/>
  <c r="B2482" i="43" s="1"/>
  <c r="B2483" i="43" s="1"/>
  <c r="B2484" i="43" s="1"/>
  <c r="B2485" i="43" s="1"/>
  <c r="B2486" i="43" s="1"/>
  <c r="B2487" i="43" s="1"/>
  <c r="B2488" i="43" s="1"/>
  <c r="B2489" i="43" s="1"/>
  <c r="B2490" i="43" s="1"/>
  <c r="B2491" i="43" s="1"/>
  <c r="B2492" i="43" s="1"/>
  <c r="B2493" i="43" s="1"/>
  <c r="B2494" i="43" s="1"/>
  <c r="B2495" i="43" s="1"/>
  <c r="B2496" i="43" s="1"/>
  <c r="B2497" i="43" s="1"/>
  <c r="B2498" i="43" s="1"/>
  <c r="B2499" i="43" s="1"/>
  <c r="B2500" i="43" s="1"/>
  <c r="B2501" i="43" s="1"/>
  <c r="B2502" i="43" s="1"/>
  <c r="B2503" i="43" s="1"/>
  <c r="B2504" i="43" s="1"/>
  <c r="B2505" i="43" s="1"/>
  <c r="B2506" i="43" s="1"/>
  <c r="B2507" i="43" s="1"/>
  <c r="B2508" i="43" s="1"/>
  <c r="B2509" i="43" s="1"/>
  <c r="B2510" i="43" s="1"/>
  <c r="B2511" i="43" s="1"/>
  <c r="B2512" i="43" s="1"/>
  <c r="B2513" i="43" s="1"/>
  <c r="B2514" i="43" s="1"/>
  <c r="B2515" i="43" s="1"/>
  <c r="B2516" i="43" s="1"/>
  <c r="B2517" i="43" s="1"/>
  <c r="B2518" i="43" s="1"/>
  <c r="B2519" i="43" s="1"/>
  <c r="B2520" i="43" s="1"/>
  <c r="B2521" i="43" s="1"/>
  <c r="B2522" i="43" s="1"/>
  <c r="B2523" i="43" s="1"/>
  <c r="B2524" i="43" s="1"/>
  <c r="B2525" i="43" s="1"/>
  <c r="B2526" i="43" s="1"/>
  <c r="B2527" i="43" s="1"/>
  <c r="B2528" i="43" s="1"/>
  <c r="B2529" i="43" s="1"/>
  <c r="B2530" i="43" s="1"/>
  <c r="B2531" i="43" s="1"/>
  <c r="B2532" i="43" s="1"/>
  <c r="B2533" i="43" s="1"/>
  <c r="B2534" i="43" s="1"/>
  <c r="B2535" i="43" s="1"/>
  <c r="B2536" i="43" s="1"/>
  <c r="B2537" i="43" s="1"/>
  <c r="B2538" i="43" s="1"/>
  <c r="B2539" i="43" s="1"/>
  <c r="B2540" i="43" s="1"/>
  <c r="B2541" i="43" s="1"/>
  <c r="B2542" i="43" s="1"/>
  <c r="B2543" i="43" s="1"/>
  <c r="B2544" i="43" s="1"/>
  <c r="B2545" i="43" s="1"/>
  <c r="B2546" i="43" s="1"/>
  <c r="B2547" i="43" s="1"/>
  <c r="B2548" i="43" s="1"/>
  <c r="B2549" i="43" s="1"/>
  <c r="B2550" i="43" s="1"/>
  <c r="B2551" i="43" s="1"/>
  <c r="B2552" i="43" s="1"/>
  <c r="B2553" i="43" s="1"/>
  <c r="B2554" i="43" s="1"/>
  <c r="B2555" i="43" s="1"/>
  <c r="B2556" i="43" s="1"/>
  <c r="B2557" i="43" s="1"/>
  <c r="B2558" i="43" s="1"/>
  <c r="B2559" i="43" s="1"/>
  <c r="B2560" i="43" s="1"/>
  <c r="B2561" i="43" s="1"/>
  <c r="B2562" i="43" s="1"/>
  <c r="B2563" i="43" s="1"/>
  <c r="B2564" i="43" s="1"/>
  <c r="B2565" i="43" s="1"/>
  <c r="B2566" i="43" s="1"/>
  <c r="B2567" i="43" s="1"/>
  <c r="B2568" i="43" s="1"/>
  <c r="B2569" i="43" s="1"/>
  <c r="B2570" i="43" s="1"/>
  <c r="B2571" i="43" s="1"/>
  <c r="B2572" i="43" s="1"/>
  <c r="B2573" i="43" s="1"/>
  <c r="B2574" i="43" s="1"/>
  <c r="B2575" i="43" s="1"/>
  <c r="B2576" i="43" s="1"/>
  <c r="B2577" i="43" s="1"/>
  <c r="B2578" i="43" s="1"/>
  <c r="B2579" i="43" s="1"/>
  <c r="B2580" i="43" s="1"/>
  <c r="B2581" i="43" s="1"/>
  <c r="B2582" i="43" s="1"/>
  <c r="B2583" i="43" s="1"/>
  <c r="B2584" i="43" s="1"/>
  <c r="B2585" i="43" s="1"/>
  <c r="B2586" i="43" s="1"/>
  <c r="B2587" i="43" s="1"/>
  <c r="B2588" i="43" s="1"/>
  <c r="B2589" i="43" s="1"/>
  <c r="B2590" i="43" s="1"/>
  <c r="B2591" i="43" s="1"/>
  <c r="B2592" i="43" s="1"/>
  <c r="B2593" i="43" s="1"/>
  <c r="B2594" i="43" s="1"/>
  <c r="B2595" i="43" s="1"/>
  <c r="B2596" i="43" s="1"/>
  <c r="B2597" i="43" s="1"/>
  <c r="B2598" i="43" s="1"/>
  <c r="B2599" i="43" s="1"/>
  <c r="B2600" i="43" s="1"/>
  <c r="B2601" i="43" s="1"/>
  <c r="B2602" i="43" s="1"/>
  <c r="B2603" i="43" s="1"/>
  <c r="B2604" i="43" s="1"/>
  <c r="B2605" i="43" s="1"/>
  <c r="B2606" i="43" s="1"/>
  <c r="B2607" i="43" s="1"/>
  <c r="B2608" i="43" s="1"/>
  <c r="B2609" i="43" s="1"/>
  <c r="B2610" i="43" s="1"/>
  <c r="B2611" i="43" s="1"/>
  <c r="B2612" i="43" s="1"/>
  <c r="B2613" i="43" s="1"/>
  <c r="B2614" i="43" s="1"/>
  <c r="B2615" i="43" s="1"/>
  <c r="B2616" i="43" s="1"/>
  <c r="B2617" i="43" s="1"/>
  <c r="B2618" i="43" s="1"/>
  <c r="B2619" i="43" s="1"/>
  <c r="B2620" i="43" s="1"/>
  <c r="B2621" i="43" s="1"/>
  <c r="B2622" i="43" s="1"/>
  <c r="B2623" i="43" s="1"/>
  <c r="B2624" i="43" s="1"/>
  <c r="B2625" i="43" s="1"/>
  <c r="B2626" i="43" s="1"/>
  <c r="B2627" i="43" s="1"/>
  <c r="B2628" i="43" s="1"/>
  <c r="B2629" i="43" s="1"/>
  <c r="B2630" i="43" s="1"/>
  <c r="B2631" i="43" s="1"/>
  <c r="B2632" i="43" s="1"/>
  <c r="B2633" i="43" s="1"/>
  <c r="B2634" i="43" s="1"/>
  <c r="B2635" i="43" s="1"/>
  <c r="B2636" i="43" s="1"/>
  <c r="B2637" i="43" s="1"/>
  <c r="B2638" i="43" s="1"/>
  <c r="B2639" i="43" s="1"/>
  <c r="B2640" i="43" s="1"/>
  <c r="B2641" i="43" s="1"/>
  <c r="B2642" i="43" s="1"/>
  <c r="B2643" i="43" s="1"/>
  <c r="B2644" i="43" s="1"/>
  <c r="B2645" i="43" s="1"/>
  <c r="B2646" i="43" s="1"/>
  <c r="B2647" i="43" s="1"/>
  <c r="B2648" i="43" s="1"/>
  <c r="B2649" i="43" s="1"/>
  <c r="B2650" i="43" s="1"/>
  <c r="B2651" i="43" s="1"/>
  <c r="B2652" i="43" s="1"/>
  <c r="B2653" i="43" s="1"/>
  <c r="B2654" i="43" s="1"/>
  <c r="B2655" i="43" s="1"/>
  <c r="B2656" i="43" s="1"/>
  <c r="B2657" i="43" s="1"/>
  <c r="B2658" i="43" s="1"/>
  <c r="B2659" i="43" s="1"/>
  <c r="B2660" i="43" s="1"/>
  <c r="B2661" i="43" s="1"/>
  <c r="B2662" i="43" s="1"/>
  <c r="B2663" i="43" s="1"/>
  <c r="B2664" i="43" s="1"/>
  <c r="B2665" i="43" s="1"/>
  <c r="B2666" i="43" s="1"/>
  <c r="B2667" i="43" s="1"/>
  <c r="B2668" i="43" s="1"/>
  <c r="B2669" i="43" s="1"/>
  <c r="B2670" i="43" s="1"/>
  <c r="B2671" i="43" s="1"/>
  <c r="B2672" i="43" s="1"/>
  <c r="B2673" i="43" s="1"/>
  <c r="B2674" i="43" s="1"/>
  <c r="B2675" i="43" s="1"/>
  <c r="B2676" i="43" s="1"/>
  <c r="B2677" i="43" s="1"/>
  <c r="B2678" i="43" s="1"/>
  <c r="B2679" i="43" s="1"/>
  <c r="B2680" i="43" s="1"/>
  <c r="B2681" i="43" s="1"/>
  <c r="B2682" i="43" s="1"/>
  <c r="B2683" i="43" s="1"/>
  <c r="B2684" i="43" s="1"/>
  <c r="B2685" i="43" s="1"/>
  <c r="B2686" i="43" s="1"/>
  <c r="B2687" i="43" s="1"/>
  <c r="B2688" i="43" s="1"/>
  <c r="B2689" i="43" s="1"/>
  <c r="B2690" i="43" s="1"/>
  <c r="B2691" i="43" s="1"/>
  <c r="B2692" i="43" s="1"/>
  <c r="B2693" i="43" s="1"/>
  <c r="B2694" i="43" s="1"/>
  <c r="B2695" i="43" s="1"/>
  <c r="B2696" i="43" s="1"/>
  <c r="B2697" i="43" s="1"/>
  <c r="B2698" i="43" s="1"/>
  <c r="B2699" i="43" s="1"/>
  <c r="B2700" i="43" s="1"/>
  <c r="B2701" i="43" s="1"/>
  <c r="B2702" i="43" s="1"/>
  <c r="B2703" i="43" s="1"/>
  <c r="B2704" i="43" s="1"/>
  <c r="B2705" i="43" s="1"/>
  <c r="B2706" i="43" s="1"/>
  <c r="B2707" i="43" s="1"/>
  <c r="B2708" i="43" s="1"/>
  <c r="B2709" i="43" s="1"/>
  <c r="B2710" i="43" s="1"/>
  <c r="B2711" i="43" s="1"/>
  <c r="B2712" i="43" s="1"/>
  <c r="B2713" i="43" s="1"/>
  <c r="B2714" i="43" s="1"/>
  <c r="B2715" i="43" s="1"/>
  <c r="B2716" i="43" s="1"/>
  <c r="B2717" i="43" s="1"/>
  <c r="B2718" i="43" s="1"/>
  <c r="B2719" i="43" s="1"/>
  <c r="B2720" i="43" s="1"/>
  <c r="B2721" i="43" s="1"/>
  <c r="B2722" i="43" s="1"/>
  <c r="B2723" i="43" s="1"/>
  <c r="B2724" i="43" s="1"/>
  <c r="B2725" i="43" s="1"/>
  <c r="B2726" i="43" s="1"/>
  <c r="B2727" i="43" s="1"/>
  <c r="B2728" i="43" s="1"/>
  <c r="B2729" i="43" s="1"/>
  <c r="B2730" i="43" s="1"/>
  <c r="B2731" i="43" s="1"/>
  <c r="B2732" i="43" s="1"/>
  <c r="B2733" i="43" s="1"/>
  <c r="B2734" i="43" s="1"/>
  <c r="B2735" i="43" s="1"/>
  <c r="B2736" i="43" s="1"/>
  <c r="B2737" i="43" s="1"/>
  <c r="B2738" i="43" s="1"/>
  <c r="B2739" i="43" s="1"/>
  <c r="B2740" i="43" s="1"/>
  <c r="B2741" i="43" s="1"/>
  <c r="B2742" i="43" s="1"/>
  <c r="B2743" i="43" s="1"/>
  <c r="B2744" i="43" s="1"/>
  <c r="B2745" i="43" s="1"/>
  <c r="B2746" i="43" s="1"/>
  <c r="B2747" i="43" s="1"/>
  <c r="B2748" i="43" s="1"/>
  <c r="B2749" i="43" s="1"/>
  <c r="B2750" i="43" s="1"/>
  <c r="B2751" i="43" s="1"/>
  <c r="B2752" i="43" s="1"/>
  <c r="B2753" i="43" s="1"/>
  <c r="B2754" i="43" s="1"/>
  <c r="B2755" i="43" s="1"/>
  <c r="B2756" i="43" s="1"/>
  <c r="B2757" i="43" s="1"/>
  <c r="B2758" i="43" s="1"/>
  <c r="B2759" i="43" s="1"/>
  <c r="B2760" i="43" s="1"/>
  <c r="B2761" i="43" s="1"/>
  <c r="B2762" i="43" s="1"/>
  <c r="B2763" i="43" s="1"/>
  <c r="B2764" i="43" s="1"/>
  <c r="B2765" i="43" s="1"/>
  <c r="B2766" i="43" s="1"/>
  <c r="B2767" i="43" s="1"/>
  <c r="B2768" i="43" s="1"/>
  <c r="B2769" i="43" s="1"/>
  <c r="B2770" i="43" s="1"/>
  <c r="B2771" i="43" s="1"/>
  <c r="B2772" i="43" s="1"/>
  <c r="B2773" i="43" s="1"/>
  <c r="B2774" i="43" s="1"/>
  <c r="B2775" i="43" s="1"/>
  <c r="B2776" i="43" s="1"/>
  <c r="B2777" i="43" s="1"/>
  <c r="B2778" i="43" s="1"/>
  <c r="B2779" i="43" s="1"/>
  <c r="B2780" i="43" s="1"/>
  <c r="B2781" i="43" s="1"/>
  <c r="B2782" i="43" s="1"/>
  <c r="B2783" i="43" s="1"/>
  <c r="B2784" i="43" s="1"/>
  <c r="B2785" i="43" s="1"/>
  <c r="B2786" i="43" s="1"/>
  <c r="B2787" i="43" s="1"/>
  <c r="B2788" i="43" s="1"/>
  <c r="B2789" i="43" s="1"/>
  <c r="B2790" i="43" s="1"/>
  <c r="B2791" i="43" s="1"/>
  <c r="B2792" i="43" s="1"/>
  <c r="B2793" i="43" s="1"/>
  <c r="B2794" i="43" s="1"/>
  <c r="B2795" i="43" s="1"/>
  <c r="B2796" i="43" s="1"/>
  <c r="B2797" i="43" s="1"/>
  <c r="B2798" i="43" s="1"/>
  <c r="B2799" i="43" s="1"/>
  <c r="B2800" i="43" s="1"/>
  <c r="B2801" i="43" s="1"/>
  <c r="B2802" i="43" s="1"/>
  <c r="B2803" i="43" s="1"/>
  <c r="B2804" i="43" s="1"/>
  <c r="B2805" i="43" s="1"/>
  <c r="B2806" i="43" s="1"/>
  <c r="B2807" i="43" s="1"/>
  <c r="B2808" i="43" s="1"/>
  <c r="B2809" i="43" s="1"/>
  <c r="B2810" i="43" s="1"/>
  <c r="B2811" i="43" s="1"/>
  <c r="B2812" i="43" s="1"/>
  <c r="B2813" i="43" s="1"/>
  <c r="B2814" i="43" s="1"/>
  <c r="B2815" i="43" s="1"/>
  <c r="B2816" i="43" s="1"/>
  <c r="B2817" i="43" s="1"/>
  <c r="B2818" i="43" s="1"/>
  <c r="B2819" i="43" s="1"/>
  <c r="B2820" i="43" s="1"/>
  <c r="B2821" i="43" s="1"/>
  <c r="B2822" i="43" s="1"/>
  <c r="B2823" i="43" s="1"/>
  <c r="B2824" i="43" s="1"/>
  <c r="B2825" i="43" s="1"/>
  <c r="B2826" i="43" s="1"/>
  <c r="B2827" i="43" s="1"/>
  <c r="B2828" i="43" s="1"/>
  <c r="B2829" i="43" s="1"/>
  <c r="B2830" i="43" s="1"/>
  <c r="B2831" i="43" s="1"/>
  <c r="B2832" i="43" s="1"/>
  <c r="B2833" i="43" s="1"/>
  <c r="B2834" i="43" s="1"/>
  <c r="B2835" i="43" s="1"/>
  <c r="B2836" i="43" s="1"/>
  <c r="B2837" i="43" s="1"/>
  <c r="B2838" i="43" s="1"/>
  <c r="B2839" i="43" s="1"/>
  <c r="B2840" i="43" s="1"/>
  <c r="B2841" i="43" s="1"/>
  <c r="B2842" i="43" s="1"/>
  <c r="B2843" i="43" s="1"/>
  <c r="B2844" i="43" s="1"/>
  <c r="B2845" i="43" s="1"/>
  <c r="B2846" i="43" s="1"/>
  <c r="B2847" i="43" s="1"/>
  <c r="B2848" i="43" s="1"/>
  <c r="B2849" i="43" s="1"/>
  <c r="B2850" i="43" s="1"/>
  <c r="B2851" i="43" s="1"/>
  <c r="B2852" i="43" s="1"/>
  <c r="B2853" i="43" s="1"/>
  <c r="B2854" i="43" s="1"/>
  <c r="B2855" i="43" s="1"/>
  <c r="B2856" i="43" s="1"/>
  <c r="B2857" i="43" s="1"/>
  <c r="B2858" i="43" s="1"/>
  <c r="B2859" i="43" s="1"/>
  <c r="B2860" i="43" s="1"/>
  <c r="B2861" i="43" s="1"/>
  <c r="B2862" i="43" s="1"/>
  <c r="B2863" i="43" s="1"/>
  <c r="B2864" i="43" s="1"/>
  <c r="B2865" i="43" s="1"/>
  <c r="B2866" i="43" s="1"/>
  <c r="B2867" i="43" s="1"/>
  <c r="B2868" i="43" s="1"/>
  <c r="B2869" i="43" s="1"/>
  <c r="B2870" i="43" s="1"/>
  <c r="B2871" i="43" s="1"/>
  <c r="B2872" i="43" s="1"/>
  <c r="B2873" i="43" s="1"/>
  <c r="B2874" i="43" s="1"/>
  <c r="B2875" i="43" s="1"/>
  <c r="B2876" i="43" s="1"/>
  <c r="B2877" i="43" s="1"/>
  <c r="B2878" i="43" s="1"/>
  <c r="B2879" i="43" s="1"/>
  <c r="B2880" i="43" s="1"/>
  <c r="B2881" i="43" s="1"/>
  <c r="B2882" i="43" s="1"/>
  <c r="B2883" i="43" s="1"/>
  <c r="B2884" i="43" s="1"/>
  <c r="B2885" i="43" s="1"/>
  <c r="B2886" i="43" s="1"/>
  <c r="B2887" i="43" s="1"/>
  <c r="B2888" i="43" s="1"/>
  <c r="B2889" i="43" s="1"/>
  <c r="B2890" i="43" s="1"/>
  <c r="B2891" i="43" s="1"/>
  <c r="B2892" i="43" s="1"/>
  <c r="B2893" i="43" s="1"/>
  <c r="B2894" i="43" s="1"/>
  <c r="B2895" i="43" s="1"/>
  <c r="B2896" i="43" s="1"/>
  <c r="B2897" i="43" s="1"/>
  <c r="B2898" i="43" s="1"/>
  <c r="B2899" i="43" s="1"/>
  <c r="B2900" i="43" s="1"/>
  <c r="B2901" i="43" s="1"/>
  <c r="B2902" i="43" s="1"/>
  <c r="B2903" i="43" s="1"/>
  <c r="B2904" i="43" s="1"/>
  <c r="B2905" i="43" s="1"/>
  <c r="B2906" i="43" s="1"/>
  <c r="B2907" i="43" s="1"/>
  <c r="B2908" i="43" s="1"/>
  <c r="B2909" i="43" s="1"/>
  <c r="B2910" i="43" s="1"/>
  <c r="B2911" i="43" s="1"/>
  <c r="B2912" i="43" s="1"/>
  <c r="B2913" i="43" s="1"/>
  <c r="B2914" i="43" s="1"/>
  <c r="B2915" i="43" s="1"/>
  <c r="B2916" i="43" s="1"/>
  <c r="B2917" i="43" s="1"/>
  <c r="B2918" i="43" s="1"/>
  <c r="B2919" i="43" s="1"/>
  <c r="B2920" i="43" s="1"/>
  <c r="B2921" i="43" s="1"/>
  <c r="B2922" i="43" s="1"/>
  <c r="B2923" i="43" s="1"/>
  <c r="B2924" i="43" s="1"/>
  <c r="B2925" i="43" s="1"/>
  <c r="B2926" i="43" s="1"/>
  <c r="B2927" i="43" s="1"/>
  <c r="B2928" i="43" s="1"/>
  <c r="B2929" i="43" s="1"/>
  <c r="B2930" i="43" s="1"/>
  <c r="B2931" i="43" s="1"/>
  <c r="B2932" i="43" s="1"/>
  <c r="B2933" i="43" s="1"/>
  <c r="B2934" i="43" s="1"/>
  <c r="B2935" i="43" s="1"/>
  <c r="B2936" i="43" s="1"/>
  <c r="B2937" i="43" s="1"/>
  <c r="B2938" i="43" s="1"/>
  <c r="B2939" i="43" s="1"/>
  <c r="B2940" i="43" s="1"/>
  <c r="B2941" i="43" s="1"/>
  <c r="B2942" i="43" s="1"/>
  <c r="B2943" i="43" s="1"/>
  <c r="B2944" i="43" s="1"/>
  <c r="B2945" i="43" s="1"/>
  <c r="B2946" i="43" s="1"/>
  <c r="B2947" i="43" s="1"/>
  <c r="B2948" i="43" s="1"/>
  <c r="B2949" i="43" s="1"/>
  <c r="B2950" i="43" s="1"/>
  <c r="B2951" i="43" s="1"/>
  <c r="B2952" i="43" s="1"/>
  <c r="B2953" i="43" s="1"/>
  <c r="B2954" i="43" s="1"/>
  <c r="B2955" i="43" s="1"/>
  <c r="B2956" i="43" s="1"/>
  <c r="B2957" i="43" s="1"/>
  <c r="B2958" i="43" s="1"/>
  <c r="B2959" i="43" s="1"/>
  <c r="B2960" i="43" s="1"/>
  <c r="B2961" i="43" s="1"/>
  <c r="B2962" i="43" s="1"/>
  <c r="B2963" i="43" s="1"/>
  <c r="B2964" i="43" s="1"/>
  <c r="B2965" i="43" s="1"/>
  <c r="B2966" i="43" s="1"/>
  <c r="B2967" i="43" s="1"/>
  <c r="B2968" i="43" s="1"/>
  <c r="B2969" i="43" s="1"/>
  <c r="B2970" i="43" s="1"/>
  <c r="B2971" i="43" s="1"/>
  <c r="B2972" i="43" s="1"/>
  <c r="B2973" i="43" s="1"/>
  <c r="B2974" i="43" s="1"/>
  <c r="B2975" i="43" s="1"/>
  <c r="B2976" i="43" s="1"/>
  <c r="B2977" i="43" s="1"/>
  <c r="B2978" i="43" s="1"/>
  <c r="B2979" i="43" s="1"/>
  <c r="B2980" i="43" s="1"/>
  <c r="B2981" i="43" s="1"/>
  <c r="B2982" i="43" s="1"/>
  <c r="B2983" i="43" s="1"/>
  <c r="B2984" i="43" s="1"/>
  <c r="B2985" i="43" s="1"/>
  <c r="B2986" i="43" s="1"/>
  <c r="B2987" i="43" s="1"/>
  <c r="B2988" i="43" s="1"/>
  <c r="B2989" i="43" s="1"/>
  <c r="B2990" i="43" s="1"/>
  <c r="B2991" i="43" s="1"/>
  <c r="B2992" i="43" s="1"/>
  <c r="B2993" i="43" s="1"/>
  <c r="B2994" i="43" s="1"/>
  <c r="B2995" i="43" s="1"/>
  <c r="B2996" i="43" s="1"/>
  <c r="B2997" i="43" s="1"/>
  <c r="B2998" i="43" s="1"/>
  <c r="B2999" i="43" s="1"/>
  <c r="B3000" i="43" s="1"/>
  <c r="B3001" i="43" s="1"/>
  <c r="B3002" i="43" s="1"/>
  <c r="B3003" i="43" s="1"/>
  <c r="B3004" i="43" s="1"/>
  <c r="B3005" i="43" s="1"/>
  <c r="B3006" i="43" s="1"/>
  <c r="B3007" i="43" s="1"/>
  <c r="B3008" i="43" s="1"/>
  <c r="B3009" i="43" s="1"/>
  <c r="B3010" i="43" s="1"/>
  <c r="B3011" i="43" s="1"/>
  <c r="B3012" i="43" s="1"/>
  <c r="B3013" i="43" s="1"/>
  <c r="B3014" i="43" s="1"/>
  <c r="B3015" i="43" s="1"/>
  <c r="B3016" i="43" s="1"/>
  <c r="B3017" i="43" s="1"/>
  <c r="B3018" i="43" s="1"/>
  <c r="B3019" i="43" s="1"/>
  <c r="B3020" i="43" s="1"/>
  <c r="B3021" i="43" s="1"/>
  <c r="B3022" i="43" s="1"/>
  <c r="B3023" i="43" s="1"/>
  <c r="B3024" i="43" s="1"/>
  <c r="B3025" i="43" s="1"/>
  <c r="B3026" i="43" s="1"/>
  <c r="B3027" i="43" s="1"/>
  <c r="B3028" i="43" s="1"/>
  <c r="B3029" i="43" s="1"/>
  <c r="B3030" i="43" s="1"/>
  <c r="B3031" i="43" s="1"/>
  <c r="B3032" i="43" s="1"/>
  <c r="B3033" i="43" s="1"/>
  <c r="B3034" i="43" s="1"/>
  <c r="B3035" i="43" s="1"/>
  <c r="B3036" i="43" s="1"/>
  <c r="B3037" i="43" s="1"/>
  <c r="B3038" i="43" s="1"/>
  <c r="B3039" i="43" s="1"/>
  <c r="B3040" i="43" s="1"/>
  <c r="B3041" i="43" s="1"/>
  <c r="B3042" i="43" s="1"/>
  <c r="B3043" i="43" s="1"/>
  <c r="B3044" i="43" s="1"/>
  <c r="B3045" i="43" s="1"/>
  <c r="B3046" i="43" s="1"/>
  <c r="B3047" i="43" s="1"/>
  <c r="B3048" i="43" s="1"/>
  <c r="B3049" i="43" s="1"/>
  <c r="B3050" i="43" s="1"/>
  <c r="B3051" i="43" s="1"/>
  <c r="B3052" i="43" s="1"/>
  <c r="B3053" i="43" s="1"/>
  <c r="B3054" i="43" s="1"/>
  <c r="B3055" i="43" s="1"/>
  <c r="B3056" i="43" s="1"/>
  <c r="B3057" i="43" s="1"/>
  <c r="B3058" i="43" s="1"/>
  <c r="B3059" i="43" s="1"/>
  <c r="B3060" i="43" s="1"/>
  <c r="B3061" i="43" s="1"/>
  <c r="B3062" i="43" s="1"/>
  <c r="B3063" i="43" s="1"/>
  <c r="B3064" i="43" s="1"/>
  <c r="B3065" i="43" s="1"/>
  <c r="B3066" i="43" s="1"/>
  <c r="B3067" i="43" s="1"/>
  <c r="B3068" i="43" s="1"/>
  <c r="B3069" i="43" s="1"/>
  <c r="B3070" i="43" s="1"/>
  <c r="B3071" i="43" s="1"/>
  <c r="B3072" i="43" s="1"/>
  <c r="B3073" i="43" s="1"/>
  <c r="B3074" i="43" s="1"/>
  <c r="B3075" i="43" s="1"/>
  <c r="B3076" i="43" s="1"/>
  <c r="B3077" i="43" s="1"/>
  <c r="B3078" i="43" s="1"/>
  <c r="B3079" i="43" s="1"/>
  <c r="B3080" i="43" s="1"/>
  <c r="B3081" i="43" s="1"/>
  <c r="B3082" i="43" s="1"/>
  <c r="B3083" i="43" s="1"/>
  <c r="B3084" i="43" s="1"/>
  <c r="B3085" i="43" s="1"/>
  <c r="B3086" i="43" s="1"/>
  <c r="B3087" i="43" s="1"/>
  <c r="B3088" i="43" s="1"/>
  <c r="B3089" i="43" s="1"/>
  <c r="B3090" i="43" s="1"/>
  <c r="B3091" i="43" s="1"/>
  <c r="B3092" i="43" s="1"/>
  <c r="B3093" i="43" s="1"/>
  <c r="B3094" i="43" s="1"/>
  <c r="B3095" i="43" s="1"/>
  <c r="B3096" i="43" s="1"/>
  <c r="B3097" i="43" s="1"/>
  <c r="B3098" i="43" s="1"/>
  <c r="B3099" i="43" s="1"/>
  <c r="B3100" i="43" s="1"/>
  <c r="B3101" i="43" s="1"/>
  <c r="B3102" i="43" s="1"/>
  <c r="B3103" i="43" s="1"/>
  <c r="B3104" i="43" s="1"/>
  <c r="B3105" i="43" s="1"/>
  <c r="B3106" i="43" s="1"/>
  <c r="B3107" i="43" s="1"/>
  <c r="B3108" i="43" s="1"/>
  <c r="B3109" i="43" s="1"/>
  <c r="B3110" i="43" s="1"/>
  <c r="B3111" i="43" s="1"/>
  <c r="B3112" i="43" s="1"/>
  <c r="B3113" i="43" s="1"/>
  <c r="B3114" i="43" s="1"/>
  <c r="B3115" i="43" s="1"/>
  <c r="B3116" i="43" s="1"/>
  <c r="B3117" i="43" s="1"/>
  <c r="B3118" i="43" s="1"/>
  <c r="B3119" i="43" s="1"/>
  <c r="B3120" i="43" s="1"/>
  <c r="B3121" i="43" s="1"/>
  <c r="B3122" i="43" s="1"/>
  <c r="B3123" i="43" s="1"/>
  <c r="B3124" i="43" s="1"/>
  <c r="B3125" i="43" s="1"/>
  <c r="B3126" i="43" s="1"/>
  <c r="B3127" i="43" s="1"/>
  <c r="B3128" i="43" s="1"/>
  <c r="B3129" i="43" s="1"/>
  <c r="B3130" i="43" s="1"/>
  <c r="B3131" i="43" s="1"/>
  <c r="B3132" i="43" s="1"/>
  <c r="B3133" i="43" s="1"/>
  <c r="B3134" i="43" s="1"/>
  <c r="B3135" i="43" s="1"/>
  <c r="B3136" i="43" s="1"/>
  <c r="B3137" i="43" s="1"/>
  <c r="B3138" i="43" s="1"/>
  <c r="B3139" i="43" s="1"/>
  <c r="B3140" i="43" s="1"/>
  <c r="B3141" i="43" s="1"/>
  <c r="B3142" i="43" s="1"/>
  <c r="B3143" i="43" s="1"/>
  <c r="B3144" i="43" s="1"/>
  <c r="B3145" i="43" s="1"/>
  <c r="B3146" i="43" s="1"/>
  <c r="B3147" i="43" s="1"/>
  <c r="B3148" i="43" s="1"/>
  <c r="B3149" i="43" s="1"/>
  <c r="B3150" i="43" s="1"/>
  <c r="B3151" i="43" s="1"/>
  <c r="B3152" i="43" s="1"/>
  <c r="B3153" i="43" s="1"/>
  <c r="B3154" i="43" s="1"/>
  <c r="B3155" i="43" s="1"/>
  <c r="B3156" i="43" s="1"/>
  <c r="B3157" i="43" s="1"/>
  <c r="B3158" i="43" s="1"/>
  <c r="B3159" i="43" s="1"/>
  <c r="B3160" i="43" s="1"/>
  <c r="B3161" i="43" s="1"/>
  <c r="B3162" i="43" s="1"/>
  <c r="B3163" i="43" s="1"/>
  <c r="B3164" i="43" s="1"/>
  <c r="B3165" i="43" s="1"/>
  <c r="B3166" i="43" s="1"/>
  <c r="B3167" i="43" s="1"/>
  <c r="B3168" i="43" s="1"/>
  <c r="B3169" i="43" s="1"/>
  <c r="B3170" i="43" s="1"/>
  <c r="B3171" i="43" s="1"/>
  <c r="B3172" i="43" s="1"/>
  <c r="B3173" i="43" s="1"/>
  <c r="B3174" i="43" s="1"/>
  <c r="B3175" i="43" s="1"/>
  <c r="B3176" i="43" s="1"/>
  <c r="B3177" i="43" s="1"/>
  <c r="B3178" i="43" s="1"/>
  <c r="B3179" i="43" s="1"/>
  <c r="B3180" i="43" s="1"/>
  <c r="B3181" i="43" s="1"/>
  <c r="B3182" i="43" s="1"/>
  <c r="B3183" i="43" s="1"/>
  <c r="B3184" i="43" s="1"/>
  <c r="B3185" i="43" s="1"/>
  <c r="B3186" i="43" s="1"/>
  <c r="B3187" i="43" s="1"/>
  <c r="B3188" i="43" s="1"/>
  <c r="B3189" i="43" s="1"/>
  <c r="B3190" i="43" s="1"/>
  <c r="B3191" i="43" s="1"/>
  <c r="B3192" i="43" s="1"/>
  <c r="B3193" i="43" s="1"/>
  <c r="B3194" i="43" s="1"/>
  <c r="B3195" i="43" s="1"/>
  <c r="B3196" i="43" s="1"/>
  <c r="B3197" i="43" s="1"/>
  <c r="B3198" i="43" s="1"/>
  <c r="B3199" i="43" s="1"/>
  <c r="B3200" i="43" s="1"/>
  <c r="B3201" i="43" s="1"/>
  <c r="B3202" i="43" s="1"/>
  <c r="B3203" i="43" s="1"/>
  <c r="B3204" i="43" s="1"/>
  <c r="B3205" i="43" s="1"/>
  <c r="B3206" i="43" s="1"/>
  <c r="B3207" i="43" s="1"/>
  <c r="B3208" i="43" s="1"/>
  <c r="B3209" i="43" s="1"/>
  <c r="B3210" i="43" s="1"/>
  <c r="B3211" i="43" s="1"/>
  <c r="B3212" i="43" s="1"/>
  <c r="B3213" i="43" s="1"/>
  <c r="B3214" i="43" s="1"/>
  <c r="B3215" i="43" s="1"/>
  <c r="B3216" i="43" s="1"/>
  <c r="B3217" i="43" s="1"/>
  <c r="B3218" i="43" s="1"/>
  <c r="B3219" i="43" s="1"/>
  <c r="B3220" i="43" s="1"/>
  <c r="B3221" i="43" s="1"/>
  <c r="B3222" i="43" s="1"/>
  <c r="B3223" i="43" s="1"/>
  <c r="B3224" i="43" s="1"/>
  <c r="B3225" i="43" s="1"/>
  <c r="B3226" i="43" s="1"/>
  <c r="B3227" i="43" s="1"/>
  <c r="B3228" i="43" s="1"/>
  <c r="B3229" i="43" s="1"/>
  <c r="B3230" i="43" s="1"/>
  <c r="B3231" i="43" s="1"/>
  <c r="B3232" i="43" s="1"/>
  <c r="B3233" i="43" s="1"/>
  <c r="B3234" i="43" s="1"/>
  <c r="B3235" i="43" s="1"/>
  <c r="B3236" i="43" s="1"/>
  <c r="B3237" i="43" s="1"/>
  <c r="B3238" i="43" s="1"/>
  <c r="B3239" i="43" s="1"/>
  <c r="B3240" i="43" s="1"/>
  <c r="B3241" i="43" s="1"/>
  <c r="B3242" i="43" s="1"/>
  <c r="B3243" i="43" s="1"/>
  <c r="B3244" i="43" s="1"/>
  <c r="B3245" i="43" s="1"/>
  <c r="B3246" i="43" s="1"/>
  <c r="B3247" i="43" s="1"/>
  <c r="B3248" i="43" s="1"/>
  <c r="B3249" i="43" s="1"/>
  <c r="B3250" i="43" s="1"/>
  <c r="B3251" i="43" s="1"/>
  <c r="B3252" i="43" s="1"/>
  <c r="B3253" i="43" s="1"/>
  <c r="B3254" i="43" s="1"/>
  <c r="B3255" i="43" s="1"/>
  <c r="B3256" i="43" s="1"/>
  <c r="B3257" i="43" s="1"/>
  <c r="B3258" i="43" s="1"/>
  <c r="B3259" i="43" s="1"/>
  <c r="B3260" i="43" s="1"/>
  <c r="B3261" i="43" s="1"/>
  <c r="B3262" i="43" s="1"/>
  <c r="B3263" i="43" s="1"/>
  <c r="B3264" i="43" s="1"/>
  <c r="B3265" i="43" s="1"/>
  <c r="B3266" i="43" s="1"/>
  <c r="B3267" i="43" s="1"/>
  <c r="B3268" i="43" s="1"/>
  <c r="B3269" i="43" s="1"/>
  <c r="B3270" i="43" s="1"/>
  <c r="B3271" i="43" s="1"/>
  <c r="B3272" i="43" s="1"/>
  <c r="B3273" i="43" s="1"/>
  <c r="B3274" i="43" s="1"/>
  <c r="B3275" i="43" s="1"/>
  <c r="B3276" i="43" s="1"/>
  <c r="B3277" i="43" s="1"/>
  <c r="B3278" i="43" s="1"/>
  <c r="B3279" i="43" s="1"/>
  <c r="B3280" i="43" s="1"/>
  <c r="B3281" i="43" s="1"/>
  <c r="B3282" i="43" s="1"/>
  <c r="B3283" i="43" s="1"/>
  <c r="B3284" i="43" s="1"/>
  <c r="B3285" i="43" s="1"/>
  <c r="B3286" i="43" s="1"/>
  <c r="B3287" i="43" s="1"/>
  <c r="B3288" i="43" s="1"/>
  <c r="B3289" i="43" s="1"/>
  <c r="B3290" i="43" s="1"/>
  <c r="B3291" i="43" s="1"/>
  <c r="B3292" i="43" s="1"/>
  <c r="B3293" i="43" s="1"/>
  <c r="B3294" i="43" s="1"/>
  <c r="B3295" i="43" s="1"/>
  <c r="B3296" i="43" s="1"/>
  <c r="B3297" i="43" s="1"/>
  <c r="B3298" i="43" s="1"/>
  <c r="B3299" i="43" s="1"/>
  <c r="B3300" i="43" s="1"/>
  <c r="B3301" i="43" s="1"/>
  <c r="B3302" i="43" s="1"/>
  <c r="B3303" i="43" s="1"/>
  <c r="B3304" i="43" s="1"/>
  <c r="B3305" i="43" s="1"/>
  <c r="B3306" i="43" s="1"/>
  <c r="B3307" i="43" s="1"/>
  <c r="B3308" i="43" s="1"/>
  <c r="B3309" i="43" s="1"/>
  <c r="B3310" i="43" s="1"/>
  <c r="B3311" i="43" s="1"/>
  <c r="B3312" i="43" s="1"/>
  <c r="B3313" i="43" s="1"/>
  <c r="B3314" i="43" s="1"/>
  <c r="B3315" i="43" s="1"/>
  <c r="B3316" i="43" s="1"/>
  <c r="B3317" i="43" s="1"/>
  <c r="B3318" i="43" s="1"/>
  <c r="B3319" i="43" s="1"/>
  <c r="B3320" i="43" s="1"/>
  <c r="B3321" i="43" s="1"/>
  <c r="B3322" i="43" s="1"/>
  <c r="B3323" i="43" s="1"/>
  <c r="B3324" i="43" s="1"/>
  <c r="B3325" i="43" s="1"/>
  <c r="B3326" i="43" s="1"/>
  <c r="B3327" i="43" s="1"/>
  <c r="B3328" i="43" s="1"/>
  <c r="B3329" i="43" s="1"/>
  <c r="B3330" i="43" s="1"/>
  <c r="B3331" i="43" s="1"/>
  <c r="B3332" i="43" s="1"/>
  <c r="B3333" i="43" s="1"/>
  <c r="B3334" i="43" s="1"/>
  <c r="B3335" i="43" s="1"/>
  <c r="B3336" i="43" s="1"/>
  <c r="B3337" i="43" s="1"/>
  <c r="B3338" i="43" s="1"/>
  <c r="B3339" i="43" s="1"/>
  <c r="B3340" i="43" s="1"/>
  <c r="B3341" i="43" s="1"/>
  <c r="B3342" i="43" s="1"/>
  <c r="B3343" i="43" s="1"/>
  <c r="B3344" i="43" s="1"/>
  <c r="B3345" i="43" s="1"/>
  <c r="B3346" i="43" s="1"/>
  <c r="B3347" i="43" s="1"/>
  <c r="B3348" i="43" s="1"/>
  <c r="B3349" i="43" s="1"/>
  <c r="B3350" i="43" s="1"/>
  <c r="B3351" i="43" s="1"/>
  <c r="B3352" i="43" s="1"/>
  <c r="B3353" i="43" s="1"/>
  <c r="B3354" i="43" s="1"/>
  <c r="B3355" i="43" s="1"/>
  <c r="B3356" i="43" s="1"/>
  <c r="B3357" i="43" s="1"/>
  <c r="B3358" i="43" s="1"/>
  <c r="B3359" i="43" s="1"/>
  <c r="B3360" i="43" s="1"/>
  <c r="B3361" i="43" s="1"/>
  <c r="B3362" i="43" s="1"/>
  <c r="B3363" i="43" s="1"/>
  <c r="B3364" i="43" s="1"/>
  <c r="B3365" i="43" s="1"/>
  <c r="B3366" i="43" s="1"/>
  <c r="B3367" i="43" s="1"/>
  <c r="B3368" i="43" s="1"/>
  <c r="B3369" i="43" s="1"/>
  <c r="B3370" i="43" s="1"/>
  <c r="B3371" i="43" s="1"/>
  <c r="B3372" i="43" s="1"/>
  <c r="B3373" i="43" s="1"/>
  <c r="B3374" i="43" s="1"/>
  <c r="B3375" i="43" s="1"/>
  <c r="B3376" i="43" s="1"/>
  <c r="B3377" i="43" s="1"/>
  <c r="B3378" i="43" s="1"/>
  <c r="B3379" i="43" s="1"/>
  <c r="B3380" i="43" s="1"/>
  <c r="B3381" i="43" s="1"/>
  <c r="B3382" i="43" s="1"/>
  <c r="B3383" i="43" s="1"/>
  <c r="B3384" i="43" s="1"/>
  <c r="B3385" i="43" s="1"/>
  <c r="B3386" i="43" s="1"/>
  <c r="B3387" i="43" s="1"/>
  <c r="B3388" i="43" s="1"/>
  <c r="B3389" i="43" s="1"/>
  <c r="B3390" i="43" s="1"/>
  <c r="B3391" i="43" s="1"/>
  <c r="B3392" i="43" s="1"/>
  <c r="B3393" i="43" s="1"/>
  <c r="B3394" i="43" s="1"/>
  <c r="B3395" i="43" s="1"/>
  <c r="B3396" i="43" s="1"/>
  <c r="B3397" i="43" s="1"/>
  <c r="B3398" i="43" s="1"/>
  <c r="B3399" i="43" s="1"/>
  <c r="B3400" i="43" s="1"/>
  <c r="B3401" i="43" s="1"/>
  <c r="B3402" i="43" s="1"/>
  <c r="B3403" i="43" s="1"/>
  <c r="B3404" i="43" s="1"/>
  <c r="B3405" i="43" s="1"/>
  <c r="B3406" i="43" s="1"/>
  <c r="B3407" i="43" s="1"/>
  <c r="B3408" i="43" s="1"/>
  <c r="B3409" i="43" s="1"/>
  <c r="B3410" i="43" s="1"/>
  <c r="B3411" i="43" s="1"/>
  <c r="B3412" i="43" s="1"/>
  <c r="B3413" i="43" s="1"/>
  <c r="B3414" i="43" s="1"/>
  <c r="B3415" i="43" s="1"/>
  <c r="B3416" i="43" s="1"/>
  <c r="B3417" i="43" s="1"/>
  <c r="B3418" i="43" s="1"/>
  <c r="B3419" i="43" s="1"/>
  <c r="B3420" i="43" s="1"/>
  <c r="B3421" i="43" s="1"/>
  <c r="B3422" i="43" s="1"/>
  <c r="B3423" i="43" s="1"/>
  <c r="B3424" i="43" s="1"/>
  <c r="B3425" i="43" s="1"/>
  <c r="B3426" i="43" s="1"/>
  <c r="B3427" i="43" s="1"/>
  <c r="B3428" i="43" s="1"/>
  <c r="B3429" i="43" s="1"/>
  <c r="B3430" i="43" s="1"/>
  <c r="B3431" i="43" s="1"/>
  <c r="B3432" i="43" s="1"/>
  <c r="B3433" i="43" s="1"/>
  <c r="B3434" i="43" s="1"/>
  <c r="B3435" i="43" s="1"/>
  <c r="B3436" i="43" s="1"/>
  <c r="B3437" i="43" s="1"/>
  <c r="B3438" i="43" s="1"/>
  <c r="B3439" i="43" s="1"/>
  <c r="B3440" i="43" s="1"/>
  <c r="B3441" i="43" s="1"/>
  <c r="B3442" i="43" s="1"/>
  <c r="B3443" i="43" s="1"/>
  <c r="B3444" i="43" s="1"/>
  <c r="B3445" i="43" s="1"/>
  <c r="B3446" i="43" s="1"/>
  <c r="B3447" i="43" s="1"/>
  <c r="B3448" i="43" s="1"/>
  <c r="B3449" i="43" s="1"/>
  <c r="B3450" i="43" s="1"/>
  <c r="B3451" i="43" s="1"/>
  <c r="B3452" i="43" s="1"/>
  <c r="B3453" i="43" s="1"/>
  <c r="B3454" i="43" s="1"/>
  <c r="B3455" i="43" s="1"/>
  <c r="B3456" i="43" s="1"/>
  <c r="B3457" i="43" s="1"/>
  <c r="B3458" i="43" s="1"/>
  <c r="B3459" i="43" s="1"/>
  <c r="B3460" i="43" s="1"/>
  <c r="B3461" i="43" s="1"/>
  <c r="B3462" i="43" s="1"/>
  <c r="B3463" i="43" s="1"/>
  <c r="B3464" i="43" s="1"/>
  <c r="B3465" i="43" s="1"/>
  <c r="B3466" i="43" s="1"/>
  <c r="B3467" i="43" s="1"/>
  <c r="B3468" i="43" s="1"/>
  <c r="B3469" i="43" s="1"/>
  <c r="B3470" i="43" s="1"/>
  <c r="B3471" i="43" s="1"/>
  <c r="B3472" i="43" s="1"/>
  <c r="B3473" i="43" s="1"/>
  <c r="B3474" i="43" s="1"/>
  <c r="B3475" i="43" s="1"/>
  <c r="B3476" i="43" s="1"/>
  <c r="B3477" i="43" s="1"/>
  <c r="B3478" i="43" s="1"/>
  <c r="B3479" i="43" s="1"/>
  <c r="B3480" i="43" s="1"/>
  <c r="B3481" i="43" s="1"/>
  <c r="B3482" i="43" s="1"/>
  <c r="B3483" i="43" s="1"/>
  <c r="B3484" i="43" s="1"/>
  <c r="B3485" i="43" s="1"/>
  <c r="B3486" i="43" s="1"/>
  <c r="B3487" i="43" s="1"/>
  <c r="B3488" i="43" s="1"/>
  <c r="B3489" i="43" s="1"/>
  <c r="B3490" i="43" s="1"/>
  <c r="B3491" i="43" s="1"/>
  <c r="B3492" i="43" s="1"/>
  <c r="B3493" i="43" s="1"/>
  <c r="B3494" i="43" s="1"/>
  <c r="B3495" i="43" s="1"/>
  <c r="B3496" i="43" s="1"/>
  <c r="B3497" i="43" s="1"/>
  <c r="B3498" i="43" s="1"/>
  <c r="B3499" i="43" s="1"/>
  <c r="B3500" i="43" s="1"/>
  <c r="B3501" i="43" s="1"/>
  <c r="B3502" i="43" s="1"/>
  <c r="B3503" i="43" s="1"/>
  <c r="B3504" i="43" s="1"/>
  <c r="B3505" i="43" s="1"/>
  <c r="B3506" i="43" s="1"/>
  <c r="B3507" i="43" s="1"/>
  <c r="B3508" i="43" s="1"/>
  <c r="B3509" i="43" s="1"/>
  <c r="B3510" i="43" s="1"/>
  <c r="B3511" i="43" s="1"/>
  <c r="B3512" i="43" s="1"/>
  <c r="B3513" i="43" s="1"/>
  <c r="B3514" i="43" s="1"/>
  <c r="B3515" i="43" s="1"/>
  <c r="B3516" i="43" s="1"/>
  <c r="B3517" i="43" s="1"/>
  <c r="B3518" i="43" s="1"/>
  <c r="B3519" i="43" s="1"/>
  <c r="B3520" i="43" s="1"/>
  <c r="B3521" i="43" s="1"/>
  <c r="B3522" i="43" s="1"/>
  <c r="B3523" i="43" s="1"/>
  <c r="B3524" i="43" s="1"/>
  <c r="B3525" i="43" s="1"/>
  <c r="B3526" i="43" s="1"/>
  <c r="B3527" i="43" s="1"/>
  <c r="B3528" i="43" s="1"/>
  <c r="B3529" i="43" s="1"/>
  <c r="B3530" i="43" s="1"/>
  <c r="B3531" i="43" s="1"/>
  <c r="B3532" i="43" s="1"/>
  <c r="B3533" i="43" s="1"/>
  <c r="B3534" i="43" s="1"/>
  <c r="B3535" i="43" s="1"/>
  <c r="B3536" i="43" s="1"/>
  <c r="B3537" i="43" s="1"/>
  <c r="B3538" i="43" s="1"/>
  <c r="B3539" i="43" s="1"/>
  <c r="B3540" i="43" s="1"/>
  <c r="B3541" i="43" s="1"/>
  <c r="B3542" i="43" s="1"/>
  <c r="B3543" i="43" s="1"/>
  <c r="B3544" i="43" s="1"/>
  <c r="B3545" i="43" s="1"/>
  <c r="B3546" i="43" s="1"/>
  <c r="B3547" i="43" s="1"/>
  <c r="B3548" i="43" s="1"/>
  <c r="B3549" i="43" s="1"/>
  <c r="B3550" i="43" s="1"/>
  <c r="B3551" i="43" s="1"/>
  <c r="B3552" i="43" s="1"/>
  <c r="B3553" i="43" s="1"/>
  <c r="B3554" i="43" s="1"/>
  <c r="B3555" i="43" s="1"/>
  <c r="B3556" i="43" s="1"/>
  <c r="B3557" i="43" s="1"/>
  <c r="B3558" i="43" s="1"/>
  <c r="B3559" i="43" s="1"/>
  <c r="B3560" i="43" s="1"/>
  <c r="B3561" i="43" s="1"/>
  <c r="B3562" i="43" s="1"/>
  <c r="B3563" i="43" s="1"/>
  <c r="B3564" i="43" s="1"/>
  <c r="B3565" i="43" s="1"/>
  <c r="B3566" i="43" s="1"/>
  <c r="B3567" i="43" s="1"/>
  <c r="B3568" i="43" s="1"/>
  <c r="B3569" i="43" s="1"/>
  <c r="B3570" i="43" s="1"/>
  <c r="B3571" i="43" s="1"/>
  <c r="B3572" i="43" s="1"/>
  <c r="B3573" i="43" s="1"/>
  <c r="B3574" i="43" s="1"/>
  <c r="B3575" i="43" s="1"/>
  <c r="B3576" i="43" s="1"/>
  <c r="B3577" i="43" s="1"/>
  <c r="B3578" i="43" s="1"/>
  <c r="B3579" i="43" s="1"/>
  <c r="B3580" i="43" s="1"/>
  <c r="B3581" i="43" s="1"/>
  <c r="B3582" i="43" s="1"/>
  <c r="B3583" i="43" s="1"/>
  <c r="B3584" i="43" s="1"/>
  <c r="B3585" i="43" s="1"/>
  <c r="B3586" i="43" s="1"/>
  <c r="B3587" i="43" s="1"/>
  <c r="B3588" i="43" s="1"/>
  <c r="B3589" i="43" s="1"/>
  <c r="B3590" i="43" s="1"/>
  <c r="B3591" i="43" s="1"/>
  <c r="B3592" i="43" s="1"/>
  <c r="B3593" i="43" s="1"/>
  <c r="B3594" i="43" s="1"/>
  <c r="B3595" i="43" s="1"/>
  <c r="B3596" i="43" s="1"/>
  <c r="B3597" i="43" s="1"/>
  <c r="B3598" i="43" s="1"/>
  <c r="B3599" i="43" s="1"/>
  <c r="B3600" i="43" s="1"/>
  <c r="B3601" i="43" s="1"/>
  <c r="B3602" i="43" s="1"/>
  <c r="B3603" i="43" s="1"/>
  <c r="B3604" i="43" s="1"/>
  <c r="B3605" i="43" s="1"/>
  <c r="B3606" i="43" s="1"/>
  <c r="B3607" i="43" s="1"/>
  <c r="B3608" i="43" s="1"/>
  <c r="B3609" i="43" s="1"/>
  <c r="B3610" i="43" s="1"/>
  <c r="B3611" i="43" s="1"/>
  <c r="B3612" i="43" s="1"/>
  <c r="B3613" i="43" s="1"/>
  <c r="B3614" i="43" s="1"/>
  <c r="B3615" i="43" s="1"/>
  <c r="B3616" i="43" s="1"/>
  <c r="B3617" i="43" s="1"/>
  <c r="B3618" i="43" s="1"/>
  <c r="B3619" i="43" s="1"/>
  <c r="B3620" i="43" s="1"/>
  <c r="B3621" i="43" s="1"/>
  <c r="B3622" i="43" s="1"/>
  <c r="B3623" i="43" s="1"/>
  <c r="B3624" i="43" s="1"/>
  <c r="B3625" i="43" s="1"/>
  <c r="B3626" i="43" s="1"/>
  <c r="B3627" i="43" s="1"/>
  <c r="B3628" i="43" s="1"/>
  <c r="B3629" i="43" s="1"/>
  <c r="B3630" i="43" s="1"/>
  <c r="B3631" i="43" s="1"/>
  <c r="B3632" i="43" s="1"/>
  <c r="B3633" i="43" s="1"/>
  <c r="B3634" i="43" s="1"/>
  <c r="B3635" i="43" s="1"/>
  <c r="B3636" i="43" s="1"/>
  <c r="B3637" i="43" s="1"/>
  <c r="B3638" i="43" s="1"/>
  <c r="B3639" i="43" s="1"/>
  <c r="B3640" i="43" s="1"/>
  <c r="B3641" i="43" s="1"/>
  <c r="B3642" i="43" s="1"/>
  <c r="B3643" i="43" s="1"/>
  <c r="B3644" i="43" s="1"/>
  <c r="B3645" i="43" s="1"/>
  <c r="B3646" i="43" s="1"/>
  <c r="B3647" i="43" s="1"/>
  <c r="B3648" i="43" s="1"/>
  <c r="B3649" i="43" s="1"/>
  <c r="B3650" i="43" s="1"/>
  <c r="B3651" i="43" s="1"/>
  <c r="B3652" i="43" s="1"/>
  <c r="B3653" i="43" s="1"/>
  <c r="B3654" i="43" s="1"/>
  <c r="B3655" i="43" s="1"/>
  <c r="B3656" i="43" s="1"/>
  <c r="B3657" i="43" s="1"/>
  <c r="B3658" i="43" s="1"/>
  <c r="B3659" i="43" s="1"/>
  <c r="B3660" i="43" s="1"/>
  <c r="B3661" i="43" s="1"/>
  <c r="B3662" i="43" s="1"/>
  <c r="B3663" i="43" s="1"/>
  <c r="B3664" i="43" s="1"/>
  <c r="B3665" i="43" s="1"/>
  <c r="B3666" i="43" s="1"/>
  <c r="B3667" i="43" s="1"/>
  <c r="B3668" i="43" s="1"/>
  <c r="B3669" i="43" s="1"/>
  <c r="B3670" i="43" s="1"/>
  <c r="B3671" i="43" s="1"/>
  <c r="B3672" i="43" s="1"/>
  <c r="B3673" i="43" s="1"/>
  <c r="B3674" i="43" s="1"/>
  <c r="B3675" i="43" s="1"/>
  <c r="B3676" i="43" s="1"/>
  <c r="B3677" i="43" s="1"/>
  <c r="B3678" i="43" s="1"/>
  <c r="B3679" i="43" s="1"/>
  <c r="B3680" i="43" s="1"/>
  <c r="B3681" i="43" s="1"/>
  <c r="B3682" i="43" s="1"/>
  <c r="B3683" i="43" s="1"/>
  <c r="B3684" i="43" s="1"/>
  <c r="B3685" i="43" s="1"/>
  <c r="B3686" i="43" s="1"/>
  <c r="B3687" i="43" s="1"/>
  <c r="B3688" i="43" s="1"/>
  <c r="B3689" i="43" s="1"/>
  <c r="B3690" i="43" s="1"/>
  <c r="B3691" i="43" s="1"/>
  <c r="B3692" i="43" s="1"/>
  <c r="B3693" i="43" s="1"/>
  <c r="B3694" i="43" s="1"/>
  <c r="B3695" i="43" s="1"/>
  <c r="B3696" i="43" s="1"/>
  <c r="B3697" i="43" s="1"/>
  <c r="B3698" i="43" s="1"/>
  <c r="B3699" i="43" s="1"/>
  <c r="B3700" i="43" s="1"/>
  <c r="B3701" i="43" s="1"/>
  <c r="B3702" i="43" s="1"/>
  <c r="B3703" i="43" s="1"/>
  <c r="B3704" i="43" s="1"/>
  <c r="B3705" i="43" s="1"/>
  <c r="B3706" i="43" s="1"/>
  <c r="B3707" i="43" s="1"/>
  <c r="B3708" i="43" s="1"/>
  <c r="B3709" i="43" s="1"/>
  <c r="B3710" i="43" s="1"/>
  <c r="B3711" i="43" s="1"/>
  <c r="B3712" i="43" s="1"/>
  <c r="B3713" i="43" s="1"/>
  <c r="B3714" i="43" s="1"/>
  <c r="B3715" i="43" s="1"/>
  <c r="B3716" i="43" s="1"/>
  <c r="B3717" i="43" s="1"/>
  <c r="B3718" i="43" s="1"/>
  <c r="B3719" i="43" s="1"/>
  <c r="B3720" i="43" s="1"/>
  <c r="B3721" i="43" s="1"/>
  <c r="B3722" i="43" s="1"/>
  <c r="B3723" i="43" s="1"/>
  <c r="B3724" i="43" s="1"/>
  <c r="B3725" i="43" s="1"/>
  <c r="B3726" i="43" s="1"/>
  <c r="B3727" i="43" s="1"/>
  <c r="B3728" i="43" s="1"/>
  <c r="B3729" i="43" s="1"/>
  <c r="B3730" i="43" s="1"/>
  <c r="B3731" i="43" s="1"/>
  <c r="B3732" i="43" s="1"/>
  <c r="B3733" i="43" s="1"/>
  <c r="B3734" i="43" s="1"/>
  <c r="B3735" i="43" s="1"/>
  <c r="B3736" i="43" s="1"/>
  <c r="B3737" i="43" s="1"/>
  <c r="B3738" i="43" s="1"/>
  <c r="B3739" i="43" s="1"/>
  <c r="B3740" i="43" s="1"/>
  <c r="B3741" i="43" s="1"/>
  <c r="B3742" i="43" s="1"/>
  <c r="B3743" i="43" s="1"/>
  <c r="B3744" i="43" s="1"/>
  <c r="B3745" i="43" s="1"/>
  <c r="B3746" i="43" s="1"/>
  <c r="B3747" i="43" s="1"/>
  <c r="B3748" i="43" s="1"/>
  <c r="B3749" i="43" s="1"/>
  <c r="B3750" i="43" s="1"/>
  <c r="B3751" i="43" s="1"/>
  <c r="B3752" i="43" s="1"/>
  <c r="B3753" i="43" s="1"/>
  <c r="B3754" i="43" s="1"/>
  <c r="B3755" i="43" s="1"/>
  <c r="B3756" i="43" s="1"/>
  <c r="B3757" i="43" s="1"/>
  <c r="B3758" i="43" s="1"/>
  <c r="B3759" i="43" s="1"/>
  <c r="B3760" i="43" s="1"/>
  <c r="B3761" i="43" s="1"/>
  <c r="B3762" i="43" s="1"/>
  <c r="B3763" i="43" s="1"/>
  <c r="B3764" i="43" s="1"/>
  <c r="B3765" i="43" s="1"/>
  <c r="B3766" i="43" s="1"/>
  <c r="B3767" i="43" s="1"/>
  <c r="B3768" i="43" s="1"/>
  <c r="B3769" i="43" s="1"/>
  <c r="B3770" i="43" s="1"/>
  <c r="B3771" i="43" s="1"/>
  <c r="B3772" i="43" s="1"/>
  <c r="B3773" i="43" s="1"/>
  <c r="B3774" i="43" s="1"/>
  <c r="B3775" i="43" s="1"/>
  <c r="B3776" i="43" s="1"/>
  <c r="B3777" i="43" s="1"/>
  <c r="B3778" i="43" s="1"/>
  <c r="B3779" i="43" s="1"/>
  <c r="B3780" i="43" s="1"/>
  <c r="B3781" i="43" s="1"/>
  <c r="B3782" i="43" s="1"/>
  <c r="B3783" i="43" s="1"/>
  <c r="B3784" i="43" s="1"/>
  <c r="B3785" i="43" s="1"/>
  <c r="B3786" i="43" s="1"/>
  <c r="B3787" i="43" s="1"/>
  <c r="B3788" i="43" s="1"/>
  <c r="B3789" i="43" s="1"/>
  <c r="B3790" i="43" s="1"/>
  <c r="B3791" i="43" s="1"/>
  <c r="B3792" i="43" s="1"/>
  <c r="B3793" i="43" s="1"/>
  <c r="B3794" i="43" s="1"/>
  <c r="B3795" i="43" s="1"/>
  <c r="B3796" i="43" s="1"/>
  <c r="B3797" i="43" s="1"/>
  <c r="B3798" i="43" s="1"/>
  <c r="B3799" i="43" s="1"/>
  <c r="B3800" i="43" s="1"/>
  <c r="B3801" i="43" s="1"/>
  <c r="B3802" i="43" s="1"/>
  <c r="B3803" i="43" s="1"/>
  <c r="B3804" i="43" s="1"/>
  <c r="B3805" i="43" s="1"/>
  <c r="B3806" i="43" s="1"/>
  <c r="B3807" i="43" s="1"/>
  <c r="B3808" i="43" s="1"/>
  <c r="B3809" i="43" s="1"/>
  <c r="B3810" i="43" s="1"/>
  <c r="B3811" i="43" s="1"/>
  <c r="B3812" i="43" s="1"/>
  <c r="B3813" i="43" s="1"/>
  <c r="B3814" i="43" s="1"/>
  <c r="B3815" i="43" s="1"/>
  <c r="B3816" i="43" s="1"/>
  <c r="B3817" i="43" s="1"/>
  <c r="B3818" i="43" s="1"/>
  <c r="B3819" i="43" s="1"/>
  <c r="B3820" i="43" s="1"/>
  <c r="B3821" i="43" s="1"/>
  <c r="B3822" i="43" s="1"/>
  <c r="B3823" i="43" s="1"/>
  <c r="B3824" i="43" s="1"/>
  <c r="B3825" i="43" s="1"/>
  <c r="B3826" i="43" s="1"/>
  <c r="B3827" i="43" s="1"/>
  <c r="B3828" i="43" s="1"/>
  <c r="B3829" i="43" s="1"/>
  <c r="B3830" i="43" s="1"/>
  <c r="B3831" i="43" s="1"/>
  <c r="B3832" i="43" s="1"/>
  <c r="B3833" i="43" s="1"/>
  <c r="B3834" i="43" s="1"/>
  <c r="B3835" i="43" s="1"/>
  <c r="B3836" i="43" s="1"/>
  <c r="B3837" i="43" s="1"/>
  <c r="B3838" i="43" s="1"/>
  <c r="B3839" i="43" s="1"/>
  <c r="B3840" i="43" s="1"/>
  <c r="B3841" i="43" s="1"/>
  <c r="B3842" i="43" s="1"/>
  <c r="B3843" i="43" s="1"/>
  <c r="B3844" i="43" s="1"/>
  <c r="B3845" i="43" s="1"/>
  <c r="B3846" i="43" s="1"/>
  <c r="B3847" i="43" s="1"/>
  <c r="B3848" i="43" s="1"/>
  <c r="B3849" i="43" s="1"/>
  <c r="B3850" i="43" s="1"/>
  <c r="B3851" i="43" s="1"/>
  <c r="B3852" i="43" s="1"/>
  <c r="B3853" i="43" s="1"/>
  <c r="B3854" i="43" s="1"/>
  <c r="B3855" i="43" s="1"/>
  <c r="B3856" i="43" s="1"/>
  <c r="B3857" i="43" s="1"/>
  <c r="B3858" i="43" s="1"/>
  <c r="B3859" i="43" s="1"/>
  <c r="B3860" i="43" s="1"/>
  <c r="B3861" i="43" s="1"/>
  <c r="B3862" i="43" s="1"/>
  <c r="B3863" i="43" s="1"/>
  <c r="B3864" i="43" s="1"/>
  <c r="B3865" i="43" s="1"/>
  <c r="B3866" i="43" s="1"/>
  <c r="B3867" i="43" s="1"/>
  <c r="B3868" i="43" s="1"/>
  <c r="B3869" i="43" s="1"/>
  <c r="B3870" i="43" s="1"/>
  <c r="B3871" i="43" s="1"/>
  <c r="B3872" i="43" s="1"/>
  <c r="B3873" i="43" s="1"/>
  <c r="B3874" i="43" s="1"/>
  <c r="B3875" i="43" s="1"/>
  <c r="B3876" i="43" s="1"/>
  <c r="B3877" i="43" s="1"/>
  <c r="B3878" i="43" s="1"/>
  <c r="B3879" i="43" s="1"/>
  <c r="B3880" i="43" s="1"/>
  <c r="B3881" i="43" s="1"/>
  <c r="B3882" i="43" s="1"/>
  <c r="B3883" i="43" s="1"/>
  <c r="B3884" i="43" s="1"/>
  <c r="B3885" i="43" s="1"/>
  <c r="B3886" i="43" s="1"/>
  <c r="B3887" i="43" s="1"/>
  <c r="B3888" i="43" s="1"/>
  <c r="B3889" i="43" s="1"/>
  <c r="B3890" i="43" s="1"/>
  <c r="B3891" i="43" s="1"/>
  <c r="B3892" i="43" s="1"/>
  <c r="B3893" i="43" s="1"/>
  <c r="B3894" i="43" s="1"/>
  <c r="B3895" i="43" s="1"/>
  <c r="B3896" i="43" s="1"/>
  <c r="B3897" i="43" s="1"/>
  <c r="B3898" i="43" s="1"/>
  <c r="B3899" i="43" s="1"/>
  <c r="B3900" i="43" s="1"/>
  <c r="B3901" i="43" s="1"/>
  <c r="B3902" i="43" s="1"/>
  <c r="B3903" i="43" s="1"/>
  <c r="B3904" i="43" s="1"/>
  <c r="B3905" i="43" s="1"/>
  <c r="B3906" i="43" s="1"/>
  <c r="B3907" i="43" s="1"/>
  <c r="B3908" i="43" s="1"/>
  <c r="B3909" i="43" s="1"/>
  <c r="B3910" i="43" s="1"/>
  <c r="B3911" i="43" s="1"/>
  <c r="B3912" i="43" s="1"/>
  <c r="B3913" i="43" s="1"/>
  <c r="B3914" i="43" s="1"/>
  <c r="B3915" i="43" s="1"/>
  <c r="B3916" i="43" s="1"/>
  <c r="B3917" i="43" s="1"/>
  <c r="B3918" i="43" s="1"/>
  <c r="B3919" i="43" s="1"/>
  <c r="B3920" i="43" s="1"/>
  <c r="B3921" i="43" s="1"/>
  <c r="B3922" i="43" s="1"/>
  <c r="B3923" i="43" s="1"/>
  <c r="B3924" i="43" s="1"/>
  <c r="B3925" i="43" s="1"/>
  <c r="B3926" i="43" s="1"/>
  <c r="B3927" i="43" s="1"/>
  <c r="B3928" i="43" s="1"/>
  <c r="B3929" i="43" s="1"/>
  <c r="B3930" i="43" s="1"/>
  <c r="B3931" i="43" s="1"/>
  <c r="B3932" i="43" s="1"/>
  <c r="B3933" i="43" s="1"/>
  <c r="B3934" i="43" s="1"/>
  <c r="B3935" i="43" s="1"/>
  <c r="B3936" i="43" s="1"/>
  <c r="B3937" i="43" s="1"/>
  <c r="B3938" i="43" s="1"/>
  <c r="B3939" i="43" s="1"/>
  <c r="B3940" i="43" s="1"/>
  <c r="B3941" i="43" s="1"/>
  <c r="B3942" i="43" s="1"/>
  <c r="B3943" i="43" s="1"/>
  <c r="B3944" i="43" s="1"/>
  <c r="B3945" i="43" s="1"/>
  <c r="B3946" i="43" s="1"/>
  <c r="B3947" i="43" s="1"/>
  <c r="B3948" i="43" s="1"/>
  <c r="B3949" i="43" s="1"/>
  <c r="B3950" i="43" s="1"/>
  <c r="B3951" i="43" s="1"/>
  <c r="B3952" i="43" s="1"/>
  <c r="B3953" i="43" s="1"/>
  <c r="B3954" i="43" s="1"/>
  <c r="B3955" i="43" s="1"/>
  <c r="B3956" i="43" s="1"/>
  <c r="B3957" i="43" s="1"/>
  <c r="B3958" i="43" s="1"/>
  <c r="B3959" i="43" s="1"/>
  <c r="B3960" i="43" s="1"/>
  <c r="B3961" i="43" s="1"/>
  <c r="B3962" i="43" s="1"/>
  <c r="B3963" i="43" s="1"/>
  <c r="B3964" i="43" s="1"/>
  <c r="B3965" i="43" s="1"/>
  <c r="B3966" i="43" s="1"/>
  <c r="B3967" i="43" s="1"/>
  <c r="B3968" i="43" s="1"/>
  <c r="B3969" i="43" s="1"/>
  <c r="B3970" i="43" s="1"/>
  <c r="B3971" i="43" s="1"/>
  <c r="B3972" i="43" s="1"/>
  <c r="B3973" i="43" s="1"/>
  <c r="B3974" i="43" s="1"/>
  <c r="B3975" i="43" s="1"/>
  <c r="B3976" i="43" s="1"/>
  <c r="B3977" i="43" s="1"/>
  <c r="B3978" i="43" s="1"/>
  <c r="B3979" i="43" s="1"/>
  <c r="B3980" i="43" s="1"/>
  <c r="B3981" i="43" s="1"/>
  <c r="B3982" i="43" s="1"/>
  <c r="B3983" i="43" s="1"/>
  <c r="B3984" i="43" s="1"/>
  <c r="B3985" i="43" s="1"/>
  <c r="B3986" i="43" s="1"/>
  <c r="B3987" i="43" s="1"/>
  <c r="B3988" i="43" s="1"/>
  <c r="B3989" i="43" s="1"/>
  <c r="B3990" i="43" s="1"/>
  <c r="B3991" i="43" s="1"/>
  <c r="B3992" i="43" s="1"/>
  <c r="B3993" i="43" s="1"/>
  <c r="B3994" i="43" s="1"/>
  <c r="B3995" i="43" s="1"/>
  <c r="B3996" i="43" s="1"/>
  <c r="B3997" i="43" s="1"/>
  <c r="B3998" i="43" s="1"/>
  <c r="B3999" i="43" s="1"/>
  <c r="B4000" i="43" s="1"/>
  <c r="B4001" i="43" s="1"/>
  <c r="B4002" i="43" s="1"/>
  <c r="B4003" i="43" s="1"/>
  <c r="B4004" i="43" s="1"/>
  <c r="B4005" i="43" s="1"/>
  <c r="B4006" i="43" s="1"/>
  <c r="B4007" i="43" s="1"/>
  <c r="B4008" i="43" s="1"/>
  <c r="B4009" i="43" s="1"/>
  <c r="B4010" i="43" s="1"/>
  <c r="B4011" i="43" s="1"/>
  <c r="B4012" i="43" s="1"/>
  <c r="B4013" i="43" s="1"/>
  <c r="B4014" i="43" s="1"/>
  <c r="B4015" i="43" s="1"/>
  <c r="B4016" i="43" s="1"/>
  <c r="B4017" i="43" s="1"/>
  <c r="B4018" i="43" s="1"/>
  <c r="B4019" i="43" s="1"/>
  <c r="B4020" i="43" s="1"/>
  <c r="B4021" i="43" s="1"/>
  <c r="B4022" i="43" s="1"/>
  <c r="B4023" i="43" s="1"/>
  <c r="B4024" i="43" s="1"/>
  <c r="B4025" i="43" s="1"/>
  <c r="B4026" i="43" s="1"/>
  <c r="B4027" i="43" s="1"/>
  <c r="B4028" i="43" s="1"/>
  <c r="B4029" i="43" s="1"/>
  <c r="B4030" i="43" s="1"/>
  <c r="B4031" i="43" s="1"/>
  <c r="B4032" i="43" s="1"/>
  <c r="B4033" i="43" s="1"/>
  <c r="B4034" i="43" s="1"/>
  <c r="B4035" i="43" s="1"/>
  <c r="B4036" i="43" s="1"/>
  <c r="B4037" i="43" s="1"/>
  <c r="B4038" i="43" s="1"/>
  <c r="B4039" i="43" s="1"/>
  <c r="B4040" i="43" s="1"/>
  <c r="B4041" i="43" s="1"/>
  <c r="B4042" i="43" s="1"/>
  <c r="B4043" i="43" s="1"/>
  <c r="B4044" i="43" s="1"/>
  <c r="B4045" i="43" s="1"/>
  <c r="B4046" i="43" s="1"/>
  <c r="B4047" i="43" s="1"/>
  <c r="B4048" i="43" s="1"/>
  <c r="B4049" i="43" s="1"/>
  <c r="B4050" i="43" s="1"/>
  <c r="B4051" i="43" s="1"/>
  <c r="B4052" i="43" s="1"/>
  <c r="B4053" i="43" s="1"/>
  <c r="B4054" i="43" s="1"/>
  <c r="B4055" i="43" s="1"/>
  <c r="B4056" i="43" s="1"/>
  <c r="B4057" i="43" s="1"/>
  <c r="B4058" i="43" s="1"/>
  <c r="B4059" i="43" s="1"/>
  <c r="B4060" i="43" s="1"/>
  <c r="B4061" i="43" s="1"/>
  <c r="B4062" i="43" s="1"/>
  <c r="B4063" i="43" s="1"/>
  <c r="B4064" i="43" s="1"/>
  <c r="B4065" i="43" s="1"/>
  <c r="B4066" i="43" s="1"/>
  <c r="B4067" i="43" s="1"/>
  <c r="B4068" i="43" s="1"/>
  <c r="B4069" i="43" s="1"/>
  <c r="B4070" i="43" s="1"/>
  <c r="B4071" i="43" s="1"/>
  <c r="B4072" i="43" s="1"/>
  <c r="B4073" i="43" s="1"/>
  <c r="B4074" i="43" s="1"/>
  <c r="B4075" i="43" s="1"/>
  <c r="B4076" i="43" s="1"/>
  <c r="B4077" i="43" s="1"/>
  <c r="B4078" i="43" s="1"/>
  <c r="B4079" i="43" s="1"/>
  <c r="B4080" i="43" s="1"/>
  <c r="B4081" i="43" s="1"/>
  <c r="B4082" i="43" s="1"/>
  <c r="B4083" i="43" s="1"/>
  <c r="B4084" i="43" s="1"/>
  <c r="B4085" i="43" s="1"/>
  <c r="B4086" i="43" s="1"/>
  <c r="B4087" i="43" s="1"/>
  <c r="B4088" i="43" s="1"/>
  <c r="B4089" i="43" s="1"/>
  <c r="B4090" i="43" s="1"/>
  <c r="B4091" i="43" s="1"/>
  <c r="B4092" i="43" s="1"/>
  <c r="B4093" i="43" s="1"/>
  <c r="B4094" i="43" s="1"/>
  <c r="B4095" i="43" s="1"/>
  <c r="B4096" i="43" s="1"/>
  <c r="B4097" i="43" s="1"/>
  <c r="B4098" i="43" s="1"/>
  <c r="B4099" i="43" s="1"/>
  <c r="B4100" i="43" s="1"/>
  <c r="B4101" i="43" s="1"/>
  <c r="B4102" i="43" s="1"/>
  <c r="B4103" i="43" s="1"/>
  <c r="B4104" i="43" s="1"/>
  <c r="B4105" i="43" s="1"/>
  <c r="B4106" i="43" s="1"/>
  <c r="B4107" i="43" s="1"/>
  <c r="B4108" i="43" s="1"/>
  <c r="B4109" i="43" s="1"/>
  <c r="B4110" i="43" s="1"/>
  <c r="B4111" i="43" s="1"/>
  <c r="B4112" i="43" s="1"/>
  <c r="B4113" i="43" s="1"/>
  <c r="B4114" i="43" s="1"/>
  <c r="B4115" i="43" s="1"/>
  <c r="B4116" i="43" s="1"/>
  <c r="B4117" i="43" s="1"/>
  <c r="B4118" i="43" s="1"/>
  <c r="B4119" i="43" s="1"/>
  <c r="B4120" i="43" s="1"/>
  <c r="B4121" i="43" s="1"/>
  <c r="B4122" i="43" s="1"/>
  <c r="B4123" i="43" s="1"/>
  <c r="B4124" i="43" s="1"/>
  <c r="B4125" i="43" s="1"/>
  <c r="B4126" i="43" s="1"/>
  <c r="B4127" i="43" s="1"/>
  <c r="B4128" i="43" s="1"/>
  <c r="B4129" i="43" s="1"/>
  <c r="B4130" i="43" s="1"/>
  <c r="B4131" i="43" s="1"/>
  <c r="B4132" i="43" s="1"/>
  <c r="B4133" i="43" s="1"/>
  <c r="B4134" i="43" s="1"/>
  <c r="B4135" i="43" s="1"/>
  <c r="B4136" i="43" s="1"/>
  <c r="B4137" i="43" s="1"/>
  <c r="B4138" i="43" s="1"/>
  <c r="B4139" i="43" s="1"/>
  <c r="B4140" i="43" s="1"/>
  <c r="B4141" i="43" s="1"/>
  <c r="B4142" i="43" s="1"/>
  <c r="B4143" i="43" s="1"/>
  <c r="B4144" i="43" s="1"/>
  <c r="B4145" i="43" s="1"/>
  <c r="B4146" i="43" s="1"/>
  <c r="B4147" i="43" s="1"/>
  <c r="B4148" i="43" s="1"/>
  <c r="B4149" i="43" s="1"/>
  <c r="B4150" i="43" s="1"/>
  <c r="B4151" i="43" s="1"/>
  <c r="B4152" i="43" s="1"/>
  <c r="B4153" i="43" s="1"/>
  <c r="B4154" i="43" s="1"/>
  <c r="B4155" i="43" s="1"/>
  <c r="B4156" i="43" s="1"/>
  <c r="B4157" i="43" s="1"/>
  <c r="B4158" i="43" s="1"/>
  <c r="B4159" i="43" s="1"/>
  <c r="B4160" i="43" s="1"/>
  <c r="B4161" i="43" s="1"/>
  <c r="B4162" i="43" s="1"/>
  <c r="B4163" i="43" s="1"/>
  <c r="B4164" i="43" s="1"/>
  <c r="B4165" i="43" s="1"/>
  <c r="B4166" i="43" s="1"/>
  <c r="B4167" i="43" s="1"/>
  <c r="B4168" i="43" s="1"/>
  <c r="B4169" i="43" s="1"/>
  <c r="B4170" i="43" s="1"/>
  <c r="B4171" i="43" s="1"/>
  <c r="B4172" i="43" s="1"/>
  <c r="B4173" i="43" s="1"/>
  <c r="B4174" i="43" s="1"/>
  <c r="B4175" i="43" s="1"/>
  <c r="B4176" i="43" s="1"/>
  <c r="B4177" i="43" s="1"/>
  <c r="B4178" i="43" s="1"/>
  <c r="B4179" i="43" s="1"/>
  <c r="B4180" i="43" s="1"/>
  <c r="B4181" i="43" s="1"/>
  <c r="B4182" i="43" s="1"/>
  <c r="B4183" i="43" s="1"/>
  <c r="B4184" i="43" s="1"/>
  <c r="B4185" i="43" s="1"/>
  <c r="B4186" i="43" s="1"/>
  <c r="B4187" i="43" s="1"/>
  <c r="B4188" i="43" s="1"/>
  <c r="B4189" i="43" s="1"/>
  <c r="B4190" i="43" s="1"/>
  <c r="B4191" i="43" s="1"/>
  <c r="B4192" i="43" s="1"/>
  <c r="B4193" i="43" s="1"/>
  <c r="B4194" i="43" s="1"/>
  <c r="B4195" i="43" s="1"/>
  <c r="B4196" i="43" s="1"/>
  <c r="B4197" i="43" s="1"/>
  <c r="B4198" i="43" s="1"/>
  <c r="B4199" i="43" s="1"/>
  <c r="B4200" i="43" s="1"/>
  <c r="B4201" i="43" s="1"/>
  <c r="B4202" i="43" s="1"/>
  <c r="B4203" i="43" s="1"/>
  <c r="B4204" i="43" s="1"/>
  <c r="B4205" i="43" s="1"/>
  <c r="B4206" i="43" s="1"/>
  <c r="B4207" i="43" s="1"/>
  <c r="B4208" i="43" s="1"/>
  <c r="B4209" i="43" s="1"/>
  <c r="B4210" i="43" s="1"/>
  <c r="B4211" i="43" s="1"/>
  <c r="B4212" i="43" s="1"/>
  <c r="B4213" i="43" s="1"/>
  <c r="B4214" i="43" s="1"/>
  <c r="B4215" i="43" s="1"/>
  <c r="B4216" i="43" s="1"/>
  <c r="B4217" i="43" s="1"/>
  <c r="B4218" i="43" s="1"/>
  <c r="B4219" i="43" s="1"/>
  <c r="B4220" i="43" s="1"/>
  <c r="B4221" i="43" s="1"/>
  <c r="B4222" i="43" s="1"/>
  <c r="B4223" i="43" s="1"/>
  <c r="B4224" i="43" s="1"/>
  <c r="B4225" i="43" s="1"/>
  <c r="B4226" i="43" s="1"/>
  <c r="B4227" i="43" s="1"/>
  <c r="B4228" i="43" s="1"/>
  <c r="B4229" i="43" s="1"/>
  <c r="B4230" i="43" s="1"/>
  <c r="B4231" i="43" s="1"/>
  <c r="B4232" i="43" s="1"/>
  <c r="B4233" i="43" s="1"/>
  <c r="B4234" i="43" s="1"/>
  <c r="B4235" i="43" s="1"/>
  <c r="B4236" i="43" s="1"/>
  <c r="B4237" i="43" s="1"/>
  <c r="B4238" i="43" s="1"/>
  <c r="B4239" i="43" s="1"/>
  <c r="B4240" i="43" s="1"/>
  <c r="B4241" i="43" s="1"/>
  <c r="B4242" i="43" s="1"/>
  <c r="B4243" i="43" s="1"/>
  <c r="B4244" i="43" s="1"/>
  <c r="B4245" i="43" s="1"/>
  <c r="B4246" i="43" s="1"/>
  <c r="B4247" i="43" s="1"/>
  <c r="B4248" i="43" s="1"/>
  <c r="B4249" i="43" s="1"/>
  <c r="B4250" i="43" s="1"/>
  <c r="B4251" i="43" s="1"/>
  <c r="B4252" i="43" s="1"/>
  <c r="B4253" i="43" s="1"/>
  <c r="B4254" i="43" s="1"/>
  <c r="B4255" i="43" s="1"/>
  <c r="B4256" i="43" s="1"/>
  <c r="B4257" i="43" s="1"/>
  <c r="B4258" i="43" s="1"/>
  <c r="B4259" i="43" s="1"/>
  <c r="B4260" i="43" s="1"/>
  <c r="B4261" i="43" s="1"/>
  <c r="B4262" i="43" s="1"/>
  <c r="B4263" i="43" s="1"/>
  <c r="B4264" i="43" s="1"/>
  <c r="B4265" i="43" s="1"/>
  <c r="B4266" i="43" s="1"/>
  <c r="B4267" i="43" s="1"/>
  <c r="B4268" i="43" s="1"/>
  <c r="B4269" i="43" s="1"/>
  <c r="B4270" i="43" s="1"/>
  <c r="B4271" i="43" s="1"/>
  <c r="B4272" i="43" s="1"/>
  <c r="B4273" i="43" s="1"/>
  <c r="B4274" i="43" s="1"/>
  <c r="B4275" i="43" s="1"/>
  <c r="B4276" i="43" s="1"/>
  <c r="B4277" i="43" s="1"/>
  <c r="B4278" i="43" s="1"/>
  <c r="B4279" i="43" s="1"/>
  <c r="B4280" i="43" s="1"/>
  <c r="B4281" i="43" s="1"/>
  <c r="B4282" i="43" s="1"/>
  <c r="B4283" i="43" s="1"/>
  <c r="B4284" i="43" s="1"/>
  <c r="B4285" i="43" s="1"/>
  <c r="B4286" i="43" s="1"/>
  <c r="B4287" i="43" s="1"/>
  <c r="B4288" i="43" s="1"/>
  <c r="B4289" i="43" s="1"/>
  <c r="B4290" i="43" s="1"/>
  <c r="B4291" i="43" s="1"/>
  <c r="B4292" i="43" s="1"/>
  <c r="B4293" i="43" s="1"/>
  <c r="B4294" i="43" s="1"/>
  <c r="B4295" i="43" s="1"/>
  <c r="B4296" i="43" s="1"/>
  <c r="B4297" i="43" s="1"/>
  <c r="B4298" i="43" s="1"/>
  <c r="B4299" i="43" s="1"/>
  <c r="B4300" i="43" s="1"/>
  <c r="B4301" i="43" s="1"/>
  <c r="B4302" i="43" s="1"/>
  <c r="B4303" i="43" s="1"/>
  <c r="B4304" i="43" s="1"/>
  <c r="B4305" i="43" s="1"/>
  <c r="B4306" i="43" s="1"/>
  <c r="B4307" i="43" s="1"/>
  <c r="B4308" i="43" s="1"/>
  <c r="B4309" i="43" s="1"/>
  <c r="B4310" i="43" s="1"/>
  <c r="B4311" i="43" s="1"/>
  <c r="B4312" i="43" s="1"/>
  <c r="B4313" i="43" s="1"/>
  <c r="B4314" i="43" s="1"/>
  <c r="B4315" i="43" s="1"/>
  <c r="B4316" i="43" s="1"/>
  <c r="B4317" i="43" s="1"/>
  <c r="B4318" i="43" s="1"/>
  <c r="B4319" i="43" s="1"/>
  <c r="B4320" i="43" s="1"/>
  <c r="B4321" i="43" s="1"/>
  <c r="B4322" i="43" s="1"/>
  <c r="B4323" i="43" s="1"/>
  <c r="B4324" i="43" s="1"/>
  <c r="B4325" i="43" s="1"/>
  <c r="B4326" i="43" s="1"/>
  <c r="B4327" i="43" s="1"/>
  <c r="B4328" i="43" s="1"/>
  <c r="B4329" i="43" s="1"/>
  <c r="B4330" i="43" s="1"/>
  <c r="B4331" i="43" s="1"/>
  <c r="B4332" i="43" s="1"/>
  <c r="B4333" i="43" s="1"/>
  <c r="B4334" i="43" s="1"/>
  <c r="B4335" i="43" s="1"/>
  <c r="B4336" i="43" s="1"/>
  <c r="B4337" i="43" s="1"/>
  <c r="B4338" i="43" s="1"/>
  <c r="B4339" i="43" s="1"/>
  <c r="B4340" i="43" s="1"/>
  <c r="B4341" i="43" s="1"/>
  <c r="B4342" i="43" s="1"/>
  <c r="B4343" i="43" s="1"/>
  <c r="B4344" i="43" s="1"/>
  <c r="B4345" i="43" s="1"/>
  <c r="B4346" i="43" s="1"/>
  <c r="B4347" i="43" s="1"/>
  <c r="B4348" i="43" s="1"/>
  <c r="B4349" i="43" s="1"/>
  <c r="B4350" i="43" s="1"/>
  <c r="B4351" i="43" s="1"/>
  <c r="B4352" i="43" s="1"/>
  <c r="B4353" i="43" s="1"/>
  <c r="B4354" i="43" s="1"/>
  <c r="B4355" i="43" s="1"/>
  <c r="B4356" i="43" s="1"/>
  <c r="B4357" i="43" s="1"/>
  <c r="B4358" i="43" s="1"/>
  <c r="B4359" i="43" s="1"/>
  <c r="B4360" i="43" s="1"/>
  <c r="B4361" i="43" s="1"/>
  <c r="B4362" i="43" s="1"/>
  <c r="B4363" i="43" s="1"/>
  <c r="B4364" i="43" s="1"/>
  <c r="B4365" i="43" s="1"/>
  <c r="B4366" i="43" s="1"/>
  <c r="B4367" i="43" s="1"/>
  <c r="B4368" i="43" s="1"/>
  <c r="B4369" i="43" s="1"/>
  <c r="B4370" i="43" s="1"/>
  <c r="B4371" i="43" s="1"/>
  <c r="B4372" i="43" s="1"/>
  <c r="B4373" i="43" s="1"/>
  <c r="B4374" i="43" s="1"/>
  <c r="B4375" i="43" s="1"/>
  <c r="B4376" i="43" s="1"/>
  <c r="B4377" i="43" s="1"/>
  <c r="B4378" i="43" s="1"/>
  <c r="B4379" i="43" s="1"/>
  <c r="B4380" i="43" s="1"/>
  <c r="B4381" i="43" s="1"/>
  <c r="B4382" i="43" s="1"/>
  <c r="B4383" i="43" s="1"/>
  <c r="B4384" i="43" s="1"/>
  <c r="B4385" i="43" s="1"/>
  <c r="B4386" i="43" s="1"/>
  <c r="B4387" i="43" s="1"/>
  <c r="B4388" i="43" s="1"/>
  <c r="B4389" i="43" s="1"/>
  <c r="B4390" i="43" s="1"/>
  <c r="B4391" i="43" s="1"/>
  <c r="B4392" i="43" s="1"/>
  <c r="B4393" i="43" s="1"/>
  <c r="B4394" i="43" s="1"/>
  <c r="B4395" i="43" s="1"/>
  <c r="B4396" i="43" s="1"/>
  <c r="B4397" i="43" s="1"/>
  <c r="B4398" i="43" s="1"/>
  <c r="B4399" i="43" s="1"/>
  <c r="B4400" i="43" s="1"/>
  <c r="B4401" i="43" s="1"/>
  <c r="B4402" i="43" s="1"/>
  <c r="B4403" i="43" s="1"/>
  <c r="B4404" i="43" s="1"/>
  <c r="B4405" i="43" s="1"/>
  <c r="B4406" i="43" s="1"/>
  <c r="B4407" i="43" s="1"/>
  <c r="B4408" i="43" s="1"/>
  <c r="B4409" i="43" s="1"/>
  <c r="B4410" i="43" s="1"/>
  <c r="B4411" i="43" s="1"/>
  <c r="B4412" i="43" s="1"/>
  <c r="B4413" i="43" s="1"/>
  <c r="B4414" i="43" s="1"/>
  <c r="B4415" i="43" s="1"/>
  <c r="B4416" i="43" s="1"/>
  <c r="B4417" i="43" s="1"/>
  <c r="B4418" i="43" s="1"/>
  <c r="B4419" i="43" s="1"/>
  <c r="B4420" i="43" s="1"/>
  <c r="B4421" i="43" s="1"/>
  <c r="B4422" i="43" s="1"/>
  <c r="B4423" i="43" s="1"/>
  <c r="B4424" i="43" s="1"/>
  <c r="B4425" i="43" s="1"/>
  <c r="B4426" i="43" s="1"/>
  <c r="B4427" i="43" s="1"/>
  <c r="B4428" i="43" s="1"/>
  <c r="B4429" i="43" s="1"/>
  <c r="B4430" i="43" s="1"/>
  <c r="B4431" i="43" s="1"/>
  <c r="B4432" i="43" s="1"/>
  <c r="B4433" i="43" s="1"/>
  <c r="B4434" i="43" s="1"/>
  <c r="B4435" i="43" s="1"/>
  <c r="B4436" i="43" s="1"/>
  <c r="B4437" i="43" s="1"/>
  <c r="B4438" i="43" s="1"/>
  <c r="B4439" i="43" s="1"/>
  <c r="B4440" i="43" s="1"/>
  <c r="B4441" i="43" s="1"/>
  <c r="B4442" i="43" s="1"/>
  <c r="B4443" i="43" s="1"/>
  <c r="B4444" i="43" s="1"/>
  <c r="B4445" i="43" s="1"/>
  <c r="B4446" i="43" s="1"/>
  <c r="B4447" i="43" s="1"/>
  <c r="B4448" i="43" s="1"/>
  <c r="B4449" i="43" s="1"/>
  <c r="B4450" i="43" s="1"/>
  <c r="B4451" i="43" s="1"/>
  <c r="B4452" i="43" s="1"/>
  <c r="B4453" i="43" s="1"/>
  <c r="B4454" i="43" s="1"/>
  <c r="B4455" i="43" s="1"/>
  <c r="B4456" i="43" s="1"/>
  <c r="B4457" i="43" s="1"/>
  <c r="B4458" i="43" s="1"/>
  <c r="B4459" i="43" s="1"/>
  <c r="B4460" i="43" s="1"/>
  <c r="B4461" i="43" s="1"/>
  <c r="B4462" i="43" s="1"/>
  <c r="B4463" i="43" s="1"/>
  <c r="B4464" i="43" s="1"/>
  <c r="B4465" i="43" s="1"/>
  <c r="B4466" i="43" s="1"/>
  <c r="B4467" i="43" s="1"/>
  <c r="B4468" i="43" s="1"/>
  <c r="B4469" i="43" s="1"/>
  <c r="B4470" i="43" s="1"/>
  <c r="B4471" i="43" s="1"/>
  <c r="B4472" i="43" s="1"/>
  <c r="B4473" i="43" s="1"/>
  <c r="B4474" i="43" s="1"/>
  <c r="B4475" i="43" s="1"/>
  <c r="B4476" i="43" s="1"/>
  <c r="B4477" i="43" s="1"/>
  <c r="B4478" i="43" s="1"/>
  <c r="B4479" i="43" s="1"/>
  <c r="B4480" i="43" s="1"/>
  <c r="B4481" i="43" s="1"/>
  <c r="B4482" i="43" s="1"/>
  <c r="B4483" i="43" s="1"/>
  <c r="B4484" i="43" s="1"/>
  <c r="B4485" i="43" s="1"/>
  <c r="B4486" i="43" s="1"/>
  <c r="B4487" i="43" s="1"/>
  <c r="B4488" i="43" s="1"/>
  <c r="B4489" i="43" s="1"/>
  <c r="B4490" i="43" s="1"/>
  <c r="B4491" i="43" s="1"/>
  <c r="B4492" i="43" s="1"/>
  <c r="B4493" i="43" s="1"/>
  <c r="B4494" i="43" s="1"/>
  <c r="B4495" i="43" s="1"/>
  <c r="B4496" i="43" s="1"/>
  <c r="B4497" i="43" s="1"/>
  <c r="B4498" i="43" s="1"/>
  <c r="B4499" i="43" s="1"/>
  <c r="B4500" i="43" s="1"/>
  <c r="B4501" i="43" s="1"/>
  <c r="B4502" i="43" s="1"/>
  <c r="B4503" i="43" s="1"/>
  <c r="B4504" i="43" s="1"/>
  <c r="B4505" i="43" s="1"/>
  <c r="B4506" i="43" s="1"/>
  <c r="B4507" i="43" s="1"/>
  <c r="B4508" i="43" s="1"/>
  <c r="B4509" i="43" s="1"/>
  <c r="B4510" i="43" s="1"/>
  <c r="B4511" i="43" s="1"/>
  <c r="B4512" i="43" s="1"/>
  <c r="B4513" i="43" s="1"/>
  <c r="B4514" i="43" s="1"/>
  <c r="B4515" i="43" s="1"/>
  <c r="B4516" i="43" s="1"/>
  <c r="B4517" i="43" s="1"/>
  <c r="B4518" i="43" s="1"/>
  <c r="B4519" i="43" s="1"/>
  <c r="B4520" i="43" s="1"/>
  <c r="B4521" i="43" s="1"/>
  <c r="B4522" i="43" s="1"/>
  <c r="B4523" i="43" s="1"/>
  <c r="B4524" i="43" s="1"/>
  <c r="B4525" i="43" s="1"/>
  <c r="B4526" i="43" s="1"/>
  <c r="B4527" i="43" s="1"/>
  <c r="B4528" i="43" s="1"/>
  <c r="B4529" i="43" s="1"/>
  <c r="B4530" i="43" s="1"/>
  <c r="B4531" i="43" s="1"/>
  <c r="B4532" i="43" s="1"/>
  <c r="B4533" i="43" s="1"/>
  <c r="B4534" i="43" s="1"/>
  <c r="B4535" i="43" s="1"/>
  <c r="B4536" i="43" s="1"/>
  <c r="B4537" i="43" s="1"/>
  <c r="B4538" i="43" s="1"/>
  <c r="B4539" i="43" s="1"/>
  <c r="B4540" i="43" s="1"/>
  <c r="B4541" i="43" s="1"/>
  <c r="B4542" i="43" s="1"/>
  <c r="B4543" i="43" s="1"/>
  <c r="B4544" i="43" s="1"/>
  <c r="B4545" i="43" s="1"/>
  <c r="B4546" i="43" s="1"/>
  <c r="B4547" i="43" s="1"/>
  <c r="B4548" i="43" s="1"/>
  <c r="B4549" i="43" s="1"/>
  <c r="B4550" i="43" s="1"/>
  <c r="B4551" i="43" s="1"/>
  <c r="B4552" i="43" s="1"/>
  <c r="D16" i="32"/>
  <c r="D9" i="32"/>
  <c r="H13" i="12"/>
  <c r="K8" i="53" l="1"/>
  <c r="M7" i="11"/>
  <c r="K12" i="53"/>
  <c r="M11" i="11"/>
  <c r="K13" i="53"/>
  <c r="M12" i="11"/>
  <c r="K14" i="53"/>
  <c r="M13" i="11"/>
  <c r="K11" i="53"/>
  <c r="M10" i="11"/>
  <c r="D8" i="25"/>
  <c r="D15" i="25"/>
  <c r="D19" i="25"/>
  <c r="M10" i="44"/>
  <c r="M9" i="44"/>
  <c r="M7" i="44"/>
  <c r="M8" i="44"/>
  <c r="O8" i="44"/>
  <c r="O9" i="44"/>
  <c r="O10" i="44"/>
  <c r="O11" i="44"/>
  <c r="O12" i="44"/>
  <c r="O7" i="44"/>
  <c r="B4553" i="43"/>
  <c r="B4554" i="43" s="1"/>
  <c r="B4555" i="43" s="1"/>
  <c r="B4556" i="43" s="1"/>
  <c r="B4557" i="43" s="1"/>
  <c r="B4558" i="43" s="1"/>
  <c r="B4559" i="43" s="1"/>
  <c r="B4560" i="43" s="1"/>
  <c r="B4561" i="43" s="1"/>
  <c r="B4562" i="43" s="1"/>
  <c r="B4563" i="43" s="1"/>
  <c r="B4564" i="43" s="1"/>
  <c r="B4565" i="43" s="1"/>
  <c r="B4566" i="43" s="1"/>
  <c r="B4567" i="43" s="1"/>
  <c r="B4568" i="43" s="1"/>
  <c r="B4569" i="43" s="1"/>
  <c r="B4570" i="43" s="1"/>
  <c r="B4571" i="43" s="1"/>
  <c r="B4572" i="43" s="1"/>
  <c r="B4573" i="43" s="1"/>
  <c r="B4574" i="43" s="1"/>
  <c r="B4575" i="43" s="1"/>
  <c r="B4576" i="43" s="1"/>
  <c r="B4577" i="43" s="1"/>
  <c r="B4578" i="43" s="1"/>
  <c r="B4579" i="43" s="1"/>
  <c r="B4580" i="43" s="1"/>
  <c r="B4581" i="43" s="1"/>
  <c r="B4582" i="43" s="1"/>
  <c r="B4583" i="43" s="1"/>
  <c r="B4584" i="43" s="1"/>
  <c r="B4585" i="43" s="1"/>
  <c r="B4586" i="43" s="1"/>
  <c r="B4587" i="43" s="1"/>
  <c r="B4588" i="43" s="1"/>
  <c r="B4589" i="43" s="1"/>
  <c r="B4590" i="43" s="1"/>
  <c r="B4591" i="43" s="1"/>
  <c r="B4592" i="43" s="1"/>
  <c r="B4593" i="43" s="1"/>
  <c r="B4594" i="43" s="1"/>
  <c r="B4595" i="43" s="1"/>
  <c r="B4596" i="43" s="1"/>
  <c r="B4597" i="43" s="1"/>
  <c r="B4598" i="43" s="1"/>
  <c r="B4599" i="43" s="1"/>
  <c r="B4600" i="43" s="1"/>
  <c r="B4601" i="43" s="1"/>
  <c r="B4602" i="43" s="1"/>
  <c r="B4603" i="43" s="1"/>
  <c r="B4604" i="43" s="1"/>
  <c r="B4605" i="43" s="1"/>
  <c r="B4606" i="43" s="1"/>
  <c r="B4607" i="43" s="1"/>
  <c r="B4608" i="43" s="1"/>
  <c r="B4609" i="43" s="1"/>
  <c r="B4610" i="43" s="1"/>
  <c r="B4611" i="43" s="1"/>
  <c r="B4612" i="43" s="1"/>
  <c r="B4613" i="43" s="1"/>
  <c r="B4614" i="43" s="1"/>
  <c r="B4615" i="43" s="1"/>
  <c r="B4616" i="43" s="1"/>
  <c r="B4617" i="43" s="1"/>
  <c r="B4618" i="43" s="1"/>
  <c r="B4619" i="43" s="1"/>
  <c r="B4620" i="43" s="1"/>
  <c r="B4621" i="43" s="1"/>
  <c r="B4622" i="43" s="1"/>
  <c r="B4623" i="43" s="1"/>
  <c r="B4624" i="43" s="1"/>
  <c r="B4625" i="43" s="1"/>
  <c r="B4626" i="43" s="1"/>
  <c r="B4627" i="43" s="1"/>
  <c r="B4628" i="43" s="1"/>
  <c r="B4629" i="43" s="1"/>
  <c r="B4630" i="43" s="1"/>
  <c r="B4631" i="43" s="1"/>
  <c r="B4632" i="43" s="1"/>
  <c r="B4633" i="43" s="1"/>
  <c r="B4634" i="43" s="1"/>
  <c r="B4635" i="43" s="1"/>
  <c r="B4636" i="43" s="1"/>
  <c r="B4637" i="43" s="1"/>
  <c r="B4638" i="43" s="1"/>
  <c r="B4639" i="43" s="1"/>
  <c r="B4640" i="43" s="1"/>
  <c r="B4641" i="43" s="1"/>
  <c r="B4642" i="43" s="1"/>
  <c r="B4643" i="43" s="1"/>
  <c r="B4644" i="43" s="1"/>
  <c r="B4645" i="43" s="1"/>
  <c r="B4646" i="43" s="1"/>
  <c r="B4647" i="43" s="1"/>
  <c r="B4648" i="43" s="1"/>
  <c r="B4649" i="43" s="1"/>
  <c r="B4650" i="43" s="1"/>
  <c r="B4651" i="43" s="1"/>
  <c r="B4652" i="43" s="1"/>
  <c r="B4653" i="43" s="1"/>
  <c r="B4654" i="43" s="1"/>
  <c r="B4655" i="43" s="1"/>
  <c r="B4656" i="43" s="1"/>
  <c r="B4657" i="43" s="1"/>
  <c r="B4658" i="43" s="1"/>
  <c r="B4659" i="43" s="1"/>
  <c r="B4660" i="43" s="1"/>
  <c r="B4661" i="43" s="1"/>
  <c r="B4662" i="43" s="1"/>
  <c r="B4663" i="43" s="1"/>
  <c r="B4664" i="43" s="1"/>
  <c r="B4665" i="43" s="1"/>
  <c r="B4666" i="43" s="1"/>
  <c r="B4667" i="43" s="1"/>
  <c r="B4668" i="43" s="1"/>
  <c r="B4669" i="43" s="1"/>
  <c r="B4670" i="43" s="1"/>
  <c r="B4671" i="43" s="1"/>
  <c r="B4672" i="43" s="1"/>
  <c r="B4673" i="43" s="1"/>
  <c r="B4674" i="43" s="1"/>
  <c r="B4675" i="43" s="1"/>
  <c r="B4676" i="43" s="1"/>
  <c r="B4677" i="43" s="1"/>
  <c r="B4678" i="43" s="1"/>
  <c r="B4679" i="43" s="1"/>
  <c r="B4680" i="43" s="1"/>
  <c r="B4681" i="43" s="1"/>
  <c r="B4682" i="43" s="1"/>
  <c r="B4683" i="43" s="1"/>
  <c r="B4684" i="43" s="1"/>
  <c r="B4685" i="43" s="1"/>
  <c r="B4686" i="43" s="1"/>
  <c r="B4687" i="43" s="1"/>
  <c r="B4688" i="43" s="1"/>
  <c r="B4689" i="43" s="1"/>
  <c r="B4690" i="43" s="1"/>
  <c r="B4691" i="43" s="1"/>
  <c r="B4692" i="43" s="1"/>
  <c r="B4693" i="43" s="1"/>
  <c r="B4694" i="43" s="1"/>
  <c r="B4695" i="43" s="1"/>
  <c r="B4696" i="43" s="1"/>
  <c r="B4697" i="43" s="1"/>
  <c r="B4698" i="43" s="1"/>
  <c r="B4699" i="43" s="1"/>
  <c r="B4700" i="43" s="1"/>
  <c r="B4701" i="43" s="1"/>
  <c r="B4702" i="43" s="1"/>
  <c r="B4703" i="43" s="1"/>
  <c r="B4704" i="43" s="1"/>
  <c r="B4705" i="43" s="1"/>
  <c r="B4706" i="43" s="1"/>
  <c r="B4707" i="43" s="1"/>
  <c r="B4708" i="43" s="1"/>
  <c r="B4709" i="43" s="1"/>
  <c r="B4710" i="43" s="1"/>
  <c r="B4711" i="43" s="1"/>
  <c r="B4712" i="43" s="1"/>
  <c r="B4713" i="43" s="1"/>
  <c r="B4714" i="43" s="1"/>
  <c r="B4715" i="43" s="1"/>
  <c r="B4716" i="43" s="1"/>
  <c r="B4717" i="43" s="1"/>
  <c r="B4718" i="43" s="1"/>
  <c r="B4719" i="43" s="1"/>
  <c r="B4720" i="43" s="1"/>
  <c r="B4721" i="43" s="1"/>
  <c r="B4722" i="43" s="1"/>
  <c r="B4723" i="43" s="1"/>
  <c r="B4724" i="43" s="1"/>
  <c r="B4725" i="43" s="1"/>
  <c r="B4726" i="43" s="1"/>
  <c r="B4727" i="43" s="1"/>
  <c r="B4728" i="43" s="1"/>
  <c r="B4729" i="43" s="1"/>
  <c r="B4730" i="43" s="1"/>
  <c r="B4731" i="43" s="1"/>
  <c r="B4732" i="43" s="1"/>
  <c r="B4733" i="43" s="1"/>
  <c r="B4734" i="43" s="1"/>
  <c r="B4735" i="43" s="1"/>
  <c r="B4736" i="43" s="1"/>
  <c r="B4737" i="43" s="1"/>
  <c r="B4738" i="43" s="1"/>
  <c r="B4739" i="43" s="1"/>
  <c r="B4740" i="43" s="1"/>
  <c r="B4741" i="43" s="1"/>
  <c r="B4742" i="43" s="1"/>
  <c r="B4743" i="43" s="1"/>
  <c r="B4744" i="43" s="1"/>
  <c r="B4745" i="43" s="1"/>
  <c r="B4746" i="43" s="1"/>
  <c r="B4747" i="43" s="1"/>
  <c r="B4748" i="43" s="1"/>
  <c r="B4749" i="43" s="1"/>
  <c r="B4750" i="43" s="1"/>
  <c r="B4751" i="43" s="1"/>
  <c r="B4752" i="43" s="1"/>
  <c r="B4753" i="43" s="1"/>
  <c r="B4754" i="43" s="1"/>
  <c r="B4755" i="43" s="1"/>
  <c r="B4756" i="43" s="1"/>
  <c r="B4757" i="43" s="1"/>
  <c r="B4758" i="43" s="1"/>
  <c r="B4759" i="43" s="1"/>
  <c r="B4760" i="43" s="1"/>
  <c r="B4761" i="43" s="1"/>
  <c r="B4762" i="43" s="1"/>
  <c r="B4763" i="43" s="1"/>
  <c r="B4764" i="43" s="1"/>
  <c r="B4765" i="43" s="1"/>
  <c r="B4766" i="43" s="1"/>
  <c r="B4767" i="43" s="1"/>
  <c r="B4768" i="43" s="1"/>
  <c r="B4769" i="43" s="1"/>
  <c r="B4770" i="43" s="1"/>
  <c r="B4771" i="43" s="1"/>
  <c r="B4772" i="43" s="1"/>
  <c r="B4773" i="43" s="1"/>
  <c r="B4774" i="43" s="1"/>
  <c r="B4775" i="43" s="1"/>
  <c r="B4776" i="43" s="1"/>
  <c r="B4777" i="43" s="1"/>
  <c r="B4778" i="43" s="1"/>
  <c r="B4779" i="43" s="1"/>
  <c r="B4780" i="43" s="1"/>
  <c r="B4781" i="43" s="1"/>
  <c r="B4782" i="43" s="1"/>
  <c r="B4783" i="43" s="1"/>
  <c r="B4784" i="43" s="1"/>
  <c r="B4785" i="43" s="1"/>
  <c r="B4786" i="43" s="1"/>
  <c r="B4787" i="43" s="1"/>
  <c r="B4788" i="43" s="1"/>
  <c r="B4789" i="43" s="1"/>
  <c r="B4790" i="43" s="1"/>
  <c r="B4791" i="43" s="1"/>
  <c r="B4792" i="43" s="1"/>
  <c r="B4793" i="43" s="1"/>
  <c r="B4794" i="43" s="1"/>
  <c r="B4795" i="43" s="1"/>
  <c r="B4796" i="43" s="1"/>
  <c r="B4797" i="43" s="1"/>
  <c r="B4798" i="43" s="1"/>
  <c r="B4799" i="43" s="1"/>
  <c r="B4800" i="43" s="1"/>
  <c r="B4801" i="43" s="1"/>
  <c r="B4802" i="43" s="1"/>
  <c r="B4803" i="43" s="1"/>
  <c r="B4804" i="43" s="1"/>
  <c r="B4805" i="43" s="1"/>
  <c r="B4806" i="43" s="1"/>
  <c r="B4807" i="43" s="1"/>
  <c r="B4808" i="43" s="1"/>
  <c r="B4809" i="43" s="1"/>
  <c r="B4810" i="43" s="1"/>
  <c r="B4811" i="43" s="1"/>
  <c r="B4812" i="43" s="1"/>
  <c r="B4813" i="43" s="1"/>
  <c r="B4814" i="43" s="1"/>
  <c r="B4815" i="43" s="1"/>
  <c r="B4816" i="43" s="1"/>
  <c r="B4817" i="43" s="1"/>
  <c r="B4818" i="43" s="1"/>
  <c r="B4819" i="43" s="1"/>
  <c r="B4820" i="43" s="1"/>
  <c r="B4821" i="43" s="1"/>
  <c r="B4822" i="43" s="1"/>
  <c r="B4823" i="43" s="1"/>
  <c r="B4824" i="43" s="1"/>
  <c r="B4825" i="43" s="1"/>
  <c r="B4826" i="43" s="1"/>
  <c r="B4827" i="43" s="1"/>
  <c r="B4828" i="43" s="1"/>
  <c r="B4829" i="43" s="1"/>
  <c r="B4830" i="43" s="1"/>
  <c r="B4831" i="43" s="1"/>
  <c r="B4832" i="43" s="1"/>
  <c r="B4833" i="43" s="1"/>
  <c r="B4834" i="43" s="1"/>
  <c r="B4835" i="43" s="1"/>
  <c r="B4836" i="43" s="1"/>
  <c r="B4837" i="43" s="1"/>
  <c r="B4838" i="43" s="1"/>
  <c r="B4839" i="43" s="1"/>
  <c r="B4840" i="43" s="1"/>
  <c r="B4841" i="43" s="1"/>
  <c r="B4842" i="43" s="1"/>
  <c r="B4843" i="43" s="1"/>
  <c r="B4844" i="43" s="1"/>
  <c r="B4845" i="43" s="1"/>
  <c r="B4846" i="43" s="1"/>
  <c r="B4847" i="43" s="1"/>
  <c r="B4848" i="43" s="1"/>
  <c r="B4849" i="43" s="1"/>
  <c r="B4850" i="43" s="1"/>
  <c r="B4851" i="43" s="1"/>
  <c r="B4852" i="43" s="1"/>
  <c r="B4853" i="43" s="1"/>
  <c r="B4854" i="43" s="1"/>
  <c r="B4855" i="43" s="1"/>
  <c r="B4856" i="43" s="1"/>
  <c r="B4857" i="43" s="1"/>
  <c r="B4858" i="43" s="1"/>
  <c r="B4859" i="43" s="1"/>
  <c r="B4860" i="43" s="1"/>
  <c r="B4861" i="43" s="1"/>
  <c r="B4862" i="43" s="1"/>
  <c r="B4863" i="43" s="1"/>
  <c r="B4864" i="43" s="1"/>
  <c r="B4865" i="43" s="1"/>
  <c r="B4866" i="43" s="1"/>
  <c r="B4867" i="43" s="1"/>
  <c r="B4868" i="43" s="1"/>
  <c r="B4869" i="43" s="1"/>
  <c r="B4870" i="43" s="1"/>
  <c r="B4871" i="43" s="1"/>
  <c r="B4872" i="43" s="1"/>
  <c r="B4873" i="43" s="1"/>
  <c r="B4874" i="43" s="1"/>
  <c r="B4875" i="43" s="1"/>
  <c r="B4876" i="43" s="1"/>
  <c r="B4877" i="43" s="1"/>
  <c r="B4878" i="43" s="1"/>
  <c r="B4879" i="43" s="1"/>
  <c r="B4880" i="43" s="1"/>
  <c r="B4881" i="43" s="1"/>
  <c r="B4882" i="43" s="1"/>
  <c r="B4883" i="43" s="1"/>
  <c r="B4884" i="43" s="1"/>
  <c r="B4885" i="43" s="1"/>
  <c r="B4886" i="43" s="1"/>
  <c r="B4887" i="43" s="1"/>
  <c r="B4888" i="43" s="1"/>
  <c r="B4889" i="43" s="1"/>
  <c r="B4890" i="43" s="1"/>
  <c r="B4891" i="43" s="1"/>
  <c r="B4892" i="43" s="1"/>
  <c r="B4893" i="43" s="1"/>
  <c r="B4894" i="43" s="1"/>
  <c r="B4895" i="43" s="1"/>
  <c r="B4896" i="43" s="1"/>
  <c r="B4897" i="43" s="1"/>
  <c r="B4898" i="43" s="1"/>
  <c r="B4899" i="43" s="1"/>
  <c r="B4900" i="43" s="1"/>
  <c r="B4901" i="43" s="1"/>
  <c r="B4902" i="43" s="1"/>
  <c r="B4903" i="43" s="1"/>
  <c r="B4904" i="43" s="1"/>
  <c r="B4905" i="43" s="1"/>
  <c r="B4906" i="43" s="1"/>
  <c r="B4907" i="43" s="1"/>
  <c r="B4908" i="43" s="1"/>
  <c r="B4909" i="43" s="1"/>
  <c r="B4910" i="43" s="1"/>
  <c r="B4911" i="43" s="1"/>
  <c r="B4912" i="43" s="1"/>
  <c r="B4913" i="43" s="1"/>
  <c r="B4914" i="43" s="1"/>
  <c r="B4915" i="43" s="1"/>
  <c r="B4916" i="43" s="1"/>
  <c r="B4917" i="43" s="1"/>
  <c r="B4918" i="43" s="1"/>
  <c r="B4919" i="43" s="1"/>
  <c r="B4920" i="43" s="1"/>
  <c r="B4921" i="43" s="1"/>
  <c r="B4922" i="43" s="1"/>
  <c r="B4923" i="43" s="1"/>
  <c r="B4924" i="43" s="1"/>
  <c r="B4925" i="43" s="1"/>
  <c r="B4926" i="43" s="1"/>
  <c r="B4927" i="43" s="1"/>
  <c r="B4928" i="43" s="1"/>
  <c r="B4929" i="43" s="1"/>
  <c r="B4930" i="43" s="1"/>
  <c r="B4931" i="43" s="1"/>
  <c r="B4932" i="43" s="1"/>
  <c r="B4933" i="43" s="1"/>
  <c r="B4934" i="43" s="1"/>
  <c r="B4935" i="43" s="1"/>
  <c r="B4936" i="43" s="1"/>
  <c r="B4937" i="43" s="1"/>
  <c r="B4938" i="43" s="1"/>
  <c r="B4939" i="43" s="1"/>
  <c r="B4940" i="43" s="1"/>
  <c r="B4941" i="43" s="1"/>
  <c r="B4942" i="43" s="1"/>
  <c r="B4943" i="43" s="1"/>
  <c r="B4944" i="43" s="1"/>
  <c r="B4945" i="43" s="1"/>
  <c r="B4946" i="43" s="1"/>
  <c r="B4947" i="43" s="1"/>
  <c r="B4948" i="43" s="1"/>
  <c r="B4949" i="43" s="1"/>
  <c r="B4950" i="43" s="1"/>
  <c r="B4951" i="43" s="1"/>
  <c r="B4952" i="43" s="1"/>
  <c r="B4953" i="43" s="1"/>
  <c r="B4954" i="43" s="1"/>
  <c r="B4955" i="43" s="1"/>
  <c r="B4956" i="43" s="1"/>
  <c r="B4957" i="43" s="1"/>
  <c r="B4958" i="43" s="1"/>
  <c r="B4959" i="43" s="1"/>
  <c r="B4960" i="43" s="1"/>
  <c r="B4961" i="43" s="1"/>
  <c r="B4962" i="43" s="1"/>
  <c r="B4963" i="43" s="1"/>
  <c r="B4964" i="43" s="1"/>
  <c r="B4965" i="43" s="1"/>
  <c r="B4966" i="43" s="1"/>
  <c r="B4967" i="43" s="1"/>
  <c r="B4968" i="43" s="1"/>
  <c r="B4969" i="43" s="1"/>
  <c r="B4970" i="43" s="1"/>
  <c r="B4971" i="43" s="1"/>
  <c r="B4972" i="43" s="1"/>
  <c r="B4973" i="43" s="1"/>
  <c r="B4974" i="43" s="1"/>
  <c r="B4975" i="43" s="1"/>
  <c r="B4976" i="43" s="1"/>
  <c r="B4977" i="43" s="1"/>
  <c r="B4978" i="43" s="1"/>
  <c r="B4979" i="43" s="1"/>
  <c r="B4980" i="43" s="1"/>
  <c r="B4981" i="43" s="1"/>
  <c r="B4982" i="43" s="1"/>
  <c r="B4983" i="43" s="1"/>
  <c r="B4984" i="43" s="1"/>
  <c r="B4985" i="43" s="1"/>
  <c r="B4986" i="43" s="1"/>
  <c r="B4987" i="43" s="1"/>
  <c r="B4988" i="43" s="1"/>
  <c r="B4989" i="43" s="1"/>
  <c r="B4990" i="43" s="1"/>
  <c r="B4991" i="43" s="1"/>
  <c r="B4992" i="43" s="1"/>
  <c r="B4993" i="43" s="1"/>
  <c r="B4994" i="43" s="1"/>
  <c r="B4995" i="43" s="1"/>
  <c r="B4996" i="43" s="1"/>
  <c r="B4997" i="43" s="1"/>
  <c r="B4998" i="43" s="1"/>
  <c r="B4999" i="43" s="1"/>
  <c r="B5000" i="43" s="1"/>
  <c r="B5001" i="43" s="1"/>
  <c r="B5002" i="43" s="1"/>
  <c r="B5003" i="43" s="1"/>
  <c r="B5004" i="43" s="1"/>
  <c r="B5005" i="43" s="1"/>
  <c r="B5006" i="43" s="1"/>
  <c r="B5007" i="43" s="1"/>
  <c r="B5008" i="43" s="1"/>
  <c r="B5009" i="43" s="1"/>
  <c r="B5010" i="43" s="1"/>
  <c r="B5011" i="43" s="1"/>
  <c r="B5012" i="43" s="1"/>
  <c r="B5013" i="43" s="1"/>
  <c r="B5014" i="43" s="1"/>
  <c r="B5015" i="43" s="1"/>
  <c r="B5016" i="43" s="1"/>
  <c r="B5017" i="43" s="1"/>
  <c r="B5018" i="43" s="1"/>
  <c r="B5019" i="43" s="1"/>
  <c r="B5020" i="43" s="1"/>
  <c r="B5021" i="43" s="1"/>
  <c r="B5022" i="43" s="1"/>
  <c r="B5023" i="43" s="1"/>
  <c r="B5024" i="43" s="1"/>
  <c r="B5025" i="43" s="1"/>
  <c r="B5026" i="43" s="1"/>
  <c r="B5027" i="43" s="1"/>
  <c r="B5028" i="43" s="1"/>
  <c r="B5029" i="43" s="1"/>
  <c r="B5030" i="43" s="1"/>
  <c r="B5031" i="43" s="1"/>
  <c r="B5032" i="43" s="1"/>
  <c r="B5033" i="43" s="1"/>
  <c r="B5034" i="43" s="1"/>
  <c r="B5035" i="43" s="1"/>
  <c r="B5036" i="43" s="1"/>
  <c r="B5037" i="43" s="1"/>
  <c r="B5038" i="43" s="1"/>
  <c r="B5039" i="43" s="1"/>
  <c r="B5040" i="43" s="1"/>
  <c r="B5041" i="43" s="1"/>
  <c r="B5042" i="43" s="1"/>
  <c r="B5043" i="43" s="1"/>
  <c r="B5044" i="43" s="1"/>
  <c r="B5045" i="43" s="1"/>
  <c r="B5046" i="43" s="1"/>
  <c r="B5047" i="43" s="1"/>
  <c r="B5048" i="43" s="1"/>
  <c r="B5049" i="43" s="1"/>
  <c r="B5050" i="43" s="1"/>
  <c r="B5051" i="43" s="1"/>
  <c r="B5052" i="43" s="1"/>
  <c r="B5053" i="43" s="1"/>
  <c r="B5054" i="43" s="1"/>
  <c r="B5055" i="43" s="1"/>
  <c r="B5056" i="43" s="1"/>
  <c r="B5057" i="43" s="1"/>
  <c r="B5058" i="43" s="1"/>
  <c r="B5059" i="43" s="1"/>
  <c r="B5060" i="43" s="1"/>
  <c r="B5061" i="43" s="1"/>
  <c r="B5062" i="43" s="1"/>
  <c r="B5063" i="43" s="1"/>
  <c r="B5064" i="43" s="1"/>
  <c r="B5065" i="43" s="1"/>
  <c r="B5066" i="43" s="1"/>
  <c r="B5067" i="43" s="1"/>
  <c r="B5068" i="43" s="1"/>
  <c r="B5069" i="43" s="1"/>
  <c r="B5070" i="43" s="1"/>
  <c r="B5071" i="43" s="1"/>
  <c r="B5072" i="43" s="1"/>
  <c r="B5073" i="43" s="1"/>
  <c r="B5074" i="43" s="1"/>
  <c r="B5075" i="43" s="1"/>
  <c r="B5076" i="43" s="1"/>
  <c r="B5077" i="43" s="1"/>
  <c r="B5078" i="43" s="1"/>
  <c r="B5079" i="43" s="1"/>
  <c r="B5080" i="43" s="1"/>
  <c r="B5081" i="43" s="1"/>
  <c r="B5082" i="43" s="1"/>
  <c r="B5083" i="43" s="1"/>
  <c r="B5084" i="43" s="1"/>
  <c r="B5085" i="43" s="1"/>
  <c r="B5086" i="43" s="1"/>
  <c r="B5087" i="43" s="1"/>
  <c r="B5088" i="43" s="1"/>
  <c r="B5089" i="43" s="1"/>
  <c r="B5090" i="43" s="1"/>
  <c r="B5091" i="43" s="1"/>
  <c r="B5092" i="43" s="1"/>
  <c r="B5093" i="43" s="1"/>
  <c r="B5094" i="43" s="1"/>
  <c r="B5095" i="43" s="1"/>
  <c r="B5096" i="43" s="1"/>
  <c r="B5097" i="43" s="1"/>
  <c r="B5098" i="43" s="1"/>
  <c r="B5099" i="43" s="1"/>
  <c r="B5100" i="43" s="1"/>
  <c r="B5101" i="43" s="1"/>
  <c r="B5102" i="43" s="1"/>
  <c r="B5103" i="43" s="1"/>
  <c r="B5104" i="43" s="1"/>
  <c r="B5105" i="43" s="1"/>
  <c r="B5106" i="43" s="1"/>
  <c r="B5107" i="43" s="1"/>
  <c r="B5108" i="43" s="1"/>
  <c r="B5109" i="43" s="1"/>
  <c r="B5110" i="43" s="1"/>
  <c r="B5111" i="43" s="1"/>
  <c r="B5112" i="43" s="1"/>
  <c r="B5113" i="43" s="1"/>
  <c r="B5114" i="43" s="1"/>
  <c r="B5115" i="43" s="1"/>
  <c r="B5116" i="43" s="1"/>
  <c r="B5117" i="43" s="1"/>
  <c r="B5118" i="43" s="1"/>
  <c r="B5119" i="43" s="1"/>
  <c r="B5120" i="43" s="1"/>
  <c r="B5121" i="43" s="1"/>
  <c r="B5122" i="43" s="1"/>
  <c r="B5123" i="43" s="1"/>
  <c r="B5124" i="43" s="1"/>
  <c r="B5125" i="43" s="1"/>
  <c r="B5126" i="43" s="1"/>
  <c r="B5127" i="43" s="1"/>
  <c r="B5128" i="43" s="1"/>
  <c r="B5129" i="43" s="1"/>
  <c r="B5130" i="43" s="1"/>
  <c r="B5131" i="43" s="1"/>
  <c r="B5132" i="43" s="1"/>
  <c r="B5133" i="43" s="1"/>
  <c r="B5134" i="43" s="1"/>
  <c r="B5135" i="43" s="1"/>
  <c r="B5136" i="43" s="1"/>
  <c r="B5137" i="43" s="1"/>
  <c r="B5138" i="43" s="1"/>
  <c r="B5139" i="43" s="1"/>
  <c r="B5140" i="43" s="1"/>
  <c r="B5141" i="43" s="1"/>
  <c r="B5142" i="43" s="1"/>
  <c r="B5143" i="43" s="1"/>
  <c r="B5144" i="43" s="1"/>
  <c r="B5145" i="43" s="1"/>
  <c r="B5146" i="43" s="1"/>
  <c r="B5147" i="43" s="1"/>
  <c r="B5148" i="43" s="1"/>
  <c r="B5149" i="43" s="1"/>
  <c r="B5150" i="43" s="1"/>
  <c r="B5151" i="43" s="1"/>
  <c r="B5152" i="43" s="1"/>
  <c r="B5153" i="43" s="1"/>
  <c r="B5154" i="43" s="1"/>
  <c r="B5155" i="43" s="1"/>
  <c r="B5156" i="43" s="1"/>
  <c r="B5157" i="43" s="1"/>
  <c r="B5158" i="43" s="1"/>
  <c r="B5159" i="43" s="1"/>
  <c r="B5160" i="43" s="1"/>
  <c r="B5161" i="43" s="1"/>
  <c r="B5162" i="43" s="1"/>
  <c r="B5163" i="43" s="1"/>
  <c r="B5164" i="43" s="1"/>
  <c r="B5165" i="43" s="1"/>
  <c r="B5166" i="43" s="1"/>
  <c r="B5167" i="43" s="1"/>
  <c r="B5168" i="43" s="1"/>
  <c r="B5169" i="43" s="1"/>
  <c r="B5170" i="43" s="1"/>
  <c r="B5171" i="43" s="1"/>
  <c r="B5172" i="43" s="1"/>
  <c r="B5173" i="43" s="1"/>
  <c r="B5174" i="43" s="1"/>
  <c r="B5175" i="43" s="1"/>
  <c r="B5176" i="43" s="1"/>
  <c r="B5177" i="43" s="1"/>
  <c r="B5178" i="43" s="1"/>
  <c r="B5179" i="43" s="1"/>
  <c r="B5180" i="43" s="1"/>
  <c r="B5181" i="43" s="1"/>
  <c r="B5182" i="43" s="1"/>
  <c r="B5183" i="43" s="1"/>
  <c r="B5184" i="43" s="1"/>
  <c r="B5185" i="43" s="1"/>
  <c r="B5186" i="43" s="1"/>
  <c r="B5187" i="43" s="1"/>
  <c r="B5188" i="43" s="1"/>
  <c r="B5189" i="43" s="1"/>
  <c r="B5190" i="43" s="1"/>
  <c r="B5191" i="43" s="1"/>
  <c r="B5192" i="43" s="1"/>
  <c r="B5193" i="43" s="1"/>
  <c r="B5194" i="43" s="1"/>
  <c r="B5195" i="43" s="1"/>
  <c r="B5196" i="43" s="1"/>
  <c r="B5197" i="43" s="1"/>
  <c r="B5198" i="43" s="1"/>
  <c r="B5199" i="43" s="1"/>
  <c r="B5200" i="43" s="1"/>
  <c r="B5201" i="43" s="1"/>
  <c r="B5202" i="43" s="1"/>
  <c r="B5203" i="43" s="1"/>
  <c r="B5204" i="43" s="1"/>
  <c r="B5205" i="43" s="1"/>
  <c r="B5206" i="43" s="1"/>
  <c r="B5207" i="43" s="1"/>
  <c r="B5208" i="43" s="1"/>
  <c r="B5209" i="43" s="1"/>
  <c r="B5210" i="43" s="1"/>
  <c r="B5211" i="43" s="1"/>
  <c r="B5212" i="43" s="1"/>
  <c r="B5213" i="43" s="1"/>
  <c r="B5214" i="43" s="1"/>
  <c r="B5215" i="43" s="1"/>
  <c r="B5216" i="43" s="1"/>
  <c r="B5217" i="43" s="1"/>
  <c r="B5218" i="43" s="1"/>
  <c r="B5219" i="43" s="1"/>
  <c r="B5220" i="43" s="1"/>
  <c r="B5221" i="43" s="1"/>
  <c r="B5222" i="43" s="1"/>
  <c r="B5223" i="43" s="1"/>
  <c r="B5224" i="43" s="1"/>
  <c r="B5225" i="43" s="1"/>
  <c r="B5226" i="43" s="1"/>
  <c r="B5227" i="43" s="1"/>
  <c r="B5228" i="43" s="1"/>
  <c r="B5229" i="43" s="1"/>
  <c r="B5230" i="43" s="1"/>
  <c r="B5231" i="43" s="1"/>
  <c r="B5232" i="43" s="1"/>
  <c r="B5233" i="43" s="1"/>
  <c r="B5234" i="43" s="1"/>
  <c r="B5235" i="43" s="1"/>
  <c r="B5236" i="43" s="1"/>
  <c r="B5237" i="43" s="1"/>
  <c r="B5238" i="43" s="1"/>
  <c r="B5239" i="43" s="1"/>
  <c r="B5240" i="43" s="1"/>
  <c r="B5241" i="43" s="1"/>
  <c r="B5242" i="43" s="1"/>
  <c r="B5243" i="43" s="1"/>
  <c r="B5244" i="43" s="1"/>
  <c r="B5245" i="43" s="1"/>
  <c r="B5246" i="43" s="1"/>
  <c r="B5247" i="43" s="1"/>
  <c r="B5248" i="43" s="1"/>
  <c r="B5249" i="43" s="1"/>
  <c r="B5250" i="43" s="1"/>
  <c r="B5251" i="43" s="1"/>
  <c r="B5252" i="43" s="1"/>
  <c r="B5253" i="43" s="1"/>
  <c r="B5254" i="43" s="1"/>
  <c r="B5255" i="43" s="1"/>
  <c r="B5256" i="43" s="1"/>
  <c r="B5257" i="43" s="1"/>
  <c r="B5258" i="43" s="1"/>
  <c r="B5259" i="43" s="1"/>
  <c r="B5260" i="43" s="1"/>
  <c r="B5261" i="43" s="1"/>
  <c r="B5262" i="43" s="1"/>
  <c r="B5263" i="43" s="1"/>
  <c r="B5264" i="43" s="1"/>
  <c r="B5265" i="43" s="1"/>
  <c r="B5266" i="43" s="1"/>
  <c r="B5267" i="43" s="1"/>
  <c r="B5268" i="43" s="1"/>
  <c r="B5269" i="43" s="1"/>
  <c r="B5270" i="43" s="1"/>
  <c r="B5271" i="43" s="1"/>
  <c r="B5272" i="43" s="1"/>
  <c r="B5273" i="43" s="1"/>
  <c r="B5274" i="43" s="1"/>
  <c r="B5275" i="43" s="1"/>
  <c r="B5276" i="43" s="1"/>
  <c r="B5277" i="43" s="1"/>
  <c r="B5278" i="43" s="1"/>
  <c r="B5279" i="43" s="1"/>
  <c r="B5280" i="43" s="1"/>
  <c r="B5281" i="43" s="1"/>
  <c r="B5282" i="43" s="1"/>
  <c r="B5283" i="43" s="1"/>
  <c r="B5284" i="43" s="1"/>
  <c r="B5285" i="43" s="1"/>
  <c r="B5286" i="43" s="1"/>
  <c r="B5287" i="43" s="1"/>
  <c r="B5288" i="43" s="1"/>
  <c r="B5289" i="43" s="1"/>
  <c r="B5290" i="43" s="1"/>
  <c r="B5291" i="43" s="1"/>
  <c r="B5292" i="43" s="1"/>
  <c r="B5293" i="43" s="1"/>
  <c r="B5294" i="43" s="1"/>
  <c r="B5295" i="43" s="1"/>
  <c r="B5296" i="43" s="1"/>
  <c r="B5297" i="43" s="1"/>
  <c r="B5298" i="43" s="1"/>
  <c r="B5299" i="43" s="1"/>
  <c r="B5300" i="43" s="1"/>
  <c r="B5301" i="43" s="1"/>
  <c r="B5302" i="43" s="1"/>
  <c r="B5303" i="43" s="1"/>
  <c r="B5304" i="43" s="1"/>
  <c r="B5305" i="43" s="1"/>
  <c r="B5306" i="43" s="1"/>
  <c r="B5307" i="43" s="1"/>
  <c r="B5308" i="43" s="1"/>
  <c r="B5309" i="43" s="1"/>
  <c r="B5310" i="43" s="1"/>
  <c r="B5311" i="43" s="1"/>
  <c r="B5312" i="43" s="1"/>
  <c r="B5313" i="43" s="1"/>
  <c r="B5314" i="43" s="1"/>
  <c r="B5315" i="43" s="1"/>
  <c r="B5316" i="43" s="1"/>
  <c r="B5317" i="43" s="1"/>
  <c r="B5318" i="43" s="1"/>
  <c r="B5319" i="43" s="1"/>
  <c r="B5320" i="43" s="1"/>
  <c r="B5321" i="43" s="1"/>
  <c r="B5322" i="43" s="1"/>
  <c r="B5323" i="43" s="1"/>
  <c r="B5324" i="43" s="1"/>
  <c r="B5325" i="43" s="1"/>
  <c r="B5326" i="43" s="1"/>
  <c r="B5327" i="43" s="1"/>
  <c r="B5328" i="43" s="1"/>
  <c r="B5329" i="43" s="1"/>
  <c r="B5330" i="43" s="1"/>
  <c r="B5331" i="43" s="1"/>
  <c r="B5332" i="43" s="1"/>
  <c r="B5333" i="43" s="1"/>
  <c r="B5334" i="43" s="1"/>
  <c r="B5335" i="43" s="1"/>
  <c r="B5336" i="43" s="1"/>
  <c r="B5337" i="43" s="1"/>
  <c r="B5338" i="43" s="1"/>
  <c r="B5339" i="43" s="1"/>
  <c r="B5340" i="43" s="1"/>
  <c r="B5341" i="43" s="1"/>
  <c r="B5342" i="43" s="1"/>
  <c r="B5343" i="43" s="1"/>
  <c r="B5344" i="43" s="1"/>
  <c r="B5345" i="43" s="1"/>
  <c r="B5346" i="43" s="1"/>
  <c r="B5347" i="43" s="1"/>
  <c r="B5348" i="43" s="1"/>
  <c r="B5349" i="43" s="1"/>
  <c r="B5350" i="43" s="1"/>
  <c r="B5351" i="43" s="1"/>
  <c r="B5352" i="43" s="1"/>
  <c r="B5353" i="43" s="1"/>
  <c r="B5354" i="43" s="1"/>
  <c r="B5355" i="43" s="1"/>
  <c r="B5356" i="43" s="1"/>
  <c r="B5357" i="43" s="1"/>
  <c r="B5358" i="43" s="1"/>
  <c r="B5359" i="43" s="1"/>
  <c r="B5360" i="43" s="1"/>
  <c r="B5361" i="43" s="1"/>
  <c r="B5362" i="43" s="1"/>
  <c r="B5363" i="43" s="1"/>
  <c r="B5364" i="43" s="1"/>
  <c r="B5365" i="43" s="1"/>
  <c r="B5366" i="43" s="1"/>
  <c r="B5367" i="43" s="1"/>
  <c r="B5368" i="43" s="1"/>
  <c r="B5369" i="43" s="1"/>
  <c r="B5370" i="43" s="1"/>
  <c r="B5371" i="43" s="1"/>
  <c r="B5372" i="43" s="1"/>
  <c r="B5373" i="43" s="1"/>
  <c r="B5374" i="43" s="1"/>
  <c r="B5375" i="43" s="1"/>
  <c r="B5376" i="43" s="1"/>
  <c r="B5377" i="43" s="1"/>
  <c r="B5378" i="43" s="1"/>
  <c r="B5379" i="43" s="1"/>
  <c r="B5380" i="43" s="1"/>
  <c r="B5381" i="43" s="1"/>
  <c r="B5382" i="43" s="1"/>
  <c r="B5383" i="43" s="1"/>
  <c r="B5384" i="43" s="1"/>
  <c r="B5385" i="43" s="1"/>
  <c r="B5386" i="43" s="1"/>
  <c r="B5387" i="43" s="1"/>
  <c r="B5388" i="43" s="1"/>
  <c r="B5389" i="43" s="1"/>
  <c r="B5390" i="43" s="1"/>
  <c r="B5391" i="43" s="1"/>
  <c r="B5392" i="43" s="1"/>
  <c r="B5393" i="43" s="1"/>
  <c r="B5394" i="43" s="1"/>
  <c r="B5395" i="43" s="1"/>
  <c r="B5396" i="43" s="1"/>
  <c r="B5397" i="43" s="1"/>
  <c r="B5398" i="43" s="1"/>
  <c r="B5399" i="43" s="1"/>
  <c r="B5400" i="43" s="1"/>
  <c r="B5401" i="43" s="1"/>
  <c r="B5402" i="43" s="1"/>
  <c r="B5403" i="43" s="1"/>
  <c r="B5404" i="43" s="1"/>
  <c r="B5405" i="43" s="1"/>
  <c r="B5406" i="43" s="1"/>
  <c r="B5407" i="43" s="1"/>
  <c r="B5408" i="43" s="1"/>
  <c r="B5409" i="43" s="1"/>
  <c r="B5410" i="43" s="1"/>
  <c r="B5411" i="43" s="1"/>
  <c r="B5412" i="43" s="1"/>
  <c r="B5413" i="43" s="1"/>
  <c r="B5414" i="43" s="1"/>
  <c r="B5415" i="43" s="1"/>
  <c r="B5416" i="43" s="1"/>
  <c r="B5417" i="43" s="1"/>
  <c r="B5418" i="43" s="1"/>
  <c r="B5419" i="43" s="1"/>
  <c r="B5420" i="43" s="1"/>
  <c r="B5421" i="43" s="1"/>
  <c r="B5422" i="43" s="1"/>
  <c r="B5423" i="43" s="1"/>
  <c r="B5424" i="43" s="1"/>
  <c r="B5425" i="43" s="1"/>
  <c r="B5426" i="43" s="1"/>
  <c r="B5427" i="43" s="1"/>
  <c r="B5428" i="43" s="1"/>
  <c r="B5429" i="43" s="1"/>
  <c r="B5430" i="43" s="1"/>
  <c r="B5431" i="43" s="1"/>
  <c r="B5432" i="43" s="1"/>
  <c r="B5433" i="43" s="1"/>
  <c r="B5434" i="43" s="1"/>
  <c r="B5435" i="43" s="1"/>
  <c r="B5436" i="43" s="1"/>
  <c r="B5437" i="43" s="1"/>
  <c r="B5438" i="43" s="1"/>
  <c r="B5439" i="43" s="1"/>
  <c r="B5440" i="43" s="1"/>
  <c r="B5441" i="43" s="1"/>
  <c r="B5442" i="43" s="1"/>
  <c r="B5443" i="43" s="1"/>
  <c r="B5444" i="43" s="1"/>
  <c r="B5445" i="43" s="1"/>
  <c r="B5446" i="43" s="1"/>
  <c r="B5447" i="43" s="1"/>
  <c r="B5448" i="43" s="1"/>
  <c r="B5449" i="43" s="1"/>
  <c r="B5450" i="43" s="1"/>
  <c r="B5451" i="43" s="1"/>
  <c r="B5452" i="43" s="1"/>
  <c r="B5453" i="43" s="1"/>
  <c r="B5454" i="43" s="1"/>
  <c r="B5455" i="43" s="1"/>
  <c r="B5456" i="43" s="1"/>
  <c r="B5457" i="43" s="1"/>
  <c r="B5458" i="43" s="1"/>
  <c r="B5459" i="43" s="1"/>
  <c r="B5460" i="43" s="1"/>
  <c r="B5461" i="43" s="1"/>
  <c r="B5462" i="43" s="1"/>
  <c r="B5463" i="43" s="1"/>
  <c r="B5464" i="43" s="1"/>
  <c r="B5465" i="43" s="1"/>
  <c r="B5466" i="43" s="1"/>
  <c r="B5467" i="43" s="1"/>
  <c r="B5468" i="43" s="1"/>
  <c r="B5469" i="43" s="1"/>
  <c r="B5470" i="43" s="1"/>
  <c r="B5471" i="43" s="1"/>
  <c r="B5472" i="43" s="1"/>
  <c r="B5473" i="43" s="1"/>
  <c r="B5474" i="43" s="1"/>
  <c r="B5475" i="43" s="1"/>
  <c r="B5476" i="43" s="1"/>
  <c r="B5477" i="43" s="1"/>
  <c r="B5478" i="43" s="1"/>
  <c r="B5479" i="43" s="1"/>
  <c r="B5480" i="43" s="1"/>
  <c r="B5481" i="43" s="1"/>
  <c r="B5482" i="43" s="1"/>
  <c r="B5483" i="43" s="1"/>
  <c r="B5484" i="43" s="1"/>
  <c r="B5485" i="43" s="1"/>
  <c r="B5486" i="43" s="1"/>
  <c r="B5487" i="43" s="1"/>
  <c r="B5488" i="43" s="1"/>
  <c r="B5489" i="43" s="1"/>
  <c r="B5490" i="43" s="1"/>
  <c r="B5491" i="43" s="1"/>
  <c r="B5492" i="43" s="1"/>
  <c r="B5493" i="43" s="1"/>
  <c r="B5494" i="43" s="1"/>
  <c r="B5495" i="43" s="1"/>
  <c r="B5496" i="43" s="1"/>
  <c r="B5497" i="43" s="1"/>
  <c r="B5498" i="43" s="1"/>
  <c r="B5499" i="43" s="1"/>
  <c r="B5500" i="43" s="1"/>
  <c r="B5501" i="43" s="1"/>
  <c r="B5502" i="43" s="1"/>
  <c r="B5503" i="43" s="1"/>
  <c r="B5504" i="43" s="1"/>
  <c r="B5505" i="43" s="1"/>
  <c r="B5506" i="43" s="1"/>
  <c r="B5507" i="43" s="1"/>
  <c r="B5508" i="43" s="1"/>
  <c r="B5509" i="43" s="1"/>
  <c r="B5510" i="43" s="1"/>
  <c r="B5511" i="43" s="1"/>
  <c r="B5512" i="43" s="1"/>
  <c r="B5513" i="43" s="1"/>
  <c r="B5514" i="43" s="1"/>
  <c r="B5515" i="43" s="1"/>
  <c r="B5516" i="43" s="1"/>
  <c r="B5517" i="43" s="1"/>
  <c r="B5518" i="43" s="1"/>
  <c r="B5519" i="43" s="1"/>
  <c r="B5520" i="43" s="1"/>
  <c r="B5521" i="43" s="1"/>
  <c r="B5522" i="43" s="1"/>
  <c r="B5523" i="43" s="1"/>
  <c r="B5524" i="43" s="1"/>
  <c r="B5525" i="43" s="1"/>
  <c r="B5526" i="43" s="1"/>
  <c r="B5527" i="43" s="1"/>
  <c r="B5528" i="43" s="1"/>
  <c r="B5529" i="43" s="1"/>
  <c r="B5530" i="43" s="1"/>
  <c r="B5531" i="43" s="1"/>
  <c r="B5532" i="43" s="1"/>
  <c r="B5533" i="43" s="1"/>
  <c r="B5534" i="43" s="1"/>
  <c r="B5535" i="43" s="1"/>
  <c r="B5536" i="43" s="1"/>
  <c r="B5537" i="43" s="1"/>
  <c r="B5538" i="43" s="1"/>
  <c r="B5539" i="43" s="1"/>
  <c r="B5540" i="43" s="1"/>
  <c r="B5541" i="43" s="1"/>
  <c r="B5542" i="43" s="1"/>
  <c r="B5543" i="43" s="1"/>
  <c r="B5544" i="43" s="1"/>
  <c r="B5545" i="43" s="1"/>
  <c r="B5546" i="43" s="1"/>
  <c r="B5547" i="43" s="1"/>
  <c r="B5548" i="43" s="1"/>
  <c r="B5549" i="43" s="1"/>
  <c r="B5550" i="43" s="1"/>
  <c r="B5551" i="43" s="1"/>
  <c r="B5552" i="43" s="1"/>
  <c r="B5553" i="43" s="1"/>
  <c r="B5554" i="43" s="1"/>
  <c r="B5555" i="43" s="1"/>
  <c r="B5556" i="43" s="1"/>
  <c r="B5557" i="43" s="1"/>
  <c r="B5558" i="43" s="1"/>
  <c r="B5559" i="43" s="1"/>
  <c r="B5560" i="43" s="1"/>
  <c r="B5561" i="43" s="1"/>
  <c r="B5562" i="43" s="1"/>
  <c r="B5563" i="43" s="1"/>
  <c r="B5564" i="43" s="1"/>
  <c r="B5565" i="43" s="1"/>
  <c r="B5566" i="43" s="1"/>
  <c r="B5567" i="43" s="1"/>
  <c r="B5568" i="43" s="1"/>
  <c r="B5569" i="43" s="1"/>
  <c r="B5570" i="43" s="1"/>
  <c r="B5571" i="43" s="1"/>
  <c r="B5572" i="43" s="1"/>
  <c r="B5573" i="43" s="1"/>
  <c r="B5574" i="43" s="1"/>
  <c r="B5575" i="43" s="1"/>
  <c r="B5576" i="43" s="1"/>
  <c r="B5577" i="43" s="1"/>
  <c r="B5578" i="43" s="1"/>
  <c r="B5579" i="43" s="1"/>
  <c r="B5580" i="43" s="1"/>
  <c r="B5581" i="43" s="1"/>
  <c r="B5582" i="43" s="1"/>
  <c r="B5583" i="43" s="1"/>
  <c r="B5584" i="43" s="1"/>
  <c r="B5585" i="43" s="1"/>
  <c r="B5586" i="43" s="1"/>
  <c r="B5587" i="43" s="1"/>
  <c r="B5588" i="43" s="1"/>
  <c r="B5589" i="43" s="1"/>
  <c r="B5590" i="43" s="1"/>
  <c r="B5591" i="43" s="1"/>
  <c r="B5592" i="43" s="1"/>
  <c r="B5593" i="43" s="1"/>
  <c r="B5594" i="43" s="1"/>
  <c r="B5595" i="43" s="1"/>
  <c r="B5596" i="43" s="1"/>
  <c r="B5597" i="43" s="1"/>
  <c r="B5598" i="43" s="1"/>
  <c r="B5599" i="43" s="1"/>
  <c r="B5600" i="43" s="1"/>
  <c r="B5601" i="43" s="1"/>
  <c r="B5602" i="43" s="1"/>
  <c r="B5603" i="43" s="1"/>
  <c r="B5604" i="43" s="1"/>
  <c r="B5605" i="43" s="1"/>
  <c r="B5606" i="43" s="1"/>
  <c r="B5607" i="43" s="1"/>
  <c r="B5608" i="43" s="1"/>
  <c r="B5609" i="43" s="1"/>
  <c r="B5610" i="43" s="1"/>
  <c r="B5611" i="43" s="1"/>
  <c r="B5612" i="43" s="1"/>
  <c r="B5613" i="43" s="1"/>
  <c r="B5614" i="43" s="1"/>
  <c r="B5615" i="43" s="1"/>
  <c r="B5616" i="43" s="1"/>
  <c r="B5617" i="43" s="1"/>
  <c r="B5618" i="43" s="1"/>
  <c r="B5619" i="43" s="1"/>
  <c r="B5620" i="43" s="1"/>
  <c r="B5621" i="43" s="1"/>
  <c r="B5622" i="43" s="1"/>
  <c r="B5623" i="43" s="1"/>
  <c r="B5624" i="43" s="1"/>
  <c r="B5625" i="43" s="1"/>
  <c r="B5626" i="43" s="1"/>
  <c r="B5627" i="43" s="1"/>
  <c r="B5628" i="43" s="1"/>
  <c r="B5629" i="43" s="1"/>
  <c r="B5630" i="43" s="1"/>
  <c r="B5631" i="43" s="1"/>
  <c r="B5632" i="43" s="1"/>
  <c r="B5633" i="43" s="1"/>
  <c r="B5634" i="43" s="1"/>
  <c r="B5635" i="43" s="1"/>
  <c r="B5636" i="43" s="1"/>
  <c r="B5637" i="43" s="1"/>
  <c r="B5638" i="43" s="1"/>
  <c r="B5639" i="43" s="1"/>
  <c r="B5640" i="43" s="1"/>
  <c r="B5641" i="43" s="1"/>
  <c r="B5642" i="43" s="1"/>
  <c r="B5643" i="43" s="1"/>
  <c r="B5644" i="43" s="1"/>
  <c r="B5645" i="43" s="1"/>
  <c r="B5646" i="43" s="1"/>
  <c r="B5647" i="43" s="1"/>
  <c r="B5648" i="43" s="1"/>
  <c r="B5649" i="43" s="1"/>
  <c r="B5650" i="43" s="1"/>
  <c r="B5651" i="43" s="1"/>
  <c r="B5652" i="43" s="1"/>
  <c r="B5653" i="43" s="1"/>
  <c r="B5654" i="43" s="1"/>
  <c r="B5655" i="43" s="1"/>
  <c r="B5656" i="43" s="1"/>
  <c r="B5657" i="43" s="1"/>
  <c r="B5658" i="43" s="1"/>
  <c r="B5659" i="43" s="1"/>
  <c r="B5660" i="43" s="1"/>
  <c r="B5661" i="43" s="1"/>
  <c r="B5662" i="43" s="1"/>
  <c r="B5663" i="43" s="1"/>
  <c r="B5664" i="43" s="1"/>
  <c r="B5665" i="43" s="1"/>
  <c r="B5666" i="43" s="1"/>
  <c r="B5667" i="43" s="1"/>
  <c r="B5668" i="43" s="1"/>
  <c r="B5669" i="43" s="1"/>
  <c r="B5670" i="43" s="1"/>
  <c r="B5671" i="43" s="1"/>
  <c r="B5672" i="43" s="1"/>
  <c r="B5673" i="43" s="1"/>
  <c r="B5674" i="43" s="1"/>
  <c r="B5675" i="43" s="1"/>
  <c r="B5676" i="43" s="1"/>
  <c r="B5677" i="43" s="1"/>
  <c r="B5678" i="43" s="1"/>
  <c r="B5679" i="43" s="1"/>
  <c r="B5680" i="43" s="1"/>
  <c r="B5681" i="43" s="1"/>
  <c r="B5682" i="43" s="1"/>
  <c r="B5683" i="43" s="1"/>
  <c r="B5684" i="43" s="1"/>
  <c r="B5685" i="43" s="1"/>
  <c r="B5686" i="43" s="1"/>
  <c r="B5687" i="43" s="1"/>
  <c r="B5688" i="43" s="1"/>
  <c r="B5689" i="43" s="1"/>
  <c r="B5690" i="43" s="1"/>
  <c r="B5691" i="43" s="1"/>
  <c r="B5692" i="43" s="1"/>
  <c r="B5693" i="43" s="1"/>
  <c r="B5694" i="43" s="1"/>
  <c r="B5695" i="43" s="1"/>
  <c r="B5696" i="43" s="1"/>
  <c r="B5697" i="43" s="1"/>
  <c r="B5698" i="43" s="1"/>
  <c r="B5699" i="43" s="1"/>
  <c r="B5700" i="43" s="1"/>
  <c r="B5701" i="43" s="1"/>
  <c r="B5702" i="43" s="1"/>
  <c r="B5703" i="43" s="1"/>
  <c r="B5704" i="43" s="1"/>
  <c r="B5705" i="43" s="1"/>
  <c r="B5706" i="43" s="1"/>
  <c r="B5707" i="43" s="1"/>
  <c r="B5708" i="43" s="1"/>
  <c r="B5709" i="43" s="1"/>
  <c r="B5710" i="43" s="1"/>
  <c r="B5711" i="43" s="1"/>
  <c r="B5712" i="43" s="1"/>
  <c r="B5713" i="43" s="1"/>
  <c r="B5714" i="43" s="1"/>
  <c r="B5715" i="43" s="1"/>
  <c r="B5716" i="43" s="1"/>
  <c r="B5717" i="43" s="1"/>
  <c r="B5718" i="43" s="1"/>
  <c r="B5719" i="43" s="1"/>
  <c r="B5720" i="43" s="1"/>
  <c r="B5721" i="43" s="1"/>
  <c r="B5722" i="43" s="1"/>
  <c r="B5723" i="43" s="1"/>
  <c r="B5724" i="43" s="1"/>
  <c r="B5725" i="43" s="1"/>
  <c r="B5726" i="43" s="1"/>
  <c r="B5727" i="43" s="1"/>
  <c r="B5728" i="43" s="1"/>
  <c r="B5729" i="43" s="1"/>
  <c r="B5730" i="43" s="1"/>
  <c r="B5731" i="43" s="1"/>
  <c r="B5732" i="43" s="1"/>
  <c r="B5733" i="43" s="1"/>
  <c r="B5734" i="43" s="1"/>
  <c r="B5735" i="43" s="1"/>
  <c r="B5736" i="43" s="1"/>
  <c r="B5737" i="43" s="1"/>
  <c r="B5738" i="43" s="1"/>
  <c r="B5739" i="43" s="1"/>
  <c r="B5740" i="43" s="1"/>
  <c r="B5741" i="43" s="1"/>
  <c r="B5742" i="43" s="1"/>
  <c r="B5743" i="43" s="1"/>
  <c r="B5744" i="43" s="1"/>
  <c r="B5745" i="43" s="1"/>
  <c r="B5746" i="43" s="1"/>
  <c r="B5747" i="43" s="1"/>
  <c r="B5748" i="43" s="1"/>
  <c r="B5749" i="43" s="1"/>
  <c r="B5750" i="43" s="1"/>
  <c r="B5751" i="43" s="1"/>
  <c r="B5752" i="43" s="1"/>
  <c r="B5753" i="43" s="1"/>
  <c r="B5754" i="43" s="1"/>
  <c r="B5755" i="43" s="1"/>
  <c r="B5756" i="43" s="1"/>
  <c r="B5757" i="43" s="1"/>
  <c r="B5758" i="43" s="1"/>
  <c r="B5759" i="43" s="1"/>
  <c r="B5760" i="43" s="1"/>
  <c r="B5761" i="43" s="1"/>
  <c r="B5762" i="43" s="1"/>
  <c r="B5763" i="43" s="1"/>
  <c r="B5764" i="43" s="1"/>
  <c r="B5765" i="43" s="1"/>
  <c r="B5766" i="43" s="1"/>
  <c r="B5767" i="43" s="1"/>
  <c r="B5768" i="43" s="1"/>
  <c r="B5769" i="43" s="1"/>
  <c r="B5770" i="43" s="1"/>
  <c r="B5771" i="43" s="1"/>
  <c r="B5772" i="43" s="1"/>
  <c r="B5773" i="43" s="1"/>
  <c r="B5774" i="43" s="1"/>
  <c r="B5775" i="43" s="1"/>
  <c r="B5776" i="43" s="1"/>
  <c r="B5777" i="43" s="1"/>
  <c r="B5778" i="43" s="1"/>
  <c r="B5779" i="43" s="1"/>
  <c r="B5780" i="43" s="1"/>
  <c r="B5781" i="43" s="1"/>
  <c r="B5782" i="43" s="1"/>
  <c r="B5783" i="43" s="1"/>
  <c r="B5784" i="43" s="1"/>
  <c r="B5785" i="43" s="1"/>
  <c r="B5786" i="43" s="1"/>
  <c r="B5787" i="43" s="1"/>
  <c r="B5788" i="43" s="1"/>
  <c r="B5789" i="43" s="1"/>
  <c r="B5790" i="43" s="1"/>
  <c r="B5791" i="43" s="1"/>
  <c r="B5792" i="43" s="1"/>
  <c r="B5793" i="43" s="1"/>
  <c r="B5794" i="43" s="1"/>
  <c r="B5795" i="43" s="1"/>
  <c r="B5796" i="43" s="1"/>
  <c r="B5797" i="43" s="1"/>
  <c r="B5798" i="43" s="1"/>
  <c r="B5799" i="43" s="1"/>
  <c r="B5800" i="43" s="1"/>
  <c r="B5801" i="43" s="1"/>
  <c r="B5802" i="43" s="1"/>
  <c r="B5803" i="43" s="1"/>
  <c r="B5804" i="43" s="1"/>
  <c r="B5805" i="43" s="1"/>
  <c r="B5806" i="43" s="1"/>
  <c r="B5807" i="43" s="1"/>
  <c r="B5808" i="43" s="1"/>
  <c r="B5809" i="43" s="1"/>
  <c r="B5810" i="43" s="1"/>
  <c r="B5811" i="43" s="1"/>
  <c r="B5812" i="43" s="1"/>
  <c r="B5813" i="43" s="1"/>
  <c r="B5814" i="43" s="1"/>
  <c r="B5815" i="43" s="1"/>
  <c r="B5816" i="43" s="1"/>
  <c r="B5817" i="43" s="1"/>
  <c r="B5818" i="43" s="1"/>
  <c r="B5819" i="43" s="1"/>
  <c r="B5820" i="43" s="1"/>
  <c r="B5821" i="43" s="1"/>
  <c r="B5822" i="43" s="1"/>
  <c r="B5823" i="43" s="1"/>
  <c r="B5824" i="43" s="1"/>
  <c r="B5825" i="43" s="1"/>
  <c r="B5826" i="43" s="1"/>
  <c r="B5827" i="43" s="1"/>
  <c r="B5828" i="43" s="1"/>
  <c r="B5829" i="43" s="1"/>
  <c r="B5830" i="43" s="1"/>
  <c r="B5831" i="43" s="1"/>
  <c r="B5832" i="43" s="1"/>
  <c r="B5833" i="43" s="1"/>
  <c r="B5834" i="43" s="1"/>
  <c r="B5835" i="43" s="1"/>
  <c r="B5836" i="43" s="1"/>
  <c r="B5837" i="43" s="1"/>
  <c r="B5838" i="43" s="1"/>
  <c r="B5839" i="43" s="1"/>
  <c r="B5840" i="43" s="1"/>
  <c r="B5841" i="43" s="1"/>
  <c r="B5842" i="43" s="1"/>
  <c r="B5843" i="43" s="1"/>
  <c r="B5844" i="43" s="1"/>
  <c r="B5845" i="43" s="1"/>
  <c r="B5846" i="43" s="1"/>
  <c r="B5847" i="43" s="1"/>
  <c r="B5848" i="43" s="1"/>
  <c r="B5849" i="43" s="1"/>
  <c r="B5850" i="43" s="1"/>
  <c r="B5851" i="43" s="1"/>
  <c r="B5852" i="43" s="1"/>
  <c r="B5853" i="43" s="1"/>
  <c r="B5854" i="43" s="1"/>
  <c r="B5855" i="43" s="1"/>
  <c r="B5856" i="43" s="1"/>
  <c r="B5857" i="43" s="1"/>
  <c r="B5858" i="43" s="1"/>
  <c r="B5859" i="43" s="1"/>
  <c r="B5860" i="43" s="1"/>
  <c r="B5861" i="43" s="1"/>
  <c r="B5862" i="43" s="1"/>
  <c r="B5863" i="43" s="1"/>
  <c r="B5864" i="43" s="1"/>
  <c r="B5865" i="43" s="1"/>
  <c r="B5866" i="43" s="1"/>
  <c r="B5867" i="43" s="1"/>
  <c r="B5868" i="43" s="1"/>
  <c r="B5869" i="43" s="1"/>
  <c r="B5870" i="43" s="1"/>
  <c r="B5871" i="43" s="1"/>
  <c r="B5872" i="43" s="1"/>
  <c r="B5873" i="43" s="1"/>
  <c r="B5874" i="43" s="1"/>
  <c r="B5875" i="43" s="1"/>
  <c r="B5876" i="43" s="1"/>
  <c r="B5877" i="43" s="1"/>
  <c r="B5878" i="43" s="1"/>
  <c r="B5879" i="43" s="1"/>
  <c r="B5880" i="43" s="1"/>
  <c r="B5881" i="43" s="1"/>
  <c r="B5882" i="43" s="1"/>
  <c r="B5883" i="43" s="1"/>
  <c r="B5884" i="43" s="1"/>
  <c r="B5885" i="43" s="1"/>
  <c r="B5886" i="43" s="1"/>
  <c r="B5887" i="43" s="1"/>
  <c r="B5888" i="43" s="1"/>
  <c r="B5889" i="43" s="1"/>
  <c r="B5890" i="43" s="1"/>
  <c r="B5891" i="43" s="1"/>
  <c r="B5892" i="43" s="1"/>
  <c r="B5893" i="43" s="1"/>
  <c r="B5894" i="43" s="1"/>
  <c r="B5895" i="43" s="1"/>
  <c r="B5896" i="43" s="1"/>
  <c r="B5897" i="43" s="1"/>
  <c r="B5898" i="43" s="1"/>
  <c r="B5899" i="43" s="1"/>
  <c r="B5900" i="43" s="1"/>
  <c r="B5901" i="43" s="1"/>
  <c r="B5902" i="43" s="1"/>
  <c r="B5903" i="43" s="1"/>
  <c r="B5904" i="43" s="1"/>
  <c r="B5905" i="43" s="1"/>
  <c r="B5906" i="43" s="1"/>
  <c r="B5907" i="43" s="1"/>
  <c r="B5908" i="43" s="1"/>
  <c r="B5909" i="43" s="1"/>
  <c r="B5910" i="43" s="1"/>
  <c r="B5911" i="43" s="1"/>
  <c r="B5912" i="43" s="1"/>
  <c r="B5913" i="43" s="1"/>
  <c r="B5914" i="43" s="1"/>
  <c r="B5915" i="43" s="1"/>
  <c r="B5916" i="43" s="1"/>
  <c r="B5917" i="43" s="1"/>
  <c r="B5918" i="43" s="1"/>
  <c r="B5919" i="43" s="1"/>
  <c r="B5920" i="43" s="1"/>
  <c r="B5921" i="43" s="1"/>
  <c r="B5922" i="43" s="1"/>
  <c r="B5923" i="43" s="1"/>
  <c r="B5924" i="43" s="1"/>
  <c r="B5925" i="43" s="1"/>
  <c r="B5926" i="43" s="1"/>
  <c r="B5927" i="43" s="1"/>
  <c r="B5928" i="43" s="1"/>
  <c r="B5929" i="43" s="1"/>
  <c r="B5930" i="43" s="1"/>
  <c r="B5931" i="43" s="1"/>
  <c r="B5932" i="43" s="1"/>
  <c r="B5933" i="43" s="1"/>
  <c r="B5934" i="43" s="1"/>
  <c r="B5935" i="43" s="1"/>
  <c r="B5936" i="43" s="1"/>
  <c r="B5937" i="43" s="1"/>
  <c r="B5938" i="43" s="1"/>
  <c r="B5939" i="43" s="1"/>
  <c r="B5940" i="43" s="1"/>
  <c r="B5941" i="43" s="1"/>
  <c r="B5942" i="43" s="1"/>
  <c r="B5943" i="43" s="1"/>
  <c r="B5944" i="43" s="1"/>
  <c r="B5945" i="43" s="1"/>
  <c r="B5946" i="43" s="1"/>
  <c r="B5947" i="43" s="1"/>
  <c r="B5948" i="43" s="1"/>
  <c r="B5949" i="43" s="1"/>
  <c r="B5950" i="43" s="1"/>
  <c r="B5951" i="43" s="1"/>
  <c r="B5952" i="43" s="1"/>
  <c r="B5953" i="43" s="1"/>
  <c r="B5954" i="43" s="1"/>
  <c r="B5955" i="43" s="1"/>
  <c r="B5956" i="43" s="1"/>
  <c r="B5957" i="43" s="1"/>
  <c r="B5958" i="43" s="1"/>
  <c r="B5959" i="43" s="1"/>
  <c r="B5960" i="43" s="1"/>
  <c r="B5961" i="43" s="1"/>
  <c r="B5962" i="43" s="1"/>
  <c r="B5963" i="43" s="1"/>
  <c r="B5964" i="43" s="1"/>
  <c r="B5965" i="43" s="1"/>
  <c r="B5966" i="43" s="1"/>
  <c r="B5967" i="43" s="1"/>
  <c r="B5968" i="43" s="1"/>
  <c r="B5969" i="43" s="1"/>
  <c r="B5970" i="43" s="1"/>
  <c r="B5971" i="43" s="1"/>
  <c r="B5972" i="43" s="1"/>
  <c r="B5973" i="43" s="1"/>
  <c r="B5974" i="43" s="1"/>
  <c r="B5975" i="43" s="1"/>
  <c r="B5976" i="43" s="1"/>
  <c r="B5977" i="43" s="1"/>
  <c r="B5978" i="43" s="1"/>
  <c r="B5979" i="43" s="1"/>
  <c r="B5980" i="43" s="1"/>
  <c r="B5981" i="43" s="1"/>
  <c r="B5982" i="43" s="1"/>
  <c r="B5983" i="43" s="1"/>
  <c r="B5984" i="43" s="1"/>
  <c r="B5985" i="43" s="1"/>
  <c r="B5986" i="43" s="1"/>
  <c r="B5987" i="43" s="1"/>
  <c r="B5988" i="43" s="1"/>
  <c r="B5989" i="43" s="1"/>
  <c r="B5990" i="43" s="1"/>
  <c r="B5991" i="43" s="1"/>
  <c r="B5992" i="43" s="1"/>
  <c r="B5993" i="43" s="1"/>
  <c r="B5994" i="43" s="1"/>
  <c r="B5995" i="43" s="1"/>
  <c r="B5996" i="43" s="1"/>
  <c r="B5997" i="43" s="1"/>
  <c r="B5998" i="43" s="1"/>
  <c r="B5999" i="43" s="1"/>
  <c r="B6000" i="43" s="1"/>
  <c r="B6001" i="43" s="1"/>
  <c r="B6002" i="43" s="1"/>
  <c r="B6003" i="43" s="1"/>
  <c r="B6004" i="43" s="1"/>
  <c r="B6005" i="43" s="1"/>
  <c r="B6006" i="43" s="1"/>
  <c r="B6007" i="43" s="1"/>
  <c r="B6008" i="43" s="1"/>
  <c r="B6009" i="43" s="1"/>
  <c r="B6010" i="43" s="1"/>
  <c r="B6011" i="43" s="1"/>
  <c r="B6012" i="43" s="1"/>
  <c r="B6013" i="43" s="1"/>
  <c r="B6014" i="43" s="1"/>
  <c r="B6015" i="43" s="1"/>
  <c r="B6016" i="43" s="1"/>
  <c r="B6017" i="43" s="1"/>
  <c r="B6018" i="43" s="1"/>
  <c r="B6019" i="43" s="1"/>
  <c r="B6020" i="43" s="1"/>
  <c r="B6021" i="43" s="1"/>
  <c r="B6022" i="43" s="1"/>
  <c r="B6023" i="43" s="1"/>
  <c r="B6024" i="43" s="1"/>
  <c r="B6025" i="43" s="1"/>
  <c r="B6026" i="43" s="1"/>
  <c r="B6027" i="43" s="1"/>
  <c r="B6028" i="43" s="1"/>
  <c r="B6029" i="43" s="1"/>
  <c r="B6030" i="43" s="1"/>
  <c r="B6031" i="43" s="1"/>
  <c r="B6032" i="43" s="1"/>
  <c r="B6033" i="43" s="1"/>
  <c r="B6034" i="43" s="1"/>
  <c r="B6035" i="43" s="1"/>
  <c r="B6036" i="43" s="1"/>
  <c r="B6037" i="43" s="1"/>
  <c r="B6038" i="43" s="1"/>
  <c r="B6039" i="43" s="1"/>
  <c r="B6040" i="43" s="1"/>
  <c r="B6041" i="43" s="1"/>
  <c r="B6042" i="43" s="1"/>
  <c r="B6043" i="43" s="1"/>
  <c r="B6044" i="43" s="1"/>
  <c r="B6045" i="43" s="1"/>
  <c r="B6046" i="43" s="1"/>
  <c r="B6047" i="43" s="1"/>
  <c r="B6048" i="43" s="1"/>
  <c r="B6049" i="43" s="1"/>
  <c r="B6050" i="43" s="1"/>
  <c r="B6051" i="43" s="1"/>
  <c r="B6052" i="43" s="1"/>
  <c r="B6053" i="43" s="1"/>
  <c r="B6054" i="43" s="1"/>
  <c r="B6055" i="43" s="1"/>
  <c r="B6056" i="43" s="1"/>
  <c r="B6057" i="43" s="1"/>
  <c r="B6058" i="43" s="1"/>
  <c r="B6059" i="43" s="1"/>
  <c r="B6060" i="43" s="1"/>
  <c r="B6061" i="43" s="1"/>
  <c r="B6062" i="43" s="1"/>
  <c r="B6063" i="43" s="1"/>
  <c r="B6064" i="43" s="1"/>
  <c r="B6065" i="43" s="1"/>
  <c r="B6066" i="43" s="1"/>
  <c r="B6067" i="43" s="1"/>
  <c r="B6068" i="43" s="1"/>
  <c r="B6069" i="43" s="1"/>
  <c r="B6070" i="43" s="1"/>
  <c r="B6071" i="43" s="1"/>
  <c r="B6072" i="43" s="1"/>
  <c r="B6073" i="43" s="1"/>
  <c r="B6074" i="43" s="1"/>
  <c r="B6075" i="43" s="1"/>
  <c r="B6076" i="43" s="1"/>
  <c r="B6077" i="43" s="1"/>
  <c r="B6078" i="43" s="1"/>
  <c r="B6079" i="43" s="1"/>
  <c r="B6080" i="43" s="1"/>
  <c r="B6081" i="43" s="1"/>
  <c r="B6082" i="43" s="1"/>
  <c r="B6083" i="43" s="1"/>
  <c r="B6084" i="43" s="1"/>
  <c r="B6085" i="43" s="1"/>
  <c r="B6086" i="43" s="1"/>
  <c r="B6087" i="43" s="1"/>
  <c r="B6088" i="43" s="1"/>
  <c r="B6089" i="43" s="1"/>
  <c r="B6090" i="43" s="1"/>
  <c r="B6091" i="43" s="1"/>
  <c r="B6092" i="43" s="1"/>
  <c r="B6093" i="43" s="1"/>
  <c r="B6094" i="43" s="1"/>
  <c r="B6095" i="43" s="1"/>
  <c r="B6096" i="43" s="1"/>
  <c r="B6097" i="43" s="1"/>
  <c r="B6098" i="43" s="1"/>
  <c r="B6099" i="43" s="1"/>
  <c r="B6100" i="43" s="1"/>
  <c r="B6101" i="43" s="1"/>
  <c r="B6102" i="43" s="1"/>
  <c r="B6103" i="43" s="1"/>
  <c r="B6104" i="43" s="1"/>
  <c r="B6105" i="43" s="1"/>
  <c r="B6106" i="43" s="1"/>
  <c r="B6107" i="43" s="1"/>
  <c r="B6108" i="43" s="1"/>
  <c r="B6109" i="43" s="1"/>
  <c r="B6110" i="43" s="1"/>
  <c r="B6111" i="43" s="1"/>
  <c r="B6112" i="43" s="1"/>
  <c r="B6113" i="43" s="1"/>
  <c r="B6114" i="43" s="1"/>
  <c r="B6115" i="43" s="1"/>
  <c r="B6116" i="43" s="1"/>
  <c r="B6117" i="43" s="1"/>
  <c r="B6118" i="43" s="1"/>
  <c r="B6119" i="43" s="1"/>
  <c r="B6120" i="43" s="1"/>
  <c r="B6121" i="43" s="1"/>
  <c r="B6122" i="43" s="1"/>
  <c r="B6123" i="43" s="1"/>
  <c r="B6124" i="43" s="1"/>
  <c r="B6125" i="43" s="1"/>
  <c r="B6126" i="43" s="1"/>
  <c r="B6127" i="43" s="1"/>
  <c r="B6128" i="43" s="1"/>
  <c r="B6129" i="43" s="1"/>
  <c r="B6130" i="43" s="1"/>
  <c r="B6131" i="43" s="1"/>
  <c r="B6132" i="43" s="1"/>
  <c r="B6133" i="43" s="1"/>
  <c r="B6134" i="43" s="1"/>
  <c r="B6135" i="43" s="1"/>
  <c r="B6136" i="43" s="1"/>
  <c r="B6137" i="43" s="1"/>
  <c r="B6138" i="43" s="1"/>
  <c r="B6139" i="43" s="1"/>
  <c r="B6140" i="43" s="1"/>
  <c r="B6141" i="43" s="1"/>
  <c r="B6142" i="43" s="1"/>
  <c r="B6143" i="43" s="1"/>
  <c r="B6144" i="43" s="1"/>
  <c r="B6145" i="43" s="1"/>
  <c r="B6146" i="43" s="1"/>
  <c r="B6147" i="43" s="1"/>
  <c r="B6148" i="43" s="1"/>
  <c r="B6149" i="43" s="1"/>
  <c r="B6150" i="43" s="1"/>
  <c r="B6151" i="43" s="1"/>
  <c r="B6152" i="43" s="1"/>
  <c r="B6153" i="43" s="1"/>
  <c r="B6154" i="43" s="1"/>
  <c r="B6155" i="43" s="1"/>
  <c r="B6156" i="43" s="1"/>
  <c r="B6157" i="43" s="1"/>
  <c r="B6158" i="43" s="1"/>
  <c r="B6159" i="43" s="1"/>
  <c r="B6160" i="43" s="1"/>
  <c r="B6161" i="43" s="1"/>
  <c r="B6162" i="43" s="1"/>
  <c r="B6163" i="43" s="1"/>
  <c r="B6164" i="43" s="1"/>
  <c r="B6165" i="43" s="1"/>
  <c r="B6166" i="43" s="1"/>
  <c r="B6167" i="43" s="1"/>
  <c r="B6168" i="43" s="1"/>
  <c r="B6169" i="43" s="1"/>
  <c r="B6170" i="43" s="1"/>
  <c r="B6171" i="43" s="1"/>
  <c r="B6172" i="43" s="1"/>
  <c r="B6173" i="43" s="1"/>
  <c r="B6174" i="43" s="1"/>
  <c r="B6175" i="43" s="1"/>
  <c r="B6176" i="43" s="1"/>
  <c r="B6177" i="43" s="1"/>
  <c r="B6178" i="43" s="1"/>
  <c r="B6179" i="43" s="1"/>
  <c r="B6180" i="43" s="1"/>
  <c r="B6181" i="43" s="1"/>
  <c r="B6182" i="43" s="1"/>
  <c r="B6183" i="43" s="1"/>
  <c r="B6184" i="43" s="1"/>
  <c r="B6185" i="43" s="1"/>
  <c r="B6186" i="43" s="1"/>
  <c r="B6187" i="43" s="1"/>
  <c r="B6188" i="43" s="1"/>
  <c r="B6189" i="43" s="1"/>
  <c r="B6190" i="43" s="1"/>
  <c r="B6191" i="43" s="1"/>
  <c r="B6192" i="43" s="1"/>
  <c r="B6193" i="43" s="1"/>
  <c r="B6194" i="43" s="1"/>
  <c r="B6195" i="43" s="1"/>
  <c r="B6196" i="43" s="1"/>
  <c r="B6197" i="43" s="1"/>
  <c r="B6198" i="43" s="1"/>
  <c r="B6199" i="43" s="1"/>
  <c r="B6200" i="43" s="1"/>
  <c r="B6201" i="43" s="1"/>
  <c r="B6202" i="43" s="1"/>
  <c r="B6203" i="43" s="1"/>
  <c r="B6204" i="43" s="1"/>
  <c r="B6205" i="43" s="1"/>
  <c r="B6206" i="43" s="1"/>
  <c r="B6207" i="43" s="1"/>
  <c r="B6208" i="43" s="1"/>
  <c r="B6209" i="43" s="1"/>
  <c r="B6210" i="43" s="1"/>
  <c r="B6211" i="43" s="1"/>
  <c r="B6212" i="43" s="1"/>
  <c r="B6213" i="43" s="1"/>
  <c r="B6214" i="43" s="1"/>
  <c r="B6215" i="43" s="1"/>
  <c r="B6216" i="43" s="1"/>
  <c r="B6217" i="43" s="1"/>
  <c r="B6218" i="43" s="1"/>
  <c r="B6219" i="43" s="1"/>
  <c r="B6220" i="43" s="1"/>
  <c r="B6221" i="43" s="1"/>
  <c r="B6222" i="43" s="1"/>
  <c r="B6223" i="43" s="1"/>
  <c r="B6224" i="43" s="1"/>
  <c r="B6225" i="43" s="1"/>
  <c r="B6226" i="43" s="1"/>
  <c r="B6227" i="43" s="1"/>
  <c r="B6228" i="43" s="1"/>
  <c r="B6229" i="43" s="1"/>
  <c r="B6230" i="43" s="1"/>
  <c r="B6231" i="43" s="1"/>
  <c r="B6232" i="43" s="1"/>
  <c r="B6233" i="43" s="1"/>
  <c r="B6234" i="43" s="1"/>
  <c r="B6235" i="43" s="1"/>
  <c r="B6236" i="43" s="1"/>
  <c r="B6237" i="43" s="1"/>
  <c r="B6238" i="43" s="1"/>
  <c r="B6239" i="43" s="1"/>
  <c r="B6240" i="43" s="1"/>
  <c r="B6241" i="43" s="1"/>
  <c r="B6242" i="43" s="1"/>
  <c r="B6243" i="43" s="1"/>
  <c r="B6244" i="43" s="1"/>
  <c r="B6245" i="43" s="1"/>
  <c r="B6246" i="43" s="1"/>
  <c r="B6247" i="43" s="1"/>
  <c r="B6248" i="43" s="1"/>
  <c r="B6249" i="43" s="1"/>
  <c r="B6250" i="43" s="1"/>
  <c r="B6251" i="43" s="1"/>
  <c r="B6252" i="43" s="1"/>
  <c r="B6253" i="43" s="1"/>
  <c r="B6254" i="43" s="1"/>
  <c r="B6255" i="43" s="1"/>
  <c r="B6256" i="43" s="1"/>
  <c r="B6257" i="43" s="1"/>
  <c r="B6258" i="43" s="1"/>
  <c r="B6259" i="43" s="1"/>
  <c r="B6260" i="43" s="1"/>
  <c r="B6261" i="43" s="1"/>
  <c r="B6262" i="43" s="1"/>
  <c r="B6263" i="43" s="1"/>
  <c r="B6264" i="43" s="1"/>
  <c r="B6265" i="43" s="1"/>
  <c r="B6266" i="43" s="1"/>
  <c r="B6267" i="43" s="1"/>
  <c r="B6268" i="43" s="1"/>
  <c r="B6269" i="43" s="1"/>
  <c r="B6270" i="43" s="1"/>
  <c r="B6271" i="43" s="1"/>
  <c r="B6272" i="43" s="1"/>
  <c r="B6273" i="43" s="1"/>
  <c r="B6274" i="43" s="1"/>
  <c r="B6275" i="43" s="1"/>
  <c r="B6276" i="43" s="1"/>
  <c r="B6277" i="43" s="1"/>
  <c r="B6278" i="43" s="1"/>
  <c r="B6279" i="43" s="1"/>
  <c r="B6280" i="43" s="1"/>
  <c r="B6281" i="43" s="1"/>
  <c r="B6282" i="43" s="1"/>
  <c r="B6283" i="43" s="1"/>
  <c r="B6284" i="43" s="1"/>
  <c r="B6285" i="43" s="1"/>
  <c r="B6286" i="43" s="1"/>
  <c r="B6287" i="43" s="1"/>
  <c r="B6288" i="43" s="1"/>
  <c r="B6289" i="43" s="1"/>
  <c r="B6290" i="43" s="1"/>
  <c r="B6291" i="43" s="1"/>
  <c r="B6292" i="43" s="1"/>
  <c r="B6293" i="43" s="1"/>
  <c r="B6294" i="43" s="1"/>
  <c r="B6295" i="43" s="1"/>
  <c r="B6296" i="43" s="1"/>
  <c r="B6297" i="43" s="1"/>
  <c r="B6298" i="43" s="1"/>
  <c r="B6299" i="43" s="1"/>
  <c r="B6300" i="43" s="1"/>
  <c r="B6301" i="43" s="1"/>
  <c r="B6302" i="43" s="1"/>
  <c r="B6303" i="43" s="1"/>
  <c r="B6304" i="43" s="1"/>
  <c r="B6305" i="43" s="1"/>
  <c r="B6306" i="43" s="1"/>
  <c r="B6307" i="43" s="1"/>
  <c r="B6308" i="43" s="1"/>
  <c r="B6309" i="43" s="1"/>
  <c r="B6310" i="43" s="1"/>
  <c r="B6311" i="43" s="1"/>
  <c r="B6312" i="43" s="1"/>
  <c r="B6313" i="43" s="1"/>
  <c r="B6314" i="43" s="1"/>
  <c r="B6315" i="43" s="1"/>
  <c r="B6316" i="43" s="1"/>
  <c r="B6317" i="43" s="1"/>
  <c r="B6318" i="43" s="1"/>
  <c r="B6319" i="43" s="1"/>
  <c r="B6320" i="43" s="1"/>
  <c r="B6321" i="43" s="1"/>
  <c r="B6322" i="43" s="1"/>
  <c r="B6323" i="43" s="1"/>
  <c r="B6324" i="43" s="1"/>
  <c r="B6325" i="43" s="1"/>
  <c r="B6326" i="43" s="1"/>
  <c r="B6327" i="43" s="1"/>
  <c r="B6328" i="43" s="1"/>
  <c r="B6329" i="43" s="1"/>
  <c r="B6330" i="43" s="1"/>
  <c r="B6331" i="43" s="1"/>
  <c r="B6332" i="43" s="1"/>
  <c r="B6333" i="43" s="1"/>
  <c r="B6334" i="43" s="1"/>
  <c r="B6335" i="43" s="1"/>
  <c r="B6336" i="43" s="1"/>
  <c r="B6337" i="43" s="1"/>
  <c r="B6338" i="43" s="1"/>
  <c r="B6339" i="43" s="1"/>
  <c r="B6340" i="43" s="1"/>
  <c r="B6341" i="43" s="1"/>
  <c r="B6342" i="43" s="1"/>
  <c r="B6343" i="43" s="1"/>
  <c r="B6344" i="43" s="1"/>
  <c r="B6345" i="43" s="1"/>
  <c r="B6346" i="43" s="1"/>
  <c r="B6347" i="43" s="1"/>
  <c r="B6348" i="43" s="1"/>
  <c r="B6349" i="43" s="1"/>
  <c r="B6350" i="43" s="1"/>
  <c r="B6351" i="43" s="1"/>
  <c r="B6352" i="43" s="1"/>
  <c r="B6353" i="43" s="1"/>
  <c r="B6354" i="43" s="1"/>
  <c r="B6355" i="43" s="1"/>
  <c r="B6356" i="43" s="1"/>
  <c r="B6357" i="43" s="1"/>
  <c r="B6358" i="43" s="1"/>
  <c r="B6359" i="43" s="1"/>
  <c r="B6360" i="43" s="1"/>
  <c r="B6361" i="43" s="1"/>
  <c r="B6362" i="43" s="1"/>
  <c r="B6363" i="43" s="1"/>
  <c r="B6364" i="43" s="1"/>
  <c r="B6365" i="43" s="1"/>
  <c r="B6366" i="43" s="1"/>
  <c r="B6367" i="43" s="1"/>
  <c r="B6368" i="43" s="1"/>
  <c r="B6369" i="43" s="1"/>
  <c r="B6370" i="43" s="1"/>
  <c r="B6371" i="43" s="1"/>
  <c r="B6372" i="43" s="1"/>
  <c r="B6373" i="43" s="1"/>
  <c r="B6374" i="43" s="1"/>
  <c r="B6375" i="43" s="1"/>
  <c r="B6376" i="43" s="1"/>
  <c r="B6377" i="43" s="1"/>
  <c r="B6378" i="43" s="1"/>
  <c r="B6379" i="43" s="1"/>
  <c r="B6380" i="43" s="1"/>
  <c r="B6381" i="43" s="1"/>
  <c r="B6382" i="43" s="1"/>
  <c r="B6383" i="43" s="1"/>
  <c r="B6384" i="43" s="1"/>
  <c r="B6385" i="43" s="1"/>
  <c r="B6386" i="43" s="1"/>
  <c r="B6387" i="43" s="1"/>
  <c r="B6388" i="43" s="1"/>
  <c r="B6389" i="43" s="1"/>
  <c r="B6390" i="43" s="1"/>
  <c r="B6391" i="43" s="1"/>
  <c r="B6392" i="43" s="1"/>
  <c r="B6393" i="43" s="1"/>
  <c r="B6394" i="43" s="1"/>
  <c r="B6395" i="43" s="1"/>
  <c r="B6396" i="43" s="1"/>
  <c r="B6397" i="43" s="1"/>
  <c r="B6398" i="43" s="1"/>
  <c r="B6399" i="43" s="1"/>
  <c r="B6400" i="43" s="1"/>
  <c r="B6401" i="43" s="1"/>
  <c r="B6402" i="43" s="1"/>
  <c r="B6403" i="43" s="1"/>
  <c r="B6404" i="43" s="1"/>
  <c r="B6405" i="43" s="1"/>
  <c r="B6406" i="43" s="1"/>
  <c r="B6407" i="43" s="1"/>
  <c r="B6408" i="43" s="1"/>
  <c r="B6409" i="43" s="1"/>
  <c r="B6410" i="43" s="1"/>
  <c r="B6411" i="43" s="1"/>
  <c r="B6412" i="43" s="1"/>
  <c r="B6413" i="43" s="1"/>
  <c r="B6414" i="43" s="1"/>
  <c r="B6415" i="43" s="1"/>
  <c r="B6416" i="43" s="1"/>
  <c r="B6417" i="43" s="1"/>
  <c r="B6418" i="43" s="1"/>
  <c r="B6419" i="43" s="1"/>
  <c r="B6420" i="43" s="1"/>
  <c r="B6421" i="43" s="1"/>
  <c r="B6422" i="43" s="1"/>
  <c r="B6423" i="43" s="1"/>
  <c r="B6424" i="43" s="1"/>
  <c r="B6425" i="43" s="1"/>
  <c r="B6426" i="43" s="1"/>
  <c r="B6427" i="43" s="1"/>
  <c r="B6428" i="43" s="1"/>
  <c r="B6429" i="43" s="1"/>
  <c r="B6430" i="43" s="1"/>
  <c r="B6431" i="43" s="1"/>
  <c r="B6432" i="43" s="1"/>
  <c r="B6433" i="43" s="1"/>
  <c r="B6434" i="43" s="1"/>
  <c r="B6435" i="43" s="1"/>
  <c r="B6436" i="43" s="1"/>
  <c r="B6437" i="43" s="1"/>
  <c r="B6438" i="43" s="1"/>
  <c r="B6439" i="43" s="1"/>
  <c r="B6440" i="43" s="1"/>
  <c r="B6441" i="43" s="1"/>
  <c r="B6442" i="43" s="1"/>
  <c r="B6443" i="43" s="1"/>
  <c r="B6444" i="43" s="1"/>
  <c r="B6445" i="43" s="1"/>
  <c r="B6446" i="43" s="1"/>
  <c r="B6447" i="43" s="1"/>
  <c r="B6448" i="43" s="1"/>
  <c r="B6449" i="43" s="1"/>
  <c r="B6450" i="43" s="1"/>
  <c r="B6451" i="43" s="1"/>
  <c r="B6452" i="43" s="1"/>
  <c r="B6453" i="43" s="1"/>
  <c r="B6454" i="43" s="1"/>
  <c r="B6455" i="43" s="1"/>
  <c r="B6456" i="43" s="1"/>
  <c r="B6457" i="43" s="1"/>
  <c r="B6458" i="43" s="1"/>
  <c r="B6459" i="43" s="1"/>
  <c r="B6460" i="43" s="1"/>
  <c r="B6461" i="43" s="1"/>
  <c r="B6462" i="43" s="1"/>
  <c r="B6463" i="43" s="1"/>
  <c r="B6464" i="43" s="1"/>
  <c r="B6465" i="43" s="1"/>
  <c r="B6466" i="43" s="1"/>
  <c r="B6467" i="43" s="1"/>
  <c r="B6468" i="43" s="1"/>
  <c r="B6469" i="43" s="1"/>
  <c r="B6470" i="43" s="1"/>
  <c r="B6471" i="43" s="1"/>
  <c r="B6472" i="43" s="1"/>
  <c r="B6473" i="43" s="1"/>
  <c r="B6474" i="43" s="1"/>
  <c r="B6475" i="43" s="1"/>
  <c r="B6476" i="43" s="1"/>
  <c r="B6477" i="43" s="1"/>
  <c r="B6478" i="43" s="1"/>
  <c r="B6479" i="43" s="1"/>
  <c r="B6480" i="43" s="1"/>
  <c r="B6481" i="43" s="1"/>
  <c r="B6482" i="43" s="1"/>
  <c r="B6483" i="43" s="1"/>
  <c r="B6484" i="43" s="1"/>
  <c r="B6485" i="43" s="1"/>
  <c r="B6486" i="43" s="1"/>
  <c r="B6487" i="43" s="1"/>
  <c r="B6488" i="43" s="1"/>
  <c r="B6489" i="43" s="1"/>
  <c r="B6490" i="43" s="1"/>
  <c r="B6491" i="43" s="1"/>
  <c r="B6492" i="43" s="1"/>
  <c r="B6493" i="43" s="1"/>
  <c r="B6494" i="43" s="1"/>
  <c r="B6495" i="43" s="1"/>
  <c r="B6496" i="43" s="1"/>
  <c r="B6497" i="43" s="1"/>
  <c r="B6498" i="43" s="1"/>
  <c r="B6499" i="43" s="1"/>
  <c r="B6500" i="43" s="1"/>
  <c r="B6501" i="43" s="1"/>
  <c r="B6502" i="43" s="1"/>
  <c r="B6503" i="43" s="1"/>
  <c r="B6504" i="43" s="1"/>
  <c r="B6505" i="43" s="1"/>
  <c r="B6506" i="43" s="1"/>
  <c r="B6507" i="43" s="1"/>
  <c r="B6508" i="43" s="1"/>
  <c r="B6509" i="43" s="1"/>
  <c r="B6510" i="43" s="1"/>
  <c r="B6511" i="43" s="1"/>
  <c r="B6512" i="43" s="1"/>
  <c r="B6513" i="43" s="1"/>
  <c r="B6514" i="43" s="1"/>
  <c r="B6515" i="43" s="1"/>
  <c r="B6516" i="43" s="1"/>
  <c r="B6517" i="43" s="1"/>
  <c r="B6518" i="43" s="1"/>
  <c r="B6519" i="43" s="1"/>
  <c r="B6520" i="43" s="1"/>
  <c r="B6521" i="43" s="1"/>
  <c r="B6522" i="43" s="1"/>
  <c r="B6523" i="43" s="1"/>
  <c r="B6524" i="43" s="1"/>
  <c r="B6525" i="43" s="1"/>
  <c r="B6526" i="43" s="1"/>
  <c r="B6527" i="43" s="1"/>
  <c r="B6528" i="43" s="1"/>
  <c r="B6529" i="43" s="1"/>
  <c r="B6530" i="43" s="1"/>
  <c r="B6531" i="43" s="1"/>
  <c r="B6532" i="43" s="1"/>
  <c r="B6533" i="43" s="1"/>
  <c r="B6534" i="43" s="1"/>
  <c r="B6535" i="43" s="1"/>
  <c r="B6536" i="43" s="1"/>
  <c r="B6537" i="43" s="1"/>
  <c r="B6538" i="43" s="1"/>
  <c r="B6539" i="43" s="1"/>
  <c r="B6540" i="43" s="1"/>
  <c r="B6541" i="43" s="1"/>
  <c r="B6542" i="43" s="1"/>
  <c r="B6543" i="43" s="1"/>
  <c r="B6544" i="43" s="1"/>
  <c r="B6545" i="43" s="1"/>
  <c r="B6546" i="43" s="1"/>
  <c r="B6547" i="43" s="1"/>
  <c r="B6548" i="43" s="1"/>
  <c r="B6549" i="43" s="1"/>
  <c r="B6550" i="43" s="1"/>
  <c r="B6551" i="43" s="1"/>
  <c r="B6552" i="43" s="1"/>
  <c r="B6553" i="43" s="1"/>
  <c r="B6554" i="43" s="1"/>
  <c r="B6555" i="43" s="1"/>
  <c r="B6556" i="43" s="1"/>
  <c r="B6557" i="43" s="1"/>
  <c r="B6558" i="43" s="1"/>
  <c r="B6559" i="43" s="1"/>
  <c r="B6560" i="43" s="1"/>
  <c r="B6561" i="43" s="1"/>
  <c r="B6562" i="43" s="1"/>
  <c r="B6563" i="43" s="1"/>
  <c r="B6564" i="43" s="1"/>
  <c r="B6565" i="43" s="1"/>
  <c r="B6566" i="43" s="1"/>
  <c r="B6567" i="43" s="1"/>
  <c r="B6568" i="43" s="1"/>
  <c r="B6569" i="43" s="1"/>
  <c r="B6570" i="43" s="1"/>
  <c r="B6571" i="43" s="1"/>
  <c r="B6572" i="43" s="1"/>
  <c r="B6573" i="43" s="1"/>
  <c r="B6574" i="43" s="1"/>
  <c r="B6575" i="43" s="1"/>
  <c r="B6576" i="43" s="1"/>
  <c r="B6577" i="43" s="1"/>
  <c r="B6578" i="43" s="1"/>
  <c r="B6579" i="43" s="1"/>
  <c r="B6580" i="43" s="1"/>
  <c r="B6581" i="43" s="1"/>
  <c r="B6582" i="43" s="1"/>
  <c r="B6583" i="43" s="1"/>
  <c r="B6584" i="43" s="1"/>
  <c r="B6585" i="43" s="1"/>
  <c r="B6586" i="43" s="1"/>
  <c r="B6587" i="43" s="1"/>
  <c r="B6588" i="43" s="1"/>
  <c r="B6589" i="43" s="1"/>
  <c r="B6590" i="43" s="1"/>
  <c r="B6591" i="43" s="1"/>
  <c r="B6592" i="43" s="1"/>
  <c r="B6593" i="43" s="1"/>
  <c r="B6594" i="43" s="1"/>
  <c r="B6595" i="43" s="1"/>
  <c r="B6596" i="43" s="1"/>
  <c r="B6597" i="43" s="1"/>
  <c r="B6598" i="43" s="1"/>
  <c r="B6599" i="43" s="1"/>
  <c r="B6600" i="43" s="1"/>
  <c r="B6601" i="43" s="1"/>
  <c r="B6602" i="43" s="1"/>
  <c r="B6603" i="43" s="1"/>
  <c r="B6604" i="43" s="1"/>
  <c r="B6605" i="43" s="1"/>
  <c r="B6606" i="43" s="1"/>
  <c r="B6607" i="43" s="1"/>
  <c r="B6608" i="43" s="1"/>
  <c r="B6609" i="43" s="1"/>
  <c r="B6610" i="43" s="1"/>
  <c r="B6611" i="43" s="1"/>
  <c r="B6612" i="43" s="1"/>
  <c r="B6613" i="43" s="1"/>
  <c r="B6614" i="43" s="1"/>
  <c r="B6615" i="43" s="1"/>
  <c r="B6616" i="43" s="1"/>
  <c r="B6617" i="43" s="1"/>
  <c r="B6618" i="43" s="1"/>
  <c r="B6619" i="43" s="1"/>
  <c r="B6620" i="43" s="1"/>
  <c r="B6621" i="43" s="1"/>
  <c r="B6622" i="43" s="1"/>
  <c r="B6623" i="43" s="1"/>
  <c r="B6624" i="43" s="1"/>
  <c r="B6625" i="43" s="1"/>
  <c r="B6626" i="43" s="1"/>
  <c r="B6627" i="43" s="1"/>
  <c r="B6628" i="43" s="1"/>
  <c r="B6629" i="43" s="1"/>
  <c r="B6630" i="43" s="1"/>
  <c r="B6631" i="43" s="1"/>
  <c r="B6632" i="43" s="1"/>
  <c r="B6633" i="43" s="1"/>
  <c r="B6634" i="43" s="1"/>
  <c r="B6635" i="43" s="1"/>
  <c r="B6636" i="43" s="1"/>
  <c r="B6637" i="43" s="1"/>
  <c r="B6638" i="43" s="1"/>
  <c r="B6639" i="43" s="1"/>
  <c r="B6640" i="43" s="1"/>
  <c r="B6641" i="43" s="1"/>
  <c r="B6642" i="43" s="1"/>
  <c r="B6643" i="43" s="1"/>
  <c r="B6644" i="43" s="1"/>
  <c r="B6645" i="43" s="1"/>
  <c r="B6646" i="43" s="1"/>
  <c r="B6647" i="43" s="1"/>
  <c r="B6648" i="43" s="1"/>
  <c r="B6649" i="43" s="1"/>
  <c r="B6650" i="43" s="1"/>
  <c r="B6651" i="43" s="1"/>
  <c r="B6652" i="43" s="1"/>
  <c r="B6653" i="43" s="1"/>
  <c r="B6654" i="43" s="1"/>
  <c r="B6655" i="43" s="1"/>
  <c r="B6656" i="43" s="1"/>
  <c r="B6657" i="43" s="1"/>
  <c r="B6658" i="43" s="1"/>
  <c r="B6659" i="43" s="1"/>
  <c r="B6660" i="43" s="1"/>
  <c r="B6661" i="43" s="1"/>
  <c r="B6662" i="43" s="1"/>
  <c r="B6663" i="43" s="1"/>
  <c r="B6664" i="43" s="1"/>
  <c r="B6665" i="43" s="1"/>
  <c r="B6666" i="43" s="1"/>
  <c r="B6667" i="43" s="1"/>
  <c r="B6668" i="43" s="1"/>
  <c r="B6669" i="43" s="1"/>
  <c r="B6670" i="43" s="1"/>
  <c r="B6671" i="43" s="1"/>
  <c r="B6672" i="43" s="1"/>
  <c r="B6673" i="43" s="1"/>
  <c r="B6674" i="43" s="1"/>
  <c r="B6675" i="43" s="1"/>
  <c r="B6676" i="43" s="1"/>
  <c r="B6677" i="43" s="1"/>
  <c r="B6678" i="43" s="1"/>
  <c r="B6679" i="43" s="1"/>
  <c r="B6680" i="43" s="1"/>
  <c r="B6681" i="43" s="1"/>
  <c r="B6682" i="43" s="1"/>
  <c r="B6683" i="43" s="1"/>
  <c r="B6684" i="43" s="1"/>
  <c r="B6685" i="43" s="1"/>
  <c r="B6686" i="43" s="1"/>
  <c r="B6687" i="43" s="1"/>
  <c r="B6688" i="43" s="1"/>
  <c r="B6689" i="43" s="1"/>
  <c r="B6690" i="43" s="1"/>
  <c r="B6691" i="43" s="1"/>
  <c r="B6692" i="43" s="1"/>
  <c r="B6693" i="43" s="1"/>
  <c r="B6694" i="43" s="1"/>
  <c r="B6695" i="43" s="1"/>
  <c r="B6696" i="43" s="1"/>
  <c r="B6697" i="43" s="1"/>
  <c r="B6698" i="43" s="1"/>
  <c r="B6699" i="43" s="1"/>
  <c r="B6700" i="43" s="1"/>
  <c r="B6701" i="43" s="1"/>
  <c r="B6702" i="43" s="1"/>
  <c r="B6703" i="43" s="1"/>
  <c r="B6704" i="43" s="1"/>
  <c r="B6705" i="43" s="1"/>
  <c r="B6706" i="43" s="1"/>
  <c r="B6707" i="43" s="1"/>
  <c r="B6708" i="43" s="1"/>
  <c r="B6709" i="43" s="1"/>
  <c r="B6710" i="43" s="1"/>
  <c r="B6711" i="43" s="1"/>
  <c r="B6712" i="43" s="1"/>
  <c r="B6713" i="43" s="1"/>
  <c r="B6714" i="43" s="1"/>
  <c r="B6715" i="43" s="1"/>
  <c r="B6716" i="43" s="1"/>
  <c r="B6717" i="43" s="1"/>
  <c r="B6718" i="43" s="1"/>
  <c r="B6719" i="43" s="1"/>
  <c r="B6720" i="43" s="1"/>
  <c r="B6721" i="43" s="1"/>
  <c r="B6722" i="43" s="1"/>
  <c r="B6723" i="43" s="1"/>
  <c r="B6724" i="43" s="1"/>
  <c r="B6725" i="43" s="1"/>
  <c r="B6726" i="43" s="1"/>
  <c r="B6727" i="43" s="1"/>
  <c r="B6728" i="43" s="1"/>
  <c r="B6729" i="43" s="1"/>
  <c r="B6730" i="43" s="1"/>
  <c r="B6731" i="43" s="1"/>
  <c r="B6732" i="43" s="1"/>
  <c r="B6733" i="43" s="1"/>
  <c r="B6734" i="43" s="1"/>
  <c r="B6735" i="43" s="1"/>
  <c r="B6736" i="43" s="1"/>
  <c r="B6737" i="43" s="1"/>
  <c r="B6738" i="43" s="1"/>
  <c r="B6739" i="43" s="1"/>
  <c r="B6740" i="43" s="1"/>
  <c r="B6741" i="43" s="1"/>
  <c r="B6742" i="43" s="1"/>
  <c r="B6743" i="43" s="1"/>
  <c r="B6744" i="43" s="1"/>
  <c r="B6745" i="43" s="1"/>
  <c r="B6746" i="43" s="1"/>
  <c r="B6747" i="43" s="1"/>
  <c r="B6748" i="43" s="1"/>
  <c r="B6749" i="43" s="1"/>
  <c r="B6750" i="43" s="1"/>
  <c r="B6751" i="43" s="1"/>
  <c r="B6752" i="43" s="1"/>
  <c r="B6753" i="43" s="1"/>
  <c r="B6754" i="43" s="1"/>
  <c r="B6755" i="43" s="1"/>
  <c r="B6756" i="43" s="1"/>
  <c r="B6757" i="43" s="1"/>
  <c r="B6758" i="43" s="1"/>
  <c r="B6759" i="43" s="1"/>
  <c r="B6760" i="43" s="1"/>
  <c r="B6761" i="43" s="1"/>
  <c r="B6762" i="43" s="1"/>
  <c r="B6763" i="43" s="1"/>
  <c r="B6764" i="43" s="1"/>
  <c r="B6765" i="43" s="1"/>
  <c r="B6766" i="43" s="1"/>
  <c r="B6767" i="43" s="1"/>
  <c r="B6768" i="43" s="1"/>
  <c r="B6769" i="43" s="1"/>
  <c r="B6770" i="43" s="1"/>
  <c r="B6771" i="43" s="1"/>
  <c r="B6772" i="43" s="1"/>
  <c r="B6773" i="43" s="1"/>
  <c r="B6774" i="43" s="1"/>
  <c r="B6775" i="43" s="1"/>
  <c r="B6776" i="43" s="1"/>
  <c r="B6777" i="43" s="1"/>
  <c r="B6778" i="43" s="1"/>
  <c r="B6779" i="43" s="1"/>
  <c r="B6780" i="43" s="1"/>
  <c r="B6781" i="43" s="1"/>
  <c r="B6782" i="43" s="1"/>
  <c r="B6783" i="43" s="1"/>
  <c r="B6784" i="43" s="1"/>
  <c r="B6785" i="43" s="1"/>
  <c r="B6786" i="43" s="1"/>
  <c r="B6787" i="43" s="1"/>
  <c r="B6788" i="43" s="1"/>
  <c r="B6789" i="43" s="1"/>
  <c r="B6790" i="43" s="1"/>
  <c r="B6791" i="43" s="1"/>
  <c r="B6792" i="43" s="1"/>
  <c r="B6793" i="43" s="1"/>
  <c r="B6794" i="43" s="1"/>
  <c r="B6795" i="43" s="1"/>
  <c r="B6796" i="43" s="1"/>
  <c r="B6797" i="43" s="1"/>
  <c r="B6798" i="43" s="1"/>
  <c r="B6799" i="43" s="1"/>
  <c r="B6800" i="43" s="1"/>
  <c r="B6801" i="43" s="1"/>
  <c r="B6802" i="43" s="1"/>
  <c r="B6803" i="43" s="1"/>
  <c r="B6804" i="43" s="1"/>
  <c r="B6805" i="43" s="1"/>
  <c r="B6806" i="43" s="1"/>
  <c r="B6807" i="43" s="1"/>
  <c r="B6808" i="43" s="1"/>
  <c r="B6809" i="43" s="1"/>
  <c r="B6810" i="43" s="1"/>
  <c r="B6811" i="43" s="1"/>
  <c r="B6812" i="43" s="1"/>
  <c r="B6813" i="43" s="1"/>
  <c r="B6814" i="43" s="1"/>
  <c r="B6815" i="43" s="1"/>
  <c r="B6816" i="43" s="1"/>
  <c r="B6817" i="43" s="1"/>
  <c r="B6818" i="43" s="1"/>
  <c r="B6819" i="43" s="1"/>
  <c r="B6820" i="43" s="1"/>
  <c r="B6821" i="43" s="1"/>
  <c r="B6822" i="43" s="1"/>
  <c r="B6823" i="43" s="1"/>
  <c r="B6824" i="43" s="1"/>
  <c r="B6825" i="43" s="1"/>
  <c r="B6826" i="43" s="1"/>
  <c r="B6827" i="43" s="1"/>
  <c r="B6828" i="43" s="1"/>
  <c r="B6829" i="43" s="1"/>
  <c r="B6830" i="43" s="1"/>
  <c r="B6831" i="43" s="1"/>
  <c r="B6832" i="43" s="1"/>
  <c r="B6833" i="43" s="1"/>
  <c r="B6834" i="43" s="1"/>
  <c r="B6835" i="43" s="1"/>
  <c r="B6836" i="43" s="1"/>
  <c r="B6837" i="43" s="1"/>
  <c r="B6838" i="43" s="1"/>
  <c r="B6839" i="43" s="1"/>
  <c r="B6840" i="43" s="1"/>
  <c r="B6841" i="43" s="1"/>
  <c r="B6842" i="43" s="1"/>
  <c r="B6843" i="43" s="1"/>
  <c r="B6844" i="43" s="1"/>
  <c r="B6845" i="43" s="1"/>
  <c r="B6846" i="43" s="1"/>
  <c r="B6847" i="43" s="1"/>
  <c r="B6848" i="43" s="1"/>
  <c r="B6849" i="43" s="1"/>
  <c r="B6850" i="43" s="1"/>
  <c r="B6851" i="43" s="1"/>
  <c r="B6852" i="43" s="1"/>
  <c r="B6853" i="43" s="1"/>
  <c r="B6854" i="43" s="1"/>
  <c r="B6855" i="43" s="1"/>
  <c r="B6856" i="43" s="1"/>
  <c r="B6857" i="43" s="1"/>
  <c r="B6858" i="43" s="1"/>
  <c r="B6859" i="43" s="1"/>
  <c r="B6860" i="43" s="1"/>
  <c r="B6861" i="43" s="1"/>
  <c r="B6862" i="43" s="1"/>
  <c r="B6863" i="43" s="1"/>
  <c r="B6864" i="43" s="1"/>
  <c r="B6865" i="43" s="1"/>
  <c r="B6866" i="43" s="1"/>
  <c r="B6867" i="43" s="1"/>
  <c r="B6868" i="43" s="1"/>
  <c r="B6869" i="43" s="1"/>
  <c r="B6870" i="43" s="1"/>
  <c r="B6871" i="43" s="1"/>
  <c r="B6872" i="43" s="1"/>
  <c r="B6873" i="43" s="1"/>
  <c r="B6874" i="43" s="1"/>
  <c r="B6875" i="43" s="1"/>
  <c r="B6876" i="43" s="1"/>
  <c r="B6877" i="43" s="1"/>
  <c r="B6878" i="43" s="1"/>
  <c r="B6879" i="43" s="1"/>
  <c r="B6880" i="43" s="1"/>
  <c r="B6881" i="43" s="1"/>
  <c r="B6882" i="43" s="1"/>
  <c r="B6883" i="43" s="1"/>
  <c r="B6884" i="43" s="1"/>
  <c r="B6885" i="43" s="1"/>
  <c r="B6886" i="43" s="1"/>
  <c r="B6887" i="43" s="1"/>
  <c r="B6888" i="43" s="1"/>
  <c r="B6889" i="43" s="1"/>
  <c r="B6890" i="43" s="1"/>
  <c r="B6891" i="43" s="1"/>
  <c r="B6892" i="43" s="1"/>
  <c r="B6893" i="43" s="1"/>
  <c r="B6894" i="43" s="1"/>
  <c r="B6895" i="43" s="1"/>
  <c r="B6896" i="43" s="1"/>
  <c r="B6897" i="43" s="1"/>
  <c r="B6898" i="43" s="1"/>
  <c r="B6899" i="43" s="1"/>
  <c r="B6900" i="43" s="1"/>
  <c r="B6901" i="43" s="1"/>
  <c r="B6902" i="43" s="1"/>
  <c r="B6903" i="43" s="1"/>
  <c r="B6904" i="43" s="1"/>
  <c r="B6905" i="43" s="1"/>
  <c r="B6906" i="43" s="1"/>
  <c r="B6907" i="43" s="1"/>
  <c r="B6908" i="43" s="1"/>
  <c r="B6909" i="43" s="1"/>
  <c r="B6910" i="43" s="1"/>
  <c r="B6911" i="43" s="1"/>
  <c r="B6912" i="43" s="1"/>
  <c r="B6913" i="43" s="1"/>
  <c r="B6914" i="43" s="1"/>
  <c r="B6915" i="43" s="1"/>
  <c r="B6916" i="43" s="1"/>
  <c r="B6917" i="43" s="1"/>
  <c r="B6918" i="43" s="1"/>
  <c r="B6919" i="43" s="1"/>
  <c r="B6920" i="43" s="1"/>
  <c r="B6921" i="43" s="1"/>
  <c r="B6922" i="43" s="1"/>
  <c r="B6923" i="43" s="1"/>
  <c r="B6924" i="43" s="1"/>
  <c r="B6925" i="43" s="1"/>
  <c r="B6926" i="43" s="1"/>
  <c r="B6927" i="43" s="1"/>
  <c r="B6928" i="43" s="1"/>
  <c r="B6929" i="43" s="1"/>
  <c r="B6930" i="43" s="1"/>
  <c r="B6931" i="43" s="1"/>
  <c r="B6932" i="43" s="1"/>
  <c r="B6933" i="43" s="1"/>
  <c r="B6934" i="43" s="1"/>
  <c r="B6935" i="43" s="1"/>
  <c r="B6936" i="43" s="1"/>
  <c r="B6937" i="43" s="1"/>
  <c r="B6938" i="43" s="1"/>
  <c r="B6939" i="43" s="1"/>
  <c r="B6940" i="43" s="1"/>
  <c r="B6941" i="43" s="1"/>
  <c r="B6942" i="43" s="1"/>
  <c r="B6943" i="43" s="1"/>
  <c r="B6944" i="43" s="1"/>
  <c r="B6945" i="43" s="1"/>
  <c r="B6946" i="43" s="1"/>
  <c r="B6947" i="43" s="1"/>
  <c r="B6948" i="43" s="1"/>
  <c r="B6949" i="43" s="1"/>
  <c r="B6950" i="43" s="1"/>
  <c r="B6951" i="43" s="1"/>
  <c r="B6952" i="43" s="1"/>
  <c r="B6953" i="43" s="1"/>
  <c r="B6954" i="43" s="1"/>
  <c r="B6955" i="43" s="1"/>
  <c r="B6956" i="43" s="1"/>
  <c r="B6957" i="43" s="1"/>
  <c r="B6958" i="43" s="1"/>
  <c r="B6959" i="43" s="1"/>
  <c r="B6960" i="43" s="1"/>
  <c r="B6961" i="43" s="1"/>
  <c r="B6962" i="43" s="1"/>
  <c r="B6963" i="43" s="1"/>
  <c r="B6964" i="43" s="1"/>
  <c r="B6965" i="43" s="1"/>
  <c r="B6966" i="43" s="1"/>
  <c r="B6967" i="43" s="1"/>
  <c r="B6968" i="43" s="1"/>
  <c r="B6969" i="43" s="1"/>
  <c r="B6970" i="43" s="1"/>
  <c r="B6971" i="43" s="1"/>
  <c r="B6972" i="43" s="1"/>
  <c r="B6973" i="43" s="1"/>
  <c r="B6974" i="43" s="1"/>
  <c r="B6975" i="43" s="1"/>
  <c r="B6976" i="43" s="1"/>
  <c r="B6977" i="43" s="1"/>
  <c r="B6978" i="43" s="1"/>
  <c r="B6979" i="43" s="1"/>
  <c r="B6980" i="43" s="1"/>
  <c r="B6981" i="43" s="1"/>
  <c r="B6982" i="43" s="1"/>
  <c r="B6983" i="43" s="1"/>
  <c r="B6984" i="43" s="1"/>
  <c r="B6985" i="43" s="1"/>
  <c r="B6986" i="43" s="1"/>
  <c r="B6987" i="43" s="1"/>
  <c r="B6988" i="43" s="1"/>
  <c r="B6989" i="43" s="1"/>
  <c r="B6990" i="43" s="1"/>
  <c r="B6991" i="43" s="1"/>
  <c r="B6992" i="43" s="1"/>
  <c r="B6993" i="43" s="1"/>
  <c r="B6994" i="43" s="1"/>
  <c r="B6995" i="43" s="1"/>
  <c r="B6996" i="43" s="1"/>
  <c r="B6997" i="43" s="1"/>
  <c r="B6998" i="43" s="1"/>
  <c r="B6999" i="43" s="1"/>
  <c r="B7000" i="43" s="1"/>
  <c r="B7001" i="43" s="1"/>
  <c r="B7002" i="43" s="1"/>
  <c r="B7003" i="43" s="1"/>
  <c r="B7004" i="43" s="1"/>
  <c r="B7005" i="43" s="1"/>
  <c r="B7006" i="43" s="1"/>
  <c r="B7007" i="43" s="1"/>
  <c r="B7008" i="43" s="1"/>
  <c r="B7009" i="43" s="1"/>
  <c r="B7010" i="43" s="1"/>
  <c r="B7011" i="43" s="1"/>
  <c r="B7012" i="43" s="1"/>
  <c r="B7013" i="43" s="1"/>
  <c r="B7014" i="43" s="1"/>
  <c r="B7015" i="43" s="1"/>
  <c r="B7016" i="43" s="1"/>
  <c r="B7017" i="43" s="1"/>
  <c r="B7018" i="43" s="1"/>
  <c r="B7019" i="43" s="1"/>
  <c r="B7020" i="43" s="1"/>
  <c r="B7021" i="43" s="1"/>
  <c r="B7022" i="43" s="1"/>
  <c r="B7023" i="43" s="1"/>
  <c r="B7024" i="43" s="1"/>
  <c r="B7025" i="43" s="1"/>
  <c r="B7026" i="43" s="1"/>
  <c r="B7027" i="43" s="1"/>
  <c r="B7028" i="43" s="1"/>
  <c r="B7029" i="43" s="1"/>
  <c r="B7030" i="43" s="1"/>
  <c r="B7031" i="43" s="1"/>
  <c r="B7032" i="43" s="1"/>
  <c r="B7033" i="43" s="1"/>
  <c r="B7034" i="43" s="1"/>
  <c r="B7035" i="43" s="1"/>
  <c r="B7036" i="43" s="1"/>
  <c r="B7037" i="43" s="1"/>
  <c r="B7038" i="43" s="1"/>
  <c r="B7039" i="43" s="1"/>
  <c r="B7040" i="43" s="1"/>
  <c r="B7041" i="43" s="1"/>
  <c r="B7042" i="43" s="1"/>
  <c r="B7043" i="43" s="1"/>
  <c r="B7044" i="43" s="1"/>
  <c r="B7045" i="43" s="1"/>
  <c r="B7046" i="43" s="1"/>
  <c r="B7047" i="43" s="1"/>
  <c r="B7048" i="43" s="1"/>
  <c r="B7049" i="43" s="1"/>
  <c r="B7050" i="43" s="1"/>
  <c r="B7051" i="43" s="1"/>
  <c r="B7052" i="43" s="1"/>
  <c r="B7053" i="43" s="1"/>
  <c r="B7054" i="43" s="1"/>
  <c r="B7055" i="43" s="1"/>
  <c r="B7056" i="43" s="1"/>
  <c r="B7057" i="43" s="1"/>
  <c r="B7058" i="43" s="1"/>
  <c r="B7059" i="43" s="1"/>
  <c r="B7060" i="43" s="1"/>
  <c r="B7061" i="43" s="1"/>
  <c r="B7062" i="43" s="1"/>
  <c r="B7063" i="43" s="1"/>
  <c r="B7064" i="43" s="1"/>
  <c r="B7065" i="43" s="1"/>
  <c r="B7066" i="43" s="1"/>
  <c r="B7067" i="43" s="1"/>
  <c r="B7068" i="43" s="1"/>
  <c r="B7069" i="43" s="1"/>
  <c r="B7070" i="43" s="1"/>
  <c r="B7071" i="43" s="1"/>
  <c r="B7072" i="43" s="1"/>
  <c r="B7073" i="43" s="1"/>
  <c r="B7074" i="43" s="1"/>
  <c r="B7075" i="43" s="1"/>
  <c r="B7076" i="43" s="1"/>
  <c r="B7077" i="43" s="1"/>
  <c r="B7078" i="43" s="1"/>
  <c r="B7079" i="43" s="1"/>
  <c r="B7080" i="43" s="1"/>
  <c r="B7081" i="43" s="1"/>
  <c r="B7082" i="43" s="1"/>
  <c r="B7083" i="43" s="1"/>
  <c r="B7084" i="43" s="1"/>
  <c r="B7085" i="43" s="1"/>
  <c r="B7086" i="43" s="1"/>
  <c r="B7087" i="43" s="1"/>
  <c r="B7088" i="43" s="1"/>
  <c r="B7089" i="43" s="1"/>
  <c r="B7090" i="43" s="1"/>
  <c r="B7091" i="43" s="1"/>
  <c r="B7092" i="43" s="1"/>
  <c r="B7093" i="43" s="1"/>
  <c r="B7094" i="43" s="1"/>
  <c r="B7095" i="43" s="1"/>
  <c r="B7096" i="43" s="1"/>
  <c r="B7097" i="43" s="1"/>
  <c r="B7098" i="43" s="1"/>
  <c r="B7099" i="43" s="1"/>
  <c r="B7100" i="43" s="1"/>
  <c r="B7101" i="43" s="1"/>
  <c r="B7102" i="43" s="1"/>
  <c r="B7103" i="43" s="1"/>
  <c r="B7104" i="43" s="1"/>
  <c r="B7105" i="43" s="1"/>
  <c r="B7106" i="43" s="1"/>
  <c r="B7107" i="43" s="1"/>
  <c r="B7108" i="43" s="1"/>
  <c r="B7109" i="43" s="1"/>
  <c r="B7110" i="43" s="1"/>
  <c r="B7111" i="43" s="1"/>
  <c r="B7112" i="43" s="1"/>
  <c r="B7113" i="43" s="1"/>
  <c r="B7114" i="43" s="1"/>
  <c r="B7115" i="43" s="1"/>
  <c r="B7116" i="43" s="1"/>
  <c r="B7117" i="43" s="1"/>
  <c r="B7118" i="43" s="1"/>
  <c r="B7119" i="43" s="1"/>
  <c r="B7120" i="43" s="1"/>
  <c r="B7121" i="43" s="1"/>
  <c r="B7122" i="43" s="1"/>
  <c r="B7123" i="43" s="1"/>
  <c r="B7124" i="43" s="1"/>
  <c r="B7125" i="43" s="1"/>
  <c r="B7126" i="43" s="1"/>
  <c r="B7127" i="43" s="1"/>
  <c r="B7128" i="43" s="1"/>
  <c r="B7129" i="43" s="1"/>
  <c r="B7130" i="43" s="1"/>
  <c r="B7131" i="43" s="1"/>
  <c r="B7132" i="43" s="1"/>
  <c r="B7133" i="43" s="1"/>
  <c r="B7134" i="43" s="1"/>
  <c r="B7135" i="43" s="1"/>
  <c r="B7136" i="43" s="1"/>
  <c r="B7137" i="43" s="1"/>
  <c r="B7138" i="43" s="1"/>
  <c r="B7139" i="43" s="1"/>
  <c r="B7140" i="43" s="1"/>
  <c r="B7141" i="43" s="1"/>
  <c r="B7142" i="43" s="1"/>
  <c r="B7143" i="43" s="1"/>
  <c r="B7144" i="43" s="1"/>
  <c r="B7145" i="43" s="1"/>
  <c r="B7146" i="43" s="1"/>
  <c r="B7147" i="43" s="1"/>
  <c r="B7148" i="43" s="1"/>
  <c r="B7149" i="43" s="1"/>
  <c r="B7150" i="43" s="1"/>
  <c r="B7151" i="43" s="1"/>
  <c r="B7152" i="43" s="1"/>
  <c r="B7153" i="43" s="1"/>
  <c r="B7154" i="43" s="1"/>
  <c r="B7155" i="43" s="1"/>
  <c r="B7156" i="43" s="1"/>
  <c r="B7157" i="43" s="1"/>
  <c r="B7158" i="43" s="1"/>
  <c r="B7159" i="43" s="1"/>
  <c r="B7160" i="43" s="1"/>
  <c r="B7161" i="43" s="1"/>
  <c r="B7162" i="43" s="1"/>
  <c r="B7163" i="43" s="1"/>
  <c r="B7164" i="43" s="1"/>
  <c r="B7165" i="43" s="1"/>
  <c r="B7166" i="43" s="1"/>
  <c r="B7167" i="43" s="1"/>
  <c r="B7168" i="43" s="1"/>
  <c r="B7169" i="43" s="1"/>
  <c r="B7170" i="43" s="1"/>
  <c r="B7171" i="43" s="1"/>
  <c r="B7172" i="43" s="1"/>
  <c r="B7173" i="43" s="1"/>
  <c r="B7174" i="43" s="1"/>
  <c r="B7175" i="43" s="1"/>
  <c r="B7176" i="43" s="1"/>
  <c r="B7177" i="43" s="1"/>
  <c r="B7178" i="43" s="1"/>
  <c r="B7179" i="43" s="1"/>
  <c r="B7180" i="43" s="1"/>
  <c r="B7181" i="43" s="1"/>
  <c r="B7182" i="43" s="1"/>
  <c r="B7183" i="43" s="1"/>
  <c r="B7184" i="43" s="1"/>
  <c r="B7185" i="43" s="1"/>
  <c r="B7186" i="43" s="1"/>
  <c r="B7187" i="43" s="1"/>
  <c r="B7188" i="43" s="1"/>
  <c r="B7189" i="43" s="1"/>
  <c r="B7190" i="43" s="1"/>
  <c r="B7191" i="43" s="1"/>
  <c r="B7192" i="43" s="1"/>
  <c r="B7193" i="43" s="1"/>
  <c r="B7194" i="43" s="1"/>
  <c r="B7195" i="43" s="1"/>
  <c r="B7196" i="43" s="1"/>
  <c r="B7197" i="43" s="1"/>
  <c r="B7198" i="43" s="1"/>
  <c r="B7199" i="43" s="1"/>
  <c r="B7200" i="43" s="1"/>
  <c r="B7201" i="43" s="1"/>
  <c r="B7202" i="43" s="1"/>
  <c r="B7203" i="43" s="1"/>
  <c r="B7204" i="43" s="1"/>
  <c r="B7205" i="43" s="1"/>
  <c r="B7206" i="43" s="1"/>
  <c r="B7207" i="43" s="1"/>
  <c r="B7208" i="43" s="1"/>
  <c r="B7209" i="43" s="1"/>
  <c r="B7210" i="43" s="1"/>
  <c r="B7211" i="43" s="1"/>
  <c r="B7212" i="43" s="1"/>
  <c r="B7213" i="43" s="1"/>
  <c r="B7214" i="43" s="1"/>
  <c r="B7215" i="43" s="1"/>
  <c r="B7216" i="43" s="1"/>
  <c r="B7217" i="43" s="1"/>
  <c r="B7218" i="43" s="1"/>
  <c r="B7219" i="43" s="1"/>
  <c r="B7220" i="43" s="1"/>
  <c r="B7221" i="43" s="1"/>
  <c r="B7222" i="43" s="1"/>
  <c r="B7223" i="43" s="1"/>
  <c r="B7224" i="43" s="1"/>
  <c r="B7225" i="43" s="1"/>
  <c r="B7226" i="43" s="1"/>
  <c r="B7227" i="43" s="1"/>
  <c r="B7228" i="43" s="1"/>
  <c r="B7229" i="43" s="1"/>
  <c r="B7230" i="43" s="1"/>
  <c r="B7231" i="43" s="1"/>
  <c r="B7232" i="43" s="1"/>
  <c r="B7233" i="43" s="1"/>
  <c r="B7234" i="43" s="1"/>
  <c r="B7235" i="43" s="1"/>
  <c r="B7236" i="43" s="1"/>
  <c r="B7237" i="43" s="1"/>
  <c r="B7238" i="43" s="1"/>
  <c r="B7239" i="43" s="1"/>
  <c r="B7240" i="43" s="1"/>
  <c r="B7241" i="43" s="1"/>
  <c r="B7242" i="43" s="1"/>
  <c r="B7243" i="43" s="1"/>
  <c r="B7244" i="43" s="1"/>
  <c r="B7245" i="43" s="1"/>
  <c r="B7246" i="43" s="1"/>
  <c r="B7247" i="43" s="1"/>
  <c r="B7248" i="43" s="1"/>
  <c r="B7249" i="43" s="1"/>
  <c r="B7250" i="43" s="1"/>
  <c r="B7251" i="43" s="1"/>
  <c r="B7252" i="43" s="1"/>
  <c r="B7253" i="43" s="1"/>
  <c r="B7254" i="43" s="1"/>
  <c r="B7255" i="43" s="1"/>
  <c r="B7256" i="43" s="1"/>
  <c r="B7257" i="43" s="1"/>
  <c r="B7258" i="43" s="1"/>
  <c r="B7259" i="43" s="1"/>
  <c r="B7260" i="43" s="1"/>
  <c r="B7261" i="43" s="1"/>
  <c r="B7262" i="43" s="1"/>
  <c r="B7263" i="43" s="1"/>
  <c r="B7264" i="43" s="1"/>
  <c r="B7265" i="43" s="1"/>
  <c r="B7266" i="43" s="1"/>
  <c r="B7267" i="43" s="1"/>
  <c r="B7268" i="43" s="1"/>
  <c r="B7269" i="43" s="1"/>
  <c r="B7270" i="43" s="1"/>
  <c r="B7271" i="43" s="1"/>
  <c r="B7272" i="43" s="1"/>
  <c r="B7273" i="43" s="1"/>
  <c r="B7274" i="43" s="1"/>
  <c r="B7275" i="43" s="1"/>
  <c r="B7276" i="43" s="1"/>
  <c r="B7277" i="43" s="1"/>
  <c r="B7278" i="43" s="1"/>
  <c r="B7279" i="43" s="1"/>
  <c r="B7280" i="43" s="1"/>
  <c r="B7281" i="43" s="1"/>
  <c r="B7282" i="43" s="1"/>
  <c r="B7283" i="43" s="1"/>
  <c r="B7284" i="43" s="1"/>
  <c r="B7285" i="43" s="1"/>
  <c r="B7286" i="43" s="1"/>
  <c r="B7287" i="43" s="1"/>
  <c r="B7288" i="43" s="1"/>
  <c r="B7289" i="43" s="1"/>
  <c r="B7290" i="43" s="1"/>
  <c r="B7291" i="43" s="1"/>
  <c r="B7292" i="43" s="1"/>
  <c r="B7293" i="43" s="1"/>
  <c r="B7294" i="43" s="1"/>
  <c r="B7295" i="43" s="1"/>
  <c r="B7296" i="43" s="1"/>
  <c r="B7297" i="43" s="1"/>
  <c r="B7298" i="43" s="1"/>
  <c r="B7299" i="43" s="1"/>
  <c r="B7300" i="43" s="1"/>
  <c r="B7301" i="43" s="1"/>
  <c r="B7302" i="43" s="1"/>
  <c r="B7303" i="43" s="1"/>
  <c r="B7304" i="43" s="1"/>
  <c r="B7305" i="43" s="1"/>
  <c r="B7306" i="43" s="1"/>
  <c r="B7307" i="43" s="1"/>
  <c r="B7308" i="43" s="1"/>
  <c r="B7309" i="43" s="1"/>
  <c r="B7310" i="43" s="1"/>
  <c r="B7311" i="43" s="1"/>
  <c r="B7312" i="43" s="1"/>
  <c r="B7313" i="43" s="1"/>
  <c r="B7314" i="43" s="1"/>
  <c r="B7315" i="43" s="1"/>
  <c r="B7316" i="43" s="1"/>
  <c r="B7317" i="43" s="1"/>
  <c r="B7318" i="43" s="1"/>
  <c r="B7319" i="43" s="1"/>
  <c r="B7320" i="43" s="1"/>
  <c r="B7321" i="43" s="1"/>
  <c r="B7322" i="43" s="1"/>
  <c r="B7323" i="43" s="1"/>
  <c r="B7324" i="43" s="1"/>
  <c r="B7325" i="43" s="1"/>
  <c r="B7326" i="43" s="1"/>
  <c r="B7327" i="43" s="1"/>
  <c r="B7328" i="43" s="1"/>
  <c r="B7329" i="43" s="1"/>
  <c r="B7330" i="43" s="1"/>
  <c r="B7331" i="43" s="1"/>
  <c r="B7332" i="43" s="1"/>
  <c r="B7333" i="43" s="1"/>
  <c r="B7334" i="43" s="1"/>
  <c r="B7335" i="43" s="1"/>
  <c r="B7336" i="43" s="1"/>
  <c r="B7337" i="43" s="1"/>
  <c r="B7338" i="43" s="1"/>
  <c r="B7339" i="43" s="1"/>
  <c r="B7340" i="43" s="1"/>
  <c r="B7341" i="43" s="1"/>
  <c r="B7342" i="43" s="1"/>
  <c r="B7343" i="43" s="1"/>
  <c r="B7344" i="43" s="1"/>
  <c r="B7345" i="43" s="1"/>
  <c r="B7346" i="43" s="1"/>
  <c r="B7347" i="43" s="1"/>
  <c r="B7348" i="43" s="1"/>
  <c r="B7349" i="43" s="1"/>
  <c r="B7350" i="43" s="1"/>
  <c r="B7351" i="43" s="1"/>
  <c r="B7352" i="43" s="1"/>
  <c r="B7353" i="43" s="1"/>
  <c r="B7354" i="43" s="1"/>
  <c r="B7355" i="43" s="1"/>
  <c r="B7356" i="43" s="1"/>
  <c r="B7357" i="43" s="1"/>
  <c r="B7358" i="43" s="1"/>
  <c r="B7359" i="43" s="1"/>
  <c r="B7360" i="43" s="1"/>
  <c r="B7361" i="43" s="1"/>
  <c r="B7362" i="43" s="1"/>
  <c r="B7363" i="43" s="1"/>
  <c r="B7364" i="43" s="1"/>
  <c r="B7365" i="43" s="1"/>
  <c r="B7366" i="43" s="1"/>
  <c r="B7367" i="43" s="1"/>
  <c r="B7368" i="43" s="1"/>
  <c r="B7369" i="43" s="1"/>
  <c r="B7370" i="43" s="1"/>
  <c r="B7371" i="43" s="1"/>
  <c r="B7372" i="43" s="1"/>
  <c r="B7373" i="43" s="1"/>
  <c r="B7374" i="43" s="1"/>
  <c r="B7375" i="43" s="1"/>
  <c r="B7376" i="43" s="1"/>
  <c r="B7377" i="43" s="1"/>
  <c r="B7378" i="43" s="1"/>
  <c r="B7379" i="43" s="1"/>
  <c r="B7380" i="43" s="1"/>
  <c r="B7381" i="43" s="1"/>
  <c r="B7382" i="43" s="1"/>
  <c r="B7383" i="43" s="1"/>
  <c r="B7384" i="43" s="1"/>
  <c r="B7385" i="43" s="1"/>
  <c r="B7386" i="43" s="1"/>
  <c r="B7387" i="43" s="1"/>
  <c r="B7388" i="43" s="1"/>
  <c r="B7389" i="43" s="1"/>
  <c r="B7390" i="43" s="1"/>
  <c r="B7391" i="43" s="1"/>
  <c r="B7392" i="43" s="1"/>
  <c r="B7393" i="43" s="1"/>
  <c r="B7394" i="43" s="1"/>
  <c r="B7395" i="43" s="1"/>
  <c r="B7396" i="43" s="1"/>
  <c r="B7397" i="43" s="1"/>
  <c r="B7398" i="43" s="1"/>
  <c r="B7399" i="43" s="1"/>
  <c r="B7400" i="43" s="1"/>
  <c r="B7401" i="43" s="1"/>
  <c r="B7402" i="43" s="1"/>
  <c r="B7403" i="43" s="1"/>
  <c r="B7404" i="43" s="1"/>
  <c r="B7405" i="43" s="1"/>
  <c r="B7406" i="43" s="1"/>
  <c r="B7407" i="43" s="1"/>
  <c r="B7408" i="43" s="1"/>
  <c r="B7409" i="43" s="1"/>
  <c r="B7410" i="43" s="1"/>
  <c r="B7411" i="43" s="1"/>
  <c r="B7412" i="43" s="1"/>
  <c r="B7413" i="43" s="1"/>
  <c r="B7414" i="43" s="1"/>
  <c r="B7415" i="43" s="1"/>
  <c r="B7416" i="43" s="1"/>
  <c r="B7417" i="43" s="1"/>
  <c r="B7418" i="43" s="1"/>
  <c r="B7419" i="43" s="1"/>
  <c r="B7420" i="43" s="1"/>
  <c r="B7421" i="43" s="1"/>
  <c r="B7422" i="43" s="1"/>
  <c r="B7423" i="43" s="1"/>
  <c r="B7424" i="43" s="1"/>
  <c r="B7425" i="43" s="1"/>
  <c r="B7426" i="43" s="1"/>
  <c r="B7427" i="43" s="1"/>
  <c r="B7428" i="43" s="1"/>
  <c r="B7429" i="43" s="1"/>
  <c r="B7430" i="43" s="1"/>
  <c r="B7431" i="43" s="1"/>
  <c r="B7432" i="43" s="1"/>
  <c r="B7433" i="43" s="1"/>
  <c r="B7434" i="43" s="1"/>
  <c r="B7435" i="43" s="1"/>
  <c r="B7436" i="43" s="1"/>
  <c r="B7437" i="43" s="1"/>
  <c r="B7438" i="43" s="1"/>
  <c r="B7439" i="43" s="1"/>
  <c r="B7440" i="43" s="1"/>
  <c r="B7441" i="43" s="1"/>
  <c r="B7442" i="43" s="1"/>
  <c r="B7443" i="43" s="1"/>
  <c r="B7444" i="43" s="1"/>
  <c r="B7445" i="43" s="1"/>
  <c r="B7446" i="43" s="1"/>
  <c r="B7447" i="43" s="1"/>
  <c r="B7448" i="43" s="1"/>
  <c r="B7449" i="43" s="1"/>
  <c r="B7450" i="43" s="1"/>
  <c r="B7451" i="43" s="1"/>
  <c r="B7452" i="43" s="1"/>
  <c r="B7453" i="43" s="1"/>
  <c r="B7454" i="43" s="1"/>
  <c r="B7455" i="43" s="1"/>
  <c r="B7456" i="43" s="1"/>
  <c r="B7457" i="43" s="1"/>
  <c r="B7458" i="43" s="1"/>
  <c r="B7459" i="43" s="1"/>
  <c r="B7460" i="43" s="1"/>
  <c r="B7461" i="43" s="1"/>
  <c r="B7462" i="43" s="1"/>
  <c r="B7463" i="43" s="1"/>
  <c r="B7464" i="43" s="1"/>
  <c r="B7465" i="43" s="1"/>
  <c r="B7466" i="43" s="1"/>
  <c r="B7467" i="43" s="1"/>
  <c r="B7468" i="43" s="1"/>
  <c r="B7469" i="43" s="1"/>
  <c r="B7470" i="43" s="1"/>
  <c r="B7471" i="43" s="1"/>
  <c r="B7472" i="43" s="1"/>
  <c r="B7473" i="43" s="1"/>
  <c r="B7474" i="43" s="1"/>
  <c r="B7475" i="43" s="1"/>
  <c r="B7476" i="43" s="1"/>
  <c r="B7477" i="43" s="1"/>
  <c r="B7478" i="43" s="1"/>
  <c r="B7479" i="43" s="1"/>
  <c r="B7480" i="43" s="1"/>
  <c r="B7481" i="43" s="1"/>
  <c r="B7482" i="43" s="1"/>
  <c r="B7483" i="43" s="1"/>
  <c r="B7484" i="43" s="1"/>
  <c r="B7485" i="43" s="1"/>
  <c r="B7486" i="43" s="1"/>
  <c r="B7487" i="43" s="1"/>
  <c r="B7488" i="43" s="1"/>
  <c r="B7489" i="43" s="1"/>
  <c r="B7490" i="43" s="1"/>
  <c r="B7491" i="43" s="1"/>
  <c r="B7492" i="43" s="1"/>
  <c r="B7493" i="43" s="1"/>
  <c r="B7494" i="43" s="1"/>
  <c r="B7495" i="43" s="1"/>
  <c r="B7496" i="43" s="1"/>
  <c r="B7497" i="43" s="1"/>
  <c r="B7498" i="43" s="1"/>
  <c r="B7499" i="43" s="1"/>
  <c r="B7500" i="43" s="1"/>
  <c r="B7501" i="43" s="1"/>
  <c r="B7502" i="43" s="1"/>
  <c r="B7503" i="43" s="1"/>
  <c r="B7504" i="43" s="1"/>
  <c r="B7505" i="43" s="1"/>
  <c r="B7506" i="43" s="1"/>
  <c r="B7507" i="43" s="1"/>
  <c r="B7508" i="43" s="1"/>
  <c r="B7509" i="43" s="1"/>
  <c r="B7510" i="43" s="1"/>
  <c r="B7511" i="43" s="1"/>
  <c r="B7512" i="43" s="1"/>
  <c r="B7513" i="43" s="1"/>
  <c r="B7514" i="43" s="1"/>
  <c r="B7515" i="43" s="1"/>
  <c r="B7516" i="43" s="1"/>
  <c r="B7517" i="43" s="1"/>
  <c r="B7518" i="43" s="1"/>
  <c r="B7519" i="43" s="1"/>
  <c r="B7520" i="43" s="1"/>
  <c r="B7521" i="43" s="1"/>
  <c r="B7522" i="43" s="1"/>
  <c r="B7523" i="43" s="1"/>
  <c r="B7524" i="43" s="1"/>
  <c r="B7525" i="43" s="1"/>
  <c r="B7526" i="43" s="1"/>
  <c r="B7527" i="43" s="1"/>
  <c r="B7528" i="43" s="1"/>
  <c r="B7529" i="43" s="1"/>
  <c r="B7530" i="43" s="1"/>
  <c r="B7531" i="43" s="1"/>
  <c r="B7532" i="43" s="1"/>
  <c r="B7533" i="43" s="1"/>
  <c r="B7534" i="43" s="1"/>
  <c r="B7535" i="43" s="1"/>
  <c r="B7536" i="43" s="1"/>
  <c r="B7537" i="43" s="1"/>
  <c r="B7538" i="43" s="1"/>
  <c r="B7539" i="43" s="1"/>
  <c r="B7540" i="43" s="1"/>
  <c r="B7541" i="43" s="1"/>
  <c r="B7542" i="43" s="1"/>
  <c r="B7543" i="43" s="1"/>
  <c r="B7544" i="43" s="1"/>
  <c r="B7545" i="43" s="1"/>
  <c r="B7546" i="43" s="1"/>
  <c r="B7547" i="43" s="1"/>
  <c r="B7548" i="43" s="1"/>
  <c r="B7549" i="43" s="1"/>
  <c r="B7550" i="43" s="1"/>
  <c r="B7551" i="43" s="1"/>
  <c r="B7552" i="43" s="1"/>
  <c r="B7553" i="43" s="1"/>
  <c r="B7554" i="43" s="1"/>
  <c r="B7555" i="43" s="1"/>
  <c r="B7556" i="43" s="1"/>
  <c r="B7557" i="43" s="1"/>
  <c r="B7558" i="43" s="1"/>
  <c r="B7559" i="43" s="1"/>
  <c r="B7560" i="43" s="1"/>
  <c r="B7561" i="43" s="1"/>
  <c r="B7562" i="43" s="1"/>
  <c r="B7563" i="43" s="1"/>
  <c r="B7564" i="43" s="1"/>
  <c r="B7565" i="43" s="1"/>
  <c r="B7566" i="43" s="1"/>
  <c r="B7567" i="43" s="1"/>
  <c r="B7568" i="43" s="1"/>
  <c r="B7569" i="43" s="1"/>
  <c r="B7570" i="43" s="1"/>
  <c r="B7571" i="43" s="1"/>
  <c r="B7572" i="43" s="1"/>
  <c r="B7573" i="43" s="1"/>
  <c r="B7574" i="43" s="1"/>
  <c r="B7575" i="43" s="1"/>
  <c r="B7576" i="43" s="1"/>
  <c r="B7577" i="43" s="1"/>
  <c r="B7578" i="43" s="1"/>
  <c r="B7579" i="43" s="1"/>
  <c r="B7580" i="43" s="1"/>
  <c r="B7581" i="43" s="1"/>
  <c r="B7582" i="43" s="1"/>
  <c r="B7583" i="43" s="1"/>
  <c r="B7584" i="43" s="1"/>
  <c r="B7585" i="43" s="1"/>
  <c r="B7586" i="43" s="1"/>
  <c r="B7587" i="43" s="1"/>
  <c r="B7588" i="43" s="1"/>
  <c r="B7589" i="43" s="1"/>
  <c r="B7590" i="43" s="1"/>
  <c r="B7591" i="43" s="1"/>
  <c r="B7592" i="43" s="1"/>
  <c r="B7593" i="43" s="1"/>
  <c r="B7594" i="43" s="1"/>
  <c r="B7595" i="43" s="1"/>
  <c r="B7596" i="43" s="1"/>
  <c r="B7597" i="43" s="1"/>
  <c r="B7598" i="43" s="1"/>
  <c r="B7599" i="43" s="1"/>
  <c r="B7600" i="43" s="1"/>
  <c r="B7601" i="43" s="1"/>
  <c r="B7602" i="43" s="1"/>
  <c r="B7603" i="43" s="1"/>
  <c r="B7604" i="43" s="1"/>
  <c r="B7605" i="43" s="1"/>
  <c r="B7606" i="43" s="1"/>
  <c r="B7607" i="43" s="1"/>
  <c r="B7608" i="43" s="1"/>
  <c r="B7609" i="43" s="1"/>
  <c r="B7610" i="43" s="1"/>
  <c r="B7611" i="43" s="1"/>
  <c r="B7612" i="43" s="1"/>
  <c r="B7613" i="43" s="1"/>
  <c r="B7614" i="43" s="1"/>
  <c r="B7615" i="43" s="1"/>
  <c r="B7616" i="43" s="1"/>
  <c r="B7617" i="43" s="1"/>
  <c r="B7618" i="43" s="1"/>
  <c r="B7619" i="43" s="1"/>
  <c r="B7620" i="43" s="1"/>
  <c r="B7621" i="43" s="1"/>
  <c r="B7622" i="43" s="1"/>
  <c r="B7623" i="43" s="1"/>
  <c r="B7624" i="43" s="1"/>
  <c r="B7625" i="43" s="1"/>
  <c r="B7626" i="43" s="1"/>
  <c r="B7627" i="43" s="1"/>
  <c r="B7628" i="43" s="1"/>
  <c r="B7629" i="43" s="1"/>
  <c r="B7630" i="43" s="1"/>
  <c r="B7631" i="43" s="1"/>
  <c r="B7632" i="43" s="1"/>
  <c r="B7633" i="43" s="1"/>
  <c r="B7634" i="43" s="1"/>
  <c r="B7635" i="43" s="1"/>
  <c r="B7636" i="43" s="1"/>
  <c r="B7637" i="43" s="1"/>
  <c r="B7638" i="43" s="1"/>
  <c r="B7639" i="43" s="1"/>
  <c r="B7640" i="43" s="1"/>
  <c r="B7641" i="43" s="1"/>
  <c r="B7642" i="43" s="1"/>
  <c r="B7643" i="43" s="1"/>
  <c r="B7644" i="43" s="1"/>
  <c r="B7645" i="43" s="1"/>
  <c r="B7646" i="43" s="1"/>
  <c r="B7647" i="43" s="1"/>
  <c r="B7648" i="43" s="1"/>
  <c r="B7649" i="43" s="1"/>
  <c r="B7650" i="43" s="1"/>
  <c r="B7651" i="43" s="1"/>
  <c r="B7652" i="43" s="1"/>
  <c r="B7653" i="43" s="1"/>
  <c r="B7654" i="43" s="1"/>
  <c r="B7655" i="43" s="1"/>
  <c r="B7656" i="43" s="1"/>
  <c r="B7657" i="43" s="1"/>
  <c r="B7658" i="43" s="1"/>
  <c r="B7659" i="43" s="1"/>
  <c r="B7660" i="43" s="1"/>
  <c r="B7661" i="43" s="1"/>
  <c r="B7662" i="43" s="1"/>
  <c r="B7663" i="43" s="1"/>
  <c r="B7664" i="43" s="1"/>
  <c r="B7665" i="43" s="1"/>
  <c r="B7666" i="43" s="1"/>
  <c r="B7667" i="43" s="1"/>
  <c r="B7668" i="43" s="1"/>
  <c r="B7669" i="43" s="1"/>
  <c r="B7670" i="43" s="1"/>
  <c r="B7671" i="43" s="1"/>
  <c r="B7672" i="43" s="1"/>
  <c r="B7673" i="43" s="1"/>
  <c r="B7674" i="43" s="1"/>
  <c r="B7675" i="43" s="1"/>
  <c r="B7676" i="43" s="1"/>
  <c r="B7677" i="43" s="1"/>
  <c r="B7678" i="43" s="1"/>
  <c r="B7679" i="43" s="1"/>
  <c r="B7680" i="43" s="1"/>
  <c r="B7681" i="43" s="1"/>
  <c r="B7682" i="43" s="1"/>
  <c r="B7683" i="43" s="1"/>
  <c r="B7684" i="43" s="1"/>
  <c r="B7685" i="43" s="1"/>
  <c r="B7686" i="43" s="1"/>
  <c r="B7687" i="43" s="1"/>
  <c r="B7688" i="43" s="1"/>
  <c r="B7689" i="43" s="1"/>
  <c r="B7690" i="43" s="1"/>
  <c r="B7691" i="43" s="1"/>
  <c r="B7692" i="43" s="1"/>
  <c r="B7693" i="43" s="1"/>
  <c r="B7694" i="43" s="1"/>
  <c r="B7695" i="43" s="1"/>
  <c r="B7696" i="43" s="1"/>
  <c r="B7697" i="43" s="1"/>
  <c r="B7698" i="43" s="1"/>
  <c r="B7699" i="43" s="1"/>
  <c r="B7700" i="43" s="1"/>
  <c r="B7701" i="43" s="1"/>
  <c r="B7702" i="43" s="1"/>
  <c r="B7703" i="43" s="1"/>
  <c r="B7704" i="43" s="1"/>
  <c r="B7705" i="43" s="1"/>
  <c r="B7706" i="43" s="1"/>
  <c r="B7707" i="43" s="1"/>
  <c r="B7708" i="43" s="1"/>
  <c r="B7709" i="43" s="1"/>
  <c r="B7710" i="43" s="1"/>
  <c r="B7711" i="43" s="1"/>
  <c r="B7712" i="43" s="1"/>
  <c r="B7713" i="43" s="1"/>
  <c r="B7714" i="43" s="1"/>
  <c r="B7715" i="43" s="1"/>
  <c r="B7716" i="43" s="1"/>
  <c r="B7717" i="43" s="1"/>
  <c r="B7718" i="43" s="1"/>
  <c r="B7719" i="43" s="1"/>
  <c r="B7720" i="43" s="1"/>
  <c r="B7721" i="43" s="1"/>
  <c r="B7722" i="43" s="1"/>
  <c r="B7723" i="43" s="1"/>
  <c r="B7724" i="43" s="1"/>
  <c r="B7725" i="43" s="1"/>
  <c r="B7726" i="43" s="1"/>
  <c r="B7727" i="43" s="1"/>
  <c r="B7728" i="43" s="1"/>
  <c r="B7729" i="43" s="1"/>
  <c r="B7730" i="43" s="1"/>
  <c r="B7731" i="43" s="1"/>
  <c r="B7732" i="43" s="1"/>
  <c r="B7733" i="43" s="1"/>
  <c r="B7734" i="43" s="1"/>
  <c r="B7735" i="43" s="1"/>
  <c r="B7736" i="43" s="1"/>
  <c r="B7737" i="43" s="1"/>
  <c r="B7738" i="43" s="1"/>
  <c r="B7739" i="43" s="1"/>
  <c r="B7740" i="43" s="1"/>
  <c r="B7741" i="43" s="1"/>
  <c r="B7742" i="43" s="1"/>
  <c r="B7743" i="43" s="1"/>
  <c r="B7744" i="43" s="1"/>
  <c r="B7745" i="43" s="1"/>
  <c r="B7746" i="43" s="1"/>
  <c r="B7747" i="43" s="1"/>
  <c r="B7748" i="43" s="1"/>
  <c r="B7749" i="43" s="1"/>
  <c r="B7750" i="43" s="1"/>
  <c r="B7751" i="43" s="1"/>
  <c r="B7752" i="43" s="1"/>
  <c r="B7753" i="43" s="1"/>
  <c r="B7754" i="43" s="1"/>
  <c r="B7755" i="43" s="1"/>
  <c r="B7756" i="43" s="1"/>
  <c r="B7757" i="43" s="1"/>
  <c r="B7758" i="43" s="1"/>
  <c r="B7759" i="43" s="1"/>
  <c r="B7760" i="43" s="1"/>
  <c r="B7761" i="43" s="1"/>
  <c r="B7762" i="43" s="1"/>
  <c r="B7763" i="43" s="1"/>
  <c r="B7764" i="43" s="1"/>
  <c r="B7765" i="43" s="1"/>
  <c r="B7766" i="43" s="1"/>
  <c r="B7767" i="43" s="1"/>
  <c r="B7768" i="43" s="1"/>
  <c r="B7769" i="43" s="1"/>
  <c r="B7770" i="43" s="1"/>
  <c r="B7771" i="43" s="1"/>
  <c r="B7772" i="43" s="1"/>
  <c r="B7773" i="43" s="1"/>
  <c r="B7774" i="43" s="1"/>
  <c r="B7775" i="43" s="1"/>
  <c r="B7776" i="43" s="1"/>
  <c r="B7777" i="43" s="1"/>
  <c r="B7778" i="43" s="1"/>
  <c r="B7779" i="43" s="1"/>
  <c r="B7780" i="43" s="1"/>
  <c r="B7781" i="43" s="1"/>
  <c r="B7782" i="43" s="1"/>
  <c r="B7783" i="43" s="1"/>
  <c r="B7784" i="43" s="1"/>
  <c r="B7785" i="43" s="1"/>
  <c r="B7786" i="43" s="1"/>
  <c r="B7787" i="43" s="1"/>
  <c r="B7788" i="43" s="1"/>
  <c r="B7789" i="43" s="1"/>
  <c r="B7790" i="43" s="1"/>
  <c r="B7791" i="43" s="1"/>
  <c r="B7792" i="43" s="1"/>
  <c r="B7793" i="43" s="1"/>
  <c r="B7794" i="43" s="1"/>
  <c r="B7795" i="43" s="1"/>
  <c r="B7796" i="43" s="1"/>
  <c r="B7797" i="43" s="1"/>
  <c r="B7798" i="43" s="1"/>
  <c r="B7799" i="43" s="1"/>
  <c r="B7800" i="43" s="1"/>
  <c r="B7801" i="43" s="1"/>
  <c r="B7802" i="43" s="1"/>
  <c r="B7803" i="43" s="1"/>
  <c r="B7804" i="43" s="1"/>
  <c r="B7805" i="43" s="1"/>
  <c r="B7806" i="43" s="1"/>
  <c r="B7807" i="43" s="1"/>
  <c r="B7808" i="43" s="1"/>
  <c r="B7809" i="43" s="1"/>
  <c r="B7810" i="43" s="1"/>
  <c r="B7811" i="43" s="1"/>
  <c r="B7812" i="43" s="1"/>
  <c r="B7813" i="43" s="1"/>
  <c r="B7814" i="43" s="1"/>
  <c r="B7815" i="43" s="1"/>
  <c r="B7816" i="43" s="1"/>
  <c r="B7817" i="43" s="1"/>
  <c r="B7818" i="43" s="1"/>
  <c r="B7819" i="43" s="1"/>
  <c r="B7820" i="43" s="1"/>
  <c r="B7821" i="43" s="1"/>
  <c r="B7822" i="43" s="1"/>
  <c r="B7823" i="43" s="1"/>
  <c r="B7824" i="43" s="1"/>
  <c r="B7825" i="43" s="1"/>
  <c r="B7826" i="43" s="1"/>
  <c r="B7827" i="43" s="1"/>
  <c r="B7828" i="43" s="1"/>
  <c r="B7829" i="43" s="1"/>
  <c r="B7830" i="43" s="1"/>
  <c r="B7831" i="43" s="1"/>
  <c r="B7832" i="43" s="1"/>
  <c r="B7833" i="43" s="1"/>
  <c r="B7834" i="43" s="1"/>
  <c r="B7835" i="43" s="1"/>
  <c r="B7836" i="43" s="1"/>
  <c r="B7837" i="43" s="1"/>
  <c r="B7838" i="43" s="1"/>
  <c r="B7839" i="43" s="1"/>
  <c r="B7840" i="43" s="1"/>
  <c r="B7841" i="43" s="1"/>
  <c r="B7842" i="43" s="1"/>
  <c r="B7843" i="43" s="1"/>
  <c r="B7844" i="43" s="1"/>
  <c r="B7845" i="43" s="1"/>
  <c r="B7846" i="43" s="1"/>
  <c r="B7847" i="43" s="1"/>
  <c r="B7848" i="43" s="1"/>
  <c r="B7849" i="43" s="1"/>
  <c r="B7850" i="43" s="1"/>
  <c r="B7851" i="43" s="1"/>
  <c r="B7852" i="43" s="1"/>
  <c r="B7853" i="43" s="1"/>
  <c r="B7854" i="43" s="1"/>
  <c r="B7855" i="43" s="1"/>
  <c r="B7856" i="43" s="1"/>
  <c r="B7857" i="43" s="1"/>
  <c r="B7858" i="43" s="1"/>
  <c r="B7859" i="43" s="1"/>
  <c r="B7860" i="43" s="1"/>
  <c r="B7861" i="43" s="1"/>
  <c r="B7862" i="43" s="1"/>
  <c r="B7863" i="43" s="1"/>
  <c r="B7864" i="43" s="1"/>
  <c r="B7865" i="43" s="1"/>
  <c r="B7866" i="43" s="1"/>
  <c r="B7867" i="43" s="1"/>
  <c r="B7868" i="43" s="1"/>
  <c r="B7869" i="43" s="1"/>
  <c r="B7870" i="43" s="1"/>
  <c r="B7871" i="43" s="1"/>
  <c r="B7872" i="43" s="1"/>
  <c r="B7873" i="43" s="1"/>
  <c r="B7874" i="43" s="1"/>
  <c r="B7875" i="43" s="1"/>
  <c r="B7876" i="43" s="1"/>
  <c r="B7877" i="43" s="1"/>
  <c r="B7878" i="43" s="1"/>
  <c r="B7879" i="43" s="1"/>
  <c r="B7880" i="43" s="1"/>
  <c r="B7881" i="43" s="1"/>
  <c r="B7882" i="43" s="1"/>
  <c r="B7883" i="43" s="1"/>
  <c r="B7884" i="43" s="1"/>
  <c r="B7885" i="43" s="1"/>
  <c r="B7886" i="43" s="1"/>
  <c r="B7887" i="43" s="1"/>
  <c r="B7888" i="43" s="1"/>
  <c r="B7889" i="43" s="1"/>
  <c r="B7890" i="43" s="1"/>
  <c r="B7891" i="43" s="1"/>
  <c r="B7892" i="43" s="1"/>
  <c r="B7893" i="43" s="1"/>
  <c r="B7894" i="43" s="1"/>
  <c r="B7895" i="43" s="1"/>
  <c r="B7896" i="43" s="1"/>
  <c r="B7897" i="43" s="1"/>
  <c r="B7898" i="43" s="1"/>
  <c r="B7899" i="43" s="1"/>
  <c r="B7900" i="43" s="1"/>
  <c r="B7901" i="43" s="1"/>
  <c r="B7902" i="43" s="1"/>
  <c r="B7903" i="43" s="1"/>
  <c r="B7904" i="43" s="1"/>
  <c r="B7905" i="43" s="1"/>
  <c r="B7906" i="43" s="1"/>
  <c r="B7907" i="43" s="1"/>
  <c r="B7908" i="43" s="1"/>
  <c r="B7909" i="43" s="1"/>
  <c r="B7910" i="43" s="1"/>
  <c r="B7911" i="43" s="1"/>
  <c r="B7912" i="43" s="1"/>
  <c r="B7913" i="43" s="1"/>
  <c r="B7914" i="43" s="1"/>
  <c r="B7915" i="43" s="1"/>
  <c r="B7916" i="43" s="1"/>
  <c r="B7917" i="43" s="1"/>
  <c r="B7918" i="43" s="1"/>
  <c r="B7919" i="43" s="1"/>
  <c r="B7920" i="43" s="1"/>
  <c r="B7921" i="43" s="1"/>
  <c r="B7922" i="43" s="1"/>
  <c r="B7923" i="43" s="1"/>
  <c r="B7924" i="43" s="1"/>
  <c r="B7925" i="43" s="1"/>
  <c r="B7926" i="43" s="1"/>
  <c r="B7927" i="43" s="1"/>
  <c r="B7928" i="43" s="1"/>
  <c r="B7929" i="43" s="1"/>
  <c r="B7930" i="43" s="1"/>
  <c r="B7931" i="43" s="1"/>
  <c r="B7932" i="43" s="1"/>
  <c r="B7933" i="43" s="1"/>
  <c r="B7934" i="43" s="1"/>
  <c r="B7935" i="43" s="1"/>
  <c r="B7936" i="43" s="1"/>
  <c r="B7937" i="43" s="1"/>
  <c r="B7938" i="43" s="1"/>
  <c r="B7939" i="43" s="1"/>
  <c r="B7940" i="43" s="1"/>
  <c r="B7941" i="43" s="1"/>
  <c r="B7942" i="43" s="1"/>
  <c r="B7943" i="43" s="1"/>
  <c r="B7944" i="43" s="1"/>
  <c r="B7945" i="43" s="1"/>
  <c r="B7946" i="43" s="1"/>
  <c r="B7947" i="43" s="1"/>
  <c r="B7948" i="43" s="1"/>
  <c r="B7949" i="43" s="1"/>
  <c r="B7950" i="43" s="1"/>
  <c r="B7951" i="43" s="1"/>
  <c r="B7952" i="43" s="1"/>
  <c r="B7953" i="43" s="1"/>
  <c r="B7954" i="43" s="1"/>
  <c r="B7955" i="43" s="1"/>
  <c r="B7956" i="43" s="1"/>
  <c r="B7957" i="43" s="1"/>
  <c r="B7958" i="43" s="1"/>
  <c r="B7959" i="43" s="1"/>
  <c r="B7960" i="43" s="1"/>
  <c r="B7961" i="43" s="1"/>
  <c r="B7962" i="43" s="1"/>
  <c r="B7963" i="43" s="1"/>
  <c r="B7964" i="43" s="1"/>
  <c r="B7965" i="43" s="1"/>
  <c r="B7966" i="43" s="1"/>
  <c r="B7967" i="43" s="1"/>
  <c r="B7968" i="43" s="1"/>
  <c r="B7969" i="43" s="1"/>
  <c r="B7970" i="43" s="1"/>
  <c r="B7971" i="43" s="1"/>
  <c r="B7972" i="43" s="1"/>
  <c r="B7973" i="43" s="1"/>
  <c r="B7974" i="43" s="1"/>
  <c r="B7975" i="43" s="1"/>
  <c r="B7976" i="43" s="1"/>
  <c r="B7977" i="43" s="1"/>
  <c r="B7978" i="43" s="1"/>
  <c r="B7979" i="43" s="1"/>
  <c r="B7980" i="43" s="1"/>
  <c r="B7981" i="43" s="1"/>
  <c r="B7982" i="43" s="1"/>
  <c r="B7983" i="43" s="1"/>
  <c r="B7984" i="43" s="1"/>
  <c r="B7985" i="43" s="1"/>
  <c r="B7986" i="43" s="1"/>
  <c r="B7987" i="43" s="1"/>
  <c r="B7988" i="43" s="1"/>
  <c r="B7989" i="43" s="1"/>
  <c r="B7990" i="43" s="1"/>
  <c r="B7991" i="43" s="1"/>
  <c r="B7992" i="43" s="1"/>
  <c r="B7993" i="43" s="1"/>
  <c r="B7994" i="43" s="1"/>
  <c r="B7995" i="43" s="1"/>
  <c r="B7996" i="43" s="1"/>
  <c r="B7997" i="43" s="1"/>
  <c r="B7998" i="43" s="1"/>
  <c r="B7999" i="43" s="1"/>
  <c r="B8000" i="43" s="1"/>
  <c r="B8001" i="43" s="1"/>
  <c r="B8002" i="43" s="1"/>
  <c r="B8003" i="43" s="1"/>
  <c r="B8004" i="43" s="1"/>
  <c r="B8005" i="43" s="1"/>
  <c r="B8006" i="43" s="1"/>
  <c r="B8007" i="43" s="1"/>
  <c r="B8008" i="43" s="1"/>
  <c r="B8009" i="43" s="1"/>
  <c r="B8010" i="43" s="1"/>
  <c r="B8011" i="43" s="1"/>
  <c r="B8012" i="43" s="1"/>
  <c r="B8013" i="43" s="1"/>
  <c r="B8014" i="43" s="1"/>
  <c r="B8015" i="43" s="1"/>
  <c r="B8016" i="43" s="1"/>
  <c r="B8017" i="43" s="1"/>
  <c r="B8018" i="43" s="1"/>
  <c r="B8019" i="43" s="1"/>
  <c r="B8020" i="43" s="1"/>
  <c r="B8021" i="43" s="1"/>
  <c r="B8022" i="43" s="1"/>
  <c r="B8023" i="43" s="1"/>
  <c r="B8024" i="43" s="1"/>
  <c r="B8025" i="43" s="1"/>
  <c r="B8026" i="43" s="1"/>
  <c r="B8027" i="43" s="1"/>
  <c r="B8028" i="43" s="1"/>
  <c r="B8029" i="43" s="1"/>
  <c r="B8030" i="43" s="1"/>
  <c r="B8031" i="43" s="1"/>
  <c r="B8032" i="43" s="1"/>
  <c r="B8033" i="43" s="1"/>
  <c r="B8034" i="43" s="1"/>
  <c r="B8035" i="43" s="1"/>
  <c r="B8036" i="43" s="1"/>
  <c r="B8037" i="43" s="1"/>
  <c r="B8038" i="43" s="1"/>
  <c r="B8039" i="43" s="1"/>
  <c r="B8040" i="43" s="1"/>
  <c r="B8041" i="43" s="1"/>
  <c r="B8042" i="43" s="1"/>
  <c r="B8043" i="43" s="1"/>
  <c r="B8044" i="43" s="1"/>
  <c r="B8045" i="43" s="1"/>
  <c r="B8046" i="43" s="1"/>
  <c r="B8047" i="43" s="1"/>
  <c r="B8048" i="43" s="1"/>
  <c r="B8049" i="43" s="1"/>
  <c r="B8050" i="43" s="1"/>
  <c r="B8051" i="43" s="1"/>
  <c r="B8052" i="43" s="1"/>
  <c r="B8053" i="43" s="1"/>
  <c r="B8054" i="43" s="1"/>
  <c r="B8055" i="43" s="1"/>
  <c r="B8056" i="43" s="1"/>
  <c r="B8057" i="43" s="1"/>
  <c r="B8058" i="43" s="1"/>
  <c r="B8059" i="43" s="1"/>
  <c r="B8060" i="43" s="1"/>
  <c r="B8061" i="43" s="1"/>
  <c r="B8062" i="43" s="1"/>
  <c r="B8063" i="43" s="1"/>
  <c r="B8064" i="43" s="1"/>
  <c r="B8065" i="43" s="1"/>
  <c r="B8066" i="43" s="1"/>
  <c r="B8067" i="43" s="1"/>
  <c r="B8068" i="43" s="1"/>
  <c r="B8069" i="43" s="1"/>
  <c r="B8070" i="43" s="1"/>
  <c r="B8071" i="43" s="1"/>
  <c r="B8072" i="43" s="1"/>
  <c r="B8073" i="43" s="1"/>
  <c r="B8074" i="43" s="1"/>
  <c r="B8075" i="43" s="1"/>
  <c r="B8076" i="43" s="1"/>
  <c r="B8077" i="43" s="1"/>
  <c r="B8078" i="43" s="1"/>
  <c r="B8079" i="43" s="1"/>
  <c r="B8080" i="43" s="1"/>
  <c r="B8081" i="43" s="1"/>
  <c r="B8082" i="43" s="1"/>
  <c r="B8083" i="43" s="1"/>
  <c r="B8084" i="43" s="1"/>
  <c r="B8085" i="43" s="1"/>
  <c r="B8086" i="43" s="1"/>
  <c r="B8087" i="43" s="1"/>
  <c r="B8088" i="43" s="1"/>
  <c r="B8089" i="43" s="1"/>
  <c r="B8090" i="43" s="1"/>
  <c r="B8091" i="43" s="1"/>
  <c r="B8092" i="43" s="1"/>
  <c r="B8093" i="43" s="1"/>
  <c r="B8094" i="43" s="1"/>
  <c r="B8095" i="43" s="1"/>
  <c r="B8096" i="43" s="1"/>
  <c r="B8097" i="43" s="1"/>
  <c r="B8098" i="43" s="1"/>
  <c r="B8099" i="43" s="1"/>
  <c r="B8100" i="43" s="1"/>
  <c r="B8101" i="43" s="1"/>
  <c r="B8102" i="43" s="1"/>
  <c r="B8103" i="43" s="1"/>
  <c r="B8104" i="43" s="1"/>
  <c r="B8105" i="43" s="1"/>
  <c r="B8106" i="43" s="1"/>
  <c r="B8107" i="43" s="1"/>
  <c r="B8108" i="43" s="1"/>
  <c r="B8109" i="43" s="1"/>
  <c r="B8110" i="43" s="1"/>
  <c r="B8111" i="43" s="1"/>
  <c r="B8112" i="43" s="1"/>
  <c r="B8113" i="43" s="1"/>
  <c r="B8114" i="43" s="1"/>
  <c r="B8115" i="43" s="1"/>
  <c r="B8116" i="43" s="1"/>
  <c r="B8117" i="43" s="1"/>
  <c r="B8118" i="43" s="1"/>
  <c r="B8119" i="43" s="1"/>
  <c r="B8120" i="43" s="1"/>
  <c r="B8121" i="43" s="1"/>
  <c r="B8122" i="43" s="1"/>
  <c r="B8123" i="43" s="1"/>
  <c r="B8124" i="43" s="1"/>
  <c r="B8125" i="43" s="1"/>
  <c r="B8126" i="43" s="1"/>
  <c r="B8127" i="43" s="1"/>
  <c r="B8128" i="43" s="1"/>
  <c r="B8129" i="43" s="1"/>
  <c r="B8130" i="43" s="1"/>
  <c r="B8131" i="43" s="1"/>
  <c r="B8132" i="43" s="1"/>
  <c r="B8133" i="43" s="1"/>
  <c r="B8134" i="43" s="1"/>
  <c r="B8135" i="43" s="1"/>
  <c r="B8136" i="43" s="1"/>
  <c r="B8137" i="43" s="1"/>
  <c r="B8138" i="43" s="1"/>
  <c r="B8139" i="43" s="1"/>
  <c r="B8140" i="43" s="1"/>
  <c r="B8141" i="43" s="1"/>
  <c r="B8142" i="43" s="1"/>
  <c r="B8143" i="43" s="1"/>
  <c r="B8144" i="43" s="1"/>
  <c r="B8145" i="43" s="1"/>
  <c r="B8146" i="43" s="1"/>
  <c r="B8147" i="43" s="1"/>
  <c r="B8148" i="43" s="1"/>
  <c r="B8149" i="43" s="1"/>
  <c r="B8150" i="43" s="1"/>
  <c r="B8151" i="43" s="1"/>
  <c r="B8152" i="43" s="1"/>
  <c r="B8153" i="43" s="1"/>
  <c r="B8154" i="43" s="1"/>
  <c r="B8155" i="43" s="1"/>
  <c r="B8156" i="43" s="1"/>
  <c r="B8157" i="43" s="1"/>
  <c r="B8158" i="43" s="1"/>
  <c r="B8159" i="43" s="1"/>
  <c r="B8160" i="43" s="1"/>
  <c r="B8161" i="43" s="1"/>
  <c r="B8162" i="43" s="1"/>
  <c r="B8163" i="43" s="1"/>
  <c r="B8164" i="43" s="1"/>
  <c r="B8165" i="43" s="1"/>
  <c r="B8166" i="43" s="1"/>
  <c r="B8167" i="43" s="1"/>
  <c r="B8168" i="43" s="1"/>
  <c r="B8169" i="43" s="1"/>
  <c r="B8170" i="43" s="1"/>
  <c r="B8171" i="43" s="1"/>
  <c r="B8172" i="43" s="1"/>
  <c r="B8173" i="43" s="1"/>
  <c r="B8174" i="43" s="1"/>
  <c r="B8175" i="43" s="1"/>
  <c r="B8176" i="43" s="1"/>
  <c r="B8177" i="43" s="1"/>
  <c r="B8178" i="43" s="1"/>
  <c r="B8179" i="43" s="1"/>
  <c r="B8180" i="43" s="1"/>
  <c r="B8181" i="43" s="1"/>
  <c r="B8182" i="43" s="1"/>
  <c r="B8183" i="43" s="1"/>
  <c r="B8184" i="43" s="1"/>
  <c r="B8185" i="43" s="1"/>
  <c r="B8186" i="43" s="1"/>
  <c r="B8187" i="43" s="1"/>
  <c r="B8188" i="43" s="1"/>
  <c r="B8189" i="43" s="1"/>
  <c r="B8190" i="43" s="1"/>
  <c r="B8191" i="43" s="1"/>
  <c r="B8192" i="43" s="1"/>
  <c r="B8193" i="43" s="1"/>
  <c r="B8194" i="43" s="1"/>
  <c r="B8195" i="43" s="1"/>
  <c r="B8196" i="43" s="1"/>
  <c r="B8197" i="43" s="1"/>
  <c r="B8198" i="43" s="1"/>
  <c r="B8199" i="43" s="1"/>
  <c r="B8200" i="43" s="1"/>
  <c r="B8201" i="43" s="1"/>
  <c r="B8202" i="43" s="1"/>
  <c r="B8203" i="43" s="1"/>
  <c r="B8204" i="43" s="1"/>
  <c r="B8205" i="43" s="1"/>
  <c r="B8206" i="43" s="1"/>
  <c r="B8207" i="43" s="1"/>
  <c r="B8208" i="43" s="1"/>
  <c r="B8209" i="43" s="1"/>
  <c r="B8210" i="43" s="1"/>
  <c r="B8211" i="43" s="1"/>
  <c r="B8212" i="43" s="1"/>
  <c r="B8213" i="43" s="1"/>
  <c r="B8214" i="43" s="1"/>
  <c r="B8215" i="43" s="1"/>
  <c r="B8216" i="43" s="1"/>
  <c r="B8217" i="43" s="1"/>
  <c r="B8218" i="43" s="1"/>
  <c r="B8219" i="43" s="1"/>
  <c r="B8220" i="43" s="1"/>
  <c r="B8221" i="43" s="1"/>
  <c r="B8222" i="43" s="1"/>
  <c r="B8223" i="43" s="1"/>
  <c r="B8224" i="43" s="1"/>
  <c r="B8225" i="43" s="1"/>
  <c r="B8226" i="43" s="1"/>
  <c r="B8227" i="43" s="1"/>
  <c r="B8228" i="43" s="1"/>
  <c r="B8229" i="43" s="1"/>
  <c r="B8230" i="43" s="1"/>
  <c r="B8231" i="43" s="1"/>
  <c r="B8232" i="43" s="1"/>
  <c r="B8233" i="43" s="1"/>
  <c r="B8234" i="43" s="1"/>
  <c r="B8235" i="43" s="1"/>
  <c r="B8236" i="43" s="1"/>
  <c r="B8237" i="43" s="1"/>
  <c r="B8238" i="43" s="1"/>
  <c r="B8239" i="43" s="1"/>
  <c r="B8240" i="43" s="1"/>
  <c r="B8241" i="43" s="1"/>
  <c r="B8242" i="43" s="1"/>
  <c r="B8243" i="43" s="1"/>
  <c r="B8244" i="43" s="1"/>
  <c r="B8245" i="43" s="1"/>
  <c r="B8246" i="43" s="1"/>
  <c r="B8247" i="43" s="1"/>
  <c r="B8248" i="43" s="1"/>
  <c r="B8249" i="43" s="1"/>
  <c r="B8250" i="43" s="1"/>
  <c r="B8251" i="43" s="1"/>
  <c r="B8252" i="43" s="1"/>
  <c r="B8253" i="43" s="1"/>
  <c r="B8254" i="43" s="1"/>
  <c r="B8255" i="43" s="1"/>
  <c r="B8256" i="43" s="1"/>
  <c r="B8257" i="43" s="1"/>
  <c r="B8258" i="43" s="1"/>
  <c r="B8259" i="43" s="1"/>
  <c r="B8260" i="43" s="1"/>
  <c r="B8261" i="43" s="1"/>
  <c r="B8262" i="43" s="1"/>
  <c r="B8263" i="43" s="1"/>
  <c r="B8264" i="43" s="1"/>
  <c r="B8265" i="43" s="1"/>
  <c r="B8266" i="43" s="1"/>
  <c r="B8267" i="43" s="1"/>
  <c r="B8268" i="43" s="1"/>
  <c r="B8269" i="43" s="1"/>
  <c r="B8270" i="43" s="1"/>
  <c r="B8271" i="43" s="1"/>
  <c r="B8272" i="43" s="1"/>
  <c r="B8273" i="43" s="1"/>
  <c r="B8274" i="43" s="1"/>
  <c r="B8275" i="43" s="1"/>
  <c r="B8276" i="43" s="1"/>
  <c r="B8277" i="43" s="1"/>
  <c r="B8278" i="43" s="1"/>
  <c r="B8279" i="43" s="1"/>
  <c r="B8280" i="43" s="1"/>
  <c r="B8281" i="43" s="1"/>
  <c r="B8282" i="43" s="1"/>
  <c r="B8283" i="43" s="1"/>
  <c r="B8284" i="43" s="1"/>
  <c r="B8285" i="43" s="1"/>
  <c r="B8286" i="43" s="1"/>
  <c r="B8287" i="43" s="1"/>
  <c r="B8288" i="43" s="1"/>
  <c r="B8289" i="43" s="1"/>
  <c r="B8290" i="43" s="1"/>
  <c r="B8291" i="43" s="1"/>
  <c r="B8292" i="43" s="1"/>
  <c r="B8293" i="43" s="1"/>
  <c r="B8294" i="43" s="1"/>
  <c r="B8295" i="43" s="1"/>
  <c r="B8296" i="43" s="1"/>
  <c r="B8297" i="43" s="1"/>
  <c r="B8298" i="43" s="1"/>
  <c r="B8299" i="43" s="1"/>
  <c r="B8300" i="43" s="1"/>
  <c r="B8301" i="43" s="1"/>
  <c r="B8302" i="43" s="1"/>
  <c r="B8303" i="43" s="1"/>
  <c r="B8304" i="43" s="1"/>
  <c r="B8305" i="43" s="1"/>
  <c r="B8306" i="43" s="1"/>
  <c r="B8307" i="43" s="1"/>
  <c r="B8308" i="43" s="1"/>
  <c r="B8309" i="43" s="1"/>
  <c r="B8310" i="43" s="1"/>
  <c r="B8311" i="43" s="1"/>
  <c r="B8312" i="43" s="1"/>
  <c r="B8313" i="43" s="1"/>
  <c r="B8314" i="43" s="1"/>
  <c r="B8315" i="43" s="1"/>
  <c r="B8316" i="43" s="1"/>
  <c r="B8317" i="43" s="1"/>
  <c r="B8318" i="43" s="1"/>
  <c r="B8319" i="43" s="1"/>
  <c r="B8320" i="43" s="1"/>
  <c r="B8321" i="43" s="1"/>
  <c r="B8322" i="43" s="1"/>
  <c r="B8323" i="43" s="1"/>
  <c r="B8324" i="43" s="1"/>
  <c r="B8325" i="43" s="1"/>
  <c r="B8326" i="43" s="1"/>
  <c r="B8327" i="43" s="1"/>
  <c r="B8328" i="43" s="1"/>
  <c r="B8329" i="43" s="1"/>
  <c r="B8330" i="43" s="1"/>
  <c r="B8331" i="43" s="1"/>
  <c r="B8332" i="43" s="1"/>
  <c r="B8333" i="43" s="1"/>
  <c r="B8334" i="43" s="1"/>
  <c r="B8335" i="43" s="1"/>
  <c r="B8336" i="43" s="1"/>
  <c r="B8337" i="43" s="1"/>
  <c r="B8338" i="43" s="1"/>
  <c r="B8339" i="43" s="1"/>
  <c r="B8340" i="43" s="1"/>
  <c r="B8341" i="43" s="1"/>
  <c r="B8342" i="43" s="1"/>
  <c r="B8343" i="43" s="1"/>
  <c r="B8344" i="43" s="1"/>
  <c r="B8345" i="43" s="1"/>
  <c r="B8346" i="43" s="1"/>
  <c r="B8347" i="43" s="1"/>
  <c r="B8348" i="43" s="1"/>
  <c r="B8349" i="43" s="1"/>
  <c r="B8350" i="43" s="1"/>
  <c r="B8351" i="43" s="1"/>
  <c r="B8352" i="43" s="1"/>
  <c r="B8353" i="43" s="1"/>
  <c r="B8354" i="43" s="1"/>
  <c r="B8355" i="43" s="1"/>
  <c r="B8356" i="43" s="1"/>
  <c r="B8357" i="43" s="1"/>
  <c r="B8358" i="43" s="1"/>
  <c r="B8359" i="43" s="1"/>
  <c r="B8360" i="43" s="1"/>
  <c r="B8361" i="43" s="1"/>
  <c r="B8362" i="43" s="1"/>
  <c r="B8363" i="43" s="1"/>
  <c r="B8364" i="43" s="1"/>
  <c r="B8365" i="43" s="1"/>
  <c r="B8366" i="43" s="1"/>
  <c r="B8367" i="43" s="1"/>
  <c r="B8368" i="43" s="1"/>
  <c r="B8369" i="43" s="1"/>
  <c r="B8370" i="43" s="1"/>
  <c r="B8371" i="43" s="1"/>
  <c r="B8372" i="43" s="1"/>
  <c r="B8373" i="43" s="1"/>
  <c r="B8374" i="43" s="1"/>
  <c r="B8375" i="43" s="1"/>
  <c r="B8376" i="43" s="1"/>
  <c r="B8377" i="43" s="1"/>
  <c r="B8378" i="43" s="1"/>
  <c r="B8379" i="43" s="1"/>
  <c r="B8380" i="43" s="1"/>
  <c r="B8381" i="43" s="1"/>
  <c r="B8382" i="43" s="1"/>
  <c r="B8383" i="43" s="1"/>
  <c r="B8384" i="43" s="1"/>
  <c r="B8385" i="43" s="1"/>
  <c r="B8386" i="43" s="1"/>
  <c r="B8387" i="43" s="1"/>
  <c r="B8388" i="43" s="1"/>
  <c r="B8389" i="43" s="1"/>
  <c r="B8390" i="43" s="1"/>
  <c r="B8391" i="43" s="1"/>
  <c r="B8392" i="43" s="1"/>
  <c r="B8393" i="43" s="1"/>
  <c r="B8394" i="43" s="1"/>
  <c r="B8395" i="43" s="1"/>
  <c r="B8396" i="43" s="1"/>
  <c r="B8397" i="43" s="1"/>
  <c r="B8398" i="43" s="1"/>
  <c r="B8399" i="43" s="1"/>
  <c r="B8400" i="43" s="1"/>
  <c r="B8401" i="43" s="1"/>
  <c r="B8402" i="43" s="1"/>
  <c r="B8403" i="43" s="1"/>
  <c r="B8404" i="43" s="1"/>
  <c r="B8405" i="43" s="1"/>
  <c r="B8406" i="43" s="1"/>
  <c r="B8407" i="43" s="1"/>
  <c r="B8408" i="43" s="1"/>
  <c r="B8409" i="43" s="1"/>
  <c r="B8410" i="43" s="1"/>
  <c r="B8411" i="43" s="1"/>
  <c r="B8412" i="43" s="1"/>
  <c r="B8413" i="43" s="1"/>
  <c r="B8414" i="43" s="1"/>
  <c r="B8415" i="43" s="1"/>
  <c r="B8416" i="43" s="1"/>
  <c r="B8417" i="43" s="1"/>
  <c r="B8418" i="43" s="1"/>
  <c r="B8419" i="43" s="1"/>
  <c r="B8420" i="43" s="1"/>
  <c r="B8421" i="43" s="1"/>
  <c r="B8422" i="43" s="1"/>
  <c r="B8423" i="43" s="1"/>
  <c r="B8424" i="43" s="1"/>
  <c r="B8425" i="43" s="1"/>
  <c r="B8426" i="43" s="1"/>
  <c r="B8427" i="43" s="1"/>
  <c r="B8428" i="43" s="1"/>
  <c r="B8429" i="43" s="1"/>
  <c r="B8430" i="43" s="1"/>
  <c r="B8431" i="43" s="1"/>
  <c r="B8432" i="43" s="1"/>
  <c r="B8433" i="43" s="1"/>
  <c r="B8434" i="43" s="1"/>
  <c r="B8435" i="43" s="1"/>
  <c r="B8436" i="43" s="1"/>
  <c r="B8437" i="43" s="1"/>
  <c r="B8438" i="43" s="1"/>
  <c r="B8439" i="43" s="1"/>
  <c r="B8440" i="43" s="1"/>
  <c r="B8441" i="43" s="1"/>
  <c r="B8442" i="43" s="1"/>
  <c r="B8443" i="43" s="1"/>
  <c r="B8444" i="43" s="1"/>
  <c r="B8445" i="43" s="1"/>
  <c r="B8446" i="43" s="1"/>
  <c r="B8447" i="43" s="1"/>
  <c r="B8448" i="43" s="1"/>
  <c r="B8449" i="43" s="1"/>
  <c r="B8450" i="43" s="1"/>
  <c r="B8451" i="43" s="1"/>
  <c r="B8452" i="43" s="1"/>
  <c r="B8453" i="43" s="1"/>
  <c r="B8454" i="43" s="1"/>
  <c r="B8455" i="43" s="1"/>
  <c r="B8456" i="43" s="1"/>
  <c r="B8457" i="43" s="1"/>
  <c r="B8458" i="43" s="1"/>
  <c r="B8459" i="43" s="1"/>
  <c r="B8460" i="43" s="1"/>
  <c r="B8461" i="43" s="1"/>
  <c r="B8462" i="43" s="1"/>
  <c r="B8463" i="43" s="1"/>
  <c r="B8464" i="43" s="1"/>
  <c r="B8465" i="43" s="1"/>
  <c r="B8466" i="43" s="1"/>
  <c r="B8467" i="43" s="1"/>
  <c r="B8468" i="43" s="1"/>
  <c r="B8469" i="43" s="1"/>
  <c r="B8470" i="43" s="1"/>
  <c r="B8471" i="43" s="1"/>
  <c r="B8472" i="43" s="1"/>
  <c r="B8473" i="43" s="1"/>
  <c r="B8474" i="43" s="1"/>
  <c r="B8475" i="43" s="1"/>
  <c r="B8476" i="43" s="1"/>
  <c r="B8477" i="43" s="1"/>
  <c r="B8478" i="43" s="1"/>
  <c r="B8479" i="43" s="1"/>
  <c r="B8480" i="43" s="1"/>
  <c r="B8481" i="43" s="1"/>
  <c r="B8482" i="43" s="1"/>
  <c r="B8483" i="43" s="1"/>
  <c r="B8484" i="43" s="1"/>
  <c r="B8485" i="43" s="1"/>
  <c r="B8486" i="43" s="1"/>
  <c r="B8487" i="43" s="1"/>
  <c r="B8488" i="43" s="1"/>
  <c r="B8489" i="43" s="1"/>
  <c r="B8490" i="43" s="1"/>
  <c r="B8491" i="43" s="1"/>
  <c r="B8492" i="43" s="1"/>
  <c r="B8493" i="43" s="1"/>
  <c r="B8494" i="43" s="1"/>
  <c r="B8495" i="43" s="1"/>
  <c r="B8496" i="43" s="1"/>
  <c r="B8497" i="43" s="1"/>
  <c r="B8498" i="43" s="1"/>
  <c r="B8499" i="43" s="1"/>
  <c r="B8500" i="43" s="1"/>
  <c r="B8501" i="43" s="1"/>
  <c r="B8502" i="43" s="1"/>
  <c r="B8503" i="43" s="1"/>
  <c r="B8504" i="43" s="1"/>
  <c r="B8505" i="43" s="1"/>
  <c r="B8506" i="43" s="1"/>
  <c r="B8507" i="43" s="1"/>
  <c r="B8508" i="43" s="1"/>
  <c r="B8509" i="43" s="1"/>
  <c r="B8510" i="43" s="1"/>
  <c r="B8511" i="43" s="1"/>
  <c r="B8512" i="43" s="1"/>
  <c r="B8513" i="43" s="1"/>
  <c r="B8514" i="43" s="1"/>
  <c r="B8515" i="43" s="1"/>
  <c r="B8516" i="43" s="1"/>
  <c r="B8517" i="43" s="1"/>
  <c r="B8518" i="43" s="1"/>
  <c r="B8519" i="43" s="1"/>
  <c r="B8520" i="43" s="1"/>
  <c r="B8521" i="43" s="1"/>
  <c r="B8522" i="43" s="1"/>
  <c r="B8523" i="43" s="1"/>
  <c r="B8524" i="43" s="1"/>
  <c r="B8525" i="43" s="1"/>
  <c r="B8526" i="43" s="1"/>
  <c r="B8527" i="43" s="1"/>
  <c r="B8528" i="43" s="1"/>
  <c r="B8529" i="43" s="1"/>
  <c r="B8530" i="43" s="1"/>
  <c r="B8531" i="43" s="1"/>
  <c r="B8532" i="43" s="1"/>
  <c r="B8533" i="43" s="1"/>
  <c r="B8534" i="43" s="1"/>
  <c r="B8535" i="43" s="1"/>
  <c r="B8536" i="43" s="1"/>
  <c r="B8537" i="43" s="1"/>
  <c r="B8538" i="43" s="1"/>
  <c r="B8539" i="43" s="1"/>
  <c r="B8540" i="43" s="1"/>
  <c r="B8541" i="43" s="1"/>
  <c r="B8542" i="43" s="1"/>
  <c r="B8543" i="43" s="1"/>
  <c r="B8544" i="43" s="1"/>
  <c r="B8545" i="43" s="1"/>
  <c r="B8546" i="43" s="1"/>
  <c r="B8547" i="43" s="1"/>
  <c r="B8548" i="43" s="1"/>
  <c r="B8549" i="43" s="1"/>
  <c r="B8550" i="43" s="1"/>
  <c r="B8551" i="43" s="1"/>
  <c r="B8552" i="43" s="1"/>
  <c r="B8553" i="43" s="1"/>
  <c r="B8554" i="43" s="1"/>
  <c r="B8555" i="43" s="1"/>
  <c r="B8556" i="43" s="1"/>
  <c r="B8557" i="43" s="1"/>
  <c r="B8558" i="43" s="1"/>
  <c r="B8559" i="43" s="1"/>
  <c r="B8560" i="43" s="1"/>
  <c r="B8561" i="43" s="1"/>
  <c r="B8562" i="43" s="1"/>
  <c r="B8563" i="43" s="1"/>
  <c r="B8564" i="43" s="1"/>
  <c r="B8565" i="43" s="1"/>
  <c r="B8566" i="43" s="1"/>
  <c r="B8567" i="43" s="1"/>
  <c r="B8568" i="43" s="1"/>
  <c r="B8569" i="43" s="1"/>
  <c r="B8570" i="43" s="1"/>
  <c r="B8571" i="43" s="1"/>
  <c r="B8572" i="43" s="1"/>
  <c r="B8573" i="43" s="1"/>
  <c r="B8574" i="43" s="1"/>
  <c r="B8575" i="43" s="1"/>
  <c r="B8576" i="43" s="1"/>
  <c r="B8577" i="43" s="1"/>
  <c r="B8578" i="43" s="1"/>
  <c r="B8579" i="43" s="1"/>
  <c r="B8580" i="43" s="1"/>
  <c r="B8581" i="43" s="1"/>
  <c r="B8582" i="43" s="1"/>
  <c r="B8583" i="43" s="1"/>
  <c r="B8584" i="43" s="1"/>
  <c r="B8585" i="43" s="1"/>
  <c r="B8586" i="43" s="1"/>
  <c r="B8587" i="43" s="1"/>
  <c r="B8588" i="43" s="1"/>
  <c r="B8589" i="43" s="1"/>
  <c r="B8590" i="43" s="1"/>
  <c r="B8591" i="43" s="1"/>
  <c r="B8592" i="43" s="1"/>
  <c r="B8593" i="43" s="1"/>
  <c r="B8594" i="43" s="1"/>
  <c r="B8595" i="43" s="1"/>
  <c r="B8596" i="43" s="1"/>
  <c r="B8597" i="43" s="1"/>
  <c r="B8598" i="43" s="1"/>
  <c r="B8599" i="43" s="1"/>
  <c r="B8600" i="43" s="1"/>
  <c r="B8601" i="43" s="1"/>
  <c r="B8602" i="43" s="1"/>
  <c r="B8603" i="43" s="1"/>
  <c r="B8604" i="43" s="1"/>
  <c r="B8605" i="43" s="1"/>
  <c r="B8606" i="43" s="1"/>
  <c r="B8607" i="43" s="1"/>
  <c r="B8608" i="43" s="1"/>
  <c r="B8609" i="43" s="1"/>
  <c r="B8610" i="43" s="1"/>
  <c r="B8611" i="43" s="1"/>
  <c r="B8612" i="43" s="1"/>
  <c r="B8613" i="43" s="1"/>
  <c r="B8614" i="43" s="1"/>
  <c r="B8615" i="43" s="1"/>
  <c r="B8616" i="43" s="1"/>
  <c r="B8617" i="43" s="1"/>
  <c r="B8618" i="43" s="1"/>
  <c r="B8619" i="43" s="1"/>
  <c r="B8620" i="43" s="1"/>
  <c r="B8621" i="43" s="1"/>
  <c r="B8622" i="43" s="1"/>
  <c r="B8623" i="43" s="1"/>
  <c r="B8624" i="43" s="1"/>
  <c r="B8625" i="43" s="1"/>
  <c r="B8626" i="43" s="1"/>
  <c r="B8627" i="43" s="1"/>
  <c r="B8628" i="43" s="1"/>
  <c r="B8629" i="43" s="1"/>
  <c r="B8630" i="43" s="1"/>
  <c r="B8631" i="43" s="1"/>
  <c r="B8632" i="43" s="1"/>
  <c r="B8633" i="43" s="1"/>
  <c r="B8634" i="43" s="1"/>
  <c r="B8635" i="43" s="1"/>
  <c r="B8636" i="43" s="1"/>
  <c r="B8637" i="43" s="1"/>
  <c r="B8638" i="43" s="1"/>
  <c r="B8639" i="43" s="1"/>
  <c r="B8640" i="43" s="1"/>
  <c r="B8641" i="43" s="1"/>
  <c r="B8642" i="43" s="1"/>
  <c r="B8643" i="43" s="1"/>
  <c r="B8644" i="43" s="1"/>
  <c r="B8645" i="43" s="1"/>
  <c r="B8646" i="43" s="1"/>
  <c r="B8647" i="43" s="1"/>
  <c r="B8648" i="43" s="1"/>
  <c r="B8649" i="43" s="1"/>
  <c r="B8650" i="43" s="1"/>
  <c r="B8651" i="43" s="1"/>
  <c r="B8652" i="43" s="1"/>
  <c r="B8653" i="43" s="1"/>
  <c r="B8654" i="43" s="1"/>
  <c r="B8655" i="43" s="1"/>
  <c r="B8656" i="43" s="1"/>
  <c r="B8657" i="43" s="1"/>
  <c r="B8658" i="43" s="1"/>
  <c r="B8659" i="43" s="1"/>
  <c r="B8660" i="43" s="1"/>
  <c r="B8661" i="43" s="1"/>
  <c r="B8662" i="43" s="1"/>
  <c r="B8663" i="43" s="1"/>
  <c r="B8664" i="43" s="1"/>
  <c r="B8665" i="43" s="1"/>
  <c r="B8666" i="43" s="1"/>
  <c r="B8667" i="43" s="1"/>
  <c r="B8668" i="43" s="1"/>
  <c r="B8669" i="43" s="1"/>
  <c r="B8670" i="43" s="1"/>
  <c r="B8671" i="43" s="1"/>
  <c r="B8672" i="43" s="1"/>
  <c r="B8673" i="43" s="1"/>
  <c r="B8674" i="43" s="1"/>
  <c r="B8675" i="43" s="1"/>
  <c r="B8676" i="43" s="1"/>
  <c r="B8677" i="43" s="1"/>
  <c r="B8678" i="43" s="1"/>
  <c r="B8679" i="43" s="1"/>
  <c r="B8680" i="43" s="1"/>
  <c r="B8681" i="43" s="1"/>
  <c r="B8682" i="43" s="1"/>
  <c r="B8683" i="43" s="1"/>
  <c r="B8684" i="43" s="1"/>
  <c r="B8685" i="43" s="1"/>
  <c r="B8686" i="43" s="1"/>
  <c r="B8687" i="43" s="1"/>
  <c r="B8688" i="43" s="1"/>
  <c r="B8689" i="43" s="1"/>
  <c r="B8690" i="43" s="1"/>
  <c r="B8691" i="43" s="1"/>
  <c r="B8692" i="43" s="1"/>
  <c r="B8693" i="43" s="1"/>
  <c r="B8694" i="43" s="1"/>
  <c r="B8695" i="43" s="1"/>
  <c r="B8696" i="43" s="1"/>
  <c r="B8697" i="43" s="1"/>
  <c r="B8698" i="43" s="1"/>
  <c r="B8699" i="43" s="1"/>
  <c r="B8700" i="43" s="1"/>
  <c r="B8701" i="43" s="1"/>
  <c r="B8702" i="43" s="1"/>
  <c r="B8703" i="43" s="1"/>
  <c r="B8704" i="43" s="1"/>
  <c r="B8705" i="43" s="1"/>
  <c r="B8706" i="43" s="1"/>
  <c r="B8707" i="43" s="1"/>
  <c r="B8708" i="43" s="1"/>
  <c r="B8709" i="43" s="1"/>
  <c r="B8710" i="43" s="1"/>
  <c r="B8711" i="43" s="1"/>
  <c r="B8712" i="43" s="1"/>
  <c r="B8713" i="43" s="1"/>
  <c r="B8714" i="43" s="1"/>
  <c r="B8715" i="43" s="1"/>
  <c r="B8716" i="43" s="1"/>
  <c r="B8717" i="43" s="1"/>
  <c r="B8718" i="43" s="1"/>
  <c r="B8719" i="43" s="1"/>
  <c r="B8720" i="43" s="1"/>
  <c r="B8721" i="43" s="1"/>
  <c r="B8722" i="43" s="1"/>
  <c r="B8723" i="43" s="1"/>
  <c r="B8724" i="43" s="1"/>
  <c r="B8725" i="43" s="1"/>
  <c r="B8726" i="43" s="1"/>
  <c r="B8727" i="43" s="1"/>
  <c r="B8728" i="43" s="1"/>
  <c r="B8729" i="43" s="1"/>
  <c r="B8730" i="43" s="1"/>
  <c r="B8731" i="43" s="1"/>
  <c r="B8732" i="43" s="1"/>
  <c r="B8733" i="43" s="1"/>
  <c r="B8734" i="43" s="1"/>
  <c r="B8735" i="43" s="1"/>
  <c r="B8736" i="43" s="1"/>
  <c r="B8737" i="43" s="1"/>
  <c r="B8738" i="43" s="1"/>
  <c r="B8739" i="43" s="1"/>
  <c r="B8740" i="43" s="1"/>
  <c r="B8741" i="43" s="1"/>
  <c r="B8742" i="43" s="1"/>
  <c r="B8743" i="43" s="1"/>
  <c r="B8744" i="43" s="1"/>
  <c r="B8745" i="43" s="1"/>
  <c r="B8746" i="43" s="1"/>
  <c r="B8747" i="43" s="1"/>
  <c r="B8748" i="43" s="1"/>
  <c r="B8749" i="43" s="1"/>
  <c r="B8750" i="43" s="1"/>
  <c r="B8751" i="43" s="1"/>
  <c r="B8752" i="43" s="1"/>
  <c r="B8753" i="43" s="1"/>
  <c r="B8754" i="43" s="1"/>
  <c r="B8755" i="43" s="1"/>
  <c r="B8756" i="43" s="1"/>
  <c r="B8757" i="43" s="1"/>
  <c r="B8758" i="43" s="1"/>
  <c r="B8759" i="43" s="1"/>
  <c r="B8760" i="43" s="1"/>
  <c r="B8761" i="43" s="1"/>
  <c r="B8762" i="43" s="1"/>
  <c r="I11" i="12"/>
  <c r="I12" i="12"/>
  <c r="I13" i="12" s="1"/>
  <c r="I10" i="12"/>
  <c r="I7" i="12"/>
  <c r="I8" i="12"/>
  <c r="I9" i="12"/>
  <c r="H11" i="12"/>
  <c r="H12" i="12"/>
  <c r="H10" i="12"/>
  <c r="H7" i="12"/>
  <c r="H8" i="12"/>
  <c r="H9" i="12"/>
  <c r="G11" i="12"/>
  <c r="G12" i="12"/>
  <c r="G10" i="12"/>
  <c r="G7" i="12"/>
  <c r="G8" i="12"/>
  <c r="G9" i="12"/>
  <c r="K18" i="11" l="1"/>
  <c r="K19" i="11" l="1"/>
  <c r="D19" i="40"/>
  <c r="D20" i="40" s="1"/>
  <c r="D25" i="40" s="1"/>
  <c r="D30" i="40" s="1"/>
  <c r="D35" i="40" s="1"/>
  <c r="D18" i="40"/>
  <c r="D23" i="40" s="1"/>
  <c r="D28" i="40" s="1"/>
  <c r="D33" i="40" s="1"/>
  <c r="D17" i="40"/>
  <c r="D22" i="40" s="1"/>
  <c r="D27" i="40" s="1"/>
  <c r="D32" i="40" s="1"/>
  <c r="D16" i="40"/>
  <c r="D21" i="40" s="1"/>
  <c r="D26" i="40" s="1"/>
  <c r="D31" i="40" s="1"/>
  <c r="D6" i="40"/>
  <c r="D7" i="40" s="1"/>
  <c r="D8" i="40" s="1"/>
  <c r="D9" i="40" s="1"/>
  <c r="D10" i="40" s="1"/>
  <c r="D11" i="40" s="1"/>
  <c r="D12" i="40" s="1"/>
  <c r="D13" i="40" s="1"/>
  <c r="D14" i="40" s="1"/>
  <c r="D15" i="40" s="1"/>
  <c r="D24" i="40" l="1"/>
  <c r="D29" i="40" s="1"/>
  <c r="D34" i="40" s="1"/>
  <c r="AH6" i="29" l="1"/>
  <c r="AH7" i="29"/>
  <c r="AH8" i="29"/>
  <c r="AH9" i="29"/>
  <c r="AH10" i="29"/>
  <c r="AH11" i="29"/>
  <c r="AH12" i="29"/>
  <c r="AH13" i="29"/>
  <c r="AH14" i="29"/>
  <c r="AH15" i="29"/>
  <c r="AH16" i="29"/>
  <c r="AH17" i="29"/>
  <c r="AH18" i="29"/>
  <c r="AH19" i="29"/>
  <c r="AH20" i="29"/>
  <c r="AH21" i="29"/>
  <c r="AH22" i="29"/>
  <c r="AH23" i="29"/>
  <c r="AH24" i="29"/>
  <c r="AH25" i="29"/>
  <c r="AH26" i="29"/>
  <c r="AH27" i="29"/>
  <c r="AH28" i="29"/>
  <c r="AH29" i="29"/>
  <c r="AH30" i="29"/>
  <c r="AH31" i="29"/>
  <c r="AH32" i="29"/>
  <c r="AH33" i="29"/>
  <c r="AH34" i="29"/>
  <c r="AH35" i="29"/>
  <c r="AH36" i="29"/>
  <c r="AH37" i="29"/>
  <c r="AH38" i="29"/>
  <c r="AH39" i="29"/>
  <c r="AH40" i="29"/>
  <c r="AH41" i="29"/>
  <c r="AH42" i="29"/>
  <c r="AH43" i="29"/>
  <c r="AH44" i="29"/>
  <c r="AH45" i="29"/>
  <c r="AH46" i="29"/>
  <c r="AH47" i="29"/>
  <c r="AH48" i="29"/>
  <c r="AH49" i="29"/>
  <c r="AH50" i="29"/>
  <c r="AH51" i="29"/>
  <c r="AH52" i="29"/>
  <c r="AH53" i="29"/>
  <c r="AH54" i="29"/>
  <c r="AH55" i="29"/>
  <c r="AH56" i="29"/>
  <c r="AH57" i="29"/>
  <c r="AH58" i="29"/>
  <c r="AH59" i="29"/>
  <c r="AH60" i="29"/>
  <c r="AH61" i="29"/>
  <c r="AH62" i="29"/>
  <c r="AH63" i="29"/>
  <c r="AH64" i="29"/>
  <c r="AH5" i="29"/>
  <c r="C11" i="35"/>
  <c r="C10" i="35"/>
  <c r="C9" i="35"/>
  <c r="C8" i="35"/>
  <c r="C7" i="35"/>
  <c r="C8" i="33"/>
  <c r="C9" i="33"/>
  <c r="C10" i="33"/>
  <c r="C11" i="33"/>
  <c r="C7" i="33"/>
  <c r="U17" i="31"/>
  <c r="Y17" i="31"/>
  <c r="D7" i="35" s="1"/>
  <c r="U18" i="31"/>
  <c r="D8" i="33" s="1"/>
  <c r="Y18" i="31"/>
  <c r="D8" i="35" s="1"/>
  <c r="U19" i="31"/>
  <c r="Y19" i="31"/>
  <c r="D9" i="35" s="1"/>
  <c r="U20" i="31"/>
  <c r="Y20" i="31"/>
  <c r="D10" i="35" s="1"/>
  <c r="U21" i="31"/>
  <c r="Y21" i="31"/>
  <c r="D11" i="35" s="1"/>
  <c r="E45" i="31"/>
  <c r="F45" i="31" s="1"/>
  <c r="E46" i="31"/>
  <c r="F46" i="31" s="1"/>
  <c r="E47" i="31"/>
  <c r="F47" i="31" s="1"/>
  <c r="E48" i="31"/>
  <c r="E49" i="31"/>
  <c r="F49" i="31" s="1"/>
  <c r="E50" i="31"/>
  <c r="F50" i="31" s="1"/>
  <c r="E51" i="31"/>
  <c r="F51" i="31" s="1"/>
  <c r="E52" i="31"/>
  <c r="F52" i="31" s="1"/>
  <c r="F6" i="31"/>
  <c r="D45" i="31"/>
  <c r="D46" i="31"/>
  <c r="D47" i="31"/>
  <c r="D48" i="31"/>
  <c r="D49" i="31"/>
  <c r="D50" i="31"/>
  <c r="D51" i="31"/>
  <c r="D52" i="31"/>
  <c r="J5" i="31"/>
  <c r="D11" i="33" l="1"/>
  <c r="D10" i="33"/>
  <c r="D7" i="33"/>
  <c r="D9" i="33"/>
  <c r="F48" i="31"/>
  <c r="G48" i="31" s="1"/>
  <c r="I48" i="31" s="1"/>
  <c r="J48" i="31" s="1"/>
  <c r="D6" i="34"/>
  <c r="D36" i="34"/>
  <c r="G46" i="31"/>
  <c r="I46" i="31" s="1"/>
  <c r="J46" i="31" s="1"/>
  <c r="G45" i="31"/>
  <c r="I45" i="31" s="1"/>
  <c r="J45" i="31" s="1"/>
  <c r="G49" i="31"/>
  <c r="I49" i="31" s="1"/>
  <c r="J49" i="31" s="1"/>
  <c r="G52" i="31"/>
  <c r="I52" i="31" s="1"/>
  <c r="J52" i="31" s="1"/>
  <c r="G51" i="31"/>
  <c r="I51" i="31" s="1"/>
  <c r="J51" i="31" s="1"/>
  <c r="G6" i="31"/>
  <c r="I6" i="31" s="1"/>
  <c r="G50" i="31"/>
  <c r="I50" i="31" s="1"/>
  <c r="J50" i="31" s="1"/>
  <c r="G47" i="31"/>
  <c r="I47" i="31" s="1"/>
  <c r="J47" i="31" s="1"/>
  <c r="L19" i="31" l="1"/>
  <c r="O19" i="31" s="1"/>
  <c r="L11" i="31"/>
  <c r="O11" i="31" s="1"/>
  <c r="D13" i="32" s="1"/>
  <c r="L12" i="31"/>
  <c r="O12" i="31" s="1"/>
  <c r="D14" i="32" s="1"/>
  <c r="L13" i="31"/>
  <c r="O13" i="31" s="1"/>
  <c r="L6" i="31"/>
  <c r="O6" i="31" s="1"/>
  <c r="D8" i="32" s="1"/>
  <c r="J6" i="31"/>
  <c r="L5" i="31" s="1"/>
  <c r="O5" i="31" s="1"/>
  <c r="L14" i="31"/>
  <c r="L7" i="31"/>
  <c r="L9" i="31"/>
  <c r="O9" i="31" s="1"/>
  <c r="L15" i="31"/>
  <c r="O15" i="31" s="1"/>
  <c r="D17" i="32" s="1"/>
  <c r="L16" i="31"/>
  <c r="O16" i="31" s="1"/>
  <c r="L8" i="31"/>
  <c r="O8" i="31" s="1"/>
  <c r="D10" i="32" s="1"/>
  <c r="L17" i="31"/>
  <c r="O17" i="31" s="1"/>
  <c r="D19" i="32" s="1"/>
  <c r="L18" i="31"/>
  <c r="O18" i="31" s="1"/>
  <c r="D20" i="32" s="1"/>
  <c r="L10" i="31"/>
  <c r="O10" i="31" s="1"/>
  <c r="D12" i="32" s="1"/>
  <c r="Q5" i="31" l="1"/>
  <c r="D7" i="32"/>
  <c r="D18" i="32"/>
  <c r="Q8" i="31"/>
  <c r="Q6" i="31"/>
  <c r="D11" i="32"/>
  <c r="D15" i="32"/>
  <c r="Q7" i="31"/>
  <c r="D21" i="32"/>
  <c r="Q9" i="31"/>
  <c r="B54" i="30" l="1"/>
  <c r="C54" i="30"/>
  <c r="B55" i="30"/>
  <c r="C55" i="30"/>
  <c r="B56" i="30"/>
  <c r="C56" i="30"/>
  <c r="B57" i="30"/>
  <c r="C57" i="30"/>
  <c r="B58" i="30"/>
  <c r="C58" i="30"/>
  <c r="B59" i="30"/>
  <c r="C59" i="30"/>
  <c r="B60" i="30"/>
  <c r="C60" i="30"/>
  <c r="B61" i="30"/>
  <c r="C61" i="30"/>
  <c r="B62" i="30"/>
  <c r="C62" i="30"/>
  <c r="B63" i="30"/>
  <c r="C63" i="30"/>
  <c r="B64" i="30"/>
  <c r="C64" i="30"/>
  <c r="B65" i="30"/>
  <c r="C65" i="30"/>
  <c r="B7" i="30"/>
  <c r="C7" i="30"/>
  <c r="B8" i="30"/>
  <c r="C8" i="30"/>
  <c r="B9" i="30"/>
  <c r="C9" i="30"/>
  <c r="B10" i="30"/>
  <c r="C10" i="30"/>
  <c r="B11" i="30"/>
  <c r="C11" i="30"/>
  <c r="B12" i="30"/>
  <c r="C12" i="30"/>
  <c r="B13" i="30"/>
  <c r="C13" i="30"/>
  <c r="B14" i="30"/>
  <c r="C14" i="30"/>
  <c r="B15" i="30"/>
  <c r="C15" i="30"/>
  <c r="B16" i="30"/>
  <c r="C16" i="30"/>
  <c r="B17" i="30"/>
  <c r="C17" i="30"/>
  <c r="B18" i="30"/>
  <c r="C18" i="30"/>
  <c r="B19" i="30"/>
  <c r="C19" i="30"/>
  <c r="B20" i="30"/>
  <c r="C20" i="30"/>
  <c r="B21" i="30"/>
  <c r="C21" i="30"/>
  <c r="B22" i="30"/>
  <c r="C22" i="30"/>
  <c r="B23" i="30"/>
  <c r="C23" i="30"/>
  <c r="B24" i="30"/>
  <c r="C24" i="30"/>
  <c r="B25" i="30"/>
  <c r="C25" i="30"/>
  <c r="B26" i="30"/>
  <c r="C26" i="30"/>
  <c r="B27" i="30"/>
  <c r="C27" i="30"/>
  <c r="B28" i="30"/>
  <c r="C28" i="30"/>
  <c r="B29" i="30"/>
  <c r="C29" i="30"/>
  <c r="B30" i="30"/>
  <c r="C30" i="30"/>
  <c r="B31" i="30"/>
  <c r="C31" i="30"/>
  <c r="B32" i="30"/>
  <c r="C32" i="30"/>
  <c r="B33" i="30"/>
  <c r="C33" i="30"/>
  <c r="B34" i="30"/>
  <c r="C34" i="30"/>
  <c r="B35" i="30"/>
  <c r="C35" i="30"/>
  <c r="B36" i="30"/>
  <c r="C36" i="30"/>
  <c r="B37" i="30"/>
  <c r="C37" i="30"/>
  <c r="B38" i="30"/>
  <c r="C38" i="30"/>
  <c r="B39" i="30"/>
  <c r="C39" i="30"/>
  <c r="B40" i="30"/>
  <c r="C40" i="30"/>
  <c r="B41" i="30"/>
  <c r="C41" i="30"/>
  <c r="B42" i="30"/>
  <c r="C42" i="30"/>
  <c r="B43" i="30"/>
  <c r="C43" i="30"/>
  <c r="B44" i="30"/>
  <c r="C44" i="30"/>
  <c r="B45" i="30"/>
  <c r="C45" i="30"/>
  <c r="B46" i="30"/>
  <c r="C46" i="30"/>
  <c r="B47" i="30"/>
  <c r="C47" i="30"/>
  <c r="B48" i="30"/>
  <c r="C48" i="30"/>
  <c r="B49" i="30"/>
  <c r="C49" i="30"/>
  <c r="B50" i="30"/>
  <c r="C50" i="30"/>
  <c r="B51" i="30"/>
  <c r="C51" i="30"/>
  <c r="B52" i="30"/>
  <c r="C52" i="30"/>
  <c r="B53" i="30"/>
  <c r="C53" i="30"/>
  <c r="C6" i="30"/>
  <c r="B6" i="30"/>
  <c r="P6" i="29"/>
  <c r="P7" i="29"/>
  <c r="P8" i="29"/>
  <c r="P9" i="29"/>
  <c r="P10" i="29"/>
  <c r="P11" i="29"/>
  <c r="P12" i="29"/>
  <c r="P13" i="29"/>
  <c r="P14" i="29"/>
  <c r="P15" i="29"/>
  <c r="P16" i="29"/>
  <c r="P17" i="29"/>
  <c r="P18" i="29"/>
  <c r="P19" i="29"/>
  <c r="P20" i="29"/>
  <c r="P21" i="29"/>
  <c r="P22" i="29"/>
  <c r="P23" i="29"/>
  <c r="P24" i="29"/>
  <c r="P25" i="29"/>
  <c r="P26" i="29"/>
  <c r="P27" i="29"/>
  <c r="P28" i="29"/>
  <c r="P29" i="29"/>
  <c r="P51" i="29"/>
  <c r="P52" i="29"/>
  <c r="P53" i="29"/>
  <c r="P54" i="29"/>
  <c r="P55" i="29"/>
  <c r="P56" i="29"/>
  <c r="P57" i="29"/>
  <c r="P58" i="29"/>
  <c r="P38" i="29"/>
  <c r="P39" i="29"/>
  <c r="P40" i="29"/>
  <c r="P41" i="29"/>
  <c r="P44" i="29"/>
  <c r="P45" i="29"/>
  <c r="P46" i="29"/>
  <c r="P5" i="29"/>
  <c r="D51" i="29"/>
  <c r="F51" i="29"/>
  <c r="G51" i="29"/>
  <c r="H51" i="29"/>
  <c r="I51" i="29"/>
  <c r="J51" i="29"/>
  <c r="D52" i="29"/>
  <c r="F52" i="29"/>
  <c r="G52" i="29"/>
  <c r="H52" i="29"/>
  <c r="I52" i="29"/>
  <c r="J52" i="29"/>
  <c r="D53" i="29"/>
  <c r="F53" i="29"/>
  <c r="G53" i="29"/>
  <c r="H53" i="29"/>
  <c r="I53" i="29"/>
  <c r="J53" i="29"/>
  <c r="D54" i="29"/>
  <c r="F54" i="29"/>
  <c r="G54" i="29"/>
  <c r="H54" i="29"/>
  <c r="I54" i="29"/>
  <c r="J54" i="29"/>
  <c r="D55" i="29"/>
  <c r="F55" i="29"/>
  <c r="G55" i="29"/>
  <c r="H55" i="29"/>
  <c r="I55" i="29"/>
  <c r="J55" i="29"/>
  <c r="D56" i="29"/>
  <c r="F56" i="29"/>
  <c r="G56" i="29"/>
  <c r="H56" i="29"/>
  <c r="I56" i="29"/>
  <c r="J56" i="29"/>
  <c r="D57" i="29"/>
  <c r="F57" i="29"/>
  <c r="G57" i="29"/>
  <c r="H57" i="29"/>
  <c r="I57" i="29"/>
  <c r="J57" i="29"/>
  <c r="D58" i="29"/>
  <c r="F58" i="29"/>
  <c r="G58" i="29"/>
  <c r="H58" i="29"/>
  <c r="I58" i="29"/>
  <c r="J58" i="29"/>
  <c r="D4" i="29"/>
  <c r="F3" i="29"/>
  <c r="J3" i="29"/>
  <c r="F4" i="29"/>
  <c r="G4" i="29"/>
  <c r="H4" i="29"/>
  <c r="I4" i="29"/>
  <c r="J4" i="29"/>
  <c r="BI14" i="54" l="1"/>
  <c r="BJ4" i="54"/>
  <c r="AF7" i="29"/>
  <c r="D8" i="30" s="1"/>
  <c r="AF59" i="29"/>
  <c r="D60" i="30" s="1"/>
  <c r="AF14" i="29"/>
  <c r="D15" i="30" s="1"/>
  <c r="AF52" i="29"/>
  <c r="D53" i="30" s="1"/>
  <c r="BJ15" i="54"/>
  <c r="BJ10" i="54"/>
  <c r="BJ13" i="54"/>
  <c r="BJ7" i="54"/>
  <c r="BI11" i="54"/>
  <c r="AF63" i="29"/>
  <c r="D64" i="30" s="1"/>
  <c r="BJ8" i="54"/>
  <c r="BJ14" i="54"/>
  <c r="AF55" i="29"/>
  <c r="D56" i="30" s="1"/>
  <c r="AF54" i="29"/>
  <c r="AF18" i="29"/>
  <c r="D19" i="30" s="1"/>
  <c r="AF15" i="29"/>
  <c r="D16" i="30" s="1"/>
  <c r="AF9" i="29"/>
  <c r="AF17" i="29"/>
  <c r="D18" i="30" s="1"/>
  <c r="AF10" i="29"/>
  <c r="D11" i="30" s="1"/>
  <c r="AF64" i="29"/>
  <c r="AF61" i="29"/>
  <c r="AF50" i="29"/>
  <c r="AF16" i="29"/>
  <c r="AF11" i="29"/>
  <c r="D12" i="30" s="1"/>
  <c r="AF5" i="29"/>
  <c r="AF12" i="29"/>
  <c r="D13" i="30" s="1"/>
  <c r="AF53" i="29"/>
  <c r="D54" i="30" s="1"/>
  <c r="AF6" i="29"/>
  <c r="D7" i="30" s="1"/>
  <c r="AF62" i="29"/>
  <c r="D63" i="30" s="1"/>
  <c r="AF19" i="29"/>
  <c r="AF13" i="29"/>
  <c r="AF8" i="29"/>
  <c r="D9" i="30" s="1"/>
  <c r="AF60" i="29"/>
  <c r="D61" i="30" s="1"/>
  <c r="AF58" i="29"/>
  <c r="AF57" i="29"/>
  <c r="D58" i="30" s="1"/>
  <c r="AF56" i="29"/>
  <c r="D57" i="30" s="1"/>
  <c r="AF51" i="29"/>
  <c r="D52" i="30" s="1"/>
  <c r="AF23" i="29"/>
  <c r="D24" i="30" s="1"/>
  <c r="AF34" i="29"/>
  <c r="AF30" i="29"/>
  <c r="D31" i="30" s="1"/>
  <c r="AF26" i="29"/>
  <c r="D27" i="30" s="1"/>
  <c r="AF22" i="29"/>
  <c r="D23" i="30" s="1"/>
  <c r="AF48" i="29"/>
  <c r="D49" i="30" s="1"/>
  <c r="AF44" i="29"/>
  <c r="D45" i="30" s="1"/>
  <c r="AF40" i="29"/>
  <c r="D41" i="30" s="1"/>
  <c r="AF36" i="29"/>
  <c r="D37" i="30" s="1"/>
  <c r="AF33" i="29"/>
  <c r="D34" i="30" s="1"/>
  <c r="AF29" i="29"/>
  <c r="D30" i="30" s="1"/>
  <c r="AF25" i="29"/>
  <c r="D26" i="30" s="1"/>
  <c r="AF21" i="29"/>
  <c r="D22" i="30" s="1"/>
  <c r="AF47" i="29"/>
  <c r="D48" i="30" s="1"/>
  <c r="AF43" i="29"/>
  <c r="AF39" i="29"/>
  <c r="AF35" i="29"/>
  <c r="AF37" i="29"/>
  <c r="D38" i="30" s="1"/>
  <c r="AF32" i="29"/>
  <c r="D33" i="30" s="1"/>
  <c r="AF28" i="29"/>
  <c r="AF24" i="29"/>
  <c r="AF20" i="29"/>
  <c r="AF41" i="29"/>
  <c r="D42" i="30" s="1"/>
  <c r="AF45" i="29"/>
  <c r="D46" i="30" s="1"/>
  <c r="AF46" i="29"/>
  <c r="AF42" i="29"/>
  <c r="D43" i="30" s="1"/>
  <c r="AF38" i="29"/>
  <c r="D39" i="30" s="1"/>
  <c r="AF49" i="29"/>
  <c r="AF31" i="29"/>
  <c r="AF27" i="29"/>
  <c r="D28" i="30" s="1"/>
  <c r="BI10" i="54" l="1"/>
  <c r="BI12" i="54"/>
  <c r="BI4" i="54"/>
  <c r="BI15" i="54"/>
  <c r="BI8" i="54"/>
  <c r="BI13" i="54"/>
  <c r="BI7" i="54"/>
  <c r="BJ12" i="54"/>
  <c r="AS30" i="54" s="1"/>
  <c r="BJ11" i="54"/>
  <c r="AW29" i="54" s="1"/>
  <c r="AY26" i="54"/>
  <c r="AZ26" i="54"/>
  <c r="BA26" i="54"/>
  <c r="BB26" i="54"/>
  <c r="BC26" i="54"/>
  <c r="BD26" i="54"/>
  <c r="AR26" i="54"/>
  <c r="AS26" i="54"/>
  <c r="BE26" i="54"/>
  <c r="AT26" i="54"/>
  <c r="AU26" i="54"/>
  <c r="AV26" i="54"/>
  <c r="AW26" i="54"/>
  <c r="AX26" i="54"/>
  <c r="AT31" i="54"/>
  <c r="AU31" i="54"/>
  <c r="AV31" i="54"/>
  <c r="AW31" i="54"/>
  <c r="AX31" i="54"/>
  <c r="AY31" i="54"/>
  <c r="AZ31" i="54"/>
  <c r="BA31" i="54"/>
  <c r="BB31" i="54"/>
  <c r="BC31" i="54"/>
  <c r="BD31" i="54"/>
  <c r="AR31" i="54"/>
  <c r="AS31" i="54"/>
  <c r="BE31" i="54"/>
  <c r="BC22" i="54"/>
  <c r="BD22" i="54"/>
  <c r="AR22" i="54"/>
  <c r="AS22" i="54"/>
  <c r="BE22" i="54"/>
  <c r="AT22" i="54"/>
  <c r="AU22" i="54"/>
  <c r="AV22" i="54"/>
  <c r="AW22" i="54"/>
  <c r="AX22" i="54"/>
  <c r="AY22" i="54"/>
  <c r="AZ22" i="54"/>
  <c r="BA22" i="54"/>
  <c r="BB22" i="54"/>
  <c r="AS32" i="54"/>
  <c r="BE32" i="54"/>
  <c r="AT32" i="54"/>
  <c r="AU32" i="54"/>
  <c r="AV32" i="54"/>
  <c r="AW32" i="54"/>
  <c r="AX32" i="54"/>
  <c r="AY32" i="54"/>
  <c r="AZ32" i="54"/>
  <c r="BA32" i="54"/>
  <c r="BB32" i="54"/>
  <c r="BC32" i="54"/>
  <c r="BD32" i="54"/>
  <c r="AR32" i="54"/>
  <c r="BJ6" i="54"/>
  <c r="BI6" i="54"/>
  <c r="BJ5" i="54"/>
  <c r="BI5" i="54"/>
  <c r="AZ25" i="54"/>
  <c r="BA25" i="54"/>
  <c r="BB25" i="54"/>
  <c r="BC25" i="54"/>
  <c r="BD25" i="54"/>
  <c r="AR25" i="54"/>
  <c r="AS25" i="54"/>
  <c r="BE25" i="54"/>
  <c r="AT25" i="54"/>
  <c r="AU25" i="54"/>
  <c r="AV25" i="54"/>
  <c r="AW25" i="54"/>
  <c r="AX25" i="54"/>
  <c r="AY25" i="54"/>
  <c r="BJ9" i="54"/>
  <c r="BI9" i="54"/>
  <c r="AW28" i="54"/>
  <c r="AX28" i="54"/>
  <c r="AY28" i="54"/>
  <c r="AZ28" i="54"/>
  <c r="BA28" i="54"/>
  <c r="BB28" i="54"/>
  <c r="BC28" i="54"/>
  <c r="BD28" i="54"/>
  <c r="AR28" i="54"/>
  <c r="AS28" i="54"/>
  <c r="BE28" i="54"/>
  <c r="AT28" i="54"/>
  <c r="AU28" i="54"/>
  <c r="AV28" i="54"/>
  <c r="BD33" i="54"/>
  <c r="AR33" i="54"/>
  <c r="AS33" i="54"/>
  <c r="BE33" i="54"/>
  <c r="AT33" i="54"/>
  <c r="AU33" i="54"/>
  <c r="AV33" i="54"/>
  <c r="AW33" i="54"/>
  <c r="AX33" i="54"/>
  <c r="AY33" i="54"/>
  <c r="AZ33" i="54"/>
  <c r="BA33" i="54"/>
  <c r="BB33" i="54"/>
  <c r="BC33" i="54"/>
  <c r="D36" i="30"/>
  <c r="AL17" i="29"/>
  <c r="D40" i="30"/>
  <c r="AL15" i="29"/>
  <c r="D32" i="30"/>
  <c r="AL13" i="29"/>
  <c r="D62" i="30"/>
  <c r="AL23" i="29"/>
  <c r="D44" i="30"/>
  <c r="AL16" i="29"/>
  <c r="D65" i="30"/>
  <c r="AL24" i="29"/>
  <c r="D50" i="30"/>
  <c r="AL19" i="29"/>
  <c r="D55" i="30"/>
  <c r="AL20" i="29"/>
  <c r="D59" i="30"/>
  <c r="AL21" i="29"/>
  <c r="D35" i="30"/>
  <c r="AL14" i="29"/>
  <c r="D6" i="30"/>
  <c r="AL7" i="29"/>
  <c r="D51" i="30"/>
  <c r="AL22" i="29"/>
  <c r="D21" i="30"/>
  <c r="AL12" i="29"/>
  <c r="D25" i="30"/>
  <c r="AL10" i="29"/>
  <c r="D47" i="30"/>
  <c r="AL18" i="29"/>
  <c r="D29" i="30"/>
  <c r="AL11" i="29"/>
  <c r="D14" i="30"/>
  <c r="AL6" i="29"/>
  <c r="D17" i="30"/>
  <c r="AL8" i="29"/>
  <c r="D10" i="30"/>
  <c r="D20" i="30"/>
  <c r="AL9" i="29"/>
  <c r="D33" i="18"/>
  <c r="D32" i="18"/>
  <c r="AR30" i="54" l="1"/>
  <c r="BE29" i="54"/>
  <c r="AR29" i="54"/>
  <c r="AX29" i="54"/>
  <c r="BD30" i="54"/>
  <c r="AY29" i="54"/>
  <c r="BC30" i="54"/>
  <c r="BA30" i="54"/>
  <c r="AZ30" i="54"/>
  <c r="AY30" i="54"/>
  <c r="AV29" i="54"/>
  <c r="AX30" i="54"/>
  <c r="AW30" i="54"/>
  <c r="BB30" i="54"/>
  <c r="AV30" i="54"/>
  <c r="AT29" i="54"/>
  <c r="AU30" i="54"/>
  <c r="AS29" i="54"/>
  <c r="BD29" i="54"/>
  <c r="AT30" i="54"/>
  <c r="BC29" i="54"/>
  <c r="BB29" i="54"/>
  <c r="BA29" i="54"/>
  <c r="AZ29" i="54"/>
  <c r="BE30" i="54"/>
  <c r="AU29" i="54"/>
  <c r="BA24" i="54"/>
  <c r="BB24" i="54"/>
  <c r="BC24" i="54"/>
  <c r="BD24" i="54"/>
  <c r="AR24" i="54"/>
  <c r="AS24" i="54"/>
  <c r="BE24" i="54"/>
  <c r="AT24" i="54"/>
  <c r="AU24" i="54"/>
  <c r="AV24" i="54"/>
  <c r="AW24" i="54"/>
  <c r="AX24" i="54"/>
  <c r="AY24" i="54"/>
  <c r="AZ24" i="54"/>
  <c r="AX27" i="54"/>
  <c r="AY27" i="54"/>
  <c r="AZ27" i="54"/>
  <c r="BA27" i="54"/>
  <c r="BB27" i="54"/>
  <c r="BC27" i="54"/>
  <c r="BD27" i="54"/>
  <c r="AR27" i="54"/>
  <c r="AS27" i="54"/>
  <c r="BE27" i="54"/>
  <c r="AT27" i="54"/>
  <c r="AU27" i="54"/>
  <c r="AV27" i="54"/>
  <c r="AW27" i="54"/>
  <c r="BB23" i="54"/>
  <c r="BC23" i="54"/>
  <c r="BD23" i="54"/>
  <c r="AR23" i="54"/>
  <c r="AS23" i="54"/>
  <c r="BE23" i="54"/>
  <c r="AT23" i="54"/>
  <c r="AU23" i="54"/>
  <c r="AV23" i="54"/>
  <c r="AW23" i="54"/>
  <c r="AX23" i="54"/>
  <c r="AY23" i="54"/>
  <c r="AZ23" i="54"/>
  <c r="BA23" i="54"/>
  <c r="C63" i="26"/>
  <c r="B63" i="26"/>
  <c r="C88" i="26"/>
  <c r="B88" i="26"/>
  <c r="C56" i="26"/>
  <c r="C57" i="26" s="1"/>
  <c r="B56" i="26"/>
  <c r="C43" i="26"/>
  <c r="C44" i="26" s="1"/>
  <c r="B43" i="26"/>
  <c r="B44" i="26" s="1"/>
  <c r="C35" i="26"/>
  <c r="B35" i="26"/>
  <c r="B36" i="26" s="1"/>
  <c r="C28" i="26"/>
  <c r="B28" i="26"/>
  <c r="B29" i="26" s="1"/>
  <c r="C20" i="26"/>
  <c r="C21" i="26" s="1"/>
  <c r="B20" i="26"/>
  <c r="B21" i="26" s="1"/>
  <c r="C6" i="26"/>
  <c r="B6" i="26"/>
  <c r="J5" i="24"/>
  <c r="G65" i="24"/>
  <c r="I65" i="24" s="1"/>
  <c r="J65" i="24" s="1"/>
  <c r="G86" i="24"/>
  <c r="I86" i="24" s="1"/>
  <c r="J86" i="24" s="1"/>
  <c r="G105" i="24"/>
  <c r="I105" i="24" s="1"/>
  <c r="D117" i="24"/>
  <c r="D118" i="24" s="1"/>
  <c r="D119" i="24" s="1"/>
  <c r="D120" i="24" s="1"/>
  <c r="D84" i="24"/>
  <c r="D28" i="24"/>
  <c r="D29" i="24" s="1"/>
  <c r="E30" i="24"/>
  <c r="E63" i="24"/>
  <c r="E64" i="24"/>
  <c r="E85" i="24"/>
  <c r="E104" i="24"/>
  <c r="C5" i="24"/>
  <c r="D9" i="24"/>
  <c r="D42" i="24"/>
  <c r="D47" i="24"/>
  <c r="D55" i="24"/>
  <c r="D56" i="24" s="1"/>
  <c r="D57" i="24" s="1"/>
  <c r="D58" i="24" s="1"/>
  <c r="D70" i="24"/>
  <c r="D106" i="24"/>
  <c r="D107" i="24"/>
  <c r="D108" i="24"/>
  <c r="D109" i="24"/>
  <c r="D110" i="24"/>
  <c r="D111" i="24" s="1"/>
  <c r="D112" i="24" s="1"/>
  <c r="D113" i="24"/>
  <c r="D114" i="24" s="1"/>
  <c r="D115" i="24"/>
  <c r="D6" i="24"/>
  <c r="E8" i="24"/>
  <c r="E10" i="24"/>
  <c r="E11" i="24"/>
  <c r="E12" i="24"/>
  <c r="E14" i="24"/>
  <c r="E15" i="24"/>
  <c r="E16" i="24"/>
  <c r="E17" i="24"/>
  <c r="C110" i="24"/>
  <c r="E110" i="24" s="1"/>
  <c r="C111" i="24"/>
  <c r="E111" i="24" s="1"/>
  <c r="C112" i="24"/>
  <c r="E112" i="24" s="1"/>
  <c r="C113" i="24"/>
  <c r="E113" i="24" s="1"/>
  <c r="C114" i="24"/>
  <c r="E114" i="24" s="1"/>
  <c r="C115" i="24"/>
  <c r="E115" i="24" s="1"/>
  <c r="C116" i="24"/>
  <c r="E116" i="24" s="1"/>
  <c r="C117" i="24"/>
  <c r="E117" i="24" s="1"/>
  <c r="C118" i="24"/>
  <c r="E118" i="24" s="1"/>
  <c r="C119" i="24"/>
  <c r="E119" i="24" s="1"/>
  <c r="C120" i="24"/>
  <c r="E120" i="24" s="1"/>
  <c r="C121" i="24"/>
  <c r="E121" i="24" s="1"/>
  <c r="C122" i="24"/>
  <c r="E122" i="24" s="1"/>
  <c r="C123" i="24"/>
  <c r="E123" i="24" s="1"/>
  <c r="C124" i="24"/>
  <c r="E124" i="24" s="1"/>
  <c r="E88" i="24"/>
  <c r="E89" i="24"/>
  <c r="E90" i="24"/>
  <c r="E91" i="24"/>
  <c r="E93" i="24"/>
  <c r="E94" i="24"/>
  <c r="E95" i="24"/>
  <c r="C105" i="24"/>
  <c r="C106" i="24"/>
  <c r="E106" i="24" s="1"/>
  <c r="C107" i="24"/>
  <c r="E107" i="24" s="1"/>
  <c r="C108" i="24"/>
  <c r="E108" i="24" s="1"/>
  <c r="C109" i="24"/>
  <c r="E109" i="24" s="1"/>
  <c r="E69" i="24"/>
  <c r="E70" i="24"/>
  <c r="E74" i="24"/>
  <c r="E75" i="24"/>
  <c r="E76" i="24"/>
  <c r="E77" i="24"/>
  <c r="E78" i="24"/>
  <c r="E79" i="24"/>
  <c r="E80" i="24"/>
  <c r="E81" i="24"/>
  <c r="E82" i="24"/>
  <c r="E83" i="24"/>
  <c r="E84" i="24"/>
  <c r="E87" i="24"/>
  <c r="E52" i="24"/>
  <c r="E53" i="24"/>
  <c r="E54" i="24"/>
  <c r="E55" i="24"/>
  <c r="E56" i="24"/>
  <c r="E57" i="24"/>
  <c r="E58" i="24"/>
  <c r="E59" i="24"/>
  <c r="E60" i="24"/>
  <c r="E61" i="24"/>
  <c r="E62" i="24"/>
  <c r="E66" i="24"/>
  <c r="E67" i="24"/>
  <c r="E68" i="24"/>
  <c r="E7" i="24"/>
  <c r="E9" i="24"/>
  <c r="E18" i="24"/>
  <c r="E19" i="24"/>
  <c r="E20" i="24"/>
  <c r="E21" i="24"/>
  <c r="E22" i="24"/>
  <c r="E23" i="24"/>
  <c r="E24" i="24"/>
  <c r="E25" i="24"/>
  <c r="E26" i="24"/>
  <c r="E27" i="24"/>
  <c r="E28" i="24"/>
  <c r="E29" i="24"/>
  <c r="E35" i="24"/>
  <c r="E36" i="24"/>
  <c r="E37" i="24"/>
  <c r="E38" i="24"/>
  <c r="E39" i="24"/>
  <c r="E40" i="24"/>
  <c r="E41" i="24"/>
  <c r="E42" i="24"/>
  <c r="E43" i="24"/>
  <c r="E44" i="24"/>
  <c r="E45" i="24"/>
  <c r="E46" i="24"/>
  <c r="E47" i="24"/>
  <c r="E50" i="24"/>
  <c r="E51" i="24"/>
  <c r="E6" i="24"/>
  <c r="AB26" i="21"/>
  <c r="AB27" i="21"/>
  <c r="AB28" i="21"/>
  <c r="AB29" i="21"/>
  <c r="AB30" i="21"/>
  <c r="AB31" i="21"/>
  <c r="AB32" i="21"/>
  <c r="AB33" i="21"/>
  <c r="AB36" i="21"/>
  <c r="AB37" i="21"/>
  <c r="AB38" i="21"/>
  <c r="AB39" i="21"/>
  <c r="AB40" i="21"/>
  <c r="AB41" i="21"/>
  <c r="AB42" i="21"/>
  <c r="AB43" i="21"/>
  <c r="AB44" i="21"/>
  <c r="AB45" i="21"/>
  <c r="AB46" i="21"/>
  <c r="AB47" i="21"/>
  <c r="AB48" i="21"/>
  <c r="AB49" i="21"/>
  <c r="AB50" i="21"/>
  <c r="AB51" i="21"/>
  <c r="AB52" i="21"/>
  <c r="AB53" i="21"/>
  <c r="AB54" i="21"/>
  <c r="AB55" i="21"/>
  <c r="AB56" i="21"/>
  <c r="AB57" i="21"/>
  <c r="AB58" i="21"/>
  <c r="AB61" i="21"/>
  <c r="AB62" i="21"/>
  <c r="AB63" i="21"/>
  <c r="AB64" i="21"/>
  <c r="AB65" i="21"/>
  <c r="AB66" i="21"/>
  <c r="AB25" i="21"/>
  <c r="D8" i="21"/>
  <c r="E8" i="21"/>
  <c r="F8" i="21"/>
  <c r="G8" i="21"/>
  <c r="H8" i="21"/>
  <c r="I8" i="21"/>
  <c r="L8" i="21"/>
  <c r="M8" i="21"/>
  <c r="N8" i="21"/>
  <c r="O8" i="21"/>
  <c r="J8" i="21"/>
  <c r="K8" i="21"/>
  <c r="P8" i="21"/>
  <c r="Q8" i="21"/>
  <c r="R8" i="21"/>
  <c r="S8" i="21"/>
  <c r="T8" i="21"/>
  <c r="U8" i="21"/>
  <c r="X8" i="21"/>
  <c r="Y8" i="21"/>
  <c r="D61" i="21"/>
  <c r="E61" i="21"/>
  <c r="F61" i="21"/>
  <c r="G61" i="21"/>
  <c r="H61" i="21"/>
  <c r="I61" i="21"/>
  <c r="L61" i="21"/>
  <c r="M61" i="21"/>
  <c r="N61" i="21"/>
  <c r="O61" i="21"/>
  <c r="J61" i="21"/>
  <c r="K61" i="21"/>
  <c r="P61" i="21"/>
  <c r="Q61" i="21"/>
  <c r="R61" i="21"/>
  <c r="S61" i="21"/>
  <c r="T61" i="21"/>
  <c r="U61" i="21"/>
  <c r="X61" i="21"/>
  <c r="Y61" i="21"/>
  <c r="D62" i="21"/>
  <c r="E62" i="21"/>
  <c r="F62" i="21"/>
  <c r="G62" i="21"/>
  <c r="H62" i="21"/>
  <c r="I62" i="21"/>
  <c r="L62" i="21"/>
  <c r="M62" i="21"/>
  <c r="N62" i="21"/>
  <c r="O62" i="21"/>
  <c r="J62" i="21"/>
  <c r="K62" i="21"/>
  <c r="P62" i="21"/>
  <c r="Q62" i="21"/>
  <c r="R62" i="21"/>
  <c r="S62" i="21"/>
  <c r="T62" i="21"/>
  <c r="U62" i="21"/>
  <c r="X62" i="21"/>
  <c r="Y62" i="21"/>
  <c r="D63" i="21"/>
  <c r="E63" i="21"/>
  <c r="F63" i="21"/>
  <c r="G63" i="21"/>
  <c r="H63" i="21"/>
  <c r="I63" i="21"/>
  <c r="L63" i="21"/>
  <c r="M63" i="21"/>
  <c r="N63" i="21"/>
  <c r="O63" i="21"/>
  <c r="J63" i="21"/>
  <c r="K63" i="21"/>
  <c r="P63" i="21"/>
  <c r="Q63" i="21"/>
  <c r="R63" i="21"/>
  <c r="S63" i="21"/>
  <c r="T63" i="21"/>
  <c r="U63" i="21"/>
  <c r="X63" i="21"/>
  <c r="Y63" i="21"/>
  <c r="D64" i="21"/>
  <c r="E64" i="21"/>
  <c r="F64" i="21"/>
  <c r="G64" i="21"/>
  <c r="H64" i="21"/>
  <c r="I64" i="21"/>
  <c r="L64" i="21"/>
  <c r="M64" i="21"/>
  <c r="N64" i="21"/>
  <c r="O64" i="21"/>
  <c r="J64" i="21"/>
  <c r="K64" i="21"/>
  <c r="P64" i="21"/>
  <c r="Q64" i="21"/>
  <c r="R64" i="21"/>
  <c r="S64" i="21"/>
  <c r="T64" i="21"/>
  <c r="U64" i="21"/>
  <c r="X64" i="21"/>
  <c r="Y64" i="21"/>
  <c r="D65" i="21"/>
  <c r="E65" i="21"/>
  <c r="F65" i="21"/>
  <c r="G65" i="21"/>
  <c r="H65" i="21"/>
  <c r="I65" i="21"/>
  <c r="L65" i="21"/>
  <c r="M65" i="21"/>
  <c r="N65" i="21"/>
  <c r="O65" i="21"/>
  <c r="J65" i="21"/>
  <c r="K65" i="21"/>
  <c r="P65" i="21"/>
  <c r="Q65" i="21"/>
  <c r="R65" i="21"/>
  <c r="S65" i="21"/>
  <c r="T65" i="21"/>
  <c r="U65" i="21"/>
  <c r="X65" i="21"/>
  <c r="Y65" i="21"/>
  <c r="D66" i="21"/>
  <c r="E66" i="21"/>
  <c r="F66" i="21"/>
  <c r="G66" i="21"/>
  <c r="H66" i="21"/>
  <c r="I66" i="21"/>
  <c r="L66" i="21"/>
  <c r="M66" i="21"/>
  <c r="N66" i="21"/>
  <c r="O66" i="21"/>
  <c r="J66" i="21"/>
  <c r="K66" i="21"/>
  <c r="P66" i="21"/>
  <c r="Q66" i="21"/>
  <c r="R66" i="21"/>
  <c r="S66" i="21"/>
  <c r="T66" i="21"/>
  <c r="U66" i="21"/>
  <c r="X66" i="21"/>
  <c r="Y66" i="21"/>
  <c r="D67" i="21"/>
  <c r="E67" i="21"/>
  <c r="F67" i="21"/>
  <c r="G67" i="21"/>
  <c r="H67" i="21"/>
  <c r="I67" i="21"/>
  <c r="L67" i="21"/>
  <c r="M67" i="21"/>
  <c r="N67" i="21"/>
  <c r="O67" i="21"/>
  <c r="J67" i="21"/>
  <c r="K67" i="21"/>
  <c r="P67" i="21"/>
  <c r="Q67" i="21"/>
  <c r="R67" i="21"/>
  <c r="S67" i="21"/>
  <c r="T67" i="21"/>
  <c r="U67" i="21"/>
  <c r="X67" i="21"/>
  <c r="Y67" i="21"/>
  <c r="D68" i="21"/>
  <c r="E68" i="21"/>
  <c r="F68" i="21"/>
  <c r="G68" i="21"/>
  <c r="H68" i="21"/>
  <c r="I68" i="21"/>
  <c r="L68" i="21"/>
  <c r="M68" i="21"/>
  <c r="N68" i="21"/>
  <c r="O68" i="21"/>
  <c r="J68" i="21"/>
  <c r="K68" i="21"/>
  <c r="P68" i="21"/>
  <c r="Q68" i="21"/>
  <c r="R68" i="21"/>
  <c r="S68" i="21"/>
  <c r="T68" i="21"/>
  <c r="U68" i="21"/>
  <c r="X68" i="21"/>
  <c r="Y68" i="21"/>
  <c r="C8" i="21"/>
  <c r="AA9" i="21" l="1"/>
  <c r="AD9" i="21" s="1"/>
  <c r="AA10" i="21"/>
  <c r="AD10" i="21" s="1"/>
  <c r="G10" i="24"/>
  <c r="I10" i="24" s="1"/>
  <c r="J10" i="24" s="1"/>
  <c r="B7" i="26"/>
  <c r="B8" i="26" s="1"/>
  <c r="C7" i="26"/>
  <c r="C8" i="26" s="1"/>
  <c r="B64" i="26"/>
  <c r="C64" i="26"/>
  <c r="B57" i="26"/>
  <c r="C29" i="26"/>
  <c r="C36" i="26"/>
  <c r="B22" i="26"/>
  <c r="C22" i="26"/>
  <c r="B30" i="26"/>
  <c r="B45" i="26"/>
  <c r="C45" i="26"/>
  <c r="B37" i="26"/>
  <c r="B58" i="26"/>
  <c r="C58" i="26"/>
  <c r="AC203" i="26"/>
  <c r="Q203" i="26"/>
  <c r="AB203" i="26"/>
  <c r="AA203" i="26"/>
  <c r="AK203" i="26"/>
  <c r="Y203" i="26"/>
  <c r="M203" i="26"/>
  <c r="AJ203" i="26"/>
  <c r="X203" i="26"/>
  <c r="AI203" i="26"/>
  <c r="W203" i="26"/>
  <c r="K203" i="26"/>
  <c r="R203" i="26"/>
  <c r="AL18" i="21" a="1"/>
  <c r="AN18" i="21" s="1"/>
  <c r="AL22" i="21" a="1"/>
  <c r="AL22" i="21" s="1"/>
  <c r="AL9" i="21" a="1"/>
  <c r="AL9" i="21" s="1"/>
  <c r="G40" i="24"/>
  <c r="I40" i="24" s="1"/>
  <c r="J40" i="24" s="1"/>
  <c r="G56" i="24"/>
  <c r="I56" i="24" s="1"/>
  <c r="J56" i="24" s="1"/>
  <c r="G83" i="24"/>
  <c r="I83" i="24" s="1"/>
  <c r="J83" i="24" s="1"/>
  <c r="G108" i="24"/>
  <c r="I108" i="24" s="1"/>
  <c r="J108" i="24" s="1"/>
  <c r="G93" i="24"/>
  <c r="I93" i="24" s="1"/>
  <c r="J93" i="24" s="1"/>
  <c r="G121" i="24"/>
  <c r="G112" i="24"/>
  <c r="I112" i="24" s="1"/>
  <c r="J112" i="24" s="1"/>
  <c r="G39" i="24"/>
  <c r="I39" i="24" s="1"/>
  <c r="J39" i="24" s="1"/>
  <c r="G21" i="24"/>
  <c r="I21" i="24" s="1"/>
  <c r="J21" i="24" s="1"/>
  <c r="G55" i="24"/>
  <c r="I55" i="24" s="1"/>
  <c r="J55" i="24" s="1"/>
  <c r="G92" i="24"/>
  <c r="I92" i="24" s="1"/>
  <c r="G120" i="24"/>
  <c r="I120" i="24" s="1"/>
  <c r="J120" i="24" s="1"/>
  <c r="G111" i="24"/>
  <c r="I111" i="24" s="1"/>
  <c r="J111" i="24" s="1"/>
  <c r="G38" i="24"/>
  <c r="I38" i="24" s="1"/>
  <c r="J38" i="24" s="1"/>
  <c r="G29" i="24"/>
  <c r="I29" i="24" s="1"/>
  <c r="J29" i="24" s="1"/>
  <c r="G9" i="24"/>
  <c r="I9" i="24" s="1"/>
  <c r="G62" i="24"/>
  <c r="I62" i="24" s="1"/>
  <c r="J62" i="24" s="1"/>
  <c r="G54" i="24"/>
  <c r="I54" i="24" s="1"/>
  <c r="J54" i="24" s="1"/>
  <c r="G82" i="24"/>
  <c r="I82" i="24" s="1"/>
  <c r="J82" i="24" s="1"/>
  <c r="G107" i="24"/>
  <c r="I107" i="24" s="1"/>
  <c r="J107" i="24" s="1"/>
  <c r="G119" i="24"/>
  <c r="I119" i="24" s="1"/>
  <c r="J119" i="24" s="1"/>
  <c r="G110" i="24"/>
  <c r="I110" i="24" s="1"/>
  <c r="J110" i="24" s="1"/>
  <c r="G47" i="24"/>
  <c r="I47" i="24" s="1"/>
  <c r="J47" i="24" s="1"/>
  <c r="G37" i="24"/>
  <c r="I37" i="24" s="1"/>
  <c r="J37" i="24" s="1"/>
  <c r="G28" i="24"/>
  <c r="I28" i="24" s="1"/>
  <c r="J28" i="24" s="1"/>
  <c r="G20" i="24"/>
  <c r="I20" i="24" s="1"/>
  <c r="J20" i="24" s="1"/>
  <c r="G53" i="24"/>
  <c r="I53" i="24" s="1"/>
  <c r="J53" i="24" s="1"/>
  <c r="G81" i="24"/>
  <c r="I81" i="24" s="1"/>
  <c r="J81" i="24" s="1"/>
  <c r="G91" i="24"/>
  <c r="I91" i="24" s="1"/>
  <c r="G46" i="24"/>
  <c r="I46" i="24" s="1"/>
  <c r="J46" i="24" s="1"/>
  <c r="G27" i="24"/>
  <c r="I27" i="24" s="1"/>
  <c r="J27" i="24" s="1"/>
  <c r="G19" i="24"/>
  <c r="I19" i="24" s="1"/>
  <c r="J19" i="24" s="1"/>
  <c r="G7" i="24"/>
  <c r="I7" i="24" s="1"/>
  <c r="J7" i="24" s="1"/>
  <c r="G61" i="24"/>
  <c r="I61" i="24" s="1"/>
  <c r="J61" i="24" s="1"/>
  <c r="G80" i="24"/>
  <c r="G90" i="24"/>
  <c r="I90" i="24" s="1"/>
  <c r="J90" i="24" s="1"/>
  <c r="G117" i="24"/>
  <c r="I117" i="24" s="1"/>
  <c r="J117" i="24" s="1"/>
  <c r="G17" i="24"/>
  <c r="I17" i="24" s="1"/>
  <c r="J17" i="24" s="1"/>
  <c r="G45" i="24"/>
  <c r="I45" i="24" s="1"/>
  <c r="J45" i="24" s="1"/>
  <c r="G18" i="24"/>
  <c r="I18" i="24" s="1"/>
  <c r="J18" i="24" s="1"/>
  <c r="G68" i="24"/>
  <c r="I68" i="24" s="1"/>
  <c r="J68" i="24" s="1"/>
  <c r="G52" i="24"/>
  <c r="I52" i="24" s="1"/>
  <c r="J52" i="24" s="1"/>
  <c r="G79" i="24"/>
  <c r="G89" i="24"/>
  <c r="I89" i="24" s="1"/>
  <c r="J89" i="24" s="1"/>
  <c r="G116" i="24"/>
  <c r="I116" i="24" s="1"/>
  <c r="J116" i="24" s="1"/>
  <c r="G16" i="24"/>
  <c r="I16" i="24" s="1"/>
  <c r="J16" i="24" s="1"/>
  <c r="G6" i="24"/>
  <c r="I6" i="24" s="1"/>
  <c r="G44" i="24"/>
  <c r="I44" i="24" s="1"/>
  <c r="J44" i="24" s="1"/>
  <c r="G35" i="24"/>
  <c r="I35" i="24" s="1"/>
  <c r="J35" i="24" s="1"/>
  <c r="G26" i="24"/>
  <c r="I26" i="24" s="1"/>
  <c r="J26" i="24" s="1"/>
  <c r="G87" i="24"/>
  <c r="I87" i="24" s="1"/>
  <c r="J87" i="24" s="1"/>
  <c r="G78" i="24"/>
  <c r="I78" i="24" s="1"/>
  <c r="J78" i="24" s="1"/>
  <c r="G15" i="24"/>
  <c r="I15" i="24" s="1"/>
  <c r="J15" i="24" s="1"/>
  <c r="G51" i="24"/>
  <c r="I51" i="24" s="1"/>
  <c r="J51" i="24" s="1"/>
  <c r="G43" i="24"/>
  <c r="I43" i="24" s="1"/>
  <c r="J43" i="24" s="1"/>
  <c r="G25" i="24"/>
  <c r="I25" i="24" s="1"/>
  <c r="J25" i="24" s="1"/>
  <c r="G67" i="24"/>
  <c r="I67" i="24" s="1"/>
  <c r="J67" i="24" s="1"/>
  <c r="G77" i="24"/>
  <c r="I77" i="24" s="1"/>
  <c r="J77" i="24" s="1"/>
  <c r="G70" i="24"/>
  <c r="I70" i="24" s="1"/>
  <c r="J70" i="24" s="1"/>
  <c r="G88" i="24"/>
  <c r="I88" i="24" s="1"/>
  <c r="J88" i="24" s="1"/>
  <c r="G115" i="24"/>
  <c r="I115" i="24" s="1"/>
  <c r="J115" i="24" s="1"/>
  <c r="G14" i="24"/>
  <c r="I14" i="24" s="1"/>
  <c r="J14" i="24" s="1"/>
  <c r="G24" i="24"/>
  <c r="I24" i="24" s="1"/>
  <c r="J24" i="24" s="1"/>
  <c r="G59" i="24"/>
  <c r="I59" i="24" s="1"/>
  <c r="J59" i="24" s="1"/>
  <c r="G69" i="24"/>
  <c r="I69" i="24" s="1"/>
  <c r="J69" i="24" s="1"/>
  <c r="G124" i="24"/>
  <c r="I124" i="24" s="1"/>
  <c r="J124" i="24" s="1"/>
  <c r="G12" i="24"/>
  <c r="I12" i="24" s="1"/>
  <c r="J12" i="24" s="1"/>
  <c r="G50" i="24"/>
  <c r="I50" i="24" s="1"/>
  <c r="J50" i="24" s="1"/>
  <c r="G42" i="24"/>
  <c r="I42" i="24" s="1"/>
  <c r="J42" i="24" s="1"/>
  <c r="G66" i="24"/>
  <c r="I66" i="24" s="1"/>
  <c r="J66" i="24" s="1"/>
  <c r="G76" i="24"/>
  <c r="I76" i="24" s="1"/>
  <c r="J76" i="24" s="1"/>
  <c r="G95" i="24"/>
  <c r="I95" i="24" s="1"/>
  <c r="J95" i="24" s="1"/>
  <c r="G114" i="24"/>
  <c r="I114" i="24" s="1"/>
  <c r="J114" i="24" s="1"/>
  <c r="G41" i="24"/>
  <c r="I41" i="24" s="1"/>
  <c r="J41" i="24" s="1"/>
  <c r="G13" i="24"/>
  <c r="I13" i="24" s="1"/>
  <c r="J13" i="24" s="1"/>
  <c r="G58" i="24"/>
  <c r="I58" i="24" s="1"/>
  <c r="J58" i="24" s="1"/>
  <c r="G75" i="24"/>
  <c r="I75" i="24" s="1"/>
  <c r="J75" i="24" s="1"/>
  <c r="G109" i="24"/>
  <c r="I109" i="24" s="1"/>
  <c r="J109" i="24" s="1"/>
  <c r="G94" i="24"/>
  <c r="I94" i="24" s="1"/>
  <c r="J94" i="24" s="1"/>
  <c r="G123" i="24"/>
  <c r="G113" i="24"/>
  <c r="I113" i="24" s="1"/>
  <c r="J113" i="24" s="1"/>
  <c r="G22" i="24"/>
  <c r="I22" i="24" s="1"/>
  <c r="J22" i="24" s="1"/>
  <c r="G57" i="24"/>
  <c r="I57" i="24" s="1"/>
  <c r="J57" i="24" s="1"/>
  <c r="G84" i="24"/>
  <c r="I84" i="24" s="1"/>
  <c r="J84" i="24" s="1"/>
  <c r="G74" i="24"/>
  <c r="I74" i="24" s="1"/>
  <c r="J74" i="24" s="1"/>
  <c r="G122" i="24"/>
  <c r="G8" i="24"/>
  <c r="I8" i="24" s="1"/>
  <c r="J8" i="24" s="1"/>
  <c r="G104" i="24"/>
  <c r="I104" i="24" s="1"/>
  <c r="G85" i="24"/>
  <c r="I85" i="24" s="1"/>
  <c r="J85" i="24" s="1"/>
  <c r="G60" i="24"/>
  <c r="I60" i="24" s="1"/>
  <c r="J60" i="24" s="1"/>
  <c r="G36" i="24"/>
  <c r="I36" i="24" s="1"/>
  <c r="J36" i="24" s="1"/>
  <c r="G23" i="24"/>
  <c r="I23" i="24" s="1"/>
  <c r="J23" i="24" s="1"/>
  <c r="G11" i="24"/>
  <c r="I11" i="24" s="1"/>
  <c r="J11" i="24" s="1"/>
  <c r="G30" i="24"/>
  <c r="I30" i="24" s="1"/>
  <c r="J30" i="24" s="1"/>
  <c r="G64" i="24"/>
  <c r="I64" i="24" s="1"/>
  <c r="J64" i="24" s="1"/>
  <c r="G118" i="24"/>
  <c r="I118" i="24" s="1"/>
  <c r="J118" i="24" s="1"/>
  <c r="G106" i="24"/>
  <c r="I106" i="24" s="1"/>
  <c r="J106" i="24" s="1"/>
  <c r="G63" i="24"/>
  <c r="I63" i="24" s="1"/>
  <c r="J63" i="24" s="1"/>
  <c r="D121" i="24"/>
  <c r="D26" i="24"/>
  <c r="AA21" i="21"/>
  <c r="AC21" i="21" s="1"/>
  <c r="AA20" i="21"/>
  <c r="AD20" i="21" s="1"/>
  <c r="AA19" i="21"/>
  <c r="AC19" i="21" s="1"/>
  <c r="AA18" i="21"/>
  <c r="AA17" i="21"/>
  <c r="AC17" i="21" s="1"/>
  <c r="AA16" i="21"/>
  <c r="AC16" i="21" s="1"/>
  <c r="AA15" i="21"/>
  <c r="AC15" i="21" s="1"/>
  <c r="AA14" i="21"/>
  <c r="AA13" i="21"/>
  <c r="AD13" i="21" s="1"/>
  <c r="AA12" i="21"/>
  <c r="AD12" i="21" s="1"/>
  <c r="AA23" i="21"/>
  <c r="AD23" i="21" s="1"/>
  <c r="AA11" i="21"/>
  <c r="AA22" i="21"/>
  <c r="AD22" i="21" s="1"/>
  <c r="AE20" i="21"/>
  <c r="AC9" i="21"/>
  <c r="AE9" i="21"/>
  <c r="AC10" i="21" l="1"/>
  <c r="AE10" i="21"/>
  <c r="AE21" i="21"/>
  <c r="AE17" i="21"/>
  <c r="AP11" i="21"/>
  <c r="AX9" i="21"/>
  <c r="AP20" i="21"/>
  <c r="AL23" i="21"/>
  <c r="AW22" i="21"/>
  <c r="AL24" i="21"/>
  <c r="AU9" i="21"/>
  <c r="AT21" i="21"/>
  <c r="AY9" i="21"/>
  <c r="AX24" i="21"/>
  <c r="AV10" i="21"/>
  <c r="AO24" i="21"/>
  <c r="AT10" i="21"/>
  <c r="AX10" i="21"/>
  <c r="AC20" i="21"/>
  <c r="AD16" i="21"/>
  <c r="AD17" i="21"/>
  <c r="AZ11" i="21"/>
  <c r="AP33" i="21" s="1"/>
  <c r="AM9" i="21"/>
  <c r="AW9" i="21"/>
  <c r="AO31" i="21" s="1"/>
  <c r="AO23" i="21"/>
  <c r="AU11" i="21"/>
  <c r="AR24" i="21"/>
  <c r="AQ24" i="21"/>
  <c r="AC22" i="21"/>
  <c r="AP10" i="21"/>
  <c r="AP22" i="21"/>
  <c r="AY23" i="21"/>
  <c r="AN10" i="21"/>
  <c r="AM22" i="21"/>
  <c r="AT22" i="21"/>
  <c r="AN43" i="21" s="1"/>
  <c r="AR9" i="21"/>
  <c r="AT24" i="21"/>
  <c r="AN45" i="21" s="1"/>
  <c r="AO10" i="21"/>
  <c r="AU24" i="21"/>
  <c r="AL11" i="21"/>
  <c r="AM23" i="21"/>
  <c r="AL44" i="21" s="1"/>
  <c r="AU10" i="21"/>
  <c r="AO9" i="21"/>
  <c r="AZ10" i="21"/>
  <c r="AP32" i="21" s="1"/>
  <c r="AV9" i="21"/>
  <c r="AL20" i="21"/>
  <c r="AX22" i="21"/>
  <c r="AO43" i="21" s="1"/>
  <c r="AO22" i="21"/>
  <c r="AV24" i="21"/>
  <c r="AS23" i="21"/>
  <c r="AE16" i="21"/>
  <c r="AR11" i="21"/>
  <c r="AL10" i="21"/>
  <c r="AW11" i="21"/>
  <c r="AS10" i="21"/>
  <c r="AU21" i="21"/>
  <c r="AU23" i="21"/>
  <c r="AX23" i="21"/>
  <c r="AR22" i="21"/>
  <c r="AT23" i="21"/>
  <c r="AN44" i="21" s="1"/>
  <c r="AP19" i="21"/>
  <c r="AV21" i="21"/>
  <c r="AS11" i="21"/>
  <c r="AP9" i="21"/>
  <c r="AX11" i="21"/>
  <c r="AR10" i="21"/>
  <c r="AZ20" i="21"/>
  <c r="AP41" i="21" s="1"/>
  <c r="AY22" i="21"/>
  <c r="AQ22" i="21"/>
  <c r="AR23" i="21"/>
  <c r="AQ23" i="21"/>
  <c r="AX18" i="21"/>
  <c r="AN9" i="21"/>
  <c r="AM10" i="21"/>
  <c r="AS9" i="21"/>
  <c r="AO11" i="21"/>
  <c r="AW18" i="21"/>
  <c r="AV23" i="21"/>
  <c r="AN23" i="21"/>
  <c r="AV22" i="21"/>
  <c r="AN24" i="21"/>
  <c r="AD15" i="21"/>
  <c r="AZ9" i="21"/>
  <c r="AP31" i="21" s="1"/>
  <c r="AY10" i="21"/>
  <c r="AQ11" i="21"/>
  <c r="AQ21" i="21"/>
  <c r="AL18" i="21"/>
  <c r="AS24" i="21"/>
  <c r="AZ23" i="21"/>
  <c r="AP44" i="21" s="1"/>
  <c r="AS22" i="21"/>
  <c r="AZ24" i="21"/>
  <c r="AP45" i="21" s="1"/>
  <c r="AW10" i="21"/>
  <c r="AV11" i="21"/>
  <c r="AT9" i="21"/>
  <c r="AX19" i="21"/>
  <c r="AR20" i="21"/>
  <c r="AN22" i="21"/>
  <c r="AW24" i="21"/>
  <c r="AO45" i="21" s="1"/>
  <c r="AP23" i="21"/>
  <c r="AE15" i="21"/>
  <c r="AD21" i="21"/>
  <c r="AT11" i="21"/>
  <c r="AY11" i="21"/>
  <c r="AQ10" i="21"/>
  <c r="AP18" i="21"/>
  <c r="AS20" i="21"/>
  <c r="AZ22" i="21"/>
  <c r="AP43" i="21" s="1"/>
  <c r="AU22" i="21"/>
  <c r="AM24" i="21"/>
  <c r="AM11" i="21"/>
  <c r="AQ9" i="21"/>
  <c r="AN11" i="21"/>
  <c r="AN19" i="21"/>
  <c r="AO20" i="21"/>
  <c r="AW23" i="21"/>
  <c r="AP24" i="21"/>
  <c r="AY24" i="21"/>
  <c r="J9" i="24"/>
  <c r="N203" i="26"/>
  <c r="Z203" i="26"/>
  <c r="AL203" i="26"/>
  <c r="AD203" i="26"/>
  <c r="AF203" i="26"/>
  <c r="S203" i="26"/>
  <c r="AE203" i="26"/>
  <c r="AH203" i="26"/>
  <c r="T203" i="26"/>
  <c r="C30" i="26"/>
  <c r="O203" i="26"/>
  <c r="V203" i="26"/>
  <c r="AG203" i="26"/>
  <c r="C37" i="26"/>
  <c r="L203" i="26"/>
  <c r="P203" i="26"/>
  <c r="U203" i="26"/>
  <c r="AM203" i="26"/>
  <c r="C46" i="26"/>
  <c r="J203" i="26"/>
  <c r="B46" i="26"/>
  <c r="B38" i="26"/>
  <c r="C23" i="26"/>
  <c r="B23" i="26"/>
  <c r="AM20" i="21"/>
  <c r="AO18" i="21"/>
  <c r="AZ19" i="21"/>
  <c r="AP40" i="21" s="1"/>
  <c r="AW21" i="21"/>
  <c r="AU18" i="21"/>
  <c r="AL19" i="21"/>
  <c r="AW20" i="21"/>
  <c r="AY20" i="21"/>
  <c r="AV18" i="21"/>
  <c r="AR19" i="21"/>
  <c r="AU20" i="21"/>
  <c r="AR18" i="21"/>
  <c r="AS19" i="21"/>
  <c r="AN21" i="21"/>
  <c r="AL21" i="21"/>
  <c r="AR21" i="21"/>
  <c r="AO19" i="21"/>
  <c r="AT19" i="21"/>
  <c r="AZ21" i="21"/>
  <c r="AP42" i="21" s="1"/>
  <c r="AX21" i="21"/>
  <c r="AM19" i="21"/>
  <c r="AX20" i="21"/>
  <c r="AY18" i="21"/>
  <c r="AU19" i="21"/>
  <c r="AQ20" i="21"/>
  <c r="AZ18" i="21"/>
  <c r="AP39" i="21" s="1"/>
  <c r="AV20" i="21"/>
  <c r="AM21" i="21"/>
  <c r="AT18" i="21"/>
  <c r="AO21" i="21"/>
  <c r="AY19" i="21"/>
  <c r="AP21" i="21"/>
  <c r="AW19" i="21"/>
  <c r="AS21" i="21"/>
  <c r="AY21" i="21"/>
  <c r="AQ19" i="21"/>
  <c r="AM18" i="21"/>
  <c r="AT20" i="21"/>
  <c r="AQ18" i="21"/>
  <c r="AS18" i="21"/>
  <c r="AN20" i="21"/>
  <c r="AV19" i="21"/>
  <c r="J6" i="24"/>
  <c r="I79" i="24"/>
  <c r="J79" i="24" s="1"/>
  <c r="I121" i="24"/>
  <c r="J121" i="24" s="1"/>
  <c r="D122" i="24"/>
  <c r="AC12" i="21"/>
  <c r="AE13" i="21"/>
  <c r="AD14" i="21"/>
  <c r="AC14" i="21"/>
  <c r="AE14" i="21"/>
  <c r="AE19" i="21"/>
  <c r="AE22" i="21"/>
  <c r="AC13" i="21"/>
  <c r="AE12" i="21"/>
  <c r="AD19" i="21"/>
  <c r="AE23" i="21"/>
  <c r="AC23" i="21"/>
  <c r="AN42" i="21" l="1"/>
  <c r="AO42" i="21"/>
  <c r="AM32" i="21"/>
  <c r="AN31" i="21"/>
  <c r="AL45" i="21"/>
  <c r="AN33" i="21"/>
  <c r="AO33" i="21"/>
  <c r="AL42" i="21"/>
  <c r="AL31" i="21"/>
  <c r="AN32" i="21"/>
  <c r="AO39" i="21"/>
  <c r="AM45" i="21"/>
  <c r="AO44" i="21"/>
  <c r="AM44" i="21"/>
  <c r="AM42" i="21"/>
  <c r="AM43" i="21"/>
  <c r="E51" i="23" a="1"/>
  <c r="E55" i="23" s="1"/>
  <c r="AO40" i="21"/>
  <c r="AL39" i="21"/>
  <c r="AN39" i="21"/>
  <c r="AM39" i="21"/>
  <c r="E21" i="22" a="1"/>
  <c r="E35" i="22" s="1"/>
  <c r="E81" i="23" a="1"/>
  <c r="E82" i="23" s="1"/>
  <c r="AM31" i="21"/>
  <c r="AM33" i="21"/>
  <c r="E36" i="22" a="1"/>
  <c r="E40" i="22" s="1"/>
  <c r="AL41" i="21"/>
  <c r="E21" i="23" a="1"/>
  <c r="E21" i="23" s="1"/>
  <c r="AL33" i="21"/>
  <c r="AL43" i="21"/>
  <c r="AN41" i="21"/>
  <c r="AO32" i="21"/>
  <c r="AM41" i="21"/>
  <c r="AL32" i="21"/>
  <c r="AL40" i="21"/>
  <c r="E66" i="23" a="1"/>
  <c r="E68" i="23" s="1"/>
  <c r="E6" i="22" a="1"/>
  <c r="AO41" i="21"/>
  <c r="E36" i="23" a="1"/>
  <c r="E46" i="23" s="1"/>
  <c r="E6" i="23" a="1"/>
  <c r="E10" i="23" s="1"/>
  <c r="AN40" i="21"/>
  <c r="C38" i="26"/>
  <c r="B47" i="26"/>
  <c r="C47" i="26"/>
  <c r="AM40" i="21"/>
  <c r="I80" i="24"/>
  <c r="J80" i="24" s="1"/>
  <c r="AL12" i="21" a="1"/>
  <c r="AV12" i="21" s="1"/>
  <c r="AL13" i="21" a="1"/>
  <c r="AM13" i="21" s="1"/>
  <c r="D123" i="24"/>
  <c r="I123" i="24" s="1"/>
  <c r="J123" i="24" s="1"/>
  <c r="I122" i="24"/>
  <c r="E61" i="23" l="1"/>
  <c r="E62" i="23"/>
  <c r="E49" i="22"/>
  <c r="E38" i="22"/>
  <c r="E36" i="23"/>
  <c r="E41" i="22"/>
  <c r="E39" i="22"/>
  <c r="E47" i="22"/>
  <c r="E44" i="22"/>
  <c r="E37" i="22"/>
  <c r="E36" i="22"/>
  <c r="E42" i="22"/>
  <c r="E46" i="22"/>
  <c r="E48" i="22"/>
  <c r="E38" i="23"/>
  <c r="E24" i="23"/>
  <c r="E35" i="23"/>
  <c r="E22" i="23"/>
  <c r="E34" i="23"/>
  <c r="E32" i="23"/>
  <c r="E33" i="23"/>
  <c r="E45" i="22"/>
  <c r="E14" i="23"/>
  <c r="E23" i="23"/>
  <c r="E50" i="22"/>
  <c r="E13" i="23"/>
  <c r="E47" i="23"/>
  <c r="E48" i="23"/>
  <c r="E58" i="23"/>
  <c r="E65" i="23"/>
  <c r="E64" i="23"/>
  <c r="E57" i="23"/>
  <c r="E29" i="23"/>
  <c r="E43" i="23"/>
  <c r="E30" i="23"/>
  <c r="E43" i="22"/>
  <c r="E27" i="23"/>
  <c r="E28" i="23"/>
  <c r="E56" i="23"/>
  <c r="E31" i="23"/>
  <c r="E39" i="23"/>
  <c r="E60" i="23"/>
  <c r="E84" i="23"/>
  <c r="E26" i="23"/>
  <c r="E25" i="23"/>
  <c r="E19" i="23"/>
  <c r="E59" i="23"/>
  <c r="E21" i="22"/>
  <c r="E9" i="23"/>
  <c r="E27" i="22"/>
  <c r="E32" i="22"/>
  <c r="E23" i="22"/>
  <c r="E29" i="22"/>
  <c r="E26" i="22"/>
  <c r="E22" i="22"/>
  <c r="E28" i="22"/>
  <c r="E30" i="22"/>
  <c r="E53" i="23"/>
  <c r="E52" i="23"/>
  <c r="E25" i="22"/>
  <c r="E63" i="23"/>
  <c r="E94" i="23"/>
  <c r="E79" i="23"/>
  <c r="E75" i="23"/>
  <c r="E76" i="23"/>
  <c r="E88" i="23"/>
  <c r="E81" i="23"/>
  <c r="E85" i="23"/>
  <c r="E95" i="23"/>
  <c r="E72" i="23"/>
  <c r="E93" i="23"/>
  <c r="E24" i="22"/>
  <c r="E31" i="22"/>
  <c r="E71" i="23"/>
  <c r="E44" i="23"/>
  <c r="E51" i="23"/>
  <c r="E86" i="23"/>
  <c r="E90" i="23"/>
  <c r="E34" i="22"/>
  <c r="E33" i="22"/>
  <c r="E70" i="23"/>
  <c r="E42" i="23"/>
  <c r="E54" i="23"/>
  <c r="E91" i="23"/>
  <c r="E69" i="23"/>
  <c r="E78" i="23"/>
  <c r="E77" i="23"/>
  <c r="E83" i="23"/>
  <c r="E74" i="23"/>
  <c r="E73" i="23"/>
  <c r="E87" i="23"/>
  <c r="E92" i="23"/>
  <c r="E89" i="23"/>
  <c r="E80" i="23"/>
  <c r="E15" i="23"/>
  <c r="E66" i="23"/>
  <c r="E11" i="23"/>
  <c r="E37" i="23"/>
  <c r="E6" i="23"/>
  <c r="E41" i="23"/>
  <c r="E49" i="23"/>
  <c r="E45" i="23"/>
  <c r="E16" i="23"/>
  <c r="E18" i="23"/>
  <c r="E7" i="23"/>
  <c r="E8" i="23"/>
  <c r="E20" i="23"/>
  <c r="E12" i="23"/>
  <c r="E50" i="23"/>
  <c r="E12" i="22"/>
  <c r="E16" i="22"/>
  <c r="E13" i="22"/>
  <c r="E19" i="22"/>
  <c r="E7" i="22"/>
  <c r="E14" i="22"/>
  <c r="E9" i="22"/>
  <c r="E10" i="22"/>
  <c r="E6" i="22"/>
  <c r="E18" i="22"/>
  <c r="E20" i="22"/>
  <c r="E17" i="22"/>
  <c r="E15" i="22"/>
  <c r="E8" i="22"/>
  <c r="E11" i="22"/>
  <c r="E17" i="23"/>
  <c r="E40" i="23"/>
  <c r="E67" i="23"/>
  <c r="B48" i="26"/>
  <c r="C48" i="26"/>
  <c r="AM12" i="21"/>
  <c r="AO12" i="21"/>
  <c r="L8" i="24"/>
  <c r="N8" i="24" s="1"/>
  <c r="AZ13" i="21"/>
  <c r="AP35" i="21" s="1"/>
  <c r="AY13" i="21"/>
  <c r="AW13" i="21"/>
  <c r="AS13" i="21"/>
  <c r="AP13" i="21"/>
  <c r="AR13" i="21"/>
  <c r="AQ13" i="21"/>
  <c r="AL13" i="21"/>
  <c r="AT13" i="21"/>
  <c r="AU13" i="21"/>
  <c r="AV13" i="21"/>
  <c r="AO13" i="21"/>
  <c r="AN13" i="21"/>
  <c r="AX13" i="21"/>
  <c r="AY12" i="21"/>
  <c r="AR12" i="21"/>
  <c r="L18" i="24"/>
  <c r="AS12" i="21"/>
  <c r="AN12" i="21"/>
  <c r="AU12" i="21"/>
  <c r="AW12" i="21"/>
  <c r="AT12" i="21"/>
  <c r="AN34" i="21" s="1"/>
  <c r="AQ12" i="21"/>
  <c r="AP12" i="21"/>
  <c r="L19" i="24"/>
  <c r="N19" i="24" s="1"/>
  <c r="AL12" i="21"/>
  <c r="AZ12" i="21"/>
  <c r="AP34" i="21" s="1"/>
  <c r="AX12" i="21"/>
  <c r="L15" i="24"/>
  <c r="N15" i="24" s="1"/>
  <c r="L11" i="24"/>
  <c r="N11" i="24" s="1"/>
  <c r="J122" i="24"/>
  <c r="L13" i="24" s="1"/>
  <c r="N13" i="24" s="1"/>
  <c r="L12" i="24"/>
  <c r="N12" i="24" s="1"/>
  <c r="L16" i="24"/>
  <c r="N16" i="24" s="1"/>
  <c r="L17" i="24"/>
  <c r="N17" i="24" s="1"/>
  <c r="L6" i="24"/>
  <c r="N6" i="24" s="1"/>
  <c r="L7" i="24"/>
  <c r="N7" i="24" s="1"/>
  <c r="L14" i="24"/>
  <c r="N14" i="24" s="1"/>
  <c r="L9" i="24"/>
  <c r="N9" i="24" s="1"/>
  <c r="L5" i="24"/>
  <c r="N5" i="24" s="1"/>
  <c r="L10" i="24"/>
  <c r="N10" i="24" s="1"/>
  <c r="E18" i="16"/>
  <c r="E17" i="16"/>
  <c r="E16" i="16"/>
  <c r="E15" i="16"/>
  <c r="E14" i="16"/>
  <c r="E10" i="16"/>
  <c r="E9" i="16"/>
  <c r="E12" i="16"/>
  <c r="E13" i="16"/>
  <c r="E11" i="16"/>
  <c r="E7" i="16"/>
  <c r="E8" i="16"/>
  <c r="E6" i="16"/>
  <c r="D29" i="18"/>
  <c r="D28" i="18"/>
  <c r="J19" i="11"/>
  <c r="J18" i="11"/>
  <c r="AL34" i="21" l="1"/>
  <c r="O11" i="24"/>
  <c r="D12" i="25" s="1"/>
  <c r="O10" i="24"/>
  <c r="D11" i="25" s="1"/>
  <c r="O5" i="24"/>
  <c r="O9" i="24"/>
  <c r="O19" i="24"/>
  <c r="O8" i="24"/>
  <c r="D9" i="25" s="1"/>
  <c r="O15" i="24"/>
  <c r="D16" i="25" s="1"/>
  <c r="O6" i="24"/>
  <c r="D7" i="25" s="1"/>
  <c r="O17" i="24"/>
  <c r="D18" i="25" s="1"/>
  <c r="O16" i="24"/>
  <c r="O13" i="24"/>
  <c r="O12" i="24"/>
  <c r="D13" i="25" s="1"/>
  <c r="C49" i="26"/>
  <c r="B49" i="26"/>
  <c r="AN35" i="21"/>
  <c r="AO35" i="21"/>
  <c r="AM34" i="21"/>
  <c r="AL35" i="21"/>
  <c r="AO34" i="21"/>
  <c r="AM35" i="21"/>
  <c r="E66" i="22" a="1"/>
  <c r="E71" i="22" s="1"/>
  <c r="E51" i="22" a="1"/>
  <c r="E56" i="22" s="1"/>
  <c r="D20" i="25" l="1"/>
  <c r="S9" i="24"/>
  <c r="D10" i="25"/>
  <c r="S6" i="24"/>
  <c r="S5" i="24"/>
  <c r="D6" i="25"/>
  <c r="S7" i="24"/>
  <c r="D14" i="25"/>
  <c r="D17" i="25"/>
  <c r="B50" i="26"/>
  <c r="C50" i="26"/>
  <c r="E76" i="22"/>
  <c r="E72" i="22"/>
  <c r="E67" i="22"/>
  <c r="E80" i="22"/>
  <c r="E78" i="22"/>
  <c r="E69" i="22"/>
  <c r="E66" i="22"/>
  <c r="E77" i="22"/>
  <c r="E68" i="22"/>
  <c r="E73" i="22"/>
  <c r="E74" i="22"/>
  <c r="E75" i="22"/>
  <c r="E51" i="22"/>
  <c r="E58" i="22"/>
  <c r="E52" i="22"/>
  <c r="E59" i="22"/>
  <c r="E54" i="22"/>
  <c r="E60" i="22"/>
  <c r="E55" i="22"/>
  <c r="E65" i="22"/>
  <c r="E70" i="22"/>
  <c r="E62" i="22"/>
  <c r="E64" i="22"/>
  <c r="E53" i="22"/>
  <c r="E79" i="22"/>
  <c r="E61" i="22"/>
  <c r="E63" i="22"/>
  <c r="E57" i="22"/>
  <c r="B51" i="26" l="1"/>
  <c r="C51" i="26"/>
  <c r="AD19" i="13"/>
  <c r="T19" i="13"/>
  <c r="J19" i="13"/>
  <c r="D19" i="13"/>
  <c r="E19" i="13" s="1"/>
  <c r="F19" i="13" s="1"/>
  <c r="G19" i="13" s="1"/>
  <c r="H19" i="13" s="1"/>
  <c r="AD18" i="13"/>
  <c r="T18" i="13"/>
  <c r="J18" i="13"/>
  <c r="D18" i="13"/>
  <c r="AD17" i="13"/>
  <c r="T17" i="13"/>
  <c r="J17" i="13"/>
  <c r="D17" i="13"/>
  <c r="AD16" i="13"/>
  <c r="T16" i="13"/>
  <c r="J16" i="13"/>
  <c r="D16" i="13"/>
  <c r="AD15" i="13"/>
  <c r="T15" i="13"/>
  <c r="J15" i="13"/>
  <c r="D15" i="13"/>
  <c r="AD14" i="13"/>
  <c r="T14" i="13"/>
  <c r="J14" i="13"/>
  <c r="D14" i="13"/>
  <c r="AD13" i="13"/>
  <c r="T13" i="13"/>
  <c r="J13" i="13"/>
  <c r="D13" i="13"/>
  <c r="AD12" i="13"/>
  <c r="T12" i="13"/>
  <c r="J12" i="13"/>
  <c r="D12" i="13"/>
  <c r="AD11" i="13"/>
  <c r="T11" i="13"/>
  <c r="J11" i="13"/>
  <c r="D11" i="13"/>
  <c r="AD10" i="13"/>
  <c r="T10" i="13"/>
  <c r="J10" i="13"/>
  <c r="D10" i="13"/>
  <c r="AD9" i="13"/>
  <c r="T9" i="13"/>
  <c r="J9" i="13"/>
  <c r="D9" i="13"/>
  <c r="AD8" i="13"/>
  <c r="T8" i="13"/>
  <c r="J8" i="13"/>
  <c r="D8" i="13"/>
  <c r="AD7" i="13"/>
  <c r="T7" i="13"/>
  <c r="J7" i="13"/>
  <c r="D7" i="13"/>
  <c r="AD19" i="4"/>
  <c r="AD18" i="4"/>
  <c r="AD18" i="14" s="1"/>
  <c r="AD17" i="4"/>
  <c r="AD17" i="14" s="1"/>
  <c r="AD16" i="4"/>
  <c r="AD16" i="14" s="1"/>
  <c r="AD15" i="4"/>
  <c r="AD14" i="4"/>
  <c r="AD14" i="14" s="1"/>
  <c r="AD13" i="4"/>
  <c r="AD12" i="4"/>
  <c r="AD12" i="14" s="1"/>
  <c r="AD11" i="4"/>
  <c r="AD11" i="14" s="1"/>
  <c r="AD10" i="4"/>
  <c r="AD9" i="4"/>
  <c r="AD8" i="4"/>
  <c r="AD7" i="4"/>
  <c r="AD7" i="14" s="1"/>
  <c r="T19" i="4"/>
  <c r="T18" i="4"/>
  <c r="T17" i="4"/>
  <c r="T17" i="14" s="1"/>
  <c r="T16" i="4"/>
  <c r="T15" i="4"/>
  <c r="T14" i="4"/>
  <c r="T14" i="14" s="1"/>
  <c r="T13" i="4"/>
  <c r="T13" i="14" s="1"/>
  <c r="T12" i="4"/>
  <c r="T12" i="14" s="1"/>
  <c r="T11" i="4"/>
  <c r="T11" i="14" s="1"/>
  <c r="T10" i="4"/>
  <c r="T9" i="4"/>
  <c r="T8" i="4"/>
  <c r="T7" i="4"/>
  <c r="J19" i="4"/>
  <c r="J18" i="4"/>
  <c r="J17" i="4"/>
  <c r="J16" i="4"/>
  <c r="J16" i="14" s="1"/>
  <c r="J15" i="4"/>
  <c r="J14" i="4"/>
  <c r="J14" i="14" s="1"/>
  <c r="J13" i="4"/>
  <c r="J13" i="14" s="1"/>
  <c r="J12" i="4"/>
  <c r="J11" i="4"/>
  <c r="J10" i="4"/>
  <c r="J9" i="4"/>
  <c r="J8" i="4"/>
  <c r="J7" i="4"/>
  <c r="D19" i="4"/>
  <c r="D19" i="14" s="1"/>
  <c r="D18" i="4"/>
  <c r="D18" i="14" s="1"/>
  <c r="D17" i="4"/>
  <c r="D16" i="4"/>
  <c r="D16" i="14" s="1"/>
  <c r="D15" i="4"/>
  <c r="D15" i="14" s="1"/>
  <c r="D14" i="4"/>
  <c r="D13" i="4"/>
  <c r="D13" i="14" s="1"/>
  <c r="D12" i="4"/>
  <c r="D12" i="14" s="1"/>
  <c r="D11" i="4"/>
  <c r="D10" i="4"/>
  <c r="D10" i="14" s="1"/>
  <c r="D9" i="4"/>
  <c r="D9" i="14" s="1"/>
  <c r="D8" i="4"/>
  <c r="D7" i="4"/>
  <c r="D7" i="14" s="1"/>
  <c r="E7" i="11"/>
  <c r="F7" i="11"/>
  <c r="G7" i="11"/>
  <c r="H7" i="11"/>
  <c r="I7" i="11"/>
  <c r="E8" i="11"/>
  <c r="F8" i="11"/>
  <c r="G8" i="11"/>
  <c r="H8" i="11"/>
  <c r="I8" i="11"/>
  <c r="E9" i="11"/>
  <c r="F9" i="11"/>
  <c r="G9" i="11"/>
  <c r="H9" i="11"/>
  <c r="I9" i="11"/>
  <c r="E10" i="11"/>
  <c r="F10" i="11"/>
  <c r="G10" i="11"/>
  <c r="H10" i="11"/>
  <c r="I10" i="11"/>
  <c r="E11" i="11"/>
  <c r="F11" i="11"/>
  <c r="G11" i="11"/>
  <c r="H11" i="11"/>
  <c r="I11" i="11"/>
  <c r="E12" i="11"/>
  <c r="F12" i="11"/>
  <c r="G12" i="11"/>
  <c r="H12" i="11"/>
  <c r="I12" i="11"/>
  <c r="E13" i="11"/>
  <c r="F13" i="11"/>
  <c r="G13" i="11"/>
  <c r="H13" i="11"/>
  <c r="I13" i="11"/>
  <c r="E14" i="11"/>
  <c r="F14" i="11"/>
  <c r="G14" i="11"/>
  <c r="H14" i="11"/>
  <c r="I14" i="11"/>
  <c r="E15" i="11"/>
  <c r="F15" i="11"/>
  <c r="G15" i="11"/>
  <c r="H15" i="11"/>
  <c r="I15" i="11"/>
  <c r="E16" i="11"/>
  <c r="F16" i="11"/>
  <c r="G16" i="11"/>
  <c r="H16" i="11"/>
  <c r="I16" i="11"/>
  <c r="E17" i="11"/>
  <c r="F17" i="11"/>
  <c r="G17" i="11"/>
  <c r="H17" i="11"/>
  <c r="I17" i="11"/>
  <c r="E18" i="11"/>
  <c r="F18" i="11"/>
  <c r="G18" i="11"/>
  <c r="H18" i="11"/>
  <c r="I18" i="11"/>
  <c r="E19" i="11"/>
  <c r="F19" i="11"/>
  <c r="G19" i="11"/>
  <c r="H19" i="11"/>
  <c r="I19" i="11"/>
  <c r="D8" i="11"/>
  <c r="D9" i="11"/>
  <c r="D10" i="11"/>
  <c r="D11" i="11"/>
  <c r="D12" i="11"/>
  <c r="D13" i="11"/>
  <c r="D14" i="11"/>
  <c r="D15" i="11"/>
  <c r="D16" i="11"/>
  <c r="D17" i="11"/>
  <c r="D18" i="11"/>
  <c r="D19" i="11"/>
  <c r="D7" i="11"/>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AG8" i="10"/>
  <c r="AH8" i="10"/>
  <c r="AI8"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AG9" i="10"/>
  <c r="AH9" i="10"/>
  <c r="AI9" i="10"/>
  <c r="E10" i="10"/>
  <c r="F10" i="10"/>
  <c r="G10" i="10"/>
  <c r="H10" i="10"/>
  <c r="I10" i="10"/>
  <c r="J10" i="10"/>
  <c r="K10" i="10"/>
  <c r="L10" i="10"/>
  <c r="M10" i="10"/>
  <c r="N10" i="10"/>
  <c r="O10" i="10"/>
  <c r="P10" i="10"/>
  <c r="Q10" i="10"/>
  <c r="R10" i="10"/>
  <c r="S10" i="10"/>
  <c r="T10" i="10"/>
  <c r="U10" i="10"/>
  <c r="V10" i="10"/>
  <c r="W10" i="10"/>
  <c r="X10" i="10"/>
  <c r="Y10" i="10"/>
  <c r="Z10" i="10"/>
  <c r="AA10" i="10"/>
  <c r="AB10" i="10"/>
  <c r="AC10" i="10"/>
  <c r="AD10" i="10"/>
  <c r="AE10" i="10"/>
  <c r="AF10" i="10"/>
  <c r="AG10" i="10"/>
  <c r="AH10" i="10"/>
  <c r="AI10" i="10"/>
  <c r="D10" i="10"/>
  <c r="D9" i="10"/>
  <c r="D8" i="10"/>
  <c r="E8" i="9"/>
  <c r="F8" i="9"/>
  <c r="G8" i="9"/>
  <c r="H8" i="9"/>
  <c r="I8" i="9"/>
  <c r="J8" i="9"/>
  <c r="K8" i="9"/>
  <c r="L8" i="9"/>
  <c r="M8" i="9"/>
  <c r="N8" i="9"/>
  <c r="O8" i="9"/>
  <c r="P8" i="9"/>
  <c r="Q8" i="9"/>
  <c r="R8" i="9"/>
  <c r="S8" i="9"/>
  <c r="T8" i="9"/>
  <c r="U8" i="9"/>
  <c r="V8" i="9"/>
  <c r="W8" i="9"/>
  <c r="X8" i="9"/>
  <c r="Y8" i="9"/>
  <c r="Z8" i="9"/>
  <c r="AA8" i="9"/>
  <c r="AB8" i="9"/>
  <c r="AC8" i="9"/>
  <c r="AD8" i="9"/>
  <c r="AE8" i="9"/>
  <c r="AF8" i="9"/>
  <c r="AG8" i="9"/>
  <c r="AH8" i="9"/>
  <c r="AI8"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E10" i="9"/>
  <c r="F10" i="9"/>
  <c r="G10" i="9"/>
  <c r="H10" i="9"/>
  <c r="I10" i="9"/>
  <c r="J10" i="9"/>
  <c r="K10" i="9"/>
  <c r="L10" i="9"/>
  <c r="M10" i="9"/>
  <c r="N10" i="9"/>
  <c r="O10" i="9"/>
  <c r="P10" i="9"/>
  <c r="Q10" i="9"/>
  <c r="R10" i="9"/>
  <c r="S10" i="9"/>
  <c r="T10" i="9"/>
  <c r="U10" i="9"/>
  <c r="V10" i="9"/>
  <c r="W10" i="9"/>
  <c r="X10" i="9"/>
  <c r="Y10" i="9"/>
  <c r="Z10" i="9"/>
  <c r="AA10" i="9"/>
  <c r="AB10" i="9"/>
  <c r="AC10" i="9"/>
  <c r="AD10" i="9"/>
  <c r="AE10" i="9"/>
  <c r="AF10" i="9"/>
  <c r="AG10" i="9"/>
  <c r="AH10" i="9"/>
  <c r="AI10" i="9"/>
  <c r="D10" i="9"/>
  <c r="D9" i="9"/>
  <c r="D8" i="9"/>
  <c r="AI13" i="10"/>
  <c r="AH13" i="10"/>
  <c r="AG13"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AI13" i="9"/>
  <c r="AH13" i="9"/>
  <c r="AG13"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AI12" i="9"/>
  <c r="AH12" i="9"/>
  <c r="AG12" i="9"/>
  <c r="AF12" i="9"/>
  <c r="AE12" i="9"/>
  <c r="AD12" i="9"/>
  <c r="AC12" i="9"/>
  <c r="AB12" i="9"/>
  <c r="AA12" i="9"/>
  <c r="Z12" i="9"/>
  <c r="Y12" i="9"/>
  <c r="X12" i="9"/>
  <c r="W12" i="9"/>
  <c r="V12" i="9"/>
  <c r="U12" i="9"/>
  <c r="T12" i="9"/>
  <c r="S12" i="9"/>
  <c r="R12" i="9"/>
  <c r="Q12" i="9"/>
  <c r="P12" i="9"/>
  <c r="O12" i="9"/>
  <c r="N12" i="9"/>
  <c r="M12" i="9"/>
  <c r="L12" i="9"/>
  <c r="K12" i="9"/>
  <c r="J12" i="9"/>
  <c r="I12" i="9"/>
  <c r="H12" i="9"/>
  <c r="G12" i="9"/>
  <c r="F12" i="9"/>
  <c r="E12" i="9"/>
  <c r="D12"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E8" i="8"/>
  <c r="F8" i="8"/>
  <c r="G8" i="8"/>
  <c r="H8" i="8"/>
  <c r="I8" i="8"/>
  <c r="J8" i="8"/>
  <c r="K8" i="8"/>
  <c r="L8" i="8"/>
  <c r="M8" i="8"/>
  <c r="N8" i="8"/>
  <c r="O8" i="8"/>
  <c r="P8" i="8"/>
  <c r="Q8" i="8"/>
  <c r="R8" i="8"/>
  <c r="S8" i="8"/>
  <c r="T8" i="8"/>
  <c r="U8" i="8"/>
  <c r="V8" i="8"/>
  <c r="W8" i="8"/>
  <c r="X8" i="8"/>
  <c r="Y8" i="8"/>
  <c r="Z8" i="8"/>
  <c r="AA8" i="8"/>
  <c r="AB8" i="8"/>
  <c r="AC8" i="8"/>
  <c r="AD8" i="8"/>
  <c r="AE8" i="8"/>
  <c r="AF8" i="8"/>
  <c r="AG8" i="8"/>
  <c r="AH8" i="8"/>
  <c r="AI8" i="8"/>
  <c r="E9" i="8"/>
  <c r="F9" i="8"/>
  <c r="G9" i="8"/>
  <c r="H9" i="8"/>
  <c r="I9" i="8"/>
  <c r="J9" i="8"/>
  <c r="K9" i="8"/>
  <c r="L9" i="8"/>
  <c r="M9" i="8"/>
  <c r="N9" i="8"/>
  <c r="O9" i="8"/>
  <c r="P9" i="8"/>
  <c r="Q9" i="8"/>
  <c r="R9" i="8"/>
  <c r="S9" i="8"/>
  <c r="T9" i="8"/>
  <c r="U9" i="8"/>
  <c r="V9" i="8"/>
  <c r="W9" i="8"/>
  <c r="X9" i="8"/>
  <c r="Y9" i="8"/>
  <c r="Z9" i="8"/>
  <c r="AA9" i="8"/>
  <c r="AB9" i="8"/>
  <c r="AC9" i="8"/>
  <c r="AD9" i="8"/>
  <c r="AE9" i="8"/>
  <c r="AF9" i="8"/>
  <c r="AG9" i="8"/>
  <c r="AH9" i="8"/>
  <c r="AI9"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AG10" i="8"/>
  <c r="AH10" i="8"/>
  <c r="AI10"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AG11" i="8"/>
  <c r="AH11" i="8"/>
  <c r="AI11"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AG12" i="8"/>
  <c r="AH12" i="8"/>
  <c r="AI12"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AG13" i="8"/>
  <c r="AH13" i="8"/>
  <c r="AI13" i="8"/>
  <c r="D12" i="8"/>
  <c r="D13" i="8"/>
  <c r="D11" i="8"/>
  <c r="D10" i="8"/>
  <c r="D9" i="8"/>
  <c r="D8" i="8"/>
  <c r="J12" i="14" l="1"/>
  <c r="J15" i="14"/>
  <c r="T15" i="14"/>
  <c r="T16" i="14"/>
  <c r="D17" i="14"/>
  <c r="J17" i="14"/>
  <c r="D8" i="14"/>
  <c r="K8" i="4"/>
  <c r="J11" i="14"/>
  <c r="D14" i="14"/>
  <c r="U9" i="4"/>
  <c r="E18" i="4"/>
  <c r="F18" i="4" s="1"/>
  <c r="K19" i="4"/>
  <c r="U10" i="4"/>
  <c r="U12" i="4"/>
  <c r="V12" i="4" s="1"/>
  <c r="W12" i="4" s="1"/>
  <c r="X12" i="4" s="1"/>
  <c r="Y12" i="4" s="1"/>
  <c r="Z12" i="4" s="1"/>
  <c r="AA12" i="4" s="1"/>
  <c r="AB12" i="4" s="1"/>
  <c r="AC12" i="4" s="1"/>
  <c r="E7" i="13"/>
  <c r="F7" i="13" s="1"/>
  <c r="G7" i="13" s="1"/>
  <c r="H7" i="13" s="1"/>
  <c r="I7" i="13" s="1"/>
  <c r="E9" i="13"/>
  <c r="F9" i="13" s="1"/>
  <c r="G9" i="13" s="1"/>
  <c r="H9" i="13" s="1"/>
  <c r="I9" i="13" s="1"/>
  <c r="E15" i="13"/>
  <c r="F15" i="13" s="1"/>
  <c r="G15" i="13" s="1"/>
  <c r="H15" i="13" s="1"/>
  <c r="U12" i="13"/>
  <c r="V12" i="13" s="1"/>
  <c r="W12" i="13" s="1"/>
  <c r="X12" i="13" s="1"/>
  <c r="Y12" i="13" s="1"/>
  <c r="Z12" i="13" s="1"/>
  <c r="AA12" i="13" s="1"/>
  <c r="AB12" i="13" s="1"/>
  <c r="AC12" i="13" s="1"/>
  <c r="U15" i="4"/>
  <c r="E19" i="4"/>
  <c r="E19" i="14" s="1"/>
  <c r="K18" i="4"/>
  <c r="L18" i="4" s="1"/>
  <c r="T10" i="14"/>
  <c r="E9" i="4"/>
  <c r="K9" i="4"/>
  <c r="U8" i="4"/>
  <c r="E11" i="13"/>
  <c r="F11" i="13" s="1"/>
  <c r="U16" i="13"/>
  <c r="V16" i="13" s="1"/>
  <c r="W16" i="13" s="1"/>
  <c r="X16" i="13" s="1"/>
  <c r="Y16" i="13" s="1"/>
  <c r="Z16" i="13" s="1"/>
  <c r="AA16" i="13" s="1"/>
  <c r="AB16" i="13" s="1"/>
  <c r="AC16" i="13" s="1"/>
  <c r="E11" i="4"/>
  <c r="F11" i="4" s="1"/>
  <c r="D11" i="14"/>
  <c r="E10" i="4"/>
  <c r="F10" i="4" s="1"/>
  <c r="G10" i="4" s="1"/>
  <c r="K14" i="4"/>
  <c r="L14" i="4" s="1"/>
  <c r="U8" i="13"/>
  <c r="V8" i="13" s="1"/>
  <c r="W8" i="13" s="1"/>
  <c r="X8" i="13" s="1"/>
  <c r="Y8" i="13" s="1"/>
  <c r="Z8" i="13" s="1"/>
  <c r="AA8" i="13" s="1"/>
  <c r="AB8" i="13" s="1"/>
  <c r="AC8" i="13" s="1"/>
  <c r="U14" i="13"/>
  <c r="V14" i="13" s="1"/>
  <c r="W14" i="13" s="1"/>
  <c r="X14" i="13" s="1"/>
  <c r="Y14" i="13" s="1"/>
  <c r="Z14" i="13" s="1"/>
  <c r="AA14" i="13" s="1"/>
  <c r="AB14" i="13" s="1"/>
  <c r="AC14" i="13" s="1"/>
  <c r="J9" i="14"/>
  <c r="K13" i="4"/>
  <c r="L13" i="4" s="1"/>
  <c r="M13" i="4" s="1"/>
  <c r="N13" i="4" s="1"/>
  <c r="O13" i="4" s="1"/>
  <c r="P13" i="4" s="1"/>
  <c r="Q13" i="4" s="1"/>
  <c r="R13" i="4" s="1"/>
  <c r="S13" i="4" s="1"/>
  <c r="U13" i="4"/>
  <c r="U19" i="4"/>
  <c r="V19" i="4" s="1"/>
  <c r="W19" i="4" s="1"/>
  <c r="L19" i="4"/>
  <c r="L8" i="4"/>
  <c r="V8" i="4"/>
  <c r="G11" i="13"/>
  <c r="H11" i="13" s="1"/>
  <c r="I11" i="13" s="1"/>
  <c r="L9" i="4"/>
  <c r="V9" i="4"/>
  <c r="V13" i="4"/>
  <c r="J19" i="14"/>
  <c r="U10" i="13"/>
  <c r="V10" i="13" s="1"/>
  <c r="E13" i="13"/>
  <c r="F13" i="13" s="1"/>
  <c r="G13" i="13" s="1"/>
  <c r="H13" i="13" s="1"/>
  <c r="I13" i="13" s="1"/>
  <c r="U18" i="13"/>
  <c r="V18" i="13" s="1"/>
  <c r="W18" i="13" s="1"/>
  <c r="X18" i="13" s="1"/>
  <c r="Y18" i="13" s="1"/>
  <c r="Z18" i="13" s="1"/>
  <c r="AA18" i="13" s="1"/>
  <c r="AB18" i="13" s="1"/>
  <c r="AC18" i="13" s="1"/>
  <c r="AA12" i="14"/>
  <c r="E16" i="4"/>
  <c r="U11" i="4"/>
  <c r="T19" i="14"/>
  <c r="J18" i="14"/>
  <c r="Z12" i="14"/>
  <c r="AD10" i="14"/>
  <c r="T9" i="14"/>
  <c r="J8" i="14"/>
  <c r="E7" i="4"/>
  <c r="E7" i="14" s="1"/>
  <c r="E15" i="4"/>
  <c r="E8" i="4"/>
  <c r="K12" i="4"/>
  <c r="U18" i="4"/>
  <c r="V18" i="4" s="1"/>
  <c r="V18" i="14" s="1"/>
  <c r="Y12" i="14"/>
  <c r="E14" i="4"/>
  <c r="K7" i="4"/>
  <c r="L7" i="4" s="1"/>
  <c r="K11" i="4"/>
  <c r="U17" i="4"/>
  <c r="V10" i="4"/>
  <c r="AD19" i="14"/>
  <c r="T18" i="14"/>
  <c r="X12" i="14"/>
  <c r="AD9" i="14"/>
  <c r="T8" i="14"/>
  <c r="J7" i="14"/>
  <c r="E13" i="4"/>
  <c r="K10" i="4"/>
  <c r="U16" i="4"/>
  <c r="W12" i="14"/>
  <c r="E12" i="4"/>
  <c r="V15" i="4"/>
  <c r="AD8" i="14"/>
  <c r="T7" i="14"/>
  <c r="E17" i="13"/>
  <c r="F17" i="13" s="1"/>
  <c r="G17" i="13" s="1"/>
  <c r="H17" i="13" s="1"/>
  <c r="I17" i="13" s="1"/>
  <c r="U12" i="14"/>
  <c r="K17" i="4"/>
  <c r="AD13" i="14"/>
  <c r="U7" i="4"/>
  <c r="AD15" i="14"/>
  <c r="K16" i="4"/>
  <c r="U14" i="4"/>
  <c r="J10" i="14"/>
  <c r="E17" i="4"/>
  <c r="K15" i="4"/>
  <c r="I15" i="13"/>
  <c r="I19" i="13"/>
  <c r="W10" i="13"/>
  <c r="X10" i="13" s="1"/>
  <c r="Y10" i="13" s="1"/>
  <c r="Z10" i="13" s="1"/>
  <c r="AA10" i="13" s="1"/>
  <c r="AB10" i="13" s="1"/>
  <c r="AC10" i="13" s="1"/>
  <c r="K14" i="13"/>
  <c r="L14" i="13" s="1"/>
  <c r="M14" i="13" s="1"/>
  <c r="N14" i="13" s="1"/>
  <c r="O14" i="13" s="1"/>
  <c r="P14" i="13" s="1"/>
  <c r="Q14" i="13" s="1"/>
  <c r="R14" i="13" s="1"/>
  <c r="S14" i="13" s="1"/>
  <c r="K18" i="13"/>
  <c r="L18" i="13" s="1"/>
  <c r="M18" i="13" s="1"/>
  <c r="N18" i="13" s="1"/>
  <c r="O18" i="13" s="1"/>
  <c r="P18" i="13" s="1"/>
  <c r="Q18" i="13" s="1"/>
  <c r="R18" i="13" s="1"/>
  <c r="S18" i="13" s="1"/>
  <c r="U7" i="13"/>
  <c r="V7" i="13" s="1"/>
  <c r="W7" i="13" s="1"/>
  <c r="X7" i="13" s="1"/>
  <c r="Y7" i="13" s="1"/>
  <c r="Z7" i="13" s="1"/>
  <c r="AA7" i="13" s="1"/>
  <c r="AB7" i="13" s="1"/>
  <c r="AC7" i="13" s="1"/>
  <c r="U11" i="13"/>
  <c r="V11" i="13" s="1"/>
  <c r="W11" i="13" s="1"/>
  <c r="X11" i="13" s="1"/>
  <c r="Y11" i="13" s="1"/>
  <c r="Z11" i="13" s="1"/>
  <c r="AA11" i="13" s="1"/>
  <c r="AB11" i="13" s="1"/>
  <c r="AC11" i="13" s="1"/>
  <c r="U15" i="13"/>
  <c r="V15" i="13" s="1"/>
  <c r="W15" i="13" s="1"/>
  <c r="X15" i="13" s="1"/>
  <c r="Y15" i="13" s="1"/>
  <c r="Z15" i="13" s="1"/>
  <c r="AA15" i="13" s="1"/>
  <c r="AB15" i="13" s="1"/>
  <c r="AC15" i="13" s="1"/>
  <c r="U19" i="13"/>
  <c r="U19" i="14" s="1"/>
  <c r="E8" i="13"/>
  <c r="F8" i="13" s="1"/>
  <c r="G8" i="13" s="1"/>
  <c r="H8" i="13" s="1"/>
  <c r="I8" i="13" s="1"/>
  <c r="K10" i="13"/>
  <c r="L10" i="13" s="1"/>
  <c r="M10" i="13" s="1"/>
  <c r="N10" i="13" s="1"/>
  <c r="O10" i="13" s="1"/>
  <c r="P10" i="13" s="1"/>
  <c r="Q10" i="13" s="1"/>
  <c r="R10" i="13" s="1"/>
  <c r="S10" i="13" s="1"/>
  <c r="E16" i="13"/>
  <c r="F16" i="13" s="1"/>
  <c r="G16" i="13" s="1"/>
  <c r="H16" i="13" s="1"/>
  <c r="I16" i="13" s="1"/>
  <c r="E12" i="13"/>
  <c r="F12" i="13" s="1"/>
  <c r="G12" i="13" s="1"/>
  <c r="H12" i="13" s="1"/>
  <c r="I12" i="13" s="1"/>
  <c r="K7" i="13"/>
  <c r="L7" i="13" s="1"/>
  <c r="M7" i="13" s="1"/>
  <c r="N7" i="13" s="1"/>
  <c r="O7" i="13" s="1"/>
  <c r="P7" i="13" s="1"/>
  <c r="Q7" i="13" s="1"/>
  <c r="R7" i="13" s="1"/>
  <c r="S7" i="13" s="1"/>
  <c r="K11" i="13"/>
  <c r="L11" i="13" s="1"/>
  <c r="M11" i="13" s="1"/>
  <c r="N11" i="13" s="1"/>
  <c r="O11" i="13" s="1"/>
  <c r="P11" i="13" s="1"/>
  <c r="Q11" i="13" s="1"/>
  <c r="R11" i="13" s="1"/>
  <c r="S11" i="13" s="1"/>
  <c r="K15" i="13"/>
  <c r="L15" i="13" s="1"/>
  <c r="M15" i="13" s="1"/>
  <c r="N15" i="13" s="1"/>
  <c r="O15" i="13" s="1"/>
  <c r="P15" i="13" s="1"/>
  <c r="Q15" i="13" s="1"/>
  <c r="R15" i="13" s="1"/>
  <c r="S15" i="13" s="1"/>
  <c r="K19" i="13"/>
  <c r="L19" i="13" s="1"/>
  <c r="M19" i="13" s="1"/>
  <c r="N19" i="13" s="1"/>
  <c r="O19" i="13" s="1"/>
  <c r="P19" i="13" s="1"/>
  <c r="Q19" i="13" s="1"/>
  <c r="R19" i="13" s="1"/>
  <c r="S19" i="13" s="1"/>
  <c r="K8" i="13"/>
  <c r="L8" i="13" s="1"/>
  <c r="M8" i="13" s="1"/>
  <c r="N8" i="13" s="1"/>
  <c r="O8" i="13" s="1"/>
  <c r="P8" i="13" s="1"/>
  <c r="Q8" i="13" s="1"/>
  <c r="R8" i="13" s="1"/>
  <c r="S8" i="13" s="1"/>
  <c r="E10" i="13"/>
  <c r="F10" i="13" s="1"/>
  <c r="G10" i="13" s="1"/>
  <c r="H10" i="13" s="1"/>
  <c r="I10" i="13" s="1"/>
  <c r="K12" i="13"/>
  <c r="L12" i="13" s="1"/>
  <c r="M12" i="13" s="1"/>
  <c r="N12" i="13" s="1"/>
  <c r="O12" i="13" s="1"/>
  <c r="P12" i="13" s="1"/>
  <c r="Q12" i="13" s="1"/>
  <c r="R12" i="13" s="1"/>
  <c r="S12" i="13" s="1"/>
  <c r="E14" i="13"/>
  <c r="F14" i="13" s="1"/>
  <c r="G14" i="13" s="1"/>
  <c r="H14" i="13" s="1"/>
  <c r="I14" i="13" s="1"/>
  <c r="K16" i="13"/>
  <c r="L16" i="13" s="1"/>
  <c r="M16" i="13" s="1"/>
  <c r="N16" i="13" s="1"/>
  <c r="O16" i="13" s="1"/>
  <c r="P16" i="13" s="1"/>
  <c r="Q16" i="13" s="1"/>
  <c r="R16" i="13" s="1"/>
  <c r="S16" i="13" s="1"/>
  <c r="E18" i="13"/>
  <c r="F18" i="13" s="1"/>
  <c r="G18" i="13" s="1"/>
  <c r="H18" i="13" s="1"/>
  <c r="I18" i="13" s="1"/>
  <c r="U9" i="13"/>
  <c r="V9" i="13" s="1"/>
  <c r="W9" i="13" s="1"/>
  <c r="X9" i="13" s="1"/>
  <c r="Y9" i="13" s="1"/>
  <c r="Z9" i="13" s="1"/>
  <c r="AA9" i="13" s="1"/>
  <c r="AB9" i="13" s="1"/>
  <c r="AC9" i="13" s="1"/>
  <c r="U13" i="13"/>
  <c r="V13" i="13" s="1"/>
  <c r="W13" i="13" s="1"/>
  <c r="X13" i="13" s="1"/>
  <c r="Y13" i="13" s="1"/>
  <c r="Z13" i="13" s="1"/>
  <c r="AA13" i="13" s="1"/>
  <c r="AB13" i="13" s="1"/>
  <c r="AC13" i="13" s="1"/>
  <c r="U17" i="13"/>
  <c r="V17" i="13" s="1"/>
  <c r="W17" i="13" s="1"/>
  <c r="X17" i="13" s="1"/>
  <c r="Y17" i="13" s="1"/>
  <c r="Z17" i="13" s="1"/>
  <c r="AA17" i="13" s="1"/>
  <c r="AB17" i="13" s="1"/>
  <c r="AC17" i="13" s="1"/>
  <c r="K9" i="13"/>
  <c r="L9" i="13" s="1"/>
  <c r="M9" i="13" s="1"/>
  <c r="N9" i="13" s="1"/>
  <c r="O9" i="13" s="1"/>
  <c r="P9" i="13" s="1"/>
  <c r="Q9" i="13" s="1"/>
  <c r="R9" i="13" s="1"/>
  <c r="S9" i="13" s="1"/>
  <c r="K13" i="13"/>
  <c r="L13" i="13" s="1"/>
  <c r="M13" i="13" s="1"/>
  <c r="N13" i="13" s="1"/>
  <c r="K17" i="13"/>
  <c r="L17" i="13" s="1"/>
  <c r="M17" i="13" s="1"/>
  <c r="N17" i="13" s="1"/>
  <c r="O17" i="13" s="1"/>
  <c r="P17" i="13" s="1"/>
  <c r="Q17" i="13" s="1"/>
  <c r="R17" i="13" s="1"/>
  <c r="S17" i="13" s="1"/>
  <c r="F19" i="4" l="1"/>
  <c r="E9" i="14"/>
  <c r="V12" i="14"/>
  <c r="U14" i="14"/>
  <c r="AB12" i="14"/>
  <c r="V10" i="14"/>
  <c r="E17" i="14"/>
  <c r="AC12" i="14"/>
  <c r="F9" i="4"/>
  <c r="G9" i="4" s="1"/>
  <c r="E11" i="14"/>
  <c r="V19" i="13"/>
  <c r="W19" i="13" s="1"/>
  <c r="X19" i="13" s="1"/>
  <c r="Y19" i="13" s="1"/>
  <c r="Z19" i="13" s="1"/>
  <c r="AA19" i="13" s="1"/>
  <c r="AB19" i="13" s="1"/>
  <c r="AC19" i="13" s="1"/>
  <c r="U8" i="14"/>
  <c r="U7" i="14"/>
  <c r="G11" i="4"/>
  <c r="H11" i="4" s="1"/>
  <c r="I11" i="4" s="1"/>
  <c r="I11" i="14" s="1"/>
  <c r="F11" i="14"/>
  <c r="V14" i="4"/>
  <c r="K19" i="14"/>
  <c r="K12" i="14"/>
  <c r="F8" i="4"/>
  <c r="E8" i="14"/>
  <c r="M9" i="4"/>
  <c r="L9" i="14"/>
  <c r="F12" i="4"/>
  <c r="E12" i="14"/>
  <c r="F15" i="4"/>
  <c r="E15" i="14"/>
  <c r="E16" i="14"/>
  <c r="U13" i="14"/>
  <c r="M19" i="4"/>
  <c r="L19" i="14"/>
  <c r="W15" i="4"/>
  <c r="V15" i="14"/>
  <c r="V17" i="4"/>
  <c r="U17" i="14"/>
  <c r="W13" i="4"/>
  <c r="V13" i="14"/>
  <c r="V7" i="4"/>
  <c r="L17" i="4"/>
  <c r="K17" i="14"/>
  <c r="V16" i="4"/>
  <c r="U16" i="14"/>
  <c r="L11" i="4"/>
  <c r="K11" i="14"/>
  <c r="M13" i="14"/>
  <c r="K8" i="14"/>
  <c r="K16" i="14"/>
  <c r="L10" i="4"/>
  <c r="K10" i="14"/>
  <c r="K7" i="14"/>
  <c r="U15" i="14"/>
  <c r="W8" i="4"/>
  <c r="V8" i="14"/>
  <c r="K18" i="14"/>
  <c r="E10" i="14"/>
  <c r="F10" i="14"/>
  <c r="M18" i="4"/>
  <c r="L18" i="14"/>
  <c r="L12" i="4"/>
  <c r="M14" i="4"/>
  <c r="L14" i="14"/>
  <c r="F13" i="4"/>
  <c r="E13" i="14"/>
  <c r="U10" i="14"/>
  <c r="H10" i="4"/>
  <c r="G10" i="14"/>
  <c r="F17" i="4"/>
  <c r="M7" i="4"/>
  <c r="L7" i="14"/>
  <c r="F14" i="4"/>
  <c r="E14" i="14"/>
  <c r="L13" i="14"/>
  <c r="W18" i="4"/>
  <c r="G19" i="4"/>
  <c r="F19" i="14"/>
  <c r="K14" i="14"/>
  <c r="K13" i="14"/>
  <c r="F9" i="14"/>
  <c r="U9" i="14"/>
  <c r="F7" i="4"/>
  <c r="M8" i="4"/>
  <c r="L8" i="14"/>
  <c r="W10" i="4"/>
  <c r="F16" i="4"/>
  <c r="W9" i="4"/>
  <c r="V9" i="14"/>
  <c r="E18" i="14"/>
  <c r="O13" i="13"/>
  <c r="N13" i="14"/>
  <c r="L15" i="4"/>
  <c r="K15" i="14"/>
  <c r="L16" i="4"/>
  <c r="U18" i="14"/>
  <c r="U11" i="14"/>
  <c r="V11" i="4"/>
  <c r="K9" i="14"/>
  <c r="X19" i="4"/>
  <c r="G18" i="4"/>
  <c r="F18" i="14"/>
  <c r="F6" i="6"/>
  <c r="G6" i="6"/>
  <c r="H6" i="6"/>
  <c r="I6" i="6"/>
  <c r="J6" i="6"/>
  <c r="K6" i="6"/>
  <c r="L6" i="6"/>
  <c r="M6" i="6"/>
  <c r="N6" i="6"/>
  <c r="O6" i="6"/>
  <c r="P6" i="6"/>
  <c r="Q6" i="6"/>
  <c r="R6" i="6"/>
  <c r="S6" i="6"/>
  <c r="T6" i="6"/>
  <c r="U6" i="6"/>
  <c r="V6" i="6"/>
  <c r="W6" i="6"/>
  <c r="X6" i="6"/>
  <c r="Y6" i="6"/>
  <c r="Z6" i="6"/>
  <c r="AA6" i="6"/>
  <c r="AB6" i="6"/>
  <c r="AC6" i="6"/>
  <c r="AD6" i="6"/>
  <c r="AE6" i="6"/>
  <c r="AF6" i="6"/>
  <c r="AG6" i="6"/>
  <c r="AH6" i="6"/>
  <c r="AI6" i="6"/>
  <c r="AJ6" i="6"/>
  <c r="F7" i="6"/>
  <c r="G7" i="6"/>
  <c r="H7" i="6"/>
  <c r="I7" i="6"/>
  <c r="J7" i="6"/>
  <c r="K7" i="6"/>
  <c r="L7" i="6"/>
  <c r="M7" i="6"/>
  <c r="N7" i="6"/>
  <c r="O7" i="6"/>
  <c r="P7" i="6"/>
  <c r="Q7" i="6"/>
  <c r="R7" i="6"/>
  <c r="S7" i="6"/>
  <c r="T7" i="6"/>
  <c r="U7" i="6"/>
  <c r="V7" i="6"/>
  <c r="W7" i="6"/>
  <c r="X7" i="6"/>
  <c r="Y7" i="6"/>
  <c r="Z7" i="6"/>
  <c r="AA7" i="6"/>
  <c r="AB7" i="6"/>
  <c r="AC7" i="6"/>
  <c r="AD7" i="6"/>
  <c r="AE7" i="6"/>
  <c r="AF7" i="6"/>
  <c r="AG7" i="6"/>
  <c r="AH7" i="6"/>
  <c r="AI7" i="6"/>
  <c r="AJ7" i="6"/>
  <c r="F9" i="6"/>
  <c r="G9" i="6"/>
  <c r="H9" i="6"/>
  <c r="I9" i="6"/>
  <c r="J9" i="6"/>
  <c r="K9" i="6"/>
  <c r="L9" i="6"/>
  <c r="M9" i="6"/>
  <c r="N9" i="6"/>
  <c r="O9" i="6"/>
  <c r="P9" i="6"/>
  <c r="Q9" i="6"/>
  <c r="R9" i="6"/>
  <c r="S9" i="6"/>
  <c r="T9" i="6"/>
  <c r="U9" i="6"/>
  <c r="V9" i="6"/>
  <c r="W9" i="6"/>
  <c r="X9" i="6"/>
  <c r="Y9" i="6"/>
  <c r="Z9" i="6"/>
  <c r="AA9" i="6"/>
  <c r="AB9" i="6"/>
  <c r="AC9" i="6"/>
  <c r="AD9" i="6"/>
  <c r="AE9" i="6"/>
  <c r="AF9" i="6"/>
  <c r="AG9" i="6"/>
  <c r="AH9" i="6"/>
  <c r="AI9" i="6"/>
  <c r="AJ9"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AG11" i="6"/>
  <c r="AH11" i="6"/>
  <c r="AI11" i="6"/>
  <c r="AJ11"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AG12" i="6"/>
  <c r="AH12" i="6"/>
  <c r="AI12" i="6"/>
  <c r="AJ12" i="6"/>
  <c r="F13" i="6"/>
  <c r="G13" i="6"/>
  <c r="H13" i="6"/>
  <c r="I13" i="6"/>
  <c r="J13" i="6"/>
  <c r="K13" i="6"/>
  <c r="L13" i="6"/>
  <c r="M13" i="6"/>
  <c r="N13" i="6"/>
  <c r="O13" i="6"/>
  <c r="P13" i="6"/>
  <c r="Q13" i="6"/>
  <c r="R13" i="6"/>
  <c r="S13" i="6"/>
  <c r="T13" i="6"/>
  <c r="U13" i="6"/>
  <c r="V13" i="6"/>
  <c r="W13" i="6"/>
  <c r="X13" i="6"/>
  <c r="Y13" i="6"/>
  <c r="Z13" i="6"/>
  <c r="AA13" i="6"/>
  <c r="AB13" i="6"/>
  <c r="AC13" i="6"/>
  <c r="AD13" i="6"/>
  <c r="AE13" i="6"/>
  <c r="AF13" i="6"/>
  <c r="AG13" i="6"/>
  <c r="AH13" i="6"/>
  <c r="AI13" i="6"/>
  <c r="AJ13" i="6"/>
  <c r="F14" i="6"/>
  <c r="G14" i="6"/>
  <c r="H14" i="6"/>
  <c r="I14" i="6"/>
  <c r="J14" i="6"/>
  <c r="K14" i="6"/>
  <c r="L14" i="6"/>
  <c r="M14" i="6"/>
  <c r="N14" i="6"/>
  <c r="O14" i="6"/>
  <c r="P14" i="6"/>
  <c r="Q14" i="6"/>
  <c r="R14" i="6"/>
  <c r="S14" i="6"/>
  <c r="T14" i="6"/>
  <c r="U14" i="6"/>
  <c r="V14" i="6"/>
  <c r="W14" i="6"/>
  <c r="X14" i="6"/>
  <c r="Y14" i="6"/>
  <c r="Z14" i="6"/>
  <c r="AA14" i="6"/>
  <c r="AB14" i="6"/>
  <c r="AC14" i="6"/>
  <c r="AD14" i="6"/>
  <c r="AE14" i="6"/>
  <c r="AF14" i="6"/>
  <c r="AG14" i="6"/>
  <c r="AH14" i="6"/>
  <c r="AI14" i="6"/>
  <c r="AJ14"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AG17" i="6"/>
  <c r="AH17" i="6"/>
  <c r="AI17" i="6"/>
  <c r="AJ17"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I19" i="6"/>
  <c r="AJ19" i="6"/>
  <c r="F20" i="6"/>
  <c r="G20" i="6"/>
  <c r="H20" i="6"/>
  <c r="I20" i="6"/>
  <c r="J20" i="6"/>
  <c r="K20" i="6"/>
  <c r="L20" i="6"/>
  <c r="M20" i="6"/>
  <c r="N20" i="6"/>
  <c r="O20" i="6"/>
  <c r="P20" i="6"/>
  <c r="Q20" i="6"/>
  <c r="R20" i="6"/>
  <c r="S20" i="6"/>
  <c r="T20" i="6"/>
  <c r="U20" i="6"/>
  <c r="V20" i="6"/>
  <c r="W20" i="6"/>
  <c r="X20" i="6"/>
  <c r="Y20" i="6"/>
  <c r="Z20" i="6"/>
  <c r="AA20" i="6"/>
  <c r="AB20" i="6"/>
  <c r="AC20" i="6"/>
  <c r="AD20" i="6"/>
  <c r="AE20" i="6"/>
  <c r="AF20" i="6"/>
  <c r="AG20" i="6"/>
  <c r="AH20" i="6"/>
  <c r="AI20" i="6"/>
  <c r="AJ20" i="6"/>
  <c r="F21" i="6"/>
  <c r="G21" i="6"/>
  <c r="H21" i="6"/>
  <c r="I21" i="6"/>
  <c r="J21" i="6"/>
  <c r="K21" i="6"/>
  <c r="L21" i="6"/>
  <c r="M21" i="6"/>
  <c r="N21" i="6"/>
  <c r="O21" i="6"/>
  <c r="P21" i="6"/>
  <c r="Q21" i="6"/>
  <c r="R21" i="6"/>
  <c r="S21" i="6"/>
  <c r="T21" i="6"/>
  <c r="U21" i="6"/>
  <c r="V21" i="6"/>
  <c r="W21" i="6"/>
  <c r="X21" i="6"/>
  <c r="Y21" i="6"/>
  <c r="Z21" i="6"/>
  <c r="AA21" i="6"/>
  <c r="AB21" i="6"/>
  <c r="AC21" i="6"/>
  <c r="AD21" i="6"/>
  <c r="AE21" i="6"/>
  <c r="AF21" i="6"/>
  <c r="AG21" i="6"/>
  <c r="AH21" i="6"/>
  <c r="AI21" i="6"/>
  <c r="AJ21"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AG22" i="6"/>
  <c r="AH22" i="6"/>
  <c r="AI22" i="6"/>
  <c r="AJ22" i="6"/>
  <c r="F24" i="6"/>
  <c r="G24" i="6"/>
  <c r="H24" i="6"/>
  <c r="I24" i="6"/>
  <c r="J24" i="6"/>
  <c r="K24" i="6"/>
  <c r="L24" i="6"/>
  <c r="M24" i="6"/>
  <c r="N24" i="6"/>
  <c r="O24" i="6"/>
  <c r="P24" i="6"/>
  <c r="Q24" i="6"/>
  <c r="R24" i="6"/>
  <c r="S24" i="6"/>
  <c r="T24" i="6"/>
  <c r="U24" i="6"/>
  <c r="V24" i="6"/>
  <c r="W24" i="6"/>
  <c r="X24" i="6"/>
  <c r="Y24" i="6"/>
  <c r="Z24" i="6"/>
  <c r="AA24" i="6"/>
  <c r="AB24" i="6"/>
  <c r="AC24" i="6"/>
  <c r="AD24" i="6"/>
  <c r="AE24" i="6"/>
  <c r="AF24" i="6"/>
  <c r="AG24" i="6"/>
  <c r="AH24" i="6"/>
  <c r="AI24" i="6"/>
  <c r="AJ24" i="6"/>
  <c r="F27" i="6"/>
  <c r="G27" i="6"/>
  <c r="H27" i="6"/>
  <c r="I27" i="6"/>
  <c r="J27" i="6"/>
  <c r="K27" i="6"/>
  <c r="L27" i="6"/>
  <c r="M27" i="6"/>
  <c r="N27" i="6"/>
  <c r="O27" i="6"/>
  <c r="P27" i="6"/>
  <c r="Q27" i="6"/>
  <c r="R27" i="6"/>
  <c r="S27" i="6"/>
  <c r="T27" i="6"/>
  <c r="U27" i="6"/>
  <c r="V27" i="6"/>
  <c r="W27" i="6"/>
  <c r="X27" i="6"/>
  <c r="Y27" i="6"/>
  <c r="Z27" i="6"/>
  <c r="AA27" i="6"/>
  <c r="AB27" i="6"/>
  <c r="AC27" i="6"/>
  <c r="AD27" i="6"/>
  <c r="AE27" i="6"/>
  <c r="AF27" i="6"/>
  <c r="AG27" i="6"/>
  <c r="AH27" i="6"/>
  <c r="AI27" i="6"/>
  <c r="AJ27" i="6"/>
  <c r="E7" i="6"/>
  <c r="E9" i="6"/>
  <c r="E11" i="6"/>
  <c r="E12" i="6"/>
  <c r="E13" i="6"/>
  <c r="E14" i="6"/>
  <c r="E17" i="6"/>
  <c r="E19" i="6"/>
  <c r="E20" i="6"/>
  <c r="E21" i="6"/>
  <c r="E22" i="6"/>
  <c r="E24" i="6"/>
  <c r="E27" i="6"/>
  <c r="E6" i="6"/>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E7" i="7"/>
  <c r="E9" i="7"/>
  <c r="E11" i="7"/>
  <c r="E12" i="7"/>
  <c r="E13" i="7"/>
  <c r="E14" i="7"/>
  <c r="E17" i="7"/>
  <c r="E19" i="7"/>
  <c r="E20" i="7"/>
  <c r="E21" i="7"/>
  <c r="E22" i="7"/>
  <c r="E24" i="7"/>
  <c r="E27" i="7"/>
  <c r="E6" i="7"/>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E7" i="1"/>
  <c r="E9" i="1"/>
  <c r="E11" i="1"/>
  <c r="E12" i="1"/>
  <c r="E13" i="1"/>
  <c r="E14" i="1"/>
  <c r="E17" i="1"/>
  <c r="E20" i="1"/>
  <c r="E21" i="1"/>
  <c r="E22" i="1"/>
  <c r="E24" i="1"/>
  <c r="E27" i="1"/>
  <c r="E6" i="1"/>
  <c r="V19" i="14" l="1"/>
  <c r="W19" i="14"/>
  <c r="J238" i="5"/>
  <c r="E8" i="45" s="1"/>
  <c r="J237" i="5"/>
  <c r="E7" i="45" s="1"/>
  <c r="H11" i="14"/>
  <c r="J243" i="5"/>
  <c r="E13" i="45" s="1"/>
  <c r="J239" i="5"/>
  <c r="E9" i="45" s="1"/>
  <c r="G11" i="14"/>
  <c r="J242" i="5"/>
  <c r="E12" i="45" s="1"/>
  <c r="J240" i="5"/>
  <c r="E10" i="45" s="1"/>
  <c r="J241" i="5"/>
  <c r="E11" i="45" s="1"/>
  <c r="V14" i="14"/>
  <c r="W14" i="4"/>
  <c r="H19" i="4"/>
  <c r="G19" i="14"/>
  <c r="N19" i="4"/>
  <c r="M19" i="14"/>
  <c r="F16" i="14"/>
  <c r="G16" i="4"/>
  <c r="G13" i="4"/>
  <c r="F13" i="14"/>
  <c r="W7" i="4"/>
  <c r="V7" i="14"/>
  <c r="X18" i="4"/>
  <c r="W18" i="14"/>
  <c r="W11" i="4"/>
  <c r="V11" i="14"/>
  <c r="M17" i="4"/>
  <c r="L17" i="14"/>
  <c r="X10" i="4"/>
  <c r="W10" i="14"/>
  <c r="M16" i="4"/>
  <c r="L16" i="14"/>
  <c r="N8" i="4"/>
  <c r="M8" i="14"/>
  <c r="N14" i="4"/>
  <c r="M14" i="14"/>
  <c r="M10" i="4"/>
  <c r="L10" i="14"/>
  <c r="F7" i="14"/>
  <c r="G7" i="4"/>
  <c r="M12" i="4"/>
  <c r="L12" i="14"/>
  <c r="X13" i="4"/>
  <c r="W13" i="14"/>
  <c r="G15" i="4"/>
  <c r="F15" i="14"/>
  <c r="X9" i="4"/>
  <c r="W9" i="14"/>
  <c r="M15" i="4"/>
  <c r="L15" i="14"/>
  <c r="G14" i="4"/>
  <c r="F14" i="14"/>
  <c r="N18" i="4"/>
  <c r="M18" i="14"/>
  <c r="W17" i="4"/>
  <c r="V17" i="14"/>
  <c r="G12" i="4"/>
  <c r="F12" i="14"/>
  <c r="X8" i="4"/>
  <c r="W8" i="14"/>
  <c r="P13" i="13"/>
  <c r="O13" i="14"/>
  <c r="N7" i="4"/>
  <c r="M7" i="14"/>
  <c r="H18" i="4"/>
  <c r="G18" i="14"/>
  <c r="H9" i="4"/>
  <c r="G9" i="14"/>
  <c r="F17" i="14"/>
  <c r="G17" i="4"/>
  <c r="M11" i="4"/>
  <c r="L11" i="14"/>
  <c r="N9" i="4"/>
  <c r="M9" i="14"/>
  <c r="Y19" i="4"/>
  <c r="X19" i="14"/>
  <c r="I10" i="4"/>
  <c r="I10" i="14" s="1"/>
  <c r="H10" i="14"/>
  <c r="W16" i="4"/>
  <c r="V16" i="14"/>
  <c r="X15" i="4"/>
  <c r="W15" i="14"/>
  <c r="G8" i="4"/>
  <c r="F8" i="14"/>
  <c r="X14" i="4" l="1"/>
  <c r="W14" i="14"/>
  <c r="G17" i="14"/>
  <c r="H17" i="4"/>
  <c r="H12" i="4"/>
  <c r="G12" i="14"/>
  <c r="H15" i="4"/>
  <c r="G15" i="14"/>
  <c r="O8" i="4"/>
  <c r="N8" i="14"/>
  <c r="X7" i="4"/>
  <c r="W7" i="14"/>
  <c r="Y15" i="4"/>
  <c r="X15" i="14"/>
  <c r="Y9" i="4"/>
  <c r="X9" i="14"/>
  <c r="X16" i="4"/>
  <c r="W16" i="14"/>
  <c r="I9" i="4"/>
  <c r="I9" i="14" s="1"/>
  <c r="H9" i="14"/>
  <c r="X17" i="4"/>
  <c r="W17" i="14"/>
  <c r="Y13" i="4"/>
  <c r="X13" i="14"/>
  <c r="N16" i="4"/>
  <c r="M16" i="14"/>
  <c r="H13" i="4"/>
  <c r="G13" i="14"/>
  <c r="N11" i="4"/>
  <c r="M11" i="14"/>
  <c r="H16" i="4"/>
  <c r="G16" i="14"/>
  <c r="Y18" i="4"/>
  <c r="X18" i="14"/>
  <c r="Z19" i="4"/>
  <c r="Y19" i="14"/>
  <c r="I18" i="4"/>
  <c r="I18" i="14" s="1"/>
  <c r="H18" i="14"/>
  <c r="O18" i="4"/>
  <c r="N18" i="14"/>
  <c r="N12" i="4"/>
  <c r="M12" i="14"/>
  <c r="Y10" i="4"/>
  <c r="X10" i="14"/>
  <c r="Y8" i="4"/>
  <c r="X8" i="14"/>
  <c r="H7" i="4"/>
  <c r="G7" i="14"/>
  <c r="H14" i="4"/>
  <c r="G14" i="14"/>
  <c r="N17" i="4"/>
  <c r="M17" i="14"/>
  <c r="O19" i="4"/>
  <c r="N19" i="14"/>
  <c r="O7" i="4"/>
  <c r="N7" i="14"/>
  <c r="O14" i="4"/>
  <c r="N14" i="14"/>
  <c r="O9" i="4"/>
  <c r="N9" i="14"/>
  <c r="H8" i="4"/>
  <c r="G8" i="14"/>
  <c r="Q13" i="13"/>
  <c r="P13" i="14"/>
  <c r="N15" i="4"/>
  <c r="M15" i="14"/>
  <c r="N10" i="4"/>
  <c r="M10" i="14"/>
  <c r="X11" i="4"/>
  <c r="W11" i="14"/>
  <c r="I19" i="4"/>
  <c r="I19" i="14" s="1"/>
  <c r="H19" i="14"/>
  <c r="Y14" i="4" l="1"/>
  <c r="X14" i="14"/>
  <c r="Z15" i="4"/>
  <c r="Y15" i="14"/>
  <c r="Y11" i="4"/>
  <c r="X11" i="14"/>
  <c r="P9" i="4"/>
  <c r="O9" i="14"/>
  <c r="AA19" i="4"/>
  <c r="Z19" i="14"/>
  <c r="Z13" i="4"/>
  <c r="Y13" i="14"/>
  <c r="Y7" i="4"/>
  <c r="X7" i="14"/>
  <c r="I7" i="4"/>
  <c r="I7" i="14" s="1"/>
  <c r="H7" i="14"/>
  <c r="I8" i="4"/>
  <c r="I8" i="14" s="1"/>
  <c r="H8" i="14"/>
  <c r="I14" i="4"/>
  <c r="I14" i="14" s="1"/>
  <c r="H14" i="14"/>
  <c r="O16" i="4"/>
  <c r="N16" i="14"/>
  <c r="O10" i="4"/>
  <c r="N10" i="14"/>
  <c r="P14" i="4"/>
  <c r="O14" i="14"/>
  <c r="Z8" i="4"/>
  <c r="Y8" i="14"/>
  <c r="Z18" i="4"/>
  <c r="Y18" i="14"/>
  <c r="Y17" i="4"/>
  <c r="X17" i="14"/>
  <c r="P8" i="4"/>
  <c r="O8" i="14"/>
  <c r="I15" i="4"/>
  <c r="I15" i="14" s="1"/>
  <c r="H15" i="14"/>
  <c r="I16" i="4"/>
  <c r="I16" i="14" s="1"/>
  <c r="H16" i="14"/>
  <c r="O15" i="4"/>
  <c r="N15" i="14"/>
  <c r="R13" i="13"/>
  <c r="Q13" i="14"/>
  <c r="P19" i="4"/>
  <c r="O19" i="14"/>
  <c r="O12" i="4"/>
  <c r="N12" i="14"/>
  <c r="O11" i="4"/>
  <c r="N11" i="14"/>
  <c r="Y16" i="4"/>
  <c r="X16" i="14"/>
  <c r="I12" i="4"/>
  <c r="I12" i="14" s="1"/>
  <c r="H12" i="14"/>
  <c r="P7" i="4"/>
  <c r="O7" i="14"/>
  <c r="I17" i="4"/>
  <c r="I17" i="14" s="1"/>
  <c r="H17" i="14"/>
  <c r="Z10" i="4"/>
  <c r="Y10" i="14"/>
  <c r="O17" i="4"/>
  <c r="N17" i="14"/>
  <c r="P18" i="4"/>
  <c r="O18" i="14"/>
  <c r="I13" i="4"/>
  <c r="I13" i="14" s="1"/>
  <c r="H13" i="14"/>
  <c r="Z9" i="4"/>
  <c r="Y9" i="14"/>
  <c r="Y14" i="14" l="1"/>
  <c r="Z14" i="4"/>
  <c r="Z7" i="4"/>
  <c r="Y7" i="14"/>
  <c r="P17" i="4"/>
  <c r="O17" i="14"/>
  <c r="Q14" i="4"/>
  <c r="P14" i="14"/>
  <c r="P11" i="4"/>
  <c r="O11" i="14"/>
  <c r="P10" i="4"/>
  <c r="O10" i="14"/>
  <c r="AA13" i="4"/>
  <c r="Z13" i="14"/>
  <c r="AA10" i="4"/>
  <c r="Z10" i="14"/>
  <c r="P12" i="4"/>
  <c r="O12" i="14"/>
  <c r="Q8" i="4"/>
  <c r="P8" i="14"/>
  <c r="P16" i="4"/>
  <c r="O16" i="14"/>
  <c r="AB19" i="4"/>
  <c r="AA19" i="14"/>
  <c r="Z16" i="4"/>
  <c r="Y16" i="14"/>
  <c r="Q18" i="4"/>
  <c r="P18" i="14"/>
  <c r="Q19" i="4"/>
  <c r="P19" i="14"/>
  <c r="Z17" i="4"/>
  <c r="Y17" i="14"/>
  <c r="Q9" i="4"/>
  <c r="P9" i="14"/>
  <c r="AA9" i="4"/>
  <c r="Z9" i="14"/>
  <c r="S13" i="13"/>
  <c r="S13" i="14" s="1"/>
  <c r="R13" i="14"/>
  <c r="Z11" i="4"/>
  <c r="Y11" i="14"/>
  <c r="Q7" i="4"/>
  <c r="P7" i="14"/>
  <c r="AA18" i="4"/>
  <c r="Z18" i="14"/>
  <c r="P15" i="4"/>
  <c r="O15" i="14"/>
  <c r="AA8" i="4"/>
  <c r="Z8" i="14"/>
  <c r="AA15" i="4"/>
  <c r="Z15" i="14"/>
  <c r="AA14" i="4" l="1"/>
  <c r="Z14" i="14"/>
  <c r="AB8" i="4"/>
  <c r="AA8" i="14"/>
  <c r="AB9" i="4"/>
  <c r="AA9" i="14"/>
  <c r="AC19" i="4"/>
  <c r="AC19" i="14" s="1"/>
  <c r="AB19" i="14"/>
  <c r="Q10" i="4"/>
  <c r="P10" i="14"/>
  <c r="Q11" i="4"/>
  <c r="P11" i="14"/>
  <c r="AB13" i="4"/>
  <c r="AA13" i="14"/>
  <c r="R8" i="4"/>
  <c r="Q8" i="14"/>
  <c r="R7" i="4"/>
  <c r="Q7" i="14"/>
  <c r="Q12" i="4"/>
  <c r="P12" i="14"/>
  <c r="R14" i="4"/>
  <c r="Q14" i="14"/>
  <c r="AB18" i="4"/>
  <c r="AA18" i="14"/>
  <c r="R9" i="4"/>
  <c r="Q9" i="14"/>
  <c r="R19" i="4"/>
  <c r="Q19" i="14"/>
  <c r="AA11" i="4"/>
  <c r="Z11" i="14"/>
  <c r="AB10" i="4"/>
  <c r="AA10" i="14"/>
  <c r="Q17" i="4"/>
  <c r="P17" i="14"/>
  <c r="Q16" i="4"/>
  <c r="P16" i="14"/>
  <c r="Q15" i="4"/>
  <c r="P15" i="14"/>
  <c r="AA17" i="4"/>
  <c r="Z17" i="14"/>
  <c r="R18" i="4"/>
  <c r="Q18" i="14"/>
  <c r="AB15" i="4"/>
  <c r="AA15" i="14"/>
  <c r="AA16" i="4"/>
  <c r="Z16" i="14"/>
  <c r="AA7" i="4"/>
  <c r="Z7" i="14"/>
  <c r="AB14" i="4" l="1"/>
  <c r="AA14" i="14"/>
  <c r="AB7" i="4"/>
  <c r="AA7" i="14"/>
  <c r="R15" i="4"/>
  <c r="Q15" i="14"/>
  <c r="S9" i="4"/>
  <c r="S9" i="14" s="1"/>
  <c r="R9" i="14"/>
  <c r="AC13" i="4"/>
  <c r="AC13" i="14" s="1"/>
  <c r="AB13" i="14"/>
  <c r="R16" i="4"/>
  <c r="Q16" i="14"/>
  <c r="AC18" i="4"/>
  <c r="AC18" i="14" s="1"/>
  <c r="AB18" i="14"/>
  <c r="R11" i="4"/>
  <c r="Q11" i="14"/>
  <c r="AB16" i="4"/>
  <c r="AA16" i="14"/>
  <c r="R17" i="4"/>
  <c r="Q17" i="14"/>
  <c r="S14" i="4"/>
  <c r="S14" i="14" s="1"/>
  <c r="R14" i="14"/>
  <c r="R10" i="4"/>
  <c r="Q10" i="14"/>
  <c r="S18" i="4"/>
  <c r="S18" i="14" s="1"/>
  <c r="R18" i="14"/>
  <c r="AB11" i="4"/>
  <c r="AA11" i="14"/>
  <c r="S7" i="4"/>
  <c r="S7" i="14" s="1"/>
  <c r="R7" i="14"/>
  <c r="AC9" i="4"/>
  <c r="AC9" i="14" s="1"/>
  <c r="AB9" i="14"/>
  <c r="AC10" i="4"/>
  <c r="AC10" i="14" s="1"/>
  <c r="AB10" i="14"/>
  <c r="AC15" i="4"/>
  <c r="AC15" i="14" s="1"/>
  <c r="AB15" i="14"/>
  <c r="R12" i="4"/>
  <c r="Q12" i="14"/>
  <c r="AB17" i="4"/>
  <c r="AA17" i="14"/>
  <c r="S19" i="4"/>
  <c r="S19" i="14" s="1"/>
  <c r="R19" i="14"/>
  <c r="S8" i="4"/>
  <c r="S8" i="14" s="1"/>
  <c r="R8" i="14"/>
  <c r="AC8" i="4"/>
  <c r="AC8" i="14" s="1"/>
  <c r="AB8" i="14"/>
  <c r="AC14" i="4" l="1"/>
  <c r="AC14" i="14" s="1"/>
  <c r="AB14" i="14"/>
  <c r="S10" i="4"/>
  <c r="S10" i="14" s="1"/>
  <c r="R10" i="14"/>
  <c r="S16" i="4"/>
  <c r="S16" i="14" s="1"/>
  <c r="R16" i="14"/>
  <c r="S12" i="4"/>
  <c r="S12" i="14" s="1"/>
  <c r="R12" i="14"/>
  <c r="S17" i="4"/>
  <c r="S17" i="14" s="1"/>
  <c r="R17" i="14"/>
  <c r="AC16" i="4"/>
  <c r="AC16" i="14" s="1"/>
  <c r="AB16" i="14"/>
  <c r="S15" i="4"/>
  <c r="S15" i="14" s="1"/>
  <c r="R15" i="14"/>
  <c r="AC17" i="4"/>
  <c r="AC17" i="14" s="1"/>
  <c r="AB17" i="14"/>
  <c r="AC11" i="4"/>
  <c r="AC11" i="14" s="1"/>
  <c r="AB11" i="14"/>
  <c r="S11" i="4"/>
  <c r="S11" i="14" s="1"/>
  <c r="R11" i="14"/>
  <c r="AC7" i="4"/>
  <c r="AC7" i="14" s="1"/>
  <c r="AB7"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Graham, Paul (Energy, Newcastle)</author>
  </authors>
  <commentList>
    <comment ref="F9" authorId="0" shapeId="0" xr:uid="{FBBB8712-2F76-4F2A-BF60-5CDA0CEDEB1A}">
      <text>
        <r>
          <rPr>
            <b/>
            <sz val="9"/>
            <color indexed="81"/>
            <rFont val="Tahoma"/>
            <charset val="1"/>
          </rPr>
          <t>Graham, Paul (Energy, Newcastle):</t>
        </r>
        <r>
          <rPr>
            <sz val="9"/>
            <color indexed="81"/>
            <rFont val="Tahoma"/>
            <charset val="1"/>
          </rPr>
          <t xml:space="preserve">
Change outlier rule for NQ otherwise no data</t>
        </r>
      </text>
    </comment>
  </commentList>
</comments>
</file>

<file path=xl/sharedStrings.xml><?xml version="1.0" encoding="utf-8"?>
<sst xmlns="http://schemas.openxmlformats.org/spreadsheetml/2006/main" count="4357" uniqueCount="538">
  <si>
    <t>dt</t>
  </si>
  <si>
    <t>hour</t>
  </si>
  <si>
    <t xml:space="preserve">Time resolution of model: equal to 0.5 if input data is half hourly and equal to 1.0 if input data is hourly; note:  TimeFactor = 1/dt </t>
  </si>
  <si>
    <t>DiscountRate</t>
  </si>
  <si>
    <t>Discount rate or weighted cost of capital</t>
  </si>
  <si>
    <t>GJperMWh</t>
  </si>
  <si>
    <t>decimal</t>
  </si>
  <si>
    <t xml:space="preserve">Conversion: gigajoules per MWh </t>
  </si>
  <si>
    <t>ElecTxLossFactor</t>
  </si>
  <si>
    <t>Transmission loss factor accounting for average electricity lost owing to transmission waste heat</t>
  </si>
  <si>
    <t>set</t>
  </si>
  <si>
    <t>unit</t>
  </si>
  <si>
    <t>value</t>
  </si>
  <si>
    <t>detail</t>
  </si>
  <si>
    <t>Black coal</t>
  </si>
  <si>
    <t>Black coal with CCS</t>
  </si>
  <si>
    <t>Brown coal</t>
  </si>
  <si>
    <t>Gas combined cycle</t>
  </si>
  <si>
    <t>Gas open cycle (small)</t>
  </si>
  <si>
    <t>Gas open cycle (large)</t>
  </si>
  <si>
    <t>Gas with CCS</t>
  </si>
  <si>
    <t>Gas reciprocating</t>
  </si>
  <si>
    <t>Hydrogen reciprocating</t>
  </si>
  <si>
    <t>Biomass (small scale)</t>
  </si>
  <si>
    <t>Biomass with CCS (large scale)</t>
  </si>
  <si>
    <t>Large scale solar PV</t>
  </si>
  <si>
    <t>Rooftop solar panels</t>
  </si>
  <si>
    <t>Solar thermal (16hrs)</t>
  </si>
  <si>
    <t>Wind</t>
  </si>
  <si>
    <t>Offshore wind fixed</t>
  </si>
  <si>
    <t>Offshore wind floating</t>
  </si>
  <si>
    <t>Wave</t>
  </si>
  <si>
    <t>Nuclear SMR</t>
  </si>
  <si>
    <t>Tidal /ocean current</t>
  </si>
  <si>
    <t>Fuel cell</t>
  </si>
  <si>
    <t>Nuclear large-scale</t>
  </si>
  <si>
    <t>GenCost name</t>
  </si>
  <si>
    <t>Include</t>
  </si>
  <si>
    <t>OCGTgas</t>
  </si>
  <si>
    <t>CCGTgas</t>
  </si>
  <si>
    <t>SolLargePV</t>
  </si>
  <si>
    <t>WindOn</t>
  </si>
  <si>
    <t>RecipGas</t>
  </si>
  <si>
    <t>RecipH2</t>
  </si>
  <si>
    <t>USCBlack</t>
  </si>
  <si>
    <t>USCBlackCCS</t>
  </si>
  <si>
    <t>Exclude</t>
  </si>
  <si>
    <t>CCGTgasCCS</t>
  </si>
  <si>
    <t>SolThermal</t>
  </si>
  <si>
    <t>NucLarge</t>
  </si>
  <si>
    <t>NucSMR</t>
  </si>
  <si>
    <t>$/kW</t>
  </si>
  <si>
    <t>Current policies</t>
  </si>
  <si>
    <t>Global NZE by 2050</t>
  </si>
  <si>
    <t>Nuclear (SMR)</t>
  </si>
  <si>
    <t>BattStor01</t>
  </si>
  <si>
    <t>BattStor02</t>
  </si>
  <si>
    <t>BattStor04</t>
  </si>
  <si>
    <t>BattStor08</t>
  </si>
  <si>
    <t>HydPump24</t>
  </si>
  <si>
    <t>HydPump48</t>
  </si>
  <si>
    <t>Notes</t>
  </si>
  <si>
    <t>Not realistic under bipartisan net zero</t>
  </si>
  <si>
    <t>Difficult for model to identify when to use small or large</t>
  </si>
  <si>
    <t>Not large or advanced enough to be  a major contributor</t>
  </si>
  <si>
    <t>Wholesale market focus</t>
  </si>
  <si>
    <t>Requires too many technology specific equations - would be a good follow-up project</t>
  </si>
  <si>
    <t>Battery storage (1 hr)</t>
  </si>
  <si>
    <t>Total</t>
  </si>
  <si>
    <t>$/kWh</t>
  </si>
  <si>
    <t>Global NZE post 2050</t>
  </si>
  <si>
    <t>Battery</t>
  </si>
  <si>
    <t>BOP</t>
  </si>
  <si>
    <t>Battery storage (2 hrs)</t>
  </si>
  <si>
    <t>Battery storage (4 hrs)</t>
  </si>
  <si>
    <t>Battery storage (8 hrs)</t>
  </si>
  <si>
    <t>Battery storage (12 hrs)</t>
  </si>
  <si>
    <t>Battery storage (24 hrs)</t>
  </si>
  <si>
    <t>10hrs</t>
  </si>
  <si>
    <t>24hrs</t>
  </si>
  <si>
    <t>48hrs</t>
  </si>
  <si>
    <t>Pumped hydro</t>
  </si>
  <si>
    <t>HydPump10</t>
  </si>
  <si>
    <t>Description:</t>
  </si>
  <si>
    <t>Table:</t>
  </si>
  <si>
    <t>Units:</t>
  </si>
  <si>
    <t>ElecConvCapCost(GenTech)</t>
  </si>
  <si>
    <t>Needs to be multiplied by 1000 since ElecConvCapCost(GenTech) is in $/MW</t>
  </si>
  <si>
    <t>Notes:</t>
  </si>
  <si>
    <t>electricity conversion technology capital cost ($/MW)</t>
  </si>
  <si>
    <t>ElecStoCapCost(ElecStoTech)</t>
  </si>
  <si>
    <t>electricity storage capacity cost in $/MWh</t>
  </si>
  <si>
    <t>Needs to be multiplied by 1000 since ElecStoCapCost(GenTech) is in $/MWh</t>
  </si>
  <si>
    <t>various performance characteristics of GenTechs</t>
  </si>
  <si>
    <t>various performance characteristics of ElecStoTechs</t>
  </si>
  <si>
    <t>Duration_Hrs</t>
  </si>
  <si>
    <t>hours</t>
  </si>
  <si>
    <t>ElecConvEconomicLife_Yrs</t>
  </si>
  <si>
    <t>years</t>
  </si>
  <si>
    <t>Economic life</t>
  </si>
  <si>
    <t>Construction time</t>
  </si>
  <si>
    <t>Efficiency</t>
  </si>
  <si>
    <t>O&amp;M fixed</t>
  </si>
  <si>
    <t>O&amp;M variable</t>
  </si>
  <si>
    <t>CO2 storage</t>
  </si>
  <si>
    <t>Capital</t>
  </si>
  <si>
    <t>Fuel</t>
  </si>
  <si>
    <t>Capacity factor</t>
  </si>
  <si>
    <t>Years</t>
  </si>
  <si>
    <t>$/MWh</t>
  </si>
  <si>
    <t>$/GJ</t>
  </si>
  <si>
    <t>Solar thermal</t>
  </si>
  <si>
    <t>Wind onshore</t>
  </si>
  <si>
    <t>Wind offshore</t>
  </si>
  <si>
    <t>ElecStoEconomicLife_Yrs</t>
  </si>
  <si>
    <t>TxEconomicLife_Yrs</t>
  </si>
  <si>
    <t>ElecConvConstructPeriod_Yrs</t>
  </si>
  <si>
    <t>All GenTech parameters, see row 6 for parameters included</t>
  </si>
  <si>
    <t>ElecStoConstructPeriod_Yrs</t>
  </si>
  <si>
    <t>transmission capacity cost amortisation period</t>
  </si>
  <si>
    <t>transmission capacity construction period</t>
  </si>
  <si>
    <t>TxConstructPeriod_Yrs</t>
  </si>
  <si>
    <t>FuelPrice_AUDperGJ</t>
  </si>
  <si>
    <t>FuelEfficiency</t>
  </si>
  <si>
    <t>ElecConvVariableOM</t>
  </si>
  <si>
    <t>rate</t>
  </si>
  <si>
    <t>ElecConvFixedOM</t>
  </si>
  <si>
    <t>CarbStoCost</t>
  </si>
  <si>
    <t>ElecStoFixedOM</t>
  </si>
  <si>
    <t>ElecStoEfficiency</t>
  </si>
  <si>
    <t>MW</t>
  </si>
  <si>
    <t>SQ</t>
  </si>
  <si>
    <t>SNW</t>
  </si>
  <si>
    <t>CSA</t>
  </si>
  <si>
    <t>MEL</t>
  </si>
  <si>
    <t>TAS</t>
  </si>
  <si>
    <t>OperatingReserve(Region)</t>
  </si>
  <si>
    <t>the operating reserve requirement (MW)</t>
  </si>
  <si>
    <t>Only applies to demand regions</t>
  </si>
  <si>
    <t>PeakContribution(VREGenTech,Region)</t>
  </si>
  <si>
    <t>WindOffFix</t>
  </si>
  <si>
    <t>WindOffFloat</t>
  </si>
  <si>
    <t>MinStableGen</t>
  </si>
  <si>
    <t>All ElcStoTech parameters, see row 6 for parameters included</t>
  </si>
  <si>
    <t>NQ</t>
  </si>
  <si>
    <t>CQ</t>
  </si>
  <si>
    <t>NNSW</t>
  </si>
  <si>
    <t>GG</t>
  </si>
  <si>
    <t>CNSW</t>
  </si>
  <si>
    <t>SNSW</t>
  </si>
  <si>
    <t>WNV</t>
  </si>
  <si>
    <t>SEV</t>
  </si>
  <si>
    <t>NSA</t>
  </si>
  <si>
    <t>SESA</t>
  </si>
  <si>
    <t>NSW</t>
  </si>
  <si>
    <t>QLD</t>
  </si>
  <si>
    <t>VIC</t>
  </si>
  <si>
    <t>SA</t>
  </si>
  <si>
    <t>Notes: Source: Network capability sheet in Input and Assumptions workbook, Summer typical. Capacity differs by direction of flow.</t>
  </si>
  <si>
    <t>Name</t>
  </si>
  <si>
    <t>Q1</t>
  </si>
  <si>
    <t>Far North QLD</t>
  </si>
  <si>
    <t>Q2</t>
  </si>
  <si>
    <t>North Qld Clean Energy Hub</t>
  </si>
  <si>
    <t>Q3</t>
  </si>
  <si>
    <t>Northern Qld</t>
  </si>
  <si>
    <t>Q4</t>
  </si>
  <si>
    <t>Isaac</t>
  </si>
  <si>
    <t>Q5</t>
  </si>
  <si>
    <t>Barcaldine</t>
  </si>
  <si>
    <t>Q6</t>
  </si>
  <si>
    <t>Fitzroy</t>
  </si>
  <si>
    <t>Q7</t>
  </si>
  <si>
    <t>Wide Bay</t>
  </si>
  <si>
    <t>Q8</t>
  </si>
  <si>
    <t>Darling Downs</t>
  </si>
  <si>
    <t>Q9</t>
  </si>
  <si>
    <t>Banana</t>
  </si>
  <si>
    <t>Q10</t>
  </si>
  <si>
    <t>Collinsville</t>
  </si>
  <si>
    <t>N1</t>
  </si>
  <si>
    <t>North West NSW</t>
  </si>
  <si>
    <t>N2</t>
  </si>
  <si>
    <t>New England</t>
  </si>
  <si>
    <t>N3</t>
  </si>
  <si>
    <t>Central-West Orana</t>
  </si>
  <si>
    <t>N4</t>
  </si>
  <si>
    <t>Broken Hill</t>
  </si>
  <si>
    <t>N5</t>
  </si>
  <si>
    <t>South West NSW</t>
  </si>
  <si>
    <t>N6</t>
  </si>
  <si>
    <t>Wagga Wagga</t>
  </si>
  <si>
    <t>N7</t>
  </si>
  <si>
    <t>Tumut</t>
  </si>
  <si>
    <t>N8</t>
  </si>
  <si>
    <t>Cooma-Monaro</t>
  </si>
  <si>
    <t>N9</t>
  </si>
  <si>
    <t>Hunter-Central Coast</t>
  </si>
  <si>
    <t>N10</t>
  </si>
  <si>
    <t>Hunter Coast</t>
  </si>
  <si>
    <t>N11</t>
  </si>
  <si>
    <t>Illawarra Coast</t>
  </si>
  <si>
    <t>N12</t>
  </si>
  <si>
    <t>Illawarra</t>
  </si>
  <si>
    <t>N13</t>
  </si>
  <si>
    <t>South Cobar</t>
  </si>
  <si>
    <t>V1</t>
  </si>
  <si>
    <t>Ovens Murray</t>
  </si>
  <si>
    <t>V2</t>
  </si>
  <si>
    <t>Murray River</t>
  </si>
  <si>
    <t>V3</t>
  </si>
  <si>
    <t>Western Victoria</t>
  </si>
  <si>
    <t>V4</t>
  </si>
  <si>
    <t>South West Victoria</t>
  </si>
  <si>
    <t>V5</t>
  </si>
  <si>
    <t>Gippsland</t>
  </si>
  <si>
    <t>V6</t>
  </si>
  <si>
    <t>Central North Victoria</t>
  </si>
  <si>
    <t>V7</t>
  </si>
  <si>
    <t>Gippsland Coast</t>
  </si>
  <si>
    <t>V8</t>
  </si>
  <si>
    <t>Southern Ocean</t>
  </si>
  <si>
    <t>S1</t>
  </si>
  <si>
    <t>South East SA</t>
  </si>
  <si>
    <t>S2</t>
  </si>
  <si>
    <t>Riverland</t>
  </si>
  <si>
    <t>S3</t>
  </si>
  <si>
    <t>Mid-North SA</t>
  </si>
  <si>
    <t>S4</t>
  </si>
  <si>
    <t>Yorke Peninsula</t>
  </si>
  <si>
    <t>S5</t>
  </si>
  <si>
    <t>Northern SA</t>
  </si>
  <si>
    <t>S6</t>
  </si>
  <si>
    <t>Roxby Downs</t>
  </si>
  <si>
    <t>S7</t>
  </si>
  <si>
    <t>Eastern Eyre Peninsula</t>
  </si>
  <si>
    <t>S8</t>
  </si>
  <si>
    <t>Western Eyre Peninsula</t>
  </si>
  <si>
    <t>T1</t>
  </si>
  <si>
    <t>North East Tasmania</t>
  </si>
  <si>
    <t>T2</t>
  </si>
  <si>
    <t>North West Tasmania</t>
  </si>
  <si>
    <t>T3</t>
  </si>
  <si>
    <t>Central Highlands</t>
  </si>
  <si>
    <t>T4</t>
  </si>
  <si>
    <t>North Tasmania Coast</t>
  </si>
  <si>
    <t>REZ name</t>
  </si>
  <si>
    <t>5 region model name</t>
  </si>
  <si>
    <t>15 region model name</t>
  </si>
  <si>
    <t>Only applies to demand regions. Average of AEMO's calculated peak contribution to 2051-52 for Step Change, Summer value used for NSW, QLD and SA, Winter value used for TAS and VIC</t>
  </si>
  <si>
    <t>Large scale Solar PV</t>
  </si>
  <si>
    <t>N/A</t>
  </si>
  <si>
    <t>Solar Thermal (16hrs storage)</t>
  </si>
  <si>
    <t>N0</t>
  </si>
  <si>
    <t>V0</t>
  </si>
  <si>
    <t>Assign average of REZ value to a subregion</t>
  </si>
  <si>
    <t>AEMO data does not include all technologies. Coal and nuclear to be assigned CCGT values. Offshore wind values are all 1</t>
  </si>
  <si>
    <t>AEMO data does not include all technoloies. Other battery storage duration to be assigned BattStor08 values</t>
  </si>
  <si>
    <t>RegStoCostFactor(Region,ElecStoTech)</t>
  </si>
  <si>
    <t>RegGenCostFactor(Region,GenTech)</t>
  </si>
  <si>
    <t>5 region model to use average of sub-regions</t>
  </si>
  <si>
    <t>REZ transmision cost</t>
  </si>
  <si>
    <t>remove zeros</t>
  </si>
  <si>
    <t>Outliers=1</t>
  </si>
  <si>
    <t>Final</t>
  </si>
  <si>
    <t>Repeat label and confirm name</t>
  </si>
  <si>
    <t>v4</t>
  </si>
  <si>
    <t>Unit:</t>
  </si>
  <si>
    <t>REZTxCost(Region)</t>
  </si>
  <si>
    <t>Option</t>
  </si>
  <si>
    <t>Status</t>
  </si>
  <si>
    <t>2025-26</t>
  </si>
  <si>
    <t>2026-27</t>
  </si>
  <si>
    <t>2027-28</t>
  </si>
  <si>
    <t>2028-29</t>
  </si>
  <si>
    <t>2029-30</t>
  </si>
  <si>
    <t>2030-31</t>
  </si>
  <si>
    <t>2031-32</t>
  </si>
  <si>
    <t>2032-33</t>
  </si>
  <si>
    <t>2033-34</t>
  </si>
  <si>
    <t>2034-35</t>
  </si>
  <si>
    <t>2035-36</t>
  </si>
  <si>
    <t>2036-37</t>
  </si>
  <si>
    <t>2037-38</t>
  </si>
  <si>
    <t>2038-39</t>
  </si>
  <si>
    <t>2039-40</t>
  </si>
  <si>
    <t>2040-41</t>
  </si>
  <si>
    <t>2041-42</t>
  </si>
  <si>
    <t>2042-43</t>
  </si>
  <si>
    <t>2043-44</t>
  </si>
  <si>
    <t>2044-45</t>
  </si>
  <si>
    <t>2045-46</t>
  </si>
  <si>
    <t>2046-47</t>
  </si>
  <si>
    <t>2047-48</t>
  </si>
  <si>
    <t>2048-49</t>
  </si>
  <si>
    <t>2049-50</t>
  </si>
  <si>
    <t>2050-51</t>
  </si>
  <si>
    <t>2051-52</t>
  </si>
  <si>
    <t>2052-53</t>
  </si>
  <si>
    <t>2053-54</t>
  </si>
  <si>
    <t>2054-55</t>
  </si>
  <si>
    <t>CQ-NQ</t>
  </si>
  <si>
    <t>CQ-NQ Option 1</t>
  </si>
  <si>
    <t>CQ-NQ Option 2</t>
  </si>
  <si>
    <t>Flow path</t>
  </si>
  <si>
    <t>CQ-GG</t>
  </si>
  <si>
    <t>SQ-CQ</t>
  </si>
  <si>
    <t>SQ-CQ Option 1</t>
  </si>
  <si>
    <t>SQ-CQ Option 2</t>
  </si>
  <si>
    <t>SQ-CQ Option 3</t>
  </si>
  <si>
    <t>NNSW–SQ Option 4</t>
  </si>
  <si>
    <t>CNSW-NNSW</t>
  </si>
  <si>
    <t>CNSW-NNSW Option 1</t>
  </si>
  <si>
    <t>CNSW-NNSW Option 2</t>
  </si>
  <si>
    <t>CNSW-NNSW Option 4</t>
  </si>
  <si>
    <t>CNSW-NNSW Option 5</t>
  </si>
  <si>
    <t>CNSW-SNW</t>
  </si>
  <si>
    <t>CNSW-SNW Option 1</t>
  </si>
  <si>
    <t>CNSW-SNW Option 4</t>
  </si>
  <si>
    <t>CNSW-SNW Option 6a</t>
  </si>
  <si>
    <t>CNSW-SNW Option 6b</t>
  </si>
  <si>
    <t>SNSW-CNSW</t>
  </si>
  <si>
    <t>SNSW-CNSW Option 2</t>
  </si>
  <si>
    <t>SNSW-CNSW Option 3</t>
  </si>
  <si>
    <t>SNSW-CNSW Option 4</t>
  </si>
  <si>
    <t>VIC-SNSW</t>
  </si>
  <si>
    <t>SESA-CSA</t>
  </si>
  <si>
    <t>SESA-CSA Option 1</t>
  </si>
  <si>
    <t>SESA-CSA Option 2</t>
  </si>
  <si>
    <t>Capacity</t>
  </si>
  <si>
    <t>Copied from sheet "Flow path cost forecasts"</t>
  </si>
  <si>
    <t>$</t>
  </si>
  <si>
    <t>$/MW</t>
  </si>
  <si>
    <t>Exclude outlier?</t>
  </si>
  <si>
    <t>Average</t>
  </si>
  <si>
    <t>Summary costs of known projects that deliver both forward and reverse capacity</t>
  </si>
  <si>
    <t>Observations / assumptions</t>
  </si>
  <si>
    <t>- All between state projects likely to use both forward and reverse directions</t>
  </si>
  <si>
    <t>- Within state projects might only use forward direction toward capital city zone, North queensland zones might be an exception with Gladstone aluminium making for a second capitla city level of demand and places like Townsville and Cairns major population centres</t>
  </si>
  <si>
    <t>Notes: See sheet TxCost_working</t>
  </si>
  <si>
    <t>wind</t>
  </si>
  <si>
    <t>medium</t>
  </si>
  <si>
    <t>fixed</t>
  </si>
  <si>
    <t>floating</t>
  </si>
  <si>
    <t>solar</t>
  </si>
  <si>
    <t>RenCapMax(VREGenTech,Region)</t>
  </si>
  <si>
    <t>Notes: Medium value for wind has been used from AEMO workbook</t>
  </si>
  <si>
    <t>- Model constraint will force equality of capacity in both directions</t>
  </si>
  <si>
    <t>Assume outliers are over 700, under 100</t>
  </si>
  <si>
    <t>REZ ID</t>
  </si>
  <si>
    <t>Connection cost, solar and wind</t>
  </si>
  <si>
    <t>Connection cost, other</t>
  </si>
  <si>
    <t>For all non-VRE Gentech</t>
  </si>
  <si>
    <t>Remaining generators all effectively have the same connection cost based on data above and all battery storage the same. PHES is included in capital cost</t>
  </si>
  <si>
    <t>For all batteries</t>
  </si>
  <si>
    <t>ElecConvConnectCost(NonVRETech,Region)</t>
  </si>
  <si>
    <t>ElecConvConnectCost(VRETech,Region)</t>
  </si>
  <si>
    <t>IBRRemediationCost(GenTech)</t>
  </si>
  <si>
    <t>Applied to VRETech since all VRETech are inverter based, zero otherwise</t>
  </si>
  <si>
    <t>Applied to VRETech, connections are disallowed in GG and MEL</t>
  </si>
  <si>
    <t>Applies to all NonVRETech</t>
  </si>
  <si>
    <t>Applies to all batteries, zero for other PHES</t>
  </si>
  <si>
    <t>Binary</t>
  </si>
  <si>
    <t>TxCapExisting(Region,RegionD)</t>
  </si>
  <si>
    <t>State</t>
  </si>
  <si>
    <t>Only applies to 15 region model</t>
  </si>
  <si>
    <t xml:space="preserve">FuelPrice_AUDperGJ(GenTech) </t>
  </si>
  <si>
    <t>Although SA and Vic have coal resources it is assumed they are not willing to open new sites given high emission intensity of those resources</t>
  </si>
  <si>
    <t>Prevents new build inplaces where there is no apropriate local fuel supply or in the case of nuclear lack of demand at scale to accommodate large scale plants, Applies to 15 region model, 1 is true, 0 is false</t>
  </si>
  <si>
    <t>EmissionIntensity</t>
  </si>
  <si>
    <t>tCO2e/MWh</t>
  </si>
  <si>
    <t>kgCO2e/GJ</t>
  </si>
  <si>
    <t>Greenhouse gas emissions per carbon content of fuel including scope 1 and 3 emissions. Non-metro scope 3 emission are used for gas. Emissions factors are provided for states where no new coal or gas is possible but these are ruled out in the model by sets which control where fuel sources are feasible. All hydrogen is assumed ot be green hydrogen and therefore zero emissions</t>
  </si>
  <si>
    <t>FuelEmissionFactor(FuelGenTech,Region)</t>
  </si>
  <si>
    <t>MaxAvailability</t>
  </si>
  <si>
    <t>electricity conversion technology capital cost ($/kW)</t>
  </si>
  <si>
    <t>TxCapCost(Region,RegionD)</t>
  </si>
  <si>
    <t>Source from national greenhouse gas accounts factors 2024, needs divding by 1000 to match model units of tCO2e/GJ</t>
  </si>
  <si>
    <t>FuelPrice(FuelGenTech)</t>
  </si>
  <si>
    <t>Need to multiply by 1000 to be consistent with model units</t>
  </si>
  <si>
    <t>5 to 15 region mapping</t>
  </si>
  <si>
    <t>FuelAllowed_int(FuelGenTech,Region)</t>
  </si>
  <si>
    <t>ElecStoConnectCost(ElecStoTech,Region)</t>
  </si>
  <si>
    <t>scalar</t>
  </si>
  <si>
    <t>scal1</t>
  </si>
  <si>
    <t>scal2</t>
  </si>
  <si>
    <t>scal3</t>
  </si>
  <si>
    <t>scal4</t>
  </si>
  <si>
    <t>scal5</t>
  </si>
  <si>
    <t>scal6</t>
  </si>
  <si>
    <t>scal7</t>
  </si>
  <si>
    <t>h</t>
  </si>
  <si>
    <t>hhr</t>
  </si>
  <si>
    <t>Blowering</t>
  </si>
  <si>
    <t>Hydro</t>
  </si>
  <si>
    <t>Guthega</t>
  </si>
  <si>
    <t>Hume Dam NSW</t>
  </si>
  <si>
    <t>Shoalhaven</t>
  </si>
  <si>
    <t>Tumut 3</t>
  </si>
  <si>
    <t>Upper Tumut</t>
  </si>
  <si>
    <t>Barron Gorge</t>
  </si>
  <si>
    <t>Kareeya</t>
  </si>
  <si>
    <t>Wivenhoe</t>
  </si>
  <si>
    <t>Bastyan</t>
  </si>
  <si>
    <t>Catagunya / Liapootah / Wayatinah</t>
  </si>
  <si>
    <t>Cethana</t>
  </si>
  <si>
    <t>Devils Gate</t>
  </si>
  <si>
    <t>Fisher</t>
  </si>
  <si>
    <t>Gordon</t>
  </si>
  <si>
    <t>John Butters</t>
  </si>
  <si>
    <t>Lake Echo</t>
  </si>
  <si>
    <t>Lemonthyme / Wilmot</t>
  </si>
  <si>
    <t>Mackintosh</t>
  </si>
  <si>
    <t>Meadowbank</t>
  </si>
  <si>
    <t>Poatina</t>
  </si>
  <si>
    <t>Reece</t>
  </si>
  <si>
    <t>Tarraleah</t>
  </si>
  <si>
    <t>Trevallyn</t>
  </si>
  <si>
    <t>Tribute</t>
  </si>
  <si>
    <t>Tungatinah</t>
  </si>
  <si>
    <t>Bogong / MacKay</t>
  </si>
  <si>
    <t>Dartmouth</t>
  </si>
  <si>
    <t>Eildon</t>
  </si>
  <si>
    <t>Hume Dam VIC</t>
  </si>
  <si>
    <t>Murray 1</t>
  </si>
  <si>
    <t>Murray 2</t>
  </si>
  <si>
    <t>West Kiewa</t>
  </si>
  <si>
    <t>Source: AEMO input and assumptions workbook</t>
  </si>
  <si>
    <t>Existing Gen Data Summary</t>
  </si>
  <si>
    <t>Sheet:</t>
  </si>
  <si>
    <t>WNV replaces Vic</t>
  </si>
  <si>
    <t>See row 6 for parameters included</t>
  </si>
  <si>
    <t>Assume REZ transmission capacity required is proportionately half renewable capacity. Need to multiply by 1000 to be consistent with model units</t>
  </si>
  <si>
    <t>From existing capacity</t>
  </si>
  <si>
    <t>FOAKProjCap</t>
  </si>
  <si>
    <t>FOAKProjCapCost</t>
  </si>
  <si>
    <t>Global NZE post 2050 scenario cost selected for year 2040 to allow construction time. Change formula if an alternatvie scenario is required</t>
  </si>
  <si>
    <t>Nuclear: Assume two projects deployed sequentially near Sydney and Melbourne (large-scale) and two small-scale in SA with FOAK premiums declining from 120% to 60% and no premium thereafter. Offshore wind floating is two projects for both fixed and floating with premiums 20% and 10%. Floating is SNV, fixed is SEV. Interest during construction is added at the assumed discount rate and construction period from other sheets.</t>
  </si>
  <si>
    <t>HydPump159</t>
  </si>
  <si>
    <t>PHESProjCap</t>
  </si>
  <si>
    <t>PHESProjCapCost</t>
  </si>
  <si>
    <t>MWh</t>
  </si>
  <si>
    <t>5 Region</t>
  </si>
  <si>
    <t>hourly</t>
  </si>
  <si>
    <t>2 hourly</t>
  </si>
  <si>
    <t>CaptureRate</t>
  </si>
  <si>
    <t>Premium</t>
  </si>
  <si>
    <t>Technology</t>
  </si>
  <si>
    <t>First project</t>
  </si>
  <si>
    <t>Second project</t>
  </si>
  <si>
    <t>Both projects</t>
  </si>
  <si>
    <t>ElecConvFixedOM needs to be multiplied by 1000 to match model units, Capture rate accounts for upstream emissions not captured</t>
  </si>
  <si>
    <t>$/km</t>
  </si>
  <si>
    <t>Assumed distance</t>
  </si>
  <si>
    <t>Total cost</t>
  </si>
  <si>
    <t>Net output</t>
  </si>
  <si>
    <t>Capital cost</t>
  </si>
  <si>
    <t>Kurri Kurri was $450m for 45km plus new compressor station so estimate appears conservative: https://www.apa.com.au/operations-and-projects/gas/gas-transmission/kurri-kurri-lateral-pipeline-kklp-project</t>
  </si>
  <si>
    <t>FuelConnectCost</t>
  </si>
  <si>
    <t>2 projects in same location except for NucLarge which is spread over two locations</t>
  </si>
  <si>
    <t>Scale of plant sourced from Aurecon(2025) where available</t>
  </si>
  <si>
    <t>Working to create an adjustment factor to scale up onshore wind capacity factors to account for the model only including medium capacity factor profiles</t>
  </si>
  <si>
    <t>Ratio</t>
  </si>
  <si>
    <t>Avg of reference years</t>
  </si>
  <si>
    <t>Medium</t>
  </si>
  <si>
    <t>High</t>
  </si>
  <si>
    <t>Adjustmenet factor based on ratio of high capacity factor resources</t>
  </si>
  <si>
    <t>High ratio all resources</t>
  </si>
  <si>
    <t>High ratio first 2500 or lower</t>
  </si>
  <si>
    <t>FOAK premium on capital cost based on GenCost FOAK premium table</t>
  </si>
  <si>
    <t>Additional FOAK premium on CCS storage infrastructure</t>
  </si>
  <si>
    <t>$/MW pa</t>
  </si>
  <si>
    <t>$/MW upfront</t>
  </si>
  <si>
    <t>Total of premiums</t>
  </si>
  <si>
    <t>Committed pumped hydro projects that will be available in the long term of the National Electricity Market</t>
  </si>
  <si>
    <t>Rationale:</t>
  </si>
  <si>
    <t>Large scale batteries existing today will be retired before 2050 and should not be included as existing capacity in 2050</t>
  </si>
  <si>
    <t>However, customer owned batteries are constantly being reinvested in and projections of their capacity in 2050 take into account retirement due to end of life</t>
  </si>
  <si>
    <t>Inclusion of customer owned batteries that can be used as aggregated batteries in the wholesale market imposes a free resource</t>
  </si>
  <si>
    <t>However, their total exclusion would be distortionary because the operation of aggregated bateries (VPPs and V2G) has not been included in the demand projection and so the demnad projection is currently execessively non-smooth</t>
  </si>
  <si>
    <t>V2G estimates account for various constraints such as vehcile availability, constraints on storage capacity, etc</t>
  </si>
  <si>
    <t>Implied duration</t>
  </si>
  <si>
    <t>Implied average duration</t>
  </si>
  <si>
    <t>While implied duration is higher (&gt;6), V2G will be entered as 4 hour battery capacity</t>
  </si>
  <si>
    <t>VPP will be entered as 2 hour batteries</t>
  </si>
  <si>
    <t>V2G</t>
  </si>
  <si>
    <t>VPP</t>
  </si>
  <si>
    <t>Region</t>
  </si>
  <si>
    <t>Subregion</t>
  </si>
  <si>
    <t>NWV</t>
  </si>
  <si>
    <t>WEM</t>
  </si>
  <si>
    <t>See discussion ExistingCustBatt_working</t>
  </si>
  <si>
    <t>ExistingCustBatt(ElecStoTech,Region)</t>
  </si>
  <si>
    <t>It is assumed only 30% of VPP capacity is available due to communication and state of charge constraints</t>
  </si>
  <si>
    <t>Battery capacity for five region model</t>
  </si>
  <si>
    <t>4 hourly</t>
  </si>
  <si>
    <t>The annual emission intensity of all generation. User input. Mutiple values could be explored. Lower values are higher cost with zero being the highest cost. For reference, coal is approximately 1tCO2e/MWh</t>
  </si>
  <si>
    <t>2024-25</t>
  </si>
  <si>
    <t>CQ-NQ Option 3</t>
  </si>
  <si>
    <t>CQ-NQ Option 4</t>
  </si>
  <si>
    <t>CQ-GG Option 3</t>
  </si>
  <si>
    <t>CQ-GG Option 4</t>
  </si>
  <si>
    <t>CQ-GG Option 1</t>
  </si>
  <si>
    <t>CQ-GG Option 2</t>
  </si>
  <si>
    <t>SQ-CQ Option 5</t>
  </si>
  <si>
    <t>SQ-CQ Option 6</t>
  </si>
  <si>
    <t>NNSW–SQ</t>
  </si>
  <si>
    <t>NNSW–SQ Option 1</t>
  </si>
  <si>
    <t>NNSW–SQ Option 2</t>
  </si>
  <si>
    <t>NNSW–SQ Option 5</t>
  </si>
  <si>
    <t>CNSW-NNSW Option 6</t>
  </si>
  <si>
    <t>CNSW-SNW H-Dapto</t>
  </si>
  <si>
    <t>CNSW-SNW H-Newcastle</t>
  </si>
  <si>
    <t>CNSW-SNW Option 2</t>
  </si>
  <si>
    <t>CNSW-SNW Option 2d</t>
  </si>
  <si>
    <t>CNSW-SNW Option 3 Stage 1</t>
  </si>
  <si>
    <t>CNSW-SNW Option 3 Stage 2</t>
  </si>
  <si>
    <t>SNSW-CNSW Option 5</t>
  </si>
  <si>
    <t>WNV-SESA</t>
  </si>
  <si>
    <t>WNV-SESA Option 1</t>
  </si>
  <si>
    <t>WNV-SESA Option 2</t>
  </si>
  <si>
    <t>WNV-SESA Option 3</t>
  </si>
  <si>
    <t>SESA-CSA Option 3</t>
  </si>
  <si>
    <t>SESA-CSA Option 4</t>
  </si>
  <si>
    <t>CSA-NSA</t>
  </si>
  <si>
    <t>CSA-NSA Option 4 Stage 1</t>
  </si>
  <si>
    <t>CSA-NSA Option 4 Stage 2</t>
  </si>
  <si>
    <t>CSA-NSA Option 1</t>
  </si>
  <si>
    <t>CSA-NSA Option 2</t>
  </si>
  <si>
    <t>CSA-NSA Option 3</t>
  </si>
  <si>
    <t>VIC-SNSW Option 1</t>
  </si>
  <si>
    <t>TAS-SEV</t>
  </si>
  <si>
    <t>TAS-SEV Option 1</t>
  </si>
  <si>
    <t>TAS-SEV Option 2</t>
  </si>
  <si>
    <t>MEL-WNV</t>
  </si>
  <si>
    <t>MEL-WNV Option 1</t>
  </si>
  <si>
    <t>MEL-WNV Option 2</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</si>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</sst>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43" formatCode="_-* #,##0.00_-;\-* #,##0.00_-;_-* &quot;-&quot;??_-;_-@_-"/>
    <numFmt numFmtId="164" formatCode="0.0"/>
    <numFmt numFmtId="165" formatCode="_-* #,##0.0_-;\-* #,##0.0_-;_-* &quot;-&quot;??_-;_-@_-"/>
    <numFmt numFmtId="166" formatCode="0.000"/>
  </numFmts>
  <fonts count="39" x14ac:knownFonts="1">
    <font>
      <sz val="11"/>
      <color theme="1"/>
      <name val="Aptos Narrow"/>
      <family val="2"/>
      <scheme val="minor"/>
    </font>
    <font>
      <b/>
      <sz val="11"/>
      <color theme="1"/>
      <name val="Aptos Narrow"/>
      <family val="2"/>
      <scheme val="minor"/>
    </font>
    <font>
      <sz val="8"/>
      <name val="Aptos Narrow"/>
      <family val="2"/>
      <scheme val="minor"/>
    </font>
    <font>
      <sz val="11"/>
      <color theme="1"/>
      <name val="Aptos Narrow"/>
      <family val="2"/>
      <scheme val="minor"/>
    </font>
    <font>
      <sz val="10"/>
      <name val="Arial"/>
      <family val="2"/>
    </font>
    <font>
      <b/>
      <sz val="8"/>
      <color theme="1"/>
      <name val="Arial"/>
      <family val="2"/>
    </font>
    <font>
      <sz val="11"/>
      <color rgb="FFFF0000"/>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i/>
      <sz val="11"/>
      <color rgb="FF7F7F7F"/>
      <name val="Aptos Narrow"/>
      <family val="2"/>
      <scheme val="minor"/>
    </font>
    <font>
      <sz val="11"/>
      <color theme="0"/>
      <name val="Aptos Narrow"/>
      <family val="2"/>
      <scheme val="minor"/>
    </font>
    <font>
      <sz val="10"/>
      <color theme="1"/>
      <name val="Aptos Narrow"/>
      <family val="2"/>
      <scheme val="minor"/>
    </font>
    <font>
      <sz val="10"/>
      <color theme="1"/>
      <name val="Arial"/>
      <family val="2"/>
    </font>
    <font>
      <sz val="10"/>
      <color theme="0"/>
      <name val="Arial"/>
      <family val="2"/>
    </font>
    <font>
      <b/>
      <sz val="11"/>
      <color theme="1"/>
      <name val="Arial"/>
      <family val="2"/>
    </font>
    <font>
      <sz val="8"/>
      <color theme="1"/>
      <name val="Arial"/>
      <family val="2"/>
    </font>
    <font>
      <sz val="11"/>
      <color theme="1"/>
      <name val="Arial"/>
      <family val="2"/>
    </font>
    <font>
      <u/>
      <sz val="8"/>
      <name val="Arial"/>
      <family val="2"/>
    </font>
    <font>
      <sz val="11"/>
      <color theme="0"/>
      <name val="Aptos Display"/>
      <family val="2"/>
      <scheme val="major"/>
    </font>
    <font>
      <u/>
      <sz val="10"/>
      <color theme="10"/>
      <name val="Arial"/>
      <family val="2"/>
    </font>
    <font>
      <sz val="8"/>
      <color rgb="FF000099"/>
      <name val="Arial"/>
      <family val="2"/>
    </font>
    <font>
      <b/>
      <sz val="8"/>
      <name val="Arial"/>
      <family val="2"/>
    </font>
    <font>
      <sz val="10"/>
      <color rgb="FF006100"/>
      <name val="Arial"/>
      <family val="2"/>
    </font>
    <font>
      <sz val="11"/>
      <color rgb="FF000000"/>
      <name val="Aptos Narrow"/>
      <family val="2"/>
      <scheme val="minor"/>
    </font>
    <font>
      <u/>
      <sz val="11"/>
      <color theme="10"/>
      <name val="Aptos Narrow"/>
      <family val="2"/>
      <scheme val="minor"/>
    </font>
    <font>
      <sz val="11"/>
      <color rgb="FF9C6500"/>
      <name val="Aptos Narrow"/>
      <family val="2"/>
      <scheme val="minor"/>
    </font>
    <font>
      <sz val="8"/>
      <color rgb="FFFFFFFF"/>
      <name val="Arial Narrow"/>
      <family val="2"/>
    </font>
    <font>
      <sz val="9"/>
      <color indexed="81"/>
      <name val="Tahoma"/>
      <charset val="1"/>
    </font>
    <font>
      <b/>
      <sz val="9"/>
      <color indexed="81"/>
      <name val="Tahoma"/>
      <charset val="1"/>
    </font>
  </fonts>
  <fills count="39">
    <fill>
      <patternFill patternType="none"/>
    </fill>
    <fill>
      <patternFill patternType="gray125"/>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9E7E2"/>
        <bgColor indexed="64"/>
      </patternFill>
    </fill>
    <fill>
      <patternFill patternType="solid">
        <fgColor rgb="FF948671"/>
        <bgColor indexed="64"/>
      </patternFill>
    </fill>
    <fill>
      <patternFill patternType="solid">
        <fgColor rgb="FFFFC222"/>
        <bgColor indexed="64"/>
      </patternFill>
    </fill>
    <fill>
      <patternFill patternType="solid">
        <fgColor rgb="FFD9D9D9"/>
        <bgColor indexed="64"/>
      </patternFill>
    </fill>
    <fill>
      <patternFill patternType="solid">
        <fgColor rgb="FF9757A6"/>
        <bgColor indexed="64"/>
      </patternFill>
    </fill>
  </fills>
  <borders count="11">
    <border>
      <left/>
      <right/>
      <top/>
      <bottom/>
      <diagonal/>
    </border>
    <border>
      <left style="medium">
        <color theme="0"/>
      </left>
      <right style="medium">
        <color theme="0"/>
      </right>
      <top style="medium">
        <color theme="0"/>
      </top>
      <bottom style="medium">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1754">
    <xf numFmtId="0" fontId="0" fillId="0" borderId="0"/>
    <xf numFmtId="9" fontId="3" fillId="0" borderId="0" applyFont="0" applyFill="0" applyBorder="0" applyAlignment="0" applyProtection="0"/>
    <xf numFmtId="0" fontId="5" fillId="2" borderId="0"/>
    <xf numFmtId="165" fontId="4" fillId="0" borderId="1" applyNumberFormat="0" applyAlignment="0">
      <alignment horizontal="center"/>
    </xf>
    <xf numFmtId="0" fontId="7" fillId="0" borderId="0" applyNumberFormat="0" applyFill="0" applyBorder="0" applyAlignment="0" applyProtection="0"/>
    <xf numFmtId="0" fontId="8" fillId="0" borderId="2" applyNumberFormat="0" applyFill="0" applyAlignment="0" applyProtection="0"/>
    <xf numFmtId="0" fontId="9" fillId="0" borderId="3" applyNumberFormat="0" applyFill="0" applyAlignment="0" applyProtection="0"/>
    <xf numFmtId="0" fontId="10" fillId="0" borderId="4"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0" applyNumberFormat="0" applyBorder="0" applyAlignment="0" applyProtection="0"/>
    <xf numFmtId="0" fontId="14" fillId="6" borderId="5" applyNumberFormat="0" applyAlignment="0" applyProtection="0"/>
    <xf numFmtId="0" fontId="15" fillId="7" borderId="6" applyNumberFormat="0" applyAlignment="0" applyProtection="0"/>
    <xf numFmtId="0" fontId="16" fillId="7" borderId="5" applyNumberFormat="0" applyAlignment="0" applyProtection="0"/>
    <xf numFmtId="0" fontId="17" fillId="0" borderId="7" applyNumberFormat="0" applyFill="0" applyAlignment="0" applyProtection="0"/>
    <xf numFmtId="0" fontId="18" fillId="8" borderId="8" applyNumberFormat="0" applyAlignment="0" applyProtection="0"/>
    <xf numFmtId="0" fontId="6" fillId="0" borderId="0" applyNumberFormat="0" applyFill="0" applyBorder="0" applyAlignment="0" applyProtection="0"/>
    <xf numFmtId="0" fontId="3" fillId="9" borderId="9" applyNumberFormat="0" applyFont="0" applyAlignment="0" applyProtection="0"/>
    <xf numFmtId="0" fontId="19" fillId="0" borderId="0" applyNumberFormat="0" applyFill="0" applyBorder="0" applyAlignment="0" applyProtection="0"/>
    <xf numFmtId="0" fontId="1" fillId="0" borderId="10" applyNumberFormat="0" applyFill="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20"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20"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20"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20"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43" fontId="3" fillId="0" borderId="0" applyFont="0" applyFill="0" applyBorder="0" applyAlignment="0" applyProtection="0"/>
    <xf numFmtId="0" fontId="27" fillId="0" borderId="0" applyNumberFormat="0" applyFill="0" applyBorder="0" applyAlignment="0" applyProtection="0"/>
    <xf numFmtId="44" fontId="3" fillId="0" borderId="0" applyFont="0" applyFill="0" applyBorder="0" applyAlignment="0" applyProtection="0"/>
    <xf numFmtId="165" fontId="4" fillId="34" borderId="1" applyNumberFormat="0" applyAlignment="0">
      <alignment horizontal="center"/>
    </xf>
    <xf numFmtId="0" fontId="25" fillId="2" borderId="0" applyFill="0"/>
    <xf numFmtId="0" fontId="28" fillId="14" borderId="0" applyNumberFormat="0" applyBorder="0" applyAlignment="0" applyProtection="0"/>
    <xf numFmtId="0" fontId="29" fillId="0" borderId="0" applyNumberFormat="0" applyFill="0" applyBorder="0" applyAlignment="0" applyProtection="0"/>
    <xf numFmtId="0" fontId="28" fillId="10" borderId="0" applyNumberFormat="0" applyBorder="0" applyAlignment="0" applyProtection="0"/>
    <xf numFmtId="0" fontId="27" fillId="0" borderId="0" applyNumberFormat="0" applyFill="0" applyBorder="0" applyAlignment="0" applyProtection="0"/>
    <xf numFmtId="0" fontId="28" fillId="10" borderId="0" applyNumberFormat="0" applyBorder="0" applyAlignment="0" applyProtection="0"/>
    <xf numFmtId="0" fontId="28" fillId="14" borderId="0" applyNumberFormat="0" applyBorder="0" applyAlignment="0" applyProtection="0"/>
    <xf numFmtId="0" fontId="20" fillId="10" borderId="0" applyNumberFormat="0" applyBorder="0" applyAlignment="0" applyProtection="0"/>
    <xf numFmtId="0" fontId="20" fillId="14" borderId="0" applyNumberFormat="0" applyBorder="0" applyAlignment="0" applyProtection="0"/>
    <xf numFmtId="43" fontId="3" fillId="0" borderId="0" applyFont="0" applyFill="0" applyBorder="0" applyAlignment="0" applyProtection="0"/>
    <xf numFmtId="0" fontId="30" fillId="37" borderId="0">
      <alignment horizontal="center" wrapText="1"/>
    </xf>
    <xf numFmtId="0" fontId="25" fillId="0" borderId="0"/>
    <xf numFmtId="0" fontId="3" fillId="0" borderId="0"/>
    <xf numFmtId="0" fontId="25" fillId="0" borderId="0"/>
    <xf numFmtId="0" fontId="4" fillId="0" borderId="0"/>
    <xf numFmtId="43" fontId="3" fillId="0" borderId="0" applyFont="0" applyFill="0" applyBorder="0" applyAlignment="0" applyProtection="0"/>
    <xf numFmtId="44" fontId="3" fillId="0" borderId="0" applyFont="0" applyFill="0" applyBorder="0" applyAlignment="0" applyProtection="0"/>
    <xf numFmtId="0" fontId="25" fillId="2" borderId="0" applyNumberFormat="0" applyFill="0" applyBorder="0" applyAlignment="0" applyProtection="0"/>
    <xf numFmtId="0" fontId="24" fillId="2" borderId="0" applyNumberFormat="0" applyFill="0" applyBorder="0" applyAlignment="0" applyProtection="0"/>
    <xf numFmtId="0" fontId="31" fillId="36" borderId="1">
      <alignment horizontal="center" vertical="center" wrapText="1"/>
    </xf>
    <xf numFmtId="0" fontId="23" fillId="35" borderId="1">
      <alignment horizontal="center"/>
    </xf>
    <xf numFmtId="0" fontId="21" fillId="0" borderId="0"/>
    <xf numFmtId="44" fontId="21" fillId="0" borderId="0" applyFont="0" applyFill="0" applyBorder="0" applyAlignment="0" applyProtection="0"/>
    <xf numFmtId="9" fontId="21" fillId="0" borderId="0" applyFont="0" applyFill="0" applyBorder="0" applyAlignment="0" applyProtection="0"/>
    <xf numFmtId="0" fontId="21" fillId="0" borderId="0"/>
    <xf numFmtId="0" fontId="23" fillId="35" borderId="1" applyAlignment="0">
      <alignment horizontal="center"/>
    </xf>
    <xf numFmtId="0" fontId="32" fillId="3" borderId="0" applyNumberFormat="0" applyBorder="0" applyAlignment="0" applyProtection="0"/>
    <xf numFmtId="43" fontId="3" fillId="0" borderId="0" applyFont="0" applyFill="0" applyBorder="0" applyAlignment="0" applyProtection="0"/>
    <xf numFmtId="0" fontId="26"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21" fillId="0" borderId="0"/>
    <xf numFmtId="44" fontId="21" fillId="0" borderId="0" applyFont="0" applyFill="0" applyBorder="0" applyAlignment="0" applyProtection="0"/>
    <xf numFmtId="9"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0" fontId="33" fillId="0" borderId="0"/>
    <xf numFmtId="43" fontId="33" fillId="0" borderId="0" applyFont="0" applyFill="0" applyBorder="0" applyAlignment="0" applyProtection="0"/>
    <xf numFmtId="0" fontId="34" fillId="0" borderId="0" applyNumberFormat="0" applyFill="0" applyBorder="0" applyAlignment="0" applyProtection="0"/>
    <xf numFmtId="0" fontId="26" fillId="0" borderId="0"/>
    <xf numFmtId="0" fontId="33" fillId="0" borderId="0"/>
    <xf numFmtId="43" fontId="33" fillId="0" borderId="0" applyFont="0" applyFill="0" applyBorder="0" applyAlignment="0" applyProtection="0"/>
    <xf numFmtId="43" fontId="33" fillId="0" borderId="0" applyFont="0" applyFill="0" applyBorder="0" applyAlignment="0" applyProtection="0"/>
    <xf numFmtId="0" fontId="35"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3" fillId="0" borderId="0"/>
    <xf numFmtId="0" fontId="3" fillId="9" borderId="9" applyNumberFormat="0" applyFont="0" applyAlignment="0" applyProtection="0"/>
    <xf numFmtId="9" fontId="3" fillId="0" borderId="0" applyFont="0" applyFill="0" applyBorder="0" applyAlignment="0" applyProtection="0"/>
    <xf numFmtId="0" fontId="4" fillId="0" borderId="0"/>
    <xf numFmtId="0" fontId="22" fillId="0" borderId="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6" fillId="38" borderId="0">
      <alignment horizontal="center" vertical="center" wrapText="1"/>
    </xf>
    <xf numFmtId="44" fontId="3" fillId="0" borderId="0" applyFont="0" applyFill="0" applyBorder="0" applyAlignment="0" applyProtection="0"/>
    <xf numFmtId="0" fontId="27" fillId="0" borderId="0" applyNumberForma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applyNumberForma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applyNumberFormat="0" applyFill="0" applyBorder="0" applyAlignment="0" applyProtection="0"/>
    <xf numFmtId="0" fontId="3" fillId="0" borderId="0"/>
    <xf numFmtId="0" fontId="4" fillId="0" borderId="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2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3" fillId="0" borderId="0"/>
  </cellStyleXfs>
  <cellXfs count="16">
    <xf numFmtId="0" fontId="0" fillId="0" borderId="0" xfId="0"/>
    <xf numFmtId="164" fontId="0" fillId="0" borderId="0" xfId="0" applyNumberFormat="1"/>
    <xf numFmtId="0" fontId="1" fillId="0" borderId="0" xfId="0" applyFont="1"/>
    <xf numFmtId="164" fontId="1" fillId="0" borderId="0" xfId="0" applyNumberFormat="1" applyFont="1"/>
    <xf numFmtId="1" fontId="0" fillId="0" borderId="0" xfId="0" applyNumberFormat="1"/>
    <xf numFmtId="2" fontId="0" fillId="0" borderId="0" xfId="0" applyNumberFormat="1"/>
    <xf numFmtId="2" fontId="0" fillId="0" borderId="0" xfId="1" applyNumberFormat="1" applyFont="1" applyFill="1"/>
    <xf numFmtId="3" fontId="0" fillId="0" borderId="0" xfId="0" applyNumberFormat="1"/>
    <xf numFmtId="0" fontId="0" fillId="0" borderId="0" xfId="0" applyAlignment="1">
      <alignment horizontal="left" indent="2"/>
    </xf>
    <xf numFmtId="0" fontId="6" fillId="0" borderId="0" xfId="0" applyFont="1"/>
    <xf numFmtId="0" fontId="0" fillId="0" borderId="0" xfId="0" quotePrefix="1"/>
    <xf numFmtId="1" fontId="0" fillId="0" borderId="0" xfId="0" applyNumberFormat="1" applyAlignment="1">
      <alignment horizontal="right"/>
    </xf>
    <xf numFmtId="9" fontId="0" fillId="0" borderId="0" xfId="1" applyFont="1"/>
    <xf numFmtId="9" fontId="0" fillId="0" borderId="0" xfId="0" applyNumberFormat="1"/>
    <xf numFmtId="0" fontId="0" fillId="0" borderId="0" xfId="0" applyAlignment="1">
      <alignment wrapText="1"/>
    </xf>
    <xf numFmtId="166" fontId="0" fillId="0" borderId="0" xfId="0" applyNumberFormat="1"/>
  </cellXfs>
  <cellStyles count="61754">
    <cellStyle name="20% - Accent1" xfId="21"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2"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3" builtinId="32" customBuiltin="1"/>
    <cellStyle name="60% - Accent1 2" xfId="97" xr:uid="{C91973D0-13B6-419F-A165-2DC5F512DB14}"/>
    <cellStyle name="60% - Accent2" xfId="26" builtinId="36" customBuiltin="1"/>
    <cellStyle name="60% - Accent2 2" xfId="98" xr:uid="{BE4D3BF4-8776-4DF4-A5A9-1DFAB701050E}"/>
    <cellStyle name="60% - Accent3" xfId="30" builtinId="40" customBuiltin="1"/>
    <cellStyle name="60% - Accent3 2" xfId="99" xr:uid="{108D4F3B-9D20-4F1F-B010-EB51961009EA}"/>
    <cellStyle name="60% - Accent4" xfId="34" builtinId="44" customBuiltin="1"/>
    <cellStyle name="60% - Accent4 2" xfId="100" xr:uid="{B8D1D187-9BE8-4795-AF8B-386650FDEA85}"/>
    <cellStyle name="60% - Accent5" xfId="38" builtinId="48" customBuiltin="1"/>
    <cellStyle name="60% - Accent5 2" xfId="101" xr:uid="{625A021B-1A52-45C7-AF35-5D5B55532634}"/>
    <cellStyle name="60% - Accent6" xfId="42" builtinId="52" customBuiltin="1"/>
    <cellStyle name="60% - Accent6 2" xfId="102" xr:uid="{E137B434-366E-4B41-B612-3A8FCF376AC2}"/>
    <cellStyle name="AAC Table Header" xfId="7691" xr:uid="{08BE85F8-61B5-4CF9-B909-2DB8C3609C02}"/>
    <cellStyle name="Accent1 2" xfId="52" xr:uid="{7F057680-0FCC-470E-875E-E698D13EAB44}"/>
    <cellStyle name="Accent1 3" xfId="54" xr:uid="{50E52BBB-7F83-4952-B177-C451A97B3017}"/>
    <cellStyle name="Accent1 4" xfId="50" xr:uid="{1E71CA02-CD4A-465F-A654-ED17CB29E0DA}"/>
    <cellStyle name="Accent2 2" xfId="53" xr:uid="{E00F1FF3-F3EA-4DAA-B1F7-81E4FC2A781B}"/>
    <cellStyle name="Accent2 3" xfId="55" xr:uid="{DF9759AC-AB58-43EE-AF06-810AFE0A351D}"/>
    <cellStyle name="Accent2 4" xfId="48" xr:uid="{D5998AE4-9330-4397-B071-F5455EE73C09}"/>
    <cellStyle name="Accent3" xfId="27" builtinId="37" customBuiltin="1"/>
    <cellStyle name="Accent4" xfId="31" builtinId="41" customBuiltin="1"/>
    <cellStyle name="Accent5" xfId="35" builtinId="45" customBuiltin="1"/>
    <cellStyle name="Accent6" xfId="39" builtinId="49" customBuiltin="1"/>
    <cellStyle name="Bad" xfId="10" builtinId="27" customBuiltin="1"/>
    <cellStyle name="Calculation" xfId="14" builtinId="22" customBuiltin="1"/>
    <cellStyle name="CellLabel" xfId="67" xr:uid="{81057194-295A-46B0-8218-A821579DA8C0}"/>
    <cellStyle name="CellLabel 2" xfId="72" xr:uid="{C2B993CA-4A54-46EA-9421-D52E01254471}"/>
    <cellStyle name="CellNum" xfId="3" xr:uid="{1DE688E4-0FEE-4A10-8D11-EDC96D7A6C0C}"/>
    <cellStyle name="CellNumalt" xfId="46" xr:uid="{7EF7EB72-EB12-4BF5-8E02-DFC5708A2A92}"/>
    <cellStyle name="Check Cell" xfId="16" builtinId="23" customBuiltin="1"/>
    <cellStyle name="Comma 10" xfId="174" xr:uid="{84CC5DE8-6110-438F-A5A5-B88F8761F349}"/>
    <cellStyle name="Comma 10 10" xfId="7777" xr:uid="{766FB2E5-0431-46F4-AECC-F9CE631A26F1}"/>
    <cellStyle name="Comma 10 10 2" xfId="23188" xr:uid="{1ACF7B80-6A38-477B-99F4-A2DDC2E798A3}"/>
    <cellStyle name="Comma 10 10 2 2" xfId="54012" xr:uid="{85AF90E7-73B7-4454-856E-514727DDC74E}"/>
    <cellStyle name="Comma 10 10 3" xfId="38602" xr:uid="{DFF4C8BB-6945-403B-AB9B-BDA076FB62C1}"/>
    <cellStyle name="Comma 10 11" xfId="15588" xr:uid="{F2395CF2-8481-49D1-A5A9-13CDCE93CC89}"/>
    <cellStyle name="Comma 10 11 2" xfId="46412" xr:uid="{BF8D7C6E-5C2A-4B8B-8595-B5A387838ABB}"/>
    <cellStyle name="Comma 10 12" xfId="31002" xr:uid="{D9C5A7E5-B316-41B4-8F8F-2D58E2C2830D}"/>
    <cellStyle name="Comma 10 2" xfId="259" xr:uid="{FBFC2BD7-2015-4F0B-9809-A40C2C7D9557}"/>
    <cellStyle name="Comma 10 2 10" xfId="15673" xr:uid="{EDA86731-A4CE-4AB4-A4B9-86FBF3A1D41C}"/>
    <cellStyle name="Comma 10 2 10 2" xfId="46497" xr:uid="{410B6FD5-E383-4155-A91E-5C3A0C8A0681}"/>
    <cellStyle name="Comma 10 2 11" xfId="31087" xr:uid="{02968405-35FD-4BA0-B6A2-41A8252E54D0}"/>
    <cellStyle name="Comma 10 2 2" xfId="682" xr:uid="{923044B0-5139-462E-ADBE-0CE98A0C51CC}"/>
    <cellStyle name="Comma 10 2 2 2" xfId="1315" xr:uid="{63B3EB05-BC84-4499-A45E-89A9A19EE0E8}"/>
    <cellStyle name="Comma 10 2 2 2 2" xfId="3214" xr:uid="{76C57A8B-4A49-458D-B8AB-6DD2084AA8DF}"/>
    <cellStyle name="Comma 10 2 2 2 2 2" xfId="7017" xr:uid="{61A2D1C5-2E4C-48BA-9C6E-20385B618714}"/>
    <cellStyle name="Comma 10 2 2 2 2 2 2" xfId="14828" xr:uid="{4D054D22-FBF9-40B9-B439-A7D412055D38}"/>
    <cellStyle name="Comma 10 2 2 2 2 2 2 2" xfId="30239" xr:uid="{35E8E044-FECE-4B44-A492-B089B218F4A0}"/>
    <cellStyle name="Comma 10 2 2 2 2 2 2 2 2" xfId="61063" xr:uid="{6FF30D34-02CA-4BDA-BC9E-BC67022847E2}"/>
    <cellStyle name="Comma 10 2 2 2 2 2 2 3" xfId="45653" xr:uid="{DA4AADE0-E836-4AE4-8EA5-C5BDEE60565A}"/>
    <cellStyle name="Comma 10 2 2 2 2 2 3" xfId="22430" xr:uid="{65EAAFE5-3955-40E1-A43C-F5C1D739ECFE}"/>
    <cellStyle name="Comma 10 2 2 2 2 2 3 2" xfId="53254" xr:uid="{90EF213C-93C2-4A2E-B480-DDEFB8916C3C}"/>
    <cellStyle name="Comma 10 2 2 2 2 2 4" xfId="37844" xr:uid="{89B9EDD2-222E-4702-B21E-3DB74D47D31C}"/>
    <cellStyle name="Comma 10 2 2 2 2 3" xfId="11025" xr:uid="{82012215-430D-4FC1-B9A6-48CFB83CA7A5}"/>
    <cellStyle name="Comma 10 2 2 2 2 3 2" xfId="26436" xr:uid="{7C7F6306-0804-450F-8601-A623061DA42E}"/>
    <cellStyle name="Comma 10 2 2 2 2 3 2 2" xfId="57260" xr:uid="{565ACDA8-7305-4272-AE40-1576B9B66895}"/>
    <cellStyle name="Comma 10 2 2 2 2 3 3" xfId="41850" xr:uid="{05B099A9-B061-4925-AD27-016EA125F6C1}"/>
    <cellStyle name="Comma 10 2 2 2 2 4" xfId="18627" xr:uid="{6AF940D3-2F82-4883-A72C-033BA7DCADAB}"/>
    <cellStyle name="Comma 10 2 2 2 2 4 2" xfId="49451" xr:uid="{AA5632C5-8E11-4CA9-8BBF-2641CBEB8E39}"/>
    <cellStyle name="Comma 10 2 2 2 2 5" xfId="34041" xr:uid="{1E8A5AC1-5020-405B-BD5F-AAC15727AEA7}"/>
    <cellStyle name="Comma 10 2 2 2 3" xfId="5118" xr:uid="{306E2C21-4415-482F-9ECE-C55A2CD10997}"/>
    <cellStyle name="Comma 10 2 2 2 3 2" xfId="12929" xr:uid="{9F29A451-CCCD-4D7C-85B6-6199C44E4574}"/>
    <cellStyle name="Comma 10 2 2 2 3 2 2" xfId="28340" xr:uid="{31667A1F-546A-4C08-9255-779F2FA19EB2}"/>
    <cellStyle name="Comma 10 2 2 2 3 2 2 2" xfId="59164" xr:uid="{EFE50486-2A7F-4C3D-8924-508022C5D075}"/>
    <cellStyle name="Comma 10 2 2 2 3 2 3" xfId="43754" xr:uid="{D6CE1AC7-1062-4434-84EC-2CA90D69E6C1}"/>
    <cellStyle name="Comma 10 2 2 2 3 3" xfId="20531" xr:uid="{F2B0F0DB-8624-442C-93D0-C5FA5C2D3735}"/>
    <cellStyle name="Comma 10 2 2 2 3 3 2" xfId="51355" xr:uid="{F8278CAB-5B3F-436D-B26F-13CEEF455B8A}"/>
    <cellStyle name="Comma 10 2 2 2 3 4" xfId="35945" xr:uid="{72A8A6CD-71E0-41E3-88AE-C4F186B9EB09}"/>
    <cellStyle name="Comma 10 2 2 2 4" xfId="9126" xr:uid="{2E31F38B-8035-49AF-9494-A099D5E774F6}"/>
    <cellStyle name="Comma 10 2 2 2 4 2" xfId="24537" xr:uid="{B7374862-7B04-44A7-8A9A-86AC023CB03F}"/>
    <cellStyle name="Comma 10 2 2 2 4 2 2" xfId="55361" xr:uid="{60DF390B-4720-4BB8-A4EC-9C303F9B06EA}"/>
    <cellStyle name="Comma 10 2 2 2 4 3" xfId="39951" xr:uid="{3DB4CB76-4D11-4E56-BF45-6A55A9D386FD}"/>
    <cellStyle name="Comma 10 2 2 2 5" xfId="16728" xr:uid="{E199B532-3D61-4129-BE2F-2ABF5A50C336}"/>
    <cellStyle name="Comma 10 2 2 2 5 2" xfId="47552" xr:uid="{0737C68A-7B53-43FF-A634-A2C401A16E88}"/>
    <cellStyle name="Comma 10 2 2 2 6" xfId="32142" xr:uid="{1F10F5DF-2D8B-4FF9-A83A-CC687456A11F}"/>
    <cellStyle name="Comma 10 2 2 3" xfId="1948" xr:uid="{D008D563-1FAA-4FE2-B548-7A0D594ECBA1}"/>
    <cellStyle name="Comma 10 2 2 3 2" xfId="3847" xr:uid="{3464E981-18DA-442C-AE6A-BF2A751F4C4E}"/>
    <cellStyle name="Comma 10 2 2 3 2 2" xfId="7650" xr:uid="{68FED45B-B4C6-4B8E-9270-E55C16CA761A}"/>
    <cellStyle name="Comma 10 2 2 3 2 2 2" xfId="15461" xr:uid="{BA50CD08-C16F-4D34-B672-2CC42FA5446F}"/>
    <cellStyle name="Comma 10 2 2 3 2 2 2 2" xfId="30872" xr:uid="{6BE46C09-C09F-41CE-96A1-123EC20E323E}"/>
    <cellStyle name="Comma 10 2 2 3 2 2 2 2 2" xfId="61696" xr:uid="{CE3258E0-BA82-4E6A-B9CB-9CC14D43AAC2}"/>
    <cellStyle name="Comma 10 2 2 3 2 2 2 3" xfId="46286" xr:uid="{CF458EEF-3870-4C8E-8C62-2B389CDCE5BB}"/>
    <cellStyle name="Comma 10 2 2 3 2 2 3" xfId="23063" xr:uid="{A8C75BEC-10A8-465A-9F4D-3FD07A816F76}"/>
    <cellStyle name="Comma 10 2 2 3 2 2 3 2" xfId="53887" xr:uid="{C8EA24E7-E12C-4240-9472-552E78BC785C}"/>
    <cellStyle name="Comma 10 2 2 3 2 2 4" xfId="38477" xr:uid="{512A838E-6D44-483F-B91D-9CF8D226C674}"/>
    <cellStyle name="Comma 10 2 2 3 2 3" xfId="11658" xr:uid="{A994B4B1-3339-4A6E-B454-7A1A31A4EDFC}"/>
    <cellStyle name="Comma 10 2 2 3 2 3 2" xfId="27069" xr:uid="{E7C9A2F5-C5BE-4605-9B67-370D82D37072}"/>
    <cellStyle name="Comma 10 2 2 3 2 3 2 2" xfId="57893" xr:uid="{5C819BB0-C735-4EC8-A167-A386CADDAFF6}"/>
    <cellStyle name="Comma 10 2 2 3 2 3 3" xfId="42483" xr:uid="{39B148F8-2384-4E8C-988A-F742E1B722EF}"/>
    <cellStyle name="Comma 10 2 2 3 2 4" xfId="19260" xr:uid="{F463B0D1-60F6-4619-8B22-7D27E12C004B}"/>
    <cellStyle name="Comma 10 2 2 3 2 4 2" xfId="50084" xr:uid="{F8345641-AE7F-4988-A651-5719F46B3E8D}"/>
    <cellStyle name="Comma 10 2 2 3 2 5" xfId="34674" xr:uid="{DFA2A9AE-EA98-41ED-A736-D472272CBCB7}"/>
    <cellStyle name="Comma 10 2 2 3 3" xfId="5751" xr:uid="{3F7CD562-DAD3-4470-835E-0089A7933F5C}"/>
    <cellStyle name="Comma 10 2 2 3 3 2" xfId="13562" xr:uid="{4B9E29CE-C1F7-435A-9AD9-7D020DD310DB}"/>
    <cellStyle name="Comma 10 2 2 3 3 2 2" xfId="28973" xr:uid="{214441DB-F3BA-4FFD-B64B-9229C40247B9}"/>
    <cellStyle name="Comma 10 2 2 3 3 2 2 2" xfId="59797" xr:uid="{201B0234-EA22-4731-988D-F5234CD1EDB6}"/>
    <cellStyle name="Comma 10 2 2 3 3 2 3" xfId="44387" xr:uid="{8C02D307-79AC-46D7-8D3D-F4CF2CB47901}"/>
    <cellStyle name="Comma 10 2 2 3 3 3" xfId="21164" xr:uid="{A77EC1E7-5909-4CFD-8C6D-3D987E122DE1}"/>
    <cellStyle name="Comma 10 2 2 3 3 3 2" xfId="51988" xr:uid="{42B78701-8A5B-4773-AE1A-799339BF14E5}"/>
    <cellStyle name="Comma 10 2 2 3 3 4" xfId="36578" xr:uid="{11F4456B-4059-4490-BF0F-0A922700CF80}"/>
    <cellStyle name="Comma 10 2 2 3 4" xfId="9759" xr:uid="{7122545B-F91B-41BB-8EBC-DD979108E98D}"/>
    <cellStyle name="Comma 10 2 2 3 4 2" xfId="25170" xr:uid="{552752FC-100D-4DD9-9FF8-05B0EBCD4B36}"/>
    <cellStyle name="Comma 10 2 2 3 4 2 2" xfId="55994" xr:uid="{4CF61C8D-9A78-421B-96F4-09C26BACA4BA}"/>
    <cellStyle name="Comma 10 2 2 3 4 3" xfId="40584" xr:uid="{EA13EAEA-41FC-4762-BE32-98CF48CF1880}"/>
    <cellStyle name="Comma 10 2 2 3 5" xfId="17361" xr:uid="{5BAFBFCC-A9CB-4BCA-ADBE-0EEE36FE474A}"/>
    <cellStyle name="Comma 10 2 2 3 5 2" xfId="48185" xr:uid="{1627A355-EC4C-4B91-97B2-264B8C432C57}"/>
    <cellStyle name="Comma 10 2 2 3 6" xfId="32775" xr:uid="{1499162A-AE6D-45B9-872D-1F24B1723E6F}"/>
    <cellStyle name="Comma 10 2 2 4" xfId="2581" xr:uid="{DB9B6C6D-A9BC-41C7-A964-27493CC8F9BC}"/>
    <cellStyle name="Comma 10 2 2 4 2" xfId="6384" xr:uid="{97C0740B-3D7B-4A78-B9E2-930A32C3C34D}"/>
    <cellStyle name="Comma 10 2 2 4 2 2" xfId="14195" xr:uid="{437DCAD9-1D10-4F76-A982-FB6DCE971B1C}"/>
    <cellStyle name="Comma 10 2 2 4 2 2 2" xfId="29606" xr:uid="{E924A2A7-54AC-45C8-8DB2-6B36E5239495}"/>
    <cellStyle name="Comma 10 2 2 4 2 2 2 2" xfId="60430" xr:uid="{E928D510-4B84-4D6F-95C8-1AB547D3173E}"/>
    <cellStyle name="Comma 10 2 2 4 2 2 3" xfId="45020" xr:uid="{8514C65E-A58B-4FA7-97A4-8DA1C1F03CD8}"/>
    <cellStyle name="Comma 10 2 2 4 2 3" xfId="21797" xr:uid="{22CBD8D0-B990-4690-BD8B-0547E69D671C}"/>
    <cellStyle name="Comma 10 2 2 4 2 3 2" xfId="52621" xr:uid="{F004CFC8-E74C-416B-BAD5-3BFE9A9677A6}"/>
    <cellStyle name="Comma 10 2 2 4 2 4" xfId="37211" xr:uid="{5DD89126-B25F-4424-80A1-6351D09BA1F0}"/>
    <cellStyle name="Comma 10 2 2 4 3" xfId="10392" xr:uid="{650123A0-3414-4B32-B0BB-0E8940E79CA7}"/>
    <cellStyle name="Comma 10 2 2 4 3 2" xfId="25803" xr:uid="{89B0FBC0-4D41-4D5E-B8AD-1AC34DF1DF30}"/>
    <cellStyle name="Comma 10 2 2 4 3 2 2" xfId="56627" xr:uid="{86AD5138-002E-47CD-BFFC-74AB05572651}"/>
    <cellStyle name="Comma 10 2 2 4 3 3" xfId="41217" xr:uid="{905F8150-612D-493D-AD3B-3EF88875A10C}"/>
    <cellStyle name="Comma 10 2 2 4 4" xfId="17994" xr:uid="{3281DF7F-7FB7-452C-B88F-2DBCE194D205}"/>
    <cellStyle name="Comma 10 2 2 4 4 2" xfId="48818" xr:uid="{9B36321F-29C7-4157-9841-4867D8980CE6}"/>
    <cellStyle name="Comma 10 2 2 4 5" xfId="33408" xr:uid="{C375FE05-0EB4-4E6C-8F15-0FDF4F6BDD7C}"/>
    <cellStyle name="Comma 10 2 2 5" xfId="4485" xr:uid="{D4BB03C9-4ACB-45A2-A63A-2EAB9AC8D23A}"/>
    <cellStyle name="Comma 10 2 2 5 2" xfId="12296" xr:uid="{350A4AFE-7D8A-4DEA-A286-F36E34273384}"/>
    <cellStyle name="Comma 10 2 2 5 2 2" xfId="27707" xr:uid="{698550E1-805F-41D2-B51A-7C17FA3C280C}"/>
    <cellStyle name="Comma 10 2 2 5 2 2 2" xfId="58531" xr:uid="{2690A28A-2D14-47B6-9277-E3A59B46E7F4}"/>
    <cellStyle name="Comma 10 2 2 5 2 3" xfId="43121" xr:uid="{1E863FFB-1E94-41D1-A102-15D8AB3D8F5A}"/>
    <cellStyle name="Comma 10 2 2 5 3" xfId="19898" xr:uid="{B13A6125-D5CC-477E-91BB-9359B897C066}"/>
    <cellStyle name="Comma 10 2 2 5 3 2" xfId="50722" xr:uid="{C4C56B9C-B1A8-47B6-9F21-9ACBC430731B}"/>
    <cellStyle name="Comma 10 2 2 5 4" xfId="35312" xr:uid="{F064F43F-3D73-4219-81C1-9E422D5E262B}"/>
    <cellStyle name="Comma 10 2 2 6" xfId="8493" xr:uid="{28037E66-9352-4520-9A7D-1BB90D713B59}"/>
    <cellStyle name="Comma 10 2 2 6 2" xfId="23904" xr:uid="{A0489C05-DDB3-4C08-B178-C302D82F35DF}"/>
    <cellStyle name="Comma 10 2 2 6 2 2" xfId="54728" xr:uid="{E5A7FECA-AAB4-4663-8443-9A2D11853289}"/>
    <cellStyle name="Comma 10 2 2 6 3" xfId="39318" xr:uid="{790C9A69-ACA0-4413-945C-A826599D4218}"/>
    <cellStyle name="Comma 10 2 2 7" xfId="16095" xr:uid="{84164842-39D7-4EC2-B5B7-09AA0F0DD0DB}"/>
    <cellStyle name="Comma 10 2 2 7 2" xfId="46919" xr:uid="{A31B8C1F-031C-470C-BB3A-7A3FC106D53C}"/>
    <cellStyle name="Comma 10 2 2 8" xfId="31509" xr:uid="{371A4F98-15C1-49D5-A22B-94A3653192E5}"/>
    <cellStyle name="Comma 10 2 3" xfId="473" xr:uid="{13C1FB6B-3DD7-4716-B680-25C9AFE45029}"/>
    <cellStyle name="Comma 10 2 3 2" xfId="1106" xr:uid="{680EEE81-E992-422C-A26B-630FDC6B117E}"/>
    <cellStyle name="Comma 10 2 3 2 2" xfId="3005" xr:uid="{0CF0BD05-4896-4450-A760-964C334323D2}"/>
    <cellStyle name="Comma 10 2 3 2 2 2" xfId="6808" xr:uid="{9E72A2FB-CBF2-446F-B96B-DC0BB156515B}"/>
    <cellStyle name="Comma 10 2 3 2 2 2 2" xfId="14619" xr:uid="{C95156A2-C83A-4C2F-9020-7B0267559729}"/>
    <cellStyle name="Comma 10 2 3 2 2 2 2 2" xfId="30030" xr:uid="{ADC8E142-4FDD-49BA-B770-AE630EBED46B}"/>
    <cellStyle name="Comma 10 2 3 2 2 2 2 2 2" xfId="60854" xr:uid="{3A77269E-921B-4E56-915B-853C5D580B02}"/>
    <cellStyle name="Comma 10 2 3 2 2 2 2 3" xfId="45444" xr:uid="{73847C3C-D4B3-41A5-955C-D7788CABDB91}"/>
    <cellStyle name="Comma 10 2 3 2 2 2 3" xfId="22221" xr:uid="{3A5D9103-F192-47E3-8ABE-03A82974997C}"/>
    <cellStyle name="Comma 10 2 3 2 2 2 3 2" xfId="53045" xr:uid="{089B3F28-0564-4C6D-924B-EF7BFD601E7A}"/>
    <cellStyle name="Comma 10 2 3 2 2 2 4" xfId="37635" xr:uid="{38FB83B8-0A4C-4B0F-8275-270309C1AE1F}"/>
    <cellStyle name="Comma 10 2 3 2 2 3" xfId="10816" xr:uid="{97AD04F4-85CA-4A25-A940-0B5045EA095C}"/>
    <cellStyle name="Comma 10 2 3 2 2 3 2" xfId="26227" xr:uid="{75336EBF-985C-4F35-85A6-11A617FF4B28}"/>
    <cellStyle name="Comma 10 2 3 2 2 3 2 2" xfId="57051" xr:uid="{FC1BC287-A9BC-4846-BB4E-23FD8C9AA993}"/>
    <cellStyle name="Comma 10 2 3 2 2 3 3" xfId="41641" xr:uid="{3EDE55AF-4B66-4134-B1FC-0CC72690207F}"/>
    <cellStyle name="Comma 10 2 3 2 2 4" xfId="18418" xr:uid="{E8EDAAD6-3AE4-4E4B-9D82-E76CF1A19594}"/>
    <cellStyle name="Comma 10 2 3 2 2 4 2" xfId="49242" xr:uid="{6416EEA9-C79C-4D86-A041-2E2A0DFE904A}"/>
    <cellStyle name="Comma 10 2 3 2 2 5" xfId="33832" xr:uid="{3E83224B-8AF0-4517-95A4-2F3F302D5A92}"/>
    <cellStyle name="Comma 10 2 3 2 3" xfId="4909" xr:uid="{73F6FB79-698C-438C-8006-89D460D823BA}"/>
    <cellStyle name="Comma 10 2 3 2 3 2" xfId="12720" xr:uid="{B4BF1C6F-5B2B-459A-B000-337DBE23A8A0}"/>
    <cellStyle name="Comma 10 2 3 2 3 2 2" xfId="28131" xr:uid="{D0AF0613-281F-4699-AF7E-EB13F8ACABBC}"/>
    <cellStyle name="Comma 10 2 3 2 3 2 2 2" xfId="58955" xr:uid="{4DD654BF-FD2C-42BA-B83A-0F84DD1AC3C1}"/>
    <cellStyle name="Comma 10 2 3 2 3 2 3" xfId="43545" xr:uid="{0113763F-BB83-45F7-9311-4891E28AE8F9}"/>
    <cellStyle name="Comma 10 2 3 2 3 3" xfId="20322" xr:uid="{E7858C85-E217-439E-AE09-88C1C5C58467}"/>
    <cellStyle name="Comma 10 2 3 2 3 3 2" xfId="51146" xr:uid="{9C140E56-030E-4366-AD27-4577A6F2F561}"/>
    <cellStyle name="Comma 10 2 3 2 3 4" xfId="35736" xr:uid="{68545CFC-7A34-4EDD-9759-5472238943A2}"/>
    <cellStyle name="Comma 10 2 3 2 4" xfId="8917" xr:uid="{3556E666-586A-43FB-AB10-9ADAD2E97805}"/>
    <cellStyle name="Comma 10 2 3 2 4 2" xfId="24328" xr:uid="{5AB7B8D7-5315-433B-B31F-BE5AD87AD57D}"/>
    <cellStyle name="Comma 10 2 3 2 4 2 2" xfId="55152" xr:uid="{488A5AC2-88A5-4370-A4DE-E81F0E154625}"/>
    <cellStyle name="Comma 10 2 3 2 4 3" xfId="39742" xr:uid="{7837C9A7-B366-4BFC-9C95-382A074057DF}"/>
    <cellStyle name="Comma 10 2 3 2 5" xfId="16519" xr:uid="{C9AF5C2B-6799-43CA-BB98-E175749C4D45}"/>
    <cellStyle name="Comma 10 2 3 2 5 2" xfId="47343" xr:uid="{FBA63E05-E436-49CF-A778-D8BD63B6AC91}"/>
    <cellStyle name="Comma 10 2 3 2 6" xfId="31933" xr:uid="{E6DA617F-1E3C-4DD1-9D46-B730F54BC04C}"/>
    <cellStyle name="Comma 10 2 3 3" xfId="1739" xr:uid="{24BB735D-80A5-44FF-A2AC-D30B7FA13072}"/>
    <cellStyle name="Comma 10 2 3 3 2" xfId="3638" xr:uid="{8A78EE91-E6D5-42FC-8EAB-604885AAE526}"/>
    <cellStyle name="Comma 10 2 3 3 2 2" xfId="7441" xr:uid="{CB2A3216-5C59-4F3F-BAEE-32A8C48DA1CF}"/>
    <cellStyle name="Comma 10 2 3 3 2 2 2" xfId="15252" xr:uid="{B79BBCD6-EC24-490D-A8FB-AE3F2B7924D5}"/>
    <cellStyle name="Comma 10 2 3 3 2 2 2 2" xfId="30663" xr:uid="{B5B10178-ED5F-4F46-B1CA-E75B759B3185}"/>
    <cellStyle name="Comma 10 2 3 3 2 2 2 2 2" xfId="61487" xr:uid="{017D0611-3EF6-4DDF-9F3A-CE4846F6DA2E}"/>
    <cellStyle name="Comma 10 2 3 3 2 2 2 3" xfId="46077" xr:uid="{89AFAFA6-C954-4901-8F1C-A0C42EF0B77A}"/>
    <cellStyle name="Comma 10 2 3 3 2 2 3" xfId="22854" xr:uid="{57CA7024-032D-49F8-BE8E-2B0A70AC91F2}"/>
    <cellStyle name="Comma 10 2 3 3 2 2 3 2" xfId="53678" xr:uid="{5E0964E6-F733-4097-86BE-BB07F52E45D4}"/>
    <cellStyle name="Comma 10 2 3 3 2 2 4" xfId="38268" xr:uid="{57C719E6-04DD-4EAF-8D3B-A58D92001D63}"/>
    <cellStyle name="Comma 10 2 3 3 2 3" xfId="11449" xr:uid="{71C33386-9A7A-4EC9-9430-6EE1A82CA99E}"/>
    <cellStyle name="Comma 10 2 3 3 2 3 2" xfId="26860" xr:uid="{CF913AB8-FB98-42C6-82ED-281BA7139B83}"/>
    <cellStyle name="Comma 10 2 3 3 2 3 2 2" xfId="57684" xr:uid="{C98BE4AE-5F85-4572-8530-9BAF9F2F5316}"/>
    <cellStyle name="Comma 10 2 3 3 2 3 3" xfId="42274" xr:uid="{30BAC684-A674-40BB-8F18-D8A5D6DB5E35}"/>
    <cellStyle name="Comma 10 2 3 3 2 4" xfId="19051" xr:uid="{598C6C2C-EB54-47FF-BC1A-C6C6C550BDCF}"/>
    <cellStyle name="Comma 10 2 3 3 2 4 2" xfId="49875" xr:uid="{D15DFA9E-47E4-4E3D-8F09-419E78639969}"/>
    <cellStyle name="Comma 10 2 3 3 2 5" xfId="34465" xr:uid="{46F3CB1F-6A91-4E72-B5F4-82A1A3904580}"/>
    <cellStyle name="Comma 10 2 3 3 3" xfId="5542" xr:uid="{EFA8DC48-0580-4123-A9FA-5A27634FE303}"/>
    <cellStyle name="Comma 10 2 3 3 3 2" xfId="13353" xr:uid="{E7FD87BE-464D-4763-A554-87668EA7A9DA}"/>
    <cellStyle name="Comma 10 2 3 3 3 2 2" xfId="28764" xr:uid="{10326B74-DC36-4605-B553-AB3CBA05B090}"/>
    <cellStyle name="Comma 10 2 3 3 3 2 2 2" xfId="59588" xr:uid="{A2797D2F-3EDC-45C7-BD4C-F1C4E189C22E}"/>
    <cellStyle name="Comma 10 2 3 3 3 2 3" xfId="44178" xr:uid="{0EA768D4-A639-482D-8748-8E6AD33F4FC3}"/>
    <cellStyle name="Comma 10 2 3 3 3 3" xfId="20955" xr:uid="{2D35F2E6-618E-4175-BF15-18927F9188CD}"/>
    <cellStyle name="Comma 10 2 3 3 3 3 2" xfId="51779" xr:uid="{CC79E3A2-F860-4F95-B640-402835D8C880}"/>
    <cellStyle name="Comma 10 2 3 3 3 4" xfId="36369" xr:uid="{B2DEA5FC-2358-43DB-8C12-F08BDBC74DC8}"/>
    <cellStyle name="Comma 10 2 3 3 4" xfId="9550" xr:uid="{DB72DBE1-E4CA-4989-9450-CFF43FFEB3DC}"/>
    <cellStyle name="Comma 10 2 3 3 4 2" xfId="24961" xr:uid="{BCC3562A-F276-44DA-8CC5-B4D2D4FF3520}"/>
    <cellStyle name="Comma 10 2 3 3 4 2 2" xfId="55785" xr:uid="{1A2E93F5-B3F3-4906-A70C-15B50051B0E7}"/>
    <cellStyle name="Comma 10 2 3 3 4 3" xfId="40375" xr:uid="{5FDB461F-AE4B-452D-9B47-D74E276FF7E2}"/>
    <cellStyle name="Comma 10 2 3 3 5" xfId="17152" xr:uid="{C7D3B160-C208-43B9-8DE2-354AA1E63D13}"/>
    <cellStyle name="Comma 10 2 3 3 5 2" xfId="47976" xr:uid="{3210D428-385B-450C-A89E-C7EA05264B1E}"/>
    <cellStyle name="Comma 10 2 3 3 6" xfId="32566" xr:uid="{7CE08D36-42CF-414C-B5FB-FA9582DE038E}"/>
    <cellStyle name="Comma 10 2 3 4" xfId="2372" xr:uid="{3BF89E34-679C-495C-89F9-D0622964DF51}"/>
    <cellStyle name="Comma 10 2 3 4 2" xfId="6175" xr:uid="{177ACF59-4B05-43EB-9AFB-2720B6FFE506}"/>
    <cellStyle name="Comma 10 2 3 4 2 2" xfId="13986" xr:uid="{1338D4EC-DF08-4586-B3A2-38993982B82D}"/>
    <cellStyle name="Comma 10 2 3 4 2 2 2" xfId="29397" xr:uid="{B8F2C1A2-E12E-48E5-BAB3-50D2466D542D}"/>
    <cellStyle name="Comma 10 2 3 4 2 2 2 2" xfId="60221" xr:uid="{4DEB2E20-0A00-4C93-A54A-DF12A784126F}"/>
    <cellStyle name="Comma 10 2 3 4 2 2 3" xfId="44811" xr:uid="{D33A83E4-2EA0-4D8F-9678-960B64E9CBEE}"/>
    <cellStyle name="Comma 10 2 3 4 2 3" xfId="21588" xr:uid="{8002BDF9-AE16-44EC-922B-4BE496BABB78}"/>
    <cellStyle name="Comma 10 2 3 4 2 3 2" xfId="52412" xr:uid="{CFDA97C2-F897-4578-A0CF-B9C679F624D0}"/>
    <cellStyle name="Comma 10 2 3 4 2 4" xfId="37002" xr:uid="{D00F00F0-84AE-40E4-A24B-3B4DF50EA324}"/>
    <cellStyle name="Comma 10 2 3 4 3" xfId="10183" xr:uid="{8E80578F-7FCC-4334-8745-E199C08C10FB}"/>
    <cellStyle name="Comma 10 2 3 4 3 2" xfId="25594" xr:uid="{8B8004FD-A2A7-4365-9BAE-D47BABAD701A}"/>
    <cellStyle name="Comma 10 2 3 4 3 2 2" xfId="56418" xr:uid="{37194FB5-A095-4644-80B5-80F772780779}"/>
    <cellStyle name="Comma 10 2 3 4 3 3" xfId="41008" xr:uid="{92089389-78F6-4E7A-9434-92AEC2CDDFBC}"/>
    <cellStyle name="Comma 10 2 3 4 4" xfId="17785" xr:uid="{6E797AF7-818A-402D-A78A-2A05625742FB}"/>
    <cellStyle name="Comma 10 2 3 4 4 2" xfId="48609" xr:uid="{24F903FC-51B2-4446-8754-B88C12CB250F}"/>
    <cellStyle name="Comma 10 2 3 4 5" xfId="33199" xr:uid="{2FEFE704-6C06-496D-A3F8-11C1DE033711}"/>
    <cellStyle name="Comma 10 2 3 5" xfId="4276" xr:uid="{77ECE26A-5F18-48BB-8021-1CA78D54308C}"/>
    <cellStyle name="Comma 10 2 3 5 2" xfId="12087" xr:uid="{C8AF8C2A-A529-4926-ADBB-7C2896FE938C}"/>
    <cellStyle name="Comma 10 2 3 5 2 2" xfId="27498" xr:uid="{A5E13FA7-BF06-47C2-AE09-4DB2EE6EFCE2}"/>
    <cellStyle name="Comma 10 2 3 5 2 2 2" xfId="58322" xr:uid="{8FE88F11-F20D-4B59-B524-1F5FA207317E}"/>
    <cellStyle name="Comma 10 2 3 5 2 3" xfId="42912" xr:uid="{57AA617E-6555-40FF-BEAB-9F3E12C7C89C}"/>
    <cellStyle name="Comma 10 2 3 5 3" xfId="19689" xr:uid="{B07FB03B-6843-44D5-AC38-E45408B49864}"/>
    <cellStyle name="Comma 10 2 3 5 3 2" xfId="50513" xr:uid="{9D1C5FB7-B825-4E5D-8A07-5DE82C75926D}"/>
    <cellStyle name="Comma 10 2 3 5 4" xfId="35103" xr:uid="{7ACD8D25-BAA0-43C1-933D-82B0DC306E3D}"/>
    <cellStyle name="Comma 10 2 3 6" xfId="8284" xr:uid="{ED9BF6F1-E3C5-4BCD-8BBA-B8282999A584}"/>
    <cellStyle name="Comma 10 2 3 6 2" xfId="23695" xr:uid="{2824701F-DCB2-4591-A994-DFE9D64D4C0E}"/>
    <cellStyle name="Comma 10 2 3 6 2 2" xfId="54519" xr:uid="{1D45ECEC-E4AD-4E9C-98D0-72C3019BAF21}"/>
    <cellStyle name="Comma 10 2 3 6 3" xfId="39109" xr:uid="{1C30337D-2979-4579-8063-B833ADF8EADD}"/>
    <cellStyle name="Comma 10 2 3 7" xfId="15886" xr:uid="{77615F8A-24AF-4CAD-969C-B01372F1C72D}"/>
    <cellStyle name="Comma 10 2 3 7 2" xfId="46710" xr:uid="{AF03DFF3-3E79-4147-8935-D1D85C8C494E}"/>
    <cellStyle name="Comma 10 2 3 8" xfId="31300" xr:uid="{98D5C001-C837-41BE-A141-3AD2E6B1782B}"/>
    <cellStyle name="Comma 10 2 4" xfId="893" xr:uid="{79AE4255-68AC-465D-920E-FCC156E78FAC}"/>
    <cellStyle name="Comma 10 2 4 2" xfId="2792" xr:uid="{13288CE8-FC16-40FF-95FB-4B48855E9FA6}"/>
    <cellStyle name="Comma 10 2 4 2 2" xfId="6595" xr:uid="{D23F86E8-692E-4898-A019-3F4605ED8EF3}"/>
    <cellStyle name="Comma 10 2 4 2 2 2" xfId="14406" xr:uid="{0D588D2D-5C4C-44FA-9254-87ED0811AD1A}"/>
    <cellStyle name="Comma 10 2 4 2 2 2 2" xfId="29817" xr:uid="{8FBFC6C2-9234-4FFE-A457-C689E2314BE1}"/>
    <cellStyle name="Comma 10 2 4 2 2 2 2 2" xfId="60641" xr:uid="{5D606274-F046-4B17-B79F-A92B6C264BAC}"/>
    <cellStyle name="Comma 10 2 4 2 2 2 3" xfId="45231" xr:uid="{43C5466A-1C5A-456D-9631-0BF7A6D28A38}"/>
    <cellStyle name="Comma 10 2 4 2 2 3" xfId="22008" xr:uid="{F88974CB-86DE-4D5D-B475-7663F84B682E}"/>
    <cellStyle name="Comma 10 2 4 2 2 3 2" xfId="52832" xr:uid="{C87E4543-EDA1-43A7-B058-D97680783D1B}"/>
    <cellStyle name="Comma 10 2 4 2 2 4" xfId="37422" xr:uid="{0FF0EC84-733B-4494-A158-2B0403204CCB}"/>
    <cellStyle name="Comma 10 2 4 2 3" xfId="10603" xr:uid="{E816D2E2-7B97-4A89-ABE8-D7C802E962D4}"/>
    <cellStyle name="Comma 10 2 4 2 3 2" xfId="26014" xr:uid="{DEB31B0E-DCFF-4C61-9CF8-89D3D0AA6DF3}"/>
    <cellStyle name="Comma 10 2 4 2 3 2 2" xfId="56838" xr:uid="{595AE30D-20D5-49DB-9C24-6205CD3431E3}"/>
    <cellStyle name="Comma 10 2 4 2 3 3" xfId="41428" xr:uid="{F3E6115F-9EDD-4D7F-BB3B-BDE69DBA1903}"/>
    <cellStyle name="Comma 10 2 4 2 4" xfId="18205" xr:uid="{16DF72EC-4885-4D7F-94D1-60E25324DEBA}"/>
    <cellStyle name="Comma 10 2 4 2 4 2" xfId="49029" xr:uid="{4C2EDE82-591E-42D3-AF49-D295FDC58F4B}"/>
    <cellStyle name="Comma 10 2 4 2 5" xfId="33619" xr:uid="{98A24438-EF34-442D-ACFF-61EF58632E47}"/>
    <cellStyle name="Comma 10 2 4 3" xfId="4696" xr:uid="{2B033311-396D-4B30-9517-AE477B831FF1}"/>
    <cellStyle name="Comma 10 2 4 3 2" xfId="12507" xr:uid="{FD1C442E-1FEC-4024-B8FB-3C1BC33A408D}"/>
    <cellStyle name="Comma 10 2 4 3 2 2" xfId="27918" xr:uid="{B60B3103-0B49-4E2E-8537-D89D8A873460}"/>
    <cellStyle name="Comma 10 2 4 3 2 2 2" xfId="58742" xr:uid="{947ACD78-CAD0-434D-8E00-A1DC7455B4B4}"/>
    <cellStyle name="Comma 10 2 4 3 2 3" xfId="43332" xr:uid="{E534E4A9-1AC9-4512-8EF5-5DC0B6F9C6D9}"/>
    <cellStyle name="Comma 10 2 4 3 3" xfId="20109" xr:uid="{D1612BFE-B577-4138-AB85-DCE5E61CDD9E}"/>
    <cellStyle name="Comma 10 2 4 3 3 2" xfId="50933" xr:uid="{65D4127F-E6BC-4E28-8CD2-576DD2BE6551}"/>
    <cellStyle name="Comma 10 2 4 3 4" xfId="35523" xr:uid="{23B59BA9-E3FE-4CF3-901A-08A00597B37C}"/>
    <cellStyle name="Comma 10 2 4 4" xfId="8704" xr:uid="{D92E538D-B9D8-4CE9-9859-5DD33BB0C948}"/>
    <cellStyle name="Comma 10 2 4 4 2" xfId="24115" xr:uid="{03E2B78A-E63E-4E77-B2C7-4ED222F5DB02}"/>
    <cellStyle name="Comma 10 2 4 4 2 2" xfId="54939" xr:uid="{3DF7A565-8DA7-40AB-BEA7-B49AC0CF5107}"/>
    <cellStyle name="Comma 10 2 4 4 3" xfId="39529" xr:uid="{7E5317AA-4C72-4F3A-A512-F1EB6157FC7D}"/>
    <cellStyle name="Comma 10 2 4 5" xfId="16306" xr:uid="{908478F6-160A-4AA2-A1F9-6FB4CCDF16EA}"/>
    <cellStyle name="Comma 10 2 4 5 2" xfId="47130" xr:uid="{7EA0768F-EB87-42A3-9395-5DFA303AC4CB}"/>
    <cellStyle name="Comma 10 2 4 6" xfId="31720" xr:uid="{020FA262-A9B1-406F-AD72-E2553327CB55}"/>
    <cellStyle name="Comma 10 2 5" xfId="1526" xr:uid="{2208E2B8-C427-4C30-A0B1-44B565A38FE1}"/>
    <cellStyle name="Comma 10 2 5 2" xfId="3425" xr:uid="{8B9D2DA7-09F8-47E7-914D-4ABFA81F44BD}"/>
    <cellStyle name="Comma 10 2 5 2 2" xfId="7228" xr:uid="{F2DF6F10-9272-4EC2-B309-0B13B7A0B129}"/>
    <cellStyle name="Comma 10 2 5 2 2 2" xfId="15039" xr:uid="{2AE04F35-E34E-4F15-ACC5-246FC7D5B340}"/>
    <cellStyle name="Comma 10 2 5 2 2 2 2" xfId="30450" xr:uid="{8B5D3A14-933E-4277-9B3D-D76F32E1C64C}"/>
    <cellStyle name="Comma 10 2 5 2 2 2 2 2" xfId="61274" xr:uid="{BC0A7427-EEE0-4EDB-AE03-E026B6AD1C12}"/>
    <cellStyle name="Comma 10 2 5 2 2 2 3" xfId="45864" xr:uid="{0F1709E9-62DB-45D0-A497-D56802EDC30F}"/>
    <cellStyle name="Comma 10 2 5 2 2 3" xfId="22641" xr:uid="{14D77F1F-0649-41C4-9044-4CEE9873F88D}"/>
    <cellStyle name="Comma 10 2 5 2 2 3 2" xfId="53465" xr:uid="{6E33978B-1FE4-4304-827E-37692367F538}"/>
    <cellStyle name="Comma 10 2 5 2 2 4" xfId="38055" xr:uid="{D1299BBE-168A-4403-822C-D3DFE6A5071B}"/>
    <cellStyle name="Comma 10 2 5 2 3" xfId="11236" xr:uid="{773CF70B-05A4-4E90-A424-162A3009F952}"/>
    <cellStyle name="Comma 10 2 5 2 3 2" xfId="26647" xr:uid="{20B61611-038E-4551-BA5E-14BED39C88CC}"/>
    <cellStyle name="Comma 10 2 5 2 3 2 2" xfId="57471" xr:uid="{8FC5809F-49A6-432D-9D45-ACB1797B8C76}"/>
    <cellStyle name="Comma 10 2 5 2 3 3" xfId="42061" xr:uid="{D66BB753-CFF0-486B-8EBE-9004FB388E17}"/>
    <cellStyle name="Comma 10 2 5 2 4" xfId="18838" xr:uid="{E788ACAA-3CCE-45E8-BAB2-AE0E85BD2AFB}"/>
    <cellStyle name="Comma 10 2 5 2 4 2" xfId="49662" xr:uid="{42680E8C-BD32-4D17-A455-4BAB350040CD}"/>
    <cellStyle name="Comma 10 2 5 2 5" xfId="34252" xr:uid="{57C27F2A-70E2-4D99-8F59-72D036918B10}"/>
    <cellStyle name="Comma 10 2 5 3" xfId="5329" xr:uid="{271301C7-446A-43C2-9685-501A50B01C2C}"/>
    <cellStyle name="Comma 10 2 5 3 2" xfId="13140" xr:uid="{5B166585-6878-4F59-9FFA-57387338CDA6}"/>
    <cellStyle name="Comma 10 2 5 3 2 2" xfId="28551" xr:uid="{0B0A36ED-2871-4017-B24D-10CE28320F2D}"/>
    <cellStyle name="Comma 10 2 5 3 2 2 2" xfId="59375" xr:uid="{150D4DB8-91A1-4CC9-8834-747F0C897701}"/>
    <cellStyle name="Comma 10 2 5 3 2 3" xfId="43965" xr:uid="{FA5D6C9C-9730-4D16-9FAA-D8AAC3529C44}"/>
    <cellStyle name="Comma 10 2 5 3 3" xfId="20742" xr:uid="{37E29B4C-B746-4CC1-9E47-D07EFF4DDC61}"/>
    <cellStyle name="Comma 10 2 5 3 3 2" xfId="51566" xr:uid="{14B90833-F98B-42C1-8241-61FAD35809F1}"/>
    <cellStyle name="Comma 10 2 5 3 4" xfId="36156" xr:uid="{6230DE22-5D8E-4A8A-9DA2-3C5F9931F76B}"/>
    <cellStyle name="Comma 10 2 5 4" xfId="9337" xr:uid="{DA0794E1-CFF6-41C8-ADA7-20F54A639F1B}"/>
    <cellStyle name="Comma 10 2 5 4 2" xfId="24748" xr:uid="{FE1DC668-8ABA-430A-A93E-87C421AD9ECA}"/>
    <cellStyle name="Comma 10 2 5 4 2 2" xfId="55572" xr:uid="{B5F006DA-96EE-489A-B0AC-A27324923D37}"/>
    <cellStyle name="Comma 10 2 5 4 3" xfId="40162" xr:uid="{2E947080-DBF2-478F-8826-FFE4B0975AAE}"/>
    <cellStyle name="Comma 10 2 5 5" xfId="16939" xr:uid="{D1339C9C-A008-4593-9C56-85E785ABB322}"/>
    <cellStyle name="Comma 10 2 5 5 2" xfId="47763" xr:uid="{816A8026-200A-49CA-A946-52D00012ECD8}"/>
    <cellStyle name="Comma 10 2 5 6" xfId="32353" xr:uid="{93DF4B30-3236-4D23-AE18-5C410E7D30A5}"/>
    <cellStyle name="Comma 10 2 6" xfId="2159" xr:uid="{5917D4EB-0002-40CE-B1A5-711E7FAC1072}"/>
    <cellStyle name="Comma 10 2 6 2" xfId="5962" xr:uid="{81A544AA-9F3F-4621-908A-22D2717A253A}"/>
    <cellStyle name="Comma 10 2 6 2 2" xfId="13773" xr:uid="{1529BB81-0BBD-4215-AF1F-D472BDC1C3D6}"/>
    <cellStyle name="Comma 10 2 6 2 2 2" xfId="29184" xr:uid="{16C40DFC-977E-4B79-A9E9-557DC22E8B47}"/>
    <cellStyle name="Comma 10 2 6 2 2 2 2" xfId="60008" xr:uid="{1AC2B478-E119-4475-AC95-49F9E90EFE3B}"/>
    <cellStyle name="Comma 10 2 6 2 2 3" xfId="44598" xr:uid="{058D875C-B6F0-4296-83BE-7844E1B062BD}"/>
    <cellStyle name="Comma 10 2 6 2 3" xfId="21375" xr:uid="{9E4CFD60-919A-449A-B9D0-E77890E9CB42}"/>
    <cellStyle name="Comma 10 2 6 2 3 2" xfId="52199" xr:uid="{E63B2393-A00B-4E48-A3DD-BDAC9042ECEF}"/>
    <cellStyle name="Comma 10 2 6 2 4" xfId="36789" xr:uid="{289406D4-5158-4A7D-B789-6931BC7EACD5}"/>
    <cellStyle name="Comma 10 2 6 3" xfId="9970" xr:uid="{362BF3D3-AD7F-438E-A070-083D424A2952}"/>
    <cellStyle name="Comma 10 2 6 3 2" xfId="25381" xr:uid="{0D8121BF-A998-4D62-8D7B-33EF9DC2CAD1}"/>
    <cellStyle name="Comma 10 2 6 3 2 2" xfId="56205" xr:uid="{5D823779-71C7-4596-80AF-F38BCC8D2598}"/>
    <cellStyle name="Comma 10 2 6 3 3" xfId="40795" xr:uid="{7AC9949E-C309-41A8-80A8-A004E794E247}"/>
    <cellStyle name="Comma 10 2 6 4" xfId="17572" xr:uid="{214252B8-E6B1-42AA-9C3D-913EC4AE5EC9}"/>
    <cellStyle name="Comma 10 2 6 4 2" xfId="48396" xr:uid="{F7C84195-7CCF-4960-A031-4C57E454BB87}"/>
    <cellStyle name="Comma 10 2 6 5" xfId="32986" xr:uid="{4E632BC0-7249-44F5-B8F9-809D80C3FF60}"/>
    <cellStyle name="Comma 10 2 7" xfId="4063" xr:uid="{C9C424CA-836E-4AA9-9BC7-91B2FB58D7DA}"/>
    <cellStyle name="Comma 10 2 7 2" xfId="11874" xr:uid="{1A09F125-1F5B-40AA-9BDA-AB0E7919972E}"/>
    <cellStyle name="Comma 10 2 7 2 2" xfId="27285" xr:uid="{52DDC018-34B6-40CF-8254-298C86926365}"/>
    <cellStyle name="Comma 10 2 7 2 2 2" xfId="58109" xr:uid="{90954EE7-22FD-46FB-B700-A9F8F27BB128}"/>
    <cellStyle name="Comma 10 2 7 2 3" xfId="42699" xr:uid="{4585957B-D66E-47A2-9250-00A3A20830FE}"/>
    <cellStyle name="Comma 10 2 7 3" xfId="19476" xr:uid="{FE1EAEF7-954E-4471-9FFF-8BC184BCB83F}"/>
    <cellStyle name="Comma 10 2 7 3 2" xfId="50300" xr:uid="{243BCAB1-FF66-4692-8416-EC43A428B657}"/>
    <cellStyle name="Comma 10 2 7 4" xfId="34890" xr:uid="{E0E471C7-F48E-43CB-A382-248ED0B85ED2}"/>
    <cellStyle name="Comma 10 2 8" xfId="8071" xr:uid="{4AAF34AE-1D3D-4D93-964A-FB34243280D5}"/>
    <cellStyle name="Comma 10 2 8 2" xfId="23482" xr:uid="{8879845C-4659-402C-B18E-4CF268005596}"/>
    <cellStyle name="Comma 10 2 8 2 2" xfId="54306" xr:uid="{671EEFCD-F67C-46C7-A3DC-515237FC3A5F}"/>
    <cellStyle name="Comma 10 2 8 3" xfId="38896" xr:uid="{1323106F-8587-47E5-BF45-1BC61EA27ED7}"/>
    <cellStyle name="Comma 10 2 9" xfId="7862" xr:uid="{EC8FC0DE-4CCA-427B-A582-2F8B4797CBD7}"/>
    <cellStyle name="Comma 10 2 9 2" xfId="23273" xr:uid="{6DCB97A0-BDE8-40EF-9F34-FEB411C0DBA8}"/>
    <cellStyle name="Comma 10 2 9 2 2" xfId="54097" xr:uid="{25C05713-E96D-4B5D-A7E3-FC821501A80A}"/>
    <cellStyle name="Comma 10 2 9 3" xfId="38687" xr:uid="{F75314BB-3484-48BD-AE93-F76922A1AC7F}"/>
    <cellStyle name="Comma 10 3" xfId="597" xr:uid="{73DDD7A2-489C-41FB-BC7A-4519FECA5698}"/>
    <cellStyle name="Comma 10 3 2" xfId="1230" xr:uid="{FA8824D4-B3A4-488D-AA7C-AC376D0B3AE0}"/>
    <cellStyle name="Comma 10 3 2 2" xfId="3129" xr:uid="{29086C8D-ECC7-4F21-8628-E55C61C82FDC}"/>
    <cellStyle name="Comma 10 3 2 2 2" xfId="6932" xr:uid="{7360D6F7-11E8-4B0F-8CC0-72E7D32FB2B5}"/>
    <cellStyle name="Comma 10 3 2 2 2 2" xfId="14743" xr:uid="{506D27F5-B84A-42B6-9987-23B1359A5921}"/>
    <cellStyle name="Comma 10 3 2 2 2 2 2" xfId="30154" xr:uid="{CF486907-F5D1-4095-9894-BD9623714094}"/>
    <cellStyle name="Comma 10 3 2 2 2 2 2 2" xfId="60978" xr:uid="{88C67899-1F3C-41A3-AF6E-BBBEB23EA63B}"/>
    <cellStyle name="Comma 10 3 2 2 2 2 3" xfId="45568" xr:uid="{2FF182BE-5692-4B8B-B584-83DBA8FE1A8C}"/>
    <cellStyle name="Comma 10 3 2 2 2 3" xfId="22345" xr:uid="{4E33A55B-E95D-4C6F-9AAE-A703368EED55}"/>
    <cellStyle name="Comma 10 3 2 2 2 3 2" xfId="53169" xr:uid="{F483C500-3375-4A61-9F45-7591C247DDEC}"/>
    <cellStyle name="Comma 10 3 2 2 2 4" xfId="37759" xr:uid="{A951AE1A-DA5E-4635-AA3F-96D62E60FDB7}"/>
    <cellStyle name="Comma 10 3 2 2 3" xfId="10940" xr:uid="{09D3B4F9-079D-4754-80EB-40B7ACEC97B8}"/>
    <cellStyle name="Comma 10 3 2 2 3 2" xfId="26351" xr:uid="{5887FF98-06BF-4195-9886-361F9E815940}"/>
    <cellStyle name="Comma 10 3 2 2 3 2 2" xfId="57175" xr:uid="{E214BF44-6847-4715-8247-409BD152F306}"/>
    <cellStyle name="Comma 10 3 2 2 3 3" xfId="41765" xr:uid="{20460073-B3FB-43B9-9B9E-F09A85D99EE3}"/>
    <cellStyle name="Comma 10 3 2 2 4" xfId="18542" xr:uid="{5D6755AA-C4FB-4EBE-9D3D-F04477D9F1D0}"/>
    <cellStyle name="Comma 10 3 2 2 4 2" xfId="49366" xr:uid="{E7582E01-C1EF-4EEA-A778-E5DFEE3CB9D0}"/>
    <cellStyle name="Comma 10 3 2 2 5" xfId="33956" xr:uid="{C900D444-3FD8-4B7D-82B3-DBA4C1C2A1B9}"/>
    <cellStyle name="Comma 10 3 2 3" xfId="5033" xr:uid="{AC12A410-208D-477A-AEDF-B43F41056434}"/>
    <cellStyle name="Comma 10 3 2 3 2" xfId="12844" xr:uid="{076F4FA0-241C-4E41-AE9A-48E5CB9A5D8E}"/>
    <cellStyle name="Comma 10 3 2 3 2 2" xfId="28255" xr:uid="{B7BD9EFD-7563-43EB-80D0-2AA2044E751D}"/>
    <cellStyle name="Comma 10 3 2 3 2 2 2" xfId="59079" xr:uid="{6B3DDD34-31FC-4053-AE27-B7E6DC652FA6}"/>
    <cellStyle name="Comma 10 3 2 3 2 3" xfId="43669" xr:uid="{872F392C-8FCC-4130-8FAC-EBCBFEBDA5AB}"/>
    <cellStyle name="Comma 10 3 2 3 3" xfId="20446" xr:uid="{00F4CD75-6931-4959-94B3-19B2C22CF136}"/>
    <cellStyle name="Comma 10 3 2 3 3 2" xfId="51270" xr:uid="{EF0572A1-EB1A-4BAD-AE31-9D2784B81068}"/>
    <cellStyle name="Comma 10 3 2 3 4" xfId="35860" xr:uid="{D94BCD30-AA05-4493-8B7A-E72D24C65853}"/>
    <cellStyle name="Comma 10 3 2 4" xfId="9041" xr:uid="{ADEA5E5B-694A-477B-AEF5-4223DAD30BD2}"/>
    <cellStyle name="Comma 10 3 2 4 2" xfId="24452" xr:uid="{0137A452-F716-4F85-A5EB-FAA49A1B0E76}"/>
    <cellStyle name="Comma 10 3 2 4 2 2" xfId="55276" xr:uid="{741069C7-9380-4671-8CB3-4C2AF37FDCF9}"/>
    <cellStyle name="Comma 10 3 2 4 3" xfId="39866" xr:uid="{01357F24-71EB-416B-8023-1CE7E48B3AA7}"/>
    <cellStyle name="Comma 10 3 2 5" xfId="16643" xr:uid="{9575EE72-5B8A-46CB-8D74-0574EC7BDB2A}"/>
    <cellStyle name="Comma 10 3 2 5 2" xfId="47467" xr:uid="{354E5E4D-E5BA-4210-908A-DD3273B88B24}"/>
    <cellStyle name="Comma 10 3 2 6" xfId="32057" xr:uid="{4A4FAEDE-0A20-41B6-9C2E-A205F2356D01}"/>
    <cellStyle name="Comma 10 3 3" xfId="1863" xr:uid="{0F15A7A4-238A-4DF2-AD69-35CF9F733B2B}"/>
    <cellStyle name="Comma 10 3 3 2" xfId="3762" xr:uid="{7153E2BF-4CFB-4E2B-9037-2BF26404D6C3}"/>
    <cellStyle name="Comma 10 3 3 2 2" xfId="7565" xr:uid="{205487A9-D93F-4058-8420-B1D264E790A9}"/>
    <cellStyle name="Comma 10 3 3 2 2 2" xfId="15376" xr:uid="{06A8EE43-9474-433D-B8AD-6CAB1C54821B}"/>
    <cellStyle name="Comma 10 3 3 2 2 2 2" xfId="30787" xr:uid="{36027D50-907D-4ED4-9BAD-A9124B565138}"/>
    <cellStyle name="Comma 10 3 3 2 2 2 2 2" xfId="61611" xr:uid="{93AF42E3-C655-4F80-88B8-009F641D69D2}"/>
    <cellStyle name="Comma 10 3 3 2 2 2 3" xfId="46201" xr:uid="{7CDB9448-8223-4280-9E09-21EA6CEC7454}"/>
    <cellStyle name="Comma 10 3 3 2 2 3" xfId="22978" xr:uid="{E1070147-1507-4BF5-9A43-4857C4995AD4}"/>
    <cellStyle name="Comma 10 3 3 2 2 3 2" xfId="53802" xr:uid="{DDA0907A-2FA2-4F46-AD20-EFD25181CD67}"/>
    <cellStyle name="Comma 10 3 3 2 2 4" xfId="38392" xr:uid="{FB8E5665-01B6-4F2D-B4E0-FF696373F0F7}"/>
    <cellStyle name="Comma 10 3 3 2 3" xfId="11573" xr:uid="{03C0FF1E-4ADB-4C98-BDE2-139C9FD91FBA}"/>
    <cellStyle name="Comma 10 3 3 2 3 2" xfId="26984" xr:uid="{4916DE9C-7160-4753-B1C3-1B8B29BECAF7}"/>
    <cellStyle name="Comma 10 3 3 2 3 2 2" xfId="57808" xr:uid="{FD184820-69C9-475E-B7F9-4ED2CC851502}"/>
    <cellStyle name="Comma 10 3 3 2 3 3" xfId="42398" xr:uid="{243054E0-21B1-4155-8319-F93E57240009}"/>
    <cellStyle name="Comma 10 3 3 2 4" xfId="19175" xr:uid="{6CAB4D44-6E56-42A3-A290-A4394FECE2C5}"/>
    <cellStyle name="Comma 10 3 3 2 4 2" xfId="49999" xr:uid="{8C78DD58-854C-4B13-9B5B-BE938F65EB67}"/>
    <cellStyle name="Comma 10 3 3 2 5" xfId="34589" xr:uid="{E44E749D-6A79-4337-AAD3-FC17EB2A48B9}"/>
    <cellStyle name="Comma 10 3 3 3" xfId="5666" xr:uid="{D4BF5CBD-126A-43F9-AF2A-C6F7E88906DE}"/>
    <cellStyle name="Comma 10 3 3 3 2" xfId="13477" xr:uid="{83378C55-77C1-45C9-9357-4750923F8423}"/>
    <cellStyle name="Comma 10 3 3 3 2 2" xfId="28888" xr:uid="{FD820C64-2C42-4E32-8462-E15C3A7FB602}"/>
    <cellStyle name="Comma 10 3 3 3 2 2 2" xfId="59712" xr:uid="{8FCE5DE2-F630-49B9-84E2-28CA95689930}"/>
    <cellStyle name="Comma 10 3 3 3 2 3" xfId="44302" xr:uid="{262BB72A-AAD6-4C62-9181-0C5618678BAD}"/>
    <cellStyle name="Comma 10 3 3 3 3" xfId="21079" xr:uid="{E1FBC865-E717-46CC-8C30-0AA94295BDA0}"/>
    <cellStyle name="Comma 10 3 3 3 3 2" xfId="51903" xr:uid="{B560863E-178D-41FB-8F7C-72EBBA575BF6}"/>
    <cellStyle name="Comma 10 3 3 3 4" xfId="36493" xr:uid="{A44BE0D7-7AB5-43CD-84A3-A638DEB581EF}"/>
    <cellStyle name="Comma 10 3 3 4" xfId="9674" xr:uid="{46ADEA89-011C-430C-A8F7-B677B8900344}"/>
    <cellStyle name="Comma 10 3 3 4 2" xfId="25085" xr:uid="{035D7633-8644-439D-B153-33DAF2A926FE}"/>
    <cellStyle name="Comma 10 3 3 4 2 2" xfId="55909" xr:uid="{0D27CD60-1D5E-4A10-BF82-73FCD4A9AEA6}"/>
    <cellStyle name="Comma 10 3 3 4 3" xfId="40499" xr:uid="{BDB4918F-CA57-4E20-ABB3-ABD73109BD43}"/>
    <cellStyle name="Comma 10 3 3 5" xfId="17276" xr:uid="{8E063629-3E38-4FFD-9DE5-A35EFB6DD805}"/>
    <cellStyle name="Comma 10 3 3 5 2" xfId="48100" xr:uid="{94F4EE0A-E259-4F01-BCC9-5E6FB681A567}"/>
    <cellStyle name="Comma 10 3 3 6" xfId="32690" xr:uid="{3682C0F7-0A62-4584-8B8C-71900B4089CB}"/>
    <cellStyle name="Comma 10 3 4" xfId="2496" xr:uid="{8EFECEEC-0DF7-4952-A236-932C16BCE4A2}"/>
    <cellStyle name="Comma 10 3 4 2" xfId="6299" xr:uid="{2E3C2663-E9EE-448D-BE83-56EBF52EEE2E}"/>
    <cellStyle name="Comma 10 3 4 2 2" xfId="14110" xr:uid="{64973533-B81C-45CE-9861-4121023CDB30}"/>
    <cellStyle name="Comma 10 3 4 2 2 2" xfId="29521" xr:uid="{792DC031-D625-4036-BE96-BB2D3622C319}"/>
    <cellStyle name="Comma 10 3 4 2 2 2 2" xfId="60345" xr:uid="{B899C8DC-DAE7-453B-9700-EE5743B119EA}"/>
    <cellStyle name="Comma 10 3 4 2 2 3" xfId="44935" xr:uid="{3718B16E-013F-4764-BD2F-56EC26F4CA54}"/>
    <cellStyle name="Comma 10 3 4 2 3" xfId="21712" xr:uid="{FCFF2D21-BE74-4237-8CC7-11F1F45D79C9}"/>
    <cellStyle name="Comma 10 3 4 2 3 2" xfId="52536" xr:uid="{ED30F769-1916-4EC7-8AF3-29E789D2E2E1}"/>
    <cellStyle name="Comma 10 3 4 2 4" xfId="37126" xr:uid="{1B1067D5-A22A-4D19-BE2D-B2C87B97EE6D}"/>
    <cellStyle name="Comma 10 3 4 3" xfId="10307" xr:uid="{6C6757BB-A86E-4592-B5D0-4CF2DC2FA70F}"/>
    <cellStyle name="Comma 10 3 4 3 2" xfId="25718" xr:uid="{4B668D3F-08DA-4F88-A7C7-854CCAE188D9}"/>
    <cellStyle name="Comma 10 3 4 3 2 2" xfId="56542" xr:uid="{5C8A9B01-A052-4049-B30A-AA0914F85541}"/>
    <cellStyle name="Comma 10 3 4 3 3" xfId="41132" xr:uid="{DA40EF9C-3104-433F-8EB1-0AE59557992E}"/>
    <cellStyle name="Comma 10 3 4 4" xfId="17909" xr:uid="{2EA4BBB5-5016-4234-BEFE-20B4BED00366}"/>
    <cellStyle name="Comma 10 3 4 4 2" xfId="48733" xr:uid="{379EF5A1-D990-4E0A-86A5-D3F457C62EF3}"/>
    <cellStyle name="Comma 10 3 4 5" xfId="33323" xr:uid="{96697447-91C3-4431-8132-3EE2E46EF150}"/>
    <cellStyle name="Comma 10 3 5" xfId="4400" xr:uid="{17A9ED0B-E9F6-4850-83E2-C7E959B7DD81}"/>
    <cellStyle name="Comma 10 3 5 2" xfId="12211" xr:uid="{51F325E4-4F6E-432C-B7EE-E87326DC8329}"/>
    <cellStyle name="Comma 10 3 5 2 2" xfId="27622" xr:uid="{1F311D93-77D3-4BA9-A665-3DB404CA0C02}"/>
    <cellStyle name="Comma 10 3 5 2 2 2" xfId="58446" xr:uid="{98A11EA5-D3F5-4F41-A19E-7361A479FB66}"/>
    <cellStyle name="Comma 10 3 5 2 3" xfId="43036" xr:uid="{249DC5A0-5FFD-4153-8F3E-63BC0CAC56FA}"/>
    <cellStyle name="Comma 10 3 5 3" xfId="19813" xr:uid="{240F68D0-4299-41DB-BD39-D949A27FE045}"/>
    <cellStyle name="Comma 10 3 5 3 2" xfId="50637" xr:uid="{1793ADFD-E01A-46BB-8947-6B9D33E43AA8}"/>
    <cellStyle name="Comma 10 3 5 4" xfId="35227" xr:uid="{F48CC2E9-94FC-4041-B318-59260F310D7D}"/>
    <cellStyle name="Comma 10 3 6" xfId="8408" xr:uid="{2917334F-2299-4CDB-B176-B49608353CB4}"/>
    <cellStyle name="Comma 10 3 6 2" xfId="23819" xr:uid="{F9A7DAE5-E17E-4927-8BF7-A4B3C783C0D6}"/>
    <cellStyle name="Comma 10 3 6 2 2" xfId="54643" xr:uid="{CE650381-7E12-4DB0-937B-AC95EE1D5693}"/>
    <cellStyle name="Comma 10 3 6 3" xfId="39233" xr:uid="{9DC8DBDF-FFE9-4CD5-B7DE-19787DFC1850}"/>
    <cellStyle name="Comma 10 3 7" xfId="16010" xr:uid="{8C5735CB-DC22-4AB6-AB01-8A0C0A7B6D90}"/>
    <cellStyle name="Comma 10 3 7 2" xfId="46834" xr:uid="{25BA75C9-40B8-4E4B-A4BF-3E68E146944D}"/>
    <cellStyle name="Comma 10 3 8" xfId="31424" xr:uid="{9725654F-E8CE-4396-B04B-8C54EEF80813}"/>
    <cellStyle name="Comma 10 4" xfId="388" xr:uid="{2C4BD226-B332-4FB0-9661-3D5100062957}"/>
    <cellStyle name="Comma 10 4 2" xfId="1021" xr:uid="{580395B3-E7AF-47D7-BBD8-AF89E1B23FC5}"/>
    <cellStyle name="Comma 10 4 2 2" xfId="2920" xr:uid="{B1CDE189-9975-4125-8F68-38A7C4101841}"/>
    <cellStyle name="Comma 10 4 2 2 2" xfId="6723" xr:uid="{67FC672C-3016-484C-8503-1224499C2609}"/>
    <cellStyle name="Comma 10 4 2 2 2 2" xfId="14534" xr:uid="{CBAF460E-CF93-4119-B9D6-13F957D1A538}"/>
    <cellStyle name="Comma 10 4 2 2 2 2 2" xfId="29945" xr:uid="{8FC23B32-7E71-4E52-A983-E79DB2E77643}"/>
    <cellStyle name="Comma 10 4 2 2 2 2 2 2" xfId="60769" xr:uid="{92F9A342-5B6B-4FBA-AF23-F3DF8F889FDA}"/>
    <cellStyle name="Comma 10 4 2 2 2 2 3" xfId="45359" xr:uid="{F4EF0B3C-C5EB-46F3-9121-DA365D5669D5}"/>
    <cellStyle name="Comma 10 4 2 2 2 3" xfId="22136" xr:uid="{44743DA0-3C7C-4091-9BBF-0387CFACB9E7}"/>
    <cellStyle name="Comma 10 4 2 2 2 3 2" xfId="52960" xr:uid="{37C9C0C8-040F-4CBF-BC83-B2890A071556}"/>
    <cellStyle name="Comma 10 4 2 2 2 4" xfId="37550" xr:uid="{661871E3-AFAC-470B-A27B-2C99A55202D1}"/>
    <cellStyle name="Comma 10 4 2 2 3" xfId="10731" xr:uid="{87429108-9DD8-4424-A7F7-F6CE2D82F501}"/>
    <cellStyle name="Comma 10 4 2 2 3 2" xfId="26142" xr:uid="{BCD8FEFE-BB0F-4633-84C7-7A5DF7E4617B}"/>
    <cellStyle name="Comma 10 4 2 2 3 2 2" xfId="56966" xr:uid="{313A1946-2343-49B9-9E33-1B9843F18B5E}"/>
    <cellStyle name="Comma 10 4 2 2 3 3" xfId="41556" xr:uid="{979741BE-A112-4A46-8308-D3AA6E861F51}"/>
    <cellStyle name="Comma 10 4 2 2 4" xfId="18333" xr:uid="{3694EA4F-86D1-44DF-921E-7E0D015518FA}"/>
    <cellStyle name="Comma 10 4 2 2 4 2" xfId="49157" xr:uid="{8622EABC-FE3A-4F5E-A28F-84AE4EBF5DA2}"/>
    <cellStyle name="Comma 10 4 2 2 5" xfId="33747" xr:uid="{5F17F526-964C-4560-B598-0E99740F5A9C}"/>
    <cellStyle name="Comma 10 4 2 3" xfId="4824" xr:uid="{861A032E-ABFA-4AF3-8FBA-3DDB0A36569B}"/>
    <cellStyle name="Comma 10 4 2 3 2" xfId="12635" xr:uid="{FAE6A1BE-4DCB-4293-BF15-F0518EC8CEE2}"/>
    <cellStyle name="Comma 10 4 2 3 2 2" xfId="28046" xr:uid="{BC196649-4BA6-49ED-9864-6DC218F94649}"/>
    <cellStyle name="Comma 10 4 2 3 2 2 2" xfId="58870" xr:uid="{664052D4-1E9A-4D31-BA78-D1DAE3A9D40B}"/>
    <cellStyle name="Comma 10 4 2 3 2 3" xfId="43460" xr:uid="{EA85F152-38EC-405F-917D-70F35249C4E0}"/>
    <cellStyle name="Comma 10 4 2 3 3" xfId="20237" xr:uid="{4BDC13B8-EEB7-4349-B9DD-C191CB8A6530}"/>
    <cellStyle name="Comma 10 4 2 3 3 2" xfId="51061" xr:uid="{3F637F04-5D19-44B0-8CAB-7C902885137F}"/>
    <cellStyle name="Comma 10 4 2 3 4" xfId="35651" xr:uid="{E92B14D7-0ED7-4E5E-8AD6-F03CBC12A355}"/>
    <cellStyle name="Comma 10 4 2 4" xfId="8832" xr:uid="{7346D19F-D415-494A-BDBB-577518658A15}"/>
    <cellStyle name="Comma 10 4 2 4 2" xfId="24243" xr:uid="{6606F982-91AC-4F90-A75A-0BE47FEDEB7E}"/>
    <cellStyle name="Comma 10 4 2 4 2 2" xfId="55067" xr:uid="{B296715C-A94B-48BE-B612-B89410E80F43}"/>
    <cellStyle name="Comma 10 4 2 4 3" xfId="39657" xr:uid="{102BBA55-ACC4-406D-897D-E81615D8625C}"/>
    <cellStyle name="Comma 10 4 2 5" xfId="16434" xr:uid="{C0F92A3A-E21E-4493-A061-1993F1B6606A}"/>
    <cellStyle name="Comma 10 4 2 5 2" xfId="47258" xr:uid="{D1E580EA-12E9-4E37-A355-07B2D803E8AD}"/>
    <cellStyle name="Comma 10 4 2 6" xfId="31848" xr:uid="{4BFFCAD5-E5FC-47B8-A8B0-DAAA8FB28559}"/>
    <cellStyle name="Comma 10 4 3" xfId="1654" xr:uid="{308F86C7-2AA8-4B9C-8208-A49BB82E83B4}"/>
    <cellStyle name="Comma 10 4 3 2" xfId="3553" xr:uid="{A17AD4B2-01C5-4580-8D55-9A46F0079AA1}"/>
    <cellStyle name="Comma 10 4 3 2 2" xfId="7356" xr:uid="{8CF87C37-C8FA-4BB2-BB82-ABFE19AD61CB}"/>
    <cellStyle name="Comma 10 4 3 2 2 2" xfId="15167" xr:uid="{B0B5B561-ECEC-4943-BC22-E8650C19312E}"/>
    <cellStyle name="Comma 10 4 3 2 2 2 2" xfId="30578" xr:uid="{A3E4E4E4-7B4A-4E36-A7F8-FF4528BD7F75}"/>
    <cellStyle name="Comma 10 4 3 2 2 2 2 2" xfId="61402" xr:uid="{19405658-9EBD-43E1-BE52-21418CC9B411}"/>
    <cellStyle name="Comma 10 4 3 2 2 2 3" xfId="45992" xr:uid="{05E4308F-6F7A-477E-B748-C87BCF78E164}"/>
    <cellStyle name="Comma 10 4 3 2 2 3" xfId="22769" xr:uid="{D9EC4A83-AC14-4A97-A7D8-FD6F54DA49F3}"/>
    <cellStyle name="Comma 10 4 3 2 2 3 2" xfId="53593" xr:uid="{D92F0445-BF33-42F2-B563-E9572B642A6A}"/>
    <cellStyle name="Comma 10 4 3 2 2 4" xfId="38183" xr:uid="{E685449E-4263-4168-ABC8-FB4C6116507C}"/>
    <cellStyle name="Comma 10 4 3 2 3" xfId="11364" xr:uid="{B81FF412-41FA-460D-9665-6EF433BE6D91}"/>
    <cellStyle name="Comma 10 4 3 2 3 2" xfId="26775" xr:uid="{614A29B9-3DCF-4DDE-B046-6C5605AFE98E}"/>
    <cellStyle name="Comma 10 4 3 2 3 2 2" xfId="57599" xr:uid="{557916DC-81E1-45AE-A1EA-D8BA39210BDD}"/>
    <cellStyle name="Comma 10 4 3 2 3 3" xfId="42189" xr:uid="{4EF32398-4B57-4814-A53F-7E776899CC5E}"/>
    <cellStyle name="Comma 10 4 3 2 4" xfId="18966" xr:uid="{C570817A-66B9-4F75-B8C2-97911F1FE21E}"/>
    <cellStyle name="Comma 10 4 3 2 4 2" xfId="49790" xr:uid="{6142BF5B-9F32-4CF5-8E93-FFAFE7E941F6}"/>
    <cellStyle name="Comma 10 4 3 2 5" xfId="34380" xr:uid="{B2D20934-E754-4F48-9909-937E76BB0CD2}"/>
    <cellStyle name="Comma 10 4 3 3" xfId="5457" xr:uid="{DA26373F-4570-42F0-A741-2069428134DB}"/>
    <cellStyle name="Comma 10 4 3 3 2" xfId="13268" xr:uid="{8E6AEE74-0DA1-4D6A-85E6-C458D7661D33}"/>
    <cellStyle name="Comma 10 4 3 3 2 2" xfId="28679" xr:uid="{78354A0F-6BE7-4D1C-9B6C-96B7E893AB22}"/>
    <cellStyle name="Comma 10 4 3 3 2 2 2" xfId="59503" xr:uid="{9E21CA98-8B7F-4CE1-8CF4-F7B28841A597}"/>
    <cellStyle name="Comma 10 4 3 3 2 3" xfId="44093" xr:uid="{8CB61293-678B-4935-B583-DDC9D3F4B7F0}"/>
    <cellStyle name="Comma 10 4 3 3 3" xfId="20870" xr:uid="{5B6E38CB-FE18-4651-A17C-3B6BD88B39DF}"/>
    <cellStyle name="Comma 10 4 3 3 3 2" xfId="51694" xr:uid="{15469B14-F441-4520-85B0-B97CA4954B7F}"/>
    <cellStyle name="Comma 10 4 3 3 4" xfId="36284" xr:uid="{91E2A34D-B1B9-4FFF-8F46-E29ECC5D72C0}"/>
    <cellStyle name="Comma 10 4 3 4" xfId="9465" xr:uid="{A5B8A92B-B596-49FB-BAAA-64C21F9FC76F}"/>
    <cellStyle name="Comma 10 4 3 4 2" xfId="24876" xr:uid="{BFA932A0-52DC-48F9-8481-5274B9FD1F49}"/>
    <cellStyle name="Comma 10 4 3 4 2 2" xfId="55700" xr:uid="{B4843184-28F0-4BD1-AA64-BA53B12176A6}"/>
    <cellStyle name="Comma 10 4 3 4 3" xfId="40290" xr:uid="{FD5C60AD-71D6-43AD-A487-5DB4A46DF7B4}"/>
    <cellStyle name="Comma 10 4 3 5" xfId="17067" xr:uid="{7EEDBDC2-7DEE-4E85-885A-3B2F47E6C2B0}"/>
    <cellStyle name="Comma 10 4 3 5 2" xfId="47891" xr:uid="{BDB6B60A-D39E-4BC2-90CC-149E7C6F088D}"/>
    <cellStyle name="Comma 10 4 3 6" xfId="32481" xr:uid="{C1F6736D-DD8B-4C1E-8E40-F7ECAB202A5C}"/>
    <cellStyle name="Comma 10 4 4" xfId="2287" xr:uid="{2E80AECF-0DAB-45EF-B005-C3DE94F54EDC}"/>
    <cellStyle name="Comma 10 4 4 2" xfId="6090" xr:uid="{D1D75336-1836-4826-995F-80FCCE3F6717}"/>
    <cellStyle name="Comma 10 4 4 2 2" xfId="13901" xr:uid="{6B097CE6-F266-47A6-80C8-4CA2580E7576}"/>
    <cellStyle name="Comma 10 4 4 2 2 2" xfId="29312" xr:uid="{80043FCD-5B12-49AC-9CEB-DE6D4B123F02}"/>
    <cellStyle name="Comma 10 4 4 2 2 2 2" xfId="60136" xr:uid="{98B4EF61-10D5-4220-97AF-B463C01752B1}"/>
    <cellStyle name="Comma 10 4 4 2 2 3" xfId="44726" xr:uid="{FCC09F39-2C6E-41A1-B0AA-116E80FC8EF1}"/>
    <cellStyle name="Comma 10 4 4 2 3" xfId="21503" xr:uid="{7A3D2225-C732-4A47-8F7A-EA04D1F946D2}"/>
    <cellStyle name="Comma 10 4 4 2 3 2" xfId="52327" xr:uid="{E1B77640-DFF0-4787-AC55-5A6B3120ECE2}"/>
    <cellStyle name="Comma 10 4 4 2 4" xfId="36917" xr:uid="{65E16849-7E85-4183-8EC4-D86EA528DA69}"/>
    <cellStyle name="Comma 10 4 4 3" xfId="10098" xr:uid="{37A2019B-F878-4EAD-918B-0EBCCFF77919}"/>
    <cellStyle name="Comma 10 4 4 3 2" xfId="25509" xr:uid="{6E72D651-EAED-4D1A-84E2-0095999A6439}"/>
    <cellStyle name="Comma 10 4 4 3 2 2" xfId="56333" xr:uid="{6ECA71DB-A3D5-47EE-867F-C006F62E6B15}"/>
    <cellStyle name="Comma 10 4 4 3 3" xfId="40923" xr:uid="{913EACFB-3308-47A5-ADA4-628C7C4440F2}"/>
    <cellStyle name="Comma 10 4 4 4" xfId="17700" xr:uid="{0A4AA3F9-5B98-4729-8B42-731014FBA3C8}"/>
    <cellStyle name="Comma 10 4 4 4 2" xfId="48524" xr:uid="{A878D908-FE25-430F-8450-ABDFE60FE361}"/>
    <cellStyle name="Comma 10 4 4 5" xfId="33114" xr:uid="{47FEAA87-64F6-4125-BB9E-CC0CF7169908}"/>
    <cellStyle name="Comma 10 4 5" xfId="4191" xr:uid="{B37BB688-4A8E-4EE8-8D99-26F51B6E72B6}"/>
    <cellStyle name="Comma 10 4 5 2" xfId="12002" xr:uid="{EB315532-8890-4C6C-9E7F-460F2B536485}"/>
    <cellStyle name="Comma 10 4 5 2 2" xfId="27413" xr:uid="{EB0AFF79-559D-4FBC-BB83-3E8454710C7A}"/>
    <cellStyle name="Comma 10 4 5 2 2 2" xfId="58237" xr:uid="{CC13AB92-72CA-4F2D-8629-2F4D14C91CC6}"/>
    <cellStyle name="Comma 10 4 5 2 3" xfId="42827" xr:uid="{6742B287-BB11-4C68-B254-3BBFA0660998}"/>
    <cellStyle name="Comma 10 4 5 3" xfId="19604" xr:uid="{A3020D13-0FD9-4099-B234-AE0720405FED}"/>
    <cellStyle name="Comma 10 4 5 3 2" xfId="50428" xr:uid="{AECC4AF7-F271-48D3-B5E5-A5AB487DB3B5}"/>
    <cellStyle name="Comma 10 4 5 4" xfId="35018" xr:uid="{245BD77A-E988-4182-B36E-A16CF889F1FB}"/>
    <cellStyle name="Comma 10 4 6" xfId="8199" xr:uid="{218ECF47-9E9F-4E96-826F-F5DDEA424929}"/>
    <cellStyle name="Comma 10 4 6 2" xfId="23610" xr:uid="{121343B4-DDF5-42F5-B67B-C556234DDECB}"/>
    <cellStyle name="Comma 10 4 6 2 2" xfId="54434" xr:uid="{93C4B137-0CC6-44B9-9192-31B5A7DDA8CB}"/>
    <cellStyle name="Comma 10 4 6 3" xfId="39024" xr:uid="{FDD90721-6F93-4F75-9147-91D4A94BF53B}"/>
    <cellStyle name="Comma 10 4 7" xfId="15801" xr:uid="{2CE2D20D-4208-47D5-8225-3CEE4863873C}"/>
    <cellStyle name="Comma 10 4 7 2" xfId="46625" xr:uid="{F1689E19-6095-49E2-9671-09AE664DAD2E}"/>
    <cellStyle name="Comma 10 4 8" xfId="31215" xr:uid="{A23259C9-F49B-4F09-8DD3-25E59B063630}"/>
    <cellStyle name="Comma 10 5" xfId="808" xr:uid="{619A6646-EFFB-45B2-B82E-6AFBE79E3C41}"/>
    <cellStyle name="Comma 10 5 2" xfId="2707" xr:uid="{6082C056-4277-4130-98B1-F948B9136E5C}"/>
    <cellStyle name="Comma 10 5 2 2" xfId="6510" xr:uid="{B30A2D4B-07C7-462D-8400-2E6AAF11BADF}"/>
    <cellStyle name="Comma 10 5 2 2 2" xfId="14321" xr:uid="{B499F639-5931-4C30-9272-1B475C3BDA90}"/>
    <cellStyle name="Comma 10 5 2 2 2 2" xfId="29732" xr:uid="{C9215A70-07CE-4D54-B184-2D158E2E284B}"/>
    <cellStyle name="Comma 10 5 2 2 2 2 2" xfId="60556" xr:uid="{E2C06650-1586-420F-AE29-E7702C7B49E4}"/>
    <cellStyle name="Comma 10 5 2 2 2 3" xfId="45146" xr:uid="{1BBCB5BD-10CC-43E7-90DD-EE71CA54F735}"/>
    <cellStyle name="Comma 10 5 2 2 3" xfId="21923" xr:uid="{A43DEF9A-BE1D-46C3-BC3D-050B3E5C38D0}"/>
    <cellStyle name="Comma 10 5 2 2 3 2" xfId="52747" xr:uid="{83566F5E-07EC-436B-8A2C-066962E2E2C2}"/>
    <cellStyle name="Comma 10 5 2 2 4" xfId="37337" xr:uid="{3C0D2420-21FC-4AC7-9D75-307AFE16557E}"/>
    <cellStyle name="Comma 10 5 2 3" xfId="10518" xr:uid="{DBE44D51-74AB-4DBC-ACD9-7DAC4B719F29}"/>
    <cellStyle name="Comma 10 5 2 3 2" xfId="25929" xr:uid="{ED299C4A-B14D-465D-A6A6-D964207566F8}"/>
    <cellStyle name="Comma 10 5 2 3 2 2" xfId="56753" xr:uid="{19244496-4FA0-4547-8A18-0F038AAEBEFE}"/>
    <cellStyle name="Comma 10 5 2 3 3" xfId="41343" xr:uid="{6530FC2B-13EF-4CC2-8ADB-7DC1A28560A8}"/>
    <cellStyle name="Comma 10 5 2 4" xfId="18120" xr:uid="{875E8C77-F69F-4283-9EF3-B9EB11397F3A}"/>
    <cellStyle name="Comma 10 5 2 4 2" xfId="48944" xr:uid="{C9F7B578-334E-4F5D-A95B-5B2EB1B4F99A}"/>
    <cellStyle name="Comma 10 5 2 5" xfId="33534" xr:uid="{75E2A2CA-897C-4228-A384-B2A4D25DF236}"/>
    <cellStyle name="Comma 10 5 3" xfId="4611" xr:uid="{0A0FFC55-4DB6-4224-A91D-E6171FC74C64}"/>
    <cellStyle name="Comma 10 5 3 2" xfId="12422" xr:uid="{273573F4-8827-4210-9A1B-884D023C2EB2}"/>
    <cellStyle name="Comma 10 5 3 2 2" xfId="27833" xr:uid="{1F035F2F-DD69-46DD-97D4-48AFA022CCAB}"/>
    <cellStyle name="Comma 10 5 3 2 2 2" xfId="58657" xr:uid="{4ACE30EB-8709-4B88-94BF-FC7FD12699FE}"/>
    <cellStyle name="Comma 10 5 3 2 3" xfId="43247" xr:uid="{03B3BD05-C926-4CF5-A7E7-F353D22680B2}"/>
    <cellStyle name="Comma 10 5 3 3" xfId="20024" xr:uid="{3EF40CE7-9831-46D7-9B6F-BBBC5A47CA06}"/>
    <cellStyle name="Comma 10 5 3 3 2" xfId="50848" xr:uid="{E965B5A5-29DC-466B-A97E-18D4F55E8A83}"/>
    <cellStyle name="Comma 10 5 3 4" xfId="35438" xr:uid="{B08CD7A6-D552-45F6-ABC9-780AC0660689}"/>
    <cellStyle name="Comma 10 5 4" xfId="8619" xr:uid="{C543101B-9AA5-41AD-88AA-C8F5C6216F6F}"/>
    <cellStyle name="Comma 10 5 4 2" xfId="24030" xr:uid="{0F93C45D-4EE9-4B76-AEA2-4D9CD24DDF32}"/>
    <cellStyle name="Comma 10 5 4 2 2" xfId="54854" xr:uid="{963B83B1-EDD3-4B27-BD5B-BF5245EF9A7E}"/>
    <cellStyle name="Comma 10 5 4 3" xfId="39444" xr:uid="{35BBA8AE-58B5-4586-82CE-3970B0555BB5}"/>
    <cellStyle name="Comma 10 5 5" xfId="16221" xr:uid="{30FCBD2A-26AC-4542-9640-F55DD99F14B5}"/>
    <cellStyle name="Comma 10 5 5 2" xfId="47045" xr:uid="{9DBA672B-2D8E-4E4D-BB11-59242C27AD69}"/>
    <cellStyle name="Comma 10 5 6" xfId="31635" xr:uid="{9E77A7FD-89BB-45A3-A25A-1C364F057086}"/>
    <cellStyle name="Comma 10 6" xfId="1441" xr:uid="{2365C5B5-2C41-45B4-86A1-C2FC9B7AC7B0}"/>
    <cellStyle name="Comma 10 6 2" xfId="3340" xr:uid="{B4E7130D-542C-48E4-A3BF-09CA23D38960}"/>
    <cellStyle name="Comma 10 6 2 2" xfId="7143" xr:uid="{F4710703-C80D-48FA-BC91-57BCB6DBC8FC}"/>
    <cellStyle name="Comma 10 6 2 2 2" xfId="14954" xr:uid="{45E76A30-D2CE-494E-AE64-DDB333B7425B}"/>
    <cellStyle name="Comma 10 6 2 2 2 2" xfId="30365" xr:uid="{6281BF2E-5F08-450A-8A46-0512EE4F31F2}"/>
    <cellStyle name="Comma 10 6 2 2 2 2 2" xfId="61189" xr:uid="{42ADB324-C74C-4A5E-AF57-41A33FFF8C0C}"/>
    <cellStyle name="Comma 10 6 2 2 2 3" xfId="45779" xr:uid="{AB5A7E42-3B06-4AA9-A90C-EC2F380CCA05}"/>
    <cellStyle name="Comma 10 6 2 2 3" xfId="22556" xr:uid="{3D382AFD-D8C9-4418-8C90-CE97B38FB575}"/>
    <cellStyle name="Comma 10 6 2 2 3 2" xfId="53380" xr:uid="{94E656D1-5116-4DBE-94CB-075C69DF99E1}"/>
    <cellStyle name="Comma 10 6 2 2 4" xfId="37970" xr:uid="{5B0FCDCA-53D7-4B6D-A3AE-B882DD2F1E46}"/>
    <cellStyle name="Comma 10 6 2 3" xfId="11151" xr:uid="{F20DC800-CE40-49F2-939D-D0864829FB25}"/>
    <cellStyle name="Comma 10 6 2 3 2" xfId="26562" xr:uid="{C4C78FAB-F810-4F3B-9B6F-3D862240E67D}"/>
    <cellStyle name="Comma 10 6 2 3 2 2" xfId="57386" xr:uid="{703FD864-E393-441A-829A-FA5ADA4492FE}"/>
    <cellStyle name="Comma 10 6 2 3 3" xfId="41976" xr:uid="{7621A6DE-EE44-4B81-93DC-B05B619711C0}"/>
    <cellStyle name="Comma 10 6 2 4" xfId="18753" xr:uid="{D5D2F20B-A55A-4F5F-B0CC-7088891F488C}"/>
    <cellStyle name="Comma 10 6 2 4 2" xfId="49577" xr:uid="{6E2F3223-CDA2-4DC3-8DA9-15AA22ABDAEF}"/>
    <cellStyle name="Comma 10 6 2 5" xfId="34167" xr:uid="{6435BA04-FFB8-40D4-97CE-39C3F49995E5}"/>
    <cellStyle name="Comma 10 6 3" xfId="5244" xr:uid="{4350EE37-D0D5-40D3-A895-34CBED757AD7}"/>
    <cellStyle name="Comma 10 6 3 2" xfId="13055" xr:uid="{9EDCA32E-532C-4CF5-865A-2E6F239F1B53}"/>
    <cellStyle name="Comma 10 6 3 2 2" xfId="28466" xr:uid="{C67D0AF3-31B0-4F4C-9C73-C8D1CF3FC326}"/>
    <cellStyle name="Comma 10 6 3 2 2 2" xfId="59290" xr:uid="{B6CFC88B-B378-441C-AC0B-C30ADC5377D3}"/>
    <cellStyle name="Comma 10 6 3 2 3" xfId="43880" xr:uid="{5A697B0C-D00F-49C9-9EA3-CC3E2A8718E5}"/>
    <cellStyle name="Comma 10 6 3 3" xfId="20657" xr:uid="{330DEB8C-3F53-48E8-B4E4-2C2E9BA2C28F}"/>
    <cellStyle name="Comma 10 6 3 3 2" xfId="51481" xr:uid="{1130AC63-779F-41B4-A835-26C45DA72A99}"/>
    <cellStyle name="Comma 10 6 3 4" xfId="36071" xr:uid="{DA7D7D1B-5742-4827-B59B-1A338A2DCEF0}"/>
    <cellStyle name="Comma 10 6 4" xfId="9252" xr:uid="{D1A917D9-DA77-4DC0-B4D7-A1B4CF459BD3}"/>
    <cellStyle name="Comma 10 6 4 2" xfId="24663" xr:uid="{200A44C5-DAEF-4CFA-AA4A-B9AC1E7900D8}"/>
    <cellStyle name="Comma 10 6 4 2 2" xfId="55487" xr:uid="{E38F36B7-685B-4F34-9E5B-E2EC8F88071D}"/>
    <cellStyle name="Comma 10 6 4 3" xfId="40077" xr:uid="{5866DF79-F6E5-447C-8C95-1C6136F34495}"/>
    <cellStyle name="Comma 10 6 5" xfId="16854" xr:uid="{9572CD65-8C06-4E4A-B6BD-8B17BE0B4FFD}"/>
    <cellStyle name="Comma 10 6 5 2" xfId="47678" xr:uid="{512D164B-F84F-4F8E-936E-C5EE8EB79DAD}"/>
    <cellStyle name="Comma 10 6 6" xfId="32268" xr:uid="{7196A7F9-4C16-445A-8BC1-3DDDAE45B574}"/>
    <cellStyle name="Comma 10 7" xfId="2074" xr:uid="{8F08D0E9-8CC9-46F9-8917-77B96D4E8D1E}"/>
    <cellStyle name="Comma 10 7 2" xfId="5877" xr:uid="{3EBD7CAE-7DED-4A56-B354-63CFD470AED1}"/>
    <cellStyle name="Comma 10 7 2 2" xfId="13688" xr:uid="{847AFC6C-DBCC-4EAD-AFE8-E3DE7FFCB4E1}"/>
    <cellStyle name="Comma 10 7 2 2 2" xfId="29099" xr:uid="{02BB6B1C-271C-4203-A67A-54C600D20D53}"/>
    <cellStyle name="Comma 10 7 2 2 2 2" xfId="59923" xr:uid="{5874D0DF-77F2-43CA-B86A-EF2AA7A6EDC5}"/>
    <cellStyle name="Comma 10 7 2 2 3" xfId="44513" xr:uid="{E285571B-D079-4A01-9366-A203A59BA8D8}"/>
    <cellStyle name="Comma 10 7 2 3" xfId="21290" xr:uid="{4A3F3A00-AD15-442A-A3FA-2468E175C8FF}"/>
    <cellStyle name="Comma 10 7 2 3 2" xfId="52114" xr:uid="{2F6177AB-B0F3-418E-9576-91B0808B8CCB}"/>
    <cellStyle name="Comma 10 7 2 4" xfId="36704" xr:uid="{9015EE5C-19C5-4E3B-ADAC-EF40D1664BAB}"/>
    <cellStyle name="Comma 10 7 3" xfId="9885" xr:uid="{8FB20954-1781-4BCF-9060-D209146BBE0D}"/>
    <cellStyle name="Comma 10 7 3 2" xfId="25296" xr:uid="{CD9F9CBE-D2B3-40E7-9D76-B9EDD4FBDD4E}"/>
    <cellStyle name="Comma 10 7 3 2 2" xfId="56120" xr:uid="{177FFDA3-BBAA-4348-BA18-B4FBF19FA7FD}"/>
    <cellStyle name="Comma 10 7 3 3" xfId="40710" xr:uid="{01A8512E-52EF-48C4-A60F-22B747CABCF0}"/>
    <cellStyle name="Comma 10 7 4" xfId="17487" xr:uid="{916B9444-D234-4D52-B10D-CAEDD6DCBA59}"/>
    <cellStyle name="Comma 10 7 4 2" xfId="48311" xr:uid="{FB44E00A-E839-48F9-8FAA-F54E972736C4}"/>
    <cellStyle name="Comma 10 7 5" xfId="32901" xr:uid="{F570FD08-E918-4602-89EF-F1C23192CF66}"/>
    <cellStyle name="Comma 10 8" xfId="3978" xr:uid="{2B5EEB98-11CD-4AF1-815D-2CE00A8A0DA6}"/>
    <cellStyle name="Comma 10 8 2" xfId="11789" xr:uid="{2E41DA11-FBC1-491D-94A4-645A0A6A35F9}"/>
    <cellStyle name="Comma 10 8 2 2" xfId="27200" xr:uid="{D7563372-27D1-4551-ADFD-B963AB81FEBC}"/>
    <cellStyle name="Comma 10 8 2 2 2" xfId="58024" xr:uid="{3130CBC3-E724-4177-9722-12D3ECEFEEEB}"/>
    <cellStyle name="Comma 10 8 2 3" xfId="42614" xr:uid="{D698C0B0-9089-4160-A15D-F585D5F35C31}"/>
    <cellStyle name="Comma 10 8 3" xfId="19391" xr:uid="{ADB847F1-53A2-4C2E-AA41-C7D296610F48}"/>
    <cellStyle name="Comma 10 8 3 2" xfId="50215" xr:uid="{1B3C0908-D4A5-424C-963A-4A1CB2C12460}"/>
    <cellStyle name="Comma 10 8 4" xfId="34805" xr:uid="{7B6B492F-FF56-424F-911C-2C6481C5366D}"/>
    <cellStyle name="Comma 10 9" xfId="7986" xr:uid="{9EC1670F-2401-4219-BF0E-4D71CBEBFCCB}"/>
    <cellStyle name="Comma 10 9 2" xfId="23397" xr:uid="{3CC057EB-07DF-4E85-A7CD-57E2475552AF}"/>
    <cellStyle name="Comma 10 9 2 2" xfId="54221" xr:uid="{C2D8B02A-90FC-4E3E-A249-7E4A69FB8728}"/>
    <cellStyle name="Comma 10 9 3" xfId="38811" xr:uid="{4650BEA6-8B1E-4029-8401-249446C7D7D3}"/>
    <cellStyle name="Comma 11" xfId="214" xr:uid="{1F1C9077-40CA-405E-A5C5-897F40B0F755}"/>
    <cellStyle name="Comma 11 10" xfId="15628" xr:uid="{1E54EF04-5F84-428C-9BC8-F40AF410579B}"/>
    <cellStyle name="Comma 11 10 2" xfId="46452" xr:uid="{3D0289A8-D0AD-47A6-9DFA-C91123F9F287}"/>
    <cellStyle name="Comma 11 11" xfId="31042" xr:uid="{D6C0B830-903F-4C1D-AAF2-7CC812758485}"/>
    <cellStyle name="Comma 11 2" xfId="637" xr:uid="{FA8B4F7C-EFD6-4BE1-925B-ABB2E8F2C7E9}"/>
    <cellStyle name="Comma 11 2 2" xfId="1270" xr:uid="{842A0063-CC7E-4EAB-B6DF-C13A8EB636A7}"/>
    <cellStyle name="Comma 11 2 2 2" xfId="3169" xr:uid="{C9494F0F-6256-47EA-8542-49BD8CEAEFBF}"/>
    <cellStyle name="Comma 11 2 2 2 2" xfId="6972" xr:uid="{A05E9C65-6AD8-4C9C-B793-AC8795C89630}"/>
    <cellStyle name="Comma 11 2 2 2 2 2" xfId="14783" xr:uid="{44D96FA2-9EE8-4A94-9D4A-F6FD7FE48D8C}"/>
    <cellStyle name="Comma 11 2 2 2 2 2 2" xfId="30194" xr:uid="{44846C86-D15F-49B7-BF3D-3A67AD1BCF44}"/>
    <cellStyle name="Comma 11 2 2 2 2 2 2 2" xfId="61018" xr:uid="{7ED29E65-EB7B-42EF-8990-9E3F53B388AC}"/>
    <cellStyle name="Comma 11 2 2 2 2 2 3" xfId="45608" xr:uid="{866D5279-9CDE-482C-99B9-FD28B69F2AB6}"/>
    <cellStyle name="Comma 11 2 2 2 2 3" xfId="22385" xr:uid="{048E4DF2-74A3-4310-81C5-784F3C16118E}"/>
    <cellStyle name="Comma 11 2 2 2 2 3 2" xfId="53209" xr:uid="{57A303FB-0331-4BDC-ABDA-F4033F4280C3}"/>
    <cellStyle name="Comma 11 2 2 2 2 4" xfId="37799" xr:uid="{0DD13A15-FF3E-4EA7-9466-6096BACC454A}"/>
    <cellStyle name="Comma 11 2 2 2 3" xfId="10980" xr:uid="{4D9DC2DE-F2C1-4C8E-9D7C-7DE05DF85761}"/>
    <cellStyle name="Comma 11 2 2 2 3 2" xfId="26391" xr:uid="{BBD498C2-EEFC-4846-A0BE-040C93162F4A}"/>
    <cellStyle name="Comma 11 2 2 2 3 2 2" xfId="57215" xr:uid="{0F48AF31-5179-4E0E-90F6-B0C188165270}"/>
    <cellStyle name="Comma 11 2 2 2 3 3" xfId="41805" xr:uid="{B430329D-F59C-4C0B-BF38-64CE111B03A6}"/>
    <cellStyle name="Comma 11 2 2 2 4" xfId="18582" xr:uid="{FCEC4E53-8DE5-47E6-95A6-A1CFE0A705F8}"/>
    <cellStyle name="Comma 11 2 2 2 4 2" xfId="49406" xr:uid="{CD207C56-7539-4671-AA7E-9095AA8DB913}"/>
    <cellStyle name="Comma 11 2 2 2 5" xfId="33996" xr:uid="{A56FAF3E-ADBD-42ED-9C67-FD86AB1F97F0}"/>
    <cellStyle name="Comma 11 2 2 3" xfId="5073" xr:uid="{38D7C1E6-411B-4ADA-84D2-AA6E250794C5}"/>
    <cellStyle name="Comma 11 2 2 3 2" xfId="12884" xr:uid="{17C240C3-FE48-454E-8484-D99D461AF344}"/>
    <cellStyle name="Comma 11 2 2 3 2 2" xfId="28295" xr:uid="{9484C6B8-543C-4F47-AE57-B48B6CEEA4B4}"/>
    <cellStyle name="Comma 11 2 2 3 2 2 2" xfId="59119" xr:uid="{0AC6B818-82BE-43F2-AF66-B07F2F8DC03A}"/>
    <cellStyle name="Comma 11 2 2 3 2 3" xfId="43709" xr:uid="{81CEC489-7C49-4B64-8D4C-54FA560D6152}"/>
    <cellStyle name="Comma 11 2 2 3 3" xfId="20486" xr:uid="{7E676B8D-A303-4398-8C85-32404CE53FF7}"/>
    <cellStyle name="Comma 11 2 2 3 3 2" xfId="51310" xr:uid="{F4CF9AF8-C8A3-445C-8DE6-11D7E6123BF7}"/>
    <cellStyle name="Comma 11 2 2 3 4" xfId="35900" xr:uid="{20C69649-3D38-40C0-8FA1-51D3CF791C5D}"/>
    <cellStyle name="Comma 11 2 2 4" xfId="9081" xr:uid="{15CC4127-7FC8-4650-A70F-7CA685FE0BC7}"/>
    <cellStyle name="Comma 11 2 2 4 2" xfId="24492" xr:uid="{6CC87822-6D40-4782-986E-0E814C75F390}"/>
    <cellStyle name="Comma 11 2 2 4 2 2" xfId="55316" xr:uid="{EE31E78C-519D-459D-BC59-34CBF06F0942}"/>
    <cellStyle name="Comma 11 2 2 4 3" xfId="39906" xr:uid="{DCC34B57-DD84-4805-946F-728567C20FD0}"/>
    <cellStyle name="Comma 11 2 2 5" xfId="16683" xr:uid="{6CAF7336-AAE9-43A4-8003-F3A78B5CD121}"/>
    <cellStyle name="Comma 11 2 2 5 2" xfId="47507" xr:uid="{6B39745E-9CB7-4A63-896E-26E611A1D248}"/>
    <cellStyle name="Comma 11 2 2 6" xfId="32097" xr:uid="{70C572F0-8115-423A-BA7A-AEB8EC88690E}"/>
    <cellStyle name="Comma 11 2 3" xfId="1903" xr:uid="{695FF02B-B7FA-4703-8A18-206FD17C829D}"/>
    <cellStyle name="Comma 11 2 3 2" xfId="3802" xr:uid="{AAEAAB18-92E7-47B0-A5F7-DCCB2617385B}"/>
    <cellStyle name="Comma 11 2 3 2 2" xfId="7605" xr:uid="{831F0E65-0E46-4C54-89ED-82AB3181A6C8}"/>
    <cellStyle name="Comma 11 2 3 2 2 2" xfId="15416" xr:uid="{22790D24-0E84-4836-A610-4B793EBB921A}"/>
    <cellStyle name="Comma 11 2 3 2 2 2 2" xfId="30827" xr:uid="{A6A86264-814C-4819-9551-C85615268949}"/>
    <cellStyle name="Comma 11 2 3 2 2 2 2 2" xfId="61651" xr:uid="{D2DDFFAA-AE38-49EA-8636-4E544D0091B2}"/>
    <cellStyle name="Comma 11 2 3 2 2 2 3" xfId="46241" xr:uid="{70FC40E5-8FCB-410C-9E79-64D503AD3D18}"/>
    <cellStyle name="Comma 11 2 3 2 2 3" xfId="23018" xr:uid="{551F483C-3D36-4B00-868F-A193C088B689}"/>
    <cellStyle name="Comma 11 2 3 2 2 3 2" xfId="53842" xr:uid="{D26F4FAB-2888-489E-8328-F59E027863F9}"/>
    <cellStyle name="Comma 11 2 3 2 2 4" xfId="38432" xr:uid="{88D4312A-9ABC-4CC0-9ECB-AD7877B4C9CA}"/>
    <cellStyle name="Comma 11 2 3 2 3" xfId="11613" xr:uid="{AB071017-223C-4FFD-BE01-9A84B8C1AF4C}"/>
    <cellStyle name="Comma 11 2 3 2 3 2" xfId="27024" xr:uid="{A59F3D54-6795-4515-BCE1-54C7E529BE6A}"/>
    <cellStyle name="Comma 11 2 3 2 3 2 2" xfId="57848" xr:uid="{58BA5586-DEF5-4FB5-A345-9B6386256F16}"/>
    <cellStyle name="Comma 11 2 3 2 3 3" xfId="42438" xr:uid="{E2F57ED8-C623-45CC-B140-45045B137021}"/>
    <cellStyle name="Comma 11 2 3 2 4" xfId="19215" xr:uid="{63FE9A26-645A-4275-B69C-43B6C15245C5}"/>
    <cellStyle name="Comma 11 2 3 2 4 2" xfId="50039" xr:uid="{A40890FC-FE4F-448E-ABA9-473A1B6D842B}"/>
    <cellStyle name="Comma 11 2 3 2 5" xfId="34629" xr:uid="{3A4B1CE2-F7C6-44E1-8AA3-92B2DD5E2B58}"/>
    <cellStyle name="Comma 11 2 3 3" xfId="5706" xr:uid="{33442036-2900-42C3-A6EA-CD1C3786343B}"/>
    <cellStyle name="Comma 11 2 3 3 2" xfId="13517" xr:uid="{2BF65EF7-9C62-4622-A246-E2FE10C0D9B8}"/>
    <cellStyle name="Comma 11 2 3 3 2 2" xfId="28928" xr:uid="{24B2EF9E-B5EE-463F-8120-20940EFED129}"/>
    <cellStyle name="Comma 11 2 3 3 2 2 2" xfId="59752" xr:uid="{737BD807-87AE-4B61-9C32-30EEE0A00644}"/>
    <cellStyle name="Comma 11 2 3 3 2 3" xfId="44342" xr:uid="{19E89CC2-8844-4831-B3CB-053B48FE0867}"/>
    <cellStyle name="Comma 11 2 3 3 3" xfId="21119" xr:uid="{36CD09D2-52C6-4F88-B7BE-D71371042FB1}"/>
    <cellStyle name="Comma 11 2 3 3 3 2" xfId="51943" xr:uid="{4531748A-0C7E-4451-827E-F1F728671730}"/>
    <cellStyle name="Comma 11 2 3 3 4" xfId="36533" xr:uid="{27CA3900-FB25-4458-BDC8-6E578D164B63}"/>
    <cellStyle name="Comma 11 2 3 4" xfId="9714" xr:uid="{5C4F02CC-0CF6-4ABF-86BD-CA40F7D47223}"/>
    <cellStyle name="Comma 11 2 3 4 2" xfId="25125" xr:uid="{A89EED46-0CA8-4E0A-86A6-2067E04C25AC}"/>
    <cellStyle name="Comma 11 2 3 4 2 2" xfId="55949" xr:uid="{BC770E5F-E7B8-4EBD-BFD1-16B812A8FBAB}"/>
    <cellStyle name="Comma 11 2 3 4 3" xfId="40539" xr:uid="{3C4B7C78-B438-4E32-A608-F34878342D26}"/>
    <cellStyle name="Comma 11 2 3 5" xfId="17316" xr:uid="{E55EB168-388E-425A-A3A1-8E68B3B40A5B}"/>
    <cellStyle name="Comma 11 2 3 5 2" xfId="48140" xr:uid="{EE1217AE-70D2-4310-9293-8079E5AD1645}"/>
    <cellStyle name="Comma 11 2 3 6" xfId="32730" xr:uid="{E827E6B1-376C-44B9-856A-3E089CBE900E}"/>
    <cellStyle name="Comma 11 2 4" xfId="2536" xr:uid="{2C53F8EC-609E-4ABA-AC0E-2C5490B656FD}"/>
    <cellStyle name="Comma 11 2 4 2" xfId="6339" xr:uid="{E45E16F8-2899-4BF6-A4D8-D919C0E75173}"/>
    <cellStyle name="Comma 11 2 4 2 2" xfId="14150" xr:uid="{1F2EB589-E068-4C41-B2AB-CB4D961C67AF}"/>
    <cellStyle name="Comma 11 2 4 2 2 2" xfId="29561" xr:uid="{C0FB838A-008F-4AE8-9827-37105EC6C045}"/>
    <cellStyle name="Comma 11 2 4 2 2 2 2" xfId="60385" xr:uid="{56D07E71-B9A6-4785-B774-364CD945A061}"/>
    <cellStyle name="Comma 11 2 4 2 2 3" xfId="44975" xr:uid="{2B50A0E5-2BC8-4657-8F46-160692378073}"/>
    <cellStyle name="Comma 11 2 4 2 3" xfId="21752" xr:uid="{90E3AC24-6186-467F-A445-6EF172919699}"/>
    <cellStyle name="Comma 11 2 4 2 3 2" xfId="52576" xr:uid="{E63BA950-C8C9-426F-98D8-BA54CE7980CB}"/>
    <cellStyle name="Comma 11 2 4 2 4" xfId="37166" xr:uid="{A3712ACF-683F-4D38-86D3-76A306578BDC}"/>
    <cellStyle name="Comma 11 2 4 3" xfId="10347" xr:uid="{BFC51EAC-17C3-4EFA-979E-34CE5930F66D}"/>
    <cellStyle name="Comma 11 2 4 3 2" xfId="25758" xr:uid="{B33719DA-9F70-4D70-8FDF-7E2DED868BE4}"/>
    <cellStyle name="Comma 11 2 4 3 2 2" xfId="56582" xr:uid="{E2CF3E3D-E3D1-4E44-BCE1-310902D4C61A}"/>
    <cellStyle name="Comma 11 2 4 3 3" xfId="41172" xr:uid="{25CEE9C8-34DA-4EEE-A82B-D2D5111F0575}"/>
    <cellStyle name="Comma 11 2 4 4" xfId="17949" xr:uid="{8AEB50A4-4C0F-4D92-A1D7-8270581D3DA7}"/>
    <cellStyle name="Comma 11 2 4 4 2" xfId="48773" xr:uid="{1D2CE89C-E848-4C43-87F2-AC01E5469F20}"/>
    <cellStyle name="Comma 11 2 4 5" xfId="33363" xr:uid="{F6968431-47DE-4A7E-BD74-FD1A4A4BB85E}"/>
    <cellStyle name="Comma 11 2 5" xfId="4440" xr:uid="{8B94B377-5C12-4AA5-9CBE-6B67AF4F8C4B}"/>
    <cellStyle name="Comma 11 2 5 2" xfId="12251" xr:uid="{EF9927D5-2CF5-4F1A-8086-59E292C92A1F}"/>
    <cellStyle name="Comma 11 2 5 2 2" xfId="27662" xr:uid="{F13D16DF-88F4-4CE1-9374-90BA7876B2C1}"/>
    <cellStyle name="Comma 11 2 5 2 2 2" xfId="58486" xr:uid="{7070D823-011B-474B-9C53-DDB3414D8B4B}"/>
    <cellStyle name="Comma 11 2 5 2 3" xfId="43076" xr:uid="{565AED82-2D9C-4BBD-8F66-035388A4CB61}"/>
    <cellStyle name="Comma 11 2 5 3" xfId="19853" xr:uid="{A3D46D27-E33B-4A68-9F43-BFB2E561DEEB}"/>
    <cellStyle name="Comma 11 2 5 3 2" xfId="50677" xr:uid="{3C44FA1A-599D-44A7-8B6B-C6BBDDFB5E19}"/>
    <cellStyle name="Comma 11 2 5 4" xfId="35267" xr:uid="{A404AAFC-7342-4E23-B046-1BDA64FFE3BD}"/>
    <cellStyle name="Comma 11 2 6" xfId="8448" xr:uid="{535706D8-2A2D-4744-9E63-FA28BD4ED648}"/>
    <cellStyle name="Comma 11 2 6 2" xfId="23859" xr:uid="{79E540FC-4DB5-4F14-811A-4900ED7645E1}"/>
    <cellStyle name="Comma 11 2 6 2 2" xfId="54683" xr:uid="{10802EF9-A5C5-4C80-A6DE-8E23BA63F4CC}"/>
    <cellStyle name="Comma 11 2 6 3" xfId="39273" xr:uid="{CB1AFC16-7F9F-439F-9083-FE932A7A1466}"/>
    <cellStyle name="Comma 11 2 7" xfId="16050" xr:uid="{8017330E-351F-4BBD-BA38-0ECFB4CFF00F}"/>
    <cellStyle name="Comma 11 2 7 2" xfId="46874" xr:uid="{DBDA6865-221C-44D0-A4F3-009A7F54A508}"/>
    <cellStyle name="Comma 11 2 8" xfId="31464" xr:uid="{2D57B57B-B71B-41A2-8FFF-8A4779FB0936}"/>
    <cellStyle name="Comma 11 3" xfId="428" xr:uid="{AA8261EC-BEA4-4452-9A67-785D522D02AE}"/>
    <cellStyle name="Comma 11 3 2" xfId="1061" xr:uid="{95FB56B6-A062-4DD1-967A-D65A449C2F5A}"/>
    <cellStyle name="Comma 11 3 2 2" xfId="2960" xr:uid="{057FCED5-3C50-401F-86B0-65C117CF21D0}"/>
    <cellStyle name="Comma 11 3 2 2 2" xfId="6763" xr:uid="{33485249-EEF7-4852-98C5-779BFEF1D1C8}"/>
    <cellStyle name="Comma 11 3 2 2 2 2" xfId="14574" xr:uid="{A7A9E725-8233-42B2-9B14-A3843BB1F0A2}"/>
    <cellStyle name="Comma 11 3 2 2 2 2 2" xfId="29985" xr:uid="{1DCD1E18-3284-4106-B6D4-C4D70D88BDEA}"/>
    <cellStyle name="Comma 11 3 2 2 2 2 2 2" xfId="60809" xr:uid="{7319A88D-0E5F-4AD3-BDDA-6E55AC2070E8}"/>
    <cellStyle name="Comma 11 3 2 2 2 2 3" xfId="45399" xr:uid="{5EB428A3-0ACE-426E-934C-25157F64FA13}"/>
    <cellStyle name="Comma 11 3 2 2 2 3" xfId="22176" xr:uid="{3A9DAB0C-1EAD-49DA-9D04-53AB54B2AE98}"/>
    <cellStyle name="Comma 11 3 2 2 2 3 2" xfId="53000" xr:uid="{B896D4EA-E80C-47DE-A55E-03C9DC575371}"/>
    <cellStyle name="Comma 11 3 2 2 2 4" xfId="37590" xr:uid="{86859AF1-8680-4C97-AB3C-AA2FE550C85E}"/>
    <cellStyle name="Comma 11 3 2 2 3" xfId="10771" xr:uid="{74D5708E-3395-4D9D-B0F1-F6FE75D90D4E}"/>
    <cellStyle name="Comma 11 3 2 2 3 2" xfId="26182" xr:uid="{709D7740-4D69-4FBB-89A6-5E81C0DF2E0A}"/>
    <cellStyle name="Comma 11 3 2 2 3 2 2" xfId="57006" xr:uid="{89AF7BAC-F012-48E4-876B-83DC01C0BBE2}"/>
    <cellStyle name="Comma 11 3 2 2 3 3" xfId="41596" xr:uid="{E19A01A9-390C-4256-8164-26A5FEEBB377}"/>
    <cellStyle name="Comma 11 3 2 2 4" xfId="18373" xr:uid="{B61A8F5B-FF5D-4064-8337-1DB91497A404}"/>
    <cellStyle name="Comma 11 3 2 2 4 2" xfId="49197" xr:uid="{ECD4BB0F-5AEB-435D-878F-7961E2387000}"/>
    <cellStyle name="Comma 11 3 2 2 5" xfId="33787" xr:uid="{BFB7DAED-78D7-4425-B50E-E2C4D0EDCCD9}"/>
    <cellStyle name="Comma 11 3 2 3" xfId="4864" xr:uid="{CEA1E381-9E41-401F-B6A7-B52DD89CA3DB}"/>
    <cellStyle name="Comma 11 3 2 3 2" xfId="12675" xr:uid="{DFB69D91-F7DE-41A4-A766-266D093508BE}"/>
    <cellStyle name="Comma 11 3 2 3 2 2" xfId="28086" xr:uid="{018A67D9-101A-4F9D-B448-0C0F66250125}"/>
    <cellStyle name="Comma 11 3 2 3 2 2 2" xfId="58910" xr:uid="{801D6D21-A089-463B-8CBA-7F4F219C0F9A}"/>
    <cellStyle name="Comma 11 3 2 3 2 3" xfId="43500" xr:uid="{7F156B2C-B57C-49A2-9819-50425DC82E5C}"/>
    <cellStyle name="Comma 11 3 2 3 3" xfId="20277" xr:uid="{19986A1C-502A-4111-A2E2-F27D8AE1FC1B}"/>
    <cellStyle name="Comma 11 3 2 3 3 2" xfId="51101" xr:uid="{BF3BB16C-5525-4D5F-B34D-AD5CA79460CD}"/>
    <cellStyle name="Comma 11 3 2 3 4" xfId="35691" xr:uid="{9AC04F05-57AE-4030-9E8A-DBA4E9D7F0F3}"/>
    <cellStyle name="Comma 11 3 2 4" xfId="8872" xr:uid="{0502B41D-1962-4640-9A5C-21F9E2CB0596}"/>
    <cellStyle name="Comma 11 3 2 4 2" xfId="24283" xr:uid="{3DF869A6-537F-43D9-8F9B-2985EA88BFF3}"/>
    <cellStyle name="Comma 11 3 2 4 2 2" xfId="55107" xr:uid="{9D23EF3E-4962-4C31-BC5F-101FC65DB9B9}"/>
    <cellStyle name="Comma 11 3 2 4 3" xfId="39697" xr:uid="{BF684FA8-06A7-4233-BB4C-8218865E3562}"/>
    <cellStyle name="Comma 11 3 2 5" xfId="16474" xr:uid="{78F2A20D-8F36-4B0B-B522-965738CC3FA2}"/>
    <cellStyle name="Comma 11 3 2 5 2" xfId="47298" xr:uid="{2EC57412-E239-45B3-8521-CDCA59B7E3AE}"/>
    <cellStyle name="Comma 11 3 2 6" xfId="31888" xr:uid="{44D62AEC-1386-49D7-B3CD-77C6AE488CBD}"/>
    <cellStyle name="Comma 11 3 3" xfId="1694" xr:uid="{989D9C4C-AE91-4015-AD25-93F915AEFFCE}"/>
    <cellStyle name="Comma 11 3 3 2" xfId="3593" xr:uid="{D3764266-FE61-44E5-A6FA-A03FE68B13B4}"/>
    <cellStyle name="Comma 11 3 3 2 2" xfId="7396" xr:uid="{120FBFE1-699B-4DA8-8206-D7488B132136}"/>
    <cellStyle name="Comma 11 3 3 2 2 2" xfId="15207" xr:uid="{52991D16-DDFD-4D62-B09F-BE02BEF01001}"/>
    <cellStyle name="Comma 11 3 3 2 2 2 2" xfId="30618" xr:uid="{33DFFD0A-BDF5-479C-86CB-3BE6251A61A7}"/>
    <cellStyle name="Comma 11 3 3 2 2 2 2 2" xfId="61442" xr:uid="{6463E00E-B4EE-4F38-B287-F2F707F473BE}"/>
    <cellStyle name="Comma 11 3 3 2 2 2 3" xfId="46032" xr:uid="{C2978F65-6070-4A6D-BE01-B0B1DB1E169E}"/>
    <cellStyle name="Comma 11 3 3 2 2 3" xfId="22809" xr:uid="{152C942E-B9D9-4B6B-9906-E9D718B44B99}"/>
    <cellStyle name="Comma 11 3 3 2 2 3 2" xfId="53633" xr:uid="{E96E8C6E-4013-4877-B0C8-9ED663062E80}"/>
    <cellStyle name="Comma 11 3 3 2 2 4" xfId="38223" xr:uid="{623F83A6-36DB-46E9-8CCC-275DAB3E78A7}"/>
    <cellStyle name="Comma 11 3 3 2 3" xfId="11404" xr:uid="{62B3A415-9CAA-44D2-A7C9-9D6A87F1479E}"/>
    <cellStyle name="Comma 11 3 3 2 3 2" xfId="26815" xr:uid="{01A4A523-7502-4D7F-B60E-AAECFF75976F}"/>
    <cellStyle name="Comma 11 3 3 2 3 2 2" xfId="57639" xr:uid="{334DABD9-F093-4782-BD5B-DC786C6C43E0}"/>
    <cellStyle name="Comma 11 3 3 2 3 3" xfId="42229" xr:uid="{2FCF59D7-D115-4F9A-A60B-631EFC9148E0}"/>
    <cellStyle name="Comma 11 3 3 2 4" xfId="19006" xr:uid="{03B70C4D-F55D-4B1D-B532-9CC4BB2C08B8}"/>
    <cellStyle name="Comma 11 3 3 2 4 2" xfId="49830" xr:uid="{EFE9FB19-B8BA-4476-9A3E-C1C3830B3D1E}"/>
    <cellStyle name="Comma 11 3 3 2 5" xfId="34420" xr:uid="{C228B375-D122-4473-9964-A7C6E1DAFB2C}"/>
    <cellStyle name="Comma 11 3 3 3" xfId="5497" xr:uid="{13DA1661-1A4D-48E5-B988-B28F6F9306F8}"/>
    <cellStyle name="Comma 11 3 3 3 2" xfId="13308" xr:uid="{3455ED0D-442A-4ABC-9F74-F56096751AEC}"/>
    <cellStyle name="Comma 11 3 3 3 2 2" xfId="28719" xr:uid="{F29DFA62-40B6-4597-B875-65FDCC74D938}"/>
    <cellStyle name="Comma 11 3 3 3 2 2 2" xfId="59543" xr:uid="{4CDF0E00-A8B2-4509-B104-79011D783C69}"/>
    <cellStyle name="Comma 11 3 3 3 2 3" xfId="44133" xr:uid="{91EFEB71-06EA-4CB4-8D0A-1BC7D762F063}"/>
    <cellStyle name="Comma 11 3 3 3 3" xfId="20910" xr:uid="{1A7FF115-A42B-45C1-81A3-6ADC6431E282}"/>
    <cellStyle name="Comma 11 3 3 3 3 2" xfId="51734" xr:uid="{7CC4FA2D-AC3F-4AD3-92DA-BCE5678B41A9}"/>
    <cellStyle name="Comma 11 3 3 3 4" xfId="36324" xr:uid="{73E79616-932D-4061-9B33-5D68E47F15CC}"/>
    <cellStyle name="Comma 11 3 3 4" xfId="9505" xr:uid="{BAF81ABD-BF68-4599-BCA9-F4249A20019D}"/>
    <cellStyle name="Comma 11 3 3 4 2" xfId="24916" xr:uid="{25E640A2-2490-4274-93EE-350EE8EE6918}"/>
    <cellStyle name="Comma 11 3 3 4 2 2" xfId="55740" xr:uid="{469DA352-34C0-49A0-8B0E-BF8330707C77}"/>
    <cellStyle name="Comma 11 3 3 4 3" xfId="40330" xr:uid="{2C279F46-B9CE-4DC1-9DD4-E21BD369CA6C}"/>
    <cellStyle name="Comma 11 3 3 5" xfId="17107" xr:uid="{34FD7102-4922-48A2-890A-FA52FC6E384A}"/>
    <cellStyle name="Comma 11 3 3 5 2" xfId="47931" xr:uid="{276E8EE0-4883-4BDF-B3D4-79F98AC4053B}"/>
    <cellStyle name="Comma 11 3 3 6" xfId="32521" xr:uid="{7B9EA8F4-6757-4EAF-84E3-9F9427710DC4}"/>
    <cellStyle name="Comma 11 3 4" xfId="2327" xr:uid="{945B9C5C-2101-460E-97FA-C26F12420943}"/>
    <cellStyle name="Comma 11 3 4 2" xfId="6130" xr:uid="{7A3457C3-D438-4FC6-ADCF-D2CC95DE5DCC}"/>
    <cellStyle name="Comma 11 3 4 2 2" xfId="13941" xr:uid="{0764C7DB-99D0-4583-A0C8-42BB5CC5F74C}"/>
    <cellStyle name="Comma 11 3 4 2 2 2" xfId="29352" xr:uid="{1BBC41BB-E8A4-4233-8C88-0C52D7D9C55F}"/>
    <cellStyle name="Comma 11 3 4 2 2 2 2" xfId="60176" xr:uid="{258E7D53-E98A-4707-BF6E-473686404E77}"/>
    <cellStyle name="Comma 11 3 4 2 2 3" xfId="44766" xr:uid="{5FF000BB-25F1-4B52-998B-484CA0667194}"/>
    <cellStyle name="Comma 11 3 4 2 3" xfId="21543" xr:uid="{6B3C80C2-B63E-4D6F-AAA7-A8530C8C204C}"/>
    <cellStyle name="Comma 11 3 4 2 3 2" xfId="52367" xr:uid="{B5C37C93-0EDC-4AFB-873D-CDC4B8DF333E}"/>
    <cellStyle name="Comma 11 3 4 2 4" xfId="36957" xr:uid="{3E7FC61F-7EE7-4981-B725-55E52F4F98F0}"/>
    <cellStyle name="Comma 11 3 4 3" xfId="10138" xr:uid="{BE5FDEB9-7FDC-474D-B19E-9EBC55E3465D}"/>
    <cellStyle name="Comma 11 3 4 3 2" xfId="25549" xr:uid="{4C38AFC2-D81E-40A9-B544-1B11AB40E594}"/>
    <cellStyle name="Comma 11 3 4 3 2 2" xfId="56373" xr:uid="{C1AD6015-EB09-4E50-BD30-1114B2D884F1}"/>
    <cellStyle name="Comma 11 3 4 3 3" xfId="40963" xr:uid="{FBBE8C64-01AE-4FF8-8322-920810DF2806}"/>
    <cellStyle name="Comma 11 3 4 4" xfId="17740" xr:uid="{495DDDE1-737F-47CE-9F1C-1104AC9108E3}"/>
    <cellStyle name="Comma 11 3 4 4 2" xfId="48564" xr:uid="{C6346734-4F00-4A5B-BD59-AE6DDEBE5AB1}"/>
    <cellStyle name="Comma 11 3 4 5" xfId="33154" xr:uid="{FF93AC2B-00E1-4ACE-A610-ED915387938A}"/>
    <cellStyle name="Comma 11 3 5" xfId="4231" xr:uid="{4BB220A1-EA4D-4AFB-AD03-ACC733B5616A}"/>
    <cellStyle name="Comma 11 3 5 2" xfId="12042" xr:uid="{F1A2CE71-DCDA-48C4-9E3E-C7588ED5AF07}"/>
    <cellStyle name="Comma 11 3 5 2 2" xfId="27453" xr:uid="{ACB414F9-A938-4E41-A52A-563CB8E7B2D3}"/>
    <cellStyle name="Comma 11 3 5 2 2 2" xfId="58277" xr:uid="{00B78CA1-5E29-48A6-B088-09C82BB905E5}"/>
    <cellStyle name="Comma 11 3 5 2 3" xfId="42867" xr:uid="{D21F7832-2144-4B3C-9515-AFE260C3413A}"/>
    <cellStyle name="Comma 11 3 5 3" xfId="19644" xr:uid="{60CBA6FB-1496-41F1-BAEB-9036C87AED1B}"/>
    <cellStyle name="Comma 11 3 5 3 2" xfId="50468" xr:uid="{C72C3F34-330A-4025-AB83-EDFFD8DE52E6}"/>
    <cellStyle name="Comma 11 3 5 4" xfId="35058" xr:uid="{B87A3CE7-FA18-4DFA-878B-6123E4D6C0E3}"/>
    <cellStyle name="Comma 11 3 6" xfId="8239" xr:uid="{2826C48C-2530-42C1-9133-8813AD44B374}"/>
    <cellStyle name="Comma 11 3 6 2" xfId="23650" xr:uid="{DE1ED49F-B949-45C2-9EA3-3FCA585A3643}"/>
    <cellStyle name="Comma 11 3 6 2 2" xfId="54474" xr:uid="{18EB1F5B-1075-4A7F-AD71-E81B9E0D7637}"/>
    <cellStyle name="Comma 11 3 6 3" xfId="39064" xr:uid="{F0EC7EB5-AD13-4B34-8041-FFB8AC66263E}"/>
    <cellStyle name="Comma 11 3 7" xfId="15841" xr:uid="{741356C3-5066-470B-B60B-16C23F7B55CB}"/>
    <cellStyle name="Comma 11 3 7 2" xfId="46665" xr:uid="{83C6A9DC-0CFD-40A6-A7D3-EAEA25FD5C92}"/>
    <cellStyle name="Comma 11 3 8" xfId="31255" xr:uid="{3AD44354-1C62-475F-9C63-5457E4B70F71}"/>
    <cellStyle name="Comma 11 4" xfId="848" xr:uid="{80F580DE-720F-4B21-982B-82FA46D113D1}"/>
    <cellStyle name="Comma 11 4 2" xfId="2747" xr:uid="{17FA54C2-69E3-45A7-803F-42C173DAC6AF}"/>
    <cellStyle name="Comma 11 4 2 2" xfId="6550" xr:uid="{2F5353C9-9A59-4246-A90D-C4D8C1417C9E}"/>
    <cellStyle name="Comma 11 4 2 2 2" xfId="14361" xr:uid="{1926F2B6-D7BE-473C-913A-DE9831507ED5}"/>
    <cellStyle name="Comma 11 4 2 2 2 2" xfId="29772" xr:uid="{AA6FF282-CC4C-496C-9D59-C67C5967CAB4}"/>
    <cellStyle name="Comma 11 4 2 2 2 2 2" xfId="60596" xr:uid="{C12F4F3D-599E-440B-9228-71AA4B4D0EED}"/>
    <cellStyle name="Comma 11 4 2 2 2 3" xfId="45186" xr:uid="{F9D12D14-E018-4EB5-B410-546C95095D6F}"/>
    <cellStyle name="Comma 11 4 2 2 3" xfId="21963" xr:uid="{7E308D1D-FCB9-49D3-AC52-460973986E30}"/>
    <cellStyle name="Comma 11 4 2 2 3 2" xfId="52787" xr:uid="{D18D6A10-3ECE-4B91-8782-07EED1F8983F}"/>
    <cellStyle name="Comma 11 4 2 2 4" xfId="37377" xr:uid="{9EB65ADA-A67B-46EE-AD3A-12B5DC5BDA24}"/>
    <cellStyle name="Comma 11 4 2 3" xfId="10558" xr:uid="{F2A4D80F-4789-4075-9775-9D5ED93749DE}"/>
    <cellStyle name="Comma 11 4 2 3 2" xfId="25969" xr:uid="{0A90BACE-05D1-4CFB-B4B8-1E1526C7EBEF}"/>
    <cellStyle name="Comma 11 4 2 3 2 2" xfId="56793" xr:uid="{A33195B2-AAC2-4A41-BA76-2223D23FD0DF}"/>
    <cellStyle name="Comma 11 4 2 3 3" xfId="41383" xr:uid="{0BBF857E-7E05-4C4A-8F33-9B33BA50B323}"/>
    <cellStyle name="Comma 11 4 2 4" xfId="18160" xr:uid="{2457DB8C-8D44-4D27-82AC-5792A28D39AE}"/>
    <cellStyle name="Comma 11 4 2 4 2" xfId="48984" xr:uid="{ED838ADB-A07C-40AE-BF34-03C19912A189}"/>
    <cellStyle name="Comma 11 4 2 5" xfId="33574" xr:uid="{EAC97853-1E23-4222-91E8-A9915675F726}"/>
    <cellStyle name="Comma 11 4 3" xfId="4651" xr:uid="{BD76F750-F458-47FE-9415-57C4FABCDE97}"/>
    <cellStyle name="Comma 11 4 3 2" xfId="12462" xr:uid="{A9DD1803-673D-4A16-A424-19D2884A0867}"/>
    <cellStyle name="Comma 11 4 3 2 2" xfId="27873" xr:uid="{6C1A3799-3C37-434D-BD1D-5493ADBA1B1A}"/>
    <cellStyle name="Comma 11 4 3 2 2 2" xfId="58697" xr:uid="{407D0626-48F9-4CF6-BAD3-0E65F8C72515}"/>
    <cellStyle name="Comma 11 4 3 2 3" xfId="43287" xr:uid="{1105D97B-0BA0-478B-99B3-EDAFE52771B8}"/>
    <cellStyle name="Comma 11 4 3 3" xfId="20064" xr:uid="{96EB4797-616B-4F45-9050-77724693F745}"/>
    <cellStyle name="Comma 11 4 3 3 2" xfId="50888" xr:uid="{8EDA19AC-9C10-4517-A4D8-4E8FAF1C8695}"/>
    <cellStyle name="Comma 11 4 3 4" xfId="35478" xr:uid="{BD00979B-45A7-436F-8E79-EA4946A2439D}"/>
    <cellStyle name="Comma 11 4 4" xfId="8659" xr:uid="{29AF245F-A778-4F1A-8534-83FD1F8D4C2B}"/>
    <cellStyle name="Comma 11 4 4 2" xfId="24070" xr:uid="{17FCA4DE-0F81-49B9-8C76-D917603ECC89}"/>
    <cellStyle name="Comma 11 4 4 2 2" xfId="54894" xr:uid="{1A7BD156-740F-4081-B929-1F6EABEFC8F7}"/>
    <cellStyle name="Comma 11 4 4 3" xfId="39484" xr:uid="{B7785BAB-49E4-445B-9A6B-157882932A74}"/>
    <cellStyle name="Comma 11 4 5" xfId="16261" xr:uid="{111EE418-4418-4274-A3FC-D35F60E4E607}"/>
    <cellStyle name="Comma 11 4 5 2" xfId="47085" xr:uid="{DAB47D1F-A7C4-4321-83B2-6251CF5FF103}"/>
    <cellStyle name="Comma 11 4 6" xfId="31675" xr:uid="{BFDFC0E6-5350-4874-A93A-B592007DD73A}"/>
    <cellStyle name="Comma 11 5" xfId="1481" xr:uid="{E42B4B0F-C1C6-4649-9258-D067AB7D3746}"/>
    <cellStyle name="Comma 11 5 2" xfId="3380" xr:uid="{71181792-1808-4184-9918-195B6C1E143C}"/>
    <cellStyle name="Comma 11 5 2 2" xfId="7183" xr:uid="{D580FC9D-3B49-4E09-AA89-750FFE6D62EB}"/>
    <cellStyle name="Comma 11 5 2 2 2" xfId="14994" xr:uid="{2980F7CD-F10F-4C3C-A7CB-E525DAD137E6}"/>
    <cellStyle name="Comma 11 5 2 2 2 2" xfId="30405" xr:uid="{0F141270-F447-4D98-8FB4-99ECDF9FA4AC}"/>
    <cellStyle name="Comma 11 5 2 2 2 2 2" xfId="61229" xr:uid="{529B5E04-58BC-41C0-96F2-3EAB366DBEEF}"/>
    <cellStyle name="Comma 11 5 2 2 2 3" xfId="45819" xr:uid="{C7D80FCC-7553-46B0-A2A4-00919E334CA4}"/>
    <cellStyle name="Comma 11 5 2 2 3" xfId="22596" xr:uid="{AB3D1C4B-83CA-4D5D-AE06-DD4BC77C375D}"/>
    <cellStyle name="Comma 11 5 2 2 3 2" xfId="53420" xr:uid="{CDA658C6-0A70-43D7-A4D9-16D834BA02B5}"/>
    <cellStyle name="Comma 11 5 2 2 4" xfId="38010" xr:uid="{95F86394-1E18-4CF5-BFE9-5F1DB779FDB8}"/>
    <cellStyle name="Comma 11 5 2 3" xfId="11191" xr:uid="{7DFF131A-D9BB-432F-9D2A-0713992022CE}"/>
    <cellStyle name="Comma 11 5 2 3 2" xfId="26602" xr:uid="{A5B260A6-DC48-4231-B1F8-722AB12878D6}"/>
    <cellStyle name="Comma 11 5 2 3 2 2" xfId="57426" xr:uid="{989D7D9B-1637-454F-98C9-6A8E9B5D3F40}"/>
    <cellStyle name="Comma 11 5 2 3 3" xfId="42016" xr:uid="{8C4BB1C4-1B06-42E8-A530-74B5527B5C4A}"/>
    <cellStyle name="Comma 11 5 2 4" xfId="18793" xr:uid="{9FF94F93-513C-4692-92DA-00CB0691A9F3}"/>
    <cellStyle name="Comma 11 5 2 4 2" xfId="49617" xr:uid="{9AC06F9A-BC9C-4FF3-95B9-A19A13D4597C}"/>
    <cellStyle name="Comma 11 5 2 5" xfId="34207" xr:uid="{3D474540-F530-483D-BAE6-AB635E72A3BA}"/>
    <cellStyle name="Comma 11 5 3" xfId="5284" xr:uid="{6BA241EB-358E-4BE4-9CFB-CE04DAB7FE88}"/>
    <cellStyle name="Comma 11 5 3 2" xfId="13095" xr:uid="{7FBAA386-B69C-4C96-B2A0-24AB97CC90AB}"/>
    <cellStyle name="Comma 11 5 3 2 2" xfId="28506" xr:uid="{31AD80F6-6A72-4486-8938-4D6F8D16234A}"/>
    <cellStyle name="Comma 11 5 3 2 2 2" xfId="59330" xr:uid="{685FD5E0-327E-446F-AD7E-DDB956E7574E}"/>
    <cellStyle name="Comma 11 5 3 2 3" xfId="43920" xr:uid="{F7C972D3-3544-406B-9830-8731FEAA3363}"/>
    <cellStyle name="Comma 11 5 3 3" xfId="20697" xr:uid="{FB7C5746-B325-4377-AD34-688152BAB213}"/>
    <cellStyle name="Comma 11 5 3 3 2" xfId="51521" xr:uid="{3D191F0A-BA4B-44DB-810C-6A23CCD72BD2}"/>
    <cellStyle name="Comma 11 5 3 4" xfId="36111" xr:uid="{4C38457A-65D1-4C8C-AF91-E986C8F8519F}"/>
    <cellStyle name="Comma 11 5 4" xfId="9292" xr:uid="{4444DDF3-A69A-4136-8AC2-9C3F39935D81}"/>
    <cellStyle name="Comma 11 5 4 2" xfId="24703" xr:uid="{FB3BB815-8D23-41FF-82CD-A63C6CE667DA}"/>
    <cellStyle name="Comma 11 5 4 2 2" xfId="55527" xr:uid="{96786503-A004-46D8-8CF3-35F649EC7914}"/>
    <cellStyle name="Comma 11 5 4 3" xfId="40117" xr:uid="{D1E955E8-F7B5-46ED-A508-63CD3F6CD480}"/>
    <cellStyle name="Comma 11 5 5" xfId="16894" xr:uid="{CDC78288-0CE3-4CC0-9471-5CC9B3745E37}"/>
    <cellStyle name="Comma 11 5 5 2" xfId="47718" xr:uid="{25AB7622-1778-4CD4-BD37-0A3CBBCC0DB7}"/>
    <cellStyle name="Comma 11 5 6" xfId="32308" xr:uid="{CFF6A298-0DFD-425C-8FE1-707270845409}"/>
    <cellStyle name="Comma 11 6" xfId="2114" xr:uid="{F59BC015-35A9-4861-AEB5-13F91DB6E2A0}"/>
    <cellStyle name="Comma 11 6 2" xfId="5917" xr:uid="{7E7B6B0B-3ACD-40B9-9AD4-2D7E41125D98}"/>
    <cellStyle name="Comma 11 6 2 2" xfId="13728" xr:uid="{34D05BC3-8892-44C6-BDBA-1F591BA58F20}"/>
    <cellStyle name="Comma 11 6 2 2 2" xfId="29139" xr:uid="{A6D0A125-F016-4C63-935F-BB2E5AB123DA}"/>
    <cellStyle name="Comma 11 6 2 2 2 2" xfId="59963" xr:uid="{C3BB7528-5D40-4C94-AEAF-6A9B915F980A}"/>
    <cellStyle name="Comma 11 6 2 2 3" xfId="44553" xr:uid="{CB60449F-A84F-4A85-BF0A-956925D9422F}"/>
    <cellStyle name="Comma 11 6 2 3" xfId="21330" xr:uid="{A8DC1A5A-2B63-4535-B719-61A84DAB9524}"/>
    <cellStyle name="Comma 11 6 2 3 2" xfId="52154" xr:uid="{BA8F8A41-934B-45F2-B994-5636C86982D2}"/>
    <cellStyle name="Comma 11 6 2 4" xfId="36744" xr:uid="{6C5FF0D1-286D-4822-96FB-9169DC64E7F6}"/>
    <cellStyle name="Comma 11 6 3" xfId="9925" xr:uid="{E9E64023-0739-4C41-8DC2-1F7B779762D4}"/>
    <cellStyle name="Comma 11 6 3 2" xfId="25336" xr:uid="{BDB53112-64D7-4501-90B9-0381C70B135E}"/>
    <cellStyle name="Comma 11 6 3 2 2" xfId="56160" xr:uid="{EED217CF-79BD-49D7-AA90-3CDCD86AD608}"/>
    <cellStyle name="Comma 11 6 3 3" xfId="40750" xr:uid="{DF0D7C0E-A805-4FEB-AA2D-DA6B1A80D72B}"/>
    <cellStyle name="Comma 11 6 4" xfId="17527" xr:uid="{9F25C5E4-8033-4E8E-BD36-AE1DE11429DD}"/>
    <cellStyle name="Comma 11 6 4 2" xfId="48351" xr:uid="{F9D6F3D6-B747-4E6D-AF89-DD81312D92D1}"/>
    <cellStyle name="Comma 11 6 5" xfId="32941" xr:uid="{4FC6D38B-8A7B-4B3D-9818-A25110CA187C}"/>
    <cellStyle name="Comma 11 7" xfId="4018" xr:uid="{75FD6990-BB25-4BE9-B482-7A885ABBA1B7}"/>
    <cellStyle name="Comma 11 7 2" xfId="11829" xr:uid="{6B58B917-49A9-4830-95FA-0E227B9D876F}"/>
    <cellStyle name="Comma 11 7 2 2" xfId="27240" xr:uid="{3C6FC37D-8C53-4C6F-B592-A7A50F24F878}"/>
    <cellStyle name="Comma 11 7 2 2 2" xfId="58064" xr:uid="{6742DA6A-343F-4623-B580-B17DA848273B}"/>
    <cellStyle name="Comma 11 7 2 3" xfId="42654" xr:uid="{7BADECDC-9FA1-4A92-8A36-846C78F06BF8}"/>
    <cellStyle name="Comma 11 7 3" xfId="19431" xr:uid="{C5D184B5-8F8A-4F30-8503-2605B1DA5364}"/>
    <cellStyle name="Comma 11 7 3 2" xfId="50255" xr:uid="{14F3FF22-F38C-4C2D-A324-4020F02E577D}"/>
    <cellStyle name="Comma 11 7 4" xfId="34845" xr:uid="{FD0AACDC-2922-4D1D-BF4B-0C88A50D4827}"/>
    <cellStyle name="Comma 11 8" xfId="8026" xr:uid="{4990AB81-E0FA-4134-B573-F6C51620B9D5}"/>
    <cellStyle name="Comma 11 8 2" xfId="23437" xr:uid="{4DCC4939-92E0-42EC-8F40-446D0CC7258D}"/>
    <cellStyle name="Comma 11 8 2 2" xfId="54261" xr:uid="{0240D390-55FC-4743-9829-4ECCD151A54B}"/>
    <cellStyle name="Comma 11 8 3" xfId="38851" xr:uid="{BD3ACE8C-8914-4227-B7D6-9FABA0954F78}"/>
    <cellStyle name="Comma 11 9" xfId="7817" xr:uid="{F337C19A-2D51-4AF7-812E-87E7339EB326}"/>
    <cellStyle name="Comma 11 9 2" xfId="23228" xr:uid="{A23DB3D9-F7CC-4025-9077-4E2ED50AF21F}"/>
    <cellStyle name="Comma 11 9 2 2" xfId="54052" xr:uid="{87FEEC93-CB25-4B30-B0F0-B013CB526269}"/>
    <cellStyle name="Comma 11 9 3" xfId="38642" xr:uid="{B5BA37A6-74BF-4DFD-AFEE-77200FF3BFD4}"/>
    <cellStyle name="Comma 12" xfId="298" xr:uid="{C6B99065-2637-4AD5-8A3D-C5BF6016B115}"/>
    <cellStyle name="Comma 12 10" xfId="31126" xr:uid="{C8ED6DCD-5417-4D33-97D2-2BBC3C14D649}"/>
    <cellStyle name="Comma 12 2" xfId="721" xr:uid="{22C4A3DE-79FC-4700-8F29-5D30D056425E}"/>
    <cellStyle name="Comma 12 2 2" xfId="1354" xr:uid="{B03EC713-B96D-4042-B49C-74210B0E3431}"/>
    <cellStyle name="Comma 12 2 2 2" xfId="3253" xr:uid="{253247D3-7BE8-4212-914D-0CF77A49D0AB}"/>
    <cellStyle name="Comma 12 2 2 2 2" xfId="7056" xr:uid="{410E1A2F-EDBA-490F-9B75-AB46435C5CF5}"/>
    <cellStyle name="Comma 12 2 2 2 2 2" xfId="14867" xr:uid="{6D122585-D26E-4502-A239-25F9C8DC7677}"/>
    <cellStyle name="Comma 12 2 2 2 2 2 2" xfId="30278" xr:uid="{3D656738-2A1E-49A1-874F-045A0E324439}"/>
    <cellStyle name="Comma 12 2 2 2 2 2 2 2" xfId="61102" xr:uid="{572E1720-3869-4588-AC4F-095B1710F892}"/>
    <cellStyle name="Comma 12 2 2 2 2 2 3" xfId="45692" xr:uid="{695526A8-0138-4CB1-8952-475C85FCCE12}"/>
    <cellStyle name="Comma 12 2 2 2 2 3" xfId="22469" xr:uid="{F6DC56A2-0643-4215-977C-2A96280BEA3D}"/>
    <cellStyle name="Comma 12 2 2 2 2 3 2" xfId="53293" xr:uid="{80261B13-9CD6-4570-B1EC-ED61E103D485}"/>
    <cellStyle name="Comma 12 2 2 2 2 4" xfId="37883" xr:uid="{E6A08B0D-3C32-4F4F-AF8B-0C06CE0219CB}"/>
    <cellStyle name="Comma 12 2 2 2 3" xfId="11064" xr:uid="{33E8EC41-14BA-4C64-AE5B-47B6681C2E93}"/>
    <cellStyle name="Comma 12 2 2 2 3 2" xfId="26475" xr:uid="{8160B71B-E728-4C7E-8F5C-247FCA65E50F}"/>
    <cellStyle name="Comma 12 2 2 2 3 2 2" xfId="57299" xr:uid="{AE49F5F6-70DD-48EA-AE72-72EFA18C8284}"/>
    <cellStyle name="Comma 12 2 2 2 3 3" xfId="41889" xr:uid="{B95B968E-B198-424E-90C7-01EE4FD36B42}"/>
    <cellStyle name="Comma 12 2 2 2 4" xfId="18666" xr:uid="{C88FD453-9E10-473B-8326-AF4D1380BDD3}"/>
    <cellStyle name="Comma 12 2 2 2 4 2" xfId="49490" xr:uid="{0B4A91DF-1BCA-448E-8B9C-8C160C19705F}"/>
    <cellStyle name="Comma 12 2 2 2 5" xfId="34080" xr:uid="{CD4E8363-3DF5-40F4-AD12-702EB1DDEB5E}"/>
    <cellStyle name="Comma 12 2 2 3" xfId="5157" xr:uid="{77CB1D98-12CE-4876-8EF6-EC17760DDDF4}"/>
    <cellStyle name="Comma 12 2 2 3 2" xfId="12968" xr:uid="{FBEA591B-2877-4A81-9E26-9922383A30B6}"/>
    <cellStyle name="Comma 12 2 2 3 2 2" xfId="28379" xr:uid="{9F020B19-D782-4659-B68A-FE7B34F8AAA9}"/>
    <cellStyle name="Comma 12 2 2 3 2 2 2" xfId="59203" xr:uid="{71AAD9FB-566D-4245-8980-0237DFE78A60}"/>
    <cellStyle name="Comma 12 2 2 3 2 3" xfId="43793" xr:uid="{6D31C144-B366-4567-AA65-15EFC4DDC2BA}"/>
    <cellStyle name="Comma 12 2 2 3 3" xfId="20570" xr:uid="{ED1DB060-885D-45DB-B20B-02E0ADFD2C36}"/>
    <cellStyle name="Comma 12 2 2 3 3 2" xfId="51394" xr:uid="{64A811DC-E92D-4581-80DD-66CD6E7AC0DE}"/>
    <cellStyle name="Comma 12 2 2 3 4" xfId="35984" xr:uid="{62087526-4CF7-48E0-B73F-30A500DE0E29}"/>
    <cellStyle name="Comma 12 2 2 4" xfId="9165" xr:uid="{ACC8125F-85B1-488E-8F09-1019B9040409}"/>
    <cellStyle name="Comma 12 2 2 4 2" xfId="24576" xr:uid="{318FFF38-9610-466A-872D-365DDBA0DE32}"/>
    <cellStyle name="Comma 12 2 2 4 2 2" xfId="55400" xr:uid="{57099F6A-0E74-495B-9D2E-8DF1FBC43A3E}"/>
    <cellStyle name="Comma 12 2 2 4 3" xfId="39990" xr:uid="{259DAF0A-2B21-4D7E-969F-F0430F301B7F}"/>
    <cellStyle name="Comma 12 2 2 5" xfId="16767" xr:uid="{7CFFC550-5A13-4043-8392-7A655D9BD544}"/>
    <cellStyle name="Comma 12 2 2 5 2" xfId="47591" xr:uid="{1E8400D9-FB6A-4E21-8CE5-422CD9F8C9F5}"/>
    <cellStyle name="Comma 12 2 2 6" xfId="32181" xr:uid="{C6D0C4B3-8A96-46CC-9C0B-857BA497796C}"/>
    <cellStyle name="Comma 12 2 3" xfId="1987" xr:uid="{55C1F319-8BCA-4ABB-A07E-E845DEA3CB25}"/>
    <cellStyle name="Comma 12 2 3 2" xfId="3886" xr:uid="{71361136-9EF4-42EB-8400-E7139333A016}"/>
    <cellStyle name="Comma 12 2 3 2 2" xfId="7689" xr:uid="{ABAC678F-13C3-4E65-ABCD-9B82B465A38B}"/>
    <cellStyle name="Comma 12 2 3 2 2 2" xfId="15500" xr:uid="{08848A06-1FB6-4E6D-97B0-6A8FCFBB4A58}"/>
    <cellStyle name="Comma 12 2 3 2 2 2 2" xfId="30911" xr:uid="{778764CD-2C1F-4442-83FE-46E629F964D7}"/>
    <cellStyle name="Comma 12 2 3 2 2 2 2 2" xfId="61735" xr:uid="{F6D26972-0BF0-4BA2-A110-C01D7334DCDD}"/>
    <cellStyle name="Comma 12 2 3 2 2 2 3" xfId="46325" xr:uid="{0B5A1D20-31EB-43DD-9D83-D027ECAA32EC}"/>
    <cellStyle name="Comma 12 2 3 2 2 3" xfId="23102" xr:uid="{17A2FFF7-BAB2-4326-AE32-3AEBD5B67A99}"/>
    <cellStyle name="Comma 12 2 3 2 2 3 2" xfId="53926" xr:uid="{9CBFD0CC-3D49-4039-9319-9E9982F9A802}"/>
    <cellStyle name="Comma 12 2 3 2 2 4" xfId="38516" xr:uid="{0645F586-A3AA-4A81-AB1B-7BDB0E31C2A9}"/>
    <cellStyle name="Comma 12 2 3 2 3" xfId="11697" xr:uid="{AF01CC39-CB5F-47BE-8ECC-5AA6B96BDC63}"/>
    <cellStyle name="Comma 12 2 3 2 3 2" xfId="27108" xr:uid="{DC14675D-1A51-4C7B-8861-512BCDBE5C07}"/>
    <cellStyle name="Comma 12 2 3 2 3 2 2" xfId="57932" xr:uid="{1EB60F84-90F5-4F2C-A196-04C952C6AE3B}"/>
    <cellStyle name="Comma 12 2 3 2 3 3" xfId="42522" xr:uid="{4A77B116-A76D-4DF5-86B4-E57324FA6315}"/>
    <cellStyle name="Comma 12 2 3 2 4" xfId="19299" xr:uid="{C5DDF0BB-3952-402C-87F1-AA6DB736F2EF}"/>
    <cellStyle name="Comma 12 2 3 2 4 2" xfId="50123" xr:uid="{27520F77-1626-4147-B8AD-B4411CABCF66}"/>
    <cellStyle name="Comma 12 2 3 2 5" xfId="34713" xr:uid="{C524412A-0321-463F-827D-21629C4E2D3F}"/>
    <cellStyle name="Comma 12 2 3 3" xfId="5790" xr:uid="{11B5167D-24B8-409C-8E24-95EDE76AAFFC}"/>
    <cellStyle name="Comma 12 2 3 3 2" xfId="13601" xr:uid="{85A1C82A-4D6B-4DCC-8A9C-0AFB49C51239}"/>
    <cellStyle name="Comma 12 2 3 3 2 2" xfId="29012" xr:uid="{737C5A76-F0CE-4452-8437-F129532E4F96}"/>
    <cellStyle name="Comma 12 2 3 3 2 2 2" xfId="59836" xr:uid="{86CC2684-56D5-495E-A861-1EEECBC07D67}"/>
    <cellStyle name="Comma 12 2 3 3 2 3" xfId="44426" xr:uid="{72550914-0B79-409D-A282-B8E428BE20E9}"/>
    <cellStyle name="Comma 12 2 3 3 3" xfId="21203" xr:uid="{6D07D639-784C-45E6-A4F7-077D3D29C39E}"/>
    <cellStyle name="Comma 12 2 3 3 3 2" xfId="52027" xr:uid="{5B254500-DAC9-45A9-8147-ED66C209A706}"/>
    <cellStyle name="Comma 12 2 3 3 4" xfId="36617" xr:uid="{05809E2A-2299-4F93-AC27-E6EF37C8F409}"/>
    <cellStyle name="Comma 12 2 3 4" xfId="9798" xr:uid="{5976CE33-7C6A-44F3-AB43-3ECD28E6C4D9}"/>
    <cellStyle name="Comma 12 2 3 4 2" xfId="25209" xr:uid="{77BF6883-ABBF-4C27-8CF7-8954ECDF0FD2}"/>
    <cellStyle name="Comma 12 2 3 4 2 2" xfId="56033" xr:uid="{6EB40AF0-D05E-4748-9892-6DB91A2B700A}"/>
    <cellStyle name="Comma 12 2 3 4 3" xfId="40623" xr:uid="{435A2C14-88B3-407D-83D4-B21A76698BC0}"/>
    <cellStyle name="Comma 12 2 3 5" xfId="17400" xr:uid="{684E5F34-0FEF-458B-9C20-58A154638465}"/>
    <cellStyle name="Comma 12 2 3 5 2" xfId="48224" xr:uid="{F035104C-C7F6-478D-8D01-C7202A184A46}"/>
    <cellStyle name="Comma 12 2 3 6" xfId="32814" xr:uid="{162093B0-07D7-410D-8551-7E91E0F9F4A5}"/>
    <cellStyle name="Comma 12 2 4" xfId="2620" xr:uid="{64609CF8-2FD4-4299-9E7C-1E6FD7DE0353}"/>
    <cellStyle name="Comma 12 2 4 2" xfId="6423" xr:uid="{B0EB6097-56C0-4164-891D-F215500B7B85}"/>
    <cellStyle name="Comma 12 2 4 2 2" xfId="14234" xr:uid="{1F792CC5-5AA3-47AE-AFF6-111DE4CB9999}"/>
    <cellStyle name="Comma 12 2 4 2 2 2" xfId="29645" xr:uid="{654E61CF-8E23-433D-BEF0-4BBB96966130}"/>
    <cellStyle name="Comma 12 2 4 2 2 2 2" xfId="60469" xr:uid="{AADB2E06-20B1-471B-8305-55E99233C087}"/>
    <cellStyle name="Comma 12 2 4 2 2 3" xfId="45059" xr:uid="{84FB2FA7-965E-4595-841C-12279FBB3813}"/>
    <cellStyle name="Comma 12 2 4 2 3" xfId="21836" xr:uid="{0DF3CC1F-BF96-40C7-A9A0-13A048E072F3}"/>
    <cellStyle name="Comma 12 2 4 2 3 2" xfId="52660" xr:uid="{846B4A80-8147-485A-B57F-CC674BDA5A77}"/>
    <cellStyle name="Comma 12 2 4 2 4" xfId="37250" xr:uid="{53361218-6373-4931-8B53-3FC67727B0F9}"/>
    <cellStyle name="Comma 12 2 4 3" xfId="10431" xr:uid="{C2CA8398-7A9C-4C78-A32A-D50A02C97741}"/>
    <cellStyle name="Comma 12 2 4 3 2" xfId="25842" xr:uid="{73F98016-8A5D-4456-865E-CF5816B16206}"/>
    <cellStyle name="Comma 12 2 4 3 2 2" xfId="56666" xr:uid="{F508CE23-256B-49C8-AC9D-989A4271E263}"/>
    <cellStyle name="Comma 12 2 4 3 3" xfId="41256" xr:uid="{2B3441F5-08D5-4493-A848-855B44A22E41}"/>
    <cellStyle name="Comma 12 2 4 4" xfId="18033" xr:uid="{4AA90644-6194-414A-B4E1-ACD305F7D389}"/>
    <cellStyle name="Comma 12 2 4 4 2" xfId="48857" xr:uid="{56DB624D-2C50-4983-829E-0BCFF424650D}"/>
    <cellStyle name="Comma 12 2 4 5" xfId="33447" xr:uid="{D44C9518-0270-476C-A003-63FF2AAFEC80}"/>
    <cellStyle name="Comma 12 2 5" xfId="4524" xr:uid="{A19467AF-062C-4749-BD90-C8F0A8EF5632}"/>
    <cellStyle name="Comma 12 2 5 2" xfId="12335" xr:uid="{FF150849-A958-4866-9987-A259CC446F7F}"/>
    <cellStyle name="Comma 12 2 5 2 2" xfId="27746" xr:uid="{D741E4AC-A448-486F-89EA-E114DB6E8C54}"/>
    <cellStyle name="Comma 12 2 5 2 2 2" xfId="58570" xr:uid="{D43A6760-C6AA-4D43-B649-876EB541D770}"/>
    <cellStyle name="Comma 12 2 5 2 3" xfId="43160" xr:uid="{1F5D7F5C-6DF2-4DE9-A8D7-9D0C7BDE5B38}"/>
    <cellStyle name="Comma 12 2 5 3" xfId="19937" xr:uid="{3DFD832C-2352-41E7-8D22-817E1DC83F93}"/>
    <cellStyle name="Comma 12 2 5 3 2" xfId="50761" xr:uid="{D897CD59-9646-4FEF-84AB-29487867B68B}"/>
    <cellStyle name="Comma 12 2 5 4" xfId="35351" xr:uid="{E1E921C2-3AD0-4E89-86FD-CAB69D3994A4}"/>
    <cellStyle name="Comma 12 2 6" xfId="8532" xr:uid="{E3905AB7-E8F6-4910-AD15-80AD3B4D0103}"/>
    <cellStyle name="Comma 12 2 6 2" xfId="23943" xr:uid="{1F613C5C-F6F9-4CE2-9903-B8775D208407}"/>
    <cellStyle name="Comma 12 2 6 2 2" xfId="54767" xr:uid="{3489F243-3BB7-4CCE-9CBE-7268BEE64BAB}"/>
    <cellStyle name="Comma 12 2 6 3" xfId="39357" xr:uid="{F33C2841-02AC-4DB0-B07B-5E50D2D8DCE2}"/>
    <cellStyle name="Comma 12 2 7" xfId="16134" xr:uid="{4E695A6F-EC6D-44EA-808C-B09558F83522}"/>
    <cellStyle name="Comma 12 2 7 2" xfId="46958" xr:uid="{D353EE5E-0EFB-47C6-9EC8-02489E16DF85}"/>
    <cellStyle name="Comma 12 2 8" xfId="31548" xr:uid="{0EA2B257-2E79-479C-B733-207BD5313461}"/>
    <cellStyle name="Comma 12 3" xfId="302" xr:uid="{B59F2EDA-8612-4C78-B313-E00A46D73DA4}"/>
    <cellStyle name="Comma 12 3 2" xfId="936" xr:uid="{68B6B1C6-7758-4B3F-A58C-0DD208C0A2BA}"/>
    <cellStyle name="Comma 12 3 2 2" xfId="2835" xr:uid="{8055FDCD-3770-4793-885C-2027526D334C}"/>
    <cellStyle name="Comma 12 3 2 2 2" xfId="6638" xr:uid="{BF296D6B-BCAB-4ED8-BB80-08ED5CAD1016}"/>
    <cellStyle name="Comma 12 3 2 2 2 2" xfId="14449" xr:uid="{E68E275D-847B-41FF-833E-A52F5189CED3}"/>
    <cellStyle name="Comma 12 3 2 2 2 2 2" xfId="29860" xr:uid="{7F1B7B52-8514-4D71-B612-8B77BF458B16}"/>
    <cellStyle name="Comma 12 3 2 2 2 2 2 2" xfId="60684" xr:uid="{CA1A49B1-1FA6-457B-9259-94DCD6118832}"/>
    <cellStyle name="Comma 12 3 2 2 2 2 3" xfId="45274" xr:uid="{18339BD8-7654-4118-B3F3-AB79EBD40FA4}"/>
    <cellStyle name="Comma 12 3 2 2 2 3" xfId="22051" xr:uid="{6B30546B-BA46-4B51-ACD4-AD58C19FC497}"/>
    <cellStyle name="Comma 12 3 2 2 2 3 2" xfId="52875" xr:uid="{34247765-129C-4B3C-A660-3171BF260243}"/>
    <cellStyle name="Comma 12 3 2 2 2 4" xfId="37465" xr:uid="{B46C9011-9F33-40E9-B169-DB5655D485DD}"/>
    <cellStyle name="Comma 12 3 2 2 3" xfId="10646" xr:uid="{098E1A29-5947-4A30-8366-91B9AD611355}"/>
    <cellStyle name="Comma 12 3 2 2 3 2" xfId="26057" xr:uid="{C2CA3EE9-0517-40A2-968F-DE27EB9423C0}"/>
    <cellStyle name="Comma 12 3 2 2 3 2 2" xfId="56881" xr:uid="{8DC45774-6BA2-4BB9-9928-EAB65F8257A5}"/>
    <cellStyle name="Comma 12 3 2 2 3 3" xfId="41471" xr:uid="{8829D8C7-6932-4816-9143-0DDD579892F2}"/>
    <cellStyle name="Comma 12 3 2 2 4" xfId="18248" xr:uid="{22241784-7595-4C53-BFA6-6ADF0F0C779A}"/>
    <cellStyle name="Comma 12 3 2 2 4 2" xfId="49072" xr:uid="{2C36C447-AA27-4C47-A9F9-2EFA93564806}"/>
    <cellStyle name="Comma 12 3 2 2 5" xfId="33662" xr:uid="{9E2CB3B9-4C9B-440B-B511-A6DBDC6A8830}"/>
    <cellStyle name="Comma 12 3 2 3" xfId="4739" xr:uid="{9BA7A20B-A758-451A-8D82-4BDB7926C8AA}"/>
    <cellStyle name="Comma 12 3 2 3 2" xfId="12550" xr:uid="{13F9B830-880D-43B0-8D10-7B8ADD254400}"/>
    <cellStyle name="Comma 12 3 2 3 2 2" xfId="27961" xr:uid="{B44E5ACA-CA9E-4A78-BB07-29A8587506F1}"/>
    <cellStyle name="Comma 12 3 2 3 2 2 2" xfId="58785" xr:uid="{7C4C9D88-DBE6-4A8B-A7E9-D2BF94CC9B51}"/>
    <cellStyle name="Comma 12 3 2 3 2 3" xfId="43375" xr:uid="{B23CC779-0071-4F9A-9A45-F5909DF0A8FC}"/>
    <cellStyle name="Comma 12 3 2 3 3" xfId="20152" xr:uid="{758DC7AB-9F57-4AF4-8340-1AED4410CD22}"/>
    <cellStyle name="Comma 12 3 2 3 3 2" xfId="50976" xr:uid="{B28FEB5B-A9E6-48B3-97EE-32F1C068D2F7}"/>
    <cellStyle name="Comma 12 3 2 3 4" xfId="35566" xr:uid="{B8B5DA9B-882D-481A-917F-7ED652C33177}"/>
    <cellStyle name="Comma 12 3 2 4" xfId="8747" xr:uid="{50B7D52A-605D-4552-9722-DCD9AD6DD446}"/>
    <cellStyle name="Comma 12 3 2 4 2" xfId="24158" xr:uid="{C2FA3340-7FE4-4F2B-99E9-3688413421C1}"/>
    <cellStyle name="Comma 12 3 2 4 2 2" xfId="54982" xr:uid="{D95C7521-64A0-4B53-8DB5-9B435B66B833}"/>
    <cellStyle name="Comma 12 3 2 4 3" xfId="39572" xr:uid="{77AB6B70-341F-4068-8C66-82A1C864D92A}"/>
    <cellStyle name="Comma 12 3 2 5" xfId="16349" xr:uid="{A4512FAC-0E0E-4A4C-854A-1418E1461C1F}"/>
    <cellStyle name="Comma 12 3 2 5 2" xfId="47173" xr:uid="{A8CDBC23-C6B8-4FB1-B55F-1FC84D48C976}"/>
    <cellStyle name="Comma 12 3 2 6" xfId="31763" xr:uid="{BC9252C7-0C71-4FCD-A73E-0BFFE7CE6E72}"/>
    <cellStyle name="Comma 12 3 3" xfId="1569" xr:uid="{36E47577-7746-47DD-BA9D-4892953295FE}"/>
    <cellStyle name="Comma 12 3 3 2" xfId="3468" xr:uid="{4193C4EF-EDB1-4B64-B902-6A54B75872A6}"/>
    <cellStyle name="Comma 12 3 3 2 2" xfId="7271" xr:uid="{B4800777-C4FC-4225-80CD-C1BE953008CE}"/>
    <cellStyle name="Comma 12 3 3 2 2 2" xfId="15082" xr:uid="{0307D938-FCF3-4FC2-BFB0-0702E1AB4FAB}"/>
    <cellStyle name="Comma 12 3 3 2 2 2 2" xfId="30493" xr:uid="{D4FA19C2-7B10-440F-BD95-B68CA65DFB16}"/>
    <cellStyle name="Comma 12 3 3 2 2 2 2 2" xfId="61317" xr:uid="{385D2E13-110A-440C-AB4B-920928102EE4}"/>
    <cellStyle name="Comma 12 3 3 2 2 2 3" xfId="45907" xr:uid="{6D73614A-323B-4C8E-B7BF-2F90AD0578DB}"/>
    <cellStyle name="Comma 12 3 3 2 2 3" xfId="22684" xr:uid="{CDF71549-01BF-4819-A270-7CF1CA13E76E}"/>
    <cellStyle name="Comma 12 3 3 2 2 3 2" xfId="53508" xr:uid="{9E9F8433-E6F9-4606-8528-AA5F1DA03D81}"/>
    <cellStyle name="Comma 12 3 3 2 2 4" xfId="38098" xr:uid="{6BAF7916-9E81-418E-84BF-E3D0D3DF3551}"/>
    <cellStyle name="Comma 12 3 3 2 3" xfId="11279" xr:uid="{8AAF1F04-D02A-458B-963D-F385F0B79B72}"/>
    <cellStyle name="Comma 12 3 3 2 3 2" xfId="26690" xr:uid="{75CD3505-1ECE-4D92-A764-1152256B4260}"/>
    <cellStyle name="Comma 12 3 3 2 3 2 2" xfId="57514" xr:uid="{7C8FF28C-DC13-4D67-821E-4460ACE63DB7}"/>
    <cellStyle name="Comma 12 3 3 2 3 3" xfId="42104" xr:uid="{4A01B571-69C7-4A5C-9A06-41CA31724E39}"/>
    <cellStyle name="Comma 12 3 3 2 4" xfId="18881" xr:uid="{A542F892-154A-4C61-A05B-8068BDBBDC7F}"/>
    <cellStyle name="Comma 12 3 3 2 4 2" xfId="49705" xr:uid="{39DC9873-4072-4BAB-B420-805B24C74C88}"/>
    <cellStyle name="Comma 12 3 3 2 5" xfId="34295" xr:uid="{31FAF2D0-5746-4167-95DC-24FEBC4D7774}"/>
    <cellStyle name="Comma 12 3 3 3" xfId="5372" xr:uid="{74F1E1AF-78D3-44D5-AACB-6DF46D464A45}"/>
    <cellStyle name="Comma 12 3 3 3 2" xfId="13183" xr:uid="{C55F8C36-A98B-47C4-AB2B-9ACBBFEDA818}"/>
    <cellStyle name="Comma 12 3 3 3 2 2" xfId="28594" xr:uid="{6DC8589B-7064-445A-A3BA-9B198A8ADCA7}"/>
    <cellStyle name="Comma 12 3 3 3 2 2 2" xfId="59418" xr:uid="{7485EAE8-7A04-4FCE-A2E1-A5669C76CCF3}"/>
    <cellStyle name="Comma 12 3 3 3 2 3" xfId="44008" xr:uid="{6259ABDC-00D6-4EA0-9E51-4B530FD20851}"/>
    <cellStyle name="Comma 12 3 3 3 3" xfId="20785" xr:uid="{0069AB70-FE8E-44A3-AB5C-AD30A672AB11}"/>
    <cellStyle name="Comma 12 3 3 3 3 2" xfId="51609" xr:uid="{6C9FEB39-8ABA-4FBC-891C-634C006A7E19}"/>
    <cellStyle name="Comma 12 3 3 3 4" xfId="36199" xr:uid="{B49DF227-CC03-42E7-8345-61AB199D7399}"/>
    <cellStyle name="Comma 12 3 3 4" xfId="9380" xr:uid="{4A842A57-AF7E-4657-ACBA-85441F55D71E}"/>
    <cellStyle name="Comma 12 3 3 4 2" xfId="24791" xr:uid="{3DFC4B8C-3408-485A-8BC3-E1428F0BFA27}"/>
    <cellStyle name="Comma 12 3 3 4 2 2" xfId="55615" xr:uid="{1204AE8B-892D-4DA0-A6F7-94B6266B07AC}"/>
    <cellStyle name="Comma 12 3 3 4 3" xfId="40205" xr:uid="{AFBC9502-C8AC-4B30-BE04-E2FF1F7705BD}"/>
    <cellStyle name="Comma 12 3 3 5" xfId="16982" xr:uid="{A52E40F5-B9D7-472E-9DDE-7D7D89EBC28C}"/>
    <cellStyle name="Comma 12 3 3 5 2" xfId="47806" xr:uid="{F8FD56CB-2649-4C61-93E0-0CEE15C5EC37}"/>
    <cellStyle name="Comma 12 3 3 6" xfId="32396" xr:uid="{D7A83315-9A36-4B6E-A573-A2DE33FC8AB8}"/>
    <cellStyle name="Comma 12 3 4" xfId="2202" xr:uid="{DA48AB7C-08C2-4427-8B9D-AC90941C04F0}"/>
    <cellStyle name="Comma 12 3 4 2" xfId="6005" xr:uid="{60469340-6475-4044-9732-BF81A643AC2C}"/>
    <cellStyle name="Comma 12 3 4 2 2" xfId="13816" xr:uid="{8C313662-0390-4102-A61B-3F2556B4A046}"/>
    <cellStyle name="Comma 12 3 4 2 2 2" xfId="29227" xr:uid="{7D04F687-42B3-481B-8523-7F848888F5B7}"/>
    <cellStyle name="Comma 12 3 4 2 2 2 2" xfId="60051" xr:uid="{65E68AA4-7E26-46B5-8A8E-99F47D72EB05}"/>
    <cellStyle name="Comma 12 3 4 2 2 3" xfId="44641" xr:uid="{8D267704-F6CF-478C-A28E-DD10F0F23F49}"/>
    <cellStyle name="Comma 12 3 4 2 3" xfId="21418" xr:uid="{0097BBBD-D9CE-4422-82C9-315A04551BEF}"/>
    <cellStyle name="Comma 12 3 4 2 3 2" xfId="52242" xr:uid="{041802C0-8259-4B7B-BFB1-A858E23DF755}"/>
    <cellStyle name="Comma 12 3 4 2 4" xfId="36832" xr:uid="{9D64F3B2-D648-41FB-A179-57A5A3D57D88}"/>
    <cellStyle name="Comma 12 3 4 3" xfId="10013" xr:uid="{2B05C560-8998-4D60-8BC5-7BBCEB931991}"/>
    <cellStyle name="Comma 12 3 4 3 2" xfId="25424" xr:uid="{5F28DE4F-65FB-4092-8262-16AD9F9BFF1E}"/>
    <cellStyle name="Comma 12 3 4 3 2 2" xfId="56248" xr:uid="{DFAD0A11-DCC5-4665-8B6B-AE15920A4248}"/>
    <cellStyle name="Comma 12 3 4 3 3" xfId="40838" xr:uid="{3BA29651-1776-498A-AD4A-C06738E4769A}"/>
    <cellStyle name="Comma 12 3 4 4" xfId="17615" xr:uid="{0FC36261-6E00-4C69-B826-AF174DFE7139}"/>
    <cellStyle name="Comma 12 3 4 4 2" xfId="48439" xr:uid="{3E0CB763-3E10-4DFE-8A23-F7789EBCD86B}"/>
    <cellStyle name="Comma 12 3 4 5" xfId="33029" xr:uid="{83474DBB-1D53-472E-8C0B-56980CCE9D14}"/>
    <cellStyle name="Comma 12 3 5" xfId="4106" xr:uid="{AD93AD35-9D4E-4426-815C-F90A98BB3824}"/>
    <cellStyle name="Comma 12 3 5 2" xfId="11917" xr:uid="{25D69220-6DA0-45EB-8B72-FFE7C7392363}"/>
    <cellStyle name="Comma 12 3 5 2 2" xfId="27328" xr:uid="{F1984530-D8DB-4485-88EB-258FAE97F6E4}"/>
    <cellStyle name="Comma 12 3 5 2 2 2" xfId="58152" xr:uid="{A2104CF3-92BF-4040-ACDB-04483F4E80B7}"/>
    <cellStyle name="Comma 12 3 5 2 3" xfId="42742" xr:uid="{DCC0602E-5781-491E-A14B-CEAD2DD4FB40}"/>
    <cellStyle name="Comma 12 3 5 3" xfId="19519" xr:uid="{4E25D61A-815C-41AB-A674-8BFB82F64893}"/>
    <cellStyle name="Comma 12 3 5 3 2" xfId="50343" xr:uid="{CACBB091-3408-45CC-9461-772E039E713D}"/>
    <cellStyle name="Comma 12 3 5 4" xfId="34933" xr:uid="{162A6C65-3170-46A9-BFB7-542EF2081462}"/>
    <cellStyle name="Comma 12 3 6" xfId="8114" xr:uid="{77E9B53B-4591-487A-BCCA-F03946E22E1C}"/>
    <cellStyle name="Comma 12 3 6 2" xfId="23525" xr:uid="{E1BB9AA8-3A05-42FB-A19E-25935C371325}"/>
    <cellStyle name="Comma 12 3 6 2 2" xfId="54349" xr:uid="{E6EBB866-B446-48F2-9796-5A99B8F171A8}"/>
    <cellStyle name="Comma 12 3 6 3" xfId="38939" xr:uid="{5C8D10F9-8314-411B-8264-A60ECBCFCAFF}"/>
    <cellStyle name="Comma 12 3 7" xfId="15716" xr:uid="{3208821B-9826-481A-B42B-63A1F34008FA}"/>
    <cellStyle name="Comma 12 3 7 2" xfId="46540" xr:uid="{7BCE9430-793A-4DF1-BB0A-8B777A1D456F}"/>
    <cellStyle name="Comma 12 3 8" xfId="31130" xr:uid="{1290EDEE-9562-480E-878D-D5B4016F742F}"/>
    <cellStyle name="Comma 12 4" xfId="932" xr:uid="{D4B55858-490B-47FC-B04B-7976F5CBC4AB}"/>
    <cellStyle name="Comma 12 4 2" xfId="2831" xr:uid="{16CD1746-62CB-483A-ADB5-FEDCE57EA76C}"/>
    <cellStyle name="Comma 12 4 2 2" xfId="6634" xr:uid="{69E38719-5904-4A1F-9765-C1A25AC2ECF4}"/>
    <cellStyle name="Comma 12 4 2 2 2" xfId="14445" xr:uid="{42A79AE4-A4CD-4BA1-A24B-D26F7083DFE3}"/>
    <cellStyle name="Comma 12 4 2 2 2 2" xfId="29856" xr:uid="{11A9D9F1-EA5F-4487-A47B-2BE93CDFC67D}"/>
    <cellStyle name="Comma 12 4 2 2 2 2 2" xfId="60680" xr:uid="{F62AF1B4-ECBE-45AE-8CC5-7D1D73C21B57}"/>
    <cellStyle name="Comma 12 4 2 2 2 3" xfId="45270" xr:uid="{C319F373-7B3B-4D4A-9052-9A9C5A8B5FF8}"/>
    <cellStyle name="Comma 12 4 2 2 3" xfId="22047" xr:uid="{DABEBC63-0E3A-4EDA-B07C-801B4588B301}"/>
    <cellStyle name="Comma 12 4 2 2 3 2" xfId="52871" xr:uid="{C0E5DB2C-36CE-44DF-B839-2D0788A35279}"/>
    <cellStyle name="Comma 12 4 2 2 4" xfId="37461" xr:uid="{1B70B182-3355-4019-AA80-DD50FAF91A66}"/>
    <cellStyle name="Comma 12 4 2 3" xfId="10642" xr:uid="{44E0F6A6-7943-475D-977F-0ED01A647E87}"/>
    <cellStyle name="Comma 12 4 2 3 2" xfId="26053" xr:uid="{7D416613-A372-4574-B71B-784900740B2E}"/>
    <cellStyle name="Comma 12 4 2 3 2 2" xfId="56877" xr:uid="{9783E674-E7C4-48AC-AD37-F2BC173A1FC7}"/>
    <cellStyle name="Comma 12 4 2 3 3" xfId="41467" xr:uid="{E55CAFA2-F3E7-42A8-94DD-0BB235684271}"/>
    <cellStyle name="Comma 12 4 2 4" xfId="18244" xr:uid="{FF46BECB-C95D-40AB-924C-A45FAE849464}"/>
    <cellStyle name="Comma 12 4 2 4 2" xfId="49068" xr:uid="{9B05D67C-A4B6-4668-8390-F0AD01197ED3}"/>
    <cellStyle name="Comma 12 4 2 5" xfId="33658" xr:uid="{E08413B7-2F96-45D2-8464-F5A62FA69BFE}"/>
    <cellStyle name="Comma 12 4 3" xfId="4735" xr:uid="{C6BDD174-767B-4055-A377-BCEE75DD5271}"/>
    <cellStyle name="Comma 12 4 3 2" xfId="12546" xr:uid="{AFA51458-8092-4151-9890-2F568B8AF5FA}"/>
    <cellStyle name="Comma 12 4 3 2 2" xfId="27957" xr:uid="{F3E827E5-2866-43D2-8433-0929ED7E5416}"/>
    <cellStyle name="Comma 12 4 3 2 2 2" xfId="58781" xr:uid="{58E41258-AC85-4E49-AD23-948CBE4CB9A9}"/>
    <cellStyle name="Comma 12 4 3 2 3" xfId="43371" xr:uid="{EE6F6A94-6BEC-4124-8D70-9AB83F14DF68}"/>
    <cellStyle name="Comma 12 4 3 3" xfId="20148" xr:uid="{A4EC6B14-51AE-431A-985F-8292ADFB9D52}"/>
    <cellStyle name="Comma 12 4 3 3 2" xfId="50972" xr:uid="{CFFA85C5-2972-4F28-8AD9-5BD62AB5D4F7}"/>
    <cellStyle name="Comma 12 4 3 4" xfId="35562" xr:uid="{AF3AD4CE-DC39-40BD-B195-4BE704585449}"/>
    <cellStyle name="Comma 12 4 4" xfId="8743" xr:uid="{20A0BE84-A7A0-40B0-BC76-CA2247D35AF2}"/>
    <cellStyle name="Comma 12 4 4 2" xfId="24154" xr:uid="{F0A99854-E734-46EE-8477-BD96217B5FBA}"/>
    <cellStyle name="Comma 12 4 4 2 2" xfId="54978" xr:uid="{E36C1435-E4C4-4603-9603-1053BFFD95EF}"/>
    <cellStyle name="Comma 12 4 4 3" xfId="39568" xr:uid="{080C5F72-0AC1-41B9-A1B6-35DDACCF7181}"/>
    <cellStyle name="Comma 12 4 5" xfId="16345" xr:uid="{DD5CDBE6-22D9-4C8F-B511-4845F2284F69}"/>
    <cellStyle name="Comma 12 4 5 2" xfId="47169" xr:uid="{9B21F44C-7EE4-4D12-9F7E-C2672F142335}"/>
    <cellStyle name="Comma 12 4 6" xfId="31759" xr:uid="{15FCA803-7EB1-4C21-90A2-92B38D4ECB46}"/>
    <cellStyle name="Comma 12 5" xfId="1565" xr:uid="{F5A22D0D-2901-48EE-988D-4B4A6F6EF4C6}"/>
    <cellStyle name="Comma 12 5 2" xfId="3464" xr:uid="{C83BE5F6-D11E-43AD-B5A9-4CF7AAA723E6}"/>
    <cellStyle name="Comma 12 5 2 2" xfId="7267" xr:uid="{1F7052F6-4E44-453C-A3AF-9B0BEE582E90}"/>
    <cellStyle name="Comma 12 5 2 2 2" xfId="15078" xr:uid="{97466FC3-1360-44C7-9F78-D637577B7552}"/>
    <cellStyle name="Comma 12 5 2 2 2 2" xfId="30489" xr:uid="{21990E81-8317-4E2E-A68A-8D212516FFEE}"/>
    <cellStyle name="Comma 12 5 2 2 2 2 2" xfId="61313" xr:uid="{CB1A7D5E-635E-4ECA-A618-DE3F857F28AD}"/>
    <cellStyle name="Comma 12 5 2 2 2 3" xfId="45903" xr:uid="{50D44E6C-C642-4C06-BD4C-4B6BD83165B4}"/>
    <cellStyle name="Comma 12 5 2 2 3" xfId="22680" xr:uid="{28446F1A-E053-4920-B742-AE3316DD3910}"/>
    <cellStyle name="Comma 12 5 2 2 3 2" xfId="53504" xr:uid="{2ED40FE6-33B0-4175-BAB3-E4CDEEE48E80}"/>
    <cellStyle name="Comma 12 5 2 2 4" xfId="38094" xr:uid="{D743FAF4-7874-4A92-8C31-9DDD64C9B492}"/>
    <cellStyle name="Comma 12 5 2 3" xfId="11275" xr:uid="{5164BF68-9174-4327-9A6A-F77DCE51153E}"/>
    <cellStyle name="Comma 12 5 2 3 2" xfId="26686" xr:uid="{71F82DB7-6A92-4725-A870-FD92A31B6FBC}"/>
    <cellStyle name="Comma 12 5 2 3 2 2" xfId="57510" xr:uid="{E311DE80-CDE7-45F3-8DE8-4C9C3320FE87}"/>
    <cellStyle name="Comma 12 5 2 3 3" xfId="42100" xr:uid="{49B02BA1-DAB4-4EAD-AD6B-19CC64AB5763}"/>
    <cellStyle name="Comma 12 5 2 4" xfId="18877" xr:uid="{B1E5CEC0-4EC2-4EB7-B1DF-180BDC31F671}"/>
    <cellStyle name="Comma 12 5 2 4 2" xfId="49701" xr:uid="{4B915756-A910-4AD4-81AA-34F874293BE0}"/>
    <cellStyle name="Comma 12 5 2 5" xfId="34291" xr:uid="{DC5A5DB5-368C-4F75-B6B7-F116A79F012E}"/>
    <cellStyle name="Comma 12 5 3" xfId="5368" xr:uid="{FE3F3DE9-13E0-47E5-BDA3-C9E297C0F75D}"/>
    <cellStyle name="Comma 12 5 3 2" xfId="13179" xr:uid="{C6B67B2A-69B9-45A2-B72A-BCD1EA122381}"/>
    <cellStyle name="Comma 12 5 3 2 2" xfId="28590" xr:uid="{19EC7D33-BA66-4889-A68A-8271D859DD70}"/>
    <cellStyle name="Comma 12 5 3 2 2 2" xfId="59414" xr:uid="{888A5B4C-1747-4E2D-8272-7545D3100C72}"/>
    <cellStyle name="Comma 12 5 3 2 3" xfId="44004" xr:uid="{B31BE005-D7C3-4002-9E14-F1B4288DEA8E}"/>
    <cellStyle name="Comma 12 5 3 3" xfId="20781" xr:uid="{64C99C3E-A2B3-4834-98BA-B5FAA648AFE4}"/>
    <cellStyle name="Comma 12 5 3 3 2" xfId="51605" xr:uid="{9F53F95E-25F1-4089-B7B1-D9435104FF56}"/>
    <cellStyle name="Comma 12 5 3 4" xfId="36195" xr:uid="{8FDE7851-6F7E-4BEE-916D-6E47093F80D2}"/>
    <cellStyle name="Comma 12 5 4" xfId="9376" xr:uid="{4CE8E679-9CED-4BC0-9848-03B982AD64CD}"/>
    <cellStyle name="Comma 12 5 4 2" xfId="24787" xr:uid="{0A3B6D13-2B39-4143-A8D8-292FDAC5F6EF}"/>
    <cellStyle name="Comma 12 5 4 2 2" xfId="55611" xr:uid="{8DD227AE-EC9B-47C1-AD08-E8019E76D5CF}"/>
    <cellStyle name="Comma 12 5 4 3" xfId="40201" xr:uid="{29981412-7A64-4C9B-82FD-EF27BAE577B2}"/>
    <cellStyle name="Comma 12 5 5" xfId="16978" xr:uid="{B61EBB03-5D29-4927-A1AF-0208F20B9AE4}"/>
    <cellStyle name="Comma 12 5 5 2" xfId="47802" xr:uid="{247C3364-185F-4750-AC8B-6DD4C56EFC31}"/>
    <cellStyle name="Comma 12 5 6" xfId="32392" xr:uid="{7CFFCD51-5567-45D7-915B-FCDD0069E643}"/>
    <cellStyle name="Comma 12 6" xfId="2198" xr:uid="{BE227B8E-A1A3-4900-88E5-062207A3275F}"/>
    <cellStyle name="Comma 12 6 2" xfId="6001" xr:uid="{7ED61C7D-0A06-4145-891E-990FFDAF60AE}"/>
    <cellStyle name="Comma 12 6 2 2" xfId="13812" xr:uid="{422F7E4D-26E8-4F3B-B66D-BC89881A5C86}"/>
    <cellStyle name="Comma 12 6 2 2 2" xfId="29223" xr:uid="{4CDB4748-212F-4A54-9AC3-A506EDCD0B77}"/>
    <cellStyle name="Comma 12 6 2 2 2 2" xfId="60047" xr:uid="{698FCAAF-DBA6-4638-9026-E027B516554B}"/>
    <cellStyle name="Comma 12 6 2 2 3" xfId="44637" xr:uid="{07204E0D-85FE-477A-BCD3-9A5BA1A5D22B}"/>
    <cellStyle name="Comma 12 6 2 3" xfId="21414" xr:uid="{54756A4C-B0EC-49C5-9659-775367260562}"/>
    <cellStyle name="Comma 12 6 2 3 2" xfId="52238" xr:uid="{BAA14BB9-D3B6-4403-A17B-D5259BC5EC44}"/>
    <cellStyle name="Comma 12 6 2 4" xfId="36828" xr:uid="{1019BD4A-C367-4572-8AE9-42AEB39E3083}"/>
    <cellStyle name="Comma 12 6 3" xfId="10009" xr:uid="{ECC8F3AE-3B39-4E3C-9203-2783E2BA2778}"/>
    <cellStyle name="Comma 12 6 3 2" xfId="25420" xr:uid="{5937B011-57CD-4779-B314-0A4B6D819372}"/>
    <cellStyle name="Comma 12 6 3 2 2" xfId="56244" xr:uid="{E352D369-C1CB-40D8-ABA4-FE3AD8E453FD}"/>
    <cellStyle name="Comma 12 6 3 3" xfId="40834" xr:uid="{44CA43FF-F104-468D-88F3-F3C59ADBEE84}"/>
    <cellStyle name="Comma 12 6 4" xfId="17611" xr:uid="{61A7F97D-3B54-4CB6-9B7E-7F46600D0C1B}"/>
    <cellStyle name="Comma 12 6 4 2" xfId="48435" xr:uid="{79AA4A10-7ABC-446A-B2CB-7B0596D8A163}"/>
    <cellStyle name="Comma 12 6 5" xfId="33025" xr:uid="{AA62938A-D76F-41AE-AE41-1A7CA1255D2D}"/>
    <cellStyle name="Comma 12 7" xfId="4102" xr:uid="{06BCA304-3FAD-4A86-9CF4-2A8F289E169E}"/>
    <cellStyle name="Comma 12 7 2" xfId="11913" xr:uid="{46559D28-C958-43F4-A112-8167CCC5891A}"/>
    <cellStyle name="Comma 12 7 2 2" xfId="27324" xr:uid="{03E3C3BE-8E75-40D6-A506-F5F11E076FA3}"/>
    <cellStyle name="Comma 12 7 2 2 2" xfId="58148" xr:uid="{1CBB6A3D-68E4-450D-9559-2EDCFB463026}"/>
    <cellStyle name="Comma 12 7 2 3" xfId="42738" xr:uid="{8352DCEA-A7CB-4160-9BFB-98EF06174CAC}"/>
    <cellStyle name="Comma 12 7 3" xfId="19515" xr:uid="{2C6E35D3-4A60-4437-887E-D22C9016B31C}"/>
    <cellStyle name="Comma 12 7 3 2" xfId="50339" xr:uid="{7A754B3B-979C-411C-9603-15D2D13F6E9C}"/>
    <cellStyle name="Comma 12 7 4" xfId="34929" xr:uid="{C7669A30-3C32-4CF5-9F2D-A943A77B90AF}"/>
    <cellStyle name="Comma 12 8" xfId="8110" xr:uid="{6E2E32D5-11DB-4B72-A9D8-FE38898E658F}"/>
    <cellStyle name="Comma 12 8 2" xfId="23521" xr:uid="{BE95F12B-DD6D-4896-BA74-3137CD4E8599}"/>
    <cellStyle name="Comma 12 8 2 2" xfId="54345" xr:uid="{1BFF95DC-7843-4A11-B202-8D2B7C127A10}"/>
    <cellStyle name="Comma 12 8 3" xfId="38935" xr:uid="{2A6024BA-8DD6-417E-B13A-7E578379154E}"/>
    <cellStyle name="Comma 12 9" xfId="15712" xr:uid="{C59EBDF2-DAAA-4FC0-97A6-95358CE27972}"/>
    <cellStyle name="Comma 12 9 2" xfId="46536" xr:uid="{3237E70E-51ED-4960-9F67-3BF1C6ABADC0}"/>
    <cellStyle name="Comma 13" xfId="512" xr:uid="{B6C7FBF7-4741-4646-85BF-D16CF7786019}"/>
    <cellStyle name="Comma 13 2" xfId="1145" xr:uid="{C88243BA-A36A-4C92-A416-1E170856224D}"/>
    <cellStyle name="Comma 13 2 2" xfId="3044" xr:uid="{7C90EA79-2678-4FFB-A300-DE8B949ABFC3}"/>
    <cellStyle name="Comma 13 2 2 2" xfId="6847" xr:uid="{CE0A1847-D653-4ED7-8AFD-4A76E8BF481F}"/>
    <cellStyle name="Comma 13 2 2 2 2" xfId="14658" xr:uid="{966F22FC-A999-4A4B-A9C7-69DC4B63A44A}"/>
    <cellStyle name="Comma 13 2 2 2 2 2" xfId="30069" xr:uid="{DB3E7554-81E0-481B-B8F6-5465A1BC7769}"/>
    <cellStyle name="Comma 13 2 2 2 2 2 2" xfId="60893" xr:uid="{69570326-4B98-4BBA-BEA1-386F3430656F}"/>
    <cellStyle name="Comma 13 2 2 2 2 3" xfId="45483" xr:uid="{BBF3868B-5663-4F3C-8DD4-169B90EBCDEC}"/>
    <cellStyle name="Comma 13 2 2 2 3" xfId="22260" xr:uid="{43F26365-4EDE-493B-B04F-6B38727D91CB}"/>
    <cellStyle name="Comma 13 2 2 2 3 2" xfId="53084" xr:uid="{E844C476-2917-4F31-BD88-0892EED4D376}"/>
    <cellStyle name="Comma 13 2 2 2 4" xfId="37674" xr:uid="{B60BAA8B-352C-4C3F-9B57-EBCC44E6736F}"/>
    <cellStyle name="Comma 13 2 2 3" xfId="10855" xr:uid="{5233ADA3-E9C5-4315-90DF-F550C1FDADAA}"/>
    <cellStyle name="Comma 13 2 2 3 2" xfId="26266" xr:uid="{C2B90723-1119-4DBD-9404-CBE446A473F8}"/>
    <cellStyle name="Comma 13 2 2 3 2 2" xfId="57090" xr:uid="{B3013617-2CE1-4C0E-B803-B055F62502CC}"/>
    <cellStyle name="Comma 13 2 2 3 3" xfId="41680" xr:uid="{88C8A19E-320A-4178-8496-73C6B3F8257A}"/>
    <cellStyle name="Comma 13 2 2 4" xfId="18457" xr:uid="{C4C566BD-CF7F-4AC6-9936-7F93CD7807EC}"/>
    <cellStyle name="Comma 13 2 2 4 2" xfId="49281" xr:uid="{513B4C3F-8266-4033-B7E2-93D5C577629E}"/>
    <cellStyle name="Comma 13 2 2 5" xfId="33871" xr:uid="{82F1AE16-2D97-4400-8FEE-54B89627D65B}"/>
    <cellStyle name="Comma 13 2 3" xfId="4948" xr:uid="{3B1DB9AE-1565-4F91-8661-A34591181D3A}"/>
    <cellStyle name="Comma 13 2 3 2" xfId="12759" xr:uid="{BAD5DE1F-1615-4829-8680-5D919D5B1D41}"/>
    <cellStyle name="Comma 13 2 3 2 2" xfId="28170" xr:uid="{02F8A5E4-E2C0-40D7-ACFA-630E06CAEC2C}"/>
    <cellStyle name="Comma 13 2 3 2 2 2" xfId="58994" xr:uid="{5040E228-6850-4329-9BBE-7DBEBF8CDA4B}"/>
    <cellStyle name="Comma 13 2 3 2 3" xfId="43584" xr:uid="{96359FEB-DEDE-48F4-B1DC-EB107BE2549C}"/>
    <cellStyle name="Comma 13 2 3 3" xfId="20361" xr:uid="{A3D62609-0FC2-4289-8307-C0E8A646BF8C}"/>
    <cellStyle name="Comma 13 2 3 3 2" xfId="51185" xr:uid="{39ED82D5-1D50-4B8F-B2A8-6B565FE044B5}"/>
    <cellStyle name="Comma 13 2 3 4" xfId="35775" xr:uid="{CCF8628C-20FA-46DF-902C-49CAF8D2B199}"/>
    <cellStyle name="Comma 13 2 4" xfId="8956" xr:uid="{AB18E877-A5AB-4A43-8683-47CD9405BD3F}"/>
    <cellStyle name="Comma 13 2 4 2" xfId="24367" xr:uid="{3210281E-847D-4E48-ABD9-13CF37D49E93}"/>
    <cellStyle name="Comma 13 2 4 2 2" xfId="55191" xr:uid="{FE69EDF6-150B-4170-B151-F297709427C5}"/>
    <cellStyle name="Comma 13 2 4 3" xfId="39781" xr:uid="{A1413E59-AAD5-4051-955A-B653C5D55647}"/>
    <cellStyle name="Comma 13 2 5" xfId="16558" xr:uid="{F0F4FCB9-D302-46FE-897E-24BB703BEB1D}"/>
    <cellStyle name="Comma 13 2 5 2" xfId="47382" xr:uid="{2DF76E84-70EC-4477-BAA2-25BBC02AF9F1}"/>
    <cellStyle name="Comma 13 2 6" xfId="31972" xr:uid="{ADF8D8C0-9C40-43A1-B7BD-13016D065FB6}"/>
    <cellStyle name="Comma 13 3" xfId="1778" xr:uid="{3BA42E75-D910-46A6-9C6C-51E9EBCE6D5C}"/>
    <cellStyle name="Comma 13 3 2" xfId="3677" xr:uid="{AA5B70FB-28EA-49BD-89C2-9D603E5DAACE}"/>
    <cellStyle name="Comma 13 3 2 2" xfId="7480" xr:uid="{0A127F11-9B5F-4D7A-8C71-0BAB52D93341}"/>
    <cellStyle name="Comma 13 3 2 2 2" xfId="15291" xr:uid="{FAF8F06A-3920-4795-83E1-3EA61FB44CBD}"/>
    <cellStyle name="Comma 13 3 2 2 2 2" xfId="30702" xr:uid="{485DE399-D622-4FF6-AEA5-3D296F78D612}"/>
    <cellStyle name="Comma 13 3 2 2 2 2 2" xfId="61526" xr:uid="{74A50963-F6FA-4FBA-832B-6E1D18BFABD2}"/>
    <cellStyle name="Comma 13 3 2 2 2 3" xfId="46116" xr:uid="{904DD6F7-F580-441C-B977-B12372BB6D26}"/>
    <cellStyle name="Comma 13 3 2 2 3" xfId="22893" xr:uid="{AE9A7569-D989-477F-BA0D-F5C8D2E2DEA3}"/>
    <cellStyle name="Comma 13 3 2 2 3 2" xfId="53717" xr:uid="{0B13EA24-3FA1-49E2-BE66-E42BC5CEF858}"/>
    <cellStyle name="Comma 13 3 2 2 4" xfId="38307" xr:uid="{ACC560A1-F821-4697-BC4A-52C6E3C00114}"/>
    <cellStyle name="Comma 13 3 2 3" xfId="11488" xr:uid="{DCACFBEA-4368-4D1B-9108-457AFE2968F5}"/>
    <cellStyle name="Comma 13 3 2 3 2" xfId="26899" xr:uid="{BCF82780-FAEE-4281-9DB5-ADD3195BE50A}"/>
    <cellStyle name="Comma 13 3 2 3 2 2" xfId="57723" xr:uid="{AD6058FE-E530-4B6C-AA1C-45201B2C8227}"/>
    <cellStyle name="Comma 13 3 2 3 3" xfId="42313" xr:uid="{107BAFA7-737A-47A1-8021-F895D4EF3077}"/>
    <cellStyle name="Comma 13 3 2 4" xfId="19090" xr:uid="{3B42D005-2B5E-433D-BDAD-91FE5456369F}"/>
    <cellStyle name="Comma 13 3 2 4 2" xfId="49914" xr:uid="{B56B409E-1828-476E-B4E5-17D515802FF3}"/>
    <cellStyle name="Comma 13 3 2 5" xfId="34504" xr:uid="{7A37A3E7-1E96-4DF0-9725-83E93D53DD06}"/>
    <cellStyle name="Comma 13 3 3" xfId="5581" xr:uid="{AE6C734C-95E2-4E5E-AB31-6809FBB08F0F}"/>
    <cellStyle name="Comma 13 3 3 2" xfId="13392" xr:uid="{434EC7D7-8912-44F1-8E7D-097A5E5C0110}"/>
    <cellStyle name="Comma 13 3 3 2 2" xfId="28803" xr:uid="{9358C23D-974A-475E-990B-E9026A98D838}"/>
    <cellStyle name="Comma 13 3 3 2 2 2" xfId="59627" xr:uid="{C58732C1-B4AF-444D-8E5B-B0E056CC97D1}"/>
    <cellStyle name="Comma 13 3 3 2 3" xfId="44217" xr:uid="{08A53658-9D27-421D-9FF2-88A1B4BA337E}"/>
    <cellStyle name="Comma 13 3 3 3" xfId="20994" xr:uid="{96DAD5A4-C6BC-4E99-8E33-9DBF27612705}"/>
    <cellStyle name="Comma 13 3 3 3 2" xfId="51818" xr:uid="{11578ECA-693F-461C-B9C1-4C206DB2E557}"/>
    <cellStyle name="Comma 13 3 3 4" xfId="36408" xr:uid="{47ECA9D9-AAD1-47BF-988D-85C549BEA36E}"/>
    <cellStyle name="Comma 13 3 4" xfId="9589" xr:uid="{CA42437A-8EA4-4450-AAD5-F393BA3CAC80}"/>
    <cellStyle name="Comma 13 3 4 2" xfId="25000" xr:uid="{86CCD0B9-C034-4AED-BEB2-08D018069D86}"/>
    <cellStyle name="Comma 13 3 4 2 2" xfId="55824" xr:uid="{CA6F6992-0A05-44BB-8CB8-64318C6C126D}"/>
    <cellStyle name="Comma 13 3 4 3" xfId="40414" xr:uid="{DA5A88A8-B595-4932-93BA-1A9A375502D1}"/>
    <cellStyle name="Comma 13 3 5" xfId="17191" xr:uid="{30F7712D-35D2-4B1E-AEE3-7AE22C21CD75}"/>
    <cellStyle name="Comma 13 3 5 2" xfId="48015" xr:uid="{C6ABDEC9-C7E5-41AD-8B11-62D9C779E176}"/>
    <cellStyle name="Comma 13 3 6" xfId="32605" xr:uid="{6BEE3271-C642-4441-8E0D-208D138A57A3}"/>
    <cellStyle name="Comma 13 4" xfId="2411" xr:uid="{7AD345A3-0E65-491B-8FA9-052F9EFF39E8}"/>
    <cellStyle name="Comma 13 4 2" xfId="6214" xr:uid="{F2E71363-3321-462A-8D55-4CFD2A2DA073}"/>
    <cellStyle name="Comma 13 4 2 2" xfId="14025" xr:uid="{F9F35F09-65E4-48E8-8251-CB7AB5180A5B}"/>
    <cellStyle name="Comma 13 4 2 2 2" xfId="29436" xr:uid="{EED3F16E-59F3-4D34-89FA-1AA164CE9517}"/>
    <cellStyle name="Comma 13 4 2 2 2 2" xfId="60260" xr:uid="{164AA8F2-FD41-4C17-821F-BE6FA8330FC1}"/>
    <cellStyle name="Comma 13 4 2 2 3" xfId="44850" xr:uid="{6A923193-699C-4CD2-94AC-1847E940FAD8}"/>
    <cellStyle name="Comma 13 4 2 3" xfId="21627" xr:uid="{C41B39FD-054F-4372-95F0-F421EE7784DF}"/>
    <cellStyle name="Comma 13 4 2 3 2" xfId="52451" xr:uid="{D42E85C6-07ED-4ECC-A2DB-A84B5A5E4EE6}"/>
    <cellStyle name="Comma 13 4 2 4" xfId="37041" xr:uid="{6D14E029-E1FF-4987-9C01-1046157B8576}"/>
    <cellStyle name="Comma 13 4 3" xfId="10222" xr:uid="{AADD9143-34D4-4404-93FD-003D669D1AFD}"/>
    <cellStyle name="Comma 13 4 3 2" xfId="25633" xr:uid="{D96113EF-A672-4F95-ABC0-2DB2432DF2C0}"/>
    <cellStyle name="Comma 13 4 3 2 2" xfId="56457" xr:uid="{32943EC9-8743-4143-9076-DF45F1CD4356}"/>
    <cellStyle name="Comma 13 4 3 3" xfId="41047" xr:uid="{14C510A2-2AE5-4F07-8A8A-BF4DEBE4F318}"/>
    <cellStyle name="Comma 13 4 4" xfId="17824" xr:uid="{0E4B9D18-1931-44D4-B4B9-F2E34C4EA4DC}"/>
    <cellStyle name="Comma 13 4 4 2" xfId="48648" xr:uid="{235B6080-23FC-4DC2-978F-83A8213E881A}"/>
    <cellStyle name="Comma 13 4 5" xfId="33238" xr:uid="{DC6B31B0-41D4-4ECE-84FA-E387316FA699}"/>
    <cellStyle name="Comma 13 5" xfId="4315" xr:uid="{B9FFE6E5-391F-48B2-802A-98ED9F22D72C}"/>
    <cellStyle name="Comma 13 5 2" xfId="12126" xr:uid="{C6789B16-9E70-4575-ABBA-AEE3D354E38B}"/>
    <cellStyle name="Comma 13 5 2 2" xfId="27537" xr:uid="{3C29D7C9-F978-4CF9-BDDF-1A557A5A15B9}"/>
    <cellStyle name="Comma 13 5 2 2 2" xfId="58361" xr:uid="{DB405A7D-EB77-41A3-9CBE-4C70B7AB2C0C}"/>
    <cellStyle name="Comma 13 5 2 3" xfId="42951" xr:uid="{F720B770-5164-4E2A-9EBD-AF66F54F40DC}"/>
    <cellStyle name="Comma 13 5 3" xfId="19728" xr:uid="{1631E833-448B-425C-9E71-BC839BBDC395}"/>
    <cellStyle name="Comma 13 5 3 2" xfId="50552" xr:uid="{03C5C565-E973-47ED-A247-313F8ADFA1CB}"/>
    <cellStyle name="Comma 13 5 4" xfId="35142" xr:uid="{2312C68F-8F0D-446D-A70B-9EA9B815E959}"/>
    <cellStyle name="Comma 13 6" xfId="8323" xr:uid="{AE1DB65E-7582-4C1D-A845-E47FEFD0270E}"/>
    <cellStyle name="Comma 13 6 2" xfId="23734" xr:uid="{B456FA67-23C6-40BC-8B33-26D74368A361}"/>
    <cellStyle name="Comma 13 6 2 2" xfId="54558" xr:uid="{308E14AA-D50F-4C78-807A-F1811911BB2D}"/>
    <cellStyle name="Comma 13 6 3" xfId="39148" xr:uid="{CE4BF29A-ACA1-4184-A10D-7CC06E2D25D1}"/>
    <cellStyle name="Comma 13 7" xfId="15925" xr:uid="{2AE01B6D-4E00-47E7-8E4E-436197D659AF}"/>
    <cellStyle name="Comma 13 7 2" xfId="46749" xr:uid="{3D84D7CD-580E-41B2-AE7E-64FB75BB9F9E}"/>
    <cellStyle name="Comma 13 8" xfId="31339" xr:uid="{131F56B6-D5F0-482B-9CD2-9F8B19703621}"/>
    <cellStyle name="Comma 14" xfId="300" xr:uid="{395CDDA3-5D44-46C7-874C-C4FE6B65AA79}"/>
    <cellStyle name="Comma 14 2" xfId="934" xr:uid="{3273E2D8-AB8C-4C14-9564-EDEE331A6EA6}"/>
    <cellStyle name="Comma 14 2 2" xfId="2833" xr:uid="{C88962B6-01D9-41CC-9F51-28456F0D3734}"/>
    <cellStyle name="Comma 14 2 2 2" xfId="6636" xr:uid="{F13E54D7-FE44-4604-A76A-D1C259379D9E}"/>
    <cellStyle name="Comma 14 2 2 2 2" xfId="14447" xr:uid="{ADBD4933-66D1-49CC-A7BA-869DCA2337FF}"/>
    <cellStyle name="Comma 14 2 2 2 2 2" xfId="29858" xr:uid="{1913CC11-EC11-4BF2-92BC-AAF270F76EB2}"/>
    <cellStyle name="Comma 14 2 2 2 2 2 2" xfId="60682" xr:uid="{FCD45D81-B153-4F1A-BEA1-95B0029EF6A0}"/>
    <cellStyle name="Comma 14 2 2 2 2 3" xfId="45272" xr:uid="{2B4A7DDE-3CEC-46BC-B5E1-BEDB93719ABC}"/>
    <cellStyle name="Comma 14 2 2 2 3" xfId="22049" xr:uid="{301736D3-7752-430C-9BC3-5742B8DCA11F}"/>
    <cellStyle name="Comma 14 2 2 2 3 2" xfId="52873" xr:uid="{A67E6E88-1941-4AC6-8912-EA7C2B880428}"/>
    <cellStyle name="Comma 14 2 2 2 4" xfId="37463" xr:uid="{42657CA9-6FB0-4637-B874-B9F6045F1200}"/>
    <cellStyle name="Comma 14 2 2 3" xfId="10644" xr:uid="{139E834D-B958-438B-BB77-8B2257C10BE3}"/>
    <cellStyle name="Comma 14 2 2 3 2" xfId="26055" xr:uid="{D54D6E34-02A6-4E1C-916E-E7B3A51AE5E7}"/>
    <cellStyle name="Comma 14 2 2 3 2 2" xfId="56879" xr:uid="{CF6A2E01-A7E3-48C6-ADCB-C70C644C41C6}"/>
    <cellStyle name="Comma 14 2 2 3 3" xfId="41469" xr:uid="{C61DFBB4-70B2-4692-A62E-04BF67E9F9F6}"/>
    <cellStyle name="Comma 14 2 2 4" xfId="18246" xr:uid="{8C8E59EE-0901-4D28-8E1D-9C453182421A}"/>
    <cellStyle name="Comma 14 2 2 4 2" xfId="49070" xr:uid="{98A33846-D26C-4FC1-9E81-92BC11927988}"/>
    <cellStyle name="Comma 14 2 2 5" xfId="33660" xr:uid="{CEB63AA6-13FF-437A-AD89-78A5A859B2EC}"/>
    <cellStyle name="Comma 14 2 3" xfId="4737" xr:uid="{DCD0742E-6403-4AB4-BD78-D2352DA55D3F}"/>
    <cellStyle name="Comma 14 2 3 2" xfId="12548" xr:uid="{9BB0845C-AD6A-47DF-9C3D-D6BB1C402417}"/>
    <cellStyle name="Comma 14 2 3 2 2" xfId="27959" xr:uid="{AC66995E-3471-4905-9522-D6D6E9B568EB}"/>
    <cellStyle name="Comma 14 2 3 2 2 2" xfId="58783" xr:uid="{39597491-CD8A-40B7-839E-73B44FA9FA65}"/>
    <cellStyle name="Comma 14 2 3 2 3" xfId="43373" xr:uid="{70A458ED-E0A4-4600-A433-F2F1FF3808A3}"/>
    <cellStyle name="Comma 14 2 3 3" xfId="20150" xr:uid="{577FA360-D5E5-43BA-AD05-DED3A057464A}"/>
    <cellStyle name="Comma 14 2 3 3 2" xfId="50974" xr:uid="{33141E95-B900-4476-9EA5-3FE49865500D}"/>
    <cellStyle name="Comma 14 2 3 4" xfId="35564" xr:uid="{8192702F-A16F-46B3-A453-ACAEF3BD3207}"/>
    <cellStyle name="Comma 14 2 4" xfId="8745" xr:uid="{7964A93C-7DE7-427E-AA35-F9E82723BD43}"/>
    <cellStyle name="Comma 14 2 4 2" xfId="24156" xr:uid="{63990B37-9EEC-4B14-9E43-5E36BC3D97FE}"/>
    <cellStyle name="Comma 14 2 4 2 2" xfId="54980" xr:uid="{4FD1F4D5-F6EB-43ED-A305-952B61F13336}"/>
    <cellStyle name="Comma 14 2 4 3" xfId="39570" xr:uid="{A6679BDB-CF9A-4A47-AC54-5796F04B5477}"/>
    <cellStyle name="Comma 14 2 5" xfId="16347" xr:uid="{91A3F828-78B5-45AB-A903-52C627F0522E}"/>
    <cellStyle name="Comma 14 2 5 2" xfId="47171" xr:uid="{5A4033A6-8385-466B-A5A4-5B861A24F2BA}"/>
    <cellStyle name="Comma 14 2 6" xfId="31761" xr:uid="{149C4E7B-9262-402E-9207-DD8D7D027D7A}"/>
    <cellStyle name="Comma 14 3" xfId="1567" xr:uid="{432B5071-ED65-4DE0-8492-A7CC444AF5AD}"/>
    <cellStyle name="Comma 14 3 2" xfId="3466" xr:uid="{F52CB72A-4894-46D4-9947-44A15CBD5946}"/>
    <cellStyle name="Comma 14 3 2 2" xfId="7269" xr:uid="{8E684CF6-4274-409A-BCC8-A60A6E890697}"/>
    <cellStyle name="Comma 14 3 2 2 2" xfId="15080" xr:uid="{2F5EF452-AF96-419A-8843-ECA8C38A7DA0}"/>
    <cellStyle name="Comma 14 3 2 2 2 2" xfId="30491" xr:uid="{54925C11-B874-4511-8AAF-120D3FDCC5FB}"/>
    <cellStyle name="Comma 14 3 2 2 2 2 2" xfId="61315" xr:uid="{8A222A04-2DF7-4000-8DFA-4BAC7675000C}"/>
    <cellStyle name="Comma 14 3 2 2 2 3" xfId="45905" xr:uid="{1212FEAD-B30A-4EF3-BBB3-9D69889A225B}"/>
    <cellStyle name="Comma 14 3 2 2 3" xfId="22682" xr:uid="{F9BDC97E-A5D3-4F64-814C-E475972FF2C8}"/>
    <cellStyle name="Comma 14 3 2 2 3 2" xfId="53506" xr:uid="{F1428A15-C547-4CAF-9C88-66EB4DF13FA8}"/>
    <cellStyle name="Comma 14 3 2 2 4" xfId="38096" xr:uid="{1794248B-EFC1-4A13-92C5-6D8F9271599F}"/>
    <cellStyle name="Comma 14 3 2 3" xfId="11277" xr:uid="{2D6FA392-596A-40C7-948A-838E190AECEA}"/>
    <cellStyle name="Comma 14 3 2 3 2" xfId="26688" xr:uid="{1532B549-6A38-466D-85FC-8E1CFB15BCE4}"/>
    <cellStyle name="Comma 14 3 2 3 2 2" xfId="57512" xr:uid="{06FB687B-0CA2-468A-A37C-3EFBC52B8275}"/>
    <cellStyle name="Comma 14 3 2 3 3" xfId="42102" xr:uid="{0CB056A0-C2FE-4B96-AD7D-27BFA81724D0}"/>
    <cellStyle name="Comma 14 3 2 4" xfId="18879" xr:uid="{AA453745-41A4-4A30-B7C9-3BD6C1B71010}"/>
    <cellStyle name="Comma 14 3 2 4 2" xfId="49703" xr:uid="{2EB3572A-B1BF-4684-AD1C-B3E2E6C3A3A7}"/>
    <cellStyle name="Comma 14 3 2 5" xfId="34293" xr:uid="{7134A98B-6129-4418-97D2-B5EC447E440C}"/>
    <cellStyle name="Comma 14 3 3" xfId="5370" xr:uid="{2A720627-E631-4903-BCEF-B9B177E3A08A}"/>
    <cellStyle name="Comma 14 3 3 2" xfId="13181" xr:uid="{B104EE1C-E185-4C50-A617-2A9B12507C30}"/>
    <cellStyle name="Comma 14 3 3 2 2" xfId="28592" xr:uid="{2A7580A2-D4CC-4179-8226-6B69E35356BA}"/>
    <cellStyle name="Comma 14 3 3 2 2 2" xfId="59416" xr:uid="{EA86EE5E-86BA-48EA-91A9-0C0952F8BF07}"/>
    <cellStyle name="Comma 14 3 3 2 3" xfId="44006" xr:uid="{63E1504E-9F24-4AB0-A1FB-A4A16C91F137}"/>
    <cellStyle name="Comma 14 3 3 3" xfId="20783" xr:uid="{B7381284-FC33-4C08-9432-5ACAA5EA74A7}"/>
    <cellStyle name="Comma 14 3 3 3 2" xfId="51607" xr:uid="{C8DCB060-062C-44FB-90AF-4E1386D4CAC7}"/>
    <cellStyle name="Comma 14 3 3 4" xfId="36197" xr:uid="{D6340AA7-872C-4AFB-AAAA-EE508F1C0B15}"/>
    <cellStyle name="Comma 14 3 4" xfId="9378" xr:uid="{D189A830-0E64-4573-AE52-A8125470A88F}"/>
    <cellStyle name="Comma 14 3 4 2" xfId="24789" xr:uid="{29476596-14C8-4582-8434-FA4A9296982E}"/>
    <cellStyle name="Comma 14 3 4 2 2" xfId="55613" xr:uid="{E116888F-87D9-4E73-9E97-8BA4E478F662}"/>
    <cellStyle name="Comma 14 3 4 3" xfId="40203" xr:uid="{BF36DF54-0F11-499A-B90F-0685BF7E0A12}"/>
    <cellStyle name="Comma 14 3 5" xfId="16980" xr:uid="{4FA7680A-3424-46BA-96D8-3DF10E10AA59}"/>
    <cellStyle name="Comma 14 3 5 2" xfId="47804" xr:uid="{9D34AF40-D21F-4B57-863B-2B73AD714343}"/>
    <cellStyle name="Comma 14 3 6" xfId="32394" xr:uid="{26B10DC0-993A-41AE-9948-C48D749FCB64}"/>
    <cellStyle name="Comma 14 4" xfId="2200" xr:uid="{5CB70D41-BC56-4CC9-A39E-E08BAB77C8D0}"/>
    <cellStyle name="Comma 14 4 2" xfId="6003" xr:uid="{D9A66068-68D9-484B-B550-18955548494F}"/>
    <cellStyle name="Comma 14 4 2 2" xfId="13814" xr:uid="{4B76522A-1D5C-4DF2-99E9-EFF722077031}"/>
    <cellStyle name="Comma 14 4 2 2 2" xfId="29225" xr:uid="{3A8061E8-B45F-49EF-A29E-009785E1D338}"/>
    <cellStyle name="Comma 14 4 2 2 2 2" xfId="60049" xr:uid="{C083F69B-F6CE-4D43-A214-2B1A541730D2}"/>
    <cellStyle name="Comma 14 4 2 2 3" xfId="44639" xr:uid="{96EB346D-3012-42E5-AF0B-1F6F4817879F}"/>
    <cellStyle name="Comma 14 4 2 3" xfId="21416" xr:uid="{B6B12CF5-B974-4755-9492-40FA7DE6B975}"/>
    <cellStyle name="Comma 14 4 2 3 2" xfId="52240" xr:uid="{27CE63B5-D109-46B6-855A-4F460002C76B}"/>
    <cellStyle name="Comma 14 4 2 4" xfId="36830" xr:uid="{2ECAADB9-9E97-4DEC-B3D5-4398A5D801BB}"/>
    <cellStyle name="Comma 14 4 3" xfId="10011" xr:uid="{59EB7B54-39A7-452C-A17B-43ADF94D07FB}"/>
    <cellStyle name="Comma 14 4 3 2" xfId="25422" xr:uid="{EEFD977A-14DC-44CF-BA0B-57199419CEFB}"/>
    <cellStyle name="Comma 14 4 3 2 2" xfId="56246" xr:uid="{3CAF9925-C4A6-4709-AD0D-2E5FD18CCB82}"/>
    <cellStyle name="Comma 14 4 3 3" xfId="40836" xr:uid="{31DB22F6-8CE9-49F8-BF89-AF37C7CB7A62}"/>
    <cellStyle name="Comma 14 4 4" xfId="17613" xr:uid="{C3D71B43-CA55-4458-AFFD-51A6D547689C}"/>
    <cellStyle name="Comma 14 4 4 2" xfId="48437" xr:uid="{2ECF8357-918B-4960-88A3-E1A4275DA60B}"/>
    <cellStyle name="Comma 14 4 5" xfId="33027" xr:uid="{4129E6C6-2E79-4569-BCFB-9F17901D96ED}"/>
    <cellStyle name="Comma 14 5" xfId="4104" xr:uid="{9D86DE20-6274-4E4A-B704-C9528F79237B}"/>
    <cellStyle name="Comma 14 5 2" xfId="11915" xr:uid="{7DABAD8E-3EBF-4465-9CE2-D183FF46F3E7}"/>
    <cellStyle name="Comma 14 5 2 2" xfId="27326" xr:uid="{38166D3F-B3C0-4785-BA0C-276DB83545E0}"/>
    <cellStyle name="Comma 14 5 2 2 2" xfId="58150" xr:uid="{7086D117-7573-4FFF-94AA-25E8DD0DAD0F}"/>
    <cellStyle name="Comma 14 5 2 3" xfId="42740" xr:uid="{D4EE6C66-622E-41AD-B258-A4FA9BD8E54A}"/>
    <cellStyle name="Comma 14 5 3" xfId="19517" xr:uid="{8AFC77D1-9DD0-4E11-A520-FDE0DF4DEB81}"/>
    <cellStyle name="Comma 14 5 3 2" xfId="50341" xr:uid="{6D6B861B-DE88-48BC-AE02-7C38D220F594}"/>
    <cellStyle name="Comma 14 5 4" xfId="34931" xr:uid="{DEC0BDDA-5911-440E-A84B-53FF15BFC956}"/>
    <cellStyle name="Comma 14 6" xfId="8112" xr:uid="{ED3140D8-9C2F-4D08-910D-F8A1F32B6A91}"/>
    <cellStyle name="Comma 14 6 2" xfId="23523" xr:uid="{C9812EB1-4087-433E-A764-02E7EB49E6EE}"/>
    <cellStyle name="Comma 14 6 2 2" xfId="54347" xr:uid="{36F1FDBE-5566-4035-B01F-6E5475EC3C23}"/>
    <cellStyle name="Comma 14 6 3" xfId="38937" xr:uid="{C68F0674-790E-4202-849F-C1F54F9BC9B4}"/>
    <cellStyle name="Comma 14 7" xfId="15714" xr:uid="{DFCF0275-2360-48FE-83DE-6FB66A421278}"/>
    <cellStyle name="Comma 14 7 2" xfId="46538" xr:uid="{8983C949-9344-47DF-9E94-F7A34591939C}"/>
    <cellStyle name="Comma 14 8" xfId="31128" xr:uid="{4121788B-4826-4136-A812-84250696E5F4}"/>
    <cellStyle name="Comma 15" xfId="722" xr:uid="{5B86DAD6-505C-4910-B932-53A71540A61C}"/>
    <cellStyle name="Comma 15 2" xfId="1355" xr:uid="{A072CB07-EEE5-4FBB-B743-7A584B4FCE06}"/>
    <cellStyle name="Comma 15 2 2" xfId="3254" xr:uid="{AD63C9CF-C492-4843-81DF-B5438FAD2231}"/>
    <cellStyle name="Comma 15 2 2 2" xfId="7057" xr:uid="{9F666768-141B-4C33-8CE1-4089B64A8F0A}"/>
    <cellStyle name="Comma 15 2 2 2 2" xfId="14868" xr:uid="{FE004FE2-0424-464B-8CCF-2B2AAB2A2910}"/>
    <cellStyle name="Comma 15 2 2 2 2 2" xfId="30279" xr:uid="{7931F7AA-CD15-4768-A505-0E73B305F4C8}"/>
    <cellStyle name="Comma 15 2 2 2 2 2 2" xfId="61103" xr:uid="{ADBA2414-B80C-43FD-B355-9372BFCADED1}"/>
    <cellStyle name="Comma 15 2 2 2 2 3" xfId="45693" xr:uid="{72F4BE6B-C2F4-4354-ACF5-4C052F0F8A86}"/>
    <cellStyle name="Comma 15 2 2 2 3" xfId="22470" xr:uid="{ED8F5DF5-6945-4FEC-A764-FE2A16ECA0EB}"/>
    <cellStyle name="Comma 15 2 2 2 3 2" xfId="53294" xr:uid="{2CC98C7C-2048-411C-9D78-842D967E5449}"/>
    <cellStyle name="Comma 15 2 2 2 4" xfId="37884" xr:uid="{905E22CE-B78D-4938-8CD5-B38BB62A5348}"/>
    <cellStyle name="Comma 15 2 2 3" xfId="11065" xr:uid="{ADD950BC-1181-4B4C-8F2A-173A91DC0C36}"/>
    <cellStyle name="Comma 15 2 2 3 2" xfId="26476" xr:uid="{D142B802-2F2C-438F-B6AC-9CD51CC35FB6}"/>
    <cellStyle name="Comma 15 2 2 3 2 2" xfId="57300" xr:uid="{7E37B897-85C1-4ED9-9A4F-BF7AFCAFE1DD}"/>
    <cellStyle name="Comma 15 2 2 3 3" xfId="41890" xr:uid="{26CAA92B-63AD-4EDA-85D3-5C779BF43A12}"/>
    <cellStyle name="Comma 15 2 2 4" xfId="18667" xr:uid="{167F42F4-8075-4128-985D-DDF530515AF3}"/>
    <cellStyle name="Comma 15 2 2 4 2" xfId="49491" xr:uid="{C4B55531-C015-4834-AAF2-F428CFBB3DFB}"/>
    <cellStyle name="Comma 15 2 2 5" xfId="34081" xr:uid="{D9152B55-92DE-44DC-BF29-642296593519}"/>
    <cellStyle name="Comma 15 2 3" xfId="5158" xr:uid="{A0658E11-9C3D-4118-AB32-1D558F2EB97E}"/>
    <cellStyle name="Comma 15 2 3 2" xfId="12969" xr:uid="{01DBC929-5AB1-49F5-AB63-CD0FE8910B15}"/>
    <cellStyle name="Comma 15 2 3 2 2" xfId="28380" xr:uid="{3465C0C0-A36A-47E0-8086-AFA979A57B91}"/>
    <cellStyle name="Comma 15 2 3 2 2 2" xfId="59204" xr:uid="{F4EFBC7D-69CF-4658-80DB-7D09956BF0F4}"/>
    <cellStyle name="Comma 15 2 3 2 3" xfId="43794" xr:uid="{D77B64F4-8178-4EC9-AD06-A1DCB21483CC}"/>
    <cellStyle name="Comma 15 2 3 3" xfId="20571" xr:uid="{FDCAF66B-397B-4578-A0A6-2B65FA469080}"/>
    <cellStyle name="Comma 15 2 3 3 2" xfId="51395" xr:uid="{CA4A0558-C4B2-4136-A7AF-0AE7A124B035}"/>
    <cellStyle name="Comma 15 2 3 4" xfId="35985" xr:uid="{2746874B-F994-481B-9123-B71C170F30EB}"/>
    <cellStyle name="Comma 15 2 4" xfId="9166" xr:uid="{06E9FECE-42B5-444A-9D35-D9B0A7396DEE}"/>
    <cellStyle name="Comma 15 2 4 2" xfId="24577" xr:uid="{A7FEAB75-203A-49EC-BE85-8998A581F30E}"/>
    <cellStyle name="Comma 15 2 4 2 2" xfId="55401" xr:uid="{0D20285D-FCE0-4620-91AB-37F789DD861B}"/>
    <cellStyle name="Comma 15 2 4 3" xfId="39991" xr:uid="{9C4D5905-EA93-4D07-877A-C61CC3BA4DAC}"/>
    <cellStyle name="Comma 15 2 5" xfId="16768" xr:uid="{F0BDCCD1-1292-45DC-A0E7-3044AD2DBFA5}"/>
    <cellStyle name="Comma 15 2 5 2" xfId="47592" xr:uid="{A86EADE8-2F24-40E7-8326-EAC1BF74E356}"/>
    <cellStyle name="Comma 15 2 6" xfId="32182" xr:uid="{BE1A66E2-7CB6-4196-A579-0377BC28C02A}"/>
    <cellStyle name="Comma 15 3" xfId="1988" xr:uid="{A0FAE0A3-C15B-4085-9391-0EF27CA07C80}"/>
    <cellStyle name="Comma 15 3 2" xfId="3887" xr:uid="{6982B0A8-CA8A-4CD9-9FDF-828D74E34B7E}"/>
    <cellStyle name="Comma 15 3 2 2" xfId="7690" xr:uid="{D5BE4C18-D189-4868-9BD3-C8D932D47A5C}"/>
    <cellStyle name="Comma 15 3 2 2 2" xfId="15501" xr:uid="{140BE5B3-D593-4E12-AE34-CCE8FC46C639}"/>
    <cellStyle name="Comma 15 3 2 2 2 2" xfId="30912" xr:uid="{550388CA-FB31-428B-96A0-E96A28B78EE4}"/>
    <cellStyle name="Comma 15 3 2 2 2 2 2" xfId="61736" xr:uid="{1E54CE47-DF42-4D2A-932F-D7B706DB2096}"/>
    <cellStyle name="Comma 15 3 2 2 2 3" xfId="46326" xr:uid="{333B5C45-3184-4EF8-8B3C-D7A21DA6896A}"/>
    <cellStyle name="Comma 15 3 2 2 3" xfId="23103" xr:uid="{5B74259C-0B7D-4015-A27E-29CB28FA89D5}"/>
    <cellStyle name="Comma 15 3 2 2 3 2" xfId="53927" xr:uid="{C675F4DA-31F2-4C22-B1ED-42D019F75C1D}"/>
    <cellStyle name="Comma 15 3 2 2 4" xfId="38517" xr:uid="{FDFF861C-B305-4744-8F80-77BD27D55894}"/>
    <cellStyle name="Comma 15 3 2 3" xfId="11698" xr:uid="{24430304-03FE-4990-946D-1C4496EAD30D}"/>
    <cellStyle name="Comma 15 3 2 3 2" xfId="27109" xr:uid="{D0859D4D-1655-4597-A7A9-4C5F6D2D4D7E}"/>
    <cellStyle name="Comma 15 3 2 3 2 2" xfId="57933" xr:uid="{D041F2D6-2136-460D-823A-E5E8A53A8A34}"/>
    <cellStyle name="Comma 15 3 2 3 3" xfId="42523" xr:uid="{3AB6124D-339F-49EC-8324-7F02E0169FA9}"/>
    <cellStyle name="Comma 15 3 2 4" xfId="19300" xr:uid="{A560E08E-818F-459E-9757-27DF73BC5B30}"/>
    <cellStyle name="Comma 15 3 2 4 2" xfId="50124" xr:uid="{1C0FE15D-4E8E-4931-8EA9-EA147AB1E0D8}"/>
    <cellStyle name="Comma 15 3 2 5" xfId="34714" xr:uid="{D9F66482-2F8F-49AB-9575-80C4A37CAE56}"/>
    <cellStyle name="Comma 15 3 3" xfId="5791" xr:uid="{9D31B7F0-EC18-4952-8517-D8F89154594E}"/>
    <cellStyle name="Comma 15 3 3 2" xfId="13602" xr:uid="{86654CF7-CE0B-4525-A2A4-2B4C1EA349AE}"/>
    <cellStyle name="Comma 15 3 3 2 2" xfId="29013" xr:uid="{A0EF26B3-82AE-4375-8A52-163403189753}"/>
    <cellStyle name="Comma 15 3 3 2 2 2" xfId="59837" xr:uid="{8EAEA65A-5447-4F33-8400-1A43FE5AED06}"/>
    <cellStyle name="Comma 15 3 3 2 3" xfId="44427" xr:uid="{C549F176-BA63-4024-84C6-221AC1AB3C4E}"/>
    <cellStyle name="Comma 15 3 3 3" xfId="21204" xr:uid="{44099D67-A36C-4A03-B97E-7C2C51D3406E}"/>
    <cellStyle name="Comma 15 3 3 3 2" xfId="52028" xr:uid="{158FD7EF-2BB2-45DF-B097-69490C2A7234}"/>
    <cellStyle name="Comma 15 3 3 4" xfId="36618" xr:uid="{9AC8D207-A08D-4370-8992-3787CB0C5A06}"/>
    <cellStyle name="Comma 15 3 4" xfId="9799" xr:uid="{C13EDBB6-C585-4A60-80A0-F9BFD8C9570F}"/>
    <cellStyle name="Comma 15 3 4 2" xfId="25210" xr:uid="{9A8A668C-3AE0-4649-9D32-9A0B58ED5C43}"/>
    <cellStyle name="Comma 15 3 4 2 2" xfId="56034" xr:uid="{A06BEBC4-31D1-4DB1-8F70-B82EFEFC2119}"/>
    <cellStyle name="Comma 15 3 4 3" xfId="40624" xr:uid="{23556F26-1AC3-4520-9414-158E5E9CE06B}"/>
    <cellStyle name="Comma 15 3 5" xfId="17401" xr:uid="{90526FC1-C783-4C21-8C72-95DA55DC2BEB}"/>
    <cellStyle name="Comma 15 3 5 2" xfId="48225" xr:uid="{8629CEFB-204B-469C-AA47-AF56814AEAF3}"/>
    <cellStyle name="Comma 15 3 6" xfId="32815" xr:uid="{CEAC7FC9-EC51-44B0-A0CD-CA0E316C29DB}"/>
    <cellStyle name="Comma 15 4" xfId="2621" xr:uid="{F0E3F5FD-3281-4864-8DE8-159747FE4AE5}"/>
    <cellStyle name="Comma 15 4 2" xfId="6424" xr:uid="{6434177E-ECAA-4070-80D9-C60BB04AF0A9}"/>
    <cellStyle name="Comma 15 4 2 2" xfId="14235" xr:uid="{6AB44A00-B81A-43CA-BD05-1656599B352B}"/>
    <cellStyle name="Comma 15 4 2 2 2" xfId="29646" xr:uid="{B7D24FD7-641B-4725-A33B-403995904B7D}"/>
    <cellStyle name="Comma 15 4 2 2 2 2" xfId="60470" xr:uid="{4E732219-3658-4C4B-B488-CF2D1A78D592}"/>
    <cellStyle name="Comma 15 4 2 2 3" xfId="45060" xr:uid="{C8D4DCBE-7E62-4A4C-8C78-F4D2B229066C}"/>
    <cellStyle name="Comma 15 4 2 3" xfId="21837" xr:uid="{7438BE64-6A35-48F3-A4E0-8F24F5112C66}"/>
    <cellStyle name="Comma 15 4 2 3 2" xfId="52661" xr:uid="{5E586641-CC4C-4B97-9295-261BA78C6942}"/>
    <cellStyle name="Comma 15 4 2 4" xfId="37251" xr:uid="{A9171010-456C-4E96-942E-731460BD1B5B}"/>
    <cellStyle name="Comma 15 4 3" xfId="10432" xr:uid="{D7F36CA9-2941-42B0-948B-5B28DC618491}"/>
    <cellStyle name="Comma 15 4 3 2" xfId="25843" xr:uid="{87C63FED-F87F-4CC8-A450-B995D93D1EA1}"/>
    <cellStyle name="Comma 15 4 3 2 2" xfId="56667" xr:uid="{16D263D0-7858-4E3E-A8C6-B468E844103D}"/>
    <cellStyle name="Comma 15 4 3 3" xfId="41257" xr:uid="{22EB4C58-3DC3-4952-BFBC-04D2D7F20864}"/>
    <cellStyle name="Comma 15 4 4" xfId="18034" xr:uid="{8E02C52D-B3D9-4AA9-84F7-1FB576B8B479}"/>
    <cellStyle name="Comma 15 4 4 2" xfId="48858" xr:uid="{6609374E-E894-40F5-A789-9766E4F6C49A}"/>
    <cellStyle name="Comma 15 4 5" xfId="33448" xr:uid="{4B5437F8-2C25-44CD-80C8-7E12F9905B3C}"/>
    <cellStyle name="Comma 15 5" xfId="4525" xr:uid="{C4BC701E-3921-4626-8B8B-B5C21D57A3B8}"/>
    <cellStyle name="Comma 15 5 2" xfId="12336" xr:uid="{9DC6D45A-8117-47C9-B3A4-BBEB2A817952}"/>
    <cellStyle name="Comma 15 5 2 2" xfId="27747" xr:uid="{9F7A0773-E162-420F-8F27-1024461EBBBD}"/>
    <cellStyle name="Comma 15 5 2 2 2" xfId="58571" xr:uid="{1FF49C00-6F75-4261-B6D8-0810DF081967}"/>
    <cellStyle name="Comma 15 5 2 3" xfId="43161" xr:uid="{B3F1F584-2F58-4D97-A53B-3941F86F2D7D}"/>
    <cellStyle name="Comma 15 5 3" xfId="19938" xr:uid="{053555B6-1AF9-48C3-AE26-481504581175}"/>
    <cellStyle name="Comma 15 5 3 2" xfId="50762" xr:uid="{755B0AC5-B150-416E-ADBD-433E07A04915}"/>
    <cellStyle name="Comma 15 5 4" xfId="35352" xr:uid="{A1085C5C-DC14-418C-B6FC-74E6F597DE36}"/>
    <cellStyle name="Comma 15 6" xfId="8533" xr:uid="{8DACB085-E6F5-4BE4-887C-E60E7DC1AE4A}"/>
    <cellStyle name="Comma 15 6 2" xfId="23944" xr:uid="{C7D9E196-D581-450B-9F8A-ABF8CFB686C3}"/>
    <cellStyle name="Comma 15 6 2 2" xfId="54768" xr:uid="{3147C7AA-BAFA-4CAD-ABD1-955D6AA52AD1}"/>
    <cellStyle name="Comma 15 6 3" xfId="39358" xr:uid="{175183BE-CFC1-4CF4-84AA-A1F770517493}"/>
    <cellStyle name="Comma 15 7" xfId="16135" xr:uid="{A3655739-3064-45B6-AB59-56492439E61E}"/>
    <cellStyle name="Comma 15 7 2" xfId="46959" xr:uid="{BA053EE6-EBD2-4056-9E1C-36E7C4A4160E}"/>
    <cellStyle name="Comma 15 8" xfId="31549" xr:uid="{2CE57C50-EE49-4471-813D-8749DA1CCC70}"/>
    <cellStyle name="Comma 16" xfId="723" xr:uid="{2EEB27C7-6195-46C1-8FD0-6406937ED3A0}"/>
    <cellStyle name="Comma 16 2" xfId="2622" xr:uid="{0F4E301C-2C47-44D8-8E47-12EDC9340B46}"/>
    <cellStyle name="Comma 16 2 2" xfId="6425" xr:uid="{497C5F6E-0AF7-4AA4-80BA-D4CD60850D20}"/>
    <cellStyle name="Comma 16 2 2 2" xfId="14236" xr:uid="{300CD764-8FBF-4708-9D2F-1A74F2D33EB4}"/>
    <cellStyle name="Comma 16 2 2 2 2" xfId="29647" xr:uid="{7C3A93C3-E02E-49AA-BC19-7175C748A8AB}"/>
    <cellStyle name="Comma 16 2 2 2 2 2" xfId="60471" xr:uid="{E5381BA6-3E91-463F-A15B-4E447178061D}"/>
    <cellStyle name="Comma 16 2 2 2 3" xfId="45061" xr:uid="{499DABC4-4873-40AE-8B17-1D850127A6A5}"/>
    <cellStyle name="Comma 16 2 2 3" xfId="21838" xr:uid="{FC249DF5-982A-413C-B462-5B208ED513AA}"/>
    <cellStyle name="Comma 16 2 2 3 2" xfId="52662" xr:uid="{28A00049-1034-41E8-99AA-F2944D807F23}"/>
    <cellStyle name="Comma 16 2 2 4" xfId="37252" xr:uid="{933C6483-3518-47CD-92E0-1D6C5C1EC6A9}"/>
    <cellStyle name="Comma 16 2 3" xfId="10433" xr:uid="{79E89926-86DF-43E0-ABA3-CCDF2D85C4A4}"/>
    <cellStyle name="Comma 16 2 3 2" xfId="25844" xr:uid="{6990B4AE-E518-47D4-8FB4-F667F45948B2}"/>
    <cellStyle name="Comma 16 2 3 2 2" xfId="56668" xr:uid="{44E8FC68-37EF-4073-9BD6-DDA6DD60F6FD}"/>
    <cellStyle name="Comma 16 2 3 3" xfId="41258" xr:uid="{E1CBBDA0-B06A-4732-A0B9-A2F635118033}"/>
    <cellStyle name="Comma 16 2 4" xfId="18035" xr:uid="{11C27D0F-DF41-437F-ABA7-14990232DF9F}"/>
    <cellStyle name="Comma 16 2 4 2" xfId="48859" xr:uid="{D9637915-93D6-412C-9374-72F21DEF8C61}"/>
    <cellStyle name="Comma 16 2 5" xfId="33449" xr:uid="{06BF0592-BDFE-43E3-8BAC-FE76C8A139C6}"/>
    <cellStyle name="Comma 16 3" xfId="4526" xr:uid="{55B52012-3C1F-48CD-90F2-E2E458687F79}"/>
    <cellStyle name="Comma 16 3 2" xfId="12337" xr:uid="{4CC85350-65C7-4B8A-AD13-F24561D585A3}"/>
    <cellStyle name="Comma 16 3 2 2" xfId="27748" xr:uid="{5D8F25E3-7906-4B8C-BA0F-9132FE8F9340}"/>
    <cellStyle name="Comma 16 3 2 2 2" xfId="58572" xr:uid="{667D2E4A-2D75-49BA-9C96-6E6FCDD929B5}"/>
    <cellStyle name="Comma 16 3 2 3" xfId="43162" xr:uid="{87ADCFFD-CB08-463F-B572-78805A44FCFA}"/>
    <cellStyle name="Comma 16 3 3" xfId="19939" xr:uid="{41D088EF-212D-4864-888F-8E9748EAE39D}"/>
    <cellStyle name="Comma 16 3 3 2" xfId="50763" xr:uid="{849C42FD-C683-4ACD-833B-41AA6E60F7CD}"/>
    <cellStyle name="Comma 16 3 4" xfId="35353" xr:uid="{21614C80-ED69-49F1-9A45-0B6084B23A19}"/>
    <cellStyle name="Comma 16 4" xfId="8534" xr:uid="{9C9CDA11-260D-47FB-8E66-4B3390B3D722}"/>
    <cellStyle name="Comma 16 4 2" xfId="23945" xr:uid="{D7287EB3-5787-40E8-83CF-4BC461DDB96A}"/>
    <cellStyle name="Comma 16 4 2 2" xfId="54769" xr:uid="{C065BA2D-E24C-4BA0-AC78-1DFA3B02329B}"/>
    <cellStyle name="Comma 16 4 3" xfId="39359" xr:uid="{88767F37-B61D-4D11-BE4C-E337B7906C92}"/>
    <cellStyle name="Comma 16 5" xfId="16136" xr:uid="{8B0E932F-0EFC-4F4A-903C-98FE5FEB42DB}"/>
    <cellStyle name="Comma 16 5 2" xfId="46960" xr:uid="{784449FF-903F-48AF-B9AA-97F51024CE2D}"/>
    <cellStyle name="Comma 16 6" xfId="31550" xr:uid="{208818C0-264A-41D0-8EDA-EBE01F5BC2AB}"/>
    <cellStyle name="Comma 17" xfId="1357" xr:uid="{AE13351C-2F11-4715-886B-B889A440B290}"/>
    <cellStyle name="Comma 17 2" xfId="3256" xr:uid="{CF4D9B43-A6E8-40CC-A275-182527C3C061}"/>
    <cellStyle name="Comma 17 2 2" xfId="7059" xr:uid="{CB911674-3239-4CF2-91C9-88EEBDA7DA09}"/>
    <cellStyle name="Comma 17 2 2 2" xfId="14870" xr:uid="{F8E5E371-ED87-402F-8C10-07B1822885A9}"/>
    <cellStyle name="Comma 17 2 2 2 2" xfId="30281" xr:uid="{3CF04ABB-6840-4F84-B5F1-F574FA6A4A52}"/>
    <cellStyle name="Comma 17 2 2 2 2 2" xfId="61105" xr:uid="{96AA85D5-F7AF-4BFE-BFFB-77DE7FC469B4}"/>
    <cellStyle name="Comma 17 2 2 2 3" xfId="45695" xr:uid="{46ADDC25-C210-4B9A-9BC7-DAA63A7BE573}"/>
    <cellStyle name="Comma 17 2 2 3" xfId="22472" xr:uid="{F2BD8072-51A0-4C49-AC9A-8729598C9D4F}"/>
    <cellStyle name="Comma 17 2 2 3 2" xfId="53296" xr:uid="{88986ADC-505B-471C-A2E6-74D9114F5B8D}"/>
    <cellStyle name="Comma 17 2 2 4" xfId="37886" xr:uid="{A3D17129-C0DB-4FCC-BD43-442B7E2212F7}"/>
    <cellStyle name="Comma 17 2 3" xfId="11067" xr:uid="{0AF8B4FB-3E2C-4F0D-B5C2-676CDA1B652B}"/>
    <cellStyle name="Comma 17 2 3 2" xfId="26478" xr:uid="{CDFBAA50-4796-4802-A6AA-8319B4832774}"/>
    <cellStyle name="Comma 17 2 3 2 2" xfId="57302" xr:uid="{49B339FC-2A5F-4A68-ADB3-A1C3C518C0DB}"/>
    <cellStyle name="Comma 17 2 3 3" xfId="41892" xr:uid="{FB542128-446B-4839-AEF5-D2DCAC424D2F}"/>
    <cellStyle name="Comma 17 2 4" xfId="18669" xr:uid="{7B0225C8-4BC1-4C09-B106-A473E2B6B616}"/>
    <cellStyle name="Comma 17 2 4 2" xfId="49493" xr:uid="{CC4D70D6-96ED-4EE0-AC46-CBFF8BBA6C10}"/>
    <cellStyle name="Comma 17 2 5" xfId="34083" xr:uid="{5A65934F-171B-464D-B122-0D1914C7F4D0}"/>
    <cellStyle name="Comma 17 3" xfId="5160" xr:uid="{F727BF38-1905-48DF-ABE0-FCD2663548EF}"/>
    <cellStyle name="Comma 17 3 2" xfId="12971" xr:uid="{5FE7B24B-3B2B-4F28-BE46-01525ADDEC65}"/>
    <cellStyle name="Comma 17 3 2 2" xfId="28382" xr:uid="{6569A96D-D159-4FED-863E-C04B6C871CA9}"/>
    <cellStyle name="Comma 17 3 2 2 2" xfId="59206" xr:uid="{9F08FC97-7E4A-4470-AABF-494762A31EAC}"/>
    <cellStyle name="Comma 17 3 2 3" xfId="43796" xr:uid="{98E2FE5E-2676-4795-A4DA-AE117F0DCFC7}"/>
    <cellStyle name="Comma 17 3 3" xfId="20573" xr:uid="{B0A3E764-79B4-43DF-9690-735972A334E3}"/>
    <cellStyle name="Comma 17 3 3 2" xfId="51397" xr:uid="{3AAD2218-DAEE-4194-B5AC-56E420BCBC56}"/>
    <cellStyle name="Comma 17 3 4" xfId="35987" xr:uid="{A74D3799-B01C-42E8-AD29-0B1E78B46663}"/>
    <cellStyle name="Comma 17 4" xfId="9168" xr:uid="{760DDED1-CD2C-4B3A-8445-9C8CC9F319CA}"/>
    <cellStyle name="Comma 17 4 2" xfId="24579" xr:uid="{B5172998-7ECF-468C-BEBB-BEECBF793DCA}"/>
    <cellStyle name="Comma 17 4 2 2" xfId="55403" xr:uid="{9C3FC287-4E52-4061-8111-68946C20DB43}"/>
    <cellStyle name="Comma 17 4 3" xfId="39993" xr:uid="{8C0C53C0-0558-4BB1-8A61-849697E4C078}"/>
    <cellStyle name="Comma 17 5" xfId="16770" xr:uid="{4BD3DF17-D64F-4764-9C1E-7F79B6348A6F}"/>
    <cellStyle name="Comma 17 5 2" xfId="47594" xr:uid="{250829D8-8E49-44EF-BD97-07A66D02AC3E}"/>
    <cellStyle name="Comma 17 6" xfId="32184" xr:uid="{4F4EFFEC-8A12-4068-84BB-DBC38ECBC995}"/>
    <cellStyle name="Comma 18" xfId="1989" xr:uid="{AA3DDF53-A257-4F70-91FF-F758A0C8BEF1}"/>
    <cellStyle name="Comma 18 2" xfId="5792" xr:uid="{BC557387-DE80-40E9-81F7-D07762FEA865}"/>
    <cellStyle name="Comma 18 2 2" xfId="13603" xr:uid="{9681FB6E-06CE-47CD-A356-069C6E8E3888}"/>
    <cellStyle name="Comma 18 2 2 2" xfId="29014" xr:uid="{ACEEB792-C940-4327-B801-3ABEBE589D42}"/>
    <cellStyle name="Comma 18 2 2 2 2" xfId="59838" xr:uid="{776AD371-B873-4BC1-A518-D0087AABB47D}"/>
    <cellStyle name="Comma 18 2 2 3" xfId="44428" xr:uid="{9269495A-A853-42F0-807D-1D16162A898F}"/>
    <cellStyle name="Comma 18 2 3" xfId="21205" xr:uid="{8326C6ED-4183-411D-A0ED-16EE4882EC3D}"/>
    <cellStyle name="Comma 18 2 3 2" xfId="52029" xr:uid="{CB858635-8E04-4695-A208-2507EF1F83A4}"/>
    <cellStyle name="Comma 18 2 4" xfId="36619" xr:uid="{4EB3FC5E-3B82-4712-B1C6-F1B9B00C0F53}"/>
    <cellStyle name="Comma 18 3" xfId="9800" xr:uid="{2ED80A1C-2577-4A77-A2C5-6122D6A9AF77}"/>
    <cellStyle name="Comma 18 3 2" xfId="25211" xr:uid="{5E63B597-E3E8-4305-9B4A-30CBAD09706C}"/>
    <cellStyle name="Comma 18 3 2 2" xfId="56035" xr:uid="{CCA93A1A-A361-49B2-80D3-5E74C06B71B9}"/>
    <cellStyle name="Comma 18 3 3" xfId="40625" xr:uid="{456B57CD-DFE0-4A04-83B5-1CCDA2A3B234}"/>
    <cellStyle name="Comma 18 4" xfId="17402" xr:uid="{24A95689-7DCD-457F-B4A6-433D51A991BD}"/>
    <cellStyle name="Comma 18 4 2" xfId="48226" xr:uid="{D28BF040-2B8F-46DB-813E-43FEA2A000BE}"/>
    <cellStyle name="Comma 18 5" xfId="32816" xr:uid="{96622BE7-B8FE-4EC0-B2F1-D39E6604D841}"/>
    <cellStyle name="Comma 19" xfId="3893" xr:uid="{ECD976AD-42E9-49BB-A636-D8FC5EF4C8A4}"/>
    <cellStyle name="Comma 19 2" xfId="11704" xr:uid="{12F31003-8AB7-4CFD-B2B2-D6B58FF182CA}"/>
    <cellStyle name="Comma 19 2 2" xfId="27115" xr:uid="{28C54A37-E863-4EC1-9A99-2AFAC89954E9}"/>
    <cellStyle name="Comma 19 2 2 2" xfId="57939" xr:uid="{E202FB9A-F48C-4EFA-997A-756285E48F31}"/>
    <cellStyle name="Comma 19 2 3" xfId="42529" xr:uid="{7CC13F19-65E8-4EB5-8B22-F74EEF9DAE61}"/>
    <cellStyle name="Comma 19 3" xfId="19306" xr:uid="{5D8BC6B3-5A10-4DF3-ADD9-B4A968AF1E41}"/>
    <cellStyle name="Comma 19 3 2" xfId="50130" xr:uid="{EC441AAD-0505-409E-86D9-3565B77BF911}"/>
    <cellStyle name="Comma 19 4" xfId="34720" xr:uid="{63AB695F-DC60-4F2A-A06E-6AA60A65ECF6}"/>
    <cellStyle name="Comma 2" xfId="62" xr:uid="{C06ACB98-71EE-4F03-B8D9-AFAB24973C11}"/>
    <cellStyle name="Comma 2 10" xfId="296" xr:uid="{649F4319-74AA-4F7F-BC50-D17CF115C58E}"/>
    <cellStyle name="Comma 2 10 10" xfId="15710" xr:uid="{FE264E18-C6F9-45DA-A765-CD5746B4BD70}"/>
    <cellStyle name="Comma 2 10 10 2" xfId="46534" xr:uid="{F22CCF55-93C1-4874-9021-41CC423355BE}"/>
    <cellStyle name="Comma 2 10 11" xfId="31124" xr:uid="{E0122E63-A419-4A45-9CC7-1DB0A3354248}"/>
    <cellStyle name="Comma 2 10 2" xfId="719" xr:uid="{18A63634-B1A7-4616-813B-5DBD2BE71ABD}"/>
    <cellStyle name="Comma 2 10 2 2" xfId="1352" xr:uid="{A680811D-E2F2-439A-AAA4-424B8CFC321E}"/>
    <cellStyle name="Comma 2 10 2 2 2" xfId="3251" xr:uid="{647E4FC2-1EF8-49C7-B223-015D1838FD60}"/>
    <cellStyle name="Comma 2 10 2 2 2 2" xfId="7054" xr:uid="{3E2E5F45-61DA-4A8A-869B-84DC89E906F9}"/>
    <cellStyle name="Comma 2 10 2 2 2 2 2" xfId="14865" xr:uid="{4322C810-0F33-4332-9A53-8A6C26B35A09}"/>
    <cellStyle name="Comma 2 10 2 2 2 2 2 2" xfId="30276" xr:uid="{47EB5C40-4145-4BA3-B618-BB89B5ADC5F6}"/>
    <cellStyle name="Comma 2 10 2 2 2 2 2 2 2" xfId="61100" xr:uid="{7947E671-FE05-48F1-93EE-BF6DFC15CD70}"/>
    <cellStyle name="Comma 2 10 2 2 2 2 2 3" xfId="45690" xr:uid="{091B0A9A-7691-4AD1-B202-291567F41E65}"/>
    <cellStyle name="Comma 2 10 2 2 2 2 3" xfId="22467" xr:uid="{9B397565-1181-4CCC-B2FB-3CC7099BAE0A}"/>
    <cellStyle name="Comma 2 10 2 2 2 2 3 2" xfId="53291" xr:uid="{23724488-0804-4A41-975C-250C0F2995CE}"/>
    <cellStyle name="Comma 2 10 2 2 2 2 4" xfId="37881" xr:uid="{3E75394D-F007-4DE5-8EE1-FB915C6BB9FB}"/>
    <cellStyle name="Comma 2 10 2 2 2 3" xfId="11062" xr:uid="{F9B60D03-1773-49F7-A78B-B86D7E4FA675}"/>
    <cellStyle name="Comma 2 10 2 2 2 3 2" xfId="26473" xr:uid="{E8F51969-BB9E-4067-AC24-7709765C0CC1}"/>
    <cellStyle name="Comma 2 10 2 2 2 3 2 2" xfId="57297" xr:uid="{77BAF82C-DE84-4DE4-96A3-68F1949EB338}"/>
    <cellStyle name="Comma 2 10 2 2 2 3 3" xfId="41887" xr:uid="{E1C1A3E0-66E2-4ABF-AF87-4B06A22C646F}"/>
    <cellStyle name="Comma 2 10 2 2 2 4" xfId="18664" xr:uid="{7105C456-1EA8-48D9-BE19-82D6C039D757}"/>
    <cellStyle name="Comma 2 10 2 2 2 4 2" xfId="49488" xr:uid="{8824F568-ECE6-442E-A97B-A60EA286890D}"/>
    <cellStyle name="Comma 2 10 2 2 2 5" xfId="34078" xr:uid="{27075016-1EA3-4408-AAC9-D03AC23B2132}"/>
    <cellStyle name="Comma 2 10 2 2 3" xfId="5155" xr:uid="{6C7B75CB-1129-425E-A9C8-BD5B3965766A}"/>
    <cellStyle name="Comma 2 10 2 2 3 2" xfId="12966" xr:uid="{EB0A381F-E342-411A-83AC-FB2FD5ACA7DC}"/>
    <cellStyle name="Comma 2 10 2 2 3 2 2" xfId="28377" xr:uid="{59528811-71AE-4C00-B4BE-BB30B325D4C8}"/>
    <cellStyle name="Comma 2 10 2 2 3 2 2 2" xfId="59201" xr:uid="{464DED19-CFCF-44ED-A372-B873AE3E33C5}"/>
    <cellStyle name="Comma 2 10 2 2 3 2 3" xfId="43791" xr:uid="{CDD918CA-7B32-4F6F-9408-1DA0E5E94B6D}"/>
    <cellStyle name="Comma 2 10 2 2 3 3" xfId="20568" xr:uid="{41AAC2B4-2873-49D5-A375-0BF0F2EC4656}"/>
    <cellStyle name="Comma 2 10 2 2 3 3 2" xfId="51392" xr:uid="{74FBC862-0880-4720-9616-1625D4EDED4B}"/>
    <cellStyle name="Comma 2 10 2 2 3 4" xfId="35982" xr:uid="{9DDD56BC-91E3-43D7-84E1-4CAF3C6DF376}"/>
    <cellStyle name="Comma 2 10 2 2 4" xfId="9163" xr:uid="{CDDF223B-A49B-4F5A-9109-EA70E8C5EED6}"/>
    <cellStyle name="Comma 2 10 2 2 4 2" xfId="24574" xr:uid="{BF58CB43-AE08-4E44-9405-54D46827A058}"/>
    <cellStyle name="Comma 2 10 2 2 4 2 2" xfId="55398" xr:uid="{4C4F007C-6D8F-45A2-B4DA-F58E11C5381F}"/>
    <cellStyle name="Comma 2 10 2 2 4 3" xfId="39988" xr:uid="{6E465B79-6345-431F-9B48-6C4C09ED1A1F}"/>
    <cellStyle name="Comma 2 10 2 2 5" xfId="16765" xr:uid="{038E21BF-A309-4D11-BBEC-B27CDBBA7082}"/>
    <cellStyle name="Comma 2 10 2 2 5 2" xfId="47589" xr:uid="{FD24B167-2573-4F5E-85EA-398C8FC551A0}"/>
    <cellStyle name="Comma 2 10 2 2 6" xfId="32179" xr:uid="{8D4FEFE9-7A14-4026-A728-4341906E5E7A}"/>
    <cellStyle name="Comma 2 10 2 3" xfId="1985" xr:uid="{709A4206-8610-485F-86D8-A63280C7E294}"/>
    <cellStyle name="Comma 2 10 2 3 2" xfId="3884" xr:uid="{2EE22FE4-916C-43D8-99C1-FDCC685C4E33}"/>
    <cellStyle name="Comma 2 10 2 3 2 2" xfId="7687" xr:uid="{3E904374-893B-4C30-B402-889755D4977B}"/>
    <cellStyle name="Comma 2 10 2 3 2 2 2" xfId="15498" xr:uid="{6BB43B1D-0583-4DFA-AADC-14FDE235860A}"/>
    <cellStyle name="Comma 2 10 2 3 2 2 2 2" xfId="30909" xr:uid="{75F5E228-C6B1-483D-862B-9D75C795C301}"/>
    <cellStyle name="Comma 2 10 2 3 2 2 2 2 2" xfId="61733" xr:uid="{C811449E-1AFF-465A-B0E8-B499C85D6656}"/>
    <cellStyle name="Comma 2 10 2 3 2 2 2 3" xfId="46323" xr:uid="{DEDF1EE6-3BC7-404B-8252-563D12BE356C}"/>
    <cellStyle name="Comma 2 10 2 3 2 2 3" xfId="23100" xr:uid="{02A0F4E5-E6A5-48A8-95FD-4CE66FD79534}"/>
    <cellStyle name="Comma 2 10 2 3 2 2 3 2" xfId="53924" xr:uid="{323510D7-1A15-4C0B-8FA8-FD9FF25400CD}"/>
    <cellStyle name="Comma 2 10 2 3 2 2 4" xfId="38514" xr:uid="{F63250FC-8B5B-4EE1-B5CF-66F6B3774D6A}"/>
    <cellStyle name="Comma 2 10 2 3 2 3" xfId="11695" xr:uid="{D448F064-A4D5-4491-9C19-F38BD3EB0FA3}"/>
    <cellStyle name="Comma 2 10 2 3 2 3 2" xfId="27106" xr:uid="{DCAB20DB-705E-4D43-BB86-312025CC1844}"/>
    <cellStyle name="Comma 2 10 2 3 2 3 2 2" xfId="57930" xr:uid="{F975F059-90F4-4305-AE50-03D5A92E2F7A}"/>
    <cellStyle name="Comma 2 10 2 3 2 3 3" xfId="42520" xr:uid="{78E0DF4F-8194-4B06-8A81-55162CB269DC}"/>
    <cellStyle name="Comma 2 10 2 3 2 4" xfId="19297" xr:uid="{350E7E46-492C-4351-8F6D-401340D9AC82}"/>
    <cellStyle name="Comma 2 10 2 3 2 4 2" xfId="50121" xr:uid="{95F21F0A-1D0B-49BE-925A-2BE6384851F6}"/>
    <cellStyle name="Comma 2 10 2 3 2 5" xfId="34711" xr:uid="{642B7C26-A330-496E-819D-77D2B9C26DA9}"/>
    <cellStyle name="Comma 2 10 2 3 3" xfId="5788" xr:uid="{172A0623-F636-4B07-8124-B715EEF889F1}"/>
    <cellStyle name="Comma 2 10 2 3 3 2" xfId="13599" xr:uid="{E1478605-3BA6-40AF-A7E0-6711C894D899}"/>
    <cellStyle name="Comma 2 10 2 3 3 2 2" xfId="29010" xr:uid="{71F01633-188B-4A1A-B437-1BC9E96707A9}"/>
    <cellStyle name="Comma 2 10 2 3 3 2 2 2" xfId="59834" xr:uid="{A0AB99FD-5A8B-4E48-9554-E7216ED72794}"/>
    <cellStyle name="Comma 2 10 2 3 3 2 3" xfId="44424" xr:uid="{F6CA28E1-75A8-45BB-82C3-4C94AF55494E}"/>
    <cellStyle name="Comma 2 10 2 3 3 3" xfId="21201" xr:uid="{EE653084-932B-48D7-9CD4-1ADCD8DA7901}"/>
    <cellStyle name="Comma 2 10 2 3 3 3 2" xfId="52025" xr:uid="{F5F0A187-C7CC-4E33-A08B-5F13974C4F45}"/>
    <cellStyle name="Comma 2 10 2 3 3 4" xfId="36615" xr:uid="{7E0B8C3A-B80B-494A-9C45-DCB1128C36BD}"/>
    <cellStyle name="Comma 2 10 2 3 4" xfId="9796" xr:uid="{FC6BC236-36C3-4287-B57A-C8E1DFA487DD}"/>
    <cellStyle name="Comma 2 10 2 3 4 2" xfId="25207" xr:uid="{CAA03E33-69DB-4476-983E-EB1ADA1E317E}"/>
    <cellStyle name="Comma 2 10 2 3 4 2 2" xfId="56031" xr:uid="{C663FAB1-9178-4A59-B546-25CEF749848D}"/>
    <cellStyle name="Comma 2 10 2 3 4 3" xfId="40621" xr:uid="{C1718767-4BF6-436B-82DF-6C30C9D5F3B2}"/>
    <cellStyle name="Comma 2 10 2 3 5" xfId="17398" xr:uid="{AE3F6951-5CCE-4465-9851-F0ACCD26CEA1}"/>
    <cellStyle name="Comma 2 10 2 3 5 2" xfId="48222" xr:uid="{92A82183-B91F-45E0-B463-B950C8A3B09D}"/>
    <cellStyle name="Comma 2 10 2 3 6" xfId="32812" xr:uid="{EA1008B1-74BD-49F1-B516-3D21214F0CDC}"/>
    <cellStyle name="Comma 2 10 2 4" xfId="2618" xr:uid="{D1C8576A-EE81-4E77-AF2B-20396CE1C8A9}"/>
    <cellStyle name="Comma 2 10 2 4 2" xfId="6421" xr:uid="{90D79FEB-061B-4148-851E-A884CA8D5370}"/>
    <cellStyle name="Comma 2 10 2 4 2 2" xfId="14232" xr:uid="{78A66B4E-1F1A-46E0-BBC1-E32935E7EFCE}"/>
    <cellStyle name="Comma 2 10 2 4 2 2 2" xfId="29643" xr:uid="{DBA4979F-B419-4D39-A10D-76E40C16982C}"/>
    <cellStyle name="Comma 2 10 2 4 2 2 2 2" xfId="60467" xr:uid="{4A606DA1-0B50-4D48-837C-6C63E0FE31F8}"/>
    <cellStyle name="Comma 2 10 2 4 2 2 3" xfId="45057" xr:uid="{FD34E044-E27E-457B-8B85-98944D0E5D9B}"/>
    <cellStyle name="Comma 2 10 2 4 2 3" xfId="21834" xr:uid="{F2A218CD-764F-4CB4-B241-309B5A4515E2}"/>
    <cellStyle name="Comma 2 10 2 4 2 3 2" xfId="52658" xr:uid="{AA6CFEE9-6DF8-4427-940B-4C5A61A2A73E}"/>
    <cellStyle name="Comma 2 10 2 4 2 4" xfId="37248" xr:uid="{5954982A-DA27-483F-957E-C0F4E9CD24E9}"/>
    <cellStyle name="Comma 2 10 2 4 3" xfId="10429" xr:uid="{84AF5AE1-DAF9-4CB8-BD59-036695CBD96B}"/>
    <cellStyle name="Comma 2 10 2 4 3 2" xfId="25840" xr:uid="{5ECA94C0-EDFC-4F1C-BC96-812475274B04}"/>
    <cellStyle name="Comma 2 10 2 4 3 2 2" xfId="56664" xr:uid="{4879E25A-186E-4F4E-A52A-7A59FBE6AF3B}"/>
    <cellStyle name="Comma 2 10 2 4 3 3" xfId="41254" xr:uid="{C9DC47B7-6665-4E28-B4C7-1351ED8B6C81}"/>
    <cellStyle name="Comma 2 10 2 4 4" xfId="18031" xr:uid="{8048A6B3-EA2D-43D6-8496-5421E41E71DA}"/>
    <cellStyle name="Comma 2 10 2 4 4 2" xfId="48855" xr:uid="{298C084B-F5B5-4AA3-ACB6-C8FA8BF1F451}"/>
    <cellStyle name="Comma 2 10 2 4 5" xfId="33445" xr:uid="{AE198134-E3D0-4B68-949B-BB90323A35DB}"/>
    <cellStyle name="Comma 2 10 2 5" xfId="4522" xr:uid="{5EF9F24B-4B29-4784-8816-E51E898C1428}"/>
    <cellStyle name="Comma 2 10 2 5 2" xfId="12333" xr:uid="{6A801707-8A5D-4980-8FF6-541F2ADD569F}"/>
    <cellStyle name="Comma 2 10 2 5 2 2" xfId="27744" xr:uid="{9F552BEC-08EA-4E53-8E9F-F350F42E313E}"/>
    <cellStyle name="Comma 2 10 2 5 2 2 2" xfId="58568" xr:uid="{3133E95D-9512-4879-97CD-FB92CDED6BE0}"/>
    <cellStyle name="Comma 2 10 2 5 2 3" xfId="43158" xr:uid="{867A77D3-F9FE-429B-9306-C4CCB8D01E38}"/>
    <cellStyle name="Comma 2 10 2 5 3" xfId="19935" xr:uid="{022A60DE-C548-47C8-B303-CA3AA9173160}"/>
    <cellStyle name="Comma 2 10 2 5 3 2" xfId="50759" xr:uid="{A4E4C26A-3D7E-448D-B90D-7BF4EA02DA3B}"/>
    <cellStyle name="Comma 2 10 2 5 4" xfId="35349" xr:uid="{CFC32AAF-F93D-4FD1-9F33-A4AC8D88D99C}"/>
    <cellStyle name="Comma 2 10 2 6" xfId="8530" xr:uid="{FAD2A97C-07D3-42D5-B8F4-3D9A82C9F786}"/>
    <cellStyle name="Comma 2 10 2 6 2" xfId="23941" xr:uid="{C1EE2292-2BD2-4468-AFDC-14A4CAC6B37E}"/>
    <cellStyle name="Comma 2 10 2 6 2 2" xfId="54765" xr:uid="{A6414A44-7D9C-469E-A6F0-F0B838E82B20}"/>
    <cellStyle name="Comma 2 10 2 6 3" xfId="39355" xr:uid="{B3CBEB07-7A85-4B3C-B6D0-4E1C4B09CEA1}"/>
    <cellStyle name="Comma 2 10 2 7" xfId="16132" xr:uid="{B2549694-ACF6-42B4-BEAD-7C8206DE91AD}"/>
    <cellStyle name="Comma 2 10 2 7 2" xfId="46956" xr:uid="{B9BAE54F-E7CE-4E89-B740-507B3A7BE6E9}"/>
    <cellStyle name="Comma 2 10 2 8" xfId="31546" xr:uid="{545C1BFD-5AFD-4921-8240-6B7434CD3A9D}"/>
    <cellStyle name="Comma 2 10 3" xfId="510" xr:uid="{1A4D4658-0E00-4C6F-AF7A-807E499059D6}"/>
    <cellStyle name="Comma 2 10 3 2" xfId="1143" xr:uid="{2D869FC5-B5F9-4128-A3DB-A64159C1D15D}"/>
    <cellStyle name="Comma 2 10 3 2 2" xfId="3042" xr:uid="{0D08E6C8-807E-4E01-83C8-E6F963B9FF04}"/>
    <cellStyle name="Comma 2 10 3 2 2 2" xfId="6845" xr:uid="{D0CF40B6-43CA-44BA-9777-3584F7A32B89}"/>
    <cellStyle name="Comma 2 10 3 2 2 2 2" xfId="14656" xr:uid="{0150EE8E-0DD3-4CFE-AA14-C6BA454805AD}"/>
    <cellStyle name="Comma 2 10 3 2 2 2 2 2" xfId="30067" xr:uid="{899C56CA-2EA5-4C6C-AC31-794197B83B26}"/>
    <cellStyle name="Comma 2 10 3 2 2 2 2 2 2" xfId="60891" xr:uid="{A121C611-05F7-4799-8AA8-EC07772621A0}"/>
    <cellStyle name="Comma 2 10 3 2 2 2 2 3" xfId="45481" xr:uid="{E558E5C6-A593-4F0B-917D-0A0D6DD0D20C}"/>
    <cellStyle name="Comma 2 10 3 2 2 2 3" xfId="22258" xr:uid="{7B7FE0AB-8797-45FF-A2CC-33D99EE80AC9}"/>
    <cellStyle name="Comma 2 10 3 2 2 2 3 2" xfId="53082" xr:uid="{E0E48DAB-4361-4B1E-A68D-BA3058370B4A}"/>
    <cellStyle name="Comma 2 10 3 2 2 2 4" xfId="37672" xr:uid="{38F70E5F-22A8-4E18-80AB-8E8FC4627AEA}"/>
    <cellStyle name="Comma 2 10 3 2 2 3" xfId="10853" xr:uid="{97CBA2EC-02F5-4479-AEC0-24C90759CAAE}"/>
    <cellStyle name="Comma 2 10 3 2 2 3 2" xfId="26264" xr:uid="{56E3328F-6DE0-4B79-A1C8-7DD482BDE3BD}"/>
    <cellStyle name="Comma 2 10 3 2 2 3 2 2" xfId="57088" xr:uid="{59E90029-B50D-4B27-9F03-191F1336D652}"/>
    <cellStyle name="Comma 2 10 3 2 2 3 3" xfId="41678" xr:uid="{7623E911-7C13-4463-AFF9-4A30AC5EF39B}"/>
    <cellStyle name="Comma 2 10 3 2 2 4" xfId="18455" xr:uid="{A3B3A2BC-9269-41AD-BFF2-0279D7552BE2}"/>
    <cellStyle name="Comma 2 10 3 2 2 4 2" xfId="49279" xr:uid="{EB553BB6-358B-43B6-AAC6-6E3590A773DF}"/>
    <cellStyle name="Comma 2 10 3 2 2 5" xfId="33869" xr:uid="{36449A41-6017-423F-B0D1-FAE291EBB30C}"/>
    <cellStyle name="Comma 2 10 3 2 3" xfId="4946" xr:uid="{C57E9023-2AA9-45ED-BB3A-64B0623252A3}"/>
    <cellStyle name="Comma 2 10 3 2 3 2" xfId="12757" xr:uid="{3BD7D287-DF9A-498E-BD85-06F2505115B3}"/>
    <cellStyle name="Comma 2 10 3 2 3 2 2" xfId="28168" xr:uid="{4BE58883-EFB9-4D0E-B562-C9AF795AE296}"/>
    <cellStyle name="Comma 2 10 3 2 3 2 2 2" xfId="58992" xr:uid="{410CAE9C-8F06-4412-B05F-1667F38DE201}"/>
    <cellStyle name="Comma 2 10 3 2 3 2 3" xfId="43582" xr:uid="{2D5AC50E-C960-40AD-8E52-BA9B75456D93}"/>
    <cellStyle name="Comma 2 10 3 2 3 3" xfId="20359" xr:uid="{B029B544-3426-428E-9C22-8DB4E8ED9DDF}"/>
    <cellStyle name="Comma 2 10 3 2 3 3 2" xfId="51183" xr:uid="{52322966-6EE0-457C-AC5C-B48661616FF5}"/>
    <cellStyle name="Comma 2 10 3 2 3 4" xfId="35773" xr:uid="{5620CDF0-7DD8-4F67-835E-F32AC8001AD7}"/>
    <cellStyle name="Comma 2 10 3 2 4" xfId="8954" xr:uid="{7539CC15-E3D7-429B-BA22-4D4AD387645A}"/>
    <cellStyle name="Comma 2 10 3 2 4 2" xfId="24365" xr:uid="{B9F4BE70-888E-49AD-80B5-1178422A93FB}"/>
    <cellStyle name="Comma 2 10 3 2 4 2 2" xfId="55189" xr:uid="{5B160591-91DC-4E48-B388-2E6404A806D5}"/>
    <cellStyle name="Comma 2 10 3 2 4 3" xfId="39779" xr:uid="{5F1E9C3B-000B-4653-8FDD-AEF6E6C5027C}"/>
    <cellStyle name="Comma 2 10 3 2 5" xfId="16556" xr:uid="{0F12BA52-F0DC-4207-94C0-6287C5AD7AA2}"/>
    <cellStyle name="Comma 2 10 3 2 5 2" xfId="47380" xr:uid="{19387F24-D504-4FB1-B6E5-F3ABDB785F8B}"/>
    <cellStyle name="Comma 2 10 3 2 6" xfId="31970" xr:uid="{6390AE34-DA97-4D48-94A5-8A340B6EF64D}"/>
    <cellStyle name="Comma 2 10 3 3" xfId="1776" xr:uid="{FEEC1F52-C5C0-4587-A7B5-A8B0CEEB2312}"/>
    <cellStyle name="Comma 2 10 3 3 2" xfId="3675" xr:uid="{6C17BD90-3F1D-489F-9403-ABEE14D6CAE2}"/>
    <cellStyle name="Comma 2 10 3 3 2 2" xfId="7478" xr:uid="{5A71D513-5E65-499C-8552-6C018AAEA1AE}"/>
    <cellStyle name="Comma 2 10 3 3 2 2 2" xfId="15289" xr:uid="{93FCB4BD-AC99-49F0-AA43-763565AA05B0}"/>
    <cellStyle name="Comma 2 10 3 3 2 2 2 2" xfId="30700" xr:uid="{C3C01742-2250-48D1-99DB-CF57A85A8120}"/>
    <cellStyle name="Comma 2 10 3 3 2 2 2 2 2" xfId="61524" xr:uid="{9CDC7964-FB42-42E1-9ED3-DA4236DC1D4C}"/>
    <cellStyle name="Comma 2 10 3 3 2 2 2 3" xfId="46114" xr:uid="{C49E9284-053A-423B-BB1E-F330C6950D1E}"/>
    <cellStyle name="Comma 2 10 3 3 2 2 3" xfId="22891" xr:uid="{AA1D96FA-DDF3-477D-9F7E-7B918302D5EE}"/>
    <cellStyle name="Comma 2 10 3 3 2 2 3 2" xfId="53715" xr:uid="{E1E5794C-69D0-48F9-88DE-5073A5B3A73E}"/>
    <cellStyle name="Comma 2 10 3 3 2 2 4" xfId="38305" xr:uid="{AFE27ACA-2995-4E69-B96F-60D981752073}"/>
    <cellStyle name="Comma 2 10 3 3 2 3" xfId="11486" xr:uid="{3B68A990-559C-403B-942C-F4A19C7510B3}"/>
    <cellStyle name="Comma 2 10 3 3 2 3 2" xfId="26897" xr:uid="{F6C6BB8C-EE3E-46FB-8FFA-9ADECFDE1C5B}"/>
    <cellStyle name="Comma 2 10 3 3 2 3 2 2" xfId="57721" xr:uid="{F28B76F2-A6CB-4165-9254-8CEBC5D61851}"/>
    <cellStyle name="Comma 2 10 3 3 2 3 3" xfId="42311" xr:uid="{49F709B3-0504-43EC-9859-141C0E6869B1}"/>
    <cellStyle name="Comma 2 10 3 3 2 4" xfId="19088" xr:uid="{8F68BE5B-93B4-4220-8976-B404D341D1C9}"/>
    <cellStyle name="Comma 2 10 3 3 2 4 2" xfId="49912" xr:uid="{E21C818D-CC7B-4581-982E-2344A2525797}"/>
    <cellStyle name="Comma 2 10 3 3 2 5" xfId="34502" xr:uid="{09518598-7CD7-4FF0-8343-20A12A3CA6B7}"/>
    <cellStyle name="Comma 2 10 3 3 3" xfId="5579" xr:uid="{4DC56530-E13F-4E22-970B-3A7E4609709C}"/>
    <cellStyle name="Comma 2 10 3 3 3 2" xfId="13390" xr:uid="{3D4030D1-0F95-4BE0-A0A8-55D1E9712658}"/>
    <cellStyle name="Comma 2 10 3 3 3 2 2" xfId="28801" xr:uid="{95067EA1-EB0D-4765-B200-4465567533C8}"/>
    <cellStyle name="Comma 2 10 3 3 3 2 2 2" xfId="59625" xr:uid="{C31716DE-7115-4A75-B1F2-FCD8C6EA2F55}"/>
    <cellStyle name="Comma 2 10 3 3 3 2 3" xfId="44215" xr:uid="{94F8D43F-30CB-43BB-94ED-296742972385}"/>
    <cellStyle name="Comma 2 10 3 3 3 3" xfId="20992" xr:uid="{370CC5CE-2D8D-44C7-A407-0392B72308A0}"/>
    <cellStyle name="Comma 2 10 3 3 3 3 2" xfId="51816" xr:uid="{0A4622D2-008B-4E65-8CBB-FF268E6BFE99}"/>
    <cellStyle name="Comma 2 10 3 3 3 4" xfId="36406" xr:uid="{0EE75F25-5FAD-4E48-A477-A7051ABABD33}"/>
    <cellStyle name="Comma 2 10 3 3 4" xfId="9587" xr:uid="{995B8196-1D54-4D3D-9839-C4E1C39D15A0}"/>
    <cellStyle name="Comma 2 10 3 3 4 2" xfId="24998" xr:uid="{ABFDCCA3-BF7E-41DA-BE9E-C169F6D3C48D}"/>
    <cellStyle name="Comma 2 10 3 3 4 2 2" xfId="55822" xr:uid="{A41C03D0-9FF0-4CC2-905F-ED3791BCE2E6}"/>
    <cellStyle name="Comma 2 10 3 3 4 3" xfId="40412" xr:uid="{CA9A32D3-CAEB-4C29-A62D-1EB2BFAA720C}"/>
    <cellStyle name="Comma 2 10 3 3 5" xfId="17189" xr:uid="{768CDF4A-D125-4340-ABE4-35F7FC78C6B4}"/>
    <cellStyle name="Comma 2 10 3 3 5 2" xfId="48013" xr:uid="{72AFBB35-85F1-4E9D-BA66-1144D63B70DD}"/>
    <cellStyle name="Comma 2 10 3 3 6" xfId="32603" xr:uid="{235450E4-AFD2-4337-B9FA-87795A5ADCEB}"/>
    <cellStyle name="Comma 2 10 3 4" xfId="2409" xr:uid="{45984F6B-B38A-4988-ACBF-2F8C686EB2DC}"/>
    <cellStyle name="Comma 2 10 3 4 2" xfId="6212" xr:uid="{2C709D63-B5B9-4E36-AE79-D8662163774C}"/>
    <cellStyle name="Comma 2 10 3 4 2 2" xfId="14023" xr:uid="{8FF26DE4-F6E3-44A7-90BD-2DCAADC7FBEB}"/>
    <cellStyle name="Comma 2 10 3 4 2 2 2" xfId="29434" xr:uid="{1DBDD420-63D6-44FA-84D6-43F981BDB2EF}"/>
    <cellStyle name="Comma 2 10 3 4 2 2 2 2" xfId="60258" xr:uid="{4F465FBB-5FFC-4EDE-AA0D-C342C597C029}"/>
    <cellStyle name="Comma 2 10 3 4 2 2 3" xfId="44848" xr:uid="{93758276-CA53-445D-8644-72ADA62F3F3B}"/>
    <cellStyle name="Comma 2 10 3 4 2 3" xfId="21625" xr:uid="{C5CF509F-02E5-4E11-AB3E-DF1729CC8506}"/>
    <cellStyle name="Comma 2 10 3 4 2 3 2" xfId="52449" xr:uid="{0A49051A-A3F4-4987-9C36-A898B6B15113}"/>
    <cellStyle name="Comma 2 10 3 4 2 4" xfId="37039" xr:uid="{F1017787-D1AB-4FCC-86F8-AE023AA2B964}"/>
    <cellStyle name="Comma 2 10 3 4 3" xfId="10220" xr:uid="{96CB5973-DD66-4A5D-BBB0-35B8592AACE6}"/>
    <cellStyle name="Comma 2 10 3 4 3 2" xfId="25631" xr:uid="{7D0B07DB-9DC9-401B-BDB7-9563B708F8A0}"/>
    <cellStyle name="Comma 2 10 3 4 3 2 2" xfId="56455" xr:uid="{56B38108-A91F-4E8F-8B0E-C208AC58BBE1}"/>
    <cellStyle name="Comma 2 10 3 4 3 3" xfId="41045" xr:uid="{7827FFEB-B223-41B2-A60F-BF103AC1ADBA}"/>
    <cellStyle name="Comma 2 10 3 4 4" xfId="17822" xr:uid="{F5F435F1-8C9D-42E7-9133-BDC474E058B8}"/>
    <cellStyle name="Comma 2 10 3 4 4 2" xfId="48646" xr:uid="{D9D3928B-E133-49E5-8E84-99C5B16AAA6B}"/>
    <cellStyle name="Comma 2 10 3 4 5" xfId="33236" xr:uid="{0A8B751D-D1EF-423C-B263-8B53ADC7EC7A}"/>
    <cellStyle name="Comma 2 10 3 5" xfId="4313" xr:uid="{E5C973DE-01D9-45BE-85D6-BEFC80F57026}"/>
    <cellStyle name="Comma 2 10 3 5 2" xfId="12124" xr:uid="{EEBBC792-156D-49D4-B680-623DD5591D1E}"/>
    <cellStyle name="Comma 2 10 3 5 2 2" xfId="27535" xr:uid="{117A60B6-9318-4DCC-B492-F946DD68E55A}"/>
    <cellStyle name="Comma 2 10 3 5 2 2 2" xfId="58359" xr:uid="{00722EFD-21E3-43CB-84CA-174AC89CF2B6}"/>
    <cellStyle name="Comma 2 10 3 5 2 3" xfId="42949" xr:uid="{F6C89383-1F4D-4327-9F81-051C6B4783AA}"/>
    <cellStyle name="Comma 2 10 3 5 3" xfId="19726" xr:uid="{A07600F3-12A2-4AA7-B9C7-CCEADB51752B}"/>
    <cellStyle name="Comma 2 10 3 5 3 2" xfId="50550" xr:uid="{9A741C04-6CC6-4619-84EC-6F84D89AA9CC}"/>
    <cellStyle name="Comma 2 10 3 5 4" xfId="35140" xr:uid="{43926473-7755-4583-A067-45466F0E4EF3}"/>
    <cellStyle name="Comma 2 10 3 6" xfId="8321" xr:uid="{57D03D59-2C82-40DF-9CDF-C6B2F4D81561}"/>
    <cellStyle name="Comma 2 10 3 6 2" xfId="23732" xr:uid="{67EB02E9-9A50-4DB5-A2BC-5795DDEE7439}"/>
    <cellStyle name="Comma 2 10 3 6 2 2" xfId="54556" xr:uid="{DADF3F9E-714C-44F6-979F-3CF97C0373AD}"/>
    <cellStyle name="Comma 2 10 3 6 3" xfId="39146" xr:uid="{9C74B59F-1F00-4E93-9C7A-BBC2136EB408}"/>
    <cellStyle name="Comma 2 10 3 7" xfId="15923" xr:uid="{356E6A70-0190-4F60-8234-5F66CC98E5BE}"/>
    <cellStyle name="Comma 2 10 3 7 2" xfId="46747" xr:uid="{1FD71087-4961-4787-AF53-40BF9B867A1C}"/>
    <cellStyle name="Comma 2 10 3 8" xfId="31337" xr:uid="{8623A7AD-AF8F-4C52-BE0C-ACD0D21F71A5}"/>
    <cellStyle name="Comma 2 10 4" xfId="930" xr:uid="{372B2F6E-E0AD-46A6-99F7-D93B9F99665E}"/>
    <cellStyle name="Comma 2 10 4 2" xfId="2829" xr:uid="{065AB707-9603-4EA9-A40D-F8DBEE0A0DFE}"/>
    <cellStyle name="Comma 2 10 4 2 2" xfId="6632" xr:uid="{21B3402F-C05A-4E0C-9CFC-2DF3FD46B36D}"/>
    <cellStyle name="Comma 2 10 4 2 2 2" xfId="14443" xr:uid="{D24DF870-0DF8-4A57-9D19-B75BC504276A}"/>
    <cellStyle name="Comma 2 10 4 2 2 2 2" xfId="29854" xr:uid="{4610DEE2-313A-46CC-AADC-64403764183E}"/>
    <cellStyle name="Comma 2 10 4 2 2 2 2 2" xfId="60678" xr:uid="{73B1AD33-27AD-4FFF-9913-F66A9FBF401A}"/>
    <cellStyle name="Comma 2 10 4 2 2 2 3" xfId="45268" xr:uid="{7D93E666-2819-4523-8CE1-96B0B00807F5}"/>
    <cellStyle name="Comma 2 10 4 2 2 3" xfId="22045" xr:uid="{6BFEDF01-F5DE-4D92-AB61-329F2EC1CFD0}"/>
    <cellStyle name="Comma 2 10 4 2 2 3 2" xfId="52869" xr:uid="{769ECC74-382F-4AC5-8B51-5645402A2505}"/>
    <cellStyle name="Comma 2 10 4 2 2 4" xfId="37459" xr:uid="{A4CABD4F-E643-4E30-A826-69569C8D4750}"/>
    <cellStyle name="Comma 2 10 4 2 3" xfId="10640" xr:uid="{EC7FA81A-5B2B-4D65-AD1F-742A74551E27}"/>
    <cellStyle name="Comma 2 10 4 2 3 2" xfId="26051" xr:uid="{E2E1458E-0B94-4E99-A435-186C3960A785}"/>
    <cellStyle name="Comma 2 10 4 2 3 2 2" xfId="56875" xr:uid="{87B02FCC-76A0-4FB3-A652-3A7E7A38817C}"/>
    <cellStyle name="Comma 2 10 4 2 3 3" xfId="41465" xr:uid="{A9A8A819-ACE1-4F5E-99A3-0C1F76237F82}"/>
    <cellStyle name="Comma 2 10 4 2 4" xfId="18242" xr:uid="{0C53CB92-86EA-435A-8969-81F0E3CB031E}"/>
    <cellStyle name="Comma 2 10 4 2 4 2" xfId="49066" xr:uid="{65461074-D887-47DD-A68A-FC661C370480}"/>
    <cellStyle name="Comma 2 10 4 2 5" xfId="33656" xr:uid="{1C7D836E-A0FE-4A66-9133-F75920E17A68}"/>
    <cellStyle name="Comma 2 10 4 3" xfId="4733" xr:uid="{5B2112C0-1A69-4C76-B99B-431D339576D1}"/>
    <cellStyle name="Comma 2 10 4 3 2" xfId="12544" xr:uid="{7D78D7E4-029F-44B8-98D9-9F93F0F536F4}"/>
    <cellStyle name="Comma 2 10 4 3 2 2" xfId="27955" xr:uid="{1BC37B80-2A41-4457-8900-9265E0C8C4FD}"/>
    <cellStyle name="Comma 2 10 4 3 2 2 2" xfId="58779" xr:uid="{41A3FA77-986D-41D2-A716-8B79D6A21370}"/>
    <cellStyle name="Comma 2 10 4 3 2 3" xfId="43369" xr:uid="{0BA5233C-5779-4C61-B34C-B4A7E403D966}"/>
    <cellStyle name="Comma 2 10 4 3 3" xfId="20146" xr:uid="{E54BEE0B-7F9A-4488-A6AF-B31CC7F2094B}"/>
    <cellStyle name="Comma 2 10 4 3 3 2" xfId="50970" xr:uid="{01F857E4-5A40-43D7-A85E-24CFB8BCD422}"/>
    <cellStyle name="Comma 2 10 4 3 4" xfId="35560" xr:uid="{678B5CA9-B778-4917-BB33-4F4CA2C5E95E}"/>
    <cellStyle name="Comma 2 10 4 4" xfId="8741" xr:uid="{ECF83D43-C8EC-443E-B594-55DC26A96779}"/>
    <cellStyle name="Comma 2 10 4 4 2" xfId="24152" xr:uid="{700965AB-659C-470B-9C1C-23F883B65FB6}"/>
    <cellStyle name="Comma 2 10 4 4 2 2" xfId="54976" xr:uid="{3ACED58E-42B7-441A-9C15-92DD8B23E4C5}"/>
    <cellStyle name="Comma 2 10 4 4 3" xfId="39566" xr:uid="{1AA2E1DF-12B8-484B-95CF-DE11D4AC3941}"/>
    <cellStyle name="Comma 2 10 4 5" xfId="16343" xr:uid="{F45C247E-D15A-4A1B-B35F-3354775A9E3A}"/>
    <cellStyle name="Comma 2 10 4 5 2" xfId="47167" xr:uid="{32907B29-50C1-42AF-9003-4D64839C792A}"/>
    <cellStyle name="Comma 2 10 4 6" xfId="31757" xr:uid="{9396E61A-998E-4D2E-A56E-D9DB85C40AB8}"/>
    <cellStyle name="Comma 2 10 5" xfId="1563" xr:uid="{72A4E393-5A19-4D64-BAAC-0DD43B1ABE21}"/>
    <cellStyle name="Comma 2 10 5 2" xfId="3462" xr:uid="{00AE5ADF-20F9-495C-9022-AFAB59C271A4}"/>
    <cellStyle name="Comma 2 10 5 2 2" xfId="7265" xr:uid="{10390BC1-8A77-4095-8F96-E1E92EDAA629}"/>
    <cellStyle name="Comma 2 10 5 2 2 2" xfId="15076" xr:uid="{3B658538-7963-4428-9C72-3B136AE3A00A}"/>
    <cellStyle name="Comma 2 10 5 2 2 2 2" xfId="30487" xr:uid="{AD1B565C-3ECC-4667-9C23-2120DF6F6C47}"/>
    <cellStyle name="Comma 2 10 5 2 2 2 2 2" xfId="61311" xr:uid="{90CA549B-BDCC-410E-BC95-996B05A5B316}"/>
    <cellStyle name="Comma 2 10 5 2 2 2 3" xfId="45901" xr:uid="{9B6276B4-6A21-4766-89A0-00924FC8D79E}"/>
    <cellStyle name="Comma 2 10 5 2 2 3" xfId="22678" xr:uid="{72F80FD4-0A6D-4E12-BED7-83717E1CE095}"/>
    <cellStyle name="Comma 2 10 5 2 2 3 2" xfId="53502" xr:uid="{70C918F1-B499-4D9B-86AB-B1D6A0AB7DBF}"/>
    <cellStyle name="Comma 2 10 5 2 2 4" xfId="38092" xr:uid="{E5C0C485-9365-49FD-A0BC-9B374CBC984E}"/>
    <cellStyle name="Comma 2 10 5 2 3" xfId="11273" xr:uid="{D073000C-FC1B-4990-B70D-D9CE8E69CCF3}"/>
    <cellStyle name="Comma 2 10 5 2 3 2" xfId="26684" xr:uid="{2AE293DA-BC69-49FD-ADB6-67ADC8B04E6B}"/>
    <cellStyle name="Comma 2 10 5 2 3 2 2" xfId="57508" xr:uid="{D250692E-DF1C-410B-A98C-786EB795366F}"/>
    <cellStyle name="Comma 2 10 5 2 3 3" xfId="42098" xr:uid="{810C9F63-DE88-41CD-90AF-86576E2FB00B}"/>
    <cellStyle name="Comma 2 10 5 2 4" xfId="18875" xr:uid="{B99EBD14-5A56-4087-BCFB-E6C0A8E675BA}"/>
    <cellStyle name="Comma 2 10 5 2 4 2" xfId="49699" xr:uid="{EC06537F-9EC1-43C6-91EB-9B6015E4AC82}"/>
    <cellStyle name="Comma 2 10 5 2 5" xfId="34289" xr:uid="{AE77CB0F-724D-4E45-A00E-61C12502CF3D}"/>
    <cellStyle name="Comma 2 10 5 3" xfId="5366" xr:uid="{AA0ED796-9D9B-4D96-B35B-BC4053057E27}"/>
    <cellStyle name="Comma 2 10 5 3 2" xfId="13177" xr:uid="{B9F5EF67-1A88-41EA-AA4C-6EB35E092B32}"/>
    <cellStyle name="Comma 2 10 5 3 2 2" xfId="28588" xr:uid="{7F460C1C-2D54-4B75-8245-4A644BD5E3B1}"/>
    <cellStyle name="Comma 2 10 5 3 2 2 2" xfId="59412" xr:uid="{577E5A30-3188-4E8D-82F1-BE94BA2345E8}"/>
    <cellStyle name="Comma 2 10 5 3 2 3" xfId="44002" xr:uid="{7FDD2D79-63D2-449A-A56C-0ED4DA9282EC}"/>
    <cellStyle name="Comma 2 10 5 3 3" xfId="20779" xr:uid="{83140AA0-53B5-423F-9436-E4F5C3B34BA0}"/>
    <cellStyle name="Comma 2 10 5 3 3 2" xfId="51603" xr:uid="{EB44A8AE-22E6-47A6-B8D8-19F63CE4D313}"/>
    <cellStyle name="Comma 2 10 5 3 4" xfId="36193" xr:uid="{E30343FD-7E8C-45E5-A57F-83487CA14089}"/>
    <cellStyle name="Comma 2 10 5 4" xfId="9374" xr:uid="{6E417152-0BE9-49AF-A964-FFD8AED04E36}"/>
    <cellStyle name="Comma 2 10 5 4 2" xfId="24785" xr:uid="{48A9EC66-E527-4537-987A-A60D2DEAA261}"/>
    <cellStyle name="Comma 2 10 5 4 2 2" xfId="55609" xr:uid="{B988E029-08D2-49EE-9F82-F302AD336FE8}"/>
    <cellStyle name="Comma 2 10 5 4 3" xfId="40199" xr:uid="{BB9D9B83-216D-43BA-A8B3-78D425302D47}"/>
    <cellStyle name="Comma 2 10 5 5" xfId="16976" xr:uid="{27D60AD0-BEB5-4CA5-8F1D-5F82CC0153AB}"/>
    <cellStyle name="Comma 2 10 5 5 2" xfId="47800" xr:uid="{9363A2B4-4440-4244-966D-B8B185A73E2C}"/>
    <cellStyle name="Comma 2 10 5 6" xfId="32390" xr:uid="{2761FE01-13F4-4CDD-B91B-529582844A20}"/>
    <cellStyle name="Comma 2 10 6" xfId="2196" xr:uid="{01823893-C081-41E1-A86D-5555292DB170}"/>
    <cellStyle name="Comma 2 10 6 2" xfId="5999" xr:uid="{92593E16-394D-461F-A441-9FF8278E701B}"/>
    <cellStyle name="Comma 2 10 6 2 2" xfId="13810" xr:uid="{92FD690C-CD64-41CD-9B6E-AFD887911E6E}"/>
    <cellStyle name="Comma 2 10 6 2 2 2" xfId="29221" xr:uid="{5C1E372E-E613-497D-919E-D16ABF8BBF2C}"/>
    <cellStyle name="Comma 2 10 6 2 2 2 2" xfId="60045" xr:uid="{357B0F17-F5A5-48E1-B864-ADEA13140049}"/>
    <cellStyle name="Comma 2 10 6 2 2 3" xfId="44635" xr:uid="{61649296-FE41-4823-A6D8-6860FCD31A1A}"/>
    <cellStyle name="Comma 2 10 6 2 3" xfId="21412" xr:uid="{FDCA329F-D00F-4811-81AF-57C1A1114DD6}"/>
    <cellStyle name="Comma 2 10 6 2 3 2" xfId="52236" xr:uid="{A029DEC7-DD41-4B9F-92F4-6F5FFCCA324B}"/>
    <cellStyle name="Comma 2 10 6 2 4" xfId="36826" xr:uid="{884E3CAC-6B72-45E5-8336-97EE23384655}"/>
    <cellStyle name="Comma 2 10 6 3" xfId="10007" xr:uid="{628EDC7F-5AC7-4DD1-82A7-5101DB3D09CF}"/>
    <cellStyle name="Comma 2 10 6 3 2" xfId="25418" xr:uid="{6615F646-BED4-4928-A53F-AB17844188FB}"/>
    <cellStyle name="Comma 2 10 6 3 2 2" xfId="56242" xr:uid="{638F3B71-3186-4B06-8C2B-8CDA884E7127}"/>
    <cellStyle name="Comma 2 10 6 3 3" xfId="40832" xr:uid="{60C5A213-1670-41D1-A831-E55D9D53054C}"/>
    <cellStyle name="Comma 2 10 6 4" xfId="17609" xr:uid="{B5F694F9-DA57-4308-9E53-D73A5A143AB5}"/>
    <cellStyle name="Comma 2 10 6 4 2" xfId="48433" xr:uid="{F0B9F964-0EBF-4EF7-928D-C6A4478283DF}"/>
    <cellStyle name="Comma 2 10 6 5" xfId="33023" xr:uid="{8756D526-8F41-4A17-A921-D96D40EA5043}"/>
    <cellStyle name="Comma 2 10 7" xfId="4100" xr:uid="{06FB2EDA-33F0-4495-A78A-91B7437E809E}"/>
    <cellStyle name="Comma 2 10 7 2" xfId="11911" xr:uid="{B9141ADF-DB97-4194-970C-4083348F7A0A}"/>
    <cellStyle name="Comma 2 10 7 2 2" xfId="27322" xr:uid="{CCE468CA-8020-41DF-A017-6F9DFADC6985}"/>
    <cellStyle name="Comma 2 10 7 2 2 2" xfId="58146" xr:uid="{FB99D801-DCAD-4E40-9C00-457BA034D971}"/>
    <cellStyle name="Comma 2 10 7 2 3" xfId="42736" xr:uid="{8CAE37C3-2DA2-4869-9261-006D1822263C}"/>
    <cellStyle name="Comma 2 10 7 3" xfId="19513" xr:uid="{E4E0EC42-723F-41ED-9BCC-185EB682B696}"/>
    <cellStyle name="Comma 2 10 7 3 2" xfId="50337" xr:uid="{C9005AD6-CF1C-4A53-B9E1-A9DD6FE42337}"/>
    <cellStyle name="Comma 2 10 7 4" xfId="34927" xr:uid="{EEB1E5FF-DFD7-4DCA-ADAC-4057B356F492}"/>
    <cellStyle name="Comma 2 10 8" xfId="8108" xr:uid="{F49757E6-7CBB-40DD-B575-D55B5BDCA8A7}"/>
    <cellStyle name="Comma 2 10 8 2" xfId="23519" xr:uid="{C5EEC747-C59D-4BD5-B3AC-D7FE816B9DB1}"/>
    <cellStyle name="Comma 2 10 8 2 2" xfId="54343" xr:uid="{C685CE9C-B036-43AF-A183-5D8DC69F8E8D}"/>
    <cellStyle name="Comma 2 10 8 3" xfId="38933" xr:uid="{DD584312-A566-408A-8E37-D9E3C4C5917C}"/>
    <cellStyle name="Comma 2 10 9" xfId="7899" xr:uid="{6CE2EAD7-662B-4BC0-9B14-97C85AD38569}"/>
    <cellStyle name="Comma 2 10 9 2" xfId="23310" xr:uid="{7192D88B-EFED-4A7C-B3C4-92812D0443E5}"/>
    <cellStyle name="Comma 2 10 9 2 2" xfId="54134" xr:uid="{EC494F8B-7229-4883-A054-4C364537C4EB}"/>
    <cellStyle name="Comma 2 10 9 3" xfId="38724" xr:uid="{AA0F50CA-0588-4CE8-91CA-7456EA50248B}"/>
    <cellStyle name="Comma 2 11" xfId="304" xr:uid="{2015B714-DB76-4436-8CBD-5EB777F9F29E}"/>
    <cellStyle name="Comma 2 11 2" xfId="937" xr:uid="{A0731C34-48D7-4563-9C2A-7ABA3C03A2E1}"/>
    <cellStyle name="Comma 2 11 2 2" xfId="2836" xr:uid="{DAA0B091-4E3B-4851-AFE1-1FA383065A35}"/>
    <cellStyle name="Comma 2 11 2 2 2" xfId="6639" xr:uid="{0732B9DD-F1B4-4CFF-8E22-106065971188}"/>
    <cellStyle name="Comma 2 11 2 2 2 2" xfId="14450" xr:uid="{8105FD0A-AA51-4F6C-8DD1-E08878584A18}"/>
    <cellStyle name="Comma 2 11 2 2 2 2 2" xfId="29861" xr:uid="{CAC0C642-4F26-4385-818A-477B7249B96C}"/>
    <cellStyle name="Comma 2 11 2 2 2 2 2 2" xfId="60685" xr:uid="{BA9C7F4C-EEAA-4EF0-B887-8E009B90A72E}"/>
    <cellStyle name="Comma 2 11 2 2 2 2 3" xfId="45275" xr:uid="{140818B0-3D6E-4BB6-8902-BF59F1729AEA}"/>
    <cellStyle name="Comma 2 11 2 2 2 3" xfId="22052" xr:uid="{F1601651-331D-4B38-888C-6ED44D457148}"/>
    <cellStyle name="Comma 2 11 2 2 2 3 2" xfId="52876" xr:uid="{D6CF5367-3884-479A-83E6-78FF34EE1A31}"/>
    <cellStyle name="Comma 2 11 2 2 2 4" xfId="37466" xr:uid="{39487C99-2BC6-42FF-BE60-F96D94C9097D}"/>
    <cellStyle name="Comma 2 11 2 2 3" xfId="10647" xr:uid="{1A8B1ACA-A349-45CC-BA8A-7BE67D7CCF5F}"/>
    <cellStyle name="Comma 2 11 2 2 3 2" xfId="26058" xr:uid="{FB2BAF09-7A1C-4B30-BFC0-1A5928E84EA9}"/>
    <cellStyle name="Comma 2 11 2 2 3 2 2" xfId="56882" xr:uid="{60C446BE-7EEB-49C9-B14A-58122DAB5E87}"/>
    <cellStyle name="Comma 2 11 2 2 3 3" xfId="41472" xr:uid="{F1E155DB-10E5-4C1C-9DB8-CF6934C88EEE}"/>
    <cellStyle name="Comma 2 11 2 2 4" xfId="18249" xr:uid="{D11D7526-6778-448E-84B3-6994082ED650}"/>
    <cellStyle name="Comma 2 11 2 2 4 2" xfId="49073" xr:uid="{228F88BF-757F-49F2-A9C4-DDE244CE5B7D}"/>
    <cellStyle name="Comma 2 11 2 2 5" xfId="33663" xr:uid="{7FBBB00F-7B61-475F-96B7-FBB26ECA7F40}"/>
    <cellStyle name="Comma 2 11 2 3" xfId="4740" xr:uid="{3F5E1E4A-2071-4A62-81F5-611230941A26}"/>
    <cellStyle name="Comma 2 11 2 3 2" xfId="12551" xr:uid="{688CFC51-5734-4F7F-904D-1C9D95868FB6}"/>
    <cellStyle name="Comma 2 11 2 3 2 2" xfId="27962" xr:uid="{E8C7795F-2D8D-40FA-9876-4F762C8E737B}"/>
    <cellStyle name="Comma 2 11 2 3 2 2 2" xfId="58786" xr:uid="{A4D472B4-45A8-459C-87DF-96D96A8C432B}"/>
    <cellStyle name="Comma 2 11 2 3 2 3" xfId="43376" xr:uid="{C0BE1B89-146E-4B22-89C8-86F3259ADCFB}"/>
    <cellStyle name="Comma 2 11 2 3 3" xfId="20153" xr:uid="{9018A8C4-C41E-477B-AB6D-D8FCA3C9C7AB}"/>
    <cellStyle name="Comma 2 11 2 3 3 2" xfId="50977" xr:uid="{DCDAB777-FAD6-407F-9369-13EA78C9C3CE}"/>
    <cellStyle name="Comma 2 11 2 3 4" xfId="35567" xr:uid="{4D1BEA3D-8C8C-4550-A9D6-B94DF0B27E7A}"/>
    <cellStyle name="Comma 2 11 2 4" xfId="8748" xr:uid="{A2DE9089-0658-4240-9607-67C0DA3971DE}"/>
    <cellStyle name="Comma 2 11 2 4 2" xfId="24159" xr:uid="{D65B35A4-F8D3-497D-A5D5-BA3850680020}"/>
    <cellStyle name="Comma 2 11 2 4 2 2" xfId="54983" xr:uid="{2506E4E1-D098-494E-8E04-A7DF08C90619}"/>
    <cellStyle name="Comma 2 11 2 4 3" xfId="39573" xr:uid="{3DCF38D4-5377-426A-8906-7C6C8A3E22AC}"/>
    <cellStyle name="Comma 2 11 2 5" xfId="16350" xr:uid="{126A43E4-4824-4466-BC85-E2EB52F3961C}"/>
    <cellStyle name="Comma 2 11 2 5 2" xfId="47174" xr:uid="{E4D1BF2A-7CBF-4D58-B746-FC2CB793E968}"/>
    <cellStyle name="Comma 2 11 2 6" xfId="31764" xr:uid="{55F62964-CE24-4C80-9F05-30D19DCC9B63}"/>
    <cellStyle name="Comma 2 11 3" xfId="1570" xr:uid="{88C226AC-2BCA-4B86-B357-31DF052D45F0}"/>
    <cellStyle name="Comma 2 11 3 2" xfId="3469" xr:uid="{A6AD15B8-4471-4101-99CF-15DE2D4F3937}"/>
    <cellStyle name="Comma 2 11 3 2 2" xfId="7272" xr:uid="{2E443BFC-25A6-4F79-8C6D-5E7BFA83B2AF}"/>
    <cellStyle name="Comma 2 11 3 2 2 2" xfId="15083" xr:uid="{E6A0A50C-75E9-42DE-9AA4-FA5CFF3F602F}"/>
    <cellStyle name="Comma 2 11 3 2 2 2 2" xfId="30494" xr:uid="{3FDD8B93-82DD-46AE-97EC-54BED6317B76}"/>
    <cellStyle name="Comma 2 11 3 2 2 2 2 2" xfId="61318" xr:uid="{E83E332E-9F02-4FE3-B22C-4AB328C49C33}"/>
    <cellStyle name="Comma 2 11 3 2 2 2 3" xfId="45908" xr:uid="{9AAF8599-9FFF-45C9-B48B-677DE8EC2EA6}"/>
    <cellStyle name="Comma 2 11 3 2 2 3" xfId="22685" xr:uid="{F988B67A-E85D-49B2-B5F5-79C8057C8FF7}"/>
    <cellStyle name="Comma 2 11 3 2 2 3 2" xfId="53509" xr:uid="{5D2DCD66-70A1-4A0C-9CC2-FA91B01CE7FB}"/>
    <cellStyle name="Comma 2 11 3 2 2 4" xfId="38099" xr:uid="{08CE9601-A789-49F8-B46F-37CFA18CA6A6}"/>
    <cellStyle name="Comma 2 11 3 2 3" xfId="11280" xr:uid="{1AA2D43A-6344-4883-8737-56C54EB7A493}"/>
    <cellStyle name="Comma 2 11 3 2 3 2" xfId="26691" xr:uid="{77B30E93-59A3-45A8-8DBD-A678E8E2822C}"/>
    <cellStyle name="Comma 2 11 3 2 3 2 2" xfId="57515" xr:uid="{4436C2CE-E978-41DE-A21E-11D7BEE2C2E0}"/>
    <cellStyle name="Comma 2 11 3 2 3 3" xfId="42105" xr:uid="{C1246FAE-2AF7-4581-81A6-6D275C210ED8}"/>
    <cellStyle name="Comma 2 11 3 2 4" xfId="18882" xr:uid="{B52322C9-75C7-4080-B513-2247B21EC0B8}"/>
    <cellStyle name="Comma 2 11 3 2 4 2" xfId="49706" xr:uid="{CC990AE6-D450-44E1-8ABB-4425F2D0643F}"/>
    <cellStyle name="Comma 2 11 3 2 5" xfId="34296" xr:uid="{6B89275D-2668-4713-BB26-FCA70CB96247}"/>
    <cellStyle name="Comma 2 11 3 3" xfId="5373" xr:uid="{4EF554C3-412B-424E-84F0-4A4C10A284E0}"/>
    <cellStyle name="Comma 2 11 3 3 2" xfId="13184" xr:uid="{0AF55CA3-34FA-40D5-83FE-A55B0383F0ED}"/>
    <cellStyle name="Comma 2 11 3 3 2 2" xfId="28595" xr:uid="{A08356AF-5FBE-4ACE-BD62-0818EB736A06}"/>
    <cellStyle name="Comma 2 11 3 3 2 2 2" xfId="59419" xr:uid="{2BC424CF-7BB2-4683-9519-2165582C3867}"/>
    <cellStyle name="Comma 2 11 3 3 2 3" xfId="44009" xr:uid="{CC1B88BC-606C-409D-913D-484205DBDA1F}"/>
    <cellStyle name="Comma 2 11 3 3 3" xfId="20786" xr:uid="{61751BD6-7CEA-4EC2-A1B0-7AA7AB7A6A55}"/>
    <cellStyle name="Comma 2 11 3 3 3 2" xfId="51610" xr:uid="{A67B46AD-AE42-420B-9164-F076F4A2C623}"/>
    <cellStyle name="Comma 2 11 3 3 4" xfId="36200" xr:uid="{06C8A37B-94A1-437D-A24B-7DACBFEEA57B}"/>
    <cellStyle name="Comma 2 11 3 4" xfId="9381" xr:uid="{081C8AAF-8531-4B23-8F3F-96B0A7064C40}"/>
    <cellStyle name="Comma 2 11 3 4 2" xfId="24792" xr:uid="{BBEA3875-040E-4C90-8776-CD19E27B79F0}"/>
    <cellStyle name="Comma 2 11 3 4 2 2" xfId="55616" xr:uid="{47967CB0-F7CC-4B33-A9B5-464827106019}"/>
    <cellStyle name="Comma 2 11 3 4 3" xfId="40206" xr:uid="{9674229C-0DC2-4C85-9929-EB829F43B8FB}"/>
    <cellStyle name="Comma 2 11 3 5" xfId="16983" xr:uid="{246E882A-70F2-4147-A15E-43051FD96919}"/>
    <cellStyle name="Comma 2 11 3 5 2" xfId="47807" xr:uid="{78D448E3-D13F-4C24-A077-356EF9AF41B9}"/>
    <cellStyle name="Comma 2 11 3 6" xfId="32397" xr:uid="{623DC298-7A17-4906-833C-2E24852DEE59}"/>
    <cellStyle name="Comma 2 11 4" xfId="2203" xr:uid="{8EC5085F-87E4-4FAB-81E0-7447E8A61B2F}"/>
    <cellStyle name="Comma 2 11 4 2" xfId="6006" xr:uid="{C260C50E-9C8F-41D6-94A6-02F718F176DB}"/>
    <cellStyle name="Comma 2 11 4 2 2" xfId="13817" xr:uid="{C5AF8BCE-2B00-4D72-88CB-2A529B9DD67F}"/>
    <cellStyle name="Comma 2 11 4 2 2 2" xfId="29228" xr:uid="{8CF64377-D939-4417-A0BD-AADCB99B7536}"/>
    <cellStyle name="Comma 2 11 4 2 2 2 2" xfId="60052" xr:uid="{AFC39B7D-6789-4822-A8B7-D510D76D5231}"/>
    <cellStyle name="Comma 2 11 4 2 2 3" xfId="44642" xr:uid="{732C591C-4A69-49A2-8AC9-10E96C6CE205}"/>
    <cellStyle name="Comma 2 11 4 2 3" xfId="21419" xr:uid="{30939792-D54D-455F-9B40-84D4DC46EAAD}"/>
    <cellStyle name="Comma 2 11 4 2 3 2" xfId="52243" xr:uid="{34192AAF-2866-43AC-A2DA-AD1344CD1984}"/>
    <cellStyle name="Comma 2 11 4 2 4" xfId="36833" xr:uid="{3DBBC614-FB41-4C2D-8E4B-8B594CAC9A1E}"/>
    <cellStyle name="Comma 2 11 4 3" xfId="10014" xr:uid="{D432CFDE-B072-4AD8-9D4F-6289129D97CD}"/>
    <cellStyle name="Comma 2 11 4 3 2" xfId="25425" xr:uid="{FD6747BA-D130-4EBD-8BFF-A63559BCE007}"/>
    <cellStyle name="Comma 2 11 4 3 2 2" xfId="56249" xr:uid="{9469B551-EE0B-4A16-A981-2578C6C4C0BA}"/>
    <cellStyle name="Comma 2 11 4 3 3" xfId="40839" xr:uid="{266380F5-C840-47C1-B3C1-CE349F79B8BB}"/>
    <cellStyle name="Comma 2 11 4 4" xfId="17616" xr:uid="{5FD5804E-13FA-4F8F-8764-EBD5B6B42C79}"/>
    <cellStyle name="Comma 2 11 4 4 2" xfId="48440" xr:uid="{BFCF8363-E9E1-4727-97CA-062816805B46}"/>
    <cellStyle name="Comma 2 11 4 5" xfId="33030" xr:uid="{6B2C5321-1190-407B-8DC8-964C6B28C0C3}"/>
    <cellStyle name="Comma 2 11 5" xfId="4107" xr:uid="{52A01EA7-F0F9-40A5-88C7-2B884FED592C}"/>
    <cellStyle name="Comma 2 11 5 2" xfId="11918" xr:uid="{27810EBD-934A-4FE7-90A7-809ED4BCE227}"/>
    <cellStyle name="Comma 2 11 5 2 2" xfId="27329" xr:uid="{F113C67D-87D6-4154-AE06-54D239EC8110}"/>
    <cellStyle name="Comma 2 11 5 2 2 2" xfId="58153" xr:uid="{1FF03BFD-1377-42E2-91EA-02D38BB22C63}"/>
    <cellStyle name="Comma 2 11 5 2 3" xfId="42743" xr:uid="{BA2F27A3-7BA4-4488-8577-4AE4B0E55995}"/>
    <cellStyle name="Comma 2 11 5 3" xfId="19520" xr:uid="{2AE92F47-1415-41B5-BD54-7871640AFFC8}"/>
    <cellStyle name="Comma 2 11 5 3 2" xfId="50344" xr:uid="{A8B27A45-39D7-42B6-B2D5-F2C69D2BADDC}"/>
    <cellStyle name="Comma 2 11 5 4" xfId="34934" xr:uid="{156B5E17-9E76-449C-BA47-29617A4EF860}"/>
    <cellStyle name="Comma 2 11 6" xfId="8115" xr:uid="{3F959744-E99A-4599-BAD3-9E9C3FA30B8D}"/>
    <cellStyle name="Comma 2 11 6 2" xfId="23526" xr:uid="{0F2F37A6-5782-46AF-A9D5-BD542B498E89}"/>
    <cellStyle name="Comma 2 11 6 2 2" xfId="54350" xr:uid="{E32E7E36-B529-41D5-9F5B-F8602821FC85}"/>
    <cellStyle name="Comma 2 11 6 3" xfId="38940" xr:uid="{76609C22-EB01-4D1B-B4D3-7F971BCF1F85}"/>
    <cellStyle name="Comma 2 11 7" xfId="15717" xr:uid="{586B6B7F-028A-4283-83B9-32FD2D7C96B1}"/>
    <cellStyle name="Comma 2 11 7 2" xfId="46541" xr:uid="{C1F3E1C1-4C39-4284-BB88-55EE64A4CF29}"/>
    <cellStyle name="Comma 2 11 8" xfId="31131" xr:uid="{8A3F1A88-E8C8-4752-AF62-8FDAFBBD19D5}"/>
    <cellStyle name="Comma 2 12" xfId="513" xr:uid="{441DA12A-39C5-42C7-AF6F-4FEBAE145D60}"/>
    <cellStyle name="Comma 2 12 2" xfId="1146" xr:uid="{1109218E-0990-4638-BAF0-6DCBF593D648}"/>
    <cellStyle name="Comma 2 12 2 2" xfId="3045" xr:uid="{F5DEA1E0-7884-447C-B3C1-6DA575CAD0F6}"/>
    <cellStyle name="Comma 2 12 2 2 2" xfId="6848" xr:uid="{4510D778-858F-4D33-8368-D7CA8719E027}"/>
    <cellStyle name="Comma 2 12 2 2 2 2" xfId="14659" xr:uid="{10EA560E-2236-427E-AF08-509BE951C616}"/>
    <cellStyle name="Comma 2 12 2 2 2 2 2" xfId="30070" xr:uid="{39235312-6C72-4364-B9EC-2FC48305F142}"/>
    <cellStyle name="Comma 2 12 2 2 2 2 2 2" xfId="60894" xr:uid="{F8EBF985-B075-4AB2-B60C-268CE5447D5A}"/>
    <cellStyle name="Comma 2 12 2 2 2 2 3" xfId="45484" xr:uid="{27605FD9-E433-40BE-808A-6A233A7E98DA}"/>
    <cellStyle name="Comma 2 12 2 2 2 3" xfId="22261" xr:uid="{C2D96496-1CAF-4A25-8A33-1C1AE524E761}"/>
    <cellStyle name="Comma 2 12 2 2 2 3 2" xfId="53085" xr:uid="{36FF8E8C-486E-4D0F-A1AD-0B413592CB29}"/>
    <cellStyle name="Comma 2 12 2 2 2 4" xfId="37675" xr:uid="{2AB84892-8B0C-46F5-B15C-9E6EF2890108}"/>
    <cellStyle name="Comma 2 12 2 2 3" xfId="10856" xr:uid="{3825B52B-0FE2-4699-ACDB-E97969897EA4}"/>
    <cellStyle name="Comma 2 12 2 2 3 2" xfId="26267" xr:uid="{FBFBACBC-2C30-4475-ABD8-53396C68FFEE}"/>
    <cellStyle name="Comma 2 12 2 2 3 2 2" xfId="57091" xr:uid="{6D46B298-6B2E-4819-A641-6FE6F23EBA1A}"/>
    <cellStyle name="Comma 2 12 2 2 3 3" xfId="41681" xr:uid="{B9528FD8-AEE3-45E7-A508-BA8574E01AA4}"/>
    <cellStyle name="Comma 2 12 2 2 4" xfId="18458" xr:uid="{E56CD7C7-4CBA-4831-9D27-1CD0615599F8}"/>
    <cellStyle name="Comma 2 12 2 2 4 2" xfId="49282" xr:uid="{07BE69D8-66CF-4C8B-A1E3-AC87F4290146}"/>
    <cellStyle name="Comma 2 12 2 2 5" xfId="33872" xr:uid="{FF0F99BE-0061-4679-AFB2-FB310D47540D}"/>
    <cellStyle name="Comma 2 12 2 3" xfId="4949" xr:uid="{88708FD5-7CD3-4C21-99F4-9FE224B47177}"/>
    <cellStyle name="Comma 2 12 2 3 2" xfId="12760" xr:uid="{33262D70-48B7-4C61-8626-FC64B34C0A83}"/>
    <cellStyle name="Comma 2 12 2 3 2 2" xfId="28171" xr:uid="{3FA2EA10-E3E0-4A65-9A9D-A681C93D6FEB}"/>
    <cellStyle name="Comma 2 12 2 3 2 2 2" xfId="58995" xr:uid="{F15A83D8-2021-4DD5-A8F8-534B0E298224}"/>
    <cellStyle name="Comma 2 12 2 3 2 3" xfId="43585" xr:uid="{0B16D7A6-A5AA-4D8B-9B19-678AF88044B7}"/>
    <cellStyle name="Comma 2 12 2 3 3" xfId="20362" xr:uid="{9C980D63-B118-40A9-903C-E594F60123AE}"/>
    <cellStyle name="Comma 2 12 2 3 3 2" xfId="51186" xr:uid="{AD20D69A-CF00-4D5E-8FB4-FC02A4599D0D}"/>
    <cellStyle name="Comma 2 12 2 3 4" xfId="35776" xr:uid="{F49665BD-74CC-4CDD-9C02-D2295B71CE12}"/>
    <cellStyle name="Comma 2 12 2 4" xfId="8957" xr:uid="{C9780D32-FEC1-452E-BBD6-2449D5F3FD6A}"/>
    <cellStyle name="Comma 2 12 2 4 2" xfId="24368" xr:uid="{0FFD2203-589E-4E6D-8654-B28D89BB730D}"/>
    <cellStyle name="Comma 2 12 2 4 2 2" xfId="55192" xr:uid="{C459D587-454F-4E08-8B86-EE36179D3DB2}"/>
    <cellStyle name="Comma 2 12 2 4 3" xfId="39782" xr:uid="{CE5B8271-5333-409E-B29B-2D05506568FE}"/>
    <cellStyle name="Comma 2 12 2 5" xfId="16559" xr:uid="{756817C1-032B-4D9C-BCBE-3962AAE4B159}"/>
    <cellStyle name="Comma 2 12 2 5 2" xfId="47383" xr:uid="{D9B7A876-523D-4A45-986A-371F50A329A0}"/>
    <cellStyle name="Comma 2 12 2 6" xfId="31973" xr:uid="{FCAC786D-297E-4FB1-B042-585378BCC54F}"/>
    <cellStyle name="Comma 2 12 3" xfId="1779" xr:uid="{52FD724F-8D0C-45BD-A1D4-B2496C022B61}"/>
    <cellStyle name="Comma 2 12 3 2" xfId="3678" xr:uid="{CE744A8F-761A-4E5E-BA8D-18824B645E9D}"/>
    <cellStyle name="Comma 2 12 3 2 2" xfId="7481" xr:uid="{8F61CDB1-2F80-40D7-8275-EFB5488D1403}"/>
    <cellStyle name="Comma 2 12 3 2 2 2" xfId="15292" xr:uid="{5BD68F1A-28E2-4150-99CC-FD0D88FA31F8}"/>
    <cellStyle name="Comma 2 12 3 2 2 2 2" xfId="30703" xr:uid="{5C506EB3-E3BE-4D6B-A5E5-795478235C15}"/>
    <cellStyle name="Comma 2 12 3 2 2 2 2 2" xfId="61527" xr:uid="{3401C879-0FAC-43FC-9236-E586CEE7D7ED}"/>
    <cellStyle name="Comma 2 12 3 2 2 2 3" xfId="46117" xr:uid="{6028FB0C-6202-4FA8-BAC3-9EA2EE1422F1}"/>
    <cellStyle name="Comma 2 12 3 2 2 3" xfId="22894" xr:uid="{429191CC-1245-4D61-9065-70C012C2DED5}"/>
    <cellStyle name="Comma 2 12 3 2 2 3 2" xfId="53718" xr:uid="{781E5F41-1BCF-4DCB-9027-D3AEBEE12C1D}"/>
    <cellStyle name="Comma 2 12 3 2 2 4" xfId="38308" xr:uid="{104E71B1-E7F0-44F2-A0FF-A308AC52A30B}"/>
    <cellStyle name="Comma 2 12 3 2 3" xfId="11489" xr:uid="{871F8A8B-7BA0-4F61-B38C-5C4EA0764539}"/>
    <cellStyle name="Comma 2 12 3 2 3 2" xfId="26900" xr:uid="{C415CD05-0B18-41FD-A75A-CEC67F8DDEE4}"/>
    <cellStyle name="Comma 2 12 3 2 3 2 2" xfId="57724" xr:uid="{F77CA939-80E9-4950-A641-2F10900171B1}"/>
    <cellStyle name="Comma 2 12 3 2 3 3" xfId="42314" xr:uid="{BDE863D1-A0F5-47A0-9476-32BAC97501F1}"/>
    <cellStyle name="Comma 2 12 3 2 4" xfId="19091" xr:uid="{F41AC761-97F1-4960-AB15-4F4C3BAD09C7}"/>
    <cellStyle name="Comma 2 12 3 2 4 2" xfId="49915" xr:uid="{1C16E75A-B671-4F24-8071-3A4008221806}"/>
    <cellStyle name="Comma 2 12 3 2 5" xfId="34505" xr:uid="{7CE76922-0D7A-4B70-AE4C-1A1BF2E58CED}"/>
    <cellStyle name="Comma 2 12 3 3" xfId="5582" xr:uid="{31E72C92-0A79-4ED4-9B47-71153ECC6ADC}"/>
    <cellStyle name="Comma 2 12 3 3 2" xfId="13393" xr:uid="{D3DE0AB6-E43B-427B-AA2F-1E26BD494B8F}"/>
    <cellStyle name="Comma 2 12 3 3 2 2" xfId="28804" xr:uid="{AAC0CFF8-14B4-4C69-8095-5B1348C08B83}"/>
    <cellStyle name="Comma 2 12 3 3 2 2 2" xfId="59628" xr:uid="{40215ED1-ED75-4119-A979-B184E6735421}"/>
    <cellStyle name="Comma 2 12 3 3 2 3" xfId="44218" xr:uid="{0D86FFB2-0729-4AE9-9445-A618B778ABCB}"/>
    <cellStyle name="Comma 2 12 3 3 3" xfId="20995" xr:uid="{53019C90-1DC9-4248-BA3D-9FC24BF5103E}"/>
    <cellStyle name="Comma 2 12 3 3 3 2" xfId="51819" xr:uid="{9D782AB6-59CE-4D7D-8BC3-EB74061C7944}"/>
    <cellStyle name="Comma 2 12 3 3 4" xfId="36409" xr:uid="{96160D79-8656-407D-834C-4967846AD600}"/>
    <cellStyle name="Comma 2 12 3 4" xfId="9590" xr:uid="{C9968ADF-161E-4E6B-96B4-66391BEF738B}"/>
    <cellStyle name="Comma 2 12 3 4 2" xfId="25001" xr:uid="{DAC72F8E-985A-4369-912A-4BF085BE5E22}"/>
    <cellStyle name="Comma 2 12 3 4 2 2" xfId="55825" xr:uid="{B27FC84E-A7DB-44E6-8709-B02D242FC193}"/>
    <cellStyle name="Comma 2 12 3 4 3" xfId="40415" xr:uid="{78409C25-6453-4A54-8D6B-E8155687608F}"/>
    <cellStyle name="Comma 2 12 3 5" xfId="17192" xr:uid="{9E7F3D3D-2BC1-4AB2-8F21-39F03954311D}"/>
    <cellStyle name="Comma 2 12 3 5 2" xfId="48016" xr:uid="{F175918B-C433-4925-9F45-77D31BE7D890}"/>
    <cellStyle name="Comma 2 12 3 6" xfId="32606" xr:uid="{F1ED63F3-14D9-48F1-8C49-D884EBD3A5BE}"/>
    <cellStyle name="Comma 2 12 4" xfId="2412" xr:uid="{BF92BF7A-6B42-49D4-AFB9-D7F8DC4E58FA}"/>
    <cellStyle name="Comma 2 12 4 2" xfId="6215" xr:uid="{BD417739-61B4-4731-9AA0-C81BFA8A3572}"/>
    <cellStyle name="Comma 2 12 4 2 2" xfId="14026" xr:uid="{0B7BF5F9-3306-40F8-BCE2-47851A29576A}"/>
    <cellStyle name="Comma 2 12 4 2 2 2" xfId="29437" xr:uid="{0046B6A9-AF0E-4BA0-8611-E1E440CED50C}"/>
    <cellStyle name="Comma 2 12 4 2 2 2 2" xfId="60261" xr:uid="{6771C774-96CE-4EF5-AF25-CB1B7C335D86}"/>
    <cellStyle name="Comma 2 12 4 2 2 3" xfId="44851" xr:uid="{FFF15DF1-6436-4151-A486-9E37E813A4D9}"/>
    <cellStyle name="Comma 2 12 4 2 3" xfId="21628" xr:uid="{CDCB405E-6066-42DE-A275-F787708943B7}"/>
    <cellStyle name="Comma 2 12 4 2 3 2" xfId="52452" xr:uid="{854F66FC-7DAD-426A-91EE-ACD4CBCF15BF}"/>
    <cellStyle name="Comma 2 12 4 2 4" xfId="37042" xr:uid="{C77B2C82-99A0-412B-AB62-581BAD2AFB0B}"/>
    <cellStyle name="Comma 2 12 4 3" xfId="10223" xr:uid="{3A347B6E-1EC6-4C74-8683-32E2B51C9B03}"/>
    <cellStyle name="Comma 2 12 4 3 2" xfId="25634" xr:uid="{ACFF844E-5451-4CAE-82A2-CC12B1BF9E7A}"/>
    <cellStyle name="Comma 2 12 4 3 2 2" xfId="56458" xr:uid="{3B8218BC-A6F4-4D77-ACC1-99CF05796C7E}"/>
    <cellStyle name="Comma 2 12 4 3 3" xfId="41048" xr:uid="{B6A478CA-93D9-4463-BA5B-B4BF53644800}"/>
    <cellStyle name="Comma 2 12 4 4" xfId="17825" xr:uid="{E60CACE0-8565-4825-9157-DAEB5AC53397}"/>
    <cellStyle name="Comma 2 12 4 4 2" xfId="48649" xr:uid="{0A5F0170-BB43-46FB-9B23-A2757443A4BC}"/>
    <cellStyle name="Comma 2 12 4 5" xfId="33239" xr:uid="{492A69C7-7890-4575-A289-B7B272039D96}"/>
    <cellStyle name="Comma 2 12 5" xfId="4316" xr:uid="{41D6AF40-326F-4C0A-9A5B-CBE71988FF8B}"/>
    <cellStyle name="Comma 2 12 5 2" xfId="12127" xr:uid="{33BED3CE-541C-4332-BD8A-D23597AD1D1A}"/>
    <cellStyle name="Comma 2 12 5 2 2" xfId="27538" xr:uid="{5ED3FCC6-CB14-4D8C-A083-2C85F568A9B7}"/>
    <cellStyle name="Comma 2 12 5 2 2 2" xfId="58362" xr:uid="{5DDEF914-EB4C-4FEC-B9C4-3EFBD1D39B7B}"/>
    <cellStyle name="Comma 2 12 5 2 3" xfId="42952" xr:uid="{CE751ABB-B4B4-444D-B240-6DA49D16BCB9}"/>
    <cellStyle name="Comma 2 12 5 3" xfId="19729" xr:uid="{BBCA63E3-67B8-478E-9CCB-5F2660FCA477}"/>
    <cellStyle name="Comma 2 12 5 3 2" xfId="50553" xr:uid="{3A3290B3-315F-4F1A-A3CC-FA65E4C95C7A}"/>
    <cellStyle name="Comma 2 12 5 4" xfId="35143" xr:uid="{3F43DE3C-2CE4-4CCD-B9AF-A2634E65AE07}"/>
    <cellStyle name="Comma 2 12 6" xfId="8324" xr:uid="{E8384C15-B88E-4B97-BEB9-8AEEDBE173ED}"/>
    <cellStyle name="Comma 2 12 6 2" xfId="23735" xr:uid="{9139A067-C3F3-471C-8694-3E011D905E59}"/>
    <cellStyle name="Comma 2 12 6 2 2" xfId="54559" xr:uid="{DAB65759-88EB-4EEB-A76C-E6829524864E}"/>
    <cellStyle name="Comma 2 12 6 3" xfId="39149" xr:uid="{CA5232DB-E717-43EE-A326-54653A17CFF1}"/>
    <cellStyle name="Comma 2 12 7" xfId="15926" xr:uid="{EEB6214C-2F5E-41CF-A180-368985D4E2DF}"/>
    <cellStyle name="Comma 2 12 7 2" xfId="46750" xr:uid="{025DC30D-83E4-4D8D-B728-D6878E8E621D}"/>
    <cellStyle name="Comma 2 12 8" xfId="31340" xr:uid="{8903CD41-4A68-4A43-88A0-1B991F4CF48B}"/>
    <cellStyle name="Comma 2 13" xfId="299" xr:uid="{DA71BFE9-FA90-43F5-AEBF-00F41168635F}"/>
    <cellStyle name="Comma 2 13 2" xfId="933" xr:uid="{21B2CB83-9F25-42F4-96ED-0FA62C840095}"/>
    <cellStyle name="Comma 2 13 2 2" xfId="2832" xr:uid="{80223438-BF0D-4F24-925B-C47391860556}"/>
    <cellStyle name="Comma 2 13 2 2 2" xfId="6635" xr:uid="{5A2BA7D8-25F7-4F91-AE4B-B3ED49214CDE}"/>
    <cellStyle name="Comma 2 13 2 2 2 2" xfId="14446" xr:uid="{CC0637EF-9DC3-4866-9D0B-3002CD2F00B0}"/>
    <cellStyle name="Comma 2 13 2 2 2 2 2" xfId="29857" xr:uid="{E99572DF-C2CB-478D-8313-E1F505DA2B19}"/>
    <cellStyle name="Comma 2 13 2 2 2 2 2 2" xfId="60681" xr:uid="{893AA0C2-9DD2-4323-99F6-67F19E564575}"/>
    <cellStyle name="Comma 2 13 2 2 2 2 3" xfId="45271" xr:uid="{4D421F96-18B1-48DE-AE5E-C67ED1CEA0EB}"/>
    <cellStyle name="Comma 2 13 2 2 2 3" xfId="22048" xr:uid="{BCA91DBE-DA08-4623-9435-BD464C388A1C}"/>
    <cellStyle name="Comma 2 13 2 2 2 3 2" xfId="52872" xr:uid="{5C916AFE-2BED-4114-BA82-3FAAB4EF15CC}"/>
    <cellStyle name="Comma 2 13 2 2 2 4" xfId="37462" xr:uid="{14EFFF12-8F0B-46AB-A16E-A5CE94FDAE85}"/>
    <cellStyle name="Comma 2 13 2 2 3" xfId="10643" xr:uid="{59D7B901-4B82-4488-A75D-BCEB1E311A7F}"/>
    <cellStyle name="Comma 2 13 2 2 3 2" xfId="26054" xr:uid="{31D64FF7-9FC7-44FC-8119-A55B06CC42AF}"/>
    <cellStyle name="Comma 2 13 2 2 3 2 2" xfId="56878" xr:uid="{31BDB8D3-F4CB-4566-83B6-9A1EF7985178}"/>
    <cellStyle name="Comma 2 13 2 2 3 3" xfId="41468" xr:uid="{FF9BF257-8D01-47ED-85FD-FAA6DE5B854A}"/>
    <cellStyle name="Comma 2 13 2 2 4" xfId="18245" xr:uid="{8C90EBDF-8AD3-4777-81E8-DADC7ABEB42F}"/>
    <cellStyle name="Comma 2 13 2 2 4 2" xfId="49069" xr:uid="{6E4B1710-97FA-49A8-AC13-15424BD0198D}"/>
    <cellStyle name="Comma 2 13 2 2 5" xfId="33659" xr:uid="{B17928D4-C913-4B56-873B-6AC301173155}"/>
    <cellStyle name="Comma 2 13 2 3" xfId="4736" xr:uid="{10EC13CB-ECB6-4B95-A6C8-328184320B3C}"/>
    <cellStyle name="Comma 2 13 2 3 2" xfId="12547" xr:uid="{8FD84E89-8AEF-429D-B1D9-402FF58D8672}"/>
    <cellStyle name="Comma 2 13 2 3 2 2" xfId="27958" xr:uid="{227BE44D-752D-432B-9501-F12D1F0BBF26}"/>
    <cellStyle name="Comma 2 13 2 3 2 2 2" xfId="58782" xr:uid="{818114E4-1F5D-44A9-BB92-9B5DE5E0D1E1}"/>
    <cellStyle name="Comma 2 13 2 3 2 3" xfId="43372" xr:uid="{6F7396CE-10CA-45F8-A25B-E917189BEB56}"/>
    <cellStyle name="Comma 2 13 2 3 3" xfId="20149" xr:uid="{7C5212D7-0B1E-407D-B5B9-86F42E300244}"/>
    <cellStyle name="Comma 2 13 2 3 3 2" xfId="50973" xr:uid="{804260DA-8F0F-40E3-9174-E7AE88890D70}"/>
    <cellStyle name="Comma 2 13 2 3 4" xfId="35563" xr:uid="{CE25EC07-66C0-4810-97C5-36C0E15BF4BA}"/>
    <cellStyle name="Comma 2 13 2 4" xfId="8744" xr:uid="{4965E4B0-BA6E-4A98-B589-8F8F9A7D19A4}"/>
    <cellStyle name="Comma 2 13 2 4 2" xfId="24155" xr:uid="{6B7B79FA-FE82-4860-974A-200DCA728642}"/>
    <cellStyle name="Comma 2 13 2 4 2 2" xfId="54979" xr:uid="{EC194A04-2A79-4C88-A862-4EAB8C304909}"/>
    <cellStyle name="Comma 2 13 2 4 3" xfId="39569" xr:uid="{32B36272-6ABB-4A8A-A599-2F8F8FE0EF19}"/>
    <cellStyle name="Comma 2 13 2 5" xfId="16346" xr:uid="{04A011F3-226C-437F-A5F7-B6FAFA1BD882}"/>
    <cellStyle name="Comma 2 13 2 5 2" xfId="47170" xr:uid="{3DB3598A-5433-4E91-9DB0-7363EC39C78E}"/>
    <cellStyle name="Comma 2 13 2 6" xfId="31760" xr:uid="{0F46C795-6F5B-49B5-90A5-C772A7EFD316}"/>
    <cellStyle name="Comma 2 13 3" xfId="1566" xr:uid="{DD860EC5-D3CC-401F-A3D2-5B913BFBABA1}"/>
    <cellStyle name="Comma 2 13 3 2" xfId="3465" xr:uid="{9AF7EBA3-6F6E-4683-9C67-B3CC13396174}"/>
    <cellStyle name="Comma 2 13 3 2 2" xfId="7268" xr:uid="{9DA12F41-856E-449B-A30F-24F05ACECC5C}"/>
    <cellStyle name="Comma 2 13 3 2 2 2" xfId="15079" xr:uid="{DDA70FBD-4A38-4790-B4C7-80F0A4EDBB0F}"/>
    <cellStyle name="Comma 2 13 3 2 2 2 2" xfId="30490" xr:uid="{D8FD58D9-F523-4A41-8104-43B7ED4B592A}"/>
    <cellStyle name="Comma 2 13 3 2 2 2 2 2" xfId="61314" xr:uid="{F430B90D-E1B2-4327-8FFC-9B6C314D3F27}"/>
    <cellStyle name="Comma 2 13 3 2 2 2 3" xfId="45904" xr:uid="{CE1C0E51-2CAE-4899-8AF4-70C02763BFD8}"/>
    <cellStyle name="Comma 2 13 3 2 2 3" xfId="22681" xr:uid="{3D04C2D0-4F45-4A4F-9EB1-347C7DB8EEE4}"/>
    <cellStyle name="Comma 2 13 3 2 2 3 2" xfId="53505" xr:uid="{8497F818-9935-467A-9551-7927E3B70BC8}"/>
    <cellStyle name="Comma 2 13 3 2 2 4" xfId="38095" xr:uid="{5BF073C4-C594-4AAD-97A0-CD5B9E49A36E}"/>
    <cellStyle name="Comma 2 13 3 2 3" xfId="11276" xr:uid="{827BB1CD-1EAB-4E46-BAB8-42FCB9A63F9C}"/>
    <cellStyle name="Comma 2 13 3 2 3 2" xfId="26687" xr:uid="{D2F104B4-30E1-4A45-95EB-65EC3CDEC7E8}"/>
    <cellStyle name="Comma 2 13 3 2 3 2 2" xfId="57511" xr:uid="{A68A6D87-9ED7-4C9F-B31B-4AFCAA33D28F}"/>
    <cellStyle name="Comma 2 13 3 2 3 3" xfId="42101" xr:uid="{A0CAA64F-7243-4778-9418-F26C18EF3991}"/>
    <cellStyle name="Comma 2 13 3 2 4" xfId="18878" xr:uid="{0ABBBABA-B42B-465F-83A0-4076681C5A7C}"/>
    <cellStyle name="Comma 2 13 3 2 4 2" xfId="49702" xr:uid="{8EDE596D-12CE-4FD8-B610-B32D2BA99310}"/>
    <cellStyle name="Comma 2 13 3 2 5" xfId="34292" xr:uid="{1BF54CB5-906A-4651-992B-B826EFFC6F37}"/>
    <cellStyle name="Comma 2 13 3 3" xfId="5369" xr:uid="{1AA8A339-F4FD-4165-8629-04C5C72B001F}"/>
    <cellStyle name="Comma 2 13 3 3 2" xfId="13180" xr:uid="{EC01546F-ABA3-471A-AF99-407BB6D7D19E}"/>
    <cellStyle name="Comma 2 13 3 3 2 2" xfId="28591" xr:uid="{4ED821CF-E675-4715-A190-252B32EC4DAF}"/>
    <cellStyle name="Comma 2 13 3 3 2 2 2" xfId="59415" xr:uid="{EAB60712-89BE-4784-BA8D-12725AE8CE8E}"/>
    <cellStyle name="Comma 2 13 3 3 2 3" xfId="44005" xr:uid="{68703A37-6796-49D3-A382-508D05E2873D}"/>
    <cellStyle name="Comma 2 13 3 3 3" xfId="20782" xr:uid="{2462B457-88EF-4D5B-8A8E-F2340CFF1EC0}"/>
    <cellStyle name="Comma 2 13 3 3 3 2" xfId="51606" xr:uid="{FA448664-C33E-4DDA-AB2C-ED565F5AD264}"/>
    <cellStyle name="Comma 2 13 3 3 4" xfId="36196" xr:uid="{1AB02543-E86A-4A9E-9EF8-4D3ED7B2BEAF}"/>
    <cellStyle name="Comma 2 13 3 4" xfId="9377" xr:uid="{B4B3D7D7-1636-4469-A194-74D0E4082494}"/>
    <cellStyle name="Comma 2 13 3 4 2" xfId="24788" xr:uid="{ECF689F0-4324-47BD-8821-E3B46391F793}"/>
    <cellStyle name="Comma 2 13 3 4 2 2" xfId="55612" xr:uid="{545C9BE5-1D50-423B-8028-83D9051B1B41}"/>
    <cellStyle name="Comma 2 13 3 4 3" xfId="40202" xr:uid="{BD13CCF5-CFA9-417A-A263-6A8E1A54FDE7}"/>
    <cellStyle name="Comma 2 13 3 5" xfId="16979" xr:uid="{29946F7D-600A-4BC6-A18B-3E31632A3C06}"/>
    <cellStyle name="Comma 2 13 3 5 2" xfId="47803" xr:uid="{A38FCC9F-4258-40B0-86DB-ED240B0881D7}"/>
    <cellStyle name="Comma 2 13 3 6" xfId="32393" xr:uid="{5326D646-FE26-45E2-A1EA-AEDCA8B6DAF5}"/>
    <cellStyle name="Comma 2 13 4" xfId="2199" xr:uid="{815668F8-E21C-4831-A4AC-68292CD6D0E4}"/>
    <cellStyle name="Comma 2 13 4 2" xfId="6002" xr:uid="{3794C9B2-A6F1-4EF5-8C0E-B738B8A96F75}"/>
    <cellStyle name="Comma 2 13 4 2 2" xfId="13813" xr:uid="{82E1C5A0-4597-4BD3-8655-CFB6182D63FC}"/>
    <cellStyle name="Comma 2 13 4 2 2 2" xfId="29224" xr:uid="{C34D5F06-42BE-4F37-A8E1-5B18131976AA}"/>
    <cellStyle name="Comma 2 13 4 2 2 2 2" xfId="60048" xr:uid="{13689CB1-2210-4804-BDF3-05D453099145}"/>
    <cellStyle name="Comma 2 13 4 2 2 3" xfId="44638" xr:uid="{A3E036ED-D830-4A86-8DBD-8FA68CD4004D}"/>
    <cellStyle name="Comma 2 13 4 2 3" xfId="21415" xr:uid="{86B1C15C-4867-4E75-9606-7FE9E0A3726B}"/>
    <cellStyle name="Comma 2 13 4 2 3 2" xfId="52239" xr:uid="{C937C2B2-DAC2-49CC-9A61-B1ECBAFB8F49}"/>
    <cellStyle name="Comma 2 13 4 2 4" xfId="36829" xr:uid="{87D7B049-1C59-41ED-87C4-E10A310A2CEE}"/>
    <cellStyle name="Comma 2 13 4 3" xfId="10010" xr:uid="{A4D7AA2A-C1A6-43E5-BA00-36CCFA1E528A}"/>
    <cellStyle name="Comma 2 13 4 3 2" xfId="25421" xr:uid="{1392045D-B522-4189-B9DB-E652BB0F40AD}"/>
    <cellStyle name="Comma 2 13 4 3 2 2" xfId="56245" xr:uid="{A987A062-3D87-44BC-800B-7C5850111A97}"/>
    <cellStyle name="Comma 2 13 4 3 3" xfId="40835" xr:uid="{53D4B410-B16D-4A0E-86A8-3C962528A063}"/>
    <cellStyle name="Comma 2 13 4 4" xfId="17612" xr:uid="{5803F7AF-AE6D-4335-BCFB-18A0B1C1867B}"/>
    <cellStyle name="Comma 2 13 4 4 2" xfId="48436" xr:uid="{094957E8-B5B7-4750-A4B4-B68D5BF3959D}"/>
    <cellStyle name="Comma 2 13 4 5" xfId="33026" xr:uid="{2382DF20-EBC1-429D-8C52-56D6068D69AE}"/>
    <cellStyle name="Comma 2 13 5" xfId="4103" xr:uid="{A505E9A4-F6E7-473E-AEB1-81E23A4EF122}"/>
    <cellStyle name="Comma 2 13 5 2" xfId="11914" xr:uid="{E166E6D1-0546-40AD-B79E-F2CC7F0891FE}"/>
    <cellStyle name="Comma 2 13 5 2 2" xfId="27325" xr:uid="{88AF5C09-EF9D-45F2-A022-B98D0C84099A}"/>
    <cellStyle name="Comma 2 13 5 2 2 2" xfId="58149" xr:uid="{736CE98F-4176-4F96-BCA0-BF6D5AE47FF5}"/>
    <cellStyle name="Comma 2 13 5 2 3" xfId="42739" xr:uid="{1A46431C-EE82-4095-9F5A-D057344A350C}"/>
    <cellStyle name="Comma 2 13 5 3" xfId="19516" xr:uid="{A1361F8F-0222-4BB2-B8A3-2CD2A09F208E}"/>
    <cellStyle name="Comma 2 13 5 3 2" xfId="50340" xr:uid="{E1BDAC5B-62AF-4EBF-AA90-5D13CA100CDE}"/>
    <cellStyle name="Comma 2 13 5 4" xfId="34930" xr:uid="{68DCAE6F-F17A-422B-BEE9-4DDEE4464187}"/>
    <cellStyle name="Comma 2 13 6" xfId="8111" xr:uid="{6F7E8117-A4B3-4918-83B8-46A541AAF222}"/>
    <cellStyle name="Comma 2 13 6 2" xfId="23522" xr:uid="{7F91D10E-5620-4226-934E-F89476B2C7A5}"/>
    <cellStyle name="Comma 2 13 6 2 2" xfId="54346" xr:uid="{6AFBD386-4D29-4745-8B26-11AAD2D7DA2A}"/>
    <cellStyle name="Comma 2 13 6 3" xfId="38936" xr:uid="{E4F9CA4C-A25A-4129-9938-8D9F00D44F77}"/>
    <cellStyle name="Comma 2 13 7" xfId="15713" xr:uid="{82444251-DAE2-409E-8B57-F8E852C8E8AF}"/>
    <cellStyle name="Comma 2 13 7 2" xfId="46537" xr:uid="{968025B6-77F7-4EC3-B39B-AA9A35DEC252}"/>
    <cellStyle name="Comma 2 13 8" xfId="31127" xr:uid="{494EF34C-D253-4AEA-95BA-C00F43CA6772}"/>
    <cellStyle name="Comma 2 14" xfId="724" xr:uid="{AC40B849-18A1-4EFA-8BFF-4DC28B71C0C2}"/>
    <cellStyle name="Comma 2 14 2" xfId="2623" xr:uid="{0B805E4B-063F-4345-AB20-B26150CA4302}"/>
    <cellStyle name="Comma 2 14 2 2" xfId="6426" xr:uid="{BE4D347B-2949-4FEB-97E5-247C448D8A18}"/>
    <cellStyle name="Comma 2 14 2 2 2" xfId="14237" xr:uid="{C25FE64C-4FB6-442E-A285-D620E4397F16}"/>
    <cellStyle name="Comma 2 14 2 2 2 2" xfId="29648" xr:uid="{507E9275-0A45-4FC8-802F-91558873FD55}"/>
    <cellStyle name="Comma 2 14 2 2 2 2 2" xfId="60472" xr:uid="{1DF598DF-88A0-4E66-9D99-9C3AF6AD2C88}"/>
    <cellStyle name="Comma 2 14 2 2 2 3" xfId="45062" xr:uid="{9A00A397-5D91-4F3C-B38F-6483548F5C92}"/>
    <cellStyle name="Comma 2 14 2 2 3" xfId="21839" xr:uid="{A73983E3-5E2D-4DD4-9CBF-B854149E1DC9}"/>
    <cellStyle name="Comma 2 14 2 2 3 2" xfId="52663" xr:uid="{AC02F44E-9E00-4346-90E5-99915749548C}"/>
    <cellStyle name="Comma 2 14 2 2 4" xfId="37253" xr:uid="{1F1056DD-FA02-4B52-93F8-3C417BF6AFAC}"/>
    <cellStyle name="Comma 2 14 2 3" xfId="10434" xr:uid="{EB532A29-EEF7-49C1-B2C0-C45DA3C00AA8}"/>
    <cellStyle name="Comma 2 14 2 3 2" xfId="25845" xr:uid="{6064744F-8508-4991-BC49-19B2E8AF7A78}"/>
    <cellStyle name="Comma 2 14 2 3 2 2" xfId="56669" xr:uid="{E4448BC2-9AB4-4DD6-AE6F-BE2A7AAF9D17}"/>
    <cellStyle name="Comma 2 14 2 3 3" xfId="41259" xr:uid="{16F1DF37-9EE6-4991-B309-7AC77D006715}"/>
    <cellStyle name="Comma 2 14 2 4" xfId="18036" xr:uid="{F539A653-AAAC-4BED-A09B-958383F64F01}"/>
    <cellStyle name="Comma 2 14 2 4 2" xfId="48860" xr:uid="{2639806A-7E98-44B3-8B5E-2A9E115EDEE2}"/>
    <cellStyle name="Comma 2 14 2 5" xfId="33450" xr:uid="{97629FF8-63F9-42CE-8D4B-512F030805B8}"/>
    <cellStyle name="Comma 2 14 3" xfId="4527" xr:uid="{E6CE447E-580A-484F-8633-5BA8AC63A900}"/>
    <cellStyle name="Comma 2 14 3 2" xfId="12338" xr:uid="{84385629-D200-4C6C-917F-E3B7BE52E6E9}"/>
    <cellStyle name="Comma 2 14 3 2 2" xfId="27749" xr:uid="{A0000BC5-26B8-4015-AB64-5E4DC54EF2A9}"/>
    <cellStyle name="Comma 2 14 3 2 2 2" xfId="58573" xr:uid="{A830168D-3915-4262-A911-31B4DF188E61}"/>
    <cellStyle name="Comma 2 14 3 2 3" xfId="43163" xr:uid="{A77A12E2-E54A-4356-B4A9-6C1E84A76D28}"/>
    <cellStyle name="Comma 2 14 3 3" xfId="19940" xr:uid="{CDF12DA0-231D-4C5E-B79E-4B7FB80E3B99}"/>
    <cellStyle name="Comma 2 14 3 3 2" xfId="50764" xr:uid="{AD75251F-3CD2-4931-9289-725C3334573A}"/>
    <cellStyle name="Comma 2 14 3 4" xfId="35354" xr:uid="{84CB29D8-557C-4A0F-9F83-D37B0B63626A}"/>
    <cellStyle name="Comma 2 14 4" xfId="8535" xr:uid="{458ED8EA-84D7-4E0B-9BAD-BA9D03A47962}"/>
    <cellStyle name="Comma 2 14 4 2" xfId="23946" xr:uid="{E6E38FDC-A513-409A-83C8-41C51B28BD9F}"/>
    <cellStyle name="Comma 2 14 4 2 2" xfId="54770" xr:uid="{D1E6B39E-8B75-4E7B-B273-D5A554BF5312}"/>
    <cellStyle name="Comma 2 14 4 3" xfId="39360" xr:uid="{7E350041-56F0-47E4-8762-61159B1A788E}"/>
    <cellStyle name="Comma 2 14 5" xfId="16137" xr:uid="{A6856939-2106-404B-B88C-C777171A77F8}"/>
    <cellStyle name="Comma 2 14 5 2" xfId="46961" xr:uid="{8BA76817-030B-4897-8C12-C4D91EAF3104}"/>
    <cellStyle name="Comma 2 14 6" xfId="31551" xr:uid="{2EB7CCCF-B104-499D-B442-8F7BB2D612FE}"/>
    <cellStyle name="Comma 2 15" xfId="1356" xr:uid="{0279C2BC-0C94-428B-A7D6-3587DEB83B6B}"/>
    <cellStyle name="Comma 2 15 2" xfId="3255" xr:uid="{E8FB4EC4-60CB-4441-B988-A36A377F3210}"/>
    <cellStyle name="Comma 2 15 2 2" xfId="7058" xr:uid="{1DAAAABC-AE7E-46B7-AB15-2327E89650E5}"/>
    <cellStyle name="Comma 2 15 2 2 2" xfId="14869" xr:uid="{2C551F9C-B6AA-4C5B-AEB2-0CC238658FE4}"/>
    <cellStyle name="Comma 2 15 2 2 2 2" xfId="30280" xr:uid="{B7C14A88-315C-4F7C-8033-5B01E411C9CB}"/>
    <cellStyle name="Comma 2 15 2 2 2 2 2" xfId="61104" xr:uid="{2867E48B-51BB-4EFB-AC92-9D52FCCF66F8}"/>
    <cellStyle name="Comma 2 15 2 2 2 3" xfId="45694" xr:uid="{9E06CDBD-ED0E-427A-8FD1-94E384C17F80}"/>
    <cellStyle name="Comma 2 15 2 2 3" xfId="22471" xr:uid="{13C46B9C-C391-4B7E-BDCE-DA8C718DC9D0}"/>
    <cellStyle name="Comma 2 15 2 2 3 2" xfId="53295" xr:uid="{58C60590-4243-49CA-A460-E10FEAB07777}"/>
    <cellStyle name="Comma 2 15 2 2 4" xfId="37885" xr:uid="{0B62DD4C-22E6-44A4-B61B-F3B65A873646}"/>
    <cellStyle name="Comma 2 15 2 3" xfId="11066" xr:uid="{FFD1F6D9-C0F3-43C1-8069-3FDB7935E434}"/>
    <cellStyle name="Comma 2 15 2 3 2" xfId="26477" xr:uid="{23833DEE-B8FA-487C-A4AB-7A496B83CD26}"/>
    <cellStyle name="Comma 2 15 2 3 2 2" xfId="57301" xr:uid="{6A7C7CF1-06D9-40AD-9671-BAF6AD7EBCEA}"/>
    <cellStyle name="Comma 2 15 2 3 3" xfId="41891" xr:uid="{8FF029A1-BB82-4F6A-A492-ABBA857EFBF6}"/>
    <cellStyle name="Comma 2 15 2 4" xfId="18668" xr:uid="{82231B7D-80C0-4839-9F7C-D032FF8FABC5}"/>
    <cellStyle name="Comma 2 15 2 4 2" xfId="49492" xr:uid="{537824C6-27D1-4CC3-A2A3-5CF3E106E304}"/>
    <cellStyle name="Comma 2 15 2 5" xfId="34082" xr:uid="{FB4E1233-2B9E-4EF2-BD4D-69F10E85FF08}"/>
    <cellStyle name="Comma 2 15 3" xfId="5159" xr:uid="{B683DA1D-2E4C-4872-8CEF-2FA4AF547A89}"/>
    <cellStyle name="Comma 2 15 3 2" xfId="12970" xr:uid="{7B0A2C2C-F7C2-4860-8B5B-EC928EE839B7}"/>
    <cellStyle name="Comma 2 15 3 2 2" xfId="28381" xr:uid="{3A612AA7-9B1E-45E8-BFE2-A3455A194A4F}"/>
    <cellStyle name="Comma 2 15 3 2 2 2" xfId="59205" xr:uid="{27B5BDDE-9FF9-48B3-B462-D7DDE28AEC6C}"/>
    <cellStyle name="Comma 2 15 3 2 3" xfId="43795" xr:uid="{702CD051-C209-416A-BB86-0B47FD6E6C20}"/>
    <cellStyle name="Comma 2 15 3 3" xfId="20572" xr:uid="{391B1659-94A8-4EBB-BE2A-D2BC934665BC}"/>
    <cellStyle name="Comma 2 15 3 3 2" xfId="51396" xr:uid="{514AF1F0-13FC-4711-A4C9-6482C5E4024B}"/>
    <cellStyle name="Comma 2 15 3 4" xfId="35986" xr:uid="{B218AA5B-05FB-437B-B95D-3A2FC9CF3F27}"/>
    <cellStyle name="Comma 2 15 4" xfId="9167" xr:uid="{5CABE53C-65F8-4B00-B22E-3C1384E94F0B}"/>
    <cellStyle name="Comma 2 15 4 2" xfId="24578" xr:uid="{3153B7A6-2081-464D-956A-8A71823EBB38}"/>
    <cellStyle name="Comma 2 15 4 2 2" xfId="55402" xr:uid="{189B2863-D71C-4D69-B382-49FD5F9F17EC}"/>
    <cellStyle name="Comma 2 15 4 3" xfId="39992" xr:uid="{011C8C77-9C47-4709-84DA-2158F60C7EE5}"/>
    <cellStyle name="Comma 2 15 5" xfId="16769" xr:uid="{D4F90613-B886-441C-8E97-DE4CAC59C600}"/>
    <cellStyle name="Comma 2 15 5 2" xfId="47593" xr:uid="{D1088AF5-8B08-4284-94C8-198F36C2F24B}"/>
    <cellStyle name="Comma 2 15 6" xfId="32183" xr:uid="{8CB323A7-E519-4AE4-871C-0C83045C88A7}"/>
    <cellStyle name="Comma 2 16" xfId="1990" xr:uid="{9DC7926E-F29B-4BC0-8B8D-91AB90861A39}"/>
    <cellStyle name="Comma 2 16 2" xfId="5793" xr:uid="{729338AB-192A-474F-AA8A-259F3738AA08}"/>
    <cellStyle name="Comma 2 16 2 2" xfId="13604" xr:uid="{FEAAEC44-AEC5-403B-B08D-DBF81514DB77}"/>
    <cellStyle name="Comma 2 16 2 2 2" xfId="29015" xr:uid="{E1A02A65-F860-47A4-9338-4C5CD0EDD4B5}"/>
    <cellStyle name="Comma 2 16 2 2 2 2" xfId="59839" xr:uid="{24C5887C-6B16-4AD2-8BE9-965669E65A32}"/>
    <cellStyle name="Comma 2 16 2 2 3" xfId="44429" xr:uid="{DD67C01F-9439-42E7-B5B9-212ABBC275B1}"/>
    <cellStyle name="Comma 2 16 2 3" xfId="21206" xr:uid="{636870EB-DBE1-46BD-BF01-FF72955FA588}"/>
    <cellStyle name="Comma 2 16 2 3 2" xfId="52030" xr:uid="{F434B7D3-21C2-4B88-BF43-22EB10BDC894}"/>
    <cellStyle name="Comma 2 16 2 4" xfId="36620" xr:uid="{CEA29AF5-5866-4ABF-8790-EA772F7C1B81}"/>
    <cellStyle name="Comma 2 16 3" xfId="9801" xr:uid="{9E1772F9-40E1-4452-BC34-5CDCCAA26888}"/>
    <cellStyle name="Comma 2 16 3 2" xfId="25212" xr:uid="{CA7024BE-501C-42A8-AB94-CBC534877C83}"/>
    <cellStyle name="Comma 2 16 3 2 2" xfId="56036" xr:uid="{84BE3575-C9C8-4603-8CE6-E9953E40B868}"/>
    <cellStyle name="Comma 2 16 3 3" xfId="40626" xr:uid="{094AF8AD-000A-468B-96D4-62819FE659AF}"/>
    <cellStyle name="Comma 2 16 4" xfId="17403" xr:uid="{B2C2CB84-60BF-4AAE-968A-5C90E4C52E9B}"/>
    <cellStyle name="Comma 2 16 4 2" xfId="48227" xr:uid="{78C18930-36E1-4AAF-95FA-3FAEBD12B688}"/>
    <cellStyle name="Comma 2 16 5" xfId="32817" xr:uid="{5144C058-9A7A-4B72-A7DB-54AE3D1380E5}"/>
    <cellStyle name="Comma 2 17" xfId="3889" xr:uid="{6CB3D4C0-40E7-4D0A-8B4E-9562F5DD27E9}"/>
    <cellStyle name="Comma 2 17 2" xfId="11700" xr:uid="{3B4A6DCF-D10C-4E59-B878-E568EA5B1703}"/>
    <cellStyle name="Comma 2 17 2 2" xfId="27111" xr:uid="{442134A2-069B-4749-9735-9FC772C987B1}"/>
    <cellStyle name="Comma 2 17 2 2 2" xfId="57935" xr:uid="{BAA968ED-1CC6-4D3A-B49E-7ABD69F6E22F}"/>
    <cellStyle name="Comma 2 17 2 3" xfId="42525" xr:uid="{C6B4C3A5-17D5-48B6-91C3-C4905D4773D6}"/>
    <cellStyle name="Comma 2 17 3" xfId="19302" xr:uid="{D42A4211-8899-43B7-B22B-FF47408F12B1}"/>
    <cellStyle name="Comma 2 17 3 2" xfId="50126" xr:uid="{CBB8C75B-914E-48FE-A5F4-CED008B4862D}"/>
    <cellStyle name="Comma 2 17 4" xfId="34716" xr:uid="{5E1AA338-B2CE-497D-B3C7-3A0D725FD6EF}"/>
    <cellStyle name="Comma 2 18" xfId="3895" xr:uid="{315BF36E-54EC-4569-AE0A-7FB298A810A0}"/>
    <cellStyle name="Comma 2 18 2" xfId="11706" xr:uid="{AA0DEB6F-10BE-419E-A7AB-8E47DB5CD317}"/>
    <cellStyle name="Comma 2 18 2 2" xfId="27117" xr:uid="{779C6F7D-0E9F-43A1-8D1D-6645921C7D5A}"/>
    <cellStyle name="Comma 2 18 2 2 2" xfId="57941" xr:uid="{CB81F8D6-83D6-443E-B774-94828B86AD10}"/>
    <cellStyle name="Comma 2 18 2 3" xfId="42531" xr:uid="{D908AA86-87FD-4012-B55B-6F265BEF3FD0}"/>
    <cellStyle name="Comma 2 18 3" xfId="19308" xr:uid="{38DB11DE-D23C-4CEF-A618-CAF9A46EEBDE}"/>
    <cellStyle name="Comma 2 18 3 2" xfId="50132" xr:uid="{1758F05D-1EA5-4DC5-8CD2-6A2BDB6CE65F}"/>
    <cellStyle name="Comma 2 18 4" xfId="34722" xr:uid="{F7A6ABE5-B036-4405-A1D8-3F571DDC2CC4}"/>
    <cellStyle name="Comma 2 19" xfId="7902" xr:uid="{5E434974-23E7-46B6-AC96-614D027A4707}"/>
    <cellStyle name="Comma 2 19 2" xfId="23313" xr:uid="{F63D26F9-BA78-4DE2-9A1F-5B0A7053F22B}"/>
    <cellStyle name="Comma 2 19 2 2" xfId="54137" xr:uid="{1705FFBB-7029-4287-927E-284C677593F4}"/>
    <cellStyle name="Comma 2 19 3" xfId="38727" xr:uid="{F7D1D451-4C6D-4BD6-AD6B-2BA94FD0F754}"/>
    <cellStyle name="Comma 2 2" xfId="85" xr:uid="{C41CE568-B96B-4CE5-94F2-77C9102A54EC}"/>
    <cellStyle name="Comma 2 2 10" xfId="2001" xr:uid="{9607FA42-1F23-4E79-BE3B-2D3E47A43992}"/>
    <cellStyle name="Comma 2 2 10 2" xfId="5804" xr:uid="{2015C421-5412-4EC3-B9C4-0419E87C666F}"/>
    <cellStyle name="Comma 2 2 10 2 2" xfId="13615" xr:uid="{F378C5CD-3D03-46B7-8D73-4F367EF9B1BB}"/>
    <cellStyle name="Comma 2 2 10 2 2 2" xfId="29026" xr:uid="{082B06BC-BF4E-4CB0-9C84-9892EDDF357E}"/>
    <cellStyle name="Comma 2 2 10 2 2 2 2" xfId="59850" xr:uid="{87FD5DF5-A772-45AA-B7A1-6791D094B506}"/>
    <cellStyle name="Comma 2 2 10 2 2 3" xfId="44440" xr:uid="{FC916269-BC72-4682-A3B7-72CF2D84530A}"/>
    <cellStyle name="Comma 2 2 10 2 3" xfId="21217" xr:uid="{8B596244-52DD-4DAC-90EB-D446EC4331FA}"/>
    <cellStyle name="Comma 2 2 10 2 3 2" xfId="52041" xr:uid="{71A51371-441D-4582-B060-25719C9D78FC}"/>
    <cellStyle name="Comma 2 2 10 2 4" xfId="36631" xr:uid="{8A1D14F3-CB1C-494C-98B2-91FBE1B026F0}"/>
    <cellStyle name="Comma 2 2 10 3" xfId="9812" xr:uid="{C604EFDB-9064-43CE-A679-EE53A054D461}"/>
    <cellStyle name="Comma 2 2 10 3 2" xfId="25223" xr:uid="{9A0C59EA-3F16-4CDF-B324-C3DCD42A30C7}"/>
    <cellStyle name="Comma 2 2 10 3 2 2" xfId="56047" xr:uid="{0EC819A6-1D08-4B17-9647-3B6C74A773C4}"/>
    <cellStyle name="Comma 2 2 10 3 3" xfId="40637" xr:uid="{0FD913BA-F7DD-438D-B1AE-786B13FD6FED}"/>
    <cellStyle name="Comma 2 2 10 4" xfId="17414" xr:uid="{B1426C90-D5C5-4B34-B3FA-EB12D35A152D}"/>
    <cellStyle name="Comma 2 2 10 4 2" xfId="48238" xr:uid="{12F24731-17DD-4384-88CD-68DE873A338B}"/>
    <cellStyle name="Comma 2 2 10 5" xfId="32828" xr:uid="{54170A29-640F-4CF9-A73B-3374F98263EA}"/>
    <cellStyle name="Comma 2 2 11" xfId="3905" xr:uid="{61A59C00-9FD1-4E15-A514-F0BA112FDF38}"/>
    <cellStyle name="Comma 2 2 11 2" xfId="11716" xr:uid="{02716FA8-0F6A-47AE-82B3-DC762A39DB10}"/>
    <cellStyle name="Comma 2 2 11 2 2" xfId="27127" xr:uid="{1B98A70F-D223-4D28-BD6A-A147E71DC723}"/>
    <cellStyle name="Comma 2 2 11 2 2 2" xfId="57951" xr:uid="{FAE5467C-2B64-4908-ADA6-77CD93A37026}"/>
    <cellStyle name="Comma 2 2 11 2 3" xfId="42541" xr:uid="{C511FABF-6922-4EB7-BF45-0A53F915DE06}"/>
    <cellStyle name="Comma 2 2 11 3" xfId="19318" xr:uid="{E04E2008-28BE-4870-BF3E-2F47A5154D23}"/>
    <cellStyle name="Comma 2 2 11 3 2" xfId="50142" xr:uid="{061163DA-B791-4829-A13B-0A79AF493637}"/>
    <cellStyle name="Comma 2 2 11 4" xfId="34732" xr:uid="{9F42E785-624C-4CBC-A83C-A0B371639CE2}"/>
    <cellStyle name="Comma 2 2 12" xfId="7913" xr:uid="{44D9DEBF-E125-4617-9B44-1AB8DA7F7940}"/>
    <cellStyle name="Comma 2 2 12 2" xfId="23324" xr:uid="{0569DFAB-952D-47E6-867D-5099C545CCFC}"/>
    <cellStyle name="Comma 2 2 12 2 2" xfId="54148" xr:uid="{9D65F5E8-E457-4D6C-95A7-2FDC404271C5}"/>
    <cellStyle name="Comma 2 2 12 3" xfId="38738" xr:uid="{CA0E652A-BB80-47BD-90B3-59007E88459D}"/>
    <cellStyle name="Comma 2 2 13" xfId="7704" xr:uid="{99BDC6EC-B709-4DD4-A325-CB19EF4BB493}"/>
    <cellStyle name="Comma 2 2 13 2" xfId="23115" xr:uid="{A493DE25-C8DE-4E53-93DE-D8A28685D0D1}"/>
    <cellStyle name="Comma 2 2 13 2 2" xfId="53939" xr:uid="{82DA21F0-605E-4D6C-82CE-BAE71D05B6A1}"/>
    <cellStyle name="Comma 2 2 13 3" xfId="38529" xr:uid="{BCA65119-72B7-4ACF-9D76-A2F735296E60}"/>
    <cellStyle name="Comma 2 2 14" xfId="15515" xr:uid="{9418309E-2F69-4DB9-B720-73A5B487D395}"/>
    <cellStyle name="Comma 2 2 14 2" xfId="46339" xr:uid="{B8BC9C54-4780-41FE-BEFD-240047DE3E84}"/>
    <cellStyle name="Comma 2 2 15" xfId="30929" xr:uid="{80FA2831-152E-4446-9C61-36EC8C41BE79}"/>
    <cellStyle name="Comma 2 2 2" xfId="121" xr:uid="{C75C13B3-CB4D-4B6D-956A-67CFA701088E}"/>
    <cellStyle name="Comma 2 2 2 10" xfId="3925" xr:uid="{0289FE9C-CA66-4D94-AC04-E647127BFAEF}"/>
    <cellStyle name="Comma 2 2 2 10 2" xfId="11736" xr:uid="{3CF01CAB-FBDA-4D3C-912D-AED2758C4646}"/>
    <cellStyle name="Comma 2 2 2 10 2 2" xfId="27147" xr:uid="{3ECA6D27-EFF8-4276-A902-359C3F3AAC68}"/>
    <cellStyle name="Comma 2 2 2 10 2 2 2" xfId="57971" xr:uid="{F9952665-12A1-46D6-BA25-AF2FC9703D7D}"/>
    <cellStyle name="Comma 2 2 2 10 2 3" xfId="42561" xr:uid="{BFEB47B6-F5A3-4CE8-8DB6-A594FDE6A4F1}"/>
    <cellStyle name="Comma 2 2 2 10 3" xfId="19338" xr:uid="{309E70CF-4A01-4425-8F39-9E08C6C1FB18}"/>
    <cellStyle name="Comma 2 2 2 10 3 2" xfId="50162" xr:uid="{8B350051-4123-4B2C-BA5D-A8B0991829E9}"/>
    <cellStyle name="Comma 2 2 2 10 4" xfId="34752" xr:uid="{895C04D7-03DC-41FE-831F-8D3CAB10AC9C}"/>
    <cellStyle name="Comma 2 2 2 11" xfId="7933" xr:uid="{81D7DA8F-0EF2-4AEF-9DD8-63AECD895334}"/>
    <cellStyle name="Comma 2 2 2 11 2" xfId="23344" xr:uid="{BD225064-9DCC-4232-A294-CC3EB289F94C}"/>
    <cellStyle name="Comma 2 2 2 11 2 2" xfId="54168" xr:uid="{C06B3CC0-F37B-457B-9C98-9431338FCD68}"/>
    <cellStyle name="Comma 2 2 2 11 3" xfId="38758" xr:uid="{CF1856C5-27E4-4C5E-ABB9-2C29194015CB}"/>
    <cellStyle name="Comma 2 2 2 12" xfId="7724" xr:uid="{E2F4B96E-8684-4C8E-8AB6-D82FA960383F}"/>
    <cellStyle name="Comma 2 2 2 12 2" xfId="23135" xr:uid="{F66593BE-CBDB-4F32-96C3-E8349283993B}"/>
    <cellStyle name="Comma 2 2 2 12 2 2" xfId="53959" xr:uid="{920C9B35-D250-45B1-A06D-13E71738F5F9}"/>
    <cellStyle name="Comma 2 2 2 12 3" xfId="38549" xr:uid="{E9B58223-26D4-415F-937E-9B90EDEBA077}"/>
    <cellStyle name="Comma 2 2 2 13" xfId="15535" xr:uid="{4155EF6D-E167-4D80-A971-DF1A68333A3B}"/>
    <cellStyle name="Comma 2 2 2 13 2" xfId="46359" xr:uid="{667CD20C-534D-42ED-BF53-873E1FC9DF36}"/>
    <cellStyle name="Comma 2 2 2 14" xfId="30949" xr:uid="{1AFFCCF0-3C68-40FC-B4F1-20C684F485AD}"/>
    <cellStyle name="Comma 2 2 2 2" xfId="206" xr:uid="{C85F9D73-A7C3-4685-94E4-2FFA0BFEA2B5}"/>
    <cellStyle name="Comma 2 2 2 2 10" xfId="7809" xr:uid="{64293644-5938-4778-A316-DAE7042964C8}"/>
    <cellStyle name="Comma 2 2 2 2 10 2" xfId="23220" xr:uid="{185EC948-BA60-4E6A-AB5A-4FCFE0856EC3}"/>
    <cellStyle name="Comma 2 2 2 2 10 2 2" xfId="54044" xr:uid="{5C8D827D-3B4A-488D-ADE9-A00BD6D3F509}"/>
    <cellStyle name="Comma 2 2 2 2 10 3" xfId="38634" xr:uid="{9390F4DB-2874-4626-A3C7-CEDE7A5FC2C9}"/>
    <cellStyle name="Comma 2 2 2 2 11" xfId="15620" xr:uid="{8B9424F5-2FEF-4B9B-84F3-C9DC0A40149F}"/>
    <cellStyle name="Comma 2 2 2 2 11 2" xfId="46444" xr:uid="{2010DD90-6326-40C0-B97A-23C37DB23065}"/>
    <cellStyle name="Comma 2 2 2 2 12" xfId="31034" xr:uid="{52F580C1-69B3-433C-93FE-18BB4DF43FB7}"/>
    <cellStyle name="Comma 2 2 2 2 2" xfId="288" xr:uid="{B74CD2E4-5BEA-47F5-8649-36CA7D0C88C3}"/>
    <cellStyle name="Comma 2 2 2 2 2 10" xfId="15702" xr:uid="{65E31C51-3A4D-4D62-91CC-00CEFE9E5E76}"/>
    <cellStyle name="Comma 2 2 2 2 2 10 2" xfId="46526" xr:uid="{3A0E3F05-75C3-4496-812C-1104B0275639}"/>
    <cellStyle name="Comma 2 2 2 2 2 11" xfId="31116" xr:uid="{3A386AD2-4745-4BD2-B3A3-1CDA9132F0CA}"/>
    <cellStyle name="Comma 2 2 2 2 2 2" xfId="711" xr:uid="{BDE1281F-D9BD-418C-AF83-3BDE01DE4FE2}"/>
    <cellStyle name="Comma 2 2 2 2 2 2 2" xfId="1344" xr:uid="{1E48D998-CEF2-46C5-AB51-B4D38FE4D81F}"/>
    <cellStyle name="Comma 2 2 2 2 2 2 2 2" xfId="3243" xr:uid="{BADDD326-DA8F-4EDC-948B-33BED800B481}"/>
    <cellStyle name="Comma 2 2 2 2 2 2 2 2 2" xfId="7046" xr:uid="{8B30A95B-4D9E-4E29-830D-779B7B89636E}"/>
    <cellStyle name="Comma 2 2 2 2 2 2 2 2 2 2" xfId="14857" xr:uid="{48FC9402-C418-4CCF-97AD-AB3DFE6CD831}"/>
    <cellStyle name="Comma 2 2 2 2 2 2 2 2 2 2 2" xfId="30268" xr:uid="{1D71B025-C2A1-4666-B4DB-F0692FF190FC}"/>
    <cellStyle name="Comma 2 2 2 2 2 2 2 2 2 2 2 2" xfId="61092" xr:uid="{2E6C1363-5FE6-4FDF-9033-7DEF7404AB4D}"/>
    <cellStyle name="Comma 2 2 2 2 2 2 2 2 2 2 3" xfId="45682" xr:uid="{DF22802E-A47E-4F75-809B-185BF4C2F6CE}"/>
    <cellStyle name="Comma 2 2 2 2 2 2 2 2 2 3" xfId="22459" xr:uid="{9FCBCB14-B7EF-49D4-AEBA-35C805F006AF}"/>
    <cellStyle name="Comma 2 2 2 2 2 2 2 2 2 3 2" xfId="53283" xr:uid="{3A30272E-7169-44EB-A0F7-0FE68679E028}"/>
    <cellStyle name="Comma 2 2 2 2 2 2 2 2 2 4" xfId="37873" xr:uid="{D5607190-2DAE-451C-922E-5459CBD449F6}"/>
    <cellStyle name="Comma 2 2 2 2 2 2 2 2 3" xfId="11054" xr:uid="{07DC964A-76DB-418A-8082-453C938445ED}"/>
    <cellStyle name="Comma 2 2 2 2 2 2 2 2 3 2" xfId="26465" xr:uid="{71BC98CB-BBB1-4AEB-9F11-306669745AD5}"/>
    <cellStyle name="Comma 2 2 2 2 2 2 2 2 3 2 2" xfId="57289" xr:uid="{59409269-B026-4DC5-A59A-E7C22B3FB765}"/>
    <cellStyle name="Comma 2 2 2 2 2 2 2 2 3 3" xfId="41879" xr:uid="{18B1C636-D909-4721-92FC-BDAA99471DA6}"/>
    <cellStyle name="Comma 2 2 2 2 2 2 2 2 4" xfId="18656" xr:uid="{9ADBED52-F5ED-42B7-89B8-0CA6B3B8F624}"/>
    <cellStyle name="Comma 2 2 2 2 2 2 2 2 4 2" xfId="49480" xr:uid="{A4CD70F3-D756-403D-9FE1-C68E69E0B3C2}"/>
    <cellStyle name="Comma 2 2 2 2 2 2 2 2 5" xfId="34070" xr:uid="{F075AFB4-03A0-43CF-AC3A-E29BF1BF2246}"/>
    <cellStyle name="Comma 2 2 2 2 2 2 2 3" xfId="5147" xr:uid="{753A0E27-49CB-42BA-9666-1E51FF25E8D9}"/>
    <cellStyle name="Comma 2 2 2 2 2 2 2 3 2" xfId="12958" xr:uid="{31AB66FE-AC77-447A-8C85-607DDAF9C155}"/>
    <cellStyle name="Comma 2 2 2 2 2 2 2 3 2 2" xfId="28369" xr:uid="{09AA7D51-2104-48A1-9811-2C724E031A65}"/>
    <cellStyle name="Comma 2 2 2 2 2 2 2 3 2 2 2" xfId="59193" xr:uid="{1AAEE6A0-DD77-44CE-8F83-87C768AB5054}"/>
    <cellStyle name="Comma 2 2 2 2 2 2 2 3 2 3" xfId="43783" xr:uid="{39FE321F-DEA9-451A-8D3C-D465FE24ED39}"/>
    <cellStyle name="Comma 2 2 2 2 2 2 2 3 3" xfId="20560" xr:uid="{1A3ADACC-D180-4A32-92CE-DFC9BCF81BF7}"/>
    <cellStyle name="Comma 2 2 2 2 2 2 2 3 3 2" xfId="51384" xr:uid="{F3C2BDFB-5CAB-4D14-86DF-3D6BAF941FC6}"/>
    <cellStyle name="Comma 2 2 2 2 2 2 2 3 4" xfId="35974" xr:uid="{CFFC3A27-5B2A-4650-9C29-F5E0763FF8A9}"/>
    <cellStyle name="Comma 2 2 2 2 2 2 2 4" xfId="9155" xr:uid="{BF05070B-6564-4625-A6FE-F61881E27B63}"/>
    <cellStyle name="Comma 2 2 2 2 2 2 2 4 2" xfId="24566" xr:uid="{24FFEAFC-632A-4E81-95BE-4520162C059A}"/>
    <cellStyle name="Comma 2 2 2 2 2 2 2 4 2 2" xfId="55390" xr:uid="{3F46E30A-4882-4022-A18D-255A3B7FE9B9}"/>
    <cellStyle name="Comma 2 2 2 2 2 2 2 4 3" xfId="39980" xr:uid="{237F8DDC-F394-4205-8E09-41188CB22CD6}"/>
    <cellStyle name="Comma 2 2 2 2 2 2 2 5" xfId="16757" xr:uid="{C8D937A5-DA45-47BD-A024-A5C777B1D566}"/>
    <cellStyle name="Comma 2 2 2 2 2 2 2 5 2" xfId="47581" xr:uid="{00498241-427D-4A65-98A1-FD92D5E744C4}"/>
    <cellStyle name="Comma 2 2 2 2 2 2 2 6" xfId="32171" xr:uid="{121527B0-5599-4DAA-AD88-A91F01A0F46E}"/>
    <cellStyle name="Comma 2 2 2 2 2 2 3" xfId="1977" xr:uid="{A12EEAE8-5FBE-4A4C-BA31-D71119BCBDC4}"/>
    <cellStyle name="Comma 2 2 2 2 2 2 3 2" xfId="3876" xr:uid="{7F16521C-4BD2-4047-82D3-64F0C2C51ADD}"/>
    <cellStyle name="Comma 2 2 2 2 2 2 3 2 2" xfId="7679" xr:uid="{6944B188-31B0-45E3-B3DF-3199A8E8EF74}"/>
    <cellStyle name="Comma 2 2 2 2 2 2 3 2 2 2" xfId="15490" xr:uid="{B8EB75CF-5585-48AE-A009-815E608D4B62}"/>
    <cellStyle name="Comma 2 2 2 2 2 2 3 2 2 2 2" xfId="30901" xr:uid="{38A8DABD-B979-455E-9687-1F37506120FA}"/>
    <cellStyle name="Comma 2 2 2 2 2 2 3 2 2 2 2 2" xfId="61725" xr:uid="{E63AC0AF-A8F3-4CE1-8116-6740F9E22C78}"/>
    <cellStyle name="Comma 2 2 2 2 2 2 3 2 2 2 3" xfId="46315" xr:uid="{E02E83E8-2624-4B3B-B4E3-86C19B654B1A}"/>
    <cellStyle name="Comma 2 2 2 2 2 2 3 2 2 3" xfId="23092" xr:uid="{5349599F-9284-4F61-BFC3-227AF4A61DDC}"/>
    <cellStyle name="Comma 2 2 2 2 2 2 3 2 2 3 2" xfId="53916" xr:uid="{8DECAF6C-0363-4A37-A362-5780EA2C8905}"/>
    <cellStyle name="Comma 2 2 2 2 2 2 3 2 2 4" xfId="38506" xr:uid="{D648B40E-917D-41D0-9875-8C241BA512F1}"/>
    <cellStyle name="Comma 2 2 2 2 2 2 3 2 3" xfId="11687" xr:uid="{610F678E-31AF-4C45-B5B9-A91CCC1701FC}"/>
    <cellStyle name="Comma 2 2 2 2 2 2 3 2 3 2" xfId="27098" xr:uid="{EDC77DC0-958A-4235-B787-CB141B2501A5}"/>
    <cellStyle name="Comma 2 2 2 2 2 2 3 2 3 2 2" xfId="57922" xr:uid="{32A89B6A-8D6B-450C-97F9-D7176825967B}"/>
    <cellStyle name="Comma 2 2 2 2 2 2 3 2 3 3" xfId="42512" xr:uid="{15028831-B271-4263-8C12-8E7A8E9A8F53}"/>
    <cellStyle name="Comma 2 2 2 2 2 2 3 2 4" xfId="19289" xr:uid="{348D56AE-6D00-4D1A-A231-880E6E955155}"/>
    <cellStyle name="Comma 2 2 2 2 2 2 3 2 4 2" xfId="50113" xr:uid="{92CEEB79-98B3-4A3E-8F61-3078BF9DC3F1}"/>
    <cellStyle name="Comma 2 2 2 2 2 2 3 2 5" xfId="34703" xr:uid="{362585BA-E362-4FD4-B0EF-8354BCB86438}"/>
    <cellStyle name="Comma 2 2 2 2 2 2 3 3" xfId="5780" xr:uid="{06CC093F-41D7-419F-92A9-853E24FEB128}"/>
    <cellStyle name="Comma 2 2 2 2 2 2 3 3 2" xfId="13591" xr:uid="{5CB02292-DEF1-404B-A501-FDE80AD18E7D}"/>
    <cellStyle name="Comma 2 2 2 2 2 2 3 3 2 2" xfId="29002" xr:uid="{A58CFF04-1759-46C8-9428-F265F30C4DEB}"/>
    <cellStyle name="Comma 2 2 2 2 2 2 3 3 2 2 2" xfId="59826" xr:uid="{9935C08C-0E57-4504-A037-47ACEAB8D9C6}"/>
    <cellStyle name="Comma 2 2 2 2 2 2 3 3 2 3" xfId="44416" xr:uid="{DF4BE001-A96D-4DFB-8077-1B911A2E50E7}"/>
    <cellStyle name="Comma 2 2 2 2 2 2 3 3 3" xfId="21193" xr:uid="{2BBEC8BE-BC65-4C64-A043-142498E02C76}"/>
    <cellStyle name="Comma 2 2 2 2 2 2 3 3 3 2" xfId="52017" xr:uid="{86C73A7C-87AA-4C3C-A0BF-9534F0233EE0}"/>
    <cellStyle name="Comma 2 2 2 2 2 2 3 3 4" xfId="36607" xr:uid="{39C682F8-CA26-4E39-82A4-8DFB7F8DBF4D}"/>
    <cellStyle name="Comma 2 2 2 2 2 2 3 4" xfId="9788" xr:uid="{D57A0988-AEE6-4C00-846A-1EC691CEF4AD}"/>
    <cellStyle name="Comma 2 2 2 2 2 2 3 4 2" xfId="25199" xr:uid="{B4F6B638-F811-4D3C-B6D9-4A967214036D}"/>
    <cellStyle name="Comma 2 2 2 2 2 2 3 4 2 2" xfId="56023" xr:uid="{67E6077D-BB7A-49C1-B73A-B6A3F7EDE695}"/>
    <cellStyle name="Comma 2 2 2 2 2 2 3 4 3" xfId="40613" xr:uid="{D1C00DF6-6578-479F-ACE7-609147750985}"/>
    <cellStyle name="Comma 2 2 2 2 2 2 3 5" xfId="17390" xr:uid="{1D44533C-5489-460E-AB86-DAC239548C36}"/>
    <cellStyle name="Comma 2 2 2 2 2 2 3 5 2" xfId="48214" xr:uid="{FDF6EB14-088E-483D-B317-AEF84AD82565}"/>
    <cellStyle name="Comma 2 2 2 2 2 2 3 6" xfId="32804" xr:uid="{0915DE62-D3FE-4C20-BD6E-421DB07376A0}"/>
    <cellStyle name="Comma 2 2 2 2 2 2 4" xfId="2610" xr:uid="{C4F27A86-E5FD-489D-B6B0-748DB719594A}"/>
    <cellStyle name="Comma 2 2 2 2 2 2 4 2" xfId="6413" xr:uid="{62DCCBA2-AD6C-41AB-B59F-25E637F78933}"/>
    <cellStyle name="Comma 2 2 2 2 2 2 4 2 2" xfId="14224" xr:uid="{3A863A8B-E53D-4789-8AD6-57BA8AF722A1}"/>
    <cellStyle name="Comma 2 2 2 2 2 2 4 2 2 2" xfId="29635" xr:uid="{D745B7F9-A95C-47D7-9216-31D0B94C079F}"/>
    <cellStyle name="Comma 2 2 2 2 2 2 4 2 2 2 2" xfId="60459" xr:uid="{789D43FA-5AEB-48E7-9718-11B46BF52E41}"/>
    <cellStyle name="Comma 2 2 2 2 2 2 4 2 2 3" xfId="45049" xr:uid="{52A2DCF2-A8FD-4152-93D8-609DA2F9685D}"/>
    <cellStyle name="Comma 2 2 2 2 2 2 4 2 3" xfId="21826" xr:uid="{24FC4F76-F7A5-48AD-8A13-585E96F153EB}"/>
    <cellStyle name="Comma 2 2 2 2 2 2 4 2 3 2" xfId="52650" xr:uid="{B0C58BC2-3D8C-4893-9478-50E4ED439590}"/>
    <cellStyle name="Comma 2 2 2 2 2 2 4 2 4" xfId="37240" xr:uid="{E7B19702-CBE4-46B3-9C9B-D3EA2A02B4D9}"/>
    <cellStyle name="Comma 2 2 2 2 2 2 4 3" xfId="10421" xr:uid="{481EE431-CE91-4D5F-9B28-BD600E375D3F}"/>
    <cellStyle name="Comma 2 2 2 2 2 2 4 3 2" xfId="25832" xr:uid="{86D1E51D-9A3C-4485-BDE8-4CD208603846}"/>
    <cellStyle name="Comma 2 2 2 2 2 2 4 3 2 2" xfId="56656" xr:uid="{D2E95F40-C47B-405E-935F-721179ADF810}"/>
    <cellStyle name="Comma 2 2 2 2 2 2 4 3 3" xfId="41246" xr:uid="{CCB521E8-4385-4167-8E7F-ADBB29D062F0}"/>
    <cellStyle name="Comma 2 2 2 2 2 2 4 4" xfId="18023" xr:uid="{E225D30C-AE8B-445C-9301-0598D3B39836}"/>
    <cellStyle name="Comma 2 2 2 2 2 2 4 4 2" xfId="48847" xr:uid="{ED1ED588-EDFA-44CF-8D63-26D50E7AC592}"/>
    <cellStyle name="Comma 2 2 2 2 2 2 4 5" xfId="33437" xr:uid="{5E74876B-7213-4C4F-AFD8-8350DAE5A584}"/>
    <cellStyle name="Comma 2 2 2 2 2 2 5" xfId="4514" xr:uid="{5DB21B10-6338-49D7-A0B1-C4EB04525029}"/>
    <cellStyle name="Comma 2 2 2 2 2 2 5 2" xfId="12325" xr:uid="{26D59548-2FB6-401C-9F49-1DEC8044B031}"/>
    <cellStyle name="Comma 2 2 2 2 2 2 5 2 2" xfId="27736" xr:uid="{BD4857C3-D74A-4E5F-9D47-406270EBCBF7}"/>
    <cellStyle name="Comma 2 2 2 2 2 2 5 2 2 2" xfId="58560" xr:uid="{17D1948F-1499-44E5-A607-C20A8152ACA3}"/>
    <cellStyle name="Comma 2 2 2 2 2 2 5 2 3" xfId="43150" xr:uid="{BCD1CD75-3C95-4B58-B334-81E70815872A}"/>
    <cellStyle name="Comma 2 2 2 2 2 2 5 3" xfId="19927" xr:uid="{F3C10432-9612-4609-BFF6-CA87FBFC13BC}"/>
    <cellStyle name="Comma 2 2 2 2 2 2 5 3 2" xfId="50751" xr:uid="{48E260DE-BE40-49EA-A52D-33BA9351023D}"/>
    <cellStyle name="Comma 2 2 2 2 2 2 5 4" xfId="35341" xr:uid="{0BE42E77-7EE5-43BE-8D8F-B2CF8D147D29}"/>
    <cellStyle name="Comma 2 2 2 2 2 2 6" xfId="8522" xr:uid="{93969B5E-6223-453B-A24C-43DC4031A5FE}"/>
    <cellStyle name="Comma 2 2 2 2 2 2 6 2" xfId="23933" xr:uid="{CF2A50DF-26BA-4B6B-8396-30AC92FAD679}"/>
    <cellStyle name="Comma 2 2 2 2 2 2 6 2 2" xfId="54757" xr:uid="{3AA5FC40-A4DD-4697-98EB-70225CE9BC48}"/>
    <cellStyle name="Comma 2 2 2 2 2 2 6 3" xfId="39347" xr:uid="{1099DAD7-878A-4752-A1C0-13E23ED8BFF6}"/>
    <cellStyle name="Comma 2 2 2 2 2 2 7" xfId="16124" xr:uid="{62A9A8FA-B80A-4262-88D1-0BDC2D76DDD7}"/>
    <cellStyle name="Comma 2 2 2 2 2 2 7 2" xfId="46948" xr:uid="{66A64202-90C8-4DFC-9DF7-17983DCCDD54}"/>
    <cellStyle name="Comma 2 2 2 2 2 2 8" xfId="31538" xr:uid="{AA18779C-2B39-4D0C-ADBB-26D1E76C98F2}"/>
    <cellStyle name="Comma 2 2 2 2 2 3" xfId="502" xr:uid="{0C302E06-8AAD-44A4-91EA-230503A392C6}"/>
    <cellStyle name="Comma 2 2 2 2 2 3 2" xfId="1135" xr:uid="{5CBEC58A-9211-4893-A466-52FD7FE98969}"/>
    <cellStyle name="Comma 2 2 2 2 2 3 2 2" xfId="3034" xr:uid="{8FC70547-342F-4596-B71B-138583AD98FA}"/>
    <cellStyle name="Comma 2 2 2 2 2 3 2 2 2" xfId="6837" xr:uid="{B8E1DA88-B38B-439A-96CA-72524EFDFC9B}"/>
    <cellStyle name="Comma 2 2 2 2 2 3 2 2 2 2" xfId="14648" xr:uid="{46348FDA-3835-4AF0-B5D5-EE30C39D34C2}"/>
    <cellStyle name="Comma 2 2 2 2 2 3 2 2 2 2 2" xfId="30059" xr:uid="{8D2E9CF7-618E-416B-90F8-9A46C527E59F}"/>
    <cellStyle name="Comma 2 2 2 2 2 3 2 2 2 2 2 2" xfId="60883" xr:uid="{C76BAD0A-B903-4E8E-AEF0-AE225266B341}"/>
    <cellStyle name="Comma 2 2 2 2 2 3 2 2 2 2 3" xfId="45473" xr:uid="{17348158-BB15-4F17-878F-E9BFB111FBB0}"/>
    <cellStyle name="Comma 2 2 2 2 2 3 2 2 2 3" xfId="22250" xr:uid="{78ED953C-7DCE-48F4-B850-041BE1EF9BEA}"/>
    <cellStyle name="Comma 2 2 2 2 2 3 2 2 2 3 2" xfId="53074" xr:uid="{FF394F24-CDE1-4E4A-8695-E26FEC7BBCBB}"/>
    <cellStyle name="Comma 2 2 2 2 2 3 2 2 2 4" xfId="37664" xr:uid="{A236B03C-907D-4834-862F-BE28D8922371}"/>
    <cellStyle name="Comma 2 2 2 2 2 3 2 2 3" xfId="10845" xr:uid="{335E0D3A-FD27-4180-BEB1-ECF02A9EC2C4}"/>
    <cellStyle name="Comma 2 2 2 2 2 3 2 2 3 2" xfId="26256" xr:uid="{441CA036-E495-4785-A19B-07335537563B}"/>
    <cellStyle name="Comma 2 2 2 2 2 3 2 2 3 2 2" xfId="57080" xr:uid="{F7646A30-0E2D-415B-998E-405BCF371C58}"/>
    <cellStyle name="Comma 2 2 2 2 2 3 2 2 3 3" xfId="41670" xr:uid="{0C1DA65A-20DB-44D3-A9D1-E7AB16D81060}"/>
    <cellStyle name="Comma 2 2 2 2 2 3 2 2 4" xfId="18447" xr:uid="{73F89E84-5E85-4807-AB95-7FAEA392C161}"/>
    <cellStyle name="Comma 2 2 2 2 2 3 2 2 4 2" xfId="49271" xr:uid="{DD8638B4-3A5E-4907-A862-9655495FB713}"/>
    <cellStyle name="Comma 2 2 2 2 2 3 2 2 5" xfId="33861" xr:uid="{EE802BCC-C2B0-4F64-92CC-08AF494901A6}"/>
    <cellStyle name="Comma 2 2 2 2 2 3 2 3" xfId="4938" xr:uid="{80E9E955-18FE-4785-9CA3-0B0A31394F69}"/>
    <cellStyle name="Comma 2 2 2 2 2 3 2 3 2" xfId="12749" xr:uid="{CC376230-A09A-4F30-81C8-D8C2F3DDA226}"/>
    <cellStyle name="Comma 2 2 2 2 2 3 2 3 2 2" xfId="28160" xr:uid="{2547FE5B-EE6F-45E9-A561-6EECA645F953}"/>
    <cellStyle name="Comma 2 2 2 2 2 3 2 3 2 2 2" xfId="58984" xr:uid="{06C18BCB-457D-401F-9828-45ADF5C26D3D}"/>
    <cellStyle name="Comma 2 2 2 2 2 3 2 3 2 3" xfId="43574" xr:uid="{B868EBA3-E29F-4B4A-B166-5C6AA4D09417}"/>
    <cellStyle name="Comma 2 2 2 2 2 3 2 3 3" xfId="20351" xr:uid="{8BA9DB72-2924-4CF3-968A-D9AD644E771C}"/>
    <cellStyle name="Comma 2 2 2 2 2 3 2 3 3 2" xfId="51175" xr:uid="{C51AA0A5-9093-4E15-B647-5EBC4D0B1358}"/>
    <cellStyle name="Comma 2 2 2 2 2 3 2 3 4" xfId="35765" xr:uid="{138BEEBC-22DD-4DFB-BBD3-888C54A19430}"/>
    <cellStyle name="Comma 2 2 2 2 2 3 2 4" xfId="8946" xr:uid="{AD29C6DB-8BBD-4E14-ABE5-69CBF5734CE5}"/>
    <cellStyle name="Comma 2 2 2 2 2 3 2 4 2" xfId="24357" xr:uid="{515B6C3E-35A7-4DFE-9EBC-6B0429F4F6CA}"/>
    <cellStyle name="Comma 2 2 2 2 2 3 2 4 2 2" xfId="55181" xr:uid="{1D6E7218-C6B4-4F6C-8831-257B9E95AE82}"/>
    <cellStyle name="Comma 2 2 2 2 2 3 2 4 3" xfId="39771" xr:uid="{02BDF272-AA75-45D5-B492-A3ED7C5E23FD}"/>
    <cellStyle name="Comma 2 2 2 2 2 3 2 5" xfId="16548" xr:uid="{1574F9D3-3000-4B23-AE55-190FC3AFD2D5}"/>
    <cellStyle name="Comma 2 2 2 2 2 3 2 5 2" xfId="47372" xr:uid="{27537C12-05B9-4B00-A251-F8C173C35309}"/>
    <cellStyle name="Comma 2 2 2 2 2 3 2 6" xfId="31962" xr:uid="{C166E837-2341-44B2-BA38-54346E78A590}"/>
    <cellStyle name="Comma 2 2 2 2 2 3 3" xfId="1768" xr:uid="{B8C823C1-EB5E-45CF-BEB5-763B3B42F5B9}"/>
    <cellStyle name="Comma 2 2 2 2 2 3 3 2" xfId="3667" xr:uid="{379FB424-3679-4773-9CDB-1E44768F4AF8}"/>
    <cellStyle name="Comma 2 2 2 2 2 3 3 2 2" xfId="7470" xr:uid="{FDB54CA6-D744-43B3-A889-153C66A3725E}"/>
    <cellStyle name="Comma 2 2 2 2 2 3 3 2 2 2" xfId="15281" xr:uid="{D92F6D4F-BA4E-414C-83C4-2B0632468949}"/>
    <cellStyle name="Comma 2 2 2 2 2 3 3 2 2 2 2" xfId="30692" xr:uid="{A3360D9C-D753-4890-9C30-FF37D258A700}"/>
    <cellStyle name="Comma 2 2 2 2 2 3 3 2 2 2 2 2" xfId="61516" xr:uid="{92B616E7-7784-4A0D-BAA4-C23254E23172}"/>
    <cellStyle name="Comma 2 2 2 2 2 3 3 2 2 2 3" xfId="46106" xr:uid="{AF9332B5-0CCE-4523-B4C4-F3F91B5E2AE2}"/>
    <cellStyle name="Comma 2 2 2 2 2 3 3 2 2 3" xfId="22883" xr:uid="{BD7B8945-4C0E-49D3-B1CC-C1CA1044E342}"/>
    <cellStyle name="Comma 2 2 2 2 2 3 3 2 2 3 2" xfId="53707" xr:uid="{6B78119E-3CE2-4830-83F5-73AC84A419E9}"/>
    <cellStyle name="Comma 2 2 2 2 2 3 3 2 2 4" xfId="38297" xr:uid="{CB8DB9B0-9E70-4E42-900B-362625CF4999}"/>
    <cellStyle name="Comma 2 2 2 2 2 3 3 2 3" xfId="11478" xr:uid="{311F4ABA-7334-40D2-A2AD-2AF22C9A2CE6}"/>
    <cellStyle name="Comma 2 2 2 2 2 3 3 2 3 2" xfId="26889" xr:uid="{5D856CAD-447A-42F8-9852-ADF0538EAAF6}"/>
    <cellStyle name="Comma 2 2 2 2 2 3 3 2 3 2 2" xfId="57713" xr:uid="{B47DAD8B-57B1-4734-9A69-20CE8DB51ACB}"/>
    <cellStyle name="Comma 2 2 2 2 2 3 3 2 3 3" xfId="42303" xr:uid="{95ECEFFD-D93A-48D1-8B33-012C8940B29E}"/>
    <cellStyle name="Comma 2 2 2 2 2 3 3 2 4" xfId="19080" xr:uid="{2F02BB9F-D3E7-4A99-B170-5D63CB507913}"/>
    <cellStyle name="Comma 2 2 2 2 2 3 3 2 4 2" xfId="49904" xr:uid="{4F3AB589-63CC-49FE-86D5-53DC1788C389}"/>
    <cellStyle name="Comma 2 2 2 2 2 3 3 2 5" xfId="34494" xr:uid="{63A04FA2-CDE2-4AAA-ACFD-E45C58C93EE3}"/>
    <cellStyle name="Comma 2 2 2 2 2 3 3 3" xfId="5571" xr:uid="{04E17A5A-2DBD-4BD5-BAAC-A9F359E1FC14}"/>
    <cellStyle name="Comma 2 2 2 2 2 3 3 3 2" xfId="13382" xr:uid="{84709992-497C-4ABF-8E75-1D52CBE817FD}"/>
    <cellStyle name="Comma 2 2 2 2 2 3 3 3 2 2" xfId="28793" xr:uid="{BF23F975-030E-4F05-9C97-34ABAF73A3C9}"/>
    <cellStyle name="Comma 2 2 2 2 2 3 3 3 2 2 2" xfId="59617" xr:uid="{F2399E75-8E0E-4A30-8BC0-2CB57A747B00}"/>
    <cellStyle name="Comma 2 2 2 2 2 3 3 3 2 3" xfId="44207" xr:uid="{C353527C-357F-4619-AD12-C70407A6C788}"/>
    <cellStyle name="Comma 2 2 2 2 2 3 3 3 3" xfId="20984" xr:uid="{74F8D830-5C1C-4135-BC16-FA295101166A}"/>
    <cellStyle name="Comma 2 2 2 2 2 3 3 3 3 2" xfId="51808" xr:uid="{739E1567-F6F8-4473-9C7F-8EC34D0B69A0}"/>
    <cellStyle name="Comma 2 2 2 2 2 3 3 3 4" xfId="36398" xr:uid="{E0FA52CA-A1EF-4094-8042-826017EF1C48}"/>
    <cellStyle name="Comma 2 2 2 2 2 3 3 4" xfId="9579" xr:uid="{F0DBB594-148C-45F6-A5AB-DB0BD26EB4A7}"/>
    <cellStyle name="Comma 2 2 2 2 2 3 3 4 2" xfId="24990" xr:uid="{5622A8DF-AF3B-4964-A590-72BAF9AD497B}"/>
    <cellStyle name="Comma 2 2 2 2 2 3 3 4 2 2" xfId="55814" xr:uid="{06C0C67E-B2D3-4D5D-BC2F-B5453EF6BDD2}"/>
    <cellStyle name="Comma 2 2 2 2 2 3 3 4 3" xfId="40404" xr:uid="{E511B686-BC3C-47D9-BCD8-7B9E1ADB3F47}"/>
    <cellStyle name="Comma 2 2 2 2 2 3 3 5" xfId="17181" xr:uid="{D93C5097-C617-4B13-9271-5537F59C7F9F}"/>
    <cellStyle name="Comma 2 2 2 2 2 3 3 5 2" xfId="48005" xr:uid="{15984267-97BD-4E5A-B6E1-CE9037803AE7}"/>
    <cellStyle name="Comma 2 2 2 2 2 3 3 6" xfId="32595" xr:uid="{8B137C8D-204D-4AA4-A568-96B52591EEAA}"/>
    <cellStyle name="Comma 2 2 2 2 2 3 4" xfId="2401" xr:uid="{CA74C1BF-FBCB-412A-806A-E53900DBE2AC}"/>
    <cellStyle name="Comma 2 2 2 2 2 3 4 2" xfId="6204" xr:uid="{9473BEA5-B08A-424E-8AA8-C7E6E077F48D}"/>
    <cellStyle name="Comma 2 2 2 2 2 3 4 2 2" xfId="14015" xr:uid="{B79050CF-9E43-42A4-AFE8-FA104C8FB018}"/>
    <cellStyle name="Comma 2 2 2 2 2 3 4 2 2 2" xfId="29426" xr:uid="{50A52A2E-4DB6-4E2E-A5CB-0EFA70FEA2B5}"/>
    <cellStyle name="Comma 2 2 2 2 2 3 4 2 2 2 2" xfId="60250" xr:uid="{4D7D1EAF-45A2-4733-A83C-BB61F88615E9}"/>
    <cellStyle name="Comma 2 2 2 2 2 3 4 2 2 3" xfId="44840" xr:uid="{57F1E9F3-8E5A-4D18-B231-D8ABF145788F}"/>
    <cellStyle name="Comma 2 2 2 2 2 3 4 2 3" xfId="21617" xr:uid="{0A1AEE86-44F1-42A5-82BF-305D64A8ECDB}"/>
    <cellStyle name="Comma 2 2 2 2 2 3 4 2 3 2" xfId="52441" xr:uid="{88C49A0F-67D1-4031-B1F6-2E1D892F7D18}"/>
    <cellStyle name="Comma 2 2 2 2 2 3 4 2 4" xfId="37031" xr:uid="{4A216A02-D60B-4849-B55A-B24842D5A3B1}"/>
    <cellStyle name="Comma 2 2 2 2 2 3 4 3" xfId="10212" xr:uid="{CE1E0AED-98B8-417E-A01A-7C7C7CA4D363}"/>
    <cellStyle name="Comma 2 2 2 2 2 3 4 3 2" xfId="25623" xr:uid="{30D12B7C-DF38-4C3A-9CDE-502383A76516}"/>
    <cellStyle name="Comma 2 2 2 2 2 3 4 3 2 2" xfId="56447" xr:uid="{00ACBA85-2E87-4A0C-83F9-B772DA2D3E6B}"/>
    <cellStyle name="Comma 2 2 2 2 2 3 4 3 3" xfId="41037" xr:uid="{F0E1FD31-2E2F-4137-882A-122F7FB121F2}"/>
    <cellStyle name="Comma 2 2 2 2 2 3 4 4" xfId="17814" xr:uid="{77003476-33B8-4CF0-B5B1-5D5D62BD9292}"/>
    <cellStyle name="Comma 2 2 2 2 2 3 4 4 2" xfId="48638" xr:uid="{3D586C3B-5C70-4344-B5C7-5FFC5E849256}"/>
    <cellStyle name="Comma 2 2 2 2 2 3 4 5" xfId="33228" xr:uid="{F653BBC2-7C7E-43E7-8659-36776DFFC9CF}"/>
    <cellStyle name="Comma 2 2 2 2 2 3 5" xfId="4305" xr:uid="{0EBCF0C4-A620-4B44-9DFB-09081B0C9C0A}"/>
    <cellStyle name="Comma 2 2 2 2 2 3 5 2" xfId="12116" xr:uid="{A1F4872B-D7D0-4821-A58C-2CB1DC80C97C}"/>
    <cellStyle name="Comma 2 2 2 2 2 3 5 2 2" xfId="27527" xr:uid="{C87BF62F-8FBA-47C2-8E5D-A2027B333D0B}"/>
    <cellStyle name="Comma 2 2 2 2 2 3 5 2 2 2" xfId="58351" xr:uid="{F13F7F2D-53C0-4CAD-B4B3-A237B11FCC07}"/>
    <cellStyle name="Comma 2 2 2 2 2 3 5 2 3" xfId="42941" xr:uid="{18B97467-127E-45A9-B78A-4BB3725F29EF}"/>
    <cellStyle name="Comma 2 2 2 2 2 3 5 3" xfId="19718" xr:uid="{5420E29A-96B9-4304-B38D-364D4C5E9B35}"/>
    <cellStyle name="Comma 2 2 2 2 2 3 5 3 2" xfId="50542" xr:uid="{CC8BB786-5EE5-4F3C-B20D-6145BF6AA0CF}"/>
    <cellStyle name="Comma 2 2 2 2 2 3 5 4" xfId="35132" xr:uid="{E6762175-CB62-4D67-9D5B-B3D083998DAD}"/>
    <cellStyle name="Comma 2 2 2 2 2 3 6" xfId="8313" xr:uid="{969E98CF-1084-4EA7-9ECF-01300BADE641}"/>
    <cellStyle name="Comma 2 2 2 2 2 3 6 2" xfId="23724" xr:uid="{608AF700-185A-4501-85D6-24924347B9A2}"/>
    <cellStyle name="Comma 2 2 2 2 2 3 6 2 2" xfId="54548" xr:uid="{73CF05A9-F808-48D1-B6EE-EE2904DA8FA8}"/>
    <cellStyle name="Comma 2 2 2 2 2 3 6 3" xfId="39138" xr:uid="{E0675110-3A69-47A3-AD32-BE1DA2E25049}"/>
    <cellStyle name="Comma 2 2 2 2 2 3 7" xfId="15915" xr:uid="{1220A9A8-A13E-442D-B8BF-451134FEAE99}"/>
    <cellStyle name="Comma 2 2 2 2 2 3 7 2" xfId="46739" xr:uid="{136ACA1F-77FC-4BD7-9262-9ACE28998639}"/>
    <cellStyle name="Comma 2 2 2 2 2 3 8" xfId="31329" xr:uid="{F94D53B6-F5C3-4262-A396-D1E59DAB41DD}"/>
    <cellStyle name="Comma 2 2 2 2 2 4" xfId="922" xr:uid="{4890A79A-3112-412A-B2EC-D5306F9FBFBA}"/>
    <cellStyle name="Comma 2 2 2 2 2 4 2" xfId="2821" xr:uid="{6F663016-B134-4E36-ACF6-8B0CB7CCD780}"/>
    <cellStyle name="Comma 2 2 2 2 2 4 2 2" xfId="6624" xr:uid="{CB31AF2D-1E33-41C2-8C63-B044760EB5E6}"/>
    <cellStyle name="Comma 2 2 2 2 2 4 2 2 2" xfId="14435" xr:uid="{7FA7E56E-CC1C-4392-ABDF-277F5978C3AC}"/>
    <cellStyle name="Comma 2 2 2 2 2 4 2 2 2 2" xfId="29846" xr:uid="{F131EFDA-0E7E-4E98-B80E-2127CCCDD58F}"/>
    <cellStyle name="Comma 2 2 2 2 2 4 2 2 2 2 2" xfId="60670" xr:uid="{6866F801-DCDE-4B36-9C26-05FFD54612BD}"/>
    <cellStyle name="Comma 2 2 2 2 2 4 2 2 2 3" xfId="45260" xr:uid="{64BAC3C0-9F1C-4ED1-A8EC-5974117DAF70}"/>
    <cellStyle name="Comma 2 2 2 2 2 4 2 2 3" xfId="22037" xr:uid="{9FD20FBE-5147-4860-9D75-F74A898CF764}"/>
    <cellStyle name="Comma 2 2 2 2 2 4 2 2 3 2" xfId="52861" xr:uid="{AD70044F-ECD1-49E8-9FF3-813438F8CB5B}"/>
    <cellStyle name="Comma 2 2 2 2 2 4 2 2 4" xfId="37451" xr:uid="{9CE9EDF5-9195-4050-BDE3-713ECD2F15F8}"/>
    <cellStyle name="Comma 2 2 2 2 2 4 2 3" xfId="10632" xr:uid="{DD91422F-6982-4A17-895F-1C63905CDFA2}"/>
    <cellStyle name="Comma 2 2 2 2 2 4 2 3 2" xfId="26043" xr:uid="{5F618B55-5010-4273-B5E4-371420C4F0DD}"/>
    <cellStyle name="Comma 2 2 2 2 2 4 2 3 2 2" xfId="56867" xr:uid="{5F0E8520-DF6A-4352-ADDE-EC114EB37201}"/>
    <cellStyle name="Comma 2 2 2 2 2 4 2 3 3" xfId="41457" xr:uid="{E7FC2417-277C-4E3E-900C-BF7F8EF2AAB8}"/>
    <cellStyle name="Comma 2 2 2 2 2 4 2 4" xfId="18234" xr:uid="{CBD0FFF6-ED88-40C2-B19E-FE57CEEFB18B}"/>
    <cellStyle name="Comma 2 2 2 2 2 4 2 4 2" xfId="49058" xr:uid="{F032D403-79BE-403F-A203-7CC27D8C739A}"/>
    <cellStyle name="Comma 2 2 2 2 2 4 2 5" xfId="33648" xr:uid="{055F3567-199F-46FA-AA8A-1A09AF7CA0FB}"/>
    <cellStyle name="Comma 2 2 2 2 2 4 3" xfId="4725" xr:uid="{4700D73F-4FC8-4E23-94C2-C9718184D698}"/>
    <cellStyle name="Comma 2 2 2 2 2 4 3 2" xfId="12536" xr:uid="{4787A3C7-1B98-4201-B634-02A7B948FCCB}"/>
    <cellStyle name="Comma 2 2 2 2 2 4 3 2 2" xfId="27947" xr:uid="{F9D86BFA-C507-4C8F-A88A-911762F48C87}"/>
    <cellStyle name="Comma 2 2 2 2 2 4 3 2 2 2" xfId="58771" xr:uid="{08E9489A-FC28-4D72-918B-B09021ED8DF2}"/>
    <cellStyle name="Comma 2 2 2 2 2 4 3 2 3" xfId="43361" xr:uid="{2071725D-995F-48BC-B586-F9E36F88EC63}"/>
    <cellStyle name="Comma 2 2 2 2 2 4 3 3" xfId="20138" xr:uid="{6FBE71A2-6F44-4E43-ACE4-EC4B0FF8D72E}"/>
    <cellStyle name="Comma 2 2 2 2 2 4 3 3 2" xfId="50962" xr:uid="{D8C302DC-4A2B-4A0E-95BC-0EB8A742A584}"/>
    <cellStyle name="Comma 2 2 2 2 2 4 3 4" xfId="35552" xr:uid="{2B46151C-F7C1-48B3-BE72-6D4E411E849F}"/>
    <cellStyle name="Comma 2 2 2 2 2 4 4" xfId="8733" xr:uid="{82BED4A7-EE30-4FCF-A1C2-1F55CCC4128A}"/>
    <cellStyle name="Comma 2 2 2 2 2 4 4 2" xfId="24144" xr:uid="{84CD6728-C26A-4CEC-B5B4-A24D1A534F73}"/>
    <cellStyle name="Comma 2 2 2 2 2 4 4 2 2" xfId="54968" xr:uid="{3A789796-2491-49D2-8726-2BA391A7D514}"/>
    <cellStyle name="Comma 2 2 2 2 2 4 4 3" xfId="39558" xr:uid="{1FCF65C9-11DC-465D-83C6-DF341C9ABFDF}"/>
    <cellStyle name="Comma 2 2 2 2 2 4 5" xfId="16335" xr:uid="{EE604D75-1B3D-490C-AD08-CD0357E2FF0E}"/>
    <cellStyle name="Comma 2 2 2 2 2 4 5 2" xfId="47159" xr:uid="{796180CC-A0B0-4728-B5ED-EFC91DFE8ADD}"/>
    <cellStyle name="Comma 2 2 2 2 2 4 6" xfId="31749" xr:uid="{A88F8782-E924-4B89-A957-5C9CEA0F8F99}"/>
    <cellStyle name="Comma 2 2 2 2 2 5" xfId="1555" xr:uid="{B1D2B457-D64D-458A-A946-A0D15EF6A8FC}"/>
    <cellStyle name="Comma 2 2 2 2 2 5 2" xfId="3454" xr:uid="{2A96D635-3E17-4C90-85ED-34F0981DF2F1}"/>
    <cellStyle name="Comma 2 2 2 2 2 5 2 2" xfId="7257" xr:uid="{4CEC7BC8-7A7D-43C5-A186-71360938E3B0}"/>
    <cellStyle name="Comma 2 2 2 2 2 5 2 2 2" xfId="15068" xr:uid="{BED6197B-50A2-4F8C-8058-49D680F7FD8E}"/>
    <cellStyle name="Comma 2 2 2 2 2 5 2 2 2 2" xfId="30479" xr:uid="{FC708252-94A5-41CD-A89B-15AE798B40D8}"/>
    <cellStyle name="Comma 2 2 2 2 2 5 2 2 2 2 2" xfId="61303" xr:uid="{8794B0A3-5828-4BC8-92AE-40B79CFA4587}"/>
    <cellStyle name="Comma 2 2 2 2 2 5 2 2 2 3" xfId="45893" xr:uid="{4FC9BD2C-9AE8-4F7C-AD7A-042B075A857C}"/>
    <cellStyle name="Comma 2 2 2 2 2 5 2 2 3" xfId="22670" xr:uid="{29C6A9CF-001D-4884-9DCF-8A7F03CA28AF}"/>
    <cellStyle name="Comma 2 2 2 2 2 5 2 2 3 2" xfId="53494" xr:uid="{2F0C0457-81BA-4B89-A8F0-D6A0AD4B89B6}"/>
    <cellStyle name="Comma 2 2 2 2 2 5 2 2 4" xfId="38084" xr:uid="{80F8331B-3781-42F7-82FE-B9CDD56D258F}"/>
    <cellStyle name="Comma 2 2 2 2 2 5 2 3" xfId="11265" xr:uid="{A55493BB-CE4F-4D14-B653-F06BE43010D1}"/>
    <cellStyle name="Comma 2 2 2 2 2 5 2 3 2" xfId="26676" xr:uid="{E0CB5ABC-7E8B-4B5F-B038-8BD4B4337FF4}"/>
    <cellStyle name="Comma 2 2 2 2 2 5 2 3 2 2" xfId="57500" xr:uid="{4F12F724-51BF-4806-938D-2935F3C09451}"/>
    <cellStyle name="Comma 2 2 2 2 2 5 2 3 3" xfId="42090" xr:uid="{E2983AFD-87E8-4E85-A3B8-4824862DC834}"/>
    <cellStyle name="Comma 2 2 2 2 2 5 2 4" xfId="18867" xr:uid="{314D68C0-CB44-4337-B35E-E62A37834691}"/>
    <cellStyle name="Comma 2 2 2 2 2 5 2 4 2" xfId="49691" xr:uid="{6D4D4C6F-9BA0-45B0-994B-663DC80266E7}"/>
    <cellStyle name="Comma 2 2 2 2 2 5 2 5" xfId="34281" xr:uid="{F325063F-ACDF-4ABE-9C17-B5816063389F}"/>
    <cellStyle name="Comma 2 2 2 2 2 5 3" xfId="5358" xr:uid="{C5BC9E1F-1D43-4B89-959B-95B23D595B4F}"/>
    <cellStyle name="Comma 2 2 2 2 2 5 3 2" xfId="13169" xr:uid="{CC98E1E0-8E37-44BE-BFDE-0FBCB83A3723}"/>
    <cellStyle name="Comma 2 2 2 2 2 5 3 2 2" xfId="28580" xr:uid="{BA7EC776-5B05-4A5F-A293-5FBE991C111C}"/>
    <cellStyle name="Comma 2 2 2 2 2 5 3 2 2 2" xfId="59404" xr:uid="{9DB75B19-EDE2-4818-8EA4-6290F0C000BC}"/>
    <cellStyle name="Comma 2 2 2 2 2 5 3 2 3" xfId="43994" xr:uid="{6365D191-E75F-4563-9DA0-2A880A531FBF}"/>
    <cellStyle name="Comma 2 2 2 2 2 5 3 3" xfId="20771" xr:uid="{F628F85A-F0E4-4C8F-B9E7-7139D7C2C801}"/>
    <cellStyle name="Comma 2 2 2 2 2 5 3 3 2" xfId="51595" xr:uid="{5F89A728-DCD4-42EB-8EBE-6E25EE2A1807}"/>
    <cellStyle name="Comma 2 2 2 2 2 5 3 4" xfId="36185" xr:uid="{DAC40DA2-4BCA-4BB1-8D63-2AFF5A0758E0}"/>
    <cellStyle name="Comma 2 2 2 2 2 5 4" xfId="9366" xr:uid="{47BBE2D7-A068-4DB1-ABCB-71FCEFEED508}"/>
    <cellStyle name="Comma 2 2 2 2 2 5 4 2" xfId="24777" xr:uid="{7620C1DC-D7E9-4C12-8AFB-04279B85D1D3}"/>
    <cellStyle name="Comma 2 2 2 2 2 5 4 2 2" xfId="55601" xr:uid="{3AE65D21-D97A-4EA1-B527-0A78E3BCEF31}"/>
    <cellStyle name="Comma 2 2 2 2 2 5 4 3" xfId="40191" xr:uid="{3F5F8BC2-0415-4155-BF91-7DD5052E6FE2}"/>
    <cellStyle name="Comma 2 2 2 2 2 5 5" xfId="16968" xr:uid="{92B34546-813A-4FA1-BFF9-FED4DDE4AF8C}"/>
    <cellStyle name="Comma 2 2 2 2 2 5 5 2" xfId="47792" xr:uid="{C3ABEFD1-19C0-41D2-B4CB-F667FC6F74A3}"/>
    <cellStyle name="Comma 2 2 2 2 2 5 6" xfId="32382" xr:uid="{7AB76880-BEEF-4EDC-A37F-B3AA12E880BC}"/>
    <cellStyle name="Comma 2 2 2 2 2 6" xfId="2188" xr:uid="{7194F157-9839-4A33-9048-BF07803E30E0}"/>
    <cellStyle name="Comma 2 2 2 2 2 6 2" xfId="5991" xr:uid="{67CFA0F2-BC47-419B-A83E-0F33368A47EF}"/>
    <cellStyle name="Comma 2 2 2 2 2 6 2 2" xfId="13802" xr:uid="{0AF5B1F3-EEBB-4215-8326-9DC487EAACEE}"/>
    <cellStyle name="Comma 2 2 2 2 2 6 2 2 2" xfId="29213" xr:uid="{E26FDD73-92E1-4998-92FA-B309C93873ED}"/>
    <cellStyle name="Comma 2 2 2 2 2 6 2 2 2 2" xfId="60037" xr:uid="{7479092B-254D-4946-8D28-8FC39F9CC49E}"/>
    <cellStyle name="Comma 2 2 2 2 2 6 2 2 3" xfId="44627" xr:uid="{774967A5-B28C-40CF-9856-37128C8EB35E}"/>
    <cellStyle name="Comma 2 2 2 2 2 6 2 3" xfId="21404" xr:uid="{18340B79-6081-48A7-A05D-06FBA90A90B3}"/>
    <cellStyle name="Comma 2 2 2 2 2 6 2 3 2" xfId="52228" xr:uid="{1E809665-25CE-4C7E-9BDF-C56E53E90C2F}"/>
    <cellStyle name="Comma 2 2 2 2 2 6 2 4" xfId="36818" xr:uid="{F60C3677-DD19-4A1E-8ECA-643ED7D71FD1}"/>
    <cellStyle name="Comma 2 2 2 2 2 6 3" xfId="9999" xr:uid="{4D298519-A76F-478A-A04E-CC519FCD969D}"/>
    <cellStyle name="Comma 2 2 2 2 2 6 3 2" xfId="25410" xr:uid="{C976C733-366D-401C-9E8E-986E2E614F97}"/>
    <cellStyle name="Comma 2 2 2 2 2 6 3 2 2" xfId="56234" xr:uid="{B13276D4-C404-4C56-9D92-704D019DCA29}"/>
    <cellStyle name="Comma 2 2 2 2 2 6 3 3" xfId="40824" xr:uid="{29A26D78-54D7-4779-97E3-3E61BD499C68}"/>
    <cellStyle name="Comma 2 2 2 2 2 6 4" xfId="17601" xr:uid="{D74E7FB7-E111-499D-A6C0-5B2AB279DA78}"/>
    <cellStyle name="Comma 2 2 2 2 2 6 4 2" xfId="48425" xr:uid="{67E79E6B-82A4-4173-8D7A-F77E3A95525D}"/>
    <cellStyle name="Comma 2 2 2 2 2 6 5" xfId="33015" xr:uid="{CAAA196A-EE1A-40C9-8005-299E634B4096}"/>
    <cellStyle name="Comma 2 2 2 2 2 7" xfId="4092" xr:uid="{DBE627E6-9481-4A17-B0C0-7DB83CFF2209}"/>
    <cellStyle name="Comma 2 2 2 2 2 7 2" xfId="11903" xr:uid="{EAC365CD-D086-44A5-AA8F-E8DB42EC4664}"/>
    <cellStyle name="Comma 2 2 2 2 2 7 2 2" xfId="27314" xr:uid="{E4D2A6EC-0102-494C-B7CD-645267CF454C}"/>
    <cellStyle name="Comma 2 2 2 2 2 7 2 2 2" xfId="58138" xr:uid="{7954EF59-7AE6-4909-A98A-37D722261F6D}"/>
    <cellStyle name="Comma 2 2 2 2 2 7 2 3" xfId="42728" xr:uid="{81E65E09-ABA0-4D45-86D9-74C1D9105C88}"/>
    <cellStyle name="Comma 2 2 2 2 2 7 3" xfId="19505" xr:uid="{7A062177-D182-40C3-9ECF-1271C32B9203}"/>
    <cellStyle name="Comma 2 2 2 2 2 7 3 2" xfId="50329" xr:uid="{08F786F0-5213-4C16-BC32-198C2AA9420C}"/>
    <cellStyle name="Comma 2 2 2 2 2 7 4" xfId="34919" xr:uid="{66E159B5-7118-460E-8B16-AE7120702458}"/>
    <cellStyle name="Comma 2 2 2 2 2 8" xfId="8100" xr:uid="{EA74441C-7EDF-42C6-8A0E-8EE36EC9BC07}"/>
    <cellStyle name="Comma 2 2 2 2 2 8 2" xfId="23511" xr:uid="{CC642FF2-B45C-4223-8B1C-2951AAA12781}"/>
    <cellStyle name="Comma 2 2 2 2 2 8 2 2" xfId="54335" xr:uid="{FC23417A-6CF7-4F11-8879-C7ECD5B0CFCF}"/>
    <cellStyle name="Comma 2 2 2 2 2 8 3" xfId="38925" xr:uid="{4B32422B-1633-4C6A-80CE-DA835A4CD6FA}"/>
    <cellStyle name="Comma 2 2 2 2 2 9" xfId="7891" xr:uid="{7F92129C-AC84-41F2-BE06-313C08F84B04}"/>
    <cellStyle name="Comma 2 2 2 2 2 9 2" xfId="23302" xr:uid="{283BF38C-32DE-486D-A571-F7815276414A}"/>
    <cellStyle name="Comma 2 2 2 2 2 9 2 2" xfId="54126" xr:uid="{1E6750E5-80E3-410D-AFFE-49F438EFA2C7}"/>
    <cellStyle name="Comma 2 2 2 2 2 9 3" xfId="38716" xr:uid="{F60D922A-2C1B-4B10-8415-7A24ADD7A96F}"/>
    <cellStyle name="Comma 2 2 2 2 3" xfId="629" xr:uid="{D27C3579-3519-432B-89A1-0D7C97C36516}"/>
    <cellStyle name="Comma 2 2 2 2 3 2" xfId="1262" xr:uid="{9EC5F1A0-F5F1-44F9-94CC-1168610F897A}"/>
    <cellStyle name="Comma 2 2 2 2 3 2 2" xfId="3161" xr:uid="{1C1FB174-DDB6-4D54-938F-DD3D5F4A6B7F}"/>
    <cellStyle name="Comma 2 2 2 2 3 2 2 2" xfId="6964" xr:uid="{79BC4C04-7443-43A1-B779-73E7452EF224}"/>
    <cellStyle name="Comma 2 2 2 2 3 2 2 2 2" xfId="14775" xr:uid="{0EADEC95-3251-4D89-837B-19C392CFFDEC}"/>
    <cellStyle name="Comma 2 2 2 2 3 2 2 2 2 2" xfId="30186" xr:uid="{BFD6F1F4-6B80-45E5-8CAF-A742455DCED7}"/>
    <cellStyle name="Comma 2 2 2 2 3 2 2 2 2 2 2" xfId="61010" xr:uid="{6949BC70-8656-47C4-A209-D837E039CE6E}"/>
    <cellStyle name="Comma 2 2 2 2 3 2 2 2 2 3" xfId="45600" xr:uid="{9A9979AB-A7BD-4AB9-A71F-82FDD2F6C0A5}"/>
    <cellStyle name="Comma 2 2 2 2 3 2 2 2 3" xfId="22377" xr:uid="{0D7B71BC-2487-4BE4-A978-5FCFE6E2965F}"/>
    <cellStyle name="Comma 2 2 2 2 3 2 2 2 3 2" xfId="53201" xr:uid="{B63F80F4-8E80-4B05-A76F-088BF6D69776}"/>
    <cellStyle name="Comma 2 2 2 2 3 2 2 2 4" xfId="37791" xr:uid="{75BA1FFC-2854-49E8-B0F7-1B222DAE63D4}"/>
    <cellStyle name="Comma 2 2 2 2 3 2 2 3" xfId="10972" xr:uid="{FA85B57C-DC44-48CF-B09A-E4342AF6742C}"/>
    <cellStyle name="Comma 2 2 2 2 3 2 2 3 2" xfId="26383" xr:uid="{C64077B2-450C-45E4-8F2A-3A7B1B235FF8}"/>
    <cellStyle name="Comma 2 2 2 2 3 2 2 3 2 2" xfId="57207" xr:uid="{7D7C85C4-512A-4216-B7F6-0D0FDEC324AA}"/>
    <cellStyle name="Comma 2 2 2 2 3 2 2 3 3" xfId="41797" xr:uid="{5BFB6418-E6D1-4374-84C8-E00E80650DE2}"/>
    <cellStyle name="Comma 2 2 2 2 3 2 2 4" xfId="18574" xr:uid="{71905505-09BB-4EFD-BEFB-22F0375350E9}"/>
    <cellStyle name="Comma 2 2 2 2 3 2 2 4 2" xfId="49398" xr:uid="{6C44952A-A554-4719-A3BB-988C7D950A90}"/>
    <cellStyle name="Comma 2 2 2 2 3 2 2 5" xfId="33988" xr:uid="{4DECFAF9-B4D6-4665-92BE-619ED57EBEB5}"/>
    <cellStyle name="Comma 2 2 2 2 3 2 3" xfId="5065" xr:uid="{F02A0CE9-1B18-4315-8D77-1F84DF0D725C}"/>
    <cellStyle name="Comma 2 2 2 2 3 2 3 2" xfId="12876" xr:uid="{4D34478C-F4D5-4B2E-940C-C9E58B244331}"/>
    <cellStyle name="Comma 2 2 2 2 3 2 3 2 2" xfId="28287" xr:uid="{25011821-7373-4672-8036-63C0197277C9}"/>
    <cellStyle name="Comma 2 2 2 2 3 2 3 2 2 2" xfId="59111" xr:uid="{C4B67BF7-6757-4174-8863-C4A2BCBC4287}"/>
    <cellStyle name="Comma 2 2 2 2 3 2 3 2 3" xfId="43701" xr:uid="{8BEA4104-7A3C-4709-ABF7-C7D1CB2BB83E}"/>
    <cellStyle name="Comma 2 2 2 2 3 2 3 3" xfId="20478" xr:uid="{47B02B39-D6AB-4615-9435-EE04CCEBC8AA}"/>
    <cellStyle name="Comma 2 2 2 2 3 2 3 3 2" xfId="51302" xr:uid="{B74F3055-2298-4852-B78A-76956DE61822}"/>
    <cellStyle name="Comma 2 2 2 2 3 2 3 4" xfId="35892" xr:uid="{4C3AEE48-684E-4063-8738-8E63C21B1C21}"/>
    <cellStyle name="Comma 2 2 2 2 3 2 4" xfId="9073" xr:uid="{03768C48-FBE5-4DBE-A9F0-D8DD9DD1C110}"/>
    <cellStyle name="Comma 2 2 2 2 3 2 4 2" xfId="24484" xr:uid="{ED694A97-E159-4E84-A780-BF387E9835EB}"/>
    <cellStyle name="Comma 2 2 2 2 3 2 4 2 2" xfId="55308" xr:uid="{639894E0-02B2-4527-B99A-0B1AB4E40463}"/>
    <cellStyle name="Comma 2 2 2 2 3 2 4 3" xfId="39898" xr:uid="{A2E4E2D4-D2D3-4840-B26A-A3DE28E19F96}"/>
    <cellStyle name="Comma 2 2 2 2 3 2 5" xfId="16675" xr:uid="{F946B616-D235-4477-9708-9B928E9CDC21}"/>
    <cellStyle name="Comma 2 2 2 2 3 2 5 2" xfId="47499" xr:uid="{35BF81D2-766A-4F0B-A771-79EFD40A1285}"/>
    <cellStyle name="Comma 2 2 2 2 3 2 6" xfId="32089" xr:uid="{1EEA5119-3AE7-4972-9B9A-2ACD6F3A58C2}"/>
    <cellStyle name="Comma 2 2 2 2 3 3" xfId="1895" xr:uid="{72985524-C3A6-4E12-BF7A-3D0704930704}"/>
    <cellStyle name="Comma 2 2 2 2 3 3 2" xfId="3794" xr:uid="{631CC32D-CC69-4122-822C-6A9BFEB9E5E9}"/>
    <cellStyle name="Comma 2 2 2 2 3 3 2 2" xfId="7597" xr:uid="{8D25542F-6188-4571-9C83-F53F424CE27C}"/>
    <cellStyle name="Comma 2 2 2 2 3 3 2 2 2" xfId="15408" xr:uid="{66AA2260-63E7-4D78-A2A6-C0FD959296E4}"/>
    <cellStyle name="Comma 2 2 2 2 3 3 2 2 2 2" xfId="30819" xr:uid="{A7B1D4E4-2A89-466B-B35D-9B5B9E61D2E6}"/>
    <cellStyle name="Comma 2 2 2 2 3 3 2 2 2 2 2" xfId="61643" xr:uid="{5DCB9725-0F06-4BB5-ADDE-C2F7E38B050E}"/>
    <cellStyle name="Comma 2 2 2 2 3 3 2 2 2 3" xfId="46233" xr:uid="{5BD9CA8C-EC0B-4760-A4E1-BA7796640690}"/>
    <cellStyle name="Comma 2 2 2 2 3 3 2 2 3" xfId="23010" xr:uid="{0DCD90EC-3800-4650-A5B8-2CF6AB4FDCE4}"/>
    <cellStyle name="Comma 2 2 2 2 3 3 2 2 3 2" xfId="53834" xr:uid="{3FDF6CB1-4480-40E9-A572-668B0C851C00}"/>
    <cellStyle name="Comma 2 2 2 2 3 3 2 2 4" xfId="38424" xr:uid="{37D608CC-2891-48AA-860B-6752B06A8232}"/>
    <cellStyle name="Comma 2 2 2 2 3 3 2 3" xfId="11605" xr:uid="{87871387-1EB6-4E7C-89F6-687B14A8DB8B}"/>
    <cellStyle name="Comma 2 2 2 2 3 3 2 3 2" xfId="27016" xr:uid="{09540602-529C-423F-A7DC-AA140E6E8767}"/>
    <cellStyle name="Comma 2 2 2 2 3 3 2 3 2 2" xfId="57840" xr:uid="{E1DC5396-96AE-434C-B651-86B8A3DD4498}"/>
    <cellStyle name="Comma 2 2 2 2 3 3 2 3 3" xfId="42430" xr:uid="{2014A097-E3E6-4748-B694-DAF7F6F0C1B1}"/>
    <cellStyle name="Comma 2 2 2 2 3 3 2 4" xfId="19207" xr:uid="{57BC89F0-E861-48B2-BF5C-177F88FE1E5B}"/>
    <cellStyle name="Comma 2 2 2 2 3 3 2 4 2" xfId="50031" xr:uid="{E72886A4-828B-4FB7-87C4-D9513527684A}"/>
    <cellStyle name="Comma 2 2 2 2 3 3 2 5" xfId="34621" xr:uid="{FE0D4D09-2967-4AA6-8016-31CD7698CE17}"/>
    <cellStyle name="Comma 2 2 2 2 3 3 3" xfId="5698" xr:uid="{9CE103F9-A7CF-478C-95D6-B22F934D1AF5}"/>
    <cellStyle name="Comma 2 2 2 2 3 3 3 2" xfId="13509" xr:uid="{D0F8A5E0-C8DB-44AD-B55A-72351E5E61BA}"/>
    <cellStyle name="Comma 2 2 2 2 3 3 3 2 2" xfId="28920" xr:uid="{D1AA9475-AD80-4050-B773-A33FDB4D7DBD}"/>
    <cellStyle name="Comma 2 2 2 2 3 3 3 2 2 2" xfId="59744" xr:uid="{B93FCC74-814B-4C88-9C30-89E228F5C91E}"/>
    <cellStyle name="Comma 2 2 2 2 3 3 3 2 3" xfId="44334" xr:uid="{B3E9FEC1-67A6-464E-ABF1-B5BAEF49D350}"/>
    <cellStyle name="Comma 2 2 2 2 3 3 3 3" xfId="21111" xr:uid="{393610A5-4630-402B-9402-9C3446A0B948}"/>
    <cellStyle name="Comma 2 2 2 2 3 3 3 3 2" xfId="51935" xr:uid="{9D058ABF-ED7C-4AFC-B8AE-7538B692ECFF}"/>
    <cellStyle name="Comma 2 2 2 2 3 3 3 4" xfId="36525" xr:uid="{2B9C1463-C83F-42F3-A1E6-FFD383E55FE8}"/>
    <cellStyle name="Comma 2 2 2 2 3 3 4" xfId="9706" xr:uid="{455794F6-8BE6-4E6F-ACBF-7791395A838B}"/>
    <cellStyle name="Comma 2 2 2 2 3 3 4 2" xfId="25117" xr:uid="{568121A9-C0F4-4D3D-9F6B-0A83D2716CB0}"/>
    <cellStyle name="Comma 2 2 2 2 3 3 4 2 2" xfId="55941" xr:uid="{580C24B9-3A68-4060-8471-2BE8F7035E42}"/>
    <cellStyle name="Comma 2 2 2 2 3 3 4 3" xfId="40531" xr:uid="{BD5575D5-5D53-4E9D-BF11-4F5DABC36980}"/>
    <cellStyle name="Comma 2 2 2 2 3 3 5" xfId="17308" xr:uid="{6E92325A-2AF2-408B-AC43-5DE5F5E27B17}"/>
    <cellStyle name="Comma 2 2 2 2 3 3 5 2" xfId="48132" xr:uid="{FBC4EF10-B76E-45B4-BE39-54188BACC542}"/>
    <cellStyle name="Comma 2 2 2 2 3 3 6" xfId="32722" xr:uid="{47D99236-B08A-4E9D-B383-748F129107F8}"/>
    <cellStyle name="Comma 2 2 2 2 3 4" xfId="2528" xr:uid="{075559D7-DB1D-4F50-8686-8249575992C5}"/>
    <cellStyle name="Comma 2 2 2 2 3 4 2" xfId="6331" xr:uid="{752D145F-8582-4E12-A82B-0E17E2DDDD9E}"/>
    <cellStyle name="Comma 2 2 2 2 3 4 2 2" xfId="14142" xr:uid="{6B87F79F-F83A-4AE1-A58F-82057B5E629D}"/>
    <cellStyle name="Comma 2 2 2 2 3 4 2 2 2" xfId="29553" xr:uid="{DC034691-62F3-4403-9A04-536EF373E459}"/>
    <cellStyle name="Comma 2 2 2 2 3 4 2 2 2 2" xfId="60377" xr:uid="{024A06F3-B8F3-4256-921C-E2DB08F71850}"/>
    <cellStyle name="Comma 2 2 2 2 3 4 2 2 3" xfId="44967" xr:uid="{96F97CEE-5500-4337-BD51-081E8714B0A2}"/>
    <cellStyle name="Comma 2 2 2 2 3 4 2 3" xfId="21744" xr:uid="{6A1B32DE-1B92-48F5-9BFC-932C608F92C3}"/>
    <cellStyle name="Comma 2 2 2 2 3 4 2 3 2" xfId="52568" xr:uid="{10C26470-BBBB-468E-A1C6-849A94D64CE9}"/>
    <cellStyle name="Comma 2 2 2 2 3 4 2 4" xfId="37158" xr:uid="{6A6FC8D9-3748-48D1-80F8-BD5B514256FA}"/>
    <cellStyle name="Comma 2 2 2 2 3 4 3" xfId="10339" xr:uid="{9D8C06A7-8603-42DF-B54A-C47CC439A3A7}"/>
    <cellStyle name="Comma 2 2 2 2 3 4 3 2" xfId="25750" xr:uid="{54C1CFDB-968E-461C-B5E9-2E9674DB3F43}"/>
    <cellStyle name="Comma 2 2 2 2 3 4 3 2 2" xfId="56574" xr:uid="{68A8812E-A0B8-44F9-824D-735A54E076B7}"/>
    <cellStyle name="Comma 2 2 2 2 3 4 3 3" xfId="41164" xr:uid="{8E5C2B6B-7326-42D7-A019-B98436DE79E4}"/>
    <cellStyle name="Comma 2 2 2 2 3 4 4" xfId="17941" xr:uid="{5490CC1F-98F3-40A3-B559-3692A0DBEBB4}"/>
    <cellStyle name="Comma 2 2 2 2 3 4 4 2" xfId="48765" xr:uid="{C57051C7-4517-49F3-8991-73A1618DED30}"/>
    <cellStyle name="Comma 2 2 2 2 3 4 5" xfId="33355" xr:uid="{D1300237-8405-4073-A8F2-1A978DE96B17}"/>
    <cellStyle name="Comma 2 2 2 2 3 5" xfId="4432" xr:uid="{3D20AA2A-5CB0-4AB6-83D8-316167BAAE4D}"/>
    <cellStyle name="Comma 2 2 2 2 3 5 2" xfId="12243" xr:uid="{F7993494-56BF-45FB-B2D1-94EDCDFDFF3B}"/>
    <cellStyle name="Comma 2 2 2 2 3 5 2 2" xfId="27654" xr:uid="{2108B501-BAEC-432C-82C3-F1ED84CADD86}"/>
    <cellStyle name="Comma 2 2 2 2 3 5 2 2 2" xfId="58478" xr:uid="{3AC8BACC-F4D8-4A07-BE11-8FC06489E515}"/>
    <cellStyle name="Comma 2 2 2 2 3 5 2 3" xfId="43068" xr:uid="{B49C1FD8-4F00-43A4-A620-63F4066734CB}"/>
    <cellStyle name="Comma 2 2 2 2 3 5 3" xfId="19845" xr:uid="{64D94740-C5A2-4A0F-984E-E1B59186BC2F}"/>
    <cellStyle name="Comma 2 2 2 2 3 5 3 2" xfId="50669" xr:uid="{84C78031-4665-4A8B-B600-12FDA92CA1BF}"/>
    <cellStyle name="Comma 2 2 2 2 3 5 4" xfId="35259" xr:uid="{5E9DFA50-25B2-4289-A913-19ADAC4FD3D8}"/>
    <cellStyle name="Comma 2 2 2 2 3 6" xfId="8440" xr:uid="{9D0B0EE0-D419-4678-890A-AB062D03EF38}"/>
    <cellStyle name="Comma 2 2 2 2 3 6 2" xfId="23851" xr:uid="{98A3FD6C-3B53-4B56-B909-B05F73AF0042}"/>
    <cellStyle name="Comma 2 2 2 2 3 6 2 2" xfId="54675" xr:uid="{B996D0E2-9AA9-4770-B1E8-FFDAB40AC19D}"/>
    <cellStyle name="Comma 2 2 2 2 3 6 3" xfId="39265" xr:uid="{64EA4E59-A6CE-4CAF-9E55-485DF9ABC7CA}"/>
    <cellStyle name="Comma 2 2 2 2 3 7" xfId="16042" xr:uid="{60128FA1-F2F8-4D9A-AFD1-EA97B76E2BE6}"/>
    <cellStyle name="Comma 2 2 2 2 3 7 2" xfId="46866" xr:uid="{0ADBE995-E2C2-4251-8D42-D01E04AA598E}"/>
    <cellStyle name="Comma 2 2 2 2 3 8" xfId="31456" xr:uid="{16FA59AE-28E4-43F1-8041-06E224B447E5}"/>
    <cellStyle name="Comma 2 2 2 2 4" xfId="420" xr:uid="{D9826BE6-C188-4FF1-8A1F-BA4E5B885B44}"/>
    <cellStyle name="Comma 2 2 2 2 4 2" xfId="1053" xr:uid="{9B6ABDDE-7DE8-4B97-9A96-1861E1B4B1FB}"/>
    <cellStyle name="Comma 2 2 2 2 4 2 2" xfId="2952" xr:uid="{345375AF-3EBD-43DC-A321-A87C566A5D23}"/>
    <cellStyle name="Comma 2 2 2 2 4 2 2 2" xfId="6755" xr:uid="{9ABAB765-7C66-4547-8D06-7AF4E1AA4145}"/>
    <cellStyle name="Comma 2 2 2 2 4 2 2 2 2" xfId="14566" xr:uid="{9E17C9B5-D66D-4575-87FD-1F88FA43BEF2}"/>
    <cellStyle name="Comma 2 2 2 2 4 2 2 2 2 2" xfId="29977" xr:uid="{1365DCC3-DD6C-4A68-B7E5-4A73AA7088BD}"/>
    <cellStyle name="Comma 2 2 2 2 4 2 2 2 2 2 2" xfId="60801" xr:uid="{DAE9F171-92B9-4F30-B8FF-3B5833C7B01C}"/>
    <cellStyle name="Comma 2 2 2 2 4 2 2 2 2 3" xfId="45391" xr:uid="{CE4CD604-8357-47FB-BD1C-EEB4685CC50E}"/>
    <cellStyle name="Comma 2 2 2 2 4 2 2 2 3" xfId="22168" xr:uid="{CC4F2A4C-4610-4B2A-B5D1-3A112C806FE2}"/>
    <cellStyle name="Comma 2 2 2 2 4 2 2 2 3 2" xfId="52992" xr:uid="{C2D43CED-1452-433C-BC43-E711DAA4E2DA}"/>
    <cellStyle name="Comma 2 2 2 2 4 2 2 2 4" xfId="37582" xr:uid="{74804AB2-C4CE-4D5E-B017-194CFC36C1A9}"/>
    <cellStyle name="Comma 2 2 2 2 4 2 2 3" xfId="10763" xr:uid="{60CD8EA8-ACB6-448C-8BC1-05DC614FC3D6}"/>
    <cellStyle name="Comma 2 2 2 2 4 2 2 3 2" xfId="26174" xr:uid="{48932CF1-74FD-4649-8B6A-C2164E7DA36B}"/>
    <cellStyle name="Comma 2 2 2 2 4 2 2 3 2 2" xfId="56998" xr:uid="{C03CC85A-46E2-449A-8F60-9758D1BEB124}"/>
    <cellStyle name="Comma 2 2 2 2 4 2 2 3 3" xfId="41588" xr:uid="{0A78B391-0D6C-4432-A320-CC5AD90D1F89}"/>
    <cellStyle name="Comma 2 2 2 2 4 2 2 4" xfId="18365" xr:uid="{1FBED3A6-EB33-49A6-A28E-26BD3781133D}"/>
    <cellStyle name="Comma 2 2 2 2 4 2 2 4 2" xfId="49189" xr:uid="{B7194427-5C8D-41DD-8D56-5C495A4C2AB4}"/>
    <cellStyle name="Comma 2 2 2 2 4 2 2 5" xfId="33779" xr:uid="{2F6907DB-9110-4EB7-990C-722F376B6114}"/>
    <cellStyle name="Comma 2 2 2 2 4 2 3" xfId="4856" xr:uid="{E901C918-A133-4995-81F2-4743F1FBEC30}"/>
    <cellStyle name="Comma 2 2 2 2 4 2 3 2" xfId="12667" xr:uid="{FE0593EB-F3B9-43E8-83E6-E4E1FAF2EF95}"/>
    <cellStyle name="Comma 2 2 2 2 4 2 3 2 2" xfId="28078" xr:uid="{EC9BE3A3-DA44-4BE8-81D8-50848EDBCADF}"/>
    <cellStyle name="Comma 2 2 2 2 4 2 3 2 2 2" xfId="58902" xr:uid="{53479A98-EA1C-4359-ACD0-FFA3B938D51A}"/>
    <cellStyle name="Comma 2 2 2 2 4 2 3 2 3" xfId="43492" xr:uid="{DE9E007D-00F0-4416-BD50-BFA145B9BAB8}"/>
    <cellStyle name="Comma 2 2 2 2 4 2 3 3" xfId="20269" xr:uid="{140267F9-3081-4DE1-B1C4-4A0C1C8A117A}"/>
    <cellStyle name="Comma 2 2 2 2 4 2 3 3 2" xfId="51093" xr:uid="{2DBC6C1B-CC15-46B4-B993-4CFE9663E58F}"/>
    <cellStyle name="Comma 2 2 2 2 4 2 3 4" xfId="35683" xr:uid="{5B4D9506-1B89-4FC2-BC93-416865063001}"/>
    <cellStyle name="Comma 2 2 2 2 4 2 4" xfId="8864" xr:uid="{90D6B209-B203-45E0-A2DA-9D3AF962E2E8}"/>
    <cellStyle name="Comma 2 2 2 2 4 2 4 2" xfId="24275" xr:uid="{A31533DE-75A1-43B9-A28D-7247669E7D30}"/>
    <cellStyle name="Comma 2 2 2 2 4 2 4 2 2" xfId="55099" xr:uid="{C2507B73-E3C2-4365-A84A-21599ECF36E2}"/>
    <cellStyle name="Comma 2 2 2 2 4 2 4 3" xfId="39689" xr:uid="{9C0DF0E4-9580-449D-9BBB-A4113B05069C}"/>
    <cellStyle name="Comma 2 2 2 2 4 2 5" xfId="16466" xr:uid="{B9304B59-D7CC-4E9B-BD97-6A1894EDF7C9}"/>
    <cellStyle name="Comma 2 2 2 2 4 2 5 2" xfId="47290" xr:uid="{66912DCD-3EEC-4ECE-8934-89AE0997575B}"/>
    <cellStyle name="Comma 2 2 2 2 4 2 6" xfId="31880" xr:uid="{982132D3-6800-4093-94BA-8186C8577625}"/>
    <cellStyle name="Comma 2 2 2 2 4 3" xfId="1686" xr:uid="{C37F6E25-0970-4F83-9D65-7EB488DA3B06}"/>
    <cellStyle name="Comma 2 2 2 2 4 3 2" xfId="3585" xr:uid="{3EC3A995-5417-41B5-AEB4-6A4DAAAA7955}"/>
    <cellStyle name="Comma 2 2 2 2 4 3 2 2" xfId="7388" xr:uid="{1E493871-D83A-4A85-B709-9D87B729718D}"/>
    <cellStyle name="Comma 2 2 2 2 4 3 2 2 2" xfId="15199" xr:uid="{08E755A6-0992-49E2-A315-9478F49E9EEF}"/>
    <cellStyle name="Comma 2 2 2 2 4 3 2 2 2 2" xfId="30610" xr:uid="{B9DB364D-422B-44A9-A700-5805376C8DAB}"/>
    <cellStyle name="Comma 2 2 2 2 4 3 2 2 2 2 2" xfId="61434" xr:uid="{6C2712FB-0494-4000-8B22-42915E79E51B}"/>
    <cellStyle name="Comma 2 2 2 2 4 3 2 2 2 3" xfId="46024" xr:uid="{94B1122D-9F24-4B64-B114-692013A5AF4F}"/>
    <cellStyle name="Comma 2 2 2 2 4 3 2 2 3" xfId="22801" xr:uid="{FC82E962-F44D-4C02-A067-4BCA8A3E3FC9}"/>
    <cellStyle name="Comma 2 2 2 2 4 3 2 2 3 2" xfId="53625" xr:uid="{D0F1DAAD-6C48-4C9A-A22C-18BAE6D47736}"/>
    <cellStyle name="Comma 2 2 2 2 4 3 2 2 4" xfId="38215" xr:uid="{324E5E86-FBFA-407B-98B3-FCC5CCBD1791}"/>
    <cellStyle name="Comma 2 2 2 2 4 3 2 3" xfId="11396" xr:uid="{EF906B30-B244-4026-A79F-8FBC9DDEEDDC}"/>
    <cellStyle name="Comma 2 2 2 2 4 3 2 3 2" xfId="26807" xr:uid="{F7365481-6860-4B95-92D8-9A14484EEEC4}"/>
    <cellStyle name="Comma 2 2 2 2 4 3 2 3 2 2" xfId="57631" xr:uid="{AC6A67FA-C57C-4054-A87D-57D39EB13C00}"/>
    <cellStyle name="Comma 2 2 2 2 4 3 2 3 3" xfId="42221" xr:uid="{FDEF13DD-A60D-4760-8E4A-CBE7A566B74A}"/>
    <cellStyle name="Comma 2 2 2 2 4 3 2 4" xfId="18998" xr:uid="{C62FFC05-8F58-4090-A2E5-262A8E38B16E}"/>
    <cellStyle name="Comma 2 2 2 2 4 3 2 4 2" xfId="49822" xr:uid="{430A23F6-AFA4-4B7A-B00A-D17F1D3E2549}"/>
    <cellStyle name="Comma 2 2 2 2 4 3 2 5" xfId="34412" xr:uid="{3F14AFF2-0F14-40BB-8CCB-B792D90B40FC}"/>
    <cellStyle name="Comma 2 2 2 2 4 3 3" xfId="5489" xr:uid="{B28CAF96-D501-4952-90A7-4F5769A4688F}"/>
    <cellStyle name="Comma 2 2 2 2 4 3 3 2" xfId="13300" xr:uid="{7B85995C-5B44-4345-8679-4E57B60D0BB9}"/>
    <cellStyle name="Comma 2 2 2 2 4 3 3 2 2" xfId="28711" xr:uid="{0BBFD139-8616-46F2-A9CC-BD836579F29C}"/>
    <cellStyle name="Comma 2 2 2 2 4 3 3 2 2 2" xfId="59535" xr:uid="{CEBD32ED-603B-49A6-8B62-4E58544D9064}"/>
    <cellStyle name="Comma 2 2 2 2 4 3 3 2 3" xfId="44125" xr:uid="{663A4F90-8118-42A6-9CF2-39F87A277AB3}"/>
    <cellStyle name="Comma 2 2 2 2 4 3 3 3" xfId="20902" xr:uid="{0ED0256F-AB96-4B0D-A15E-64822D5EF03F}"/>
    <cellStyle name="Comma 2 2 2 2 4 3 3 3 2" xfId="51726" xr:uid="{9D86017F-F369-4551-96D7-0373F9A2C5EB}"/>
    <cellStyle name="Comma 2 2 2 2 4 3 3 4" xfId="36316" xr:uid="{BE7FCDA8-AAF9-4F54-A790-ECBE43C335F4}"/>
    <cellStyle name="Comma 2 2 2 2 4 3 4" xfId="9497" xr:uid="{79AB63A7-7D50-4295-BD49-8146FF145201}"/>
    <cellStyle name="Comma 2 2 2 2 4 3 4 2" xfId="24908" xr:uid="{339572DB-A887-43EC-ADBD-64A79F2C9829}"/>
    <cellStyle name="Comma 2 2 2 2 4 3 4 2 2" xfId="55732" xr:uid="{8D28E6F8-7281-4BA8-AF0F-23F72B55F7E6}"/>
    <cellStyle name="Comma 2 2 2 2 4 3 4 3" xfId="40322" xr:uid="{B8DC2EFF-B23E-4E5E-B5BD-4CE24A11B033}"/>
    <cellStyle name="Comma 2 2 2 2 4 3 5" xfId="17099" xr:uid="{5AE95B38-43DE-4B45-8B22-AA44121A477D}"/>
    <cellStyle name="Comma 2 2 2 2 4 3 5 2" xfId="47923" xr:uid="{BCC5A7D2-C9A8-400C-A906-96E6775DD602}"/>
    <cellStyle name="Comma 2 2 2 2 4 3 6" xfId="32513" xr:uid="{4D01931C-7C09-4357-AB25-D6A4B76802E4}"/>
    <cellStyle name="Comma 2 2 2 2 4 4" xfId="2319" xr:uid="{67414136-EE61-4A83-AF4B-DF5F652FE02A}"/>
    <cellStyle name="Comma 2 2 2 2 4 4 2" xfId="6122" xr:uid="{385E9C6F-0987-4FA1-903B-047CCFE3AB33}"/>
    <cellStyle name="Comma 2 2 2 2 4 4 2 2" xfId="13933" xr:uid="{9C3DF9DF-B877-406E-8EE6-0E5116B9491D}"/>
    <cellStyle name="Comma 2 2 2 2 4 4 2 2 2" xfId="29344" xr:uid="{3DFBF842-9DF8-41AB-9AF1-43683F1FBF07}"/>
    <cellStyle name="Comma 2 2 2 2 4 4 2 2 2 2" xfId="60168" xr:uid="{20D55BC8-44F5-4C3D-B203-7E9369EA91F0}"/>
    <cellStyle name="Comma 2 2 2 2 4 4 2 2 3" xfId="44758" xr:uid="{C766C0C1-8280-41DE-8845-98EB93FB8770}"/>
    <cellStyle name="Comma 2 2 2 2 4 4 2 3" xfId="21535" xr:uid="{8363EA78-2CA4-44B4-9B28-27B04BE575FA}"/>
    <cellStyle name="Comma 2 2 2 2 4 4 2 3 2" xfId="52359" xr:uid="{E79504A1-29E9-48A9-954D-8A3AB4D90C0C}"/>
    <cellStyle name="Comma 2 2 2 2 4 4 2 4" xfId="36949" xr:uid="{206D9F18-FBFB-4A6E-A635-EBF035FF7F12}"/>
    <cellStyle name="Comma 2 2 2 2 4 4 3" xfId="10130" xr:uid="{BCFFDB8E-5633-4106-AFF4-42D83D0A276A}"/>
    <cellStyle name="Comma 2 2 2 2 4 4 3 2" xfId="25541" xr:uid="{E0EA785A-0DED-44C9-9BED-B746411681A5}"/>
    <cellStyle name="Comma 2 2 2 2 4 4 3 2 2" xfId="56365" xr:uid="{F674AEA7-D6D0-405F-A550-7C56BE197674}"/>
    <cellStyle name="Comma 2 2 2 2 4 4 3 3" xfId="40955" xr:uid="{5764DF93-A12E-4EDB-9748-9F79561FAC69}"/>
    <cellStyle name="Comma 2 2 2 2 4 4 4" xfId="17732" xr:uid="{677D81EB-86E4-4D88-9359-078A416AE430}"/>
    <cellStyle name="Comma 2 2 2 2 4 4 4 2" xfId="48556" xr:uid="{A20DE518-C5FE-4A5C-B494-1D2A3687913B}"/>
    <cellStyle name="Comma 2 2 2 2 4 4 5" xfId="33146" xr:uid="{7B36DDE8-3DF2-4B97-881C-55668C45ADF7}"/>
    <cellStyle name="Comma 2 2 2 2 4 5" xfId="4223" xr:uid="{0326E9B9-8387-4996-8E9D-020B72F6B90F}"/>
    <cellStyle name="Comma 2 2 2 2 4 5 2" xfId="12034" xr:uid="{898C69B4-9C53-4BFF-9B32-30C89285184E}"/>
    <cellStyle name="Comma 2 2 2 2 4 5 2 2" xfId="27445" xr:uid="{BBE1CDEA-B76E-4FFE-8107-923E84A954EF}"/>
    <cellStyle name="Comma 2 2 2 2 4 5 2 2 2" xfId="58269" xr:uid="{EED6DD0D-0099-4394-BFC9-9FA8F4C0085C}"/>
    <cellStyle name="Comma 2 2 2 2 4 5 2 3" xfId="42859" xr:uid="{D142B439-CD8C-4897-B4EE-8FC5745AB57F}"/>
    <cellStyle name="Comma 2 2 2 2 4 5 3" xfId="19636" xr:uid="{39CF8FE2-00AB-4835-9CFD-965B50F1C909}"/>
    <cellStyle name="Comma 2 2 2 2 4 5 3 2" xfId="50460" xr:uid="{0C1E6CAD-11AD-4777-8098-183DD2EC1819}"/>
    <cellStyle name="Comma 2 2 2 2 4 5 4" xfId="35050" xr:uid="{54CFB421-8646-4583-B98B-B581A64C5F8C}"/>
    <cellStyle name="Comma 2 2 2 2 4 6" xfId="8231" xr:uid="{0367772E-3EE6-4601-82B7-FEA849807459}"/>
    <cellStyle name="Comma 2 2 2 2 4 6 2" xfId="23642" xr:uid="{95E22395-1156-424C-8009-3726C3052253}"/>
    <cellStyle name="Comma 2 2 2 2 4 6 2 2" xfId="54466" xr:uid="{4BE1BA53-37C9-4247-8C87-E8FAE21141AA}"/>
    <cellStyle name="Comma 2 2 2 2 4 6 3" xfId="39056" xr:uid="{BF74C09A-E1F0-4D12-B342-6F726D29A1C9}"/>
    <cellStyle name="Comma 2 2 2 2 4 7" xfId="15833" xr:uid="{38689CDA-E39C-40E1-BDA6-A2BC8E819FEA}"/>
    <cellStyle name="Comma 2 2 2 2 4 7 2" xfId="46657" xr:uid="{DD9D8B33-0E84-404D-93EC-8A19A37C37B6}"/>
    <cellStyle name="Comma 2 2 2 2 4 8" xfId="31247" xr:uid="{008C308E-0282-4F4A-985F-A72C94442BB3}"/>
    <cellStyle name="Comma 2 2 2 2 5" xfId="840" xr:uid="{CCD05A11-415A-4BE0-B545-8B7F7AB83684}"/>
    <cellStyle name="Comma 2 2 2 2 5 2" xfId="2739" xr:uid="{9C98EF41-9F97-4781-87C7-33D4231D509A}"/>
    <cellStyle name="Comma 2 2 2 2 5 2 2" xfId="6542" xr:uid="{E458808F-7EE7-4373-8834-04A71653E9E3}"/>
    <cellStyle name="Comma 2 2 2 2 5 2 2 2" xfId="14353" xr:uid="{9DDB2376-DDE7-474D-804B-B4056F573290}"/>
    <cellStyle name="Comma 2 2 2 2 5 2 2 2 2" xfId="29764" xr:uid="{84B87D72-6CE5-45FB-8E08-E790B355B740}"/>
    <cellStyle name="Comma 2 2 2 2 5 2 2 2 2 2" xfId="60588" xr:uid="{80BC28AA-0792-4217-AC86-4C11489E966E}"/>
    <cellStyle name="Comma 2 2 2 2 5 2 2 2 3" xfId="45178" xr:uid="{02C84A07-BE9C-4220-9225-CEFD71164E7D}"/>
    <cellStyle name="Comma 2 2 2 2 5 2 2 3" xfId="21955" xr:uid="{19AE263E-B0D7-4E54-8E09-9D9A488F8718}"/>
    <cellStyle name="Comma 2 2 2 2 5 2 2 3 2" xfId="52779" xr:uid="{708EB077-141C-4488-8C42-46732F1E9601}"/>
    <cellStyle name="Comma 2 2 2 2 5 2 2 4" xfId="37369" xr:uid="{9DCADA42-0945-41B3-982D-6BD144A0F57F}"/>
    <cellStyle name="Comma 2 2 2 2 5 2 3" xfId="10550" xr:uid="{D6E882B7-15AE-476B-A622-5818328735F8}"/>
    <cellStyle name="Comma 2 2 2 2 5 2 3 2" xfId="25961" xr:uid="{11688EDC-C8ED-4B52-9FE6-1294BC1F6064}"/>
    <cellStyle name="Comma 2 2 2 2 5 2 3 2 2" xfId="56785" xr:uid="{386E37B2-57EC-44DB-9392-890A09F9EA05}"/>
    <cellStyle name="Comma 2 2 2 2 5 2 3 3" xfId="41375" xr:uid="{05ADB174-0B54-4B96-A7D3-DE1FDD3851DE}"/>
    <cellStyle name="Comma 2 2 2 2 5 2 4" xfId="18152" xr:uid="{8CA9427D-5D98-4149-B423-AD80717F99D4}"/>
    <cellStyle name="Comma 2 2 2 2 5 2 4 2" xfId="48976" xr:uid="{4C10F140-F28E-4E28-A212-5AA75298EB26}"/>
    <cellStyle name="Comma 2 2 2 2 5 2 5" xfId="33566" xr:uid="{986B1AA8-F13C-40D6-AECB-5EAE8074AB5D}"/>
    <cellStyle name="Comma 2 2 2 2 5 3" xfId="4643" xr:uid="{D2090DCE-A338-4009-AD43-1415ECFEA65B}"/>
    <cellStyle name="Comma 2 2 2 2 5 3 2" xfId="12454" xr:uid="{DF9DD22A-E295-48F7-BA63-DEACBFA1B8E5}"/>
    <cellStyle name="Comma 2 2 2 2 5 3 2 2" xfId="27865" xr:uid="{D3D63780-99FA-42E4-A33B-949C5010581B}"/>
    <cellStyle name="Comma 2 2 2 2 5 3 2 2 2" xfId="58689" xr:uid="{81B0B627-27EF-449B-99DE-6330846CF8BE}"/>
    <cellStyle name="Comma 2 2 2 2 5 3 2 3" xfId="43279" xr:uid="{BF9601D2-CEE9-4F29-936C-E3A97D64579B}"/>
    <cellStyle name="Comma 2 2 2 2 5 3 3" xfId="20056" xr:uid="{21147DBD-CDDD-429E-BBB7-9406B6F4D0D0}"/>
    <cellStyle name="Comma 2 2 2 2 5 3 3 2" xfId="50880" xr:uid="{ECC39E55-2BEA-4CD9-8515-FFB0D0810D62}"/>
    <cellStyle name="Comma 2 2 2 2 5 3 4" xfId="35470" xr:uid="{FD4963F1-9051-42FF-8775-F636B836E484}"/>
    <cellStyle name="Comma 2 2 2 2 5 4" xfId="8651" xr:uid="{F40F65A8-35D5-4867-841C-8CCFB6566EEA}"/>
    <cellStyle name="Comma 2 2 2 2 5 4 2" xfId="24062" xr:uid="{ACA36D4D-31FC-407C-86E3-442E2060918E}"/>
    <cellStyle name="Comma 2 2 2 2 5 4 2 2" xfId="54886" xr:uid="{2F5484B3-C5F2-4CF4-BC4F-2E11B3B2B763}"/>
    <cellStyle name="Comma 2 2 2 2 5 4 3" xfId="39476" xr:uid="{6CCB1551-6225-4044-B998-A3779CED8FE9}"/>
    <cellStyle name="Comma 2 2 2 2 5 5" xfId="16253" xr:uid="{5F1320C6-FEE5-4F28-A08A-E2C44E2B5A16}"/>
    <cellStyle name="Comma 2 2 2 2 5 5 2" xfId="47077" xr:uid="{C3DAE05C-8A30-498E-81B3-7FA254EE48C0}"/>
    <cellStyle name="Comma 2 2 2 2 5 6" xfId="31667" xr:uid="{88FC184F-011E-4C6D-863A-BF62CF867E01}"/>
    <cellStyle name="Comma 2 2 2 2 6" xfId="1473" xr:uid="{566684A4-C69C-4D22-938F-D8210311C287}"/>
    <cellStyle name="Comma 2 2 2 2 6 2" xfId="3372" xr:uid="{BDC6EF35-F74D-4141-A8B9-7D44BDA81971}"/>
    <cellStyle name="Comma 2 2 2 2 6 2 2" xfId="7175" xr:uid="{9E329DFB-DE84-4D2A-A52D-346995E480A2}"/>
    <cellStyle name="Comma 2 2 2 2 6 2 2 2" xfId="14986" xr:uid="{D2DC33CE-C9D5-46C2-AE75-7B2A90FCCC3F}"/>
    <cellStyle name="Comma 2 2 2 2 6 2 2 2 2" xfId="30397" xr:uid="{BCF3794C-7F76-4EFA-9E1E-26A8E54CD55F}"/>
    <cellStyle name="Comma 2 2 2 2 6 2 2 2 2 2" xfId="61221" xr:uid="{614D47BB-0226-4BFA-9940-1D1D91E3D551}"/>
    <cellStyle name="Comma 2 2 2 2 6 2 2 2 3" xfId="45811" xr:uid="{168E8779-B4B3-4971-83BE-2EE53A3B00EF}"/>
    <cellStyle name="Comma 2 2 2 2 6 2 2 3" xfId="22588" xr:uid="{3A27D698-AD97-4A95-B9F5-F6EB7D4855FC}"/>
    <cellStyle name="Comma 2 2 2 2 6 2 2 3 2" xfId="53412" xr:uid="{2E472AAC-A874-4DEB-9127-4BDAD28253E2}"/>
    <cellStyle name="Comma 2 2 2 2 6 2 2 4" xfId="38002" xr:uid="{8D764755-8F7C-49FD-9664-CC6F6B955A62}"/>
    <cellStyle name="Comma 2 2 2 2 6 2 3" xfId="11183" xr:uid="{18F91410-5C89-434C-9E6D-4AE199ED9D8E}"/>
    <cellStyle name="Comma 2 2 2 2 6 2 3 2" xfId="26594" xr:uid="{14548483-B5BB-483B-9DE9-D8A0D503872C}"/>
    <cellStyle name="Comma 2 2 2 2 6 2 3 2 2" xfId="57418" xr:uid="{C97F8883-4F2D-46E9-BBA0-4710A0E82DCA}"/>
    <cellStyle name="Comma 2 2 2 2 6 2 3 3" xfId="42008" xr:uid="{5C24C084-E410-4BFB-BC70-77EC04A96B8D}"/>
    <cellStyle name="Comma 2 2 2 2 6 2 4" xfId="18785" xr:uid="{5E7B79BD-D27B-49C5-B53A-90FB9CDF026D}"/>
    <cellStyle name="Comma 2 2 2 2 6 2 4 2" xfId="49609" xr:uid="{677F60FC-D510-4709-BAE9-D2A7111E5007}"/>
    <cellStyle name="Comma 2 2 2 2 6 2 5" xfId="34199" xr:uid="{8DFB6D53-63E9-4E76-B522-8F37CBF2D9BF}"/>
    <cellStyle name="Comma 2 2 2 2 6 3" xfId="5276" xr:uid="{1B3F25A7-AC83-4296-89B2-E79FDDC0E5C2}"/>
    <cellStyle name="Comma 2 2 2 2 6 3 2" xfId="13087" xr:uid="{D0D9E112-F951-4AC7-AF48-505B5D5AAC5C}"/>
    <cellStyle name="Comma 2 2 2 2 6 3 2 2" xfId="28498" xr:uid="{83E08A25-7231-4B79-A297-2EECA5255492}"/>
    <cellStyle name="Comma 2 2 2 2 6 3 2 2 2" xfId="59322" xr:uid="{C8535D02-5010-4652-AE70-72AC6DE76155}"/>
    <cellStyle name="Comma 2 2 2 2 6 3 2 3" xfId="43912" xr:uid="{CD35F896-F8D5-4FCD-BDE7-F32F530904D3}"/>
    <cellStyle name="Comma 2 2 2 2 6 3 3" xfId="20689" xr:uid="{BD7EA6EC-1D51-48F5-A258-5CCF069930E6}"/>
    <cellStyle name="Comma 2 2 2 2 6 3 3 2" xfId="51513" xr:uid="{F1A8141E-C672-4400-B3B7-C5118043CD1A}"/>
    <cellStyle name="Comma 2 2 2 2 6 3 4" xfId="36103" xr:uid="{5957F404-55D8-44E8-AACE-55C23B06DCD0}"/>
    <cellStyle name="Comma 2 2 2 2 6 4" xfId="9284" xr:uid="{03727C8B-662F-4B2B-A15D-3DEF6C44D2EA}"/>
    <cellStyle name="Comma 2 2 2 2 6 4 2" xfId="24695" xr:uid="{A5A96B8E-87EE-4F2B-87E9-078D0CEF67EF}"/>
    <cellStyle name="Comma 2 2 2 2 6 4 2 2" xfId="55519" xr:uid="{AA812DE8-7AC5-4F57-9661-036DC079C8A8}"/>
    <cellStyle name="Comma 2 2 2 2 6 4 3" xfId="40109" xr:uid="{8D5FEDFA-078F-4B43-B7ED-6F5D37122404}"/>
    <cellStyle name="Comma 2 2 2 2 6 5" xfId="16886" xr:uid="{DC678E12-5A80-43BA-861F-F786F623CDE6}"/>
    <cellStyle name="Comma 2 2 2 2 6 5 2" xfId="47710" xr:uid="{DC004E4C-4FF2-4468-90A0-79541366E0AC}"/>
    <cellStyle name="Comma 2 2 2 2 6 6" xfId="32300" xr:uid="{845A93E7-95CD-458E-ABC6-76CE6A66B194}"/>
    <cellStyle name="Comma 2 2 2 2 7" xfId="2106" xr:uid="{0BB19805-5E92-46F2-8119-E848EB6B4BD9}"/>
    <cellStyle name="Comma 2 2 2 2 7 2" xfId="5909" xr:uid="{AFFAE4C6-1137-49C7-B5E6-15F45469FDB5}"/>
    <cellStyle name="Comma 2 2 2 2 7 2 2" xfId="13720" xr:uid="{B662EF16-36D1-49A2-96A9-51E0337E1802}"/>
    <cellStyle name="Comma 2 2 2 2 7 2 2 2" xfId="29131" xr:uid="{17EE068D-6017-40E6-A136-CE6E56361D6E}"/>
    <cellStyle name="Comma 2 2 2 2 7 2 2 2 2" xfId="59955" xr:uid="{3585FA4C-BE89-4673-89F1-445F33969110}"/>
    <cellStyle name="Comma 2 2 2 2 7 2 2 3" xfId="44545" xr:uid="{AD0AE1F7-9291-4C15-88FD-DF1EA2F1FADB}"/>
    <cellStyle name="Comma 2 2 2 2 7 2 3" xfId="21322" xr:uid="{5EDC1C9D-1EFD-4F22-A52D-7544031DA66C}"/>
    <cellStyle name="Comma 2 2 2 2 7 2 3 2" xfId="52146" xr:uid="{D7A9E103-4C01-4A93-8A3F-8A7A67AE19AE}"/>
    <cellStyle name="Comma 2 2 2 2 7 2 4" xfId="36736" xr:uid="{8803D82F-28C8-41F4-8D11-7693D5837D88}"/>
    <cellStyle name="Comma 2 2 2 2 7 3" xfId="9917" xr:uid="{B9D8B91B-BA78-4905-B8B1-B678FDEEC922}"/>
    <cellStyle name="Comma 2 2 2 2 7 3 2" xfId="25328" xr:uid="{B02AA042-66BC-4066-AB3A-33E0C5C60541}"/>
    <cellStyle name="Comma 2 2 2 2 7 3 2 2" xfId="56152" xr:uid="{62E3E7A9-F6C4-4756-9950-4028AC6A176F}"/>
    <cellStyle name="Comma 2 2 2 2 7 3 3" xfId="40742" xr:uid="{6C288610-50EC-4497-8657-92951F8A7E92}"/>
    <cellStyle name="Comma 2 2 2 2 7 4" xfId="17519" xr:uid="{0E84C59E-9AA1-497D-B36B-1EF81B06B61C}"/>
    <cellStyle name="Comma 2 2 2 2 7 4 2" xfId="48343" xr:uid="{7829A1EA-A8C9-4FB9-8D56-5354488E6264}"/>
    <cellStyle name="Comma 2 2 2 2 7 5" xfId="32933" xr:uid="{5EDB3807-37E7-4072-AB07-7245EDB7F43D}"/>
    <cellStyle name="Comma 2 2 2 2 8" xfId="4010" xr:uid="{494D3C94-840B-4556-AEFA-7123C38FD97B}"/>
    <cellStyle name="Comma 2 2 2 2 8 2" xfId="11821" xr:uid="{C60D9C70-E12D-4901-8B11-B1B281578613}"/>
    <cellStyle name="Comma 2 2 2 2 8 2 2" xfId="27232" xr:uid="{46A5EE6B-991C-49BF-BB84-D2F6032671A9}"/>
    <cellStyle name="Comma 2 2 2 2 8 2 2 2" xfId="58056" xr:uid="{1B1A2B0B-3979-464B-BD2F-064F3AC3B508}"/>
    <cellStyle name="Comma 2 2 2 2 8 2 3" xfId="42646" xr:uid="{64BFA658-3788-4DB5-BEEF-CA94F3F4C756}"/>
    <cellStyle name="Comma 2 2 2 2 8 3" xfId="19423" xr:uid="{88C874ED-9F97-4747-A428-C6FE2F8B4000}"/>
    <cellStyle name="Comma 2 2 2 2 8 3 2" xfId="50247" xr:uid="{5216F715-66F8-4B0B-9364-F0088C28F6F2}"/>
    <cellStyle name="Comma 2 2 2 2 8 4" xfId="34837" xr:uid="{737515DB-5626-48A5-A1CD-0C7EB7944B9E}"/>
    <cellStyle name="Comma 2 2 2 2 9" xfId="8018" xr:uid="{C205BFB0-BCE3-47CF-AC18-9E7C8297F3B9}"/>
    <cellStyle name="Comma 2 2 2 2 9 2" xfId="23429" xr:uid="{C000A6A3-7B27-4BD5-AC08-DE5ECEA8B835}"/>
    <cellStyle name="Comma 2 2 2 2 9 2 2" xfId="54253" xr:uid="{51B51276-AB7B-4A83-BC8B-951159D3FA77}"/>
    <cellStyle name="Comma 2 2 2 2 9 3" xfId="38843" xr:uid="{B26748C4-0725-4A09-A1ED-C84FC11331B2}"/>
    <cellStyle name="Comma 2 2 2 3" xfId="246" xr:uid="{F97420B1-DF50-400E-AE15-C6A3BD2BAD41}"/>
    <cellStyle name="Comma 2 2 2 3 10" xfId="15660" xr:uid="{305D448A-11A2-427F-A163-3E7BC9F12273}"/>
    <cellStyle name="Comma 2 2 2 3 10 2" xfId="46484" xr:uid="{4B35B766-4AAA-47CC-B2E1-E80DEC790F5A}"/>
    <cellStyle name="Comma 2 2 2 3 11" xfId="31074" xr:uid="{CCA1ECF8-B794-44EE-9E79-A15C0FBCDB85}"/>
    <cellStyle name="Comma 2 2 2 3 2" xfId="669" xr:uid="{7E49A14A-D313-49D6-8494-2D8297BACC7E}"/>
    <cellStyle name="Comma 2 2 2 3 2 2" xfId="1302" xr:uid="{339EE969-66BF-4F32-AB44-178033122475}"/>
    <cellStyle name="Comma 2 2 2 3 2 2 2" xfId="3201" xr:uid="{1335EEEC-94A3-4F0B-8974-A98DC729A9D5}"/>
    <cellStyle name="Comma 2 2 2 3 2 2 2 2" xfId="7004" xr:uid="{F232C549-B1A7-4E88-9C66-891572DF01FE}"/>
    <cellStyle name="Comma 2 2 2 3 2 2 2 2 2" xfId="14815" xr:uid="{2C14CF60-F4B5-4709-A4E6-400FCECA32BB}"/>
    <cellStyle name="Comma 2 2 2 3 2 2 2 2 2 2" xfId="30226" xr:uid="{98BD0A2F-1DDB-45D3-BDF7-8C0F59B92AA8}"/>
    <cellStyle name="Comma 2 2 2 3 2 2 2 2 2 2 2" xfId="61050" xr:uid="{4698DBCE-B284-4DE6-BED4-9244E43E4CFE}"/>
    <cellStyle name="Comma 2 2 2 3 2 2 2 2 2 3" xfId="45640" xr:uid="{71BEA19E-1E20-4172-BE9D-0B9AA8518D2E}"/>
    <cellStyle name="Comma 2 2 2 3 2 2 2 2 3" xfId="22417" xr:uid="{9BD520A7-7E22-4836-A790-B42D472F36BB}"/>
    <cellStyle name="Comma 2 2 2 3 2 2 2 2 3 2" xfId="53241" xr:uid="{DB932B0F-A040-4F29-95CE-0B7C7D5AE9DC}"/>
    <cellStyle name="Comma 2 2 2 3 2 2 2 2 4" xfId="37831" xr:uid="{D671603A-8842-4A49-A972-D07A1D28D131}"/>
    <cellStyle name="Comma 2 2 2 3 2 2 2 3" xfId="11012" xr:uid="{22E02635-F6C3-4810-AFCC-EBAFA25875B7}"/>
    <cellStyle name="Comma 2 2 2 3 2 2 2 3 2" xfId="26423" xr:uid="{D1C22BB3-5DDF-44B4-927B-DC5BD7F85733}"/>
    <cellStyle name="Comma 2 2 2 3 2 2 2 3 2 2" xfId="57247" xr:uid="{FE430F95-1EA5-454A-9669-1D8774EFE8D2}"/>
    <cellStyle name="Comma 2 2 2 3 2 2 2 3 3" xfId="41837" xr:uid="{C3E1BDBE-CFAA-4227-A2D3-0BDE2EF18BD2}"/>
    <cellStyle name="Comma 2 2 2 3 2 2 2 4" xfId="18614" xr:uid="{BF60454C-D412-4BAC-A415-8D6508F9C49A}"/>
    <cellStyle name="Comma 2 2 2 3 2 2 2 4 2" xfId="49438" xr:uid="{55368297-7092-4BAC-B6CC-EC7179ADAF18}"/>
    <cellStyle name="Comma 2 2 2 3 2 2 2 5" xfId="34028" xr:uid="{A26396F9-B9A3-4E3B-BADA-0177B3CC5BD2}"/>
    <cellStyle name="Comma 2 2 2 3 2 2 3" xfId="5105" xr:uid="{89EBCE61-42A1-449F-9F06-5984F5477F5E}"/>
    <cellStyle name="Comma 2 2 2 3 2 2 3 2" xfId="12916" xr:uid="{8EB665AC-6E73-45EB-98E6-FAAC397636B6}"/>
    <cellStyle name="Comma 2 2 2 3 2 2 3 2 2" xfId="28327" xr:uid="{E65FBE95-3A26-4442-8EF5-0319D5C46201}"/>
    <cellStyle name="Comma 2 2 2 3 2 2 3 2 2 2" xfId="59151" xr:uid="{CE4EB112-CFB4-4954-AB6C-BFBB49DD8543}"/>
    <cellStyle name="Comma 2 2 2 3 2 2 3 2 3" xfId="43741" xr:uid="{828F33DF-1B88-4679-BFC3-F6972CB88EBC}"/>
    <cellStyle name="Comma 2 2 2 3 2 2 3 3" xfId="20518" xr:uid="{5EC938BC-B181-478F-91A0-CF4A76C29304}"/>
    <cellStyle name="Comma 2 2 2 3 2 2 3 3 2" xfId="51342" xr:uid="{4C3C496C-611F-4A57-BF4E-9C426C0E6415}"/>
    <cellStyle name="Comma 2 2 2 3 2 2 3 4" xfId="35932" xr:uid="{9AC3832B-A3CD-4CFD-96CD-6B63C0ECDF1C}"/>
    <cellStyle name="Comma 2 2 2 3 2 2 4" xfId="9113" xr:uid="{97AB6B19-76B3-467A-9098-C56923E2E870}"/>
    <cellStyle name="Comma 2 2 2 3 2 2 4 2" xfId="24524" xr:uid="{5F92AEAD-B381-4490-A7EE-8E735613A179}"/>
    <cellStyle name="Comma 2 2 2 3 2 2 4 2 2" xfId="55348" xr:uid="{72C5BD96-24AF-4226-A57D-BB2192DB01B8}"/>
    <cellStyle name="Comma 2 2 2 3 2 2 4 3" xfId="39938" xr:uid="{989CB28F-86A5-4DCC-BBCF-F53287B9A982}"/>
    <cellStyle name="Comma 2 2 2 3 2 2 5" xfId="16715" xr:uid="{4666139F-7D64-4DC9-B27A-B828C4581977}"/>
    <cellStyle name="Comma 2 2 2 3 2 2 5 2" xfId="47539" xr:uid="{0D8429DA-B2C1-49F5-9E24-3526313C7C49}"/>
    <cellStyle name="Comma 2 2 2 3 2 2 6" xfId="32129" xr:uid="{BBD401B6-980C-4991-9771-BF6591F0F4BA}"/>
    <cellStyle name="Comma 2 2 2 3 2 3" xfId="1935" xr:uid="{1CC91979-7D39-49C7-8756-25E71CF37642}"/>
    <cellStyle name="Comma 2 2 2 3 2 3 2" xfId="3834" xr:uid="{DE96B57D-0C37-4FB6-B302-2ED7851A34A7}"/>
    <cellStyle name="Comma 2 2 2 3 2 3 2 2" xfId="7637" xr:uid="{219763FD-7F2D-4508-9595-3F257432CD36}"/>
    <cellStyle name="Comma 2 2 2 3 2 3 2 2 2" xfId="15448" xr:uid="{951DD202-25AE-4F37-B127-61D8CC5BB22F}"/>
    <cellStyle name="Comma 2 2 2 3 2 3 2 2 2 2" xfId="30859" xr:uid="{C26D62DF-BB22-4E9D-A3CF-E4586E492A64}"/>
    <cellStyle name="Comma 2 2 2 3 2 3 2 2 2 2 2" xfId="61683" xr:uid="{28AA320C-4778-458F-B432-DD40955E2586}"/>
    <cellStyle name="Comma 2 2 2 3 2 3 2 2 2 3" xfId="46273" xr:uid="{AD7D735C-655C-416B-B35D-9E5D2337F21C}"/>
    <cellStyle name="Comma 2 2 2 3 2 3 2 2 3" xfId="23050" xr:uid="{C0100B95-B57A-4774-AB3E-8C7FF6B0F662}"/>
    <cellStyle name="Comma 2 2 2 3 2 3 2 2 3 2" xfId="53874" xr:uid="{F5FD970C-C351-4656-AF04-1E3760BC9869}"/>
    <cellStyle name="Comma 2 2 2 3 2 3 2 2 4" xfId="38464" xr:uid="{8481A3F7-513B-4254-B80D-6F0F1527E6C3}"/>
    <cellStyle name="Comma 2 2 2 3 2 3 2 3" xfId="11645" xr:uid="{C14B806E-5383-4625-80ED-BFD40C4DFB71}"/>
    <cellStyle name="Comma 2 2 2 3 2 3 2 3 2" xfId="27056" xr:uid="{0BD6C5D0-FDB4-4055-B856-0528B3DE55BA}"/>
    <cellStyle name="Comma 2 2 2 3 2 3 2 3 2 2" xfId="57880" xr:uid="{CC93277C-227A-4277-9CDF-75432C647272}"/>
    <cellStyle name="Comma 2 2 2 3 2 3 2 3 3" xfId="42470" xr:uid="{665DB0CF-D9A6-4E93-8537-B11E7829BD25}"/>
    <cellStyle name="Comma 2 2 2 3 2 3 2 4" xfId="19247" xr:uid="{DF3E4A82-E102-4537-9237-0C83EDD463E9}"/>
    <cellStyle name="Comma 2 2 2 3 2 3 2 4 2" xfId="50071" xr:uid="{58E0F9AB-167A-4931-815A-1502516C65E5}"/>
    <cellStyle name="Comma 2 2 2 3 2 3 2 5" xfId="34661" xr:uid="{989A183F-2808-465E-976E-78305A70B5A5}"/>
    <cellStyle name="Comma 2 2 2 3 2 3 3" xfId="5738" xr:uid="{A4EAA20E-384E-49ED-BF3E-682140F8AAD4}"/>
    <cellStyle name="Comma 2 2 2 3 2 3 3 2" xfId="13549" xr:uid="{E3D6FFE3-8A57-453E-9022-E5777F72135D}"/>
    <cellStyle name="Comma 2 2 2 3 2 3 3 2 2" xfId="28960" xr:uid="{1B81B633-BFDF-4B46-A384-7CB7479A1842}"/>
    <cellStyle name="Comma 2 2 2 3 2 3 3 2 2 2" xfId="59784" xr:uid="{4CA47050-BEEB-47C6-A734-2A2A281321A8}"/>
    <cellStyle name="Comma 2 2 2 3 2 3 3 2 3" xfId="44374" xr:uid="{02F3D37E-9EF3-4EB6-9E32-F487C938F851}"/>
    <cellStyle name="Comma 2 2 2 3 2 3 3 3" xfId="21151" xr:uid="{9F1C315F-C413-41B1-9A66-7F10009B5FF8}"/>
    <cellStyle name="Comma 2 2 2 3 2 3 3 3 2" xfId="51975" xr:uid="{44EADD10-31CA-4DE8-A6F6-A374E76D8ACF}"/>
    <cellStyle name="Comma 2 2 2 3 2 3 3 4" xfId="36565" xr:uid="{AF14729D-1AD6-43E1-9CCE-D4D467B01B75}"/>
    <cellStyle name="Comma 2 2 2 3 2 3 4" xfId="9746" xr:uid="{109CD0B4-2B40-4AE0-9A0E-A4F3047FCFD9}"/>
    <cellStyle name="Comma 2 2 2 3 2 3 4 2" xfId="25157" xr:uid="{ADB0B49C-1ED0-4B3B-A2C5-B08F4F211CF7}"/>
    <cellStyle name="Comma 2 2 2 3 2 3 4 2 2" xfId="55981" xr:uid="{4DCB0701-5FF3-4C35-83CB-1E9B0C25655C}"/>
    <cellStyle name="Comma 2 2 2 3 2 3 4 3" xfId="40571" xr:uid="{DA282325-729C-4C46-840B-5F226F8AE40F}"/>
    <cellStyle name="Comma 2 2 2 3 2 3 5" xfId="17348" xr:uid="{747DA5E4-1B1F-4D1E-8E02-DF12AD75F650}"/>
    <cellStyle name="Comma 2 2 2 3 2 3 5 2" xfId="48172" xr:uid="{9FA16740-4D31-41A6-97E4-E11F7CC6E67F}"/>
    <cellStyle name="Comma 2 2 2 3 2 3 6" xfId="32762" xr:uid="{A1115D1B-8A40-438F-B259-2EA2A80E60B6}"/>
    <cellStyle name="Comma 2 2 2 3 2 4" xfId="2568" xr:uid="{D921F831-77BF-4134-816D-B62C99A8319C}"/>
    <cellStyle name="Comma 2 2 2 3 2 4 2" xfId="6371" xr:uid="{879823D9-BEF4-41C1-9F3B-84C0351002E8}"/>
    <cellStyle name="Comma 2 2 2 3 2 4 2 2" xfId="14182" xr:uid="{0E86F4BB-DF8B-4C1C-9801-96FD2BF1912B}"/>
    <cellStyle name="Comma 2 2 2 3 2 4 2 2 2" xfId="29593" xr:uid="{CD1104E9-D36F-4504-A499-9D7419E1DA25}"/>
    <cellStyle name="Comma 2 2 2 3 2 4 2 2 2 2" xfId="60417" xr:uid="{4C649347-F6C8-41CB-8094-6472813590B8}"/>
    <cellStyle name="Comma 2 2 2 3 2 4 2 2 3" xfId="45007" xr:uid="{E8710759-2352-4B9B-8156-08189F85E300}"/>
    <cellStyle name="Comma 2 2 2 3 2 4 2 3" xfId="21784" xr:uid="{A84A5236-BD47-49E8-8D20-5763B022FB1A}"/>
    <cellStyle name="Comma 2 2 2 3 2 4 2 3 2" xfId="52608" xr:uid="{B9AB05C3-31F9-41C2-A14D-50D528165366}"/>
    <cellStyle name="Comma 2 2 2 3 2 4 2 4" xfId="37198" xr:uid="{C867BC9B-4F52-4DA2-8AEC-3583D9C2A17D}"/>
    <cellStyle name="Comma 2 2 2 3 2 4 3" xfId="10379" xr:uid="{4E8AAE80-0937-4FBB-8DE6-C9F57146DA3B}"/>
    <cellStyle name="Comma 2 2 2 3 2 4 3 2" xfId="25790" xr:uid="{D9054C5E-74CC-47FC-9902-B50CEDDECCC2}"/>
    <cellStyle name="Comma 2 2 2 3 2 4 3 2 2" xfId="56614" xr:uid="{AF3E93C6-7D81-4205-B8D3-504427518C9B}"/>
    <cellStyle name="Comma 2 2 2 3 2 4 3 3" xfId="41204" xr:uid="{0B643BF3-9173-46B6-AEFB-654335085D9B}"/>
    <cellStyle name="Comma 2 2 2 3 2 4 4" xfId="17981" xr:uid="{6F835D23-B0AC-498D-BFFA-20399CCC5F7B}"/>
    <cellStyle name="Comma 2 2 2 3 2 4 4 2" xfId="48805" xr:uid="{BF243303-26B7-40C9-B495-57B54924694F}"/>
    <cellStyle name="Comma 2 2 2 3 2 4 5" xfId="33395" xr:uid="{9F021EBC-428F-4EA2-972F-255B824153A3}"/>
    <cellStyle name="Comma 2 2 2 3 2 5" xfId="4472" xr:uid="{2677E868-839F-4BC2-9303-0436A901ECC8}"/>
    <cellStyle name="Comma 2 2 2 3 2 5 2" xfId="12283" xr:uid="{67BE4119-9F3E-450C-9B9B-0CB8A7C4DD25}"/>
    <cellStyle name="Comma 2 2 2 3 2 5 2 2" xfId="27694" xr:uid="{5C1FE7FF-D80C-4429-B2C7-05333D271F47}"/>
    <cellStyle name="Comma 2 2 2 3 2 5 2 2 2" xfId="58518" xr:uid="{AE24C10A-E285-450B-AF3A-19283A51E4E3}"/>
    <cellStyle name="Comma 2 2 2 3 2 5 2 3" xfId="43108" xr:uid="{52684D11-3945-4F19-A00E-6382279C7775}"/>
    <cellStyle name="Comma 2 2 2 3 2 5 3" xfId="19885" xr:uid="{D201EE43-EA31-4C58-8489-29412E0C0010}"/>
    <cellStyle name="Comma 2 2 2 3 2 5 3 2" xfId="50709" xr:uid="{A65FC694-BC88-4A86-9893-FA3C74DE26E2}"/>
    <cellStyle name="Comma 2 2 2 3 2 5 4" xfId="35299" xr:uid="{0617B418-4E79-4442-9AF5-9C95D3E70C99}"/>
    <cellStyle name="Comma 2 2 2 3 2 6" xfId="8480" xr:uid="{7F7D3110-6323-4689-B77E-85BF1D73C769}"/>
    <cellStyle name="Comma 2 2 2 3 2 6 2" xfId="23891" xr:uid="{EE6693C6-22BB-44CA-8204-40E8435E2B6F}"/>
    <cellStyle name="Comma 2 2 2 3 2 6 2 2" xfId="54715" xr:uid="{9188D0E9-0341-4D4A-AAA3-0546E6AE79CA}"/>
    <cellStyle name="Comma 2 2 2 3 2 6 3" xfId="39305" xr:uid="{02857484-7DC7-49B2-A252-FC8851135C53}"/>
    <cellStyle name="Comma 2 2 2 3 2 7" xfId="16082" xr:uid="{8C97038C-6E8E-4011-B8ED-E8956B45EB0C}"/>
    <cellStyle name="Comma 2 2 2 3 2 7 2" xfId="46906" xr:uid="{793A884B-A437-4409-94DF-BDEF5F60560C}"/>
    <cellStyle name="Comma 2 2 2 3 2 8" xfId="31496" xr:uid="{73507F6A-E228-480B-ADEE-7E32C1A8B83E}"/>
    <cellStyle name="Comma 2 2 2 3 3" xfId="460" xr:uid="{52C2D0A7-5FA1-44E4-B82D-5CFCDFA73211}"/>
    <cellStyle name="Comma 2 2 2 3 3 2" xfId="1093" xr:uid="{23D4F1EA-6CEA-4F21-A42B-41F1364A79A2}"/>
    <cellStyle name="Comma 2 2 2 3 3 2 2" xfId="2992" xr:uid="{9CE9CFF7-2185-479E-A53D-E6C3ABB82B31}"/>
    <cellStyle name="Comma 2 2 2 3 3 2 2 2" xfId="6795" xr:uid="{215E9EDA-B77D-4548-B32C-252014D47D63}"/>
    <cellStyle name="Comma 2 2 2 3 3 2 2 2 2" xfId="14606" xr:uid="{924A41EB-5D5A-49EC-A301-5F83FBE35493}"/>
    <cellStyle name="Comma 2 2 2 3 3 2 2 2 2 2" xfId="30017" xr:uid="{81F885D8-7D74-4067-9493-DA40100E1774}"/>
    <cellStyle name="Comma 2 2 2 3 3 2 2 2 2 2 2" xfId="60841" xr:uid="{02189872-E603-4F20-8B44-24F936965D61}"/>
    <cellStyle name="Comma 2 2 2 3 3 2 2 2 2 3" xfId="45431" xr:uid="{D7F3D2EE-06D2-4C9F-9F1A-95C5A57780D4}"/>
    <cellStyle name="Comma 2 2 2 3 3 2 2 2 3" xfId="22208" xr:uid="{18AB0A24-93F0-481F-B1B4-22756E287530}"/>
    <cellStyle name="Comma 2 2 2 3 3 2 2 2 3 2" xfId="53032" xr:uid="{D72A6B9B-11F0-41B4-8951-6BD2EBF98AA1}"/>
    <cellStyle name="Comma 2 2 2 3 3 2 2 2 4" xfId="37622" xr:uid="{A0BCD112-5C7A-4CD4-9ADF-CBD013D4F577}"/>
    <cellStyle name="Comma 2 2 2 3 3 2 2 3" xfId="10803" xr:uid="{038914AE-6450-459F-957F-FCF7E513B7A0}"/>
    <cellStyle name="Comma 2 2 2 3 3 2 2 3 2" xfId="26214" xr:uid="{F7B67032-FD62-4A7F-885F-D2F7BA72D32A}"/>
    <cellStyle name="Comma 2 2 2 3 3 2 2 3 2 2" xfId="57038" xr:uid="{A69B782A-125E-495A-8B7B-97681D7C9DBE}"/>
    <cellStyle name="Comma 2 2 2 3 3 2 2 3 3" xfId="41628" xr:uid="{C601EC35-13F4-4947-BFDB-D422CF6FF598}"/>
    <cellStyle name="Comma 2 2 2 3 3 2 2 4" xfId="18405" xr:uid="{6747FAA1-832A-40BB-A4D4-C03D29BCDBFB}"/>
    <cellStyle name="Comma 2 2 2 3 3 2 2 4 2" xfId="49229" xr:uid="{FBA83EED-0F3C-40BF-A725-2BB12A91C367}"/>
    <cellStyle name="Comma 2 2 2 3 3 2 2 5" xfId="33819" xr:uid="{89A281AE-50D7-4C45-8759-B1B146BC8959}"/>
    <cellStyle name="Comma 2 2 2 3 3 2 3" xfId="4896" xr:uid="{7E5E80BA-4120-47AE-987D-B06AA95FD896}"/>
    <cellStyle name="Comma 2 2 2 3 3 2 3 2" xfId="12707" xr:uid="{3672EF3A-6EE4-4FBB-80FD-1E9FEB3E3E23}"/>
    <cellStyle name="Comma 2 2 2 3 3 2 3 2 2" xfId="28118" xr:uid="{A7FCD84F-9106-4018-B92C-7E50F6B229BA}"/>
    <cellStyle name="Comma 2 2 2 3 3 2 3 2 2 2" xfId="58942" xr:uid="{83E2789E-22CF-4951-BAE9-6F64D824C41B}"/>
    <cellStyle name="Comma 2 2 2 3 3 2 3 2 3" xfId="43532" xr:uid="{BCC38655-BDB8-4491-B31A-27D22CE4ACD8}"/>
    <cellStyle name="Comma 2 2 2 3 3 2 3 3" xfId="20309" xr:uid="{A3D0DC23-901F-4331-97FD-125C4AD17A34}"/>
    <cellStyle name="Comma 2 2 2 3 3 2 3 3 2" xfId="51133" xr:uid="{A25406AA-4DB6-4121-B92A-749246F54870}"/>
    <cellStyle name="Comma 2 2 2 3 3 2 3 4" xfId="35723" xr:uid="{F8CC16ED-8472-4EF2-9136-2ACC6E4C9B9D}"/>
    <cellStyle name="Comma 2 2 2 3 3 2 4" xfId="8904" xr:uid="{0842FD9F-77F5-4645-B7AE-420B184051D8}"/>
    <cellStyle name="Comma 2 2 2 3 3 2 4 2" xfId="24315" xr:uid="{3A57578C-B4AE-4B74-93D7-7DC233EDE53E}"/>
    <cellStyle name="Comma 2 2 2 3 3 2 4 2 2" xfId="55139" xr:uid="{9D895F31-ABFF-4AFD-B21D-8C298103E423}"/>
    <cellStyle name="Comma 2 2 2 3 3 2 4 3" xfId="39729" xr:uid="{DB5068D2-92CF-4624-A66F-2B35F00EA789}"/>
    <cellStyle name="Comma 2 2 2 3 3 2 5" xfId="16506" xr:uid="{62CC2695-9A86-47E0-9998-F18C7EAC70BD}"/>
    <cellStyle name="Comma 2 2 2 3 3 2 5 2" xfId="47330" xr:uid="{C0D05F27-CA3E-4DCF-B373-76E3BDEA0084}"/>
    <cellStyle name="Comma 2 2 2 3 3 2 6" xfId="31920" xr:uid="{A771C1D1-5717-4CFC-B806-50CAF60CE6F0}"/>
    <cellStyle name="Comma 2 2 2 3 3 3" xfId="1726" xr:uid="{6885434E-D5F7-424E-9A0D-44A04C1C94D8}"/>
    <cellStyle name="Comma 2 2 2 3 3 3 2" xfId="3625" xr:uid="{4C727F49-BE41-4E02-BC4E-8AB2B6FF365C}"/>
    <cellStyle name="Comma 2 2 2 3 3 3 2 2" xfId="7428" xr:uid="{EEC28D20-0D9E-413A-963E-0DA409FA31A3}"/>
    <cellStyle name="Comma 2 2 2 3 3 3 2 2 2" xfId="15239" xr:uid="{80FBBEC5-7249-41AD-8E9F-810851321D30}"/>
    <cellStyle name="Comma 2 2 2 3 3 3 2 2 2 2" xfId="30650" xr:uid="{B6A406B7-B1BB-4A66-B240-DAB3FB73152E}"/>
    <cellStyle name="Comma 2 2 2 3 3 3 2 2 2 2 2" xfId="61474" xr:uid="{CE4983F9-B0BE-4754-8C2D-2D0380E06ADA}"/>
    <cellStyle name="Comma 2 2 2 3 3 3 2 2 2 3" xfId="46064" xr:uid="{868C7452-62CF-446B-BDFE-FB246D532CD1}"/>
    <cellStyle name="Comma 2 2 2 3 3 3 2 2 3" xfId="22841" xr:uid="{89798725-93E0-4304-BC5C-3B1D64F0315A}"/>
    <cellStyle name="Comma 2 2 2 3 3 3 2 2 3 2" xfId="53665" xr:uid="{C9A90690-DFEC-470D-9387-C25FC173770C}"/>
    <cellStyle name="Comma 2 2 2 3 3 3 2 2 4" xfId="38255" xr:uid="{53B8A7D4-6926-43B2-87EF-678B55B1DF5C}"/>
    <cellStyle name="Comma 2 2 2 3 3 3 2 3" xfId="11436" xr:uid="{1C87C80C-9A3B-42E1-B3CC-53839579E706}"/>
    <cellStyle name="Comma 2 2 2 3 3 3 2 3 2" xfId="26847" xr:uid="{CAE52F57-375C-4140-8270-E10582576137}"/>
    <cellStyle name="Comma 2 2 2 3 3 3 2 3 2 2" xfId="57671" xr:uid="{214F6602-77D1-4C8C-B36F-E79E9A36BBFC}"/>
    <cellStyle name="Comma 2 2 2 3 3 3 2 3 3" xfId="42261" xr:uid="{CC96D9FC-45F8-4C50-BB08-C757A385BFAB}"/>
    <cellStyle name="Comma 2 2 2 3 3 3 2 4" xfId="19038" xr:uid="{9EC5A44C-3689-40B0-98AD-A4C02AA2A185}"/>
    <cellStyle name="Comma 2 2 2 3 3 3 2 4 2" xfId="49862" xr:uid="{7671FC41-4F08-4146-AEB0-E3CE6D7214D3}"/>
    <cellStyle name="Comma 2 2 2 3 3 3 2 5" xfId="34452" xr:uid="{A6E4578F-876E-445C-B10B-1C6C8B713240}"/>
    <cellStyle name="Comma 2 2 2 3 3 3 3" xfId="5529" xr:uid="{5EFA553C-7FD1-49A2-B14A-780337706EA3}"/>
    <cellStyle name="Comma 2 2 2 3 3 3 3 2" xfId="13340" xr:uid="{F6ED73C0-C5B2-4DC7-8983-B2948ADAFB04}"/>
    <cellStyle name="Comma 2 2 2 3 3 3 3 2 2" xfId="28751" xr:uid="{E3F347E3-6669-4E0E-8F36-A90E95176073}"/>
    <cellStyle name="Comma 2 2 2 3 3 3 3 2 2 2" xfId="59575" xr:uid="{D9C85351-2039-4F29-9DA5-F30B1E13135E}"/>
    <cellStyle name="Comma 2 2 2 3 3 3 3 2 3" xfId="44165" xr:uid="{FBDB9E1B-74E4-41A5-9E4F-66BDA9012A0D}"/>
    <cellStyle name="Comma 2 2 2 3 3 3 3 3" xfId="20942" xr:uid="{C995B592-BB2F-4BDE-B5EF-69EDC24590C6}"/>
    <cellStyle name="Comma 2 2 2 3 3 3 3 3 2" xfId="51766" xr:uid="{5BF1DAF5-7074-4CBB-ACCF-33EDF9ADAEFA}"/>
    <cellStyle name="Comma 2 2 2 3 3 3 3 4" xfId="36356" xr:uid="{993B8952-B4FE-460F-9B4B-26D06373FA02}"/>
    <cellStyle name="Comma 2 2 2 3 3 3 4" xfId="9537" xr:uid="{2FF46544-B682-4C64-8820-A3778C09DE53}"/>
    <cellStyle name="Comma 2 2 2 3 3 3 4 2" xfId="24948" xr:uid="{B043F30C-6A13-4F5F-8A95-E0094F8479C2}"/>
    <cellStyle name="Comma 2 2 2 3 3 3 4 2 2" xfId="55772" xr:uid="{0F46038D-1AE9-4A04-9BE6-FB7EB3D1E818}"/>
    <cellStyle name="Comma 2 2 2 3 3 3 4 3" xfId="40362" xr:uid="{436DBFE9-4A66-4A7F-AAA4-4C52E6AB6AA9}"/>
    <cellStyle name="Comma 2 2 2 3 3 3 5" xfId="17139" xr:uid="{CD4C7235-BA59-42C0-B5AE-1C2EDFC6AA3E}"/>
    <cellStyle name="Comma 2 2 2 3 3 3 5 2" xfId="47963" xr:uid="{92C4776A-754C-4611-9516-EEADC1E91D51}"/>
    <cellStyle name="Comma 2 2 2 3 3 3 6" xfId="32553" xr:uid="{DB74FE6D-7791-4BE1-855D-94F07681DD82}"/>
    <cellStyle name="Comma 2 2 2 3 3 4" xfId="2359" xr:uid="{B5B26834-238A-4DFB-91AA-2A3DB52EB605}"/>
    <cellStyle name="Comma 2 2 2 3 3 4 2" xfId="6162" xr:uid="{C67EEEC9-139F-40E0-929F-5456CB40FA35}"/>
    <cellStyle name="Comma 2 2 2 3 3 4 2 2" xfId="13973" xr:uid="{12E5A02D-F28A-42D2-AD6F-037A30EB838B}"/>
    <cellStyle name="Comma 2 2 2 3 3 4 2 2 2" xfId="29384" xr:uid="{7FAE3BE7-98B1-4281-AFF3-7A1F6D25DAA7}"/>
    <cellStyle name="Comma 2 2 2 3 3 4 2 2 2 2" xfId="60208" xr:uid="{24771AA1-2D21-4125-8E6B-CB191841F897}"/>
    <cellStyle name="Comma 2 2 2 3 3 4 2 2 3" xfId="44798" xr:uid="{DC01691C-E4E1-410D-BA2B-A29D825BDD09}"/>
    <cellStyle name="Comma 2 2 2 3 3 4 2 3" xfId="21575" xr:uid="{2EA61B54-9B04-41EF-A753-E5DB812F8666}"/>
    <cellStyle name="Comma 2 2 2 3 3 4 2 3 2" xfId="52399" xr:uid="{562A3DED-08AF-4442-88D3-C1478DCDC964}"/>
    <cellStyle name="Comma 2 2 2 3 3 4 2 4" xfId="36989" xr:uid="{A92EDF39-AB7A-4E59-9E89-6CCD861FE6BC}"/>
    <cellStyle name="Comma 2 2 2 3 3 4 3" xfId="10170" xr:uid="{66F1DFB0-486E-4564-B4F0-9C7B55F48CE6}"/>
    <cellStyle name="Comma 2 2 2 3 3 4 3 2" xfId="25581" xr:uid="{2DE30FE1-05AE-4FF1-96D5-045C6BD48874}"/>
    <cellStyle name="Comma 2 2 2 3 3 4 3 2 2" xfId="56405" xr:uid="{CBCFD15D-FCC0-422B-8C2A-DD2DA16513A5}"/>
    <cellStyle name="Comma 2 2 2 3 3 4 3 3" xfId="40995" xr:uid="{D23F0866-FD5F-4442-A7A6-2597223425BC}"/>
    <cellStyle name="Comma 2 2 2 3 3 4 4" xfId="17772" xr:uid="{B5D412DF-AF06-4298-B81C-83C1641476BA}"/>
    <cellStyle name="Comma 2 2 2 3 3 4 4 2" xfId="48596" xr:uid="{6B21881F-AE7B-43D5-88B4-E64085FE7063}"/>
    <cellStyle name="Comma 2 2 2 3 3 4 5" xfId="33186" xr:uid="{12B2F72B-356A-41CC-85FA-F56E1369B38A}"/>
    <cellStyle name="Comma 2 2 2 3 3 5" xfId="4263" xr:uid="{43AAE014-4524-4701-9C37-64001BD3A171}"/>
    <cellStyle name="Comma 2 2 2 3 3 5 2" xfId="12074" xr:uid="{A24A485F-D75C-46BF-B549-2E8A40DB14BF}"/>
    <cellStyle name="Comma 2 2 2 3 3 5 2 2" xfId="27485" xr:uid="{648B70FD-E66A-4B4C-9A4E-93202CF84C85}"/>
    <cellStyle name="Comma 2 2 2 3 3 5 2 2 2" xfId="58309" xr:uid="{5700539C-0DE7-4B5E-8AB9-16BCE2A2B0BF}"/>
    <cellStyle name="Comma 2 2 2 3 3 5 2 3" xfId="42899" xr:uid="{3A08075A-4A48-43D3-A20F-55920CFE734D}"/>
    <cellStyle name="Comma 2 2 2 3 3 5 3" xfId="19676" xr:uid="{B2785286-7905-4E56-A714-AFE0B38858D4}"/>
    <cellStyle name="Comma 2 2 2 3 3 5 3 2" xfId="50500" xr:uid="{69D377C7-6394-4F63-8A34-79E59EED4AD3}"/>
    <cellStyle name="Comma 2 2 2 3 3 5 4" xfId="35090" xr:uid="{7D141676-BB57-4B05-A125-BB3D3D4847CE}"/>
    <cellStyle name="Comma 2 2 2 3 3 6" xfId="8271" xr:uid="{46C7922E-99D6-440C-AC75-EB3BDCFF262E}"/>
    <cellStyle name="Comma 2 2 2 3 3 6 2" xfId="23682" xr:uid="{FD191095-0FAA-409A-BE37-EA9A6EFBAB79}"/>
    <cellStyle name="Comma 2 2 2 3 3 6 2 2" xfId="54506" xr:uid="{004E0420-AB5F-483D-A09D-30BAAB667BC3}"/>
    <cellStyle name="Comma 2 2 2 3 3 6 3" xfId="39096" xr:uid="{AC77DE78-93A7-439F-BB9A-3553AC22D371}"/>
    <cellStyle name="Comma 2 2 2 3 3 7" xfId="15873" xr:uid="{31CBD1DE-77CD-463C-A4A4-CE20A8426344}"/>
    <cellStyle name="Comma 2 2 2 3 3 7 2" xfId="46697" xr:uid="{5667EA19-12BA-4EB1-9821-C1F0AA190F57}"/>
    <cellStyle name="Comma 2 2 2 3 3 8" xfId="31287" xr:uid="{1960E3F1-E1F4-4865-A24C-786313087E69}"/>
    <cellStyle name="Comma 2 2 2 3 4" xfId="880" xr:uid="{E42F10DD-595E-414A-A3A8-83411B591AE2}"/>
    <cellStyle name="Comma 2 2 2 3 4 2" xfId="2779" xr:uid="{E20B7E79-A36D-4239-AE09-C4E0C60891CB}"/>
    <cellStyle name="Comma 2 2 2 3 4 2 2" xfId="6582" xr:uid="{6444F0EE-0837-4D1F-9677-531CB615B465}"/>
    <cellStyle name="Comma 2 2 2 3 4 2 2 2" xfId="14393" xr:uid="{4D34E310-4CB2-482A-A719-C840341B7760}"/>
    <cellStyle name="Comma 2 2 2 3 4 2 2 2 2" xfId="29804" xr:uid="{FE91A4A8-538E-4957-8755-CF8242D3A6C4}"/>
    <cellStyle name="Comma 2 2 2 3 4 2 2 2 2 2" xfId="60628" xr:uid="{3AB2BA92-4F48-4999-9D4D-97BE0127673B}"/>
    <cellStyle name="Comma 2 2 2 3 4 2 2 2 3" xfId="45218" xr:uid="{37A3C4C7-02D5-49FB-AD29-5D59FC98EB39}"/>
    <cellStyle name="Comma 2 2 2 3 4 2 2 3" xfId="21995" xr:uid="{F13AB51A-0731-4D22-ABE1-1CA8CA1ACEA5}"/>
    <cellStyle name="Comma 2 2 2 3 4 2 2 3 2" xfId="52819" xr:uid="{1FD54C28-3456-45B1-B213-3FD6068C1740}"/>
    <cellStyle name="Comma 2 2 2 3 4 2 2 4" xfId="37409" xr:uid="{82B90918-D617-4726-885C-2F94F0D49B9E}"/>
    <cellStyle name="Comma 2 2 2 3 4 2 3" xfId="10590" xr:uid="{EB6330FB-3E67-47A2-A197-D9C60BF4F064}"/>
    <cellStyle name="Comma 2 2 2 3 4 2 3 2" xfId="26001" xr:uid="{9FFE75E2-3F6A-446C-97DD-6557478C2AD1}"/>
    <cellStyle name="Comma 2 2 2 3 4 2 3 2 2" xfId="56825" xr:uid="{2EB6811B-B967-4B45-9C8E-EB0F0DCF79FF}"/>
    <cellStyle name="Comma 2 2 2 3 4 2 3 3" xfId="41415" xr:uid="{A8B8FF1D-0282-462C-9DD1-F2249821BBC3}"/>
    <cellStyle name="Comma 2 2 2 3 4 2 4" xfId="18192" xr:uid="{CEA8935C-8A10-416B-A344-F9E7B82CCEF7}"/>
    <cellStyle name="Comma 2 2 2 3 4 2 4 2" xfId="49016" xr:uid="{F0BB1A3B-62EC-42F9-9B91-33D47788AB34}"/>
    <cellStyle name="Comma 2 2 2 3 4 2 5" xfId="33606" xr:uid="{E0D7D5CC-1E23-4BD1-B40B-D94AEDD757B9}"/>
    <cellStyle name="Comma 2 2 2 3 4 3" xfId="4683" xr:uid="{9C2E19E7-618E-4CF1-8607-4491BEE584A7}"/>
    <cellStyle name="Comma 2 2 2 3 4 3 2" xfId="12494" xr:uid="{FC529681-A3AC-4E9B-BCF0-3E47CC0FAB92}"/>
    <cellStyle name="Comma 2 2 2 3 4 3 2 2" xfId="27905" xr:uid="{1DAAA05A-C3BA-4A25-AECC-D41745C73037}"/>
    <cellStyle name="Comma 2 2 2 3 4 3 2 2 2" xfId="58729" xr:uid="{3628F372-0D73-466A-97F5-BAD218B83C1C}"/>
    <cellStyle name="Comma 2 2 2 3 4 3 2 3" xfId="43319" xr:uid="{2FBF0176-1C2B-4B11-BBDC-AE0A0BBF934B}"/>
    <cellStyle name="Comma 2 2 2 3 4 3 3" xfId="20096" xr:uid="{F79A40FD-13FC-4CC7-B63C-1E123AB4EEDD}"/>
    <cellStyle name="Comma 2 2 2 3 4 3 3 2" xfId="50920" xr:uid="{8B4C1D2E-4D80-4B1F-82EE-4D13AC33B2B8}"/>
    <cellStyle name="Comma 2 2 2 3 4 3 4" xfId="35510" xr:uid="{A86EAEAE-5195-4059-8208-A7FB723CE58B}"/>
    <cellStyle name="Comma 2 2 2 3 4 4" xfId="8691" xr:uid="{DDE052E4-3883-4231-A1CC-FE602615070B}"/>
    <cellStyle name="Comma 2 2 2 3 4 4 2" xfId="24102" xr:uid="{8178AA66-F386-4848-8A57-91C2129B00E4}"/>
    <cellStyle name="Comma 2 2 2 3 4 4 2 2" xfId="54926" xr:uid="{D9A58743-505C-4354-99E3-8974816E139D}"/>
    <cellStyle name="Comma 2 2 2 3 4 4 3" xfId="39516" xr:uid="{1E33B153-B88E-4F39-B9ED-9FFCC19ACA87}"/>
    <cellStyle name="Comma 2 2 2 3 4 5" xfId="16293" xr:uid="{53DDDF86-D111-4FD6-B8EB-27B7219EB3C2}"/>
    <cellStyle name="Comma 2 2 2 3 4 5 2" xfId="47117" xr:uid="{B6C81AE8-D9C1-4810-9C15-D159FA132005}"/>
    <cellStyle name="Comma 2 2 2 3 4 6" xfId="31707" xr:uid="{964394E8-FDCD-4559-A63F-EEB97950DB13}"/>
    <cellStyle name="Comma 2 2 2 3 5" xfId="1513" xr:uid="{3E815D36-07AB-4B12-BC63-10A3A842279B}"/>
    <cellStyle name="Comma 2 2 2 3 5 2" xfId="3412" xr:uid="{2807015C-7332-485A-A49D-F817845B57C4}"/>
    <cellStyle name="Comma 2 2 2 3 5 2 2" xfId="7215" xr:uid="{B4A7D697-2238-4E80-AF67-F6695F670BA8}"/>
    <cellStyle name="Comma 2 2 2 3 5 2 2 2" xfId="15026" xr:uid="{DDE71B8B-B0DA-44EE-A8B7-AFB0DE3504D7}"/>
    <cellStyle name="Comma 2 2 2 3 5 2 2 2 2" xfId="30437" xr:uid="{5CE53F23-2F08-40C9-92CC-524E8D8753D5}"/>
    <cellStyle name="Comma 2 2 2 3 5 2 2 2 2 2" xfId="61261" xr:uid="{60AB9BC7-F7DF-401B-9C4F-C6B25C63ED86}"/>
    <cellStyle name="Comma 2 2 2 3 5 2 2 2 3" xfId="45851" xr:uid="{A06C66C3-88EB-47E8-9785-F5477A851CA9}"/>
    <cellStyle name="Comma 2 2 2 3 5 2 2 3" xfId="22628" xr:uid="{4CC96276-CDC2-4463-8D78-B9475F952F94}"/>
    <cellStyle name="Comma 2 2 2 3 5 2 2 3 2" xfId="53452" xr:uid="{1E7EDE98-829F-4ACD-986C-B9CBD1E63BE5}"/>
    <cellStyle name="Comma 2 2 2 3 5 2 2 4" xfId="38042" xr:uid="{B39201AC-DCEC-459A-A6F4-19087227674A}"/>
    <cellStyle name="Comma 2 2 2 3 5 2 3" xfId="11223" xr:uid="{E0A0D2D1-8EF4-41B1-B548-BD3E5095F40F}"/>
    <cellStyle name="Comma 2 2 2 3 5 2 3 2" xfId="26634" xr:uid="{227BF0A7-FF10-4DDE-9297-20EB790EE414}"/>
    <cellStyle name="Comma 2 2 2 3 5 2 3 2 2" xfId="57458" xr:uid="{1EDF3E90-7A3D-4F17-9C52-E27CBD694B22}"/>
    <cellStyle name="Comma 2 2 2 3 5 2 3 3" xfId="42048" xr:uid="{297106F9-48A1-4A02-BC89-B5C6709C7093}"/>
    <cellStyle name="Comma 2 2 2 3 5 2 4" xfId="18825" xr:uid="{86069527-B5AF-4C30-B184-0C1C04E6B8F7}"/>
    <cellStyle name="Comma 2 2 2 3 5 2 4 2" xfId="49649" xr:uid="{ADEEE54A-3285-4BAC-94CD-0C0A1DB4BE10}"/>
    <cellStyle name="Comma 2 2 2 3 5 2 5" xfId="34239" xr:uid="{96C21AE5-0298-411C-85EC-362072C0A93F}"/>
    <cellStyle name="Comma 2 2 2 3 5 3" xfId="5316" xr:uid="{4690783C-EAAC-47EE-9C77-EB50A35FE342}"/>
    <cellStyle name="Comma 2 2 2 3 5 3 2" xfId="13127" xr:uid="{2BD3B7D3-07FE-45A4-9155-18FEE0C07E17}"/>
    <cellStyle name="Comma 2 2 2 3 5 3 2 2" xfId="28538" xr:uid="{2E2F7AD8-F572-4DF4-9433-4084011D0BE2}"/>
    <cellStyle name="Comma 2 2 2 3 5 3 2 2 2" xfId="59362" xr:uid="{788EC434-90BE-4E60-B7A4-CAC08CA2E0F9}"/>
    <cellStyle name="Comma 2 2 2 3 5 3 2 3" xfId="43952" xr:uid="{A659A0BD-E36F-4819-8829-F1B3706B633C}"/>
    <cellStyle name="Comma 2 2 2 3 5 3 3" xfId="20729" xr:uid="{DC0AE1FC-AF38-430E-ACCF-74CE43238D87}"/>
    <cellStyle name="Comma 2 2 2 3 5 3 3 2" xfId="51553" xr:uid="{1BFE54C4-7028-48A6-A500-B04F3D4A8386}"/>
    <cellStyle name="Comma 2 2 2 3 5 3 4" xfId="36143" xr:uid="{6ABE5EDC-9C63-447B-9398-B618B5C9DD0B}"/>
    <cellStyle name="Comma 2 2 2 3 5 4" xfId="9324" xr:uid="{1B3B2FAB-1B5F-4A05-8631-37C092682E6E}"/>
    <cellStyle name="Comma 2 2 2 3 5 4 2" xfId="24735" xr:uid="{A67586E0-AA8E-4F51-82B8-DD0665821EBD}"/>
    <cellStyle name="Comma 2 2 2 3 5 4 2 2" xfId="55559" xr:uid="{E08E8FD0-7C1D-4DE0-B635-AD8A13DB7F40}"/>
    <cellStyle name="Comma 2 2 2 3 5 4 3" xfId="40149" xr:uid="{8AF3740F-48C5-46DF-8DC4-6C23862F5EE3}"/>
    <cellStyle name="Comma 2 2 2 3 5 5" xfId="16926" xr:uid="{3301CE58-3533-4462-A922-21905744CC96}"/>
    <cellStyle name="Comma 2 2 2 3 5 5 2" xfId="47750" xr:uid="{8F560206-4E12-462F-9348-B7765776FEB1}"/>
    <cellStyle name="Comma 2 2 2 3 5 6" xfId="32340" xr:uid="{CE2BBD9F-7D3B-4440-8D79-CB746091F235}"/>
    <cellStyle name="Comma 2 2 2 3 6" xfId="2146" xr:uid="{CE99CE5C-E05B-4291-A50C-15494907D036}"/>
    <cellStyle name="Comma 2 2 2 3 6 2" xfId="5949" xr:uid="{E4B3589A-7ADA-4B76-AB5D-C7E8CC2A2426}"/>
    <cellStyle name="Comma 2 2 2 3 6 2 2" xfId="13760" xr:uid="{9419E49A-1458-4DAE-934E-3D958D06522D}"/>
    <cellStyle name="Comma 2 2 2 3 6 2 2 2" xfId="29171" xr:uid="{F7CE4436-627C-4EEC-97A2-528D40D8401C}"/>
    <cellStyle name="Comma 2 2 2 3 6 2 2 2 2" xfId="59995" xr:uid="{A548EB4E-824A-42A0-B428-BCD6631281A6}"/>
    <cellStyle name="Comma 2 2 2 3 6 2 2 3" xfId="44585" xr:uid="{A27B8CEC-34E9-4075-B5DB-36F21F94E798}"/>
    <cellStyle name="Comma 2 2 2 3 6 2 3" xfId="21362" xr:uid="{0C1195B0-C3DE-4073-B048-D638169CB891}"/>
    <cellStyle name="Comma 2 2 2 3 6 2 3 2" xfId="52186" xr:uid="{4A8EC3DD-BDEB-4F3C-83AE-4AD793AA1077}"/>
    <cellStyle name="Comma 2 2 2 3 6 2 4" xfId="36776" xr:uid="{C5FC2A4E-A07A-4241-81FD-23FB3DACA9CF}"/>
    <cellStyle name="Comma 2 2 2 3 6 3" xfId="9957" xr:uid="{0677CAAE-1B15-4E07-A7AE-AC61605309F1}"/>
    <cellStyle name="Comma 2 2 2 3 6 3 2" xfId="25368" xr:uid="{E4FA8C10-D83E-4F13-95D5-24339CA618A9}"/>
    <cellStyle name="Comma 2 2 2 3 6 3 2 2" xfId="56192" xr:uid="{5CD8D163-EDEC-4BE0-A862-E360348D283A}"/>
    <cellStyle name="Comma 2 2 2 3 6 3 3" xfId="40782" xr:uid="{17943C32-B2F3-4B21-848B-BE89C46F4208}"/>
    <cellStyle name="Comma 2 2 2 3 6 4" xfId="17559" xr:uid="{775F2739-59AC-4551-8348-210E98227042}"/>
    <cellStyle name="Comma 2 2 2 3 6 4 2" xfId="48383" xr:uid="{66E6A7ED-2D84-4151-B39F-6B9EDF9CB294}"/>
    <cellStyle name="Comma 2 2 2 3 6 5" xfId="32973" xr:uid="{E2C90AE3-F4DA-4147-A74F-3D85D4E2419E}"/>
    <cellStyle name="Comma 2 2 2 3 7" xfId="4050" xr:uid="{61A82E7B-49C4-4248-92FB-6B3AB80E47A5}"/>
    <cellStyle name="Comma 2 2 2 3 7 2" xfId="11861" xr:uid="{452AE005-A24B-40B8-835E-207C367EB2F9}"/>
    <cellStyle name="Comma 2 2 2 3 7 2 2" xfId="27272" xr:uid="{D16BE859-EFBA-4031-B6DA-0180CE1B20AE}"/>
    <cellStyle name="Comma 2 2 2 3 7 2 2 2" xfId="58096" xr:uid="{D3BF9186-7917-46F9-A320-1AA10CDA8F8A}"/>
    <cellStyle name="Comma 2 2 2 3 7 2 3" xfId="42686" xr:uid="{8E9EE1B8-5FEA-444E-A502-EDDC5D8AB2DA}"/>
    <cellStyle name="Comma 2 2 2 3 7 3" xfId="19463" xr:uid="{E37C2336-7BC4-4D55-9980-48AADD0DD734}"/>
    <cellStyle name="Comma 2 2 2 3 7 3 2" xfId="50287" xr:uid="{6E8BED44-8859-4A80-9253-1BC9E1B9FB7D}"/>
    <cellStyle name="Comma 2 2 2 3 7 4" xfId="34877" xr:uid="{77F0D7E5-B44B-4EDD-A87E-C2B3F340C944}"/>
    <cellStyle name="Comma 2 2 2 3 8" xfId="8058" xr:uid="{B72BE9F9-149B-4411-8402-4716CA8F34EA}"/>
    <cellStyle name="Comma 2 2 2 3 8 2" xfId="23469" xr:uid="{6907B7EA-2FE1-4B7D-B84C-54C74EDBF6CE}"/>
    <cellStyle name="Comma 2 2 2 3 8 2 2" xfId="54293" xr:uid="{98F13E34-642B-4BAF-822A-CB94F179062B}"/>
    <cellStyle name="Comma 2 2 2 3 8 3" xfId="38883" xr:uid="{E26DFF8F-648B-4C40-A685-EE1DA1EC59DF}"/>
    <cellStyle name="Comma 2 2 2 3 9" xfId="7849" xr:uid="{A3B14953-6D41-4E03-B1B6-D818E468EE74}"/>
    <cellStyle name="Comma 2 2 2 3 9 2" xfId="23260" xr:uid="{CED67F72-02A3-43DC-B029-F7072803A34A}"/>
    <cellStyle name="Comma 2 2 2 3 9 2 2" xfId="54084" xr:uid="{5D607083-AF47-4E17-A6F0-CC5A66AD23F2}"/>
    <cellStyle name="Comma 2 2 2 3 9 3" xfId="38674" xr:uid="{FF8BAB14-6B4A-4104-AEBB-CDF88AAC591F}"/>
    <cellStyle name="Comma 2 2 2 4" xfId="166" xr:uid="{26C69B34-D1BD-4A70-8BD3-A8454E77F3D7}"/>
    <cellStyle name="Comma 2 2 2 4 10" xfId="15580" xr:uid="{3BEA1105-3BE5-461B-AB95-61D272BB26FD}"/>
    <cellStyle name="Comma 2 2 2 4 10 2" xfId="46404" xr:uid="{A6A721D9-196D-4F11-816C-0353F8AD1F5A}"/>
    <cellStyle name="Comma 2 2 2 4 11" xfId="30994" xr:uid="{717995D3-BB6D-476F-8E60-03175DA318B2}"/>
    <cellStyle name="Comma 2 2 2 4 2" xfId="589" xr:uid="{06597C6B-060F-4168-A54B-6ED8C317F7B3}"/>
    <cellStyle name="Comma 2 2 2 4 2 2" xfId="1222" xr:uid="{C663E753-EC9E-4A3B-863C-0C0D75A612A9}"/>
    <cellStyle name="Comma 2 2 2 4 2 2 2" xfId="3121" xr:uid="{FA1BA36F-4814-45D5-A42F-590ACEC23924}"/>
    <cellStyle name="Comma 2 2 2 4 2 2 2 2" xfId="6924" xr:uid="{1C23CA77-E2DF-4D53-873F-91A50A83F712}"/>
    <cellStyle name="Comma 2 2 2 4 2 2 2 2 2" xfId="14735" xr:uid="{770A50CB-5474-4EDC-A010-4E16ED5E1054}"/>
    <cellStyle name="Comma 2 2 2 4 2 2 2 2 2 2" xfId="30146" xr:uid="{8CED75AB-A51F-41D1-B5E7-A5295E6EF623}"/>
    <cellStyle name="Comma 2 2 2 4 2 2 2 2 2 2 2" xfId="60970" xr:uid="{3E938F01-0B90-4E40-B49F-AB2B4C33585F}"/>
    <cellStyle name="Comma 2 2 2 4 2 2 2 2 2 3" xfId="45560" xr:uid="{997CFE07-C84E-40FF-834A-353E1AF9F6EC}"/>
    <cellStyle name="Comma 2 2 2 4 2 2 2 2 3" xfId="22337" xr:uid="{CA52225F-579B-477D-8125-263FE6D387B4}"/>
    <cellStyle name="Comma 2 2 2 4 2 2 2 2 3 2" xfId="53161" xr:uid="{913EAB09-3D3E-4C20-8A11-EDED7B047CE6}"/>
    <cellStyle name="Comma 2 2 2 4 2 2 2 2 4" xfId="37751" xr:uid="{0F4D93EE-BA88-4184-A4B7-C5C80107238E}"/>
    <cellStyle name="Comma 2 2 2 4 2 2 2 3" xfId="10932" xr:uid="{F6E36EDE-B4B1-4C08-BB5A-E21A0D842168}"/>
    <cellStyle name="Comma 2 2 2 4 2 2 2 3 2" xfId="26343" xr:uid="{965BC659-F942-4947-84E3-F186A4945CBA}"/>
    <cellStyle name="Comma 2 2 2 4 2 2 2 3 2 2" xfId="57167" xr:uid="{24910CE4-17A4-4C03-A869-BCD041EE12F5}"/>
    <cellStyle name="Comma 2 2 2 4 2 2 2 3 3" xfId="41757" xr:uid="{77E01FCF-677D-42F9-B8BE-08C85C4CF7E3}"/>
    <cellStyle name="Comma 2 2 2 4 2 2 2 4" xfId="18534" xr:uid="{2F68791B-213C-4057-9B6A-51684EFD5623}"/>
    <cellStyle name="Comma 2 2 2 4 2 2 2 4 2" xfId="49358" xr:uid="{90487F71-9BD5-40EE-8196-9AACBF0B2F95}"/>
    <cellStyle name="Comma 2 2 2 4 2 2 2 5" xfId="33948" xr:uid="{52B6B330-9C96-4880-A44F-643A9F2B7C5E}"/>
    <cellStyle name="Comma 2 2 2 4 2 2 3" xfId="5025" xr:uid="{02BA80D1-97F7-418C-B545-E7A10E2B672D}"/>
    <cellStyle name="Comma 2 2 2 4 2 2 3 2" xfId="12836" xr:uid="{ADB61D11-0F34-4A9F-B20A-E4329BD3EDF2}"/>
    <cellStyle name="Comma 2 2 2 4 2 2 3 2 2" xfId="28247" xr:uid="{06949E40-4B74-4885-97B8-896F49A93A2A}"/>
    <cellStyle name="Comma 2 2 2 4 2 2 3 2 2 2" xfId="59071" xr:uid="{CD4CA1FC-27B0-4F25-8A9D-261D75F1DC8B}"/>
    <cellStyle name="Comma 2 2 2 4 2 2 3 2 3" xfId="43661" xr:uid="{DCDB8245-FD38-4C92-9A9B-CB9FD0D95FD2}"/>
    <cellStyle name="Comma 2 2 2 4 2 2 3 3" xfId="20438" xr:uid="{48637401-F481-4B9F-A4D0-9024AB9452F8}"/>
    <cellStyle name="Comma 2 2 2 4 2 2 3 3 2" xfId="51262" xr:uid="{2C5D158A-1664-480C-84B0-848BAD543257}"/>
    <cellStyle name="Comma 2 2 2 4 2 2 3 4" xfId="35852" xr:uid="{B7E46207-4CB2-4858-9855-2B8481D3C9ED}"/>
    <cellStyle name="Comma 2 2 2 4 2 2 4" xfId="9033" xr:uid="{6ACC7B2D-6C4A-43FB-B52E-19026BDA947E}"/>
    <cellStyle name="Comma 2 2 2 4 2 2 4 2" xfId="24444" xr:uid="{3C291197-65BB-4E2B-A8A1-1CB539B06AF9}"/>
    <cellStyle name="Comma 2 2 2 4 2 2 4 2 2" xfId="55268" xr:uid="{C6A7C9B5-AF77-48CA-8B0F-539B19721C0F}"/>
    <cellStyle name="Comma 2 2 2 4 2 2 4 3" xfId="39858" xr:uid="{CB36743D-33A3-4686-BB49-C4A0681BC83B}"/>
    <cellStyle name="Comma 2 2 2 4 2 2 5" xfId="16635" xr:uid="{B1C8C49F-DA7A-48A6-A8A4-839D196830AB}"/>
    <cellStyle name="Comma 2 2 2 4 2 2 5 2" xfId="47459" xr:uid="{C4A70578-4692-4574-9F7F-3D5F1AC273A5}"/>
    <cellStyle name="Comma 2 2 2 4 2 2 6" xfId="32049" xr:uid="{7998CB36-EA46-43D2-B7BF-D7DD5AAB6EFA}"/>
    <cellStyle name="Comma 2 2 2 4 2 3" xfId="1855" xr:uid="{B7FB19F4-AC6E-450E-85B0-A6C911EFD435}"/>
    <cellStyle name="Comma 2 2 2 4 2 3 2" xfId="3754" xr:uid="{78DA21FA-E87A-43DB-B33C-8CDD2A458749}"/>
    <cellStyle name="Comma 2 2 2 4 2 3 2 2" xfId="7557" xr:uid="{69E065DB-D2E3-40D0-B812-07D6FA92C45B}"/>
    <cellStyle name="Comma 2 2 2 4 2 3 2 2 2" xfId="15368" xr:uid="{906A2A2C-48DF-4C23-82F9-8518290D6977}"/>
    <cellStyle name="Comma 2 2 2 4 2 3 2 2 2 2" xfId="30779" xr:uid="{0B173B91-6E70-4C65-9301-13CAB432999E}"/>
    <cellStyle name="Comma 2 2 2 4 2 3 2 2 2 2 2" xfId="61603" xr:uid="{6FE4DA55-865E-4B68-8957-88CEFD3575E2}"/>
    <cellStyle name="Comma 2 2 2 4 2 3 2 2 2 3" xfId="46193" xr:uid="{7467F3BF-F72D-4053-B4E7-9D77F769011C}"/>
    <cellStyle name="Comma 2 2 2 4 2 3 2 2 3" xfId="22970" xr:uid="{B8C1019F-43CF-4643-B3E3-A40BA3C92C31}"/>
    <cellStyle name="Comma 2 2 2 4 2 3 2 2 3 2" xfId="53794" xr:uid="{3E59EEA2-D908-4AB8-A792-568584321B32}"/>
    <cellStyle name="Comma 2 2 2 4 2 3 2 2 4" xfId="38384" xr:uid="{0DD15F84-3964-4DF9-B221-5BEBD07E1073}"/>
    <cellStyle name="Comma 2 2 2 4 2 3 2 3" xfId="11565" xr:uid="{87382415-9D31-4C96-84A3-058C497DF7EF}"/>
    <cellStyle name="Comma 2 2 2 4 2 3 2 3 2" xfId="26976" xr:uid="{61849A9A-D2D5-4AE0-A9D4-038714B63A12}"/>
    <cellStyle name="Comma 2 2 2 4 2 3 2 3 2 2" xfId="57800" xr:uid="{D87AC3B0-E8DF-4C71-93B8-805398024C01}"/>
    <cellStyle name="Comma 2 2 2 4 2 3 2 3 3" xfId="42390" xr:uid="{DA612755-B3DB-4BDF-8737-99A2144C69DE}"/>
    <cellStyle name="Comma 2 2 2 4 2 3 2 4" xfId="19167" xr:uid="{80181D84-FA14-425A-B54D-ABF28D7CF86E}"/>
    <cellStyle name="Comma 2 2 2 4 2 3 2 4 2" xfId="49991" xr:uid="{2382AF4B-0DCC-4ED6-9046-39C7E0FBF303}"/>
    <cellStyle name="Comma 2 2 2 4 2 3 2 5" xfId="34581" xr:uid="{18CF94E5-7062-4B0C-BCF3-B8B429047B7D}"/>
    <cellStyle name="Comma 2 2 2 4 2 3 3" xfId="5658" xr:uid="{7AB79917-1F66-4D78-8139-152572918C6E}"/>
    <cellStyle name="Comma 2 2 2 4 2 3 3 2" xfId="13469" xr:uid="{2BAE35AC-84E1-482E-B639-589454B62033}"/>
    <cellStyle name="Comma 2 2 2 4 2 3 3 2 2" xfId="28880" xr:uid="{436F7F91-8EB5-4F3C-8F3B-D9FCC4648868}"/>
    <cellStyle name="Comma 2 2 2 4 2 3 3 2 2 2" xfId="59704" xr:uid="{3ACCEF76-4A69-49F3-879C-0654A251BD9A}"/>
    <cellStyle name="Comma 2 2 2 4 2 3 3 2 3" xfId="44294" xr:uid="{A54B0115-1354-47D5-A9F4-5FB3C25286B4}"/>
    <cellStyle name="Comma 2 2 2 4 2 3 3 3" xfId="21071" xr:uid="{E9F09A9E-FAFD-408A-A860-37B0AF451285}"/>
    <cellStyle name="Comma 2 2 2 4 2 3 3 3 2" xfId="51895" xr:uid="{F5A09F34-2BC6-4517-B6FB-EB6D83932AF5}"/>
    <cellStyle name="Comma 2 2 2 4 2 3 3 4" xfId="36485" xr:uid="{27EA638D-4693-487B-B05A-5B4D9064DCF8}"/>
    <cellStyle name="Comma 2 2 2 4 2 3 4" xfId="9666" xr:uid="{C0F2F03D-B18E-4A6B-A714-AACDC8D13F2B}"/>
    <cellStyle name="Comma 2 2 2 4 2 3 4 2" xfId="25077" xr:uid="{C9B89E7B-A5E0-4438-A3AE-B99C3E21E375}"/>
    <cellStyle name="Comma 2 2 2 4 2 3 4 2 2" xfId="55901" xr:uid="{C440AF5C-DC36-4F5D-B11B-008E6AD819C1}"/>
    <cellStyle name="Comma 2 2 2 4 2 3 4 3" xfId="40491" xr:uid="{43D826DA-90EE-4057-AE00-61F4364B0C5A}"/>
    <cellStyle name="Comma 2 2 2 4 2 3 5" xfId="17268" xr:uid="{602AA2BC-8D71-4525-B8E9-634E991064AA}"/>
    <cellStyle name="Comma 2 2 2 4 2 3 5 2" xfId="48092" xr:uid="{8A8F368C-3BF2-4E0B-9110-E3CDD9D25E77}"/>
    <cellStyle name="Comma 2 2 2 4 2 3 6" xfId="32682" xr:uid="{8A5A537A-CD7C-4C8F-B699-85F890BD1EAB}"/>
    <cellStyle name="Comma 2 2 2 4 2 4" xfId="2488" xr:uid="{30D42CA7-45DA-4DC6-B8B0-CA5AF76F76E2}"/>
    <cellStyle name="Comma 2 2 2 4 2 4 2" xfId="6291" xr:uid="{51096B96-8D56-4BA8-9818-395181678E83}"/>
    <cellStyle name="Comma 2 2 2 4 2 4 2 2" xfId="14102" xr:uid="{4F6604E6-FF97-456A-8C8B-1A561452364D}"/>
    <cellStyle name="Comma 2 2 2 4 2 4 2 2 2" xfId="29513" xr:uid="{7FA3D289-93A6-4739-9866-FA98976F9535}"/>
    <cellStyle name="Comma 2 2 2 4 2 4 2 2 2 2" xfId="60337" xr:uid="{71449A7D-C72E-4284-85E8-F4425AFB242F}"/>
    <cellStyle name="Comma 2 2 2 4 2 4 2 2 3" xfId="44927" xr:uid="{03DFE4F6-4E8A-48E7-9A20-0D2B04B27824}"/>
    <cellStyle name="Comma 2 2 2 4 2 4 2 3" xfId="21704" xr:uid="{499C464E-5F39-4137-B48F-97C10E94278D}"/>
    <cellStyle name="Comma 2 2 2 4 2 4 2 3 2" xfId="52528" xr:uid="{C62E01CB-66F1-420B-A590-014A56385673}"/>
    <cellStyle name="Comma 2 2 2 4 2 4 2 4" xfId="37118" xr:uid="{262D3F38-0043-4640-8EB0-5E8392FCA40C}"/>
    <cellStyle name="Comma 2 2 2 4 2 4 3" xfId="10299" xr:uid="{578EF869-613B-4C34-B273-8E6A6ADE003A}"/>
    <cellStyle name="Comma 2 2 2 4 2 4 3 2" xfId="25710" xr:uid="{82D82621-B35F-419E-AFE8-690955E85FBC}"/>
    <cellStyle name="Comma 2 2 2 4 2 4 3 2 2" xfId="56534" xr:uid="{C5238D11-EF3A-424C-803F-284FC55AE8A3}"/>
    <cellStyle name="Comma 2 2 2 4 2 4 3 3" xfId="41124" xr:uid="{99AFEC35-A143-41D5-8A51-CA571CF2B326}"/>
    <cellStyle name="Comma 2 2 2 4 2 4 4" xfId="17901" xr:uid="{690E9219-9B25-42FD-A4F9-88CBBF79B611}"/>
    <cellStyle name="Comma 2 2 2 4 2 4 4 2" xfId="48725" xr:uid="{5E7BC65D-F219-4C40-B8AF-6E1E71C57CA1}"/>
    <cellStyle name="Comma 2 2 2 4 2 4 5" xfId="33315" xr:uid="{371919DF-054C-491F-B382-8368B50F107A}"/>
    <cellStyle name="Comma 2 2 2 4 2 5" xfId="4392" xr:uid="{07D83880-D7FD-4F74-9F68-3E2533BE5D96}"/>
    <cellStyle name="Comma 2 2 2 4 2 5 2" xfId="12203" xr:uid="{C80440AA-0F86-4FD6-A04F-30D3D0326A97}"/>
    <cellStyle name="Comma 2 2 2 4 2 5 2 2" xfId="27614" xr:uid="{6980B447-AB15-48E3-82B4-540172C8B5DC}"/>
    <cellStyle name="Comma 2 2 2 4 2 5 2 2 2" xfId="58438" xr:uid="{C9E18E1E-79D3-4E7D-83FB-4F99F80D4AF4}"/>
    <cellStyle name="Comma 2 2 2 4 2 5 2 3" xfId="43028" xr:uid="{1B899730-3E16-4515-AD19-8CD5C2E6F31D}"/>
    <cellStyle name="Comma 2 2 2 4 2 5 3" xfId="19805" xr:uid="{B780D989-C42B-4BCE-AE5D-2BED9344299B}"/>
    <cellStyle name="Comma 2 2 2 4 2 5 3 2" xfId="50629" xr:uid="{7A277B1D-D04F-4AE9-A624-6A6DD12BFCA7}"/>
    <cellStyle name="Comma 2 2 2 4 2 5 4" xfId="35219" xr:uid="{BE5FB1A5-CDF4-492B-A82A-E6E2FC982174}"/>
    <cellStyle name="Comma 2 2 2 4 2 6" xfId="8400" xr:uid="{62CB4173-80FA-4155-9207-6B3A757240D9}"/>
    <cellStyle name="Comma 2 2 2 4 2 6 2" xfId="23811" xr:uid="{49177F12-5DC0-42E3-9786-0633EE57DE33}"/>
    <cellStyle name="Comma 2 2 2 4 2 6 2 2" xfId="54635" xr:uid="{680675D6-2065-4A2B-82E3-FC51CD8F8A3E}"/>
    <cellStyle name="Comma 2 2 2 4 2 6 3" xfId="39225" xr:uid="{A41267C4-05CC-4845-A618-505A2DA47C56}"/>
    <cellStyle name="Comma 2 2 2 4 2 7" xfId="16002" xr:uid="{2E014E64-4153-4CB0-989F-3CB80B530067}"/>
    <cellStyle name="Comma 2 2 2 4 2 7 2" xfId="46826" xr:uid="{3A963980-DAF9-49B2-8A0C-86FD9B5C19DE}"/>
    <cellStyle name="Comma 2 2 2 4 2 8" xfId="31416" xr:uid="{DEFB093E-4EDF-4FD0-9B64-CEBEA6240A57}"/>
    <cellStyle name="Comma 2 2 2 4 3" xfId="380" xr:uid="{59B7DF4D-EB97-40BA-BA78-D9B8746803FC}"/>
    <cellStyle name="Comma 2 2 2 4 3 2" xfId="1013" xr:uid="{1A862899-2B28-45E9-A635-0E617293F555}"/>
    <cellStyle name="Comma 2 2 2 4 3 2 2" xfId="2912" xr:uid="{1B275A46-D43E-464F-BEEA-82E79E6C4682}"/>
    <cellStyle name="Comma 2 2 2 4 3 2 2 2" xfId="6715" xr:uid="{BA00B7A0-990D-4661-8EBF-951114E34ADB}"/>
    <cellStyle name="Comma 2 2 2 4 3 2 2 2 2" xfId="14526" xr:uid="{90BC66D1-BFD0-47A9-B514-DD95F79F2796}"/>
    <cellStyle name="Comma 2 2 2 4 3 2 2 2 2 2" xfId="29937" xr:uid="{48D868E9-EF1E-46DB-ABA5-90CDF2A62BE0}"/>
    <cellStyle name="Comma 2 2 2 4 3 2 2 2 2 2 2" xfId="60761" xr:uid="{73B142F5-F173-4A28-A658-36CF2AC97E53}"/>
    <cellStyle name="Comma 2 2 2 4 3 2 2 2 2 3" xfId="45351" xr:uid="{FEFAFE4A-4C7D-4696-8884-6FB757E498C8}"/>
    <cellStyle name="Comma 2 2 2 4 3 2 2 2 3" xfId="22128" xr:uid="{8E5C1AB1-728D-41DA-944D-532073393D87}"/>
    <cellStyle name="Comma 2 2 2 4 3 2 2 2 3 2" xfId="52952" xr:uid="{2CE06900-682F-45E0-8DF9-20FB20648A9D}"/>
    <cellStyle name="Comma 2 2 2 4 3 2 2 2 4" xfId="37542" xr:uid="{6ACACEE0-F8E4-4B92-9DF5-FA763C50800C}"/>
    <cellStyle name="Comma 2 2 2 4 3 2 2 3" xfId="10723" xr:uid="{3BC4D313-B34A-4BDF-BAE0-CC56E59CAFE5}"/>
    <cellStyle name="Comma 2 2 2 4 3 2 2 3 2" xfId="26134" xr:uid="{BBD28379-0A60-4695-BC65-69F5A00931D9}"/>
    <cellStyle name="Comma 2 2 2 4 3 2 2 3 2 2" xfId="56958" xr:uid="{707CB190-F2A0-4AB2-8A5A-B0E24A73B28C}"/>
    <cellStyle name="Comma 2 2 2 4 3 2 2 3 3" xfId="41548" xr:uid="{09DBBCA6-4388-49D7-A845-78CA24F01A33}"/>
    <cellStyle name="Comma 2 2 2 4 3 2 2 4" xfId="18325" xr:uid="{A417EE48-7F77-4133-ABC7-8F25C8107D3A}"/>
    <cellStyle name="Comma 2 2 2 4 3 2 2 4 2" xfId="49149" xr:uid="{CB92A9B0-A5C1-4418-BE8C-6C2DDD167F01}"/>
    <cellStyle name="Comma 2 2 2 4 3 2 2 5" xfId="33739" xr:uid="{6A2BECB3-5909-4C85-AE43-1D3F10D00F26}"/>
    <cellStyle name="Comma 2 2 2 4 3 2 3" xfId="4816" xr:uid="{5D9979B1-54AB-4EF4-99CB-2C0B19595BA1}"/>
    <cellStyle name="Comma 2 2 2 4 3 2 3 2" xfId="12627" xr:uid="{975F5FA6-EED6-49ED-A21E-79E9A09C6624}"/>
    <cellStyle name="Comma 2 2 2 4 3 2 3 2 2" xfId="28038" xr:uid="{DE69F01D-AFFA-433F-9AC2-A8E91BDC5560}"/>
    <cellStyle name="Comma 2 2 2 4 3 2 3 2 2 2" xfId="58862" xr:uid="{DE13B0DA-A37F-4C7E-B7E8-A64A0579E0EC}"/>
    <cellStyle name="Comma 2 2 2 4 3 2 3 2 3" xfId="43452" xr:uid="{3696C64F-CD34-4A4A-B667-B777E09C7B20}"/>
    <cellStyle name="Comma 2 2 2 4 3 2 3 3" xfId="20229" xr:uid="{B7337993-3DC3-41FF-950B-6B8376CC939D}"/>
    <cellStyle name="Comma 2 2 2 4 3 2 3 3 2" xfId="51053" xr:uid="{663CA789-6517-4A67-B511-406C7A2B23F2}"/>
    <cellStyle name="Comma 2 2 2 4 3 2 3 4" xfId="35643" xr:uid="{B10A7B53-08EA-4D31-8F0B-644E1D03CECB}"/>
    <cellStyle name="Comma 2 2 2 4 3 2 4" xfId="8824" xr:uid="{5E02E39C-6601-4562-A78F-4B4D3EFD188C}"/>
    <cellStyle name="Comma 2 2 2 4 3 2 4 2" xfId="24235" xr:uid="{BEDE596A-BDFD-4048-BB20-0A7C4E457D71}"/>
    <cellStyle name="Comma 2 2 2 4 3 2 4 2 2" xfId="55059" xr:uid="{A5538343-DCDB-415E-9AE5-6A4683C0E9F6}"/>
    <cellStyle name="Comma 2 2 2 4 3 2 4 3" xfId="39649" xr:uid="{8E4CF6B2-B1D0-4AD6-8A91-D9C19767B0E9}"/>
    <cellStyle name="Comma 2 2 2 4 3 2 5" xfId="16426" xr:uid="{2180C687-03E7-4CBE-B9FD-207473C8118F}"/>
    <cellStyle name="Comma 2 2 2 4 3 2 5 2" xfId="47250" xr:uid="{60231B17-E132-4AF4-971D-313832A152DA}"/>
    <cellStyle name="Comma 2 2 2 4 3 2 6" xfId="31840" xr:uid="{3C1995EC-58E9-4541-942A-59C8E0BF7765}"/>
    <cellStyle name="Comma 2 2 2 4 3 3" xfId="1646" xr:uid="{601602AD-1946-4595-B2ED-33B70B3ACDFC}"/>
    <cellStyle name="Comma 2 2 2 4 3 3 2" xfId="3545" xr:uid="{34C4FE62-B5EE-48C4-87BF-89542E228350}"/>
    <cellStyle name="Comma 2 2 2 4 3 3 2 2" xfId="7348" xr:uid="{BB977DA3-0326-47C7-BBCB-D08D56FF55CE}"/>
    <cellStyle name="Comma 2 2 2 4 3 3 2 2 2" xfId="15159" xr:uid="{C31F891F-8748-4DCF-A3A4-89A63DD29EB6}"/>
    <cellStyle name="Comma 2 2 2 4 3 3 2 2 2 2" xfId="30570" xr:uid="{7B1B268A-029B-452E-8AB0-98241C65BEDB}"/>
    <cellStyle name="Comma 2 2 2 4 3 3 2 2 2 2 2" xfId="61394" xr:uid="{B2D00496-01A4-4362-8A15-B83217727988}"/>
    <cellStyle name="Comma 2 2 2 4 3 3 2 2 2 3" xfId="45984" xr:uid="{28B15702-AE73-4144-B7DA-18906D985716}"/>
    <cellStyle name="Comma 2 2 2 4 3 3 2 2 3" xfId="22761" xr:uid="{FBC77486-4D8C-4DF5-9748-5751F6099E94}"/>
    <cellStyle name="Comma 2 2 2 4 3 3 2 2 3 2" xfId="53585" xr:uid="{54E2E9CB-E573-4DF9-83DB-6C1FFC575FA4}"/>
    <cellStyle name="Comma 2 2 2 4 3 3 2 2 4" xfId="38175" xr:uid="{42B63892-BFF9-4681-AF63-71D34AABBC46}"/>
    <cellStyle name="Comma 2 2 2 4 3 3 2 3" xfId="11356" xr:uid="{7C94B13B-A8DD-4E69-80BD-53156AAC344C}"/>
    <cellStyle name="Comma 2 2 2 4 3 3 2 3 2" xfId="26767" xr:uid="{7BC84C5D-9E84-4912-A225-CB9FF595022B}"/>
    <cellStyle name="Comma 2 2 2 4 3 3 2 3 2 2" xfId="57591" xr:uid="{947C97FF-7726-47EF-A7DB-F0D00F14C34C}"/>
    <cellStyle name="Comma 2 2 2 4 3 3 2 3 3" xfId="42181" xr:uid="{030EDDC0-A7DA-471D-8F6F-0E04AAF16FDF}"/>
    <cellStyle name="Comma 2 2 2 4 3 3 2 4" xfId="18958" xr:uid="{431A43E2-5691-4009-8A6F-C35AAD57ED8D}"/>
    <cellStyle name="Comma 2 2 2 4 3 3 2 4 2" xfId="49782" xr:uid="{76AF549E-FDE6-412B-BB0C-EDD562955231}"/>
    <cellStyle name="Comma 2 2 2 4 3 3 2 5" xfId="34372" xr:uid="{B75D18DB-D956-4E5F-8890-5D432572BE9D}"/>
    <cellStyle name="Comma 2 2 2 4 3 3 3" xfId="5449" xr:uid="{BBE88C85-9CFE-4348-934F-D1D035A0BB16}"/>
    <cellStyle name="Comma 2 2 2 4 3 3 3 2" xfId="13260" xr:uid="{8064A93C-A2BF-461E-9303-33830305BB92}"/>
    <cellStyle name="Comma 2 2 2 4 3 3 3 2 2" xfId="28671" xr:uid="{2C3A1466-1DF8-4910-AD1C-37991A486C72}"/>
    <cellStyle name="Comma 2 2 2 4 3 3 3 2 2 2" xfId="59495" xr:uid="{2AE71817-8FD4-4719-BADA-6A87A9ABBCBB}"/>
    <cellStyle name="Comma 2 2 2 4 3 3 3 2 3" xfId="44085" xr:uid="{3EB8A342-A5F7-4003-8738-ADF077DC3617}"/>
    <cellStyle name="Comma 2 2 2 4 3 3 3 3" xfId="20862" xr:uid="{282939E1-2EDB-4FC2-A306-D06ECF61A264}"/>
    <cellStyle name="Comma 2 2 2 4 3 3 3 3 2" xfId="51686" xr:uid="{1FE0A689-6E02-422C-BED3-EE0303819989}"/>
    <cellStyle name="Comma 2 2 2 4 3 3 3 4" xfId="36276" xr:uid="{63FDC17F-0F9D-41CC-9AEA-493E861CEF06}"/>
    <cellStyle name="Comma 2 2 2 4 3 3 4" xfId="9457" xr:uid="{9373842B-1E63-4B97-A46D-913A8EB6C383}"/>
    <cellStyle name="Comma 2 2 2 4 3 3 4 2" xfId="24868" xr:uid="{116F5AFE-CE73-4E82-8AF1-877500236526}"/>
    <cellStyle name="Comma 2 2 2 4 3 3 4 2 2" xfId="55692" xr:uid="{02393F81-6568-4BD1-8682-9134B7754369}"/>
    <cellStyle name="Comma 2 2 2 4 3 3 4 3" xfId="40282" xr:uid="{C3370545-D419-4A05-87DD-CE4E731D03A8}"/>
    <cellStyle name="Comma 2 2 2 4 3 3 5" xfId="17059" xr:uid="{5CB9EDA8-7419-4072-984A-4F6AB1323781}"/>
    <cellStyle name="Comma 2 2 2 4 3 3 5 2" xfId="47883" xr:uid="{F3E041BC-57BF-4283-ACD0-C740B42E81B1}"/>
    <cellStyle name="Comma 2 2 2 4 3 3 6" xfId="32473" xr:uid="{F8653306-15B4-4C50-8169-66D276925B1C}"/>
    <cellStyle name="Comma 2 2 2 4 3 4" xfId="2279" xr:uid="{1662E854-5A5D-40E1-8000-6B62C3428F56}"/>
    <cellStyle name="Comma 2 2 2 4 3 4 2" xfId="6082" xr:uid="{FA10C02D-7C57-41A2-B54D-873D8571B5A0}"/>
    <cellStyle name="Comma 2 2 2 4 3 4 2 2" xfId="13893" xr:uid="{DA088562-2E45-4FAD-86B7-CC0F9E743E86}"/>
    <cellStyle name="Comma 2 2 2 4 3 4 2 2 2" xfId="29304" xr:uid="{A8355612-DD0B-4285-AE86-4A3C32864EA1}"/>
    <cellStyle name="Comma 2 2 2 4 3 4 2 2 2 2" xfId="60128" xr:uid="{9997F5F6-0335-4544-85A0-5428D849708F}"/>
    <cellStyle name="Comma 2 2 2 4 3 4 2 2 3" xfId="44718" xr:uid="{20815E89-08D6-43AF-84DA-17210868F93D}"/>
    <cellStyle name="Comma 2 2 2 4 3 4 2 3" xfId="21495" xr:uid="{EDD9C790-5EF2-4C19-BD29-46B225B74E1B}"/>
    <cellStyle name="Comma 2 2 2 4 3 4 2 3 2" xfId="52319" xr:uid="{7AA922F7-8326-47EC-9EB6-32714B9E6B83}"/>
    <cellStyle name="Comma 2 2 2 4 3 4 2 4" xfId="36909" xr:uid="{50107AC7-D9E2-4094-90D8-490509C4F82C}"/>
    <cellStyle name="Comma 2 2 2 4 3 4 3" xfId="10090" xr:uid="{DFA56A3B-1171-4374-A6BE-C5805862292A}"/>
    <cellStyle name="Comma 2 2 2 4 3 4 3 2" xfId="25501" xr:uid="{F1091B16-4CAC-400B-A81B-5AE53B898A3E}"/>
    <cellStyle name="Comma 2 2 2 4 3 4 3 2 2" xfId="56325" xr:uid="{C33E27C2-A6DE-407F-ADD5-1215CF006AA2}"/>
    <cellStyle name="Comma 2 2 2 4 3 4 3 3" xfId="40915" xr:uid="{6D28AC3C-0C0A-4D0F-8A02-E003C1EC37DC}"/>
    <cellStyle name="Comma 2 2 2 4 3 4 4" xfId="17692" xr:uid="{D23E07B2-8230-489A-8C90-C1418489D154}"/>
    <cellStyle name="Comma 2 2 2 4 3 4 4 2" xfId="48516" xr:uid="{D4C5BB30-6005-4A89-8929-C7FE5EAD969D}"/>
    <cellStyle name="Comma 2 2 2 4 3 4 5" xfId="33106" xr:uid="{3A3E055F-93E6-4109-B791-A9F4A0BD71FA}"/>
    <cellStyle name="Comma 2 2 2 4 3 5" xfId="4183" xr:uid="{CC23DAF1-18FF-4786-B1AE-B934616695E2}"/>
    <cellStyle name="Comma 2 2 2 4 3 5 2" xfId="11994" xr:uid="{7A287361-3B54-4DEE-9F66-BB828055D29F}"/>
    <cellStyle name="Comma 2 2 2 4 3 5 2 2" xfId="27405" xr:uid="{D345550F-C466-4B72-958B-908D3B5CDC61}"/>
    <cellStyle name="Comma 2 2 2 4 3 5 2 2 2" xfId="58229" xr:uid="{8B4066C4-45AD-4DA6-AE20-51805D3F8C0D}"/>
    <cellStyle name="Comma 2 2 2 4 3 5 2 3" xfId="42819" xr:uid="{F9827539-A118-4795-ABBF-F9E0B2E15572}"/>
    <cellStyle name="Comma 2 2 2 4 3 5 3" xfId="19596" xr:uid="{86BE7AC6-87EE-4CF7-8F16-56822C0C91F2}"/>
    <cellStyle name="Comma 2 2 2 4 3 5 3 2" xfId="50420" xr:uid="{BB80CC8E-2892-49D1-86A4-280970BD1578}"/>
    <cellStyle name="Comma 2 2 2 4 3 5 4" xfId="35010" xr:uid="{33ABC90D-0078-4E04-AD10-CEA025A99268}"/>
    <cellStyle name="Comma 2 2 2 4 3 6" xfId="8191" xr:uid="{228E74CD-B717-4E20-9130-51AEA7ABB0E8}"/>
    <cellStyle name="Comma 2 2 2 4 3 6 2" xfId="23602" xr:uid="{DF892EC7-5503-4EE0-B4D6-C1717110FC28}"/>
    <cellStyle name="Comma 2 2 2 4 3 6 2 2" xfId="54426" xr:uid="{14867D04-0C49-4511-9F06-581707F506E2}"/>
    <cellStyle name="Comma 2 2 2 4 3 6 3" xfId="39016" xr:uid="{D306C2C2-16D5-43BF-AD23-6EE628D87690}"/>
    <cellStyle name="Comma 2 2 2 4 3 7" xfId="15793" xr:uid="{723DBE4A-6FCE-4997-A069-1298BBB4439C}"/>
    <cellStyle name="Comma 2 2 2 4 3 7 2" xfId="46617" xr:uid="{572BCABD-0603-4FD8-806E-408653C0C6C3}"/>
    <cellStyle name="Comma 2 2 2 4 3 8" xfId="31207" xr:uid="{0B1F9644-39D9-4BF7-BC99-3D777A90A3E7}"/>
    <cellStyle name="Comma 2 2 2 4 4" xfId="800" xr:uid="{5E3F5870-E5ED-45CC-BF18-5D70FE1533E0}"/>
    <cellStyle name="Comma 2 2 2 4 4 2" xfId="2699" xr:uid="{A437EF81-AF68-43D8-90E5-D893A4351B23}"/>
    <cellStyle name="Comma 2 2 2 4 4 2 2" xfId="6502" xr:uid="{CDD1880F-7867-45E3-BBC9-5B1185A4FA37}"/>
    <cellStyle name="Comma 2 2 2 4 4 2 2 2" xfId="14313" xr:uid="{7F7DF09C-2350-4265-8FC4-36C00FFD56F5}"/>
    <cellStyle name="Comma 2 2 2 4 4 2 2 2 2" xfId="29724" xr:uid="{D93FEBCF-D3F2-4E38-9F57-4D6E97D831C5}"/>
    <cellStyle name="Comma 2 2 2 4 4 2 2 2 2 2" xfId="60548" xr:uid="{2DE79998-6FE4-47B7-B8FF-C3E698B91C16}"/>
    <cellStyle name="Comma 2 2 2 4 4 2 2 2 3" xfId="45138" xr:uid="{E49619B3-21B2-484A-B8E9-4E0BEA784387}"/>
    <cellStyle name="Comma 2 2 2 4 4 2 2 3" xfId="21915" xr:uid="{D2FC0032-27AF-4B6C-A19A-B207B51A818E}"/>
    <cellStyle name="Comma 2 2 2 4 4 2 2 3 2" xfId="52739" xr:uid="{D6AC64BA-7C61-491E-AC5C-BDDD8BFEF34C}"/>
    <cellStyle name="Comma 2 2 2 4 4 2 2 4" xfId="37329" xr:uid="{DD7DB2DF-9D1E-4556-9505-D38CA780907B}"/>
    <cellStyle name="Comma 2 2 2 4 4 2 3" xfId="10510" xr:uid="{69CD350B-A4C6-490D-BDD2-30A4920AED48}"/>
    <cellStyle name="Comma 2 2 2 4 4 2 3 2" xfId="25921" xr:uid="{CB3D68BE-AE9B-483B-98EC-276C6B8181BF}"/>
    <cellStyle name="Comma 2 2 2 4 4 2 3 2 2" xfId="56745" xr:uid="{496991B5-1BDD-4154-8F27-D20B618C210C}"/>
    <cellStyle name="Comma 2 2 2 4 4 2 3 3" xfId="41335" xr:uid="{9F3ABB4F-7316-4370-9DE4-D21BAD96F3EF}"/>
    <cellStyle name="Comma 2 2 2 4 4 2 4" xfId="18112" xr:uid="{76DEFDF9-5390-4226-BA92-D9C2B5CCFB1A}"/>
    <cellStyle name="Comma 2 2 2 4 4 2 4 2" xfId="48936" xr:uid="{A9B72D72-1FC1-408E-8C0B-83113770B4EE}"/>
    <cellStyle name="Comma 2 2 2 4 4 2 5" xfId="33526" xr:uid="{5B7455EA-8852-4128-B3B7-9EC60326EB14}"/>
    <cellStyle name="Comma 2 2 2 4 4 3" xfId="4603" xr:uid="{F45C7AA8-88A7-4002-8213-F93BDED91839}"/>
    <cellStyle name="Comma 2 2 2 4 4 3 2" xfId="12414" xr:uid="{9369D566-08CE-4C1C-892E-BCBA167F5663}"/>
    <cellStyle name="Comma 2 2 2 4 4 3 2 2" xfId="27825" xr:uid="{66466EBC-FFD1-4C09-8696-FD6C4268E1C2}"/>
    <cellStyle name="Comma 2 2 2 4 4 3 2 2 2" xfId="58649" xr:uid="{AEB6D61B-15E2-4D3C-A485-EDFC27F85C29}"/>
    <cellStyle name="Comma 2 2 2 4 4 3 2 3" xfId="43239" xr:uid="{AF375748-5F3E-4B4B-B2B0-03F060686D3E}"/>
    <cellStyle name="Comma 2 2 2 4 4 3 3" xfId="20016" xr:uid="{BDD188B0-FBEC-491A-995A-A8135114D3FF}"/>
    <cellStyle name="Comma 2 2 2 4 4 3 3 2" xfId="50840" xr:uid="{A9FC2E28-0AA2-4AE5-9A41-938D09F32DBC}"/>
    <cellStyle name="Comma 2 2 2 4 4 3 4" xfId="35430" xr:uid="{DF13C791-0A91-4C1B-8F24-BA893C695A40}"/>
    <cellStyle name="Comma 2 2 2 4 4 4" xfId="8611" xr:uid="{DE749751-3051-4F30-956C-D9759D15B4E4}"/>
    <cellStyle name="Comma 2 2 2 4 4 4 2" xfId="24022" xr:uid="{74100A37-C11A-4B74-8097-5AC8C24013C9}"/>
    <cellStyle name="Comma 2 2 2 4 4 4 2 2" xfId="54846" xr:uid="{2B5564BD-7972-4CB6-BC01-139F2F014CA5}"/>
    <cellStyle name="Comma 2 2 2 4 4 4 3" xfId="39436" xr:uid="{ABA80A93-CF8E-4135-8D2A-795E90734DCA}"/>
    <cellStyle name="Comma 2 2 2 4 4 5" xfId="16213" xr:uid="{60D18801-5783-4649-B5D8-B0E673A46FB1}"/>
    <cellStyle name="Comma 2 2 2 4 4 5 2" xfId="47037" xr:uid="{4871C553-6AD4-4002-96BF-9339EB596B0F}"/>
    <cellStyle name="Comma 2 2 2 4 4 6" xfId="31627" xr:uid="{49859985-DD47-455A-96A2-758E67050639}"/>
    <cellStyle name="Comma 2 2 2 4 5" xfId="1433" xr:uid="{4705CEEA-8C6A-4B5C-847D-7BF7F0E54B55}"/>
    <cellStyle name="Comma 2 2 2 4 5 2" xfId="3332" xr:uid="{D66B2C9A-35E0-4439-9DBB-BA972E2BD1D2}"/>
    <cellStyle name="Comma 2 2 2 4 5 2 2" xfId="7135" xr:uid="{CE076B17-9590-4B3F-8070-AA7248EAB6BD}"/>
    <cellStyle name="Comma 2 2 2 4 5 2 2 2" xfId="14946" xr:uid="{41F45700-F2BB-4DF6-9FD1-D027F8485ABF}"/>
    <cellStyle name="Comma 2 2 2 4 5 2 2 2 2" xfId="30357" xr:uid="{931FF317-CE3E-448E-BDAB-09A994ABD156}"/>
    <cellStyle name="Comma 2 2 2 4 5 2 2 2 2 2" xfId="61181" xr:uid="{064BEE4B-8352-40FD-9196-ACBE7A7D335B}"/>
    <cellStyle name="Comma 2 2 2 4 5 2 2 2 3" xfId="45771" xr:uid="{1CEAF90F-D70F-4FFE-8445-6C3BFCC74632}"/>
    <cellStyle name="Comma 2 2 2 4 5 2 2 3" xfId="22548" xr:uid="{4144C0F3-A02C-43B4-9CE7-1DDF6FE530D1}"/>
    <cellStyle name="Comma 2 2 2 4 5 2 2 3 2" xfId="53372" xr:uid="{930E51CA-A4D9-4C26-A84E-622841619C24}"/>
    <cellStyle name="Comma 2 2 2 4 5 2 2 4" xfId="37962" xr:uid="{0E6B8DCB-C1DF-491E-AB19-301AC8C3A873}"/>
    <cellStyle name="Comma 2 2 2 4 5 2 3" xfId="11143" xr:uid="{68A7CBD1-5730-4926-9EC4-6DE0D39FD24A}"/>
    <cellStyle name="Comma 2 2 2 4 5 2 3 2" xfId="26554" xr:uid="{03257089-D894-46A4-B2EF-2563A20478E8}"/>
    <cellStyle name="Comma 2 2 2 4 5 2 3 2 2" xfId="57378" xr:uid="{D4229E72-CB08-44DE-B418-E22D77D6D704}"/>
    <cellStyle name="Comma 2 2 2 4 5 2 3 3" xfId="41968" xr:uid="{5EB46CA0-98F2-457E-B26E-C0F51BB1339A}"/>
    <cellStyle name="Comma 2 2 2 4 5 2 4" xfId="18745" xr:uid="{D02AACD0-4131-4E84-8C47-2D58A7DC21F6}"/>
    <cellStyle name="Comma 2 2 2 4 5 2 4 2" xfId="49569" xr:uid="{93D80AD9-8C42-47C8-95ED-BBB5CB8064EB}"/>
    <cellStyle name="Comma 2 2 2 4 5 2 5" xfId="34159" xr:uid="{50674EF5-1CE1-41D3-B2DF-BD3C71D4F4F6}"/>
    <cellStyle name="Comma 2 2 2 4 5 3" xfId="5236" xr:uid="{7B44028D-4A1D-4312-BFC7-ADD9B070DC11}"/>
    <cellStyle name="Comma 2 2 2 4 5 3 2" xfId="13047" xr:uid="{4FFC1BAD-07FD-4390-ABFA-C1970AF98E0C}"/>
    <cellStyle name="Comma 2 2 2 4 5 3 2 2" xfId="28458" xr:uid="{5A4A9BE1-76A5-48E9-991E-DBD46F0CCC23}"/>
    <cellStyle name="Comma 2 2 2 4 5 3 2 2 2" xfId="59282" xr:uid="{87078141-D7F7-4EC7-BC98-82920AA12115}"/>
    <cellStyle name="Comma 2 2 2 4 5 3 2 3" xfId="43872" xr:uid="{8115D0D6-9F12-4C24-AE06-3AB33D65696A}"/>
    <cellStyle name="Comma 2 2 2 4 5 3 3" xfId="20649" xr:uid="{D6CC7D79-5EF0-4E0F-968B-D51D529DB7A9}"/>
    <cellStyle name="Comma 2 2 2 4 5 3 3 2" xfId="51473" xr:uid="{F4C2199F-5FD4-4C44-BC16-E2EF6127AD29}"/>
    <cellStyle name="Comma 2 2 2 4 5 3 4" xfId="36063" xr:uid="{784CA107-954E-4362-BC3E-2E83F0129778}"/>
    <cellStyle name="Comma 2 2 2 4 5 4" xfId="9244" xr:uid="{442584CD-B81B-498E-BFDC-4FF0C3EA7D2A}"/>
    <cellStyle name="Comma 2 2 2 4 5 4 2" xfId="24655" xr:uid="{A8EF7107-D08F-4D35-B0CB-5A2E79CF1EA0}"/>
    <cellStyle name="Comma 2 2 2 4 5 4 2 2" xfId="55479" xr:uid="{09F4F09D-1376-4134-BB7E-627E91F54609}"/>
    <cellStyle name="Comma 2 2 2 4 5 4 3" xfId="40069" xr:uid="{60E7F7E6-4D5E-4C60-AD0E-C80EFA31999A}"/>
    <cellStyle name="Comma 2 2 2 4 5 5" xfId="16846" xr:uid="{0EB69EFB-0B2A-49F3-A2F6-DFD81C643E1C}"/>
    <cellStyle name="Comma 2 2 2 4 5 5 2" xfId="47670" xr:uid="{443B0DE7-39C5-4162-87B5-E9A506705F29}"/>
    <cellStyle name="Comma 2 2 2 4 5 6" xfId="32260" xr:uid="{477F9BBE-EE6D-4C75-847F-7E826EE2D437}"/>
    <cellStyle name="Comma 2 2 2 4 6" xfId="2066" xr:uid="{D24BF4E8-1152-41CE-887C-A71B251B22A5}"/>
    <cellStyle name="Comma 2 2 2 4 6 2" xfId="5869" xr:uid="{80729E78-2494-438C-9AE7-9174752A6863}"/>
    <cellStyle name="Comma 2 2 2 4 6 2 2" xfId="13680" xr:uid="{E76CDC30-2400-45D5-A875-1F1E8039B521}"/>
    <cellStyle name="Comma 2 2 2 4 6 2 2 2" xfId="29091" xr:uid="{BDC7E30B-C262-48AF-AEF1-88C406FC7FBF}"/>
    <cellStyle name="Comma 2 2 2 4 6 2 2 2 2" xfId="59915" xr:uid="{25ABD3E9-1544-4CA7-BA3B-EB72C6565330}"/>
    <cellStyle name="Comma 2 2 2 4 6 2 2 3" xfId="44505" xr:uid="{8D3AE7ED-C236-4D46-9E98-4F7DBC9032A9}"/>
    <cellStyle name="Comma 2 2 2 4 6 2 3" xfId="21282" xr:uid="{82BE841C-C185-4AF3-87EF-3921D090E9AB}"/>
    <cellStyle name="Comma 2 2 2 4 6 2 3 2" xfId="52106" xr:uid="{C464AE4D-C192-4832-ACDA-1E8712A6947D}"/>
    <cellStyle name="Comma 2 2 2 4 6 2 4" xfId="36696" xr:uid="{A40941DB-1B7F-4F5E-9DC8-FA5DDFC3D9E4}"/>
    <cellStyle name="Comma 2 2 2 4 6 3" xfId="9877" xr:uid="{30601F36-9BFB-4B75-B908-504CB35BDAD4}"/>
    <cellStyle name="Comma 2 2 2 4 6 3 2" xfId="25288" xr:uid="{803A092B-22C8-4A42-949B-AFC34F6ADA88}"/>
    <cellStyle name="Comma 2 2 2 4 6 3 2 2" xfId="56112" xr:uid="{2A589752-BDEE-488A-9891-C14E426F13D7}"/>
    <cellStyle name="Comma 2 2 2 4 6 3 3" xfId="40702" xr:uid="{61E55CD7-51B3-45B9-B4BF-94810161B157}"/>
    <cellStyle name="Comma 2 2 2 4 6 4" xfId="17479" xr:uid="{53CEEB18-2F16-4A95-AC58-DEFF1E023B8F}"/>
    <cellStyle name="Comma 2 2 2 4 6 4 2" xfId="48303" xr:uid="{65CA62FD-240E-4ACB-A44B-16E6F6EA2483}"/>
    <cellStyle name="Comma 2 2 2 4 6 5" xfId="32893" xr:uid="{8C715C2A-967E-4AEB-94E2-2D1864811DA7}"/>
    <cellStyle name="Comma 2 2 2 4 7" xfId="3970" xr:uid="{90EC0974-C4D4-4B7C-AFCE-CE885FD4BA23}"/>
    <cellStyle name="Comma 2 2 2 4 7 2" xfId="11781" xr:uid="{D33DD589-B30A-48F9-AD44-4D0E876A3BC0}"/>
    <cellStyle name="Comma 2 2 2 4 7 2 2" xfId="27192" xr:uid="{3FF41846-E613-4177-8631-301EB00B2243}"/>
    <cellStyle name="Comma 2 2 2 4 7 2 2 2" xfId="58016" xr:uid="{3D62EA07-D2CA-4AA5-ACCE-8C75CA7514D4}"/>
    <cellStyle name="Comma 2 2 2 4 7 2 3" xfId="42606" xr:uid="{FE108888-1133-4A3E-967E-A60868E18523}"/>
    <cellStyle name="Comma 2 2 2 4 7 3" xfId="19383" xr:uid="{FAC50423-7A85-435C-B0CA-27A8B4425E1E}"/>
    <cellStyle name="Comma 2 2 2 4 7 3 2" xfId="50207" xr:uid="{EDC3EB83-9C04-43CC-B507-216AE5B0F524}"/>
    <cellStyle name="Comma 2 2 2 4 7 4" xfId="34797" xr:uid="{B94B8A5F-3F3A-4211-A68E-8CCE4770F6A0}"/>
    <cellStyle name="Comma 2 2 2 4 8" xfId="7978" xr:uid="{8D421D67-4B59-4B37-9F6F-A6B38F279BEE}"/>
    <cellStyle name="Comma 2 2 2 4 8 2" xfId="23389" xr:uid="{0F7DA10D-6AF4-477C-A7B4-FF87730E1B5A}"/>
    <cellStyle name="Comma 2 2 2 4 8 2 2" xfId="54213" xr:uid="{C31B4E25-74F0-4C84-886B-80D4F24C13A9}"/>
    <cellStyle name="Comma 2 2 2 4 8 3" xfId="38803" xr:uid="{736063C8-FF52-4AFF-9BB2-609F612FD39C}"/>
    <cellStyle name="Comma 2 2 2 4 9" xfId="7769" xr:uid="{331986E2-71D6-4067-B475-7E925491D7A6}"/>
    <cellStyle name="Comma 2 2 2 4 9 2" xfId="23180" xr:uid="{821F2781-64A1-40BF-87D9-2A24CB1FCB85}"/>
    <cellStyle name="Comma 2 2 2 4 9 2 2" xfId="54004" xr:uid="{34586364-ABA5-4CA9-A1D6-1D602737F2DB}"/>
    <cellStyle name="Comma 2 2 2 4 9 3" xfId="38594" xr:uid="{2D79F5D8-31F6-48FB-BC2A-C96852979CCB}"/>
    <cellStyle name="Comma 2 2 2 5" xfId="544" xr:uid="{EA452A1B-70F6-4F79-9297-CE898A483E43}"/>
    <cellStyle name="Comma 2 2 2 5 2" xfId="1177" xr:uid="{9492824C-FA90-4FFC-B2CE-271666A4C34C}"/>
    <cellStyle name="Comma 2 2 2 5 2 2" xfId="3076" xr:uid="{52E67840-30B5-4CCA-99F3-801548EEE8B8}"/>
    <cellStyle name="Comma 2 2 2 5 2 2 2" xfId="6879" xr:uid="{8D4655CA-457D-468F-A63F-B2B3A27380F7}"/>
    <cellStyle name="Comma 2 2 2 5 2 2 2 2" xfId="14690" xr:uid="{2E1D523C-A9C8-4698-950C-79941D78B24E}"/>
    <cellStyle name="Comma 2 2 2 5 2 2 2 2 2" xfId="30101" xr:uid="{B64749CE-E087-4CD9-B280-56A94C5257D8}"/>
    <cellStyle name="Comma 2 2 2 5 2 2 2 2 2 2" xfId="60925" xr:uid="{C56398AB-B9BE-463F-A1EB-52F78B14D644}"/>
    <cellStyle name="Comma 2 2 2 5 2 2 2 2 3" xfId="45515" xr:uid="{4AFD9D20-158F-4F8A-9174-23514C148683}"/>
    <cellStyle name="Comma 2 2 2 5 2 2 2 3" xfId="22292" xr:uid="{93E871B3-277B-481F-9879-B4B78DC16E16}"/>
    <cellStyle name="Comma 2 2 2 5 2 2 2 3 2" xfId="53116" xr:uid="{5C13B8EB-92F6-429E-B90A-A259CCC1870E}"/>
    <cellStyle name="Comma 2 2 2 5 2 2 2 4" xfId="37706" xr:uid="{4D2E4E0D-427F-472D-9D43-A0F079F1828D}"/>
    <cellStyle name="Comma 2 2 2 5 2 2 3" xfId="10887" xr:uid="{45DDB974-7E73-494A-9155-2988C951FEBD}"/>
    <cellStyle name="Comma 2 2 2 5 2 2 3 2" xfId="26298" xr:uid="{162AD603-C4CE-459E-A0B8-BD17AF494DDC}"/>
    <cellStyle name="Comma 2 2 2 5 2 2 3 2 2" xfId="57122" xr:uid="{C8F29D41-FF18-411F-8691-78A5B31E3644}"/>
    <cellStyle name="Comma 2 2 2 5 2 2 3 3" xfId="41712" xr:uid="{FE4F9F4E-E41E-476F-B949-6F1DDF6B8EB7}"/>
    <cellStyle name="Comma 2 2 2 5 2 2 4" xfId="18489" xr:uid="{585FD4E3-218A-4463-AE23-90D1092F7F9C}"/>
    <cellStyle name="Comma 2 2 2 5 2 2 4 2" xfId="49313" xr:uid="{FE6EF794-79DF-4A6E-B5BA-84604F5B04CD}"/>
    <cellStyle name="Comma 2 2 2 5 2 2 5" xfId="33903" xr:uid="{20EED354-8C42-46F2-839E-1F8E8B2309E7}"/>
    <cellStyle name="Comma 2 2 2 5 2 3" xfId="4980" xr:uid="{A71AD0C1-FC3C-47F8-8452-413DD63B37AC}"/>
    <cellStyle name="Comma 2 2 2 5 2 3 2" xfId="12791" xr:uid="{B6C1A127-B5F8-45A3-9C76-188226524DA0}"/>
    <cellStyle name="Comma 2 2 2 5 2 3 2 2" xfId="28202" xr:uid="{73C586BE-5995-493E-AA60-FFE6E2E791C8}"/>
    <cellStyle name="Comma 2 2 2 5 2 3 2 2 2" xfId="59026" xr:uid="{CE9DE0E5-4DD4-446C-844E-C981509C417D}"/>
    <cellStyle name="Comma 2 2 2 5 2 3 2 3" xfId="43616" xr:uid="{0925A59A-6D78-4896-8B78-68FEAAEAC66E}"/>
    <cellStyle name="Comma 2 2 2 5 2 3 3" xfId="20393" xr:uid="{FD577AC9-2242-4B45-A90D-E09312C3D0A7}"/>
    <cellStyle name="Comma 2 2 2 5 2 3 3 2" xfId="51217" xr:uid="{66428944-754F-453A-B26E-556CE9D856F5}"/>
    <cellStyle name="Comma 2 2 2 5 2 3 4" xfId="35807" xr:uid="{8A24B133-97D5-49C5-AEDD-166917C85891}"/>
    <cellStyle name="Comma 2 2 2 5 2 4" xfId="8988" xr:uid="{BBAFB25B-A334-4CED-A191-FAF90E5ECBD5}"/>
    <cellStyle name="Comma 2 2 2 5 2 4 2" xfId="24399" xr:uid="{7DC982B2-FBB6-4784-BACA-DA56B5A78CD7}"/>
    <cellStyle name="Comma 2 2 2 5 2 4 2 2" xfId="55223" xr:uid="{201E2227-8A96-4DF3-B85E-31DCCAE924C1}"/>
    <cellStyle name="Comma 2 2 2 5 2 4 3" xfId="39813" xr:uid="{71D232F7-AFC6-4442-A737-6341E60CDF39}"/>
    <cellStyle name="Comma 2 2 2 5 2 5" xfId="16590" xr:uid="{9395444F-F568-4CDC-9793-FBD08FB58114}"/>
    <cellStyle name="Comma 2 2 2 5 2 5 2" xfId="47414" xr:uid="{C5C04293-F40A-4A43-A226-2747654B050C}"/>
    <cellStyle name="Comma 2 2 2 5 2 6" xfId="32004" xr:uid="{6EE57D5C-EB20-42AA-96D8-3F6CBCF9B1F3}"/>
    <cellStyle name="Comma 2 2 2 5 3" xfId="1810" xr:uid="{9AC63A6C-7509-4585-9459-413B69406681}"/>
    <cellStyle name="Comma 2 2 2 5 3 2" xfId="3709" xr:uid="{43E5CA07-D5A7-4DA1-8C3E-641DF445CD37}"/>
    <cellStyle name="Comma 2 2 2 5 3 2 2" xfId="7512" xr:uid="{1F615E8F-0F4E-4D64-8ADF-7236D6047F50}"/>
    <cellStyle name="Comma 2 2 2 5 3 2 2 2" xfId="15323" xr:uid="{0CA3FDE4-7DE8-4FB7-BE74-61737470EA49}"/>
    <cellStyle name="Comma 2 2 2 5 3 2 2 2 2" xfId="30734" xr:uid="{CA33F263-0D74-4DEA-BDDF-E746ABE19DEB}"/>
    <cellStyle name="Comma 2 2 2 5 3 2 2 2 2 2" xfId="61558" xr:uid="{1AAEF08E-D779-4D48-948D-2CEB2E98B543}"/>
    <cellStyle name="Comma 2 2 2 5 3 2 2 2 3" xfId="46148" xr:uid="{18CDDBF9-5635-4203-BBA3-21799E068463}"/>
    <cellStyle name="Comma 2 2 2 5 3 2 2 3" xfId="22925" xr:uid="{1F008F43-5BDC-4574-AECC-5F5EB82ED544}"/>
    <cellStyle name="Comma 2 2 2 5 3 2 2 3 2" xfId="53749" xr:uid="{023FCD91-D443-4ED3-94E0-B83E51912A29}"/>
    <cellStyle name="Comma 2 2 2 5 3 2 2 4" xfId="38339" xr:uid="{E44D13B7-91A6-45C8-A0E6-E2E8DC6FFAF2}"/>
    <cellStyle name="Comma 2 2 2 5 3 2 3" xfId="11520" xr:uid="{0017992B-3DFE-4AA3-B4F4-F7CC6E2ECB1E}"/>
    <cellStyle name="Comma 2 2 2 5 3 2 3 2" xfId="26931" xr:uid="{C6D7C3A9-CB2B-44EA-B63F-93AF00F39AA9}"/>
    <cellStyle name="Comma 2 2 2 5 3 2 3 2 2" xfId="57755" xr:uid="{96AF9BCA-E110-4F93-ACBD-204EEA564E77}"/>
    <cellStyle name="Comma 2 2 2 5 3 2 3 3" xfId="42345" xr:uid="{A5DA4C16-DE6B-4A58-9D82-56C1643D952E}"/>
    <cellStyle name="Comma 2 2 2 5 3 2 4" xfId="19122" xr:uid="{BD5D4AD1-7D98-4D1E-86D7-DF0BFC62FE7B}"/>
    <cellStyle name="Comma 2 2 2 5 3 2 4 2" xfId="49946" xr:uid="{068F56AA-4DE4-4B82-8B46-B80921AE39D1}"/>
    <cellStyle name="Comma 2 2 2 5 3 2 5" xfId="34536" xr:uid="{8FECE599-81AB-4EE0-B6BB-F18F88F552EF}"/>
    <cellStyle name="Comma 2 2 2 5 3 3" xfId="5613" xr:uid="{1D1605FF-7F30-4267-84F1-0E131ADC989A}"/>
    <cellStyle name="Comma 2 2 2 5 3 3 2" xfId="13424" xr:uid="{F7758149-63F4-47D7-BE14-940699F803DC}"/>
    <cellStyle name="Comma 2 2 2 5 3 3 2 2" xfId="28835" xr:uid="{63D5EE80-898B-4F88-BDBF-4625AF00F2D1}"/>
    <cellStyle name="Comma 2 2 2 5 3 3 2 2 2" xfId="59659" xr:uid="{8E1E81DA-9D21-451F-A5C8-B915107DE002}"/>
    <cellStyle name="Comma 2 2 2 5 3 3 2 3" xfId="44249" xr:uid="{624AAD8D-D7BE-43D4-B6A7-A6B404976E55}"/>
    <cellStyle name="Comma 2 2 2 5 3 3 3" xfId="21026" xr:uid="{EBC80E2E-724F-4BE7-9D0D-0A2111A3ADB5}"/>
    <cellStyle name="Comma 2 2 2 5 3 3 3 2" xfId="51850" xr:uid="{7A71D4A4-FE45-4763-94CD-17638CB4ED9D}"/>
    <cellStyle name="Comma 2 2 2 5 3 3 4" xfId="36440" xr:uid="{ED7EAB51-4908-45DA-A36C-9E14EB5B95CD}"/>
    <cellStyle name="Comma 2 2 2 5 3 4" xfId="9621" xr:uid="{1A13AC02-46E3-47B2-B0D7-628A545AF507}"/>
    <cellStyle name="Comma 2 2 2 5 3 4 2" xfId="25032" xr:uid="{DDF80502-CC60-4D1F-BE81-ECE853643E89}"/>
    <cellStyle name="Comma 2 2 2 5 3 4 2 2" xfId="55856" xr:uid="{EFE117D3-6465-4E9B-A4E4-669A25527B0E}"/>
    <cellStyle name="Comma 2 2 2 5 3 4 3" xfId="40446" xr:uid="{43F375AA-066E-4247-939B-2E7EB7A677FD}"/>
    <cellStyle name="Comma 2 2 2 5 3 5" xfId="17223" xr:uid="{1F39BF97-91C7-40C9-8D45-B302B841B248}"/>
    <cellStyle name="Comma 2 2 2 5 3 5 2" xfId="48047" xr:uid="{E71D5914-2B5F-4268-AAAD-CAEEC0FA726F}"/>
    <cellStyle name="Comma 2 2 2 5 3 6" xfId="32637" xr:uid="{A1358619-39B6-4C30-B3A8-EB4E0454A4F2}"/>
    <cellStyle name="Comma 2 2 2 5 4" xfId="2443" xr:uid="{6C61B7E0-2572-4862-B166-543E1899944D}"/>
    <cellStyle name="Comma 2 2 2 5 4 2" xfId="6246" xr:uid="{50F4A451-D389-4062-9F60-2A03C74F7CDA}"/>
    <cellStyle name="Comma 2 2 2 5 4 2 2" xfId="14057" xr:uid="{FAEE492C-D81F-4469-ADEB-ECA8F9C09529}"/>
    <cellStyle name="Comma 2 2 2 5 4 2 2 2" xfId="29468" xr:uid="{2C01DF16-038A-4224-84F3-9066FB0BFF82}"/>
    <cellStyle name="Comma 2 2 2 5 4 2 2 2 2" xfId="60292" xr:uid="{F3E08D3D-BED0-4ABB-B842-2C575D00268D}"/>
    <cellStyle name="Comma 2 2 2 5 4 2 2 3" xfId="44882" xr:uid="{A643B410-7840-4EFA-A16F-CF5877E8F099}"/>
    <cellStyle name="Comma 2 2 2 5 4 2 3" xfId="21659" xr:uid="{7C47140C-4B10-4629-A461-27959FD8C9B1}"/>
    <cellStyle name="Comma 2 2 2 5 4 2 3 2" xfId="52483" xr:uid="{DF76C37F-4DCA-42AA-89C7-F2B81E559C70}"/>
    <cellStyle name="Comma 2 2 2 5 4 2 4" xfId="37073" xr:uid="{F0EF1B3B-AFB1-4BA6-AF2A-DC81AC354BB0}"/>
    <cellStyle name="Comma 2 2 2 5 4 3" xfId="10254" xr:uid="{E3C13DD8-AF85-42BC-8309-6754E79C809B}"/>
    <cellStyle name="Comma 2 2 2 5 4 3 2" xfId="25665" xr:uid="{E440EBA6-5E31-471C-8E88-EB8666C72CDE}"/>
    <cellStyle name="Comma 2 2 2 5 4 3 2 2" xfId="56489" xr:uid="{8C74721D-83A9-43F8-8134-FEF37A24DC67}"/>
    <cellStyle name="Comma 2 2 2 5 4 3 3" xfId="41079" xr:uid="{4265E5DE-0CE9-4C25-8D98-6CA319EDDF43}"/>
    <cellStyle name="Comma 2 2 2 5 4 4" xfId="17856" xr:uid="{ED5525F6-4019-4C57-A499-50DFF6C2A420}"/>
    <cellStyle name="Comma 2 2 2 5 4 4 2" xfId="48680" xr:uid="{1FA5671F-626F-4E00-B65B-D7E80ACED15A}"/>
    <cellStyle name="Comma 2 2 2 5 4 5" xfId="33270" xr:uid="{B03FBE89-02B8-444E-905E-076407B36CBA}"/>
    <cellStyle name="Comma 2 2 2 5 5" xfId="4347" xr:uid="{1AFB6DFC-E116-4B8E-9E68-FAA28310D97D}"/>
    <cellStyle name="Comma 2 2 2 5 5 2" xfId="12158" xr:uid="{336ADA1B-CAEB-4947-B7DB-18C2A4BB256B}"/>
    <cellStyle name="Comma 2 2 2 5 5 2 2" xfId="27569" xr:uid="{057937EF-3B91-4937-B595-612CA94CB19A}"/>
    <cellStyle name="Comma 2 2 2 5 5 2 2 2" xfId="58393" xr:uid="{97BE4A54-C2A0-4BC6-B273-89DBFEFCC7B9}"/>
    <cellStyle name="Comma 2 2 2 5 5 2 3" xfId="42983" xr:uid="{0A1C9160-AAFE-4FF8-A864-9981863AEE70}"/>
    <cellStyle name="Comma 2 2 2 5 5 3" xfId="19760" xr:uid="{4D1B4747-4161-4F4B-B9BE-57496028C2AE}"/>
    <cellStyle name="Comma 2 2 2 5 5 3 2" xfId="50584" xr:uid="{D1F91173-DB53-487B-B6A3-B7E81B0614A8}"/>
    <cellStyle name="Comma 2 2 2 5 5 4" xfId="35174" xr:uid="{0B423767-F739-403E-BFCF-5A4D38295601}"/>
    <cellStyle name="Comma 2 2 2 5 6" xfId="8355" xr:uid="{71A199F6-5D38-4E69-8B0B-E05850E6CF32}"/>
    <cellStyle name="Comma 2 2 2 5 6 2" xfId="23766" xr:uid="{9A9C2818-BC7C-46B0-81C1-3EFFE947F853}"/>
    <cellStyle name="Comma 2 2 2 5 6 2 2" xfId="54590" xr:uid="{3402DA31-31C2-4471-B488-21B1A5B1E23C}"/>
    <cellStyle name="Comma 2 2 2 5 6 3" xfId="39180" xr:uid="{289E9FEE-8AEA-462B-B301-2C664ABD07D1}"/>
    <cellStyle name="Comma 2 2 2 5 7" xfId="15957" xr:uid="{EF00F999-38C8-48CD-899B-B4F62020D636}"/>
    <cellStyle name="Comma 2 2 2 5 7 2" xfId="46781" xr:uid="{5DE247A2-C596-4AAB-A377-E73249930F82}"/>
    <cellStyle name="Comma 2 2 2 5 8" xfId="31371" xr:uid="{B78E7F25-71C2-4FB0-B177-E5CDDA028F0C}"/>
    <cellStyle name="Comma 2 2 2 6" xfId="335" xr:uid="{5AF0554D-A887-466E-84DF-91D0679D3AA3}"/>
    <cellStyle name="Comma 2 2 2 6 2" xfId="968" xr:uid="{E4588A84-7F11-46FA-8239-E620A8C028A8}"/>
    <cellStyle name="Comma 2 2 2 6 2 2" xfId="2867" xr:uid="{3A1A459B-413B-4B41-BEC9-B946BE38838D}"/>
    <cellStyle name="Comma 2 2 2 6 2 2 2" xfId="6670" xr:uid="{FCC3F39A-0C98-48DD-BA73-C0F690732FB6}"/>
    <cellStyle name="Comma 2 2 2 6 2 2 2 2" xfId="14481" xr:uid="{0A0E398E-8AA6-4CBD-AF91-BF4753189930}"/>
    <cellStyle name="Comma 2 2 2 6 2 2 2 2 2" xfId="29892" xr:uid="{17156153-B399-4C71-BF6B-523405958535}"/>
    <cellStyle name="Comma 2 2 2 6 2 2 2 2 2 2" xfId="60716" xr:uid="{48D548F9-C97F-4FF2-9FE9-0C2DB60138E7}"/>
    <cellStyle name="Comma 2 2 2 6 2 2 2 2 3" xfId="45306" xr:uid="{93C47915-88DD-4204-B9E1-8FEFD2F6C0E6}"/>
    <cellStyle name="Comma 2 2 2 6 2 2 2 3" xfId="22083" xr:uid="{BD73DC3A-924B-4ED0-98F3-15279CA5EDA9}"/>
    <cellStyle name="Comma 2 2 2 6 2 2 2 3 2" xfId="52907" xr:uid="{D853E194-23CF-4D66-9FD3-A1601766307F}"/>
    <cellStyle name="Comma 2 2 2 6 2 2 2 4" xfId="37497" xr:uid="{8151E457-8727-41E8-B675-EA1955491809}"/>
    <cellStyle name="Comma 2 2 2 6 2 2 3" xfId="10678" xr:uid="{56FF7076-4A16-434B-9719-54F4E12623AD}"/>
    <cellStyle name="Comma 2 2 2 6 2 2 3 2" xfId="26089" xr:uid="{AA7106EF-94B8-4CF2-8DC0-68FFF0D5873F}"/>
    <cellStyle name="Comma 2 2 2 6 2 2 3 2 2" xfId="56913" xr:uid="{5226679D-5B64-42AB-9AEB-E3257F378ECD}"/>
    <cellStyle name="Comma 2 2 2 6 2 2 3 3" xfId="41503" xr:uid="{C4B28025-36E8-490E-93EA-73A2DEEBA3EF}"/>
    <cellStyle name="Comma 2 2 2 6 2 2 4" xfId="18280" xr:uid="{DDA869AB-137D-4D22-8DD5-E3486DE7F4D1}"/>
    <cellStyle name="Comma 2 2 2 6 2 2 4 2" xfId="49104" xr:uid="{0F1E2F3D-D4D5-4F5E-BDE0-E3A6AE659F1F}"/>
    <cellStyle name="Comma 2 2 2 6 2 2 5" xfId="33694" xr:uid="{07C88F63-2019-4BDB-B9E0-AB2160EBBE0E}"/>
    <cellStyle name="Comma 2 2 2 6 2 3" xfId="4771" xr:uid="{1EED2217-EA09-4D3C-812D-6C00D28A5E5E}"/>
    <cellStyle name="Comma 2 2 2 6 2 3 2" xfId="12582" xr:uid="{02F47B27-EF54-4906-B989-0AE5BDC12336}"/>
    <cellStyle name="Comma 2 2 2 6 2 3 2 2" xfId="27993" xr:uid="{2A1E5036-F61A-4F8F-88CB-8119699A3D0F}"/>
    <cellStyle name="Comma 2 2 2 6 2 3 2 2 2" xfId="58817" xr:uid="{27901B5D-1A93-4143-8B38-2CA228F9A267}"/>
    <cellStyle name="Comma 2 2 2 6 2 3 2 3" xfId="43407" xr:uid="{607AC249-9671-42BF-BE9F-6D873ED986F0}"/>
    <cellStyle name="Comma 2 2 2 6 2 3 3" xfId="20184" xr:uid="{021A18C2-8D85-4173-A06B-721B5645413A}"/>
    <cellStyle name="Comma 2 2 2 6 2 3 3 2" xfId="51008" xr:uid="{0250F820-6792-443A-8941-811968B2C53B}"/>
    <cellStyle name="Comma 2 2 2 6 2 3 4" xfId="35598" xr:uid="{8C5CC83F-0680-48CC-8DC0-0DA214D835E5}"/>
    <cellStyle name="Comma 2 2 2 6 2 4" xfId="8779" xr:uid="{056B85DC-6C04-474A-A674-1BD625351AF6}"/>
    <cellStyle name="Comma 2 2 2 6 2 4 2" xfId="24190" xr:uid="{E9C0E604-B68E-42F7-B9C0-E67A6DD8218A}"/>
    <cellStyle name="Comma 2 2 2 6 2 4 2 2" xfId="55014" xr:uid="{ED5BE56B-C1EC-492B-80BB-D5D56F210C07}"/>
    <cellStyle name="Comma 2 2 2 6 2 4 3" xfId="39604" xr:uid="{0128FB04-721D-46E9-A5A0-839D593B4B70}"/>
    <cellStyle name="Comma 2 2 2 6 2 5" xfId="16381" xr:uid="{85125839-FC44-4B95-8DDB-7A6F07913A5F}"/>
    <cellStyle name="Comma 2 2 2 6 2 5 2" xfId="47205" xr:uid="{DC90AE6D-3214-4B77-B05B-664149B698AD}"/>
    <cellStyle name="Comma 2 2 2 6 2 6" xfId="31795" xr:uid="{07573A50-C50A-4143-BB9C-2F68482D28B2}"/>
    <cellStyle name="Comma 2 2 2 6 3" xfId="1601" xr:uid="{CE263F45-EFEA-44B4-B3A3-223BC60E7CFC}"/>
    <cellStyle name="Comma 2 2 2 6 3 2" xfId="3500" xr:uid="{34A60729-24D6-4AD0-B7FB-2D2D2AFC28F8}"/>
    <cellStyle name="Comma 2 2 2 6 3 2 2" xfId="7303" xr:uid="{C34A6B1B-399F-49AB-954C-BC16FB6584A7}"/>
    <cellStyle name="Comma 2 2 2 6 3 2 2 2" xfId="15114" xr:uid="{0FE09AE1-DFEA-4F0B-A449-328E6D8C02F1}"/>
    <cellStyle name="Comma 2 2 2 6 3 2 2 2 2" xfId="30525" xr:uid="{CFE16CB3-FA5E-48F8-BC89-2F9F1D35C135}"/>
    <cellStyle name="Comma 2 2 2 6 3 2 2 2 2 2" xfId="61349" xr:uid="{5306B882-2921-4FE8-974B-8DFAB449F39D}"/>
    <cellStyle name="Comma 2 2 2 6 3 2 2 2 3" xfId="45939" xr:uid="{D31F8703-4119-41C0-80BB-1A6371F79C14}"/>
    <cellStyle name="Comma 2 2 2 6 3 2 2 3" xfId="22716" xr:uid="{9716E9D2-91E9-4F0F-BA51-6FB3F4EE4FB3}"/>
    <cellStyle name="Comma 2 2 2 6 3 2 2 3 2" xfId="53540" xr:uid="{31B4403B-F613-44BC-BE71-916A6092208E}"/>
    <cellStyle name="Comma 2 2 2 6 3 2 2 4" xfId="38130" xr:uid="{E0CA8504-CD47-4A3E-AF18-5A5A9CAC7948}"/>
    <cellStyle name="Comma 2 2 2 6 3 2 3" xfId="11311" xr:uid="{C313D98F-1733-42E3-9F54-51B3B5545691}"/>
    <cellStyle name="Comma 2 2 2 6 3 2 3 2" xfId="26722" xr:uid="{E6A0D502-6CBE-409F-B384-783C3701EE79}"/>
    <cellStyle name="Comma 2 2 2 6 3 2 3 2 2" xfId="57546" xr:uid="{052837A0-D799-406B-A372-8FEBB97339F5}"/>
    <cellStyle name="Comma 2 2 2 6 3 2 3 3" xfId="42136" xr:uid="{BFED9996-5479-4B12-9A91-9EDB88EB6572}"/>
    <cellStyle name="Comma 2 2 2 6 3 2 4" xfId="18913" xr:uid="{1A3DA91E-A340-45A8-A2DB-4D9BAE31E5FD}"/>
    <cellStyle name="Comma 2 2 2 6 3 2 4 2" xfId="49737" xr:uid="{7F0F678C-872E-455C-8D82-68A5F9789EE9}"/>
    <cellStyle name="Comma 2 2 2 6 3 2 5" xfId="34327" xr:uid="{48CDC36B-342E-4CFB-A788-1934ABA46DF5}"/>
    <cellStyle name="Comma 2 2 2 6 3 3" xfId="5404" xr:uid="{C8B32A75-BEB6-4B04-A528-56976EC124F4}"/>
    <cellStyle name="Comma 2 2 2 6 3 3 2" xfId="13215" xr:uid="{173BCD2C-6166-4025-B2E0-08E7983174F8}"/>
    <cellStyle name="Comma 2 2 2 6 3 3 2 2" xfId="28626" xr:uid="{594AE46D-B77C-4240-B163-A9982FD9EAF8}"/>
    <cellStyle name="Comma 2 2 2 6 3 3 2 2 2" xfId="59450" xr:uid="{0A7F495A-D1BB-4B53-90EE-5109C51A60CE}"/>
    <cellStyle name="Comma 2 2 2 6 3 3 2 3" xfId="44040" xr:uid="{699F7955-15F5-4273-A45B-C66220580B67}"/>
    <cellStyle name="Comma 2 2 2 6 3 3 3" xfId="20817" xr:uid="{E2395FF3-EBC9-49BF-AE74-F3AA70C87E97}"/>
    <cellStyle name="Comma 2 2 2 6 3 3 3 2" xfId="51641" xr:uid="{2CC2C720-71DB-4EB9-B547-E37A13B86CDD}"/>
    <cellStyle name="Comma 2 2 2 6 3 3 4" xfId="36231" xr:uid="{E3D37E5C-9644-4A2C-B759-2751AA43CDE7}"/>
    <cellStyle name="Comma 2 2 2 6 3 4" xfId="9412" xr:uid="{75200B93-662F-4AE1-B49E-7E6E61CF53E4}"/>
    <cellStyle name="Comma 2 2 2 6 3 4 2" xfId="24823" xr:uid="{FA012EB8-9553-4391-ABB5-EEAB3F29271A}"/>
    <cellStyle name="Comma 2 2 2 6 3 4 2 2" xfId="55647" xr:uid="{D51D2ED4-878E-4C81-A714-F8A9264A85E4}"/>
    <cellStyle name="Comma 2 2 2 6 3 4 3" xfId="40237" xr:uid="{0134E65D-3305-4BFF-8AA4-852D6A99F954}"/>
    <cellStyle name="Comma 2 2 2 6 3 5" xfId="17014" xr:uid="{350D1B33-84FE-4134-8A74-D268625CA795}"/>
    <cellStyle name="Comma 2 2 2 6 3 5 2" xfId="47838" xr:uid="{4D08C8D5-65EB-4D8B-830A-66244AE22162}"/>
    <cellStyle name="Comma 2 2 2 6 3 6" xfId="32428" xr:uid="{9B5AF31C-271F-4E7A-A962-4522BD828942}"/>
    <cellStyle name="Comma 2 2 2 6 4" xfId="2234" xr:uid="{E0AD6561-18F2-4919-9F39-BE15CE562BA9}"/>
    <cellStyle name="Comma 2 2 2 6 4 2" xfId="6037" xr:uid="{CD2C0AE2-ABD8-4A15-BACE-962BA0A2CBD1}"/>
    <cellStyle name="Comma 2 2 2 6 4 2 2" xfId="13848" xr:uid="{4052F9F7-AA84-4BB1-B9A4-A39C8596DC1D}"/>
    <cellStyle name="Comma 2 2 2 6 4 2 2 2" xfId="29259" xr:uid="{6F6B5184-BF16-4B34-8DF3-C30DC0834A31}"/>
    <cellStyle name="Comma 2 2 2 6 4 2 2 2 2" xfId="60083" xr:uid="{99D11C04-61B3-429F-87F6-3BBCA579FDBA}"/>
    <cellStyle name="Comma 2 2 2 6 4 2 2 3" xfId="44673" xr:uid="{4273F4E5-3DDA-447E-87E9-00EAA3581D14}"/>
    <cellStyle name="Comma 2 2 2 6 4 2 3" xfId="21450" xr:uid="{AE537C63-3353-430D-9BE6-7C18EB8CF913}"/>
    <cellStyle name="Comma 2 2 2 6 4 2 3 2" xfId="52274" xr:uid="{4345FD54-1EA1-42FB-9A1E-F2DA41C74612}"/>
    <cellStyle name="Comma 2 2 2 6 4 2 4" xfId="36864" xr:uid="{22E56A96-8735-4630-B174-B92767A0E61F}"/>
    <cellStyle name="Comma 2 2 2 6 4 3" xfId="10045" xr:uid="{F20696B9-ED30-4F7C-9D22-6A2115FE015D}"/>
    <cellStyle name="Comma 2 2 2 6 4 3 2" xfId="25456" xr:uid="{5DFFC829-807D-45C7-986A-2331936A10C2}"/>
    <cellStyle name="Comma 2 2 2 6 4 3 2 2" xfId="56280" xr:uid="{DCFA5EEF-3FA5-41AF-BB10-6810EB482D36}"/>
    <cellStyle name="Comma 2 2 2 6 4 3 3" xfId="40870" xr:uid="{60675453-CF07-4365-BC1A-0D7EF5EFE6C1}"/>
    <cellStyle name="Comma 2 2 2 6 4 4" xfId="17647" xr:uid="{7B4C0DC5-F354-42FF-9BC2-D5B579FFAE04}"/>
    <cellStyle name="Comma 2 2 2 6 4 4 2" xfId="48471" xr:uid="{AFBD5DF0-A57C-4527-8196-B6F68BEEF127}"/>
    <cellStyle name="Comma 2 2 2 6 4 5" xfId="33061" xr:uid="{6500CDD0-6A67-42A7-B1FA-F907C3105D72}"/>
    <cellStyle name="Comma 2 2 2 6 5" xfId="4138" xr:uid="{EC046F8B-FB7A-4CDF-B0BE-CDA182DE62CB}"/>
    <cellStyle name="Comma 2 2 2 6 5 2" xfId="11949" xr:uid="{7A175DA1-F1BA-4977-BA74-48551D87D758}"/>
    <cellStyle name="Comma 2 2 2 6 5 2 2" xfId="27360" xr:uid="{78CDAEF9-A1EE-412D-9287-C2EDE7A1E3E0}"/>
    <cellStyle name="Comma 2 2 2 6 5 2 2 2" xfId="58184" xr:uid="{79A23FAB-0F6C-4E64-8F45-CC2FDADEC309}"/>
    <cellStyle name="Comma 2 2 2 6 5 2 3" xfId="42774" xr:uid="{DE077183-4812-4B86-B1F9-6A8A6E0B4C24}"/>
    <cellStyle name="Comma 2 2 2 6 5 3" xfId="19551" xr:uid="{710E47A5-6B9B-4EA9-802F-70B7D0E0177B}"/>
    <cellStyle name="Comma 2 2 2 6 5 3 2" xfId="50375" xr:uid="{D632AC56-A011-4AC8-BE6A-0613EB96FF90}"/>
    <cellStyle name="Comma 2 2 2 6 5 4" xfId="34965" xr:uid="{31905000-7B72-4876-B04E-7E9DE6D1662F}"/>
    <cellStyle name="Comma 2 2 2 6 6" xfId="8146" xr:uid="{6D89601F-1B2C-47F5-A927-0555D6EF6652}"/>
    <cellStyle name="Comma 2 2 2 6 6 2" xfId="23557" xr:uid="{7268B164-5128-4EF8-8FAE-291DE499E643}"/>
    <cellStyle name="Comma 2 2 2 6 6 2 2" xfId="54381" xr:uid="{D9F54587-ED44-4F59-A868-2F43C9AD4C00}"/>
    <cellStyle name="Comma 2 2 2 6 6 3" xfId="38971" xr:uid="{1D515AF8-62C0-40C1-8FB1-08DE889F4853}"/>
    <cellStyle name="Comma 2 2 2 6 7" xfId="15748" xr:uid="{EA22F443-D55D-4BA9-BE86-113185906B2A}"/>
    <cellStyle name="Comma 2 2 2 6 7 2" xfId="46572" xr:uid="{E215CD2A-9F82-487D-824C-222784C121A3}"/>
    <cellStyle name="Comma 2 2 2 6 8" xfId="31162" xr:uid="{5DDA2DE4-A47A-489E-A5C2-FD73B6A32EEC}"/>
    <cellStyle name="Comma 2 2 2 7" xfId="755" xr:uid="{AF1F802A-0476-465C-8A24-1069CD0E46EF}"/>
    <cellStyle name="Comma 2 2 2 7 2" xfId="2654" xr:uid="{D52FAADE-91E1-44A3-9AA6-DC48654DC38E}"/>
    <cellStyle name="Comma 2 2 2 7 2 2" xfId="6457" xr:uid="{C142758A-090D-4B42-B988-28D5BFA1D0C4}"/>
    <cellStyle name="Comma 2 2 2 7 2 2 2" xfId="14268" xr:uid="{BBA60C6D-4B53-40F4-8C02-61EB969A717A}"/>
    <cellStyle name="Comma 2 2 2 7 2 2 2 2" xfId="29679" xr:uid="{A0B98BDB-EBE8-47FD-9ECA-99B29FC38278}"/>
    <cellStyle name="Comma 2 2 2 7 2 2 2 2 2" xfId="60503" xr:uid="{AD5006AA-0067-41DC-836D-971136CC4DA7}"/>
    <cellStyle name="Comma 2 2 2 7 2 2 2 3" xfId="45093" xr:uid="{746654EC-FA7B-443D-A374-D796622ACC3F}"/>
    <cellStyle name="Comma 2 2 2 7 2 2 3" xfId="21870" xr:uid="{6C9AE249-72B7-470C-8755-9AE51042DA00}"/>
    <cellStyle name="Comma 2 2 2 7 2 2 3 2" xfId="52694" xr:uid="{5EDAF610-5268-4720-8E00-1F573808E266}"/>
    <cellStyle name="Comma 2 2 2 7 2 2 4" xfId="37284" xr:uid="{FC361F5E-D4EE-4D6F-8EB3-5F5138D9F526}"/>
    <cellStyle name="Comma 2 2 2 7 2 3" xfId="10465" xr:uid="{62D6C5E9-5C11-40B9-851B-68473CF86D13}"/>
    <cellStyle name="Comma 2 2 2 7 2 3 2" xfId="25876" xr:uid="{9071AFB9-1C41-4D89-979C-AA4D783A7DA6}"/>
    <cellStyle name="Comma 2 2 2 7 2 3 2 2" xfId="56700" xr:uid="{6B405C3C-C62B-4AC2-9654-350EA1287911}"/>
    <cellStyle name="Comma 2 2 2 7 2 3 3" xfId="41290" xr:uid="{A75FBC86-4F4E-40D1-89BA-D58BE7B29D7F}"/>
    <cellStyle name="Comma 2 2 2 7 2 4" xfId="18067" xr:uid="{5CD325AB-EB5F-495F-A722-8A924FE5DCA1}"/>
    <cellStyle name="Comma 2 2 2 7 2 4 2" xfId="48891" xr:uid="{29D33B74-9AA4-40D0-8914-4B557462AFE0}"/>
    <cellStyle name="Comma 2 2 2 7 2 5" xfId="33481" xr:uid="{900395AA-49E0-474E-AC36-EAB846899BEB}"/>
    <cellStyle name="Comma 2 2 2 7 3" xfId="4558" xr:uid="{C436AAE1-0678-4FBD-9B34-0182864C8567}"/>
    <cellStyle name="Comma 2 2 2 7 3 2" xfId="12369" xr:uid="{AE48D2C5-2352-4B54-A712-CE28F98C51EC}"/>
    <cellStyle name="Comma 2 2 2 7 3 2 2" xfId="27780" xr:uid="{72696473-C9B3-43EE-A21D-28D1C39262AD}"/>
    <cellStyle name="Comma 2 2 2 7 3 2 2 2" xfId="58604" xr:uid="{E923EC3C-2782-4B29-836A-E666C4F98D13}"/>
    <cellStyle name="Comma 2 2 2 7 3 2 3" xfId="43194" xr:uid="{5D80BBCA-EDD9-4E81-83B5-E0206DDE2D7B}"/>
    <cellStyle name="Comma 2 2 2 7 3 3" xfId="19971" xr:uid="{F74D410D-D2FE-4549-A6C7-37B479CC98DC}"/>
    <cellStyle name="Comma 2 2 2 7 3 3 2" xfId="50795" xr:uid="{C9464270-85C9-420E-B5E2-DD48999ACD90}"/>
    <cellStyle name="Comma 2 2 2 7 3 4" xfId="35385" xr:uid="{9BFAAEBA-E0FC-40BE-96F4-5EA2413DFC0C}"/>
    <cellStyle name="Comma 2 2 2 7 4" xfId="8566" xr:uid="{7D5361F8-BFDE-4378-9C09-AD69523DF660}"/>
    <cellStyle name="Comma 2 2 2 7 4 2" xfId="23977" xr:uid="{1109D570-D1A6-4AFC-8F59-8FF457E6F632}"/>
    <cellStyle name="Comma 2 2 2 7 4 2 2" xfId="54801" xr:uid="{EAE40810-AE03-4811-BA84-700C3775F486}"/>
    <cellStyle name="Comma 2 2 2 7 4 3" xfId="39391" xr:uid="{2B803153-6DB1-4F87-A7B9-AFEF305A0144}"/>
    <cellStyle name="Comma 2 2 2 7 5" xfId="16168" xr:uid="{5307B1B6-56D6-4AB8-9DEC-C6932C494EAF}"/>
    <cellStyle name="Comma 2 2 2 7 5 2" xfId="46992" xr:uid="{7858170B-C905-45CF-8B43-603CC216A969}"/>
    <cellStyle name="Comma 2 2 2 7 6" xfId="31582" xr:uid="{52D1F093-0BAD-42BE-AA15-1266768A8B74}"/>
    <cellStyle name="Comma 2 2 2 8" xfId="1388" xr:uid="{9966E3CE-A81F-477E-944C-6EA295BC698C}"/>
    <cellStyle name="Comma 2 2 2 8 2" xfId="3287" xr:uid="{E0213687-2591-4E57-BDCB-50CA9F66847C}"/>
    <cellStyle name="Comma 2 2 2 8 2 2" xfId="7090" xr:uid="{A9690307-894B-4279-A523-C0D83C9A6937}"/>
    <cellStyle name="Comma 2 2 2 8 2 2 2" xfId="14901" xr:uid="{8A0E5B9B-1379-474E-9FFE-728F93BE3BAA}"/>
    <cellStyle name="Comma 2 2 2 8 2 2 2 2" xfId="30312" xr:uid="{E3EA9BB2-D7E7-46D0-B586-B32C6DBCCA7B}"/>
    <cellStyle name="Comma 2 2 2 8 2 2 2 2 2" xfId="61136" xr:uid="{E13CBC63-FF5C-4782-9E5E-B2F85A97CC86}"/>
    <cellStyle name="Comma 2 2 2 8 2 2 2 3" xfId="45726" xr:uid="{E2E8F5F4-CCD4-4F92-93FB-FFF8C98DDD49}"/>
    <cellStyle name="Comma 2 2 2 8 2 2 3" xfId="22503" xr:uid="{93B55DFB-EE6D-4166-91E9-1AD86C1044CB}"/>
    <cellStyle name="Comma 2 2 2 8 2 2 3 2" xfId="53327" xr:uid="{880D4C1E-463A-4A55-890D-BA47BA467F45}"/>
    <cellStyle name="Comma 2 2 2 8 2 2 4" xfId="37917" xr:uid="{593EC6C1-CBC3-45CD-A713-D775E1AB9DD4}"/>
    <cellStyle name="Comma 2 2 2 8 2 3" xfId="11098" xr:uid="{87FEF0BF-2009-4380-B757-BC2C5E7BA52C}"/>
    <cellStyle name="Comma 2 2 2 8 2 3 2" xfId="26509" xr:uid="{034C73B0-A047-416F-B089-FE1E80AD336F}"/>
    <cellStyle name="Comma 2 2 2 8 2 3 2 2" xfId="57333" xr:uid="{32219BA1-632F-4465-BAE6-F75BCCE61484}"/>
    <cellStyle name="Comma 2 2 2 8 2 3 3" xfId="41923" xr:uid="{5C829F33-E085-4C17-941E-656C8E04923D}"/>
    <cellStyle name="Comma 2 2 2 8 2 4" xfId="18700" xr:uid="{BE7FC404-E2D6-49FA-BA93-FF349A518F2D}"/>
    <cellStyle name="Comma 2 2 2 8 2 4 2" xfId="49524" xr:uid="{70E510E2-84D8-4B48-80FD-89CCF5FF5DF6}"/>
    <cellStyle name="Comma 2 2 2 8 2 5" xfId="34114" xr:uid="{9FA764F2-03A3-4CF3-B23C-2F453A0F9069}"/>
    <cellStyle name="Comma 2 2 2 8 3" xfId="5191" xr:uid="{C879FA68-B7F3-4431-99B8-DA76F5DD6F57}"/>
    <cellStyle name="Comma 2 2 2 8 3 2" xfId="13002" xr:uid="{1F55FF18-6AA7-439A-B7D0-94B8EBB72005}"/>
    <cellStyle name="Comma 2 2 2 8 3 2 2" xfId="28413" xr:uid="{7505487E-80C7-4AB5-9A82-F66D73B5EDB5}"/>
    <cellStyle name="Comma 2 2 2 8 3 2 2 2" xfId="59237" xr:uid="{A64BBBC9-873C-42B2-9422-9E1D551C23B0}"/>
    <cellStyle name="Comma 2 2 2 8 3 2 3" xfId="43827" xr:uid="{2874C069-093B-46D2-9985-A262D579F533}"/>
    <cellStyle name="Comma 2 2 2 8 3 3" xfId="20604" xr:uid="{4C71E5FB-4E99-45B1-A716-E88B133C7F59}"/>
    <cellStyle name="Comma 2 2 2 8 3 3 2" xfId="51428" xr:uid="{BD57BCF0-7C34-4993-8905-E19A2D95D54F}"/>
    <cellStyle name="Comma 2 2 2 8 3 4" xfId="36018" xr:uid="{1B0DD987-CE64-4D8E-9931-DF6A955DDBF3}"/>
    <cellStyle name="Comma 2 2 2 8 4" xfId="9199" xr:uid="{DEDC1F63-81BF-40C6-8F4C-A8F36D3DDF80}"/>
    <cellStyle name="Comma 2 2 2 8 4 2" xfId="24610" xr:uid="{1745EEF9-32F9-4636-83C7-D556BCA59BF6}"/>
    <cellStyle name="Comma 2 2 2 8 4 2 2" xfId="55434" xr:uid="{6EC60AD1-B527-4E29-A681-BF2A36E4282C}"/>
    <cellStyle name="Comma 2 2 2 8 4 3" xfId="40024" xr:uid="{22034FB2-86AA-46FF-B682-236C0F053C0A}"/>
    <cellStyle name="Comma 2 2 2 8 5" xfId="16801" xr:uid="{924066DA-B2FA-44FD-9CA6-880C38A71683}"/>
    <cellStyle name="Comma 2 2 2 8 5 2" xfId="47625" xr:uid="{A5147FAB-3552-4962-933E-EC5288BB4819}"/>
    <cellStyle name="Comma 2 2 2 8 6" xfId="32215" xr:uid="{2486827C-6AF5-44C7-A24B-BB76C2E443B0}"/>
    <cellStyle name="Comma 2 2 2 9" xfId="2021" xr:uid="{AC30FC8E-A720-49F1-985F-F1E12D6E3700}"/>
    <cellStyle name="Comma 2 2 2 9 2" xfId="5824" xr:uid="{EE78C6FD-DB27-40F9-AD96-955A463C8465}"/>
    <cellStyle name="Comma 2 2 2 9 2 2" xfId="13635" xr:uid="{B0EFE690-F5D8-4551-AF1C-15211797BA35}"/>
    <cellStyle name="Comma 2 2 2 9 2 2 2" xfId="29046" xr:uid="{C408C3EA-FBAC-4483-8701-DE78C5C30C5C}"/>
    <cellStyle name="Comma 2 2 2 9 2 2 2 2" xfId="59870" xr:uid="{2FCBF646-2337-4DB7-A740-15E176F36C86}"/>
    <cellStyle name="Comma 2 2 2 9 2 2 3" xfId="44460" xr:uid="{CBE71968-1F7F-4C05-9F40-9E57ED23CA46}"/>
    <cellStyle name="Comma 2 2 2 9 2 3" xfId="21237" xr:uid="{416041CC-1E41-4F30-AF1C-4F991EA2D9ED}"/>
    <cellStyle name="Comma 2 2 2 9 2 3 2" xfId="52061" xr:uid="{84558916-205A-4BEE-87C5-940AE7213F0C}"/>
    <cellStyle name="Comma 2 2 2 9 2 4" xfId="36651" xr:uid="{9CD6E08F-FE76-4A4E-A433-13664F088468}"/>
    <cellStyle name="Comma 2 2 2 9 3" xfId="9832" xr:uid="{CAC2A5D2-4E5F-4F8A-98F0-3AF513BDB965}"/>
    <cellStyle name="Comma 2 2 2 9 3 2" xfId="25243" xr:uid="{29657E52-565D-4C8B-8142-F1EC20FDCE95}"/>
    <cellStyle name="Comma 2 2 2 9 3 2 2" xfId="56067" xr:uid="{96FC6554-7C87-411C-9267-706589A87B93}"/>
    <cellStyle name="Comma 2 2 2 9 3 3" xfId="40657" xr:uid="{CF055361-9E89-479D-8D3F-E76C17EA2360}"/>
    <cellStyle name="Comma 2 2 2 9 4" xfId="17434" xr:uid="{362B7180-E491-4E80-A262-DE598B033F9A}"/>
    <cellStyle name="Comma 2 2 2 9 4 2" xfId="48258" xr:uid="{B7027B94-F806-49FE-A4CB-327A3FA4E3DD}"/>
    <cellStyle name="Comma 2 2 2 9 5" xfId="32848" xr:uid="{5905C158-8B13-49DC-8F42-13D2FDB46A54}"/>
    <cellStyle name="Comma 2 2 3" xfId="186" xr:uid="{CD6F4D7B-D4A6-4171-90BB-A8AD493FE620}"/>
    <cellStyle name="Comma 2 2 3 10" xfId="7789" xr:uid="{88D16BE5-C33A-4398-82DE-6C08EFB72E5F}"/>
    <cellStyle name="Comma 2 2 3 10 2" xfId="23200" xr:uid="{CBFDDA1A-F647-4536-BBFB-6E97387A51CB}"/>
    <cellStyle name="Comma 2 2 3 10 2 2" xfId="54024" xr:uid="{5DA8695D-30B4-428B-9C7A-C927A8BF0361}"/>
    <cellStyle name="Comma 2 2 3 10 3" xfId="38614" xr:uid="{3AC332B5-886F-4EE3-8103-9D7218D273CF}"/>
    <cellStyle name="Comma 2 2 3 11" xfId="15600" xr:uid="{1EB9A3E2-A420-4D36-89E3-441D90541EB8}"/>
    <cellStyle name="Comma 2 2 3 11 2" xfId="46424" xr:uid="{6DCE5C9F-DA66-4737-A42B-692E1D3BFDC0}"/>
    <cellStyle name="Comma 2 2 3 12" xfId="31014" xr:uid="{5774BE1B-2944-497E-9F7E-9CB3366FB5AA}"/>
    <cellStyle name="Comma 2 2 3 2" xfId="268" xr:uid="{BEE829A5-32CC-4797-AF3C-94D8B25C2048}"/>
    <cellStyle name="Comma 2 2 3 2 10" xfId="15682" xr:uid="{6D3B35FC-06B2-4BB6-AA8D-6F283481CBD2}"/>
    <cellStyle name="Comma 2 2 3 2 10 2" xfId="46506" xr:uid="{40B1C67C-4B47-44DA-9303-D003E29BC2FE}"/>
    <cellStyle name="Comma 2 2 3 2 11" xfId="31096" xr:uid="{D8E24B79-91F1-4209-B1B0-A9440C448C36}"/>
    <cellStyle name="Comma 2 2 3 2 2" xfId="691" xr:uid="{64C389CF-C514-4263-B04C-585575184F46}"/>
    <cellStyle name="Comma 2 2 3 2 2 2" xfId="1324" xr:uid="{63DB4CC9-7628-4FF7-8BE1-D7D6FB27968D}"/>
    <cellStyle name="Comma 2 2 3 2 2 2 2" xfId="3223" xr:uid="{00C9BD02-81C1-4B1D-9F32-0CB4F4AA27AC}"/>
    <cellStyle name="Comma 2 2 3 2 2 2 2 2" xfId="7026" xr:uid="{FC6D28D9-8B75-4B47-8597-293897CBFE07}"/>
    <cellStyle name="Comma 2 2 3 2 2 2 2 2 2" xfId="14837" xr:uid="{6D1B28FC-C6F0-4D21-B16D-0BA0DE7F0839}"/>
    <cellStyle name="Comma 2 2 3 2 2 2 2 2 2 2" xfId="30248" xr:uid="{2043B977-ECB7-4835-A319-2A1D5B7F6C7B}"/>
    <cellStyle name="Comma 2 2 3 2 2 2 2 2 2 2 2" xfId="61072" xr:uid="{247ED0FA-E2DD-41AF-B1D8-872B586FB2FD}"/>
    <cellStyle name="Comma 2 2 3 2 2 2 2 2 2 3" xfId="45662" xr:uid="{4965D05E-2EA6-4130-B1FD-9EBE891B45B0}"/>
    <cellStyle name="Comma 2 2 3 2 2 2 2 2 3" xfId="22439" xr:uid="{EBEB40E9-2E60-4919-A34C-9CAD7754880F}"/>
    <cellStyle name="Comma 2 2 3 2 2 2 2 2 3 2" xfId="53263" xr:uid="{2B013356-769C-4D3B-9B6F-6002947A68EC}"/>
    <cellStyle name="Comma 2 2 3 2 2 2 2 2 4" xfId="37853" xr:uid="{DE861F8C-AB0D-49A1-8632-C318A781001D}"/>
    <cellStyle name="Comma 2 2 3 2 2 2 2 3" xfId="11034" xr:uid="{94C6A30A-D0EE-44FA-B8E0-F5283CD97B30}"/>
    <cellStyle name="Comma 2 2 3 2 2 2 2 3 2" xfId="26445" xr:uid="{7EBFDC89-05A4-4C21-BED9-B845B25806D6}"/>
    <cellStyle name="Comma 2 2 3 2 2 2 2 3 2 2" xfId="57269" xr:uid="{75FE7A60-8C7C-419A-8CBC-94E05D05DF9A}"/>
    <cellStyle name="Comma 2 2 3 2 2 2 2 3 3" xfId="41859" xr:uid="{6807EE98-6271-4722-ACDC-B067AA7E8678}"/>
    <cellStyle name="Comma 2 2 3 2 2 2 2 4" xfId="18636" xr:uid="{A70E1201-CCC8-48B6-B7ED-F086970E412E}"/>
    <cellStyle name="Comma 2 2 3 2 2 2 2 4 2" xfId="49460" xr:uid="{FDE0CA16-04D8-44C9-ACD8-B5DC40261AAF}"/>
    <cellStyle name="Comma 2 2 3 2 2 2 2 5" xfId="34050" xr:uid="{93C03F8E-62EE-401B-B096-9FACA51A5E4D}"/>
    <cellStyle name="Comma 2 2 3 2 2 2 3" xfId="5127" xr:uid="{0EAF8807-C948-44EB-BBE2-30D3E5382861}"/>
    <cellStyle name="Comma 2 2 3 2 2 2 3 2" xfId="12938" xr:uid="{0FF1C22D-0DF5-493E-96E8-86EDD664A3F8}"/>
    <cellStyle name="Comma 2 2 3 2 2 2 3 2 2" xfId="28349" xr:uid="{EEB1CD17-2FF8-4805-9D70-6BF359999C10}"/>
    <cellStyle name="Comma 2 2 3 2 2 2 3 2 2 2" xfId="59173" xr:uid="{34ED92D5-A8FB-4C5C-8B36-50B9DFC99BA1}"/>
    <cellStyle name="Comma 2 2 3 2 2 2 3 2 3" xfId="43763" xr:uid="{281D48DA-A53B-45BB-AFC5-DBE80BE40511}"/>
    <cellStyle name="Comma 2 2 3 2 2 2 3 3" xfId="20540" xr:uid="{43FDDA89-C015-4FCB-B97D-9FF145B958A0}"/>
    <cellStyle name="Comma 2 2 3 2 2 2 3 3 2" xfId="51364" xr:uid="{8460A396-213B-4E6F-AEC5-0BA0102F8348}"/>
    <cellStyle name="Comma 2 2 3 2 2 2 3 4" xfId="35954" xr:uid="{A1A05259-DE41-4C3B-AC00-24F8ED1EE52D}"/>
    <cellStyle name="Comma 2 2 3 2 2 2 4" xfId="9135" xr:uid="{5E72D374-229D-4CCE-9022-1521EEEF1C34}"/>
    <cellStyle name="Comma 2 2 3 2 2 2 4 2" xfId="24546" xr:uid="{76D7ABC9-D48C-4393-BD78-ECA5CD9A3B01}"/>
    <cellStyle name="Comma 2 2 3 2 2 2 4 2 2" xfId="55370" xr:uid="{640399CB-97DA-4A01-9E48-1C2352FB3D02}"/>
    <cellStyle name="Comma 2 2 3 2 2 2 4 3" xfId="39960" xr:uid="{89FEA1D5-CC54-44AB-973E-7C3A3A5EF423}"/>
    <cellStyle name="Comma 2 2 3 2 2 2 5" xfId="16737" xr:uid="{3414318F-2A5A-4427-8656-26E9EE599E07}"/>
    <cellStyle name="Comma 2 2 3 2 2 2 5 2" xfId="47561" xr:uid="{60AC72B5-FC17-4B26-8245-77E4E9D78CE6}"/>
    <cellStyle name="Comma 2 2 3 2 2 2 6" xfId="32151" xr:uid="{FDE38308-C56B-4CC7-A19C-000D3D49DD44}"/>
    <cellStyle name="Comma 2 2 3 2 2 3" xfId="1957" xr:uid="{9E449D0B-EF45-49DF-AB00-43284330236F}"/>
    <cellStyle name="Comma 2 2 3 2 2 3 2" xfId="3856" xr:uid="{C1CE834B-9B7D-4EB4-BB5E-FE2A4D6BCC0E}"/>
    <cellStyle name="Comma 2 2 3 2 2 3 2 2" xfId="7659" xr:uid="{29039D93-286C-4F9A-BF7A-285BBA338D30}"/>
    <cellStyle name="Comma 2 2 3 2 2 3 2 2 2" xfId="15470" xr:uid="{39E8A619-1CF0-4753-9C8B-1C9066B823AD}"/>
    <cellStyle name="Comma 2 2 3 2 2 3 2 2 2 2" xfId="30881" xr:uid="{6E2C5D73-A41E-412F-8774-99FA655E7E5B}"/>
    <cellStyle name="Comma 2 2 3 2 2 3 2 2 2 2 2" xfId="61705" xr:uid="{BFBFB587-3720-454B-8AAD-652C0DA7612A}"/>
    <cellStyle name="Comma 2 2 3 2 2 3 2 2 2 3" xfId="46295" xr:uid="{570AD9D5-C15D-4652-A8B7-458907200959}"/>
    <cellStyle name="Comma 2 2 3 2 2 3 2 2 3" xfId="23072" xr:uid="{720D85FD-0FAE-40BA-912E-1A9B741BD281}"/>
    <cellStyle name="Comma 2 2 3 2 2 3 2 2 3 2" xfId="53896" xr:uid="{DD5F57FC-3CE3-43C7-8E2C-1826D16668EB}"/>
    <cellStyle name="Comma 2 2 3 2 2 3 2 2 4" xfId="38486" xr:uid="{FE0B5B7B-97CB-413A-9805-38ACB9E13DDB}"/>
    <cellStyle name="Comma 2 2 3 2 2 3 2 3" xfId="11667" xr:uid="{EA414E6C-E344-46C9-8F42-C44D4A3F8C6D}"/>
    <cellStyle name="Comma 2 2 3 2 2 3 2 3 2" xfId="27078" xr:uid="{4217E093-3F63-43B5-AAF1-DB3B556B9121}"/>
    <cellStyle name="Comma 2 2 3 2 2 3 2 3 2 2" xfId="57902" xr:uid="{87D99856-0FB8-46D4-BEBC-2874CC96908C}"/>
    <cellStyle name="Comma 2 2 3 2 2 3 2 3 3" xfId="42492" xr:uid="{062B8C61-210C-41A5-BB85-1565DAD6E689}"/>
    <cellStyle name="Comma 2 2 3 2 2 3 2 4" xfId="19269" xr:uid="{1AD7A581-11FE-4A15-A078-9002EB9EB5F2}"/>
    <cellStyle name="Comma 2 2 3 2 2 3 2 4 2" xfId="50093" xr:uid="{E4F2DD21-8364-45DC-9A6A-D04F180FEA39}"/>
    <cellStyle name="Comma 2 2 3 2 2 3 2 5" xfId="34683" xr:uid="{8D009EA9-6309-43DC-9941-32F07C29AEB8}"/>
    <cellStyle name="Comma 2 2 3 2 2 3 3" xfId="5760" xr:uid="{020A9264-14A8-4576-9D42-1455B960C803}"/>
    <cellStyle name="Comma 2 2 3 2 2 3 3 2" xfId="13571" xr:uid="{E6200B67-D741-400D-AAFF-30D154DA7762}"/>
    <cellStyle name="Comma 2 2 3 2 2 3 3 2 2" xfId="28982" xr:uid="{28FD7599-1D89-45D2-87D1-8A54906BA2F4}"/>
    <cellStyle name="Comma 2 2 3 2 2 3 3 2 2 2" xfId="59806" xr:uid="{4893F69D-4EBC-495A-9997-0ED9308BB690}"/>
    <cellStyle name="Comma 2 2 3 2 2 3 3 2 3" xfId="44396" xr:uid="{DC93FEF0-55B2-4A90-BB31-9889D801EF0D}"/>
    <cellStyle name="Comma 2 2 3 2 2 3 3 3" xfId="21173" xr:uid="{8ABADFCB-AC24-43BE-AE26-37FAC16557A0}"/>
    <cellStyle name="Comma 2 2 3 2 2 3 3 3 2" xfId="51997" xr:uid="{F9038C31-04B9-4860-9BD0-CF5CB16BC10D}"/>
    <cellStyle name="Comma 2 2 3 2 2 3 3 4" xfId="36587" xr:uid="{601EDED4-96F9-45BC-A416-16730241544B}"/>
    <cellStyle name="Comma 2 2 3 2 2 3 4" xfId="9768" xr:uid="{5A955C96-6337-411A-8BEC-E952E4E6FAEE}"/>
    <cellStyle name="Comma 2 2 3 2 2 3 4 2" xfId="25179" xr:uid="{A6FA87BA-2872-4693-BD69-AD6CB93AEE46}"/>
    <cellStyle name="Comma 2 2 3 2 2 3 4 2 2" xfId="56003" xr:uid="{6F23B1BC-9B05-44B3-A7C9-925930CE989E}"/>
    <cellStyle name="Comma 2 2 3 2 2 3 4 3" xfId="40593" xr:uid="{8C50D509-6296-4156-BE2C-0BC1D37E800A}"/>
    <cellStyle name="Comma 2 2 3 2 2 3 5" xfId="17370" xr:uid="{8C94EC91-7D36-453E-871B-0EC633737CD1}"/>
    <cellStyle name="Comma 2 2 3 2 2 3 5 2" xfId="48194" xr:uid="{259EE781-EF8A-4091-820E-DB30115B6A71}"/>
    <cellStyle name="Comma 2 2 3 2 2 3 6" xfId="32784" xr:uid="{23EDACD3-28EE-4BFE-B899-951D093F96FA}"/>
    <cellStyle name="Comma 2 2 3 2 2 4" xfId="2590" xr:uid="{D3DDDCC2-F04E-47E2-BB6C-77422D3C9968}"/>
    <cellStyle name="Comma 2 2 3 2 2 4 2" xfId="6393" xr:uid="{57DDB296-8D5F-4D12-BC5E-F76AE11F8855}"/>
    <cellStyle name="Comma 2 2 3 2 2 4 2 2" xfId="14204" xr:uid="{EEB8342D-015E-4F3D-A97F-05F2143F9B2C}"/>
    <cellStyle name="Comma 2 2 3 2 2 4 2 2 2" xfId="29615" xr:uid="{F4E05EB3-F1DB-4B4A-BA19-E2E8660495C4}"/>
    <cellStyle name="Comma 2 2 3 2 2 4 2 2 2 2" xfId="60439" xr:uid="{396DC7AA-5978-4FCD-B2E1-4F9A16A31701}"/>
    <cellStyle name="Comma 2 2 3 2 2 4 2 2 3" xfId="45029" xr:uid="{407277E6-806D-4DAE-9542-F33A556188DF}"/>
    <cellStyle name="Comma 2 2 3 2 2 4 2 3" xfId="21806" xr:uid="{AD9B5F1E-ED8F-4B64-A5BC-7BFC3A2A4657}"/>
    <cellStyle name="Comma 2 2 3 2 2 4 2 3 2" xfId="52630" xr:uid="{41EA0F00-CB4C-4A60-972A-EDA72CF0FF1C}"/>
    <cellStyle name="Comma 2 2 3 2 2 4 2 4" xfId="37220" xr:uid="{B3C9B745-CF46-4714-9308-8906BC3C157E}"/>
    <cellStyle name="Comma 2 2 3 2 2 4 3" xfId="10401" xr:uid="{F5AA5C3A-A63A-4F44-A5F9-073FD43EC474}"/>
    <cellStyle name="Comma 2 2 3 2 2 4 3 2" xfId="25812" xr:uid="{87229C50-E941-43F0-A9D3-6B7BF563A572}"/>
    <cellStyle name="Comma 2 2 3 2 2 4 3 2 2" xfId="56636" xr:uid="{83A7EDA3-A8AF-4D62-99AC-4A588E4A0F9A}"/>
    <cellStyle name="Comma 2 2 3 2 2 4 3 3" xfId="41226" xr:uid="{44E91913-2B79-429F-913E-54C2554616FA}"/>
    <cellStyle name="Comma 2 2 3 2 2 4 4" xfId="18003" xr:uid="{155EEB1A-51C9-4B0B-802F-A6B6A4DEE6FA}"/>
    <cellStyle name="Comma 2 2 3 2 2 4 4 2" xfId="48827" xr:uid="{A830C058-34E1-4A20-AFBC-AB484EC7338E}"/>
    <cellStyle name="Comma 2 2 3 2 2 4 5" xfId="33417" xr:uid="{7040B696-D9F3-4F4E-A5AC-C24A55C0CAA2}"/>
    <cellStyle name="Comma 2 2 3 2 2 5" xfId="4494" xr:uid="{588B6D29-AB76-4F10-A020-592C1E260CBA}"/>
    <cellStyle name="Comma 2 2 3 2 2 5 2" xfId="12305" xr:uid="{DA37B9C1-5EAD-485D-9BB4-4D463F56A9EC}"/>
    <cellStyle name="Comma 2 2 3 2 2 5 2 2" xfId="27716" xr:uid="{8025BFC1-33CB-42C7-81FC-6B0DBCDDA935}"/>
    <cellStyle name="Comma 2 2 3 2 2 5 2 2 2" xfId="58540" xr:uid="{0A88A129-3091-4120-A61C-F7A9E9DD9A19}"/>
    <cellStyle name="Comma 2 2 3 2 2 5 2 3" xfId="43130" xr:uid="{8B6CEE92-CE49-45B6-9EDD-34241C213034}"/>
    <cellStyle name="Comma 2 2 3 2 2 5 3" xfId="19907" xr:uid="{6550124F-CBDA-4884-A9A4-B0BC9620D6C3}"/>
    <cellStyle name="Comma 2 2 3 2 2 5 3 2" xfId="50731" xr:uid="{EDD10E3C-F883-4702-A9DE-47D928F9C272}"/>
    <cellStyle name="Comma 2 2 3 2 2 5 4" xfId="35321" xr:uid="{45A9E974-8502-4101-AEC4-DB22E68AE78E}"/>
    <cellStyle name="Comma 2 2 3 2 2 6" xfId="8502" xr:uid="{EBA1E659-E869-4BAC-AD10-799614EC8432}"/>
    <cellStyle name="Comma 2 2 3 2 2 6 2" xfId="23913" xr:uid="{35569670-AC9F-4D3C-8BE9-AC7D0E7EDB4D}"/>
    <cellStyle name="Comma 2 2 3 2 2 6 2 2" xfId="54737" xr:uid="{E8AB37C4-654D-4846-9CCF-A97693121F1F}"/>
    <cellStyle name="Comma 2 2 3 2 2 6 3" xfId="39327" xr:uid="{12376B32-5336-4B3C-BAE6-CFAD425444B6}"/>
    <cellStyle name="Comma 2 2 3 2 2 7" xfId="16104" xr:uid="{C680ED94-B5AC-4836-B5CD-8981A9BEBE95}"/>
    <cellStyle name="Comma 2 2 3 2 2 7 2" xfId="46928" xr:uid="{19E3899F-E0BE-458F-BCE5-20C42ED2276D}"/>
    <cellStyle name="Comma 2 2 3 2 2 8" xfId="31518" xr:uid="{B15E3613-9E82-45A1-B6BC-89D4D34B9C1D}"/>
    <cellStyle name="Comma 2 2 3 2 3" xfId="482" xr:uid="{E9EFFB8F-5825-404C-A5F2-B0024331ECA8}"/>
    <cellStyle name="Comma 2 2 3 2 3 2" xfId="1115" xr:uid="{B3C31D96-2093-4952-AE33-AA8AB819B78C}"/>
    <cellStyle name="Comma 2 2 3 2 3 2 2" xfId="3014" xr:uid="{1A89112C-41D7-42AD-8889-C3D5C8518044}"/>
    <cellStyle name="Comma 2 2 3 2 3 2 2 2" xfId="6817" xr:uid="{A4481885-0FCA-47C5-AB38-7A163C63CEB8}"/>
    <cellStyle name="Comma 2 2 3 2 3 2 2 2 2" xfId="14628" xr:uid="{109B4098-078C-4A28-8E72-EC2155348FFF}"/>
    <cellStyle name="Comma 2 2 3 2 3 2 2 2 2 2" xfId="30039" xr:uid="{7948DDA6-E4CD-4A51-BF2F-B42ACB9D7A07}"/>
    <cellStyle name="Comma 2 2 3 2 3 2 2 2 2 2 2" xfId="60863" xr:uid="{ED876470-529C-4FA1-B612-7556B1053A9F}"/>
    <cellStyle name="Comma 2 2 3 2 3 2 2 2 2 3" xfId="45453" xr:uid="{7026AD20-AFA3-408F-92FF-9E1AB91E5D8E}"/>
    <cellStyle name="Comma 2 2 3 2 3 2 2 2 3" xfId="22230" xr:uid="{77A6D66F-E2A2-4BBF-8806-6755803543A8}"/>
    <cellStyle name="Comma 2 2 3 2 3 2 2 2 3 2" xfId="53054" xr:uid="{8D1D9FCE-0D13-4190-B3BB-CAF221A928C9}"/>
    <cellStyle name="Comma 2 2 3 2 3 2 2 2 4" xfId="37644" xr:uid="{B97E4041-2C09-4BF4-B922-70D316F8A479}"/>
    <cellStyle name="Comma 2 2 3 2 3 2 2 3" xfId="10825" xr:uid="{3421BC6C-1546-4585-837D-D957E0ED0E6A}"/>
    <cellStyle name="Comma 2 2 3 2 3 2 2 3 2" xfId="26236" xr:uid="{018E09AA-AC21-42CB-ABC5-BF829410A082}"/>
    <cellStyle name="Comma 2 2 3 2 3 2 2 3 2 2" xfId="57060" xr:uid="{248F63F6-242D-4D90-A5EE-703F292A7769}"/>
    <cellStyle name="Comma 2 2 3 2 3 2 2 3 3" xfId="41650" xr:uid="{0E13F499-392A-43FA-AAB3-7ED8124EFCA6}"/>
    <cellStyle name="Comma 2 2 3 2 3 2 2 4" xfId="18427" xr:uid="{27F142D7-4355-488B-87CF-E41542AAEE75}"/>
    <cellStyle name="Comma 2 2 3 2 3 2 2 4 2" xfId="49251" xr:uid="{CE78E19D-180C-483B-89AB-DD09CD6F418C}"/>
    <cellStyle name="Comma 2 2 3 2 3 2 2 5" xfId="33841" xr:uid="{935B1E5D-883D-46A2-BF09-2BA05640361F}"/>
    <cellStyle name="Comma 2 2 3 2 3 2 3" xfId="4918" xr:uid="{4F2284FC-5764-4F4A-B156-E5DF3934EF8B}"/>
    <cellStyle name="Comma 2 2 3 2 3 2 3 2" xfId="12729" xr:uid="{F7CF3F6F-D1B2-4858-8D3B-0590049EF962}"/>
    <cellStyle name="Comma 2 2 3 2 3 2 3 2 2" xfId="28140" xr:uid="{3BFC30A0-A968-4119-8F5E-FADA78CBC571}"/>
    <cellStyle name="Comma 2 2 3 2 3 2 3 2 2 2" xfId="58964" xr:uid="{5480B6C6-804D-4939-A80F-0505A0BAE8C1}"/>
    <cellStyle name="Comma 2 2 3 2 3 2 3 2 3" xfId="43554" xr:uid="{371E32AF-7E6A-487C-8614-FDDCA50124FE}"/>
    <cellStyle name="Comma 2 2 3 2 3 2 3 3" xfId="20331" xr:uid="{788CD734-EC1C-418D-BB93-E435BB158E59}"/>
    <cellStyle name="Comma 2 2 3 2 3 2 3 3 2" xfId="51155" xr:uid="{2433B3E1-05E3-4C5B-AAD6-E13CF1163C7C}"/>
    <cellStyle name="Comma 2 2 3 2 3 2 3 4" xfId="35745" xr:uid="{673E8128-80FA-47BB-BE5C-8BB019833929}"/>
    <cellStyle name="Comma 2 2 3 2 3 2 4" xfId="8926" xr:uid="{21A7B315-D2C1-4EF6-973E-4B31CF4DA007}"/>
    <cellStyle name="Comma 2 2 3 2 3 2 4 2" xfId="24337" xr:uid="{D110EC5D-F2FA-47A4-B7B7-2258428440F1}"/>
    <cellStyle name="Comma 2 2 3 2 3 2 4 2 2" xfId="55161" xr:uid="{41631115-4C9E-40D9-B209-61C687C212E2}"/>
    <cellStyle name="Comma 2 2 3 2 3 2 4 3" xfId="39751" xr:uid="{B2828755-5D19-4746-8D15-ACC17A5A6595}"/>
    <cellStyle name="Comma 2 2 3 2 3 2 5" xfId="16528" xr:uid="{A4E469DB-3F1E-40C6-9F96-C0658381DAC8}"/>
    <cellStyle name="Comma 2 2 3 2 3 2 5 2" xfId="47352" xr:uid="{27B8F66B-365D-4BF5-B7FA-38F95DDE9087}"/>
    <cellStyle name="Comma 2 2 3 2 3 2 6" xfId="31942" xr:uid="{7F39754F-E44F-4DEE-9F2E-CF91F17640CC}"/>
    <cellStyle name="Comma 2 2 3 2 3 3" xfId="1748" xr:uid="{93F60108-BE3E-43E4-B799-129446B64611}"/>
    <cellStyle name="Comma 2 2 3 2 3 3 2" xfId="3647" xr:uid="{9F9D7F4C-495E-48C5-8708-99935375555A}"/>
    <cellStyle name="Comma 2 2 3 2 3 3 2 2" xfId="7450" xr:uid="{397EDFCA-60CF-4A5C-B929-0D03DBC2E860}"/>
    <cellStyle name="Comma 2 2 3 2 3 3 2 2 2" xfId="15261" xr:uid="{F6574B08-F1F5-46D7-A495-DC84358675C4}"/>
    <cellStyle name="Comma 2 2 3 2 3 3 2 2 2 2" xfId="30672" xr:uid="{6FA123A6-C6AE-4324-9151-867AB1E893D9}"/>
    <cellStyle name="Comma 2 2 3 2 3 3 2 2 2 2 2" xfId="61496" xr:uid="{4100B76B-C260-40A4-9143-2CCE4CA5BA95}"/>
    <cellStyle name="Comma 2 2 3 2 3 3 2 2 2 3" xfId="46086" xr:uid="{065D7E38-C13E-4594-BE53-F1E8097848B3}"/>
    <cellStyle name="Comma 2 2 3 2 3 3 2 2 3" xfId="22863" xr:uid="{04C5112D-D596-4481-AC59-88B2DA7DAB88}"/>
    <cellStyle name="Comma 2 2 3 2 3 3 2 2 3 2" xfId="53687" xr:uid="{C4A646B0-8AA2-4842-BD6E-8E9AE99BD619}"/>
    <cellStyle name="Comma 2 2 3 2 3 3 2 2 4" xfId="38277" xr:uid="{DFA9E0F8-A172-4486-8548-25E452FF7810}"/>
    <cellStyle name="Comma 2 2 3 2 3 3 2 3" xfId="11458" xr:uid="{36FFE299-2093-48D3-B293-A9168EA22C80}"/>
    <cellStyle name="Comma 2 2 3 2 3 3 2 3 2" xfId="26869" xr:uid="{3522DEA9-D54E-4A19-A2C5-8560B16F7D1D}"/>
    <cellStyle name="Comma 2 2 3 2 3 3 2 3 2 2" xfId="57693" xr:uid="{41BF4146-BA31-4205-8385-921BBD5A9518}"/>
    <cellStyle name="Comma 2 2 3 2 3 3 2 3 3" xfId="42283" xr:uid="{7F0ABECD-0B5D-4CBC-8C2A-2FA71B87AB98}"/>
    <cellStyle name="Comma 2 2 3 2 3 3 2 4" xfId="19060" xr:uid="{1D53659D-66F2-47DA-ACEB-DEF379FA90A1}"/>
    <cellStyle name="Comma 2 2 3 2 3 3 2 4 2" xfId="49884" xr:uid="{B1555C9E-53F5-48F5-ACD8-40CF6EFEB6EE}"/>
    <cellStyle name="Comma 2 2 3 2 3 3 2 5" xfId="34474" xr:uid="{350CE50C-4E94-4BBE-A20D-0A2113E90F29}"/>
    <cellStyle name="Comma 2 2 3 2 3 3 3" xfId="5551" xr:uid="{83158DDB-94DE-4045-BC9E-5C34E05D7A32}"/>
    <cellStyle name="Comma 2 2 3 2 3 3 3 2" xfId="13362" xr:uid="{CA51D36F-3B67-49D2-97B3-0BC3922980D3}"/>
    <cellStyle name="Comma 2 2 3 2 3 3 3 2 2" xfId="28773" xr:uid="{DCB2AB90-2D7B-4959-AA66-A69E6D20CACB}"/>
    <cellStyle name="Comma 2 2 3 2 3 3 3 2 2 2" xfId="59597" xr:uid="{EB941E43-122E-41DE-9FA3-3DF22994C18E}"/>
    <cellStyle name="Comma 2 2 3 2 3 3 3 2 3" xfId="44187" xr:uid="{F0F2BA01-E853-47D9-B119-76768C64ABF5}"/>
    <cellStyle name="Comma 2 2 3 2 3 3 3 3" xfId="20964" xr:uid="{846EFB90-1711-47CD-9ADE-0217B2E747E9}"/>
    <cellStyle name="Comma 2 2 3 2 3 3 3 3 2" xfId="51788" xr:uid="{9B228823-A152-403B-AAAA-CA116BA6CA9E}"/>
    <cellStyle name="Comma 2 2 3 2 3 3 3 4" xfId="36378" xr:uid="{5FCC7DF9-2B6E-4D7C-A01C-ABF8E98C9CBD}"/>
    <cellStyle name="Comma 2 2 3 2 3 3 4" xfId="9559" xr:uid="{647C8241-9501-4949-9C79-EF80627CE79A}"/>
    <cellStyle name="Comma 2 2 3 2 3 3 4 2" xfId="24970" xr:uid="{A06F4ACD-6D96-4FB6-9042-4153327735CC}"/>
    <cellStyle name="Comma 2 2 3 2 3 3 4 2 2" xfId="55794" xr:uid="{21DA3647-5910-433C-9D9F-CB52E777ADC9}"/>
    <cellStyle name="Comma 2 2 3 2 3 3 4 3" xfId="40384" xr:uid="{6D8FCF6A-BEC3-486D-B5CF-A0BE58C59304}"/>
    <cellStyle name="Comma 2 2 3 2 3 3 5" xfId="17161" xr:uid="{7FB974EC-8E0C-4CE3-B552-CE669A2B6B39}"/>
    <cellStyle name="Comma 2 2 3 2 3 3 5 2" xfId="47985" xr:uid="{2A065B53-B82B-479E-BD1A-BED452029B29}"/>
    <cellStyle name="Comma 2 2 3 2 3 3 6" xfId="32575" xr:uid="{ACBFEFE3-DC31-474F-B534-23C3C8F86080}"/>
    <cellStyle name="Comma 2 2 3 2 3 4" xfId="2381" xr:uid="{0C1D7DB6-F7B0-4F62-98DB-8581CA9EFF8E}"/>
    <cellStyle name="Comma 2 2 3 2 3 4 2" xfId="6184" xr:uid="{4D4EAB9C-90AF-4EF7-A891-D31E6FAE2BF7}"/>
    <cellStyle name="Comma 2 2 3 2 3 4 2 2" xfId="13995" xr:uid="{F2536E2D-1EB6-47F6-9CFB-802B411474AC}"/>
    <cellStyle name="Comma 2 2 3 2 3 4 2 2 2" xfId="29406" xr:uid="{E5F2B9F8-130A-4600-B903-0CEE9C266CCD}"/>
    <cellStyle name="Comma 2 2 3 2 3 4 2 2 2 2" xfId="60230" xr:uid="{E274B0B0-094F-4B1D-B2D1-5295FA198F1E}"/>
    <cellStyle name="Comma 2 2 3 2 3 4 2 2 3" xfId="44820" xr:uid="{903FEB8B-FE20-41DF-A88F-5F6BF7A2A654}"/>
    <cellStyle name="Comma 2 2 3 2 3 4 2 3" xfId="21597" xr:uid="{4DA5253F-FC1D-442F-8116-EC36D7D9A30A}"/>
    <cellStyle name="Comma 2 2 3 2 3 4 2 3 2" xfId="52421" xr:uid="{A4530812-079B-426E-9E97-C5E8EE076BAB}"/>
    <cellStyle name="Comma 2 2 3 2 3 4 2 4" xfId="37011" xr:uid="{2495BD87-E94D-4733-A039-90C5DFD99E6F}"/>
    <cellStyle name="Comma 2 2 3 2 3 4 3" xfId="10192" xr:uid="{4CD402B4-AECD-4749-9B27-E9B63F919536}"/>
    <cellStyle name="Comma 2 2 3 2 3 4 3 2" xfId="25603" xr:uid="{8E715A6A-BA43-410D-823B-737C84EEF32C}"/>
    <cellStyle name="Comma 2 2 3 2 3 4 3 2 2" xfId="56427" xr:uid="{18A2259A-05D5-47C8-8741-0BAE6F4A0C4E}"/>
    <cellStyle name="Comma 2 2 3 2 3 4 3 3" xfId="41017" xr:uid="{1EECC8AE-5AA5-4BBA-BDD7-3DAD6B0AD27F}"/>
    <cellStyle name="Comma 2 2 3 2 3 4 4" xfId="17794" xr:uid="{A2E9C089-F886-409D-8590-47762091DC7F}"/>
    <cellStyle name="Comma 2 2 3 2 3 4 4 2" xfId="48618" xr:uid="{8C65C443-4008-49FF-BC6B-6294650A957D}"/>
    <cellStyle name="Comma 2 2 3 2 3 4 5" xfId="33208" xr:uid="{A56E7325-9045-4CDA-9E00-F8753EADA81F}"/>
    <cellStyle name="Comma 2 2 3 2 3 5" xfId="4285" xr:uid="{02464A35-7623-48AE-810E-873D58E1BC3D}"/>
    <cellStyle name="Comma 2 2 3 2 3 5 2" xfId="12096" xr:uid="{52BBDCA6-0D53-4786-89C5-4E306ECE95FB}"/>
    <cellStyle name="Comma 2 2 3 2 3 5 2 2" xfId="27507" xr:uid="{5F883368-8C84-4F7C-A307-E8E2B3DE37EB}"/>
    <cellStyle name="Comma 2 2 3 2 3 5 2 2 2" xfId="58331" xr:uid="{6ABD1233-EA00-44DA-87B7-DD2DEA75E679}"/>
    <cellStyle name="Comma 2 2 3 2 3 5 2 3" xfId="42921" xr:uid="{F4614454-ADD1-420F-96C7-E673C3404387}"/>
    <cellStyle name="Comma 2 2 3 2 3 5 3" xfId="19698" xr:uid="{E2B7C076-F4ED-4AA7-A094-002B01C13B35}"/>
    <cellStyle name="Comma 2 2 3 2 3 5 3 2" xfId="50522" xr:uid="{C3BBA200-D735-48AE-84B1-0F32BC13F856}"/>
    <cellStyle name="Comma 2 2 3 2 3 5 4" xfId="35112" xr:uid="{A377B075-DACE-47D7-A87B-6BDD291A5C74}"/>
    <cellStyle name="Comma 2 2 3 2 3 6" xfId="8293" xr:uid="{47A70D16-6F15-4362-AC96-0E3C0A679460}"/>
    <cellStyle name="Comma 2 2 3 2 3 6 2" xfId="23704" xr:uid="{1DC49CF9-C8DA-45D0-A1AD-74A680CAF22D}"/>
    <cellStyle name="Comma 2 2 3 2 3 6 2 2" xfId="54528" xr:uid="{1D97A3F3-C35E-432A-8809-0C47CB52D6E5}"/>
    <cellStyle name="Comma 2 2 3 2 3 6 3" xfId="39118" xr:uid="{83BED28F-D088-49A8-A38A-57E3FDE22DB2}"/>
    <cellStyle name="Comma 2 2 3 2 3 7" xfId="15895" xr:uid="{26DC3A19-29EE-43C4-A57A-F170CF17B29D}"/>
    <cellStyle name="Comma 2 2 3 2 3 7 2" xfId="46719" xr:uid="{8D6CCD29-9BC2-481A-AA66-8F1D44D3D10A}"/>
    <cellStyle name="Comma 2 2 3 2 3 8" xfId="31309" xr:uid="{7DE59CD1-C768-42A2-973D-DEC3DC63ADC9}"/>
    <cellStyle name="Comma 2 2 3 2 4" xfId="902" xr:uid="{B4D2917B-4979-4AD5-9A3A-0C307A6EC9D4}"/>
    <cellStyle name="Comma 2 2 3 2 4 2" xfId="2801" xr:uid="{A8A89CA0-12CA-42E6-B519-4FC946BE58EA}"/>
    <cellStyle name="Comma 2 2 3 2 4 2 2" xfId="6604" xr:uid="{1E7D2DF2-307D-44A4-A6FB-1FAD824395CA}"/>
    <cellStyle name="Comma 2 2 3 2 4 2 2 2" xfId="14415" xr:uid="{0663594E-A1B9-432C-B6F4-30646953798D}"/>
    <cellStyle name="Comma 2 2 3 2 4 2 2 2 2" xfId="29826" xr:uid="{2579B561-95FE-4AB2-BE9C-3A3D0CAC7BD6}"/>
    <cellStyle name="Comma 2 2 3 2 4 2 2 2 2 2" xfId="60650" xr:uid="{C69495E1-F6A0-4A90-B1D4-E91A1C78B32D}"/>
    <cellStyle name="Comma 2 2 3 2 4 2 2 2 3" xfId="45240" xr:uid="{3FBF17A8-AD63-40A4-BE0F-2BA07E0A86A2}"/>
    <cellStyle name="Comma 2 2 3 2 4 2 2 3" xfId="22017" xr:uid="{64D733CF-E493-4E85-9F7E-92D629210EED}"/>
    <cellStyle name="Comma 2 2 3 2 4 2 2 3 2" xfId="52841" xr:uid="{BE045066-11F5-4859-B5C4-1CC7202CFF2A}"/>
    <cellStyle name="Comma 2 2 3 2 4 2 2 4" xfId="37431" xr:uid="{E86817E1-6EC3-4ADA-9D69-A847A7FC1C71}"/>
    <cellStyle name="Comma 2 2 3 2 4 2 3" xfId="10612" xr:uid="{40674BB8-0B37-4C70-A1BA-1E8F73ADB0D2}"/>
    <cellStyle name="Comma 2 2 3 2 4 2 3 2" xfId="26023" xr:uid="{13FFDD4A-4ED2-41BD-90E7-BBF837FC4602}"/>
    <cellStyle name="Comma 2 2 3 2 4 2 3 2 2" xfId="56847" xr:uid="{DA02A4D1-6E69-450E-9E75-C82D358B0AEC}"/>
    <cellStyle name="Comma 2 2 3 2 4 2 3 3" xfId="41437" xr:uid="{80558297-7BF3-47EC-8281-795049E2B6CB}"/>
    <cellStyle name="Comma 2 2 3 2 4 2 4" xfId="18214" xr:uid="{F0D4EA4A-3233-448A-84F8-F77E9F3C1255}"/>
    <cellStyle name="Comma 2 2 3 2 4 2 4 2" xfId="49038" xr:uid="{1653D393-524D-441C-ACCE-EC675AD58CBD}"/>
    <cellStyle name="Comma 2 2 3 2 4 2 5" xfId="33628" xr:uid="{178FE28B-C323-4C8F-8414-D56C96D8BCB7}"/>
    <cellStyle name="Comma 2 2 3 2 4 3" xfId="4705" xr:uid="{49AB661C-F4C8-4D97-B102-733C3C38B013}"/>
    <cellStyle name="Comma 2 2 3 2 4 3 2" xfId="12516" xr:uid="{7BD64548-9687-4BDC-8E95-16927A51D543}"/>
    <cellStyle name="Comma 2 2 3 2 4 3 2 2" xfId="27927" xr:uid="{48D39806-68FF-4406-8F14-8CCDE67249C9}"/>
    <cellStyle name="Comma 2 2 3 2 4 3 2 2 2" xfId="58751" xr:uid="{A2F3D203-0717-4D75-8F60-845E77BD322D}"/>
    <cellStyle name="Comma 2 2 3 2 4 3 2 3" xfId="43341" xr:uid="{81FD9529-4B91-423B-891C-D7DAF3706F6B}"/>
    <cellStyle name="Comma 2 2 3 2 4 3 3" xfId="20118" xr:uid="{434FC719-4F74-472C-B930-2E4219F7BDF4}"/>
    <cellStyle name="Comma 2 2 3 2 4 3 3 2" xfId="50942" xr:uid="{E621F67B-A828-4426-9AA7-25DFABEFBA1C}"/>
    <cellStyle name="Comma 2 2 3 2 4 3 4" xfId="35532" xr:uid="{4CD9CFA7-7A30-413E-93CB-A9CFADF40AB1}"/>
    <cellStyle name="Comma 2 2 3 2 4 4" xfId="8713" xr:uid="{321BA2E0-25EE-4649-932B-2729C2FF24C8}"/>
    <cellStyle name="Comma 2 2 3 2 4 4 2" xfId="24124" xr:uid="{05EF7E40-00EB-4496-887A-FE313CA4AEDF}"/>
    <cellStyle name="Comma 2 2 3 2 4 4 2 2" xfId="54948" xr:uid="{5B24ACA8-627A-4ADB-913B-901E0BCEDBE7}"/>
    <cellStyle name="Comma 2 2 3 2 4 4 3" xfId="39538" xr:uid="{CBCF043F-E0EF-4C2F-9ED3-98E11374D516}"/>
    <cellStyle name="Comma 2 2 3 2 4 5" xfId="16315" xr:uid="{850E3288-DE4E-46AB-836D-9F1508F45033}"/>
    <cellStyle name="Comma 2 2 3 2 4 5 2" xfId="47139" xr:uid="{DA6F9A63-A507-43E7-BF77-AB28DBF4989E}"/>
    <cellStyle name="Comma 2 2 3 2 4 6" xfId="31729" xr:uid="{0D38CC96-89C7-497B-96A7-DFA11A6C7429}"/>
    <cellStyle name="Comma 2 2 3 2 5" xfId="1535" xr:uid="{752894F0-B193-4928-A644-D02BDB1FFD99}"/>
    <cellStyle name="Comma 2 2 3 2 5 2" xfId="3434" xr:uid="{6EFBAF58-15E3-4A35-AFF8-60253ED1291E}"/>
    <cellStyle name="Comma 2 2 3 2 5 2 2" xfId="7237" xr:uid="{B07EE5D4-03BD-42E6-AD0D-7846CB8CD5C2}"/>
    <cellStyle name="Comma 2 2 3 2 5 2 2 2" xfId="15048" xr:uid="{8AC9857D-5F13-4DEE-9226-6AA36C08C73A}"/>
    <cellStyle name="Comma 2 2 3 2 5 2 2 2 2" xfId="30459" xr:uid="{F0E3DEA1-D3FA-408B-ADBA-D6549816DFBA}"/>
    <cellStyle name="Comma 2 2 3 2 5 2 2 2 2 2" xfId="61283" xr:uid="{A4264827-DA0C-4156-A390-078E0D27DDEF}"/>
    <cellStyle name="Comma 2 2 3 2 5 2 2 2 3" xfId="45873" xr:uid="{612DFCD5-631B-473B-A6D1-B4FC2061C735}"/>
    <cellStyle name="Comma 2 2 3 2 5 2 2 3" xfId="22650" xr:uid="{03E45FA5-6509-4B61-B668-133BD622C5EA}"/>
    <cellStyle name="Comma 2 2 3 2 5 2 2 3 2" xfId="53474" xr:uid="{FCA1A93D-DA68-4EE2-9787-89D59F52D4EA}"/>
    <cellStyle name="Comma 2 2 3 2 5 2 2 4" xfId="38064" xr:uid="{40193F47-9826-4D97-9280-A813B434C56A}"/>
    <cellStyle name="Comma 2 2 3 2 5 2 3" xfId="11245" xr:uid="{F5F183BE-A07E-4B3B-B766-7D80E97997AD}"/>
    <cellStyle name="Comma 2 2 3 2 5 2 3 2" xfId="26656" xr:uid="{6D1BD41A-BD66-49AD-A7FE-B787C0419615}"/>
    <cellStyle name="Comma 2 2 3 2 5 2 3 2 2" xfId="57480" xr:uid="{BA418C61-CD54-4184-B36D-52DB4B443369}"/>
    <cellStyle name="Comma 2 2 3 2 5 2 3 3" xfId="42070" xr:uid="{0C167377-2FF4-4F27-AB71-712D6C076D8D}"/>
    <cellStyle name="Comma 2 2 3 2 5 2 4" xfId="18847" xr:uid="{198607AF-8066-43B8-B2D6-F6B85D5581E9}"/>
    <cellStyle name="Comma 2 2 3 2 5 2 4 2" xfId="49671" xr:uid="{843249B1-1381-49E4-BB89-16D96BD3CB0C}"/>
    <cellStyle name="Comma 2 2 3 2 5 2 5" xfId="34261" xr:uid="{77F011DB-512F-4E55-BF13-E9AFAF6E21F2}"/>
    <cellStyle name="Comma 2 2 3 2 5 3" xfId="5338" xr:uid="{8C7E9379-B91C-41B5-96C2-5DB859027820}"/>
    <cellStyle name="Comma 2 2 3 2 5 3 2" xfId="13149" xr:uid="{32CF03AA-9EC1-482F-AE52-7E08A0DE47DD}"/>
    <cellStyle name="Comma 2 2 3 2 5 3 2 2" xfId="28560" xr:uid="{E6600BC4-D26B-4D82-A8FD-A63B22CBE113}"/>
    <cellStyle name="Comma 2 2 3 2 5 3 2 2 2" xfId="59384" xr:uid="{568B93E3-FEC9-4C11-976A-C8496D437796}"/>
    <cellStyle name="Comma 2 2 3 2 5 3 2 3" xfId="43974" xr:uid="{F2C62220-A2D3-4160-9595-C0DE02B84E4F}"/>
    <cellStyle name="Comma 2 2 3 2 5 3 3" xfId="20751" xr:uid="{C4722510-88DC-4637-93DC-86EAFFE23F1D}"/>
    <cellStyle name="Comma 2 2 3 2 5 3 3 2" xfId="51575" xr:uid="{61048C0A-8278-4B0C-94D7-FDD4BA0E5B22}"/>
    <cellStyle name="Comma 2 2 3 2 5 3 4" xfId="36165" xr:uid="{46B1719F-621E-4358-9F38-03F988A2B239}"/>
    <cellStyle name="Comma 2 2 3 2 5 4" xfId="9346" xr:uid="{A3E6D761-80F9-42C8-ACD3-FCEAEB0A2F95}"/>
    <cellStyle name="Comma 2 2 3 2 5 4 2" xfId="24757" xr:uid="{30F28205-C100-4030-A9E5-30248AEF8FCA}"/>
    <cellStyle name="Comma 2 2 3 2 5 4 2 2" xfId="55581" xr:uid="{DAFF46E1-2309-4128-87FD-CDCA2AAB9A86}"/>
    <cellStyle name="Comma 2 2 3 2 5 4 3" xfId="40171" xr:uid="{5594AB0F-FF32-4869-8387-334C5A86EEA8}"/>
    <cellStyle name="Comma 2 2 3 2 5 5" xfId="16948" xr:uid="{D0F4A94B-996F-438F-A177-C9D82E0E0BE8}"/>
    <cellStyle name="Comma 2 2 3 2 5 5 2" xfId="47772" xr:uid="{6E582738-4B7E-4C48-926A-75E3AA888C49}"/>
    <cellStyle name="Comma 2 2 3 2 5 6" xfId="32362" xr:uid="{4A336000-ADD0-466A-AE64-E0D3A1505608}"/>
    <cellStyle name="Comma 2 2 3 2 6" xfId="2168" xr:uid="{9F303260-9085-493A-9D64-A48FBDD54BA1}"/>
    <cellStyle name="Comma 2 2 3 2 6 2" xfId="5971" xr:uid="{C6C343C6-3FFE-49EE-934F-4931B1E561B0}"/>
    <cellStyle name="Comma 2 2 3 2 6 2 2" xfId="13782" xr:uid="{3D7F85E5-B87D-43B7-ADF0-6874696FA292}"/>
    <cellStyle name="Comma 2 2 3 2 6 2 2 2" xfId="29193" xr:uid="{082FDFB5-F3FF-41D9-9983-C1C0A032D52A}"/>
    <cellStyle name="Comma 2 2 3 2 6 2 2 2 2" xfId="60017" xr:uid="{6C7D6588-26AA-4B2F-A771-0DCDE2299A9D}"/>
    <cellStyle name="Comma 2 2 3 2 6 2 2 3" xfId="44607" xr:uid="{02F38ECF-6284-41C6-8587-A0BE5FB3504F}"/>
    <cellStyle name="Comma 2 2 3 2 6 2 3" xfId="21384" xr:uid="{6520827E-B91F-46AD-9E0A-9790193BA065}"/>
    <cellStyle name="Comma 2 2 3 2 6 2 3 2" xfId="52208" xr:uid="{97F4EE84-AE65-4E54-9D69-25CFCEAB6D98}"/>
    <cellStyle name="Comma 2 2 3 2 6 2 4" xfId="36798" xr:uid="{06EE93B4-CBAA-4255-B7A8-E791B218515A}"/>
    <cellStyle name="Comma 2 2 3 2 6 3" xfId="9979" xr:uid="{FAFBB066-F171-4CBC-BF15-491C9331B4B5}"/>
    <cellStyle name="Comma 2 2 3 2 6 3 2" xfId="25390" xr:uid="{C2E02881-6DE2-4B2E-9437-644AC2B1242D}"/>
    <cellStyle name="Comma 2 2 3 2 6 3 2 2" xfId="56214" xr:uid="{E8F49DC8-593F-4290-9AF0-5D3175CAA9C4}"/>
    <cellStyle name="Comma 2 2 3 2 6 3 3" xfId="40804" xr:uid="{20DEE0DC-4874-442D-B4EE-44A328CAA1C2}"/>
    <cellStyle name="Comma 2 2 3 2 6 4" xfId="17581" xr:uid="{0E5D40C3-DAC1-465E-BB99-C9299F39ADBC}"/>
    <cellStyle name="Comma 2 2 3 2 6 4 2" xfId="48405" xr:uid="{83752091-2715-4177-8192-B932EBF96374}"/>
    <cellStyle name="Comma 2 2 3 2 6 5" xfId="32995" xr:uid="{D702DC6D-67F9-41E6-ADB8-92680951E2D3}"/>
    <cellStyle name="Comma 2 2 3 2 7" xfId="4072" xr:uid="{CEF20572-97C5-44AB-BB62-97CBD213DA5C}"/>
    <cellStyle name="Comma 2 2 3 2 7 2" xfId="11883" xr:uid="{E74AA9E1-C969-4E31-A895-568AA6412D54}"/>
    <cellStyle name="Comma 2 2 3 2 7 2 2" xfId="27294" xr:uid="{EAF9D937-743F-46DA-A42C-9B5890CEC90D}"/>
    <cellStyle name="Comma 2 2 3 2 7 2 2 2" xfId="58118" xr:uid="{161BF259-1F2C-4AE7-911A-932F73B73FB7}"/>
    <cellStyle name="Comma 2 2 3 2 7 2 3" xfId="42708" xr:uid="{EB05983C-FFCF-4E02-9682-5FD7BE4C7159}"/>
    <cellStyle name="Comma 2 2 3 2 7 3" xfId="19485" xr:uid="{4C5F2C90-DCC5-435D-BCC1-13035C2F491A}"/>
    <cellStyle name="Comma 2 2 3 2 7 3 2" xfId="50309" xr:uid="{7DD0F0ED-4B09-40BF-986D-2DE605DD6B2B}"/>
    <cellStyle name="Comma 2 2 3 2 7 4" xfId="34899" xr:uid="{A177F3F2-86D5-4393-85D3-77141CCC5890}"/>
    <cellStyle name="Comma 2 2 3 2 8" xfId="8080" xr:uid="{B221BD9B-47E9-4592-9A39-022AD44154D6}"/>
    <cellStyle name="Comma 2 2 3 2 8 2" xfId="23491" xr:uid="{3648CB12-C1E0-4286-919A-736FB36C172C}"/>
    <cellStyle name="Comma 2 2 3 2 8 2 2" xfId="54315" xr:uid="{FD2BC6A4-E980-40BD-ABD1-0711A7C237BB}"/>
    <cellStyle name="Comma 2 2 3 2 8 3" xfId="38905" xr:uid="{F9E52E13-700D-4348-AB88-A6812AD23E31}"/>
    <cellStyle name="Comma 2 2 3 2 9" xfId="7871" xr:uid="{4595FFD6-0BBA-45A7-9DD9-DE5711A40ACF}"/>
    <cellStyle name="Comma 2 2 3 2 9 2" xfId="23282" xr:uid="{1B16670C-9A87-4308-9B4E-D64249D2E6D5}"/>
    <cellStyle name="Comma 2 2 3 2 9 2 2" xfId="54106" xr:uid="{B88D516A-CA89-45B8-BB39-2F40C086BFCE}"/>
    <cellStyle name="Comma 2 2 3 2 9 3" xfId="38696" xr:uid="{6D78A4BA-21C2-463E-AF42-F9A54E90FC77}"/>
    <cellStyle name="Comma 2 2 3 3" xfId="609" xr:uid="{DC765BDD-A7B0-41B1-93DE-59A35012DA2C}"/>
    <cellStyle name="Comma 2 2 3 3 2" xfId="1242" xr:uid="{1D9A8FAF-21CF-4972-A351-5132CF7BF63F}"/>
    <cellStyle name="Comma 2 2 3 3 2 2" xfId="3141" xr:uid="{FD1AC150-9E42-47FB-ADC8-DFA97F3AD761}"/>
    <cellStyle name="Comma 2 2 3 3 2 2 2" xfId="6944" xr:uid="{DF58B5B3-231A-4B34-A6F7-F2992F988960}"/>
    <cellStyle name="Comma 2 2 3 3 2 2 2 2" xfId="14755" xr:uid="{1C7DB8C5-4CD3-4C58-BB7B-F2F403CCB15B}"/>
    <cellStyle name="Comma 2 2 3 3 2 2 2 2 2" xfId="30166" xr:uid="{5F2E4E12-32E9-4CF6-83CF-C55ACBC4524D}"/>
    <cellStyle name="Comma 2 2 3 3 2 2 2 2 2 2" xfId="60990" xr:uid="{031B3CF3-E710-4522-B099-88CA70C3F20E}"/>
    <cellStyle name="Comma 2 2 3 3 2 2 2 2 3" xfId="45580" xr:uid="{56295229-02B1-4B66-8723-D1EB1D4776A7}"/>
    <cellStyle name="Comma 2 2 3 3 2 2 2 3" xfId="22357" xr:uid="{F22D3662-339C-49A3-9BB7-AF0F88C2ACC3}"/>
    <cellStyle name="Comma 2 2 3 3 2 2 2 3 2" xfId="53181" xr:uid="{02B1AE64-D37F-4F09-88B4-9B6EA5C4D125}"/>
    <cellStyle name="Comma 2 2 3 3 2 2 2 4" xfId="37771" xr:uid="{66DADA37-CA9B-4A11-A045-B4802A611050}"/>
    <cellStyle name="Comma 2 2 3 3 2 2 3" xfId="10952" xr:uid="{55BFC823-2BB6-436C-8F2F-3659A9E04B5A}"/>
    <cellStyle name="Comma 2 2 3 3 2 2 3 2" xfId="26363" xr:uid="{36EB8B8D-5951-4A00-B321-5FB34A6BEFFE}"/>
    <cellStyle name="Comma 2 2 3 3 2 2 3 2 2" xfId="57187" xr:uid="{9EC71EF8-3C1C-45AF-834E-845CD72B4E15}"/>
    <cellStyle name="Comma 2 2 3 3 2 2 3 3" xfId="41777" xr:uid="{1906772E-CC73-4426-9FAC-6BD2AF543681}"/>
    <cellStyle name="Comma 2 2 3 3 2 2 4" xfId="18554" xr:uid="{768E5A8D-CEA2-45DE-9BD9-487E0A75FE84}"/>
    <cellStyle name="Comma 2 2 3 3 2 2 4 2" xfId="49378" xr:uid="{65A1A37F-3952-4DA1-9315-66DDA7726FDB}"/>
    <cellStyle name="Comma 2 2 3 3 2 2 5" xfId="33968" xr:uid="{E329C938-77D5-45EB-ADE7-11AD2046E037}"/>
    <cellStyle name="Comma 2 2 3 3 2 3" xfId="5045" xr:uid="{2D9E1FD8-F2F3-44D2-9F85-A5DA969BED7D}"/>
    <cellStyle name="Comma 2 2 3 3 2 3 2" xfId="12856" xr:uid="{DF48571C-2DFF-4864-ADFC-63D3DA01D9AD}"/>
    <cellStyle name="Comma 2 2 3 3 2 3 2 2" xfId="28267" xr:uid="{8169A8DB-5838-4E52-9981-36AFE6F9E8FA}"/>
    <cellStyle name="Comma 2 2 3 3 2 3 2 2 2" xfId="59091" xr:uid="{74D321AA-850A-4985-AF47-C0889D0E6B41}"/>
    <cellStyle name="Comma 2 2 3 3 2 3 2 3" xfId="43681" xr:uid="{478AB3B1-D957-4AE1-8CBC-BACBA0CC006A}"/>
    <cellStyle name="Comma 2 2 3 3 2 3 3" xfId="20458" xr:uid="{14121235-E7B5-4080-AEB3-18A212B1A48F}"/>
    <cellStyle name="Comma 2 2 3 3 2 3 3 2" xfId="51282" xr:uid="{4462BE69-1B63-42D7-8C76-795905E11AA6}"/>
    <cellStyle name="Comma 2 2 3 3 2 3 4" xfId="35872" xr:uid="{625865D6-A6C8-4992-BD02-38E05D1C4ED1}"/>
    <cellStyle name="Comma 2 2 3 3 2 4" xfId="9053" xr:uid="{F7D77EF5-F4CB-465B-8386-2F232D4CB121}"/>
    <cellStyle name="Comma 2 2 3 3 2 4 2" xfId="24464" xr:uid="{07CB6CE7-0D46-420F-BD5F-A3A919B45F1A}"/>
    <cellStyle name="Comma 2 2 3 3 2 4 2 2" xfId="55288" xr:uid="{423E3B55-A869-4B8C-B1DE-02770F0739B5}"/>
    <cellStyle name="Comma 2 2 3 3 2 4 3" xfId="39878" xr:uid="{7FE787E4-C1C2-495E-B6BE-268BBD5DEC82}"/>
    <cellStyle name="Comma 2 2 3 3 2 5" xfId="16655" xr:uid="{40DC4E11-909A-49CC-9CC6-BA0354318BD4}"/>
    <cellStyle name="Comma 2 2 3 3 2 5 2" xfId="47479" xr:uid="{8F3BB27C-8F02-4A1A-97CB-D543528FE400}"/>
    <cellStyle name="Comma 2 2 3 3 2 6" xfId="32069" xr:uid="{0BDAFB50-AAD3-4977-B662-0A60F00A91B8}"/>
    <cellStyle name="Comma 2 2 3 3 3" xfId="1875" xr:uid="{09C5F968-5169-4593-B246-18E7345B84E6}"/>
    <cellStyle name="Comma 2 2 3 3 3 2" xfId="3774" xr:uid="{66FD354B-6444-4B89-BAB2-EC66923E29FD}"/>
    <cellStyle name="Comma 2 2 3 3 3 2 2" xfId="7577" xr:uid="{2B62D4B6-CA61-42B6-B96C-3BF040E00D02}"/>
    <cellStyle name="Comma 2 2 3 3 3 2 2 2" xfId="15388" xr:uid="{61C71E70-9D80-4832-B55B-7C19667562A1}"/>
    <cellStyle name="Comma 2 2 3 3 3 2 2 2 2" xfId="30799" xr:uid="{2902C39E-1831-4D93-AA70-65F99174874F}"/>
    <cellStyle name="Comma 2 2 3 3 3 2 2 2 2 2" xfId="61623" xr:uid="{AC04F068-DF31-4DC1-B939-D85794B52C8A}"/>
    <cellStyle name="Comma 2 2 3 3 3 2 2 2 3" xfId="46213" xr:uid="{4F776023-55FC-45E6-BFF8-F595B1AB2474}"/>
    <cellStyle name="Comma 2 2 3 3 3 2 2 3" xfId="22990" xr:uid="{3D4CC29B-FFBA-4128-99A3-9156FAF3BA47}"/>
    <cellStyle name="Comma 2 2 3 3 3 2 2 3 2" xfId="53814" xr:uid="{87F5EEB3-7539-42C6-ACD5-F638634534DA}"/>
    <cellStyle name="Comma 2 2 3 3 3 2 2 4" xfId="38404" xr:uid="{6F817191-C4DF-4FC5-A5E7-B5DCDA28B40F}"/>
    <cellStyle name="Comma 2 2 3 3 3 2 3" xfId="11585" xr:uid="{00ADF50F-DA95-41D0-9AFF-C86AD5CFBB91}"/>
    <cellStyle name="Comma 2 2 3 3 3 2 3 2" xfId="26996" xr:uid="{42B517D0-B2CF-473C-8432-29D95DDA98EB}"/>
    <cellStyle name="Comma 2 2 3 3 3 2 3 2 2" xfId="57820" xr:uid="{29DB6EE5-2BF0-40CE-96C4-3548CDA1FF14}"/>
    <cellStyle name="Comma 2 2 3 3 3 2 3 3" xfId="42410" xr:uid="{37B17917-3901-4DF6-903E-7062D11B5353}"/>
    <cellStyle name="Comma 2 2 3 3 3 2 4" xfId="19187" xr:uid="{4661521F-C089-4CD3-8E9E-BDE820CD9A29}"/>
    <cellStyle name="Comma 2 2 3 3 3 2 4 2" xfId="50011" xr:uid="{36940D09-1EE9-40D2-B8AD-2B91F0A18984}"/>
    <cellStyle name="Comma 2 2 3 3 3 2 5" xfId="34601" xr:uid="{297D708B-F9EF-4E1C-82B4-594C75C55AC0}"/>
    <cellStyle name="Comma 2 2 3 3 3 3" xfId="5678" xr:uid="{B3355A9C-6AA6-4F56-A328-97F378FC9F36}"/>
    <cellStyle name="Comma 2 2 3 3 3 3 2" xfId="13489" xr:uid="{72C079F8-31BF-4997-A27C-2412826E887D}"/>
    <cellStyle name="Comma 2 2 3 3 3 3 2 2" xfId="28900" xr:uid="{9AD3A88A-AA14-4A4F-B05D-5B7771709E22}"/>
    <cellStyle name="Comma 2 2 3 3 3 3 2 2 2" xfId="59724" xr:uid="{E673DB0F-41E1-4A7C-9219-272B63E56FA4}"/>
    <cellStyle name="Comma 2 2 3 3 3 3 2 3" xfId="44314" xr:uid="{165A600A-66CC-4766-8589-3139D13ACA9C}"/>
    <cellStyle name="Comma 2 2 3 3 3 3 3" xfId="21091" xr:uid="{FCC7891C-3712-4F2B-8E84-DB77F27CEBC2}"/>
    <cellStyle name="Comma 2 2 3 3 3 3 3 2" xfId="51915" xr:uid="{4F533460-52C5-4B5E-AA0F-24B56B1CBDC1}"/>
    <cellStyle name="Comma 2 2 3 3 3 3 4" xfId="36505" xr:uid="{803781EF-1241-48B2-8664-7DF5806F3E30}"/>
    <cellStyle name="Comma 2 2 3 3 3 4" xfId="9686" xr:uid="{A9762F07-CA73-404E-9169-C52E5553402C}"/>
    <cellStyle name="Comma 2 2 3 3 3 4 2" xfId="25097" xr:uid="{CB9E6CC5-FF73-4DE9-A430-B0984673ABC9}"/>
    <cellStyle name="Comma 2 2 3 3 3 4 2 2" xfId="55921" xr:uid="{5A5EBD96-F48B-4F16-A3A8-08AC3B1D8E80}"/>
    <cellStyle name="Comma 2 2 3 3 3 4 3" xfId="40511" xr:uid="{7ABF3669-D68B-4BB9-94B2-638A9228E741}"/>
    <cellStyle name="Comma 2 2 3 3 3 5" xfId="17288" xr:uid="{2A35E0FA-3DD1-4DF5-8566-A935A70BCDE6}"/>
    <cellStyle name="Comma 2 2 3 3 3 5 2" xfId="48112" xr:uid="{DA0F6719-80CD-4FA8-AA2C-77B6548F3545}"/>
    <cellStyle name="Comma 2 2 3 3 3 6" xfId="32702" xr:uid="{E869A34E-E5A6-49C1-A0C1-040946A39DDB}"/>
    <cellStyle name="Comma 2 2 3 3 4" xfId="2508" xr:uid="{C0FAC09C-A2D7-476B-9805-A920D959A23B}"/>
    <cellStyle name="Comma 2 2 3 3 4 2" xfId="6311" xr:uid="{996A45C8-D76A-4E2A-845D-CD6EC15B16F4}"/>
    <cellStyle name="Comma 2 2 3 3 4 2 2" xfId="14122" xr:uid="{74ED3A3A-AACF-4DC2-8A44-86485C76D68D}"/>
    <cellStyle name="Comma 2 2 3 3 4 2 2 2" xfId="29533" xr:uid="{803849C9-CEDB-4C0D-AC20-34533A750AC8}"/>
    <cellStyle name="Comma 2 2 3 3 4 2 2 2 2" xfId="60357" xr:uid="{A18C0CC0-25FA-4747-A053-4E79A9157992}"/>
    <cellStyle name="Comma 2 2 3 3 4 2 2 3" xfId="44947" xr:uid="{4C452D57-A580-473D-85B6-A8F5FFAF7443}"/>
    <cellStyle name="Comma 2 2 3 3 4 2 3" xfId="21724" xr:uid="{A2FC3158-E12F-4DAC-99FD-4520C6CEDA20}"/>
    <cellStyle name="Comma 2 2 3 3 4 2 3 2" xfId="52548" xr:uid="{D752E2F8-01C2-4F11-A425-D42755A13EDA}"/>
    <cellStyle name="Comma 2 2 3 3 4 2 4" xfId="37138" xr:uid="{67C3AE02-415E-4E88-9F73-68CA3AFF7F2D}"/>
    <cellStyle name="Comma 2 2 3 3 4 3" xfId="10319" xr:uid="{79FB5295-F9AA-4864-8FD6-D440765198F6}"/>
    <cellStyle name="Comma 2 2 3 3 4 3 2" xfId="25730" xr:uid="{688C964F-4641-4F17-A8FC-834896BA9302}"/>
    <cellStyle name="Comma 2 2 3 3 4 3 2 2" xfId="56554" xr:uid="{29A56BCC-6486-4225-8C47-B6C4D27621F8}"/>
    <cellStyle name="Comma 2 2 3 3 4 3 3" xfId="41144" xr:uid="{DF974F74-C7A5-408C-A387-F246D2927188}"/>
    <cellStyle name="Comma 2 2 3 3 4 4" xfId="17921" xr:uid="{0678A0CD-7A80-4310-85EF-F65BBC4BA4BE}"/>
    <cellStyle name="Comma 2 2 3 3 4 4 2" xfId="48745" xr:uid="{2E91EE3D-B541-4995-8B4C-5E876C224B58}"/>
    <cellStyle name="Comma 2 2 3 3 4 5" xfId="33335" xr:uid="{56F665EC-281D-49A6-9365-6319FA6E37C2}"/>
    <cellStyle name="Comma 2 2 3 3 5" xfId="4412" xr:uid="{E386AD5D-9EFC-48FC-8E2F-156E9B6D1DE6}"/>
    <cellStyle name="Comma 2 2 3 3 5 2" xfId="12223" xr:uid="{7156E5D0-3BAE-43EE-8223-04147E2A6981}"/>
    <cellStyle name="Comma 2 2 3 3 5 2 2" xfId="27634" xr:uid="{87FDC380-60E6-4474-AACE-326F458DC056}"/>
    <cellStyle name="Comma 2 2 3 3 5 2 2 2" xfId="58458" xr:uid="{4C04F956-A526-4B31-B634-2FBCE7829CBE}"/>
    <cellStyle name="Comma 2 2 3 3 5 2 3" xfId="43048" xr:uid="{708D4B44-BBBE-4CEF-9DFF-AF7A49BF3159}"/>
    <cellStyle name="Comma 2 2 3 3 5 3" xfId="19825" xr:uid="{0E6C0B6F-ABD2-4FAE-90D9-251F4CC96FA3}"/>
    <cellStyle name="Comma 2 2 3 3 5 3 2" xfId="50649" xr:uid="{18E1E4CE-4DBE-4B73-A774-958FD2AFB976}"/>
    <cellStyle name="Comma 2 2 3 3 5 4" xfId="35239" xr:uid="{36960E41-AE60-49AA-9CDF-B04EFC3E96DD}"/>
    <cellStyle name="Comma 2 2 3 3 6" xfId="8420" xr:uid="{26401234-F2F5-427C-9C89-939E243456DF}"/>
    <cellStyle name="Comma 2 2 3 3 6 2" xfId="23831" xr:uid="{9849D69C-8861-46CA-AA32-DC8299135E20}"/>
    <cellStyle name="Comma 2 2 3 3 6 2 2" xfId="54655" xr:uid="{1E63457E-FFBB-48C8-B152-6DBAC98E61E8}"/>
    <cellStyle name="Comma 2 2 3 3 6 3" xfId="39245" xr:uid="{0DF94833-A483-4788-9DA2-7B142FA9E18B}"/>
    <cellStyle name="Comma 2 2 3 3 7" xfId="16022" xr:uid="{BAAB3ADD-B56F-45A9-B19C-491267DC02EC}"/>
    <cellStyle name="Comma 2 2 3 3 7 2" xfId="46846" xr:uid="{D8F1A773-E823-4B5A-981F-EA7CB12D027E}"/>
    <cellStyle name="Comma 2 2 3 3 8" xfId="31436" xr:uid="{8EEE3211-A6D4-450C-8488-7011271CA758}"/>
    <cellStyle name="Comma 2 2 3 4" xfId="400" xr:uid="{96FC6360-32DF-4CE4-B7B3-8F0A7A5F0C66}"/>
    <cellStyle name="Comma 2 2 3 4 2" xfId="1033" xr:uid="{A389FDBE-4996-423D-A185-9BCFFA5F874E}"/>
    <cellStyle name="Comma 2 2 3 4 2 2" xfId="2932" xr:uid="{7408A55F-EE0C-44B9-B090-DB15D810BF08}"/>
    <cellStyle name="Comma 2 2 3 4 2 2 2" xfId="6735" xr:uid="{3AB9AF11-FF73-4BDD-90F6-83EA893F88D4}"/>
    <cellStyle name="Comma 2 2 3 4 2 2 2 2" xfId="14546" xr:uid="{255CB073-688B-4249-BD46-0B6D6A688F9F}"/>
    <cellStyle name="Comma 2 2 3 4 2 2 2 2 2" xfId="29957" xr:uid="{F5102876-E0A6-47FC-A82C-0D6570FC6C5B}"/>
    <cellStyle name="Comma 2 2 3 4 2 2 2 2 2 2" xfId="60781" xr:uid="{9C6EBB70-6206-4F50-B4AB-A4A76403392F}"/>
    <cellStyle name="Comma 2 2 3 4 2 2 2 2 3" xfId="45371" xr:uid="{6F68A535-3A74-426A-8A43-34F2D91701F3}"/>
    <cellStyle name="Comma 2 2 3 4 2 2 2 3" xfId="22148" xr:uid="{61CE84A0-9BDF-4EB8-B7DB-F7E313D034EC}"/>
    <cellStyle name="Comma 2 2 3 4 2 2 2 3 2" xfId="52972" xr:uid="{7B0434E3-C507-4D42-A845-7D1357097A2E}"/>
    <cellStyle name="Comma 2 2 3 4 2 2 2 4" xfId="37562" xr:uid="{F495C9AC-CFA6-46D2-ACDA-C64BFB690B39}"/>
    <cellStyle name="Comma 2 2 3 4 2 2 3" xfId="10743" xr:uid="{7549F58D-398B-4949-AEFF-91B246B1DBAD}"/>
    <cellStyle name="Comma 2 2 3 4 2 2 3 2" xfId="26154" xr:uid="{BFEBE23E-E460-45FC-9491-733E1806734E}"/>
    <cellStyle name="Comma 2 2 3 4 2 2 3 2 2" xfId="56978" xr:uid="{6C72A85E-927A-4BF6-9252-1E2A9F81AAE6}"/>
    <cellStyle name="Comma 2 2 3 4 2 2 3 3" xfId="41568" xr:uid="{3880B45F-8912-4578-B2E6-9044429AF010}"/>
    <cellStyle name="Comma 2 2 3 4 2 2 4" xfId="18345" xr:uid="{D9CD8AE8-94F3-4492-B9DF-64424064CFCA}"/>
    <cellStyle name="Comma 2 2 3 4 2 2 4 2" xfId="49169" xr:uid="{E5CC43A9-000B-4121-A19D-088EF7160B68}"/>
    <cellStyle name="Comma 2 2 3 4 2 2 5" xfId="33759" xr:uid="{4F742046-5603-469B-9012-D4A9205746E6}"/>
    <cellStyle name="Comma 2 2 3 4 2 3" xfId="4836" xr:uid="{8A3D1917-FB72-4917-A68F-3F5024FD3347}"/>
    <cellStyle name="Comma 2 2 3 4 2 3 2" xfId="12647" xr:uid="{74F83321-8EBC-4E9C-856F-599469E4B5DC}"/>
    <cellStyle name="Comma 2 2 3 4 2 3 2 2" xfId="28058" xr:uid="{F77A1CEB-B516-4417-968B-8424FEEBF585}"/>
    <cellStyle name="Comma 2 2 3 4 2 3 2 2 2" xfId="58882" xr:uid="{780CD068-3BEB-49ED-BAF7-0CDE543FAC35}"/>
    <cellStyle name="Comma 2 2 3 4 2 3 2 3" xfId="43472" xr:uid="{E819A367-344E-48A2-87B4-C495C3F3818F}"/>
    <cellStyle name="Comma 2 2 3 4 2 3 3" xfId="20249" xr:uid="{27028D20-B95C-4D82-AA4D-407D45CE1B6B}"/>
    <cellStyle name="Comma 2 2 3 4 2 3 3 2" xfId="51073" xr:uid="{9A9B9966-4288-4FD7-AE8D-C736B86D1DA4}"/>
    <cellStyle name="Comma 2 2 3 4 2 3 4" xfId="35663" xr:uid="{BF5FDE0D-31B5-48AE-B64E-02B1B13854DD}"/>
    <cellStyle name="Comma 2 2 3 4 2 4" xfId="8844" xr:uid="{7F6070DB-150D-4EF6-852A-4A9C27237C97}"/>
    <cellStyle name="Comma 2 2 3 4 2 4 2" xfId="24255" xr:uid="{4BF2FF84-E646-4F78-A943-3A04E1C3B2B3}"/>
    <cellStyle name="Comma 2 2 3 4 2 4 2 2" xfId="55079" xr:uid="{B13045A2-41A6-4E45-90A1-A2091908B05D}"/>
    <cellStyle name="Comma 2 2 3 4 2 4 3" xfId="39669" xr:uid="{1818FE74-D341-4C4C-AF7D-0551665941C6}"/>
    <cellStyle name="Comma 2 2 3 4 2 5" xfId="16446" xr:uid="{2ACA656B-90A6-474D-AB17-F41CA5D77D0E}"/>
    <cellStyle name="Comma 2 2 3 4 2 5 2" xfId="47270" xr:uid="{8F69E0C0-39C5-4BFF-A5E8-734E3A813593}"/>
    <cellStyle name="Comma 2 2 3 4 2 6" xfId="31860" xr:uid="{CDFBCBCE-BA22-41A7-A0C4-F90561FCB844}"/>
    <cellStyle name="Comma 2 2 3 4 3" xfId="1666" xr:uid="{B9160021-F2E0-4571-A9F3-84917C1BEAC2}"/>
    <cellStyle name="Comma 2 2 3 4 3 2" xfId="3565" xr:uid="{4A7095B5-AF70-4921-9897-F280F96EE2B8}"/>
    <cellStyle name="Comma 2 2 3 4 3 2 2" xfId="7368" xr:uid="{618EA28A-167D-4B19-B856-9EAB5A5709E3}"/>
    <cellStyle name="Comma 2 2 3 4 3 2 2 2" xfId="15179" xr:uid="{DA38CAD4-1557-431D-8E94-432E9CB75425}"/>
    <cellStyle name="Comma 2 2 3 4 3 2 2 2 2" xfId="30590" xr:uid="{8370B4A5-8092-4113-8F07-FA6BA3047ED0}"/>
    <cellStyle name="Comma 2 2 3 4 3 2 2 2 2 2" xfId="61414" xr:uid="{F6AC2755-A725-4814-AABC-DD1EF55D3B4A}"/>
    <cellStyle name="Comma 2 2 3 4 3 2 2 2 3" xfId="46004" xr:uid="{1C93E5B2-04EF-4A76-ADBC-401C360799B2}"/>
    <cellStyle name="Comma 2 2 3 4 3 2 2 3" xfId="22781" xr:uid="{FE609E2C-8610-4046-80D4-B5D254254A32}"/>
    <cellStyle name="Comma 2 2 3 4 3 2 2 3 2" xfId="53605" xr:uid="{04274B3F-2C09-4C4D-960E-C0D1EBF565DA}"/>
    <cellStyle name="Comma 2 2 3 4 3 2 2 4" xfId="38195" xr:uid="{AF3383E9-62D7-4627-91E9-568E903F1131}"/>
    <cellStyle name="Comma 2 2 3 4 3 2 3" xfId="11376" xr:uid="{990D28AA-2214-4212-9C5D-ECAB8DAD25BB}"/>
    <cellStyle name="Comma 2 2 3 4 3 2 3 2" xfId="26787" xr:uid="{843CC496-814A-4D34-965E-C37405ED931B}"/>
    <cellStyle name="Comma 2 2 3 4 3 2 3 2 2" xfId="57611" xr:uid="{5ED83A7C-8B73-45B4-AA5A-D5B66982DC6A}"/>
    <cellStyle name="Comma 2 2 3 4 3 2 3 3" xfId="42201" xr:uid="{00F4F7E0-9547-4A2C-94C1-EBDB567B35E1}"/>
    <cellStyle name="Comma 2 2 3 4 3 2 4" xfId="18978" xr:uid="{08C57D00-FCEE-4BF5-BCEC-DE2BD39872AB}"/>
    <cellStyle name="Comma 2 2 3 4 3 2 4 2" xfId="49802" xr:uid="{B0D26C48-FFD1-4963-9E9A-95F71B3FBCE1}"/>
    <cellStyle name="Comma 2 2 3 4 3 2 5" xfId="34392" xr:uid="{AFB4C8F2-C628-4D7D-90DB-262A8A81995B}"/>
    <cellStyle name="Comma 2 2 3 4 3 3" xfId="5469" xr:uid="{A1C8610C-118E-4875-BA38-8E746EAE1D8C}"/>
    <cellStyle name="Comma 2 2 3 4 3 3 2" xfId="13280" xr:uid="{413B08A1-F9C0-45F0-BBE8-1E00C01928FE}"/>
    <cellStyle name="Comma 2 2 3 4 3 3 2 2" xfId="28691" xr:uid="{99A42BC5-6CDF-4C35-84FD-FC3B4A3C394D}"/>
    <cellStyle name="Comma 2 2 3 4 3 3 2 2 2" xfId="59515" xr:uid="{A983EA70-E2C1-4ED0-99BA-27CEDD9E740E}"/>
    <cellStyle name="Comma 2 2 3 4 3 3 2 3" xfId="44105" xr:uid="{066D648C-151E-4841-B4B4-889D77B3449D}"/>
    <cellStyle name="Comma 2 2 3 4 3 3 3" xfId="20882" xr:uid="{C24D034A-D598-496F-A7EE-A765015A1915}"/>
    <cellStyle name="Comma 2 2 3 4 3 3 3 2" xfId="51706" xr:uid="{3469BD25-7C7D-4162-B911-79A77006201A}"/>
    <cellStyle name="Comma 2 2 3 4 3 3 4" xfId="36296" xr:uid="{303FFCC0-58EE-4B2B-B765-4203A753FF4A}"/>
    <cellStyle name="Comma 2 2 3 4 3 4" xfId="9477" xr:uid="{FB519CD0-C43F-4BB6-B839-936059E1DAE1}"/>
    <cellStyle name="Comma 2 2 3 4 3 4 2" xfId="24888" xr:uid="{D30CB9D9-2761-44F3-BB19-EED96B13F398}"/>
    <cellStyle name="Comma 2 2 3 4 3 4 2 2" xfId="55712" xr:uid="{9B222DA7-228D-440F-AE95-1663B8B36052}"/>
    <cellStyle name="Comma 2 2 3 4 3 4 3" xfId="40302" xr:uid="{B0E3898A-C493-4C67-B8FB-C6F8B3ACB83A}"/>
    <cellStyle name="Comma 2 2 3 4 3 5" xfId="17079" xr:uid="{478F01D1-3400-4322-8489-0FCBB2398017}"/>
    <cellStyle name="Comma 2 2 3 4 3 5 2" xfId="47903" xr:uid="{0C68CFF4-8375-4358-ABD2-0EBB7382C611}"/>
    <cellStyle name="Comma 2 2 3 4 3 6" xfId="32493" xr:uid="{A8F5CFA2-BAEC-4E45-B13E-CF1CE8C59BA5}"/>
    <cellStyle name="Comma 2 2 3 4 4" xfId="2299" xr:uid="{1F7E60D8-B913-4181-B750-E8E61C89B33B}"/>
    <cellStyle name="Comma 2 2 3 4 4 2" xfId="6102" xr:uid="{37339617-EED1-4460-9E87-B0198C369536}"/>
    <cellStyle name="Comma 2 2 3 4 4 2 2" xfId="13913" xr:uid="{2A8F05A5-587A-4507-B8DA-359E8CC8A715}"/>
    <cellStyle name="Comma 2 2 3 4 4 2 2 2" xfId="29324" xr:uid="{524CF72F-EEAC-47CB-8526-6CCD7B3A25E9}"/>
    <cellStyle name="Comma 2 2 3 4 4 2 2 2 2" xfId="60148" xr:uid="{7ADCD3DF-B5EF-41B2-90A9-5EA46890D862}"/>
    <cellStyle name="Comma 2 2 3 4 4 2 2 3" xfId="44738" xr:uid="{7F891CD0-84C3-4F38-A918-2CF3C9443033}"/>
    <cellStyle name="Comma 2 2 3 4 4 2 3" xfId="21515" xr:uid="{BB73C250-6D98-444C-BE67-1F98F1B31085}"/>
    <cellStyle name="Comma 2 2 3 4 4 2 3 2" xfId="52339" xr:uid="{B11234A9-6FE9-40E2-A325-A137D75C990C}"/>
    <cellStyle name="Comma 2 2 3 4 4 2 4" xfId="36929" xr:uid="{04A1E35B-0C32-4EDF-8607-F48FA0423433}"/>
    <cellStyle name="Comma 2 2 3 4 4 3" xfId="10110" xr:uid="{56767317-7D23-4F7E-AAC0-8626C1794A1C}"/>
    <cellStyle name="Comma 2 2 3 4 4 3 2" xfId="25521" xr:uid="{059ABDB4-B57D-4DB9-83B7-18B89A9D439D}"/>
    <cellStyle name="Comma 2 2 3 4 4 3 2 2" xfId="56345" xr:uid="{83320E63-5626-49B6-AB82-611F8337AC54}"/>
    <cellStyle name="Comma 2 2 3 4 4 3 3" xfId="40935" xr:uid="{B364349A-4476-4B44-9D84-2747B596A8F5}"/>
    <cellStyle name="Comma 2 2 3 4 4 4" xfId="17712" xr:uid="{19445CDA-8CD4-411A-A62C-791823D995B0}"/>
    <cellStyle name="Comma 2 2 3 4 4 4 2" xfId="48536" xr:uid="{A2E614DC-D8D1-4469-B359-F9EF27E971FC}"/>
    <cellStyle name="Comma 2 2 3 4 4 5" xfId="33126" xr:uid="{F436AC0E-C725-469E-93F3-67DA709EBC00}"/>
    <cellStyle name="Comma 2 2 3 4 5" xfId="4203" xr:uid="{958D4CAB-7D13-4580-8E64-9DE2D52ACA19}"/>
    <cellStyle name="Comma 2 2 3 4 5 2" xfId="12014" xr:uid="{E161CDFF-3199-4830-888E-47D1CF7DEF84}"/>
    <cellStyle name="Comma 2 2 3 4 5 2 2" xfId="27425" xr:uid="{37BB2AE3-E7A6-4797-A37F-89FF498C189E}"/>
    <cellStyle name="Comma 2 2 3 4 5 2 2 2" xfId="58249" xr:uid="{2D5B86C3-1F81-4C1A-8D25-FC5C08DA98A0}"/>
    <cellStyle name="Comma 2 2 3 4 5 2 3" xfId="42839" xr:uid="{A968FAEE-BB4F-4F56-B0B8-F34D1A886B31}"/>
    <cellStyle name="Comma 2 2 3 4 5 3" xfId="19616" xr:uid="{93E9B50C-EB43-4401-B7B8-9B0557CA5574}"/>
    <cellStyle name="Comma 2 2 3 4 5 3 2" xfId="50440" xr:uid="{FA800E18-27DA-42F0-91E0-56EE868266D7}"/>
    <cellStyle name="Comma 2 2 3 4 5 4" xfId="35030" xr:uid="{0C632744-8383-41C9-B5CC-5F46561307D5}"/>
    <cellStyle name="Comma 2 2 3 4 6" xfId="8211" xr:uid="{CBDB2F50-5AA1-40FB-B108-07C02929AC9C}"/>
    <cellStyle name="Comma 2 2 3 4 6 2" xfId="23622" xr:uid="{0B316CA6-1A17-4FF2-A105-7B829520BAB4}"/>
    <cellStyle name="Comma 2 2 3 4 6 2 2" xfId="54446" xr:uid="{76440169-11DB-4802-BEDB-671D083A9317}"/>
    <cellStyle name="Comma 2 2 3 4 6 3" xfId="39036" xr:uid="{1720F779-EC5E-4D16-BF2C-A2C8D60ACBD6}"/>
    <cellStyle name="Comma 2 2 3 4 7" xfId="15813" xr:uid="{141FF284-DF02-4E15-B466-3C3E9D7F8FD1}"/>
    <cellStyle name="Comma 2 2 3 4 7 2" xfId="46637" xr:uid="{AEFE0F7F-76AE-442F-841E-750EE8469394}"/>
    <cellStyle name="Comma 2 2 3 4 8" xfId="31227" xr:uid="{A5C389A6-3C6C-4406-9D0F-0FEB20A511D2}"/>
    <cellStyle name="Comma 2 2 3 5" xfId="820" xr:uid="{32CBABCC-8FFD-465B-8CB9-00D70C8E197D}"/>
    <cellStyle name="Comma 2 2 3 5 2" xfId="2719" xr:uid="{D151D48D-F503-4CE0-805A-FA7AC8DE2D99}"/>
    <cellStyle name="Comma 2 2 3 5 2 2" xfId="6522" xr:uid="{F6026E65-EC69-4801-9A27-9BA9BF503514}"/>
    <cellStyle name="Comma 2 2 3 5 2 2 2" xfId="14333" xr:uid="{F35B8027-C2D2-42A7-A95E-93DB3537EA7D}"/>
    <cellStyle name="Comma 2 2 3 5 2 2 2 2" xfId="29744" xr:uid="{260B1370-ADD8-4415-A94C-8378CEEA00C6}"/>
    <cellStyle name="Comma 2 2 3 5 2 2 2 2 2" xfId="60568" xr:uid="{742E4F09-6458-4047-81D3-12ADB9F6BD0B}"/>
    <cellStyle name="Comma 2 2 3 5 2 2 2 3" xfId="45158" xr:uid="{43ED566C-A86A-4803-B844-55C31530EBCF}"/>
    <cellStyle name="Comma 2 2 3 5 2 2 3" xfId="21935" xr:uid="{8D4FF092-1BA1-47CA-84F8-A96D2B460B4A}"/>
    <cellStyle name="Comma 2 2 3 5 2 2 3 2" xfId="52759" xr:uid="{F88FF7C3-F64E-40FF-A9C3-84573D04A6B3}"/>
    <cellStyle name="Comma 2 2 3 5 2 2 4" xfId="37349" xr:uid="{64000BF7-267C-4B8F-B071-97217D12B64A}"/>
    <cellStyle name="Comma 2 2 3 5 2 3" xfId="10530" xr:uid="{CA2B3E5F-BCE4-4582-B2B2-6F663B3997C9}"/>
    <cellStyle name="Comma 2 2 3 5 2 3 2" xfId="25941" xr:uid="{96299730-DB71-44EF-A85B-55E65B557613}"/>
    <cellStyle name="Comma 2 2 3 5 2 3 2 2" xfId="56765" xr:uid="{302E92D7-4670-488F-8BF3-ED7AB0F02BD2}"/>
    <cellStyle name="Comma 2 2 3 5 2 3 3" xfId="41355" xr:uid="{C173DCC3-DB9D-4808-9E58-517371BDAFE8}"/>
    <cellStyle name="Comma 2 2 3 5 2 4" xfId="18132" xr:uid="{2437DF31-0205-4BAA-93B1-3ECDAF93F5FB}"/>
    <cellStyle name="Comma 2 2 3 5 2 4 2" xfId="48956" xr:uid="{6D80E8C9-2ACE-43C8-BF47-0CAEF6A7FBDA}"/>
    <cellStyle name="Comma 2 2 3 5 2 5" xfId="33546" xr:uid="{5F2E3C6D-CB0C-4984-BE3B-D19820839E46}"/>
    <cellStyle name="Comma 2 2 3 5 3" xfId="4623" xr:uid="{EDD8C364-AB3A-4CCB-A901-A1D74894FCDC}"/>
    <cellStyle name="Comma 2 2 3 5 3 2" xfId="12434" xr:uid="{B834BD4E-7260-4B60-B886-643B1D97BF96}"/>
    <cellStyle name="Comma 2 2 3 5 3 2 2" xfId="27845" xr:uid="{102E1853-F0BB-4BE0-848D-B01D5C3FAE89}"/>
    <cellStyle name="Comma 2 2 3 5 3 2 2 2" xfId="58669" xr:uid="{B3B72835-6337-46F3-8B32-A1EC729DCC25}"/>
    <cellStyle name="Comma 2 2 3 5 3 2 3" xfId="43259" xr:uid="{EFCDC020-8523-453E-AB03-A0D53BEE0B36}"/>
    <cellStyle name="Comma 2 2 3 5 3 3" xfId="20036" xr:uid="{2E6A738C-320C-49BF-A6B4-A0F28F7994CF}"/>
    <cellStyle name="Comma 2 2 3 5 3 3 2" xfId="50860" xr:uid="{C84BB643-B427-405E-8273-C45D2083BD7C}"/>
    <cellStyle name="Comma 2 2 3 5 3 4" xfId="35450" xr:uid="{F64E5A69-8C8C-41CF-B080-A425CEE45A23}"/>
    <cellStyle name="Comma 2 2 3 5 4" xfId="8631" xr:uid="{7D9C33A5-37AD-4C75-B0CF-4C4DA9AD3448}"/>
    <cellStyle name="Comma 2 2 3 5 4 2" xfId="24042" xr:uid="{01E07EC6-911D-45F9-8731-6133BDCE1D5C}"/>
    <cellStyle name="Comma 2 2 3 5 4 2 2" xfId="54866" xr:uid="{3EB84EA5-73CE-4AE7-ABE0-8D98DD4C8254}"/>
    <cellStyle name="Comma 2 2 3 5 4 3" xfId="39456" xr:uid="{0E48BF55-7809-467A-B13D-98CE6A8BF284}"/>
    <cellStyle name="Comma 2 2 3 5 5" xfId="16233" xr:uid="{BBC7EA3F-901C-410B-84E7-DD45DEBB368A}"/>
    <cellStyle name="Comma 2 2 3 5 5 2" xfId="47057" xr:uid="{DD0924B3-A422-4C4C-8F4A-EBB06DBC5677}"/>
    <cellStyle name="Comma 2 2 3 5 6" xfId="31647" xr:uid="{0A30793F-F0F6-4ED2-B5F7-26A74F396CF7}"/>
    <cellStyle name="Comma 2 2 3 6" xfId="1453" xr:uid="{B283459D-15C7-4042-9F3D-393F1185CC8B}"/>
    <cellStyle name="Comma 2 2 3 6 2" xfId="3352" xr:uid="{1E2D16C5-3C97-4CF0-8642-40E6BC8F7CF5}"/>
    <cellStyle name="Comma 2 2 3 6 2 2" xfId="7155" xr:uid="{F08C314F-9F05-45B5-A992-A45EA59DDB8C}"/>
    <cellStyle name="Comma 2 2 3 6 2 2 2" xfId="14966" xr:uid="{EDEF9F38-3F67-4089-A800-9F24B6D55981}"/>
    <cellStyle name="Comma 2 2 3 6 2 2 2 2" xfId="30377" xr:uid="{DB823EFD-269E-464B-9302-13629A07890E}"/>
    <cellStyle name="Comma 2 2 3 6 2 2 2 2 2" xfId="61201" xr:uid="{5805B611-5A45-4FC8-90B5-A8A166C999C2}"/>
    <cellStyle name="Comma 2 2 3 6 2 2 2 3" xfId="45791" xr:uid="{E794B273-7E62-414C-9D6E-3F4E756DA964}"/>
    <cellStyle name="Comma 2 2 3 6 2 2 3" xfId="22568" xr:uid="{7369640A-DDEA-4ED9-B1B4-C01356F473C2}"/>
    <cellStyle name="Comma 2 2 3 6 2 2 3 2" xfId="53392" xr:uid="{B5CF6B8E-B790-4A72-A97C-1668A0B82CC4}"/>
    <cellStyle name="Comma 2 2 3 6 2 2 4" xfId="37982" xr:uid="{2BB2F919-F3F0-4C91-BAF4-F8D4CB3333C0}"/>
    <cellStyle name="Comma 2 2 3 6 2 3" xfId="11163" xr:uid="{3F51085F-24E2-46F8-A505-532982FAB6AB}"/>
    <cellStyle name="Comma 2 2 3 6 2 3 2" xfId="26574" xr:uid="{4C8512CF-DAB7-4190-9B99-83187E9665B8}"/>
    <cellStyle name="Comma 2 2 3 6 2 3 2 2" xfId="57398" xr:uid="{443024A8-7038-471C-B47F-D6B4C56BC6B2}"/>
    <cellStyle name="Comma 2 2 3 6 2 3 3" xfId="41988" xr:uid="{7FDE770E-688F-440C-9BFC-24AC576778E3}"/>
    <cellStyle name="Comma 2 2 3 6 2 4" xfId="18765" xr:uid="{908E3081-110D-4474-A16F-DF62E9286566}"/>
    <cellStyle name="Comma 2 2 3 6 2 4 2" xfId="49589" xr:uid="{DFCC1C14-D071-474C-AF63-2D012D72E850}"/>
    <cellStyle name="Comma 2 2 3 6 2 5" xfId="34179" xr:uid="{DCC1AEC7-3E97-4D42-8DE9-17BC21BF93C3}"/>
    <cellStyle name="Comma 2 2 3 6 3" xfId="5256" xr:uid="{B1668444-68F1-4214-98DA-758F762EA954}"/>
    <cellStyle name="Comma 2 2 3 6 3 2" xfId="13067" xr:uid="{4820A093-A551-4159-87CA-986384E98385}"/>
    <cellStyle name="Comma 2 2 3 6 3 2 2" xfId="28478" xr:uid="{BFE878A6-71DD-4117-8BD1-A0AB4031EC68}"/>
    <cellStyle name="Comma 2 2 3 6 3 2 2 2" xfId="59302" xr:uid="{2D4FBD40-9B36-4B55-AC33-C7F6CC550B5A}"/>
    <cellStyle name="Comma 2 2 3 6 3 2 3" xfId="43892" xr:uid="{70CBC298-739B-45D1-87E4-FCEEC941A79F}"/>
    <cellStyle name="Comma 2 2 3 6 3 3" xfId="20669" xr:uid="{86FCC010-8326-4EB1-88E4-8AEE7687844F}"/>
    <cellStyle name="Comma 2 2 3 6 3 3 2" xfId="51493" xr:uid="{0E51D6A7-CC08-4052-9565-EAE581DC5939}"/>
    <cellStyle name="Comma 2 2 3 6 3 4" xfId="36083" xr:uid="{1D3FAC08-0F69-47E1-80CA-E6D5FDF24A33}"/>
    <cellStyle name="Comma 2 2 3 6 4" xfId="9264" xr:uid="{646C6EF8-B0BE-444D-8D45-235652F0711C}"/>
    <cellStyle name="Comma 2 2 3 6 4 2" xfId="24675" xr:uid="{EB2208E2-A4D2-4D8C-8114-901FE5AF14D7}"/>
    <cellStyle name="Comma 2 2 3 6 4 2 2" xfId="55499" xr:uid="{02050A58-C436-48F2-BDF5-CAFA1133CB54}"/>
    <cellStyle name="Comma 2 2 3 6 4 3" xfId="40089" xr:uid="{09CA4435-2435-4DA0-9C28-AE05BEC17AD8}"/>
    <cellStyle name="Comma 2 2 3 6 5" xfId="16866" xr:uid="{CC8AB2C2-882F-4D95-8960-9039DC2DF05A}"/>
    <cellStyle name="Comma 2 2 3 6 5 2" xfId="47690" xr:uid="{7F5D1C73-E1B3-44F4-AADF-B0BB67098613}"/>
    <cellStyle name="Comma 2 2 3 6 6" xfId="32280" xr:uid="{72D27C8C-8EF6-4F5E-9A56-2F78E095F616}"/>
    <cellStyle name="Comma 2 2 3 7" xfId="2086" xr:uid="{D9C5B6DA-1F32-4B3B-961E-D79CE7B061F6}"/>
    <cellStyle name="Comma 2 2 3 7 2" xfId="5889" xr:uid="{C47C98EB-8807-42AC-B77B-FCD1F709AB65}"/>
    <cellStyle name="Comma 2 2 3 7 2 2" xfId="13700" xr:uid="{CD969338-172F-4B63-B642-F1D33A6CF703}"/>
    <cellStyle name="Comma 2 2 3 7 2 2 2" xfId="29111" xr:uid="{300EFD6A-283F-4C3F-9CB9-8BEC67460B8A}"/>
    <cellStyle name="Comma 2 2 3 7 2 2 2 2" xfId="59935" xr:uid="{21FBDC80-5351-4764-9239-9A0647C6F891}"/>
    <cellStyle name="Comma 2 2 3 7 2 2 3" xfId="44525" xr:uid="{730D0234-A122-4591-B449-103AD629CC3C}"/>
    <cellStyle name="Comma 2 2 3 7 2 3" xfId="21302" xr:uid="{9A071B76-0407-4CD4-A5A4-6AD4DC9B27D5}"/>
    <cellStyle name="Comma 2 2 3 7 2 3 2" xfId="52126" xr:uid="{4BA5BF3C-BBF8-4332-9CB6-832AD1D58584}"/>
    <cellStyle name="Comma 2 2 3 7 2 4" xfId="36716" xr:uid="{BDE3D4B8-9C2E-48DF-AE17-75DAB6C4970B}"/>
    <cellStyle name="Comma 2 2 3 7 3" xfId="9897" xr:uid="{17312A47-0EDF-4D27-9D61-3ED76D509293}"/>
    <cellStyle name="Comma 2 2 3 7 3 2" xfId="25308" xr:uid="{A338B399-EB45-4F68-8BA9-4BD794F52605}"/>
    <cellStyle name="Comma 2 2 3 7 3 2 2" xfId="56132" xr:uid="{4D239D9A-B1E6-45CF-AFD1-411F408DF6CA}"/>
    <cellStyle name="Comma 2 2 3 7 3 3" xfId="40722" xr:uid="{6C55DE66-EDAE-4E94-AE5F-904EBFECD534}"/>
    <cellStyle name="Comma 2 2 3 7 4" xfId="17499" xr:uid="{3ADEBEB9-5B33-4107-AB33-7F7F7FA3A676}"/>
    <cellStyle name="Comma 2 2 3 7 4 2" xfId="48323" xr:uid="{EB04AD6B-EFC1-4744-86AE-2728D4A86FA9}"/>
    <cellStyle name="Comma 2 2 3 7 5" xfId="32913" xr:uid="{F1E1C8F9-551A-4FC7-935E-A2E74392B484}"/>
    <cellStyle name="Comma 2 2 3 8" xfId="3990" xr:uid="{3E11BC7E-BDA7-4532-8203-E67B5D1B0DA7}"/>
    <cellStyle name="Comma 2 2 3 8 2" xfId="11801" xr:uid="{959A2E6A-D5AA-4AA3-96D2-3C436D00CF06}"/>
    <cellStyle name="Comma 2 2 3 8 2 2" xfId="27212" xr:uid="{0BEE123D-8C34-40C0-A2C2-14B07AB0F428}"/>
    <cellStyle name="Comma 2 2 3 8 2 2 2" xfId="58036" xr:uid="{8A9BDB06-333F-435A-BF34-29D785F8FFDC}"/>
    <cellStyle name="Comma 2 2 3 8 2 3" xfId="42626" xr:uid="{6B1FB77D-0D7A-4E1A-90F5-C031AA728BC1}"/>
    <cellStyle name="Comma 2 2 3 8 3" xfId="19403" xr:uid="{04652C08-0804-4F79-AAEE-D3BDE84EEADC}"/>
    <cellStyle name="Comma 2 2 3 8 3 2" xfId="50227" xr:uid="{BF7695EA-7110-49D6-B760-3D923D1A3725}"/>
    <cellStyle name="Comma 2 2 3 8 4" xfId="34817" xr:uid="{FAE94AEE-BFD4-4723-98F5-BED694609129}"/>
    <cellStyle name="Comma 2 2 3 9" xfId="7998" xr:uid="{ECEF6A6E-B0EF-4884-89C1-153D63A6DB76}"/>
    <cellStyle name="Comma 2 2 3 9 2" xfId="23409" xr:uid="{A0035E19-F049-40AE-B838-F531F0AE5DCB}"/>
    <cellStyle name="Comma 2 2 3 9 2 2" xfId="54233" xr:uid="{E6BF28B4-9FB0-4661-89BF-CEAB635355BD}"/>
    <cellStyle name="Comma 2 2 3 9 3" xfId="38823" xr:uid="{73DD3FC9-1194-400B-A88D-15F210060FF4}"/>
    <cellStyle name="Comma 2 2 4" xfId="226" xr:uid="{C10B5C0D-5826-4519-8C2E-CD6E4F821E64}"/>
    <cellStyle name="Comma 2 2 4 10" xfId="15640" xr:uid="{D120E511-CE9E-4DF7-829E-C7C0B6A6EC92}"/>
    <cellStyle name="Comma 2 2 4 10 2" xfId="46464" xr:uid="{E5B316DE-8C40-4A7E-B357-78866A65E39D}"/>
    <cellStyle name="Comma 2 2 4 11" xfId="31054" xr:uid="{B71C5834-49E6-4618-A330-20E6820B215E}"/>
    <cellStyle name="Comma 2 2 4 2" xfId="649" xr:uid="{ABB02041-8293-4DD2-A9B5-ECDBED12C92F}"/>
    <cellStyle name="Comma 2 2 4 2 2" xfId="1282" xr:uid="{34F891E1-9066-47FE-9E73-BDF4B47237DA}"/>
    <cellStyle name="Comma 2 2 4 2 2 2" xfId="3181" xr:uid="{6769A95E-A7C9-4E12-9792-8AE6E04782BB}"/>
    <cellStyle name="Comma 2 2 4 2 2 2 2" xfId="6984" xr:uid="{ADFC71BD-5D35-4599-A087-4D0E04F21919}"/>
    <cellStyle name="Comma 2 2 4 2 2 2 2 2" xfId="14795" xr:uid="{C97D667C-62F7-4025-B0A6-E9A7A339AEC2}"/>
    <cellStyle name="Comma 2 2 4 2 2 2 2 2 2" xfId="30206" xr:uid="{6EF4DCF5-32B3-4CBB-9258-CF07A4D24104}"/>
    <cellStyle name="Comma 2 2 4 2 2 2 2 2 2 2" xfId="61030" xr:uid="{11B591D2-F23A-4075-BD46-BE5A38E0416F}"/>
    <cellStyle name="Comma 2 2 4 2 2 2 2 2 3" xfId="45620" xr:uid="{90143A2B-3903-4EE2-AC6B-207ADFC7B0E6}"/>
    <cellStyle name="Comma 2 2 4 2 2 2 2 3" xfId="22397" xr:uid="{03EB365C-1460-403F-98B2-BC026D759EE4}"/>
    <cellStyle name="Comma 2 2 4 2 2 2 2 3 2" xfId="53221" xr:uid="{861B9558-750E-4ED5-AB2D-C75C199960AE}"/>
    <cellStyle name="Comma 2 2 4 2 2 2 2 4" xfId="37811" xr:uid="{245054BD-EDC9-4BB7-9C29-6543B0204860}"/>
    <cellStyle name="Comma 2 2 4 2 2 2 3" xfId="10992" xr:uid="{EC326AB6-0D8E-4E19-9E1B-899D78163A8A}"/>
    <cellStyle name="Comma 2 2 4 2 2 2 3 2" xfId="26403" xr:uid="{DBE6504E-9493-4581-9270-38E9597DD21A}"/>
    <cellStyle name="Comma 2 2 4 2 2 2 3 2 2" xfId="57227" xr:uid="{FA2E0D04-F2CE-4971-9E0D-747E944D0BFD}"/>
    <cellStyle name="Comma 2 2 4 2 2 2 3 3" xfId="41817" xr:uid="{84631143-3300-4565-8D70-90B455D89097}"/>
    <cellStyle name="Comma 2 2 4 2 2 2 4" xfId="18594" xr:uid="{B2DB66DB-DDBF-4F2C-A8E5-1E7048234D8F}"/>
    <cellStyle name="Comma 2 2 4 2 2 2 4 2" xfId="49418" xr:uid="{790228C3-8C78-4B94-AE8D-3E1B0349AE21}"/>
    <cellStyle name="Comma 2 2 4 2 2 2 5" xfId="34008" xr:uid="{6E928BC5-3EA9-4C23-A5BA-7F200C755C63}"/>
    <cellStyle name="Comma 2 2 4 2 2 3" xfId="5085" xr:uid="{90A42FAA-C2E6-4A23-843E-B919B879D4DA}"/>
    <cellStyle name="Comma 2 2 4 2 2 3 2" xfId="12896" xr:uid="{FB36323D-4C9B-4166-8555-F6B41D3A6F52}"/>
    <cellStyle name="Comma 2 2 4 2 2 3 2 2" xfId="28307" xr:uid="{FC50D4F3-4F7C-4B9B-8CF0-8B21C6663DB7}"/>
    <cellStyle name="Comma 2 2 4 2 2 3 2 2 2" xfId="59131" xr:uid="{E2784D8E-BBEE-44D0-8FE1-E2071FEEF900}"/>
    <cellStyle name="Comma 2 2 4 2 2 3 2 3" xfId="43721" xr:uid="{BBB5EF1E-7891-4610-9046-0B6D2D13CD4F}"/>
    <cellStyle name="Comma 2 2 4 2 2 3 3" xfId="20498" xr:uid="{9ED2C8DD-0F70-4139-8309-D83CEC364481}"/>
    <cellStyle name="Comma 2 2 4 2 2 3 3 2" xfId="51322" xr:uid="{0C7E1850-13E8-4051-8E42-E6D9D8D94562}"/>
    <cellStyle name="Comma 2 2 4 2 2 3 4" xfId="35912" xr:uid="{322B6470-067A-448B-BE01-6A6E2DA2E531}"/>
    <cellStyle name="Comma 2 2 4 2 2 4" xfId="9093" xr:uid="{37DDAED1-7807-427A-B132-8D13F1952D1C}"/>
    <cellStyle name="Comma 2 2 4 2 2 4 2" xfId="24504" xr:uid="{16A7361D-E6D9-4DAC-ADAE-8430B2DDEF0D}"/>
    <cellStyle name="Comma 2 2 4 2 2 4 2 2" xfId="55328" xr:uid="{03548E9D-E23F-4E56-ACF9-F31BE0A52DA7}"/>
    <cellStyle name="Comma 2 2 4 2 2 4 3" xfId="39918" xr:uid="{91471F08-B7BA-4FEB-848F-7D40BA233908}"/>
    <cellStyle name="Comma 2 2 4 2 2 5" xfId="16695" xr:uid="{F25D2EB3-0800-4E34-BEE6-0C67820F71FD}"/>
    <cellStyle name="Comma 2 2 4 2 2 5 2" xfId="47519" xr:uid="{2AE874C1-E682-4DAA-AC44-CAD75E536CD6}"/>
    <cellStyle name="Comma 2 2 4 2 2 6" xfId="32109" xr:uid="{A3DED17C-AD9F-4347-932A-366BF9ABAEB3}"/>
    <cellStyle name="Comma 2 2 4 2 3" xfId="1915" xr:uid="{968114F0-49F9-422A-8F51-E7FC708F65E0}"/>
    <cellStyle name="Comma 2 2 4 2 3 2" xfId="3814" xr:uid="{7B142E95-14B3-4AE4-BD25-8B92EC2F144A}"/>
    <cellStyle name="Comma 2 2 4 2 3 2 2" xfId="7617" xr:uid="{ECE41540-3397-4F3D-86C8-EC5DFEB3E227}"/>
    <cellStyle name="Comma 2 2 4 2 3 2 2 2" xfId="15428" xr:uid="{5D7A20C6-1795-437E-87D9-B4D774110FB4}"/>
    <cellStyle name="Comma 2 2 4 2 3 2 2 2 2" xfId="30839" xr:uid="{1A72B678-17E3-4287-B396-3153D0340122}"/>
    <cellStyle name="Comma 2 2 4 2 3 2 2 2 2 2" xfId="61663" xr:uid="{0BFF93FE-4A03-43E1-83BA-F5EE50D6B82A}"/>
    <cellStyle name="Comma 2 2 4 2 3 2 2 2 3" xfId="46253" xr:uid="{85D5D5F6-C300-4382-8BD5-2B7A4323F610}"/>
    <cellStyle name="Comma 2 2 4 2 3 2 2 3" xfId="23030" xr:uid="{A672D0B3-5CC6-4D3E-8E94-BFF0892900CD}"/>
    <cellStyle name="Comma 2 2 4 2 3 2 2 3 2" xfId="53854" xr:uid="{FE2CDEF8-9E43-4674-8AAF-CC0DB7DE98E2}"/>
    <cellStyle name="Comma 2 2 4 2 3 2 2 4" xfId="38444" xr:uid="{910042D1-BC0E-4D88-A4B1-DD554EBA4BFA}"/>
    <cellStyle name="Comma 2 2 4 2 3 2 3" xfId="11625" xr:uid="{27ED791C-2138-4B4F-A8CC-43B19BDD043A}"/>
    <cellStyle name="Comma 2 2 4 2 3 2 3 2" xfId="27036" xr:uid="{24A92007-844A-4D48-8F2C-AE2B97337861}"/>
    <cellStyle name="Comma 2 2 4 2 3 2 3 2 2" xfId="57860" xr:uid="{2195C79E-AE97-419E-A195-3BCFDE8D8577}"/>
    <cellStyle name="Comma 2 2 4 2 3 2 3 3" xfId="42450" xr:uid="{A6F5E967-11F4-4B9C-9904-6F88678DB880}"/>
    <cellStyle name="Comma 2 2 4 2 3 2 4" xfId="19227" xr:uid="{E85F3A78-4F9C-4AD4-A386-6F5441EA6643}"/>
    <cellStyle name="Comma 2 2 4 2 3 2 4 2" xfId="50051" xr:uid="{129E1FB0-485D-465A-BA7E-E7460609FF9F}"/>
    <cellStyle name="Comma 2 2 4 2 3 2 5" xfId="34641" xr:uid="{1EC78B0A-72F2-4014-A563-8C48140AC2D6}"/>
    <cellStyle name="Comma 2 2 4 2 3 3" xfId="5718" xr:uid="{45F55935-F829-45E2-87B1-700BC0CDF93C}"/>
    <cellStyle name="Comma 2 2 4 2 3 3 2" xfId="13529" xr:uid="{3571BDC1-849D-4BA0-840E-419B7FB79A75}"/>
    <cellStyle name="Comma 2 2 4 2 3 3 2 2" xfId="28940" xr:uid="{92DF5C72-E1DF-4259-A8AF-BCD2F8F4215B}"/>
    <cellStyle name="Comma 2 2 4 2 3 3 2 2 2" xfId="59764" xr:uid="{4AA4591F-529C-42D2-A65B-19A67278B412}"/>
    <cellStyle name="Comma 2 2 4 2 3 3 2 3" xfId="44354" xr:uid="{FFB40AEB-1716-4FEE-81EE-88ED0D4070C3}"/>
    <cellStyle name="Comma 2 2 4 2 3 3 3" xfId="21131" xr:uid="{EE48E34F-97F0-48F9-B7EB-B7D970426F6D}"/>
    <cellStyle name="Comma 2 2 4 2 3 3 3 2" xfId="51955" xr:uid="{48F87B0B-5777-4DC7-B5E7-A19F91BFD2D5}"/>
    <cellStyle name="Comma 2 2 4 2 3 3 4" xfId="36545" xr:uid="{36AE3FF9-CEAD-4B61-8FAE-5C78122547DF}"/>
    <cellStyle name="Comma 2 2 4 2 3 4" xfId="9726" xr:uid="{791F3751-25CE-4BF7-8CC3-9E3F207F2986}"/>
    <cellStyle name="Comma 2 2 4 2 3 4 2" xfId="25137" xr:uid="{AF6F30A5-D886-4755-8909-045388A8D1EC}"/>
    <cellStyle name="Comma 2 2 4 2 3 4 2 2" xfId="55961" xr:uid="{0E183574-2180-428E-A525-909A3A00E258}"/>
    <cellStyle name="Comma 2 2 4 2 3 4 3" xfId="40551" xr:uid="{0DE219A1-BB02-4249-ACDD-551CA73D1ED5}"/>
    <cellStyle name="Comma 2 2 4 2 3 5" xfId="17328" xr:uid="{BA3829D1-3C94-4C9F-B98F-1906FD987979}"/>
    <cellStyle name="Comma 2 2 4 2 3 5 2" xfId="48152" xr:uid="{92D358C9-2CFE-4ABB-B4CF-F2528C93E782}"/>
    <cellStyle name="Comma 2 2 4 2 3 6" xfId="32742" xr:uid="{08897001-6724-4B98-A282-833BFBF892CF}"/>
    <cellStyle name="Comma 2 2 4 2 4" xfId="2548" xr:uid="{EA348ADC-885E-4CDF-B77A-2E83BAA5656C}"/>
    <cellStyle name="Comma 2 2 4 2 4 2" xfId="6351" xr:uid="{4B0E05EF-BF11-40DF-982F-FC1C3920ABB0}"/>
    <cellStyle name="Comma 2 2 4 2 4 2 2" xfId="14162" xr:uid="{C71DA2CF-631C-44D2-9C60-3F8842EC2301}"/>
    <cellStyle name="Comma 2 2 4 2 4 2 2 2" xfId="29573" xr:uid="{98A3B233-7465-4959-AD07-4C8E4F4172D7}"/>
    <cellStyle name="Comma 2 2 4 2 4 2 2 2 2" xfId="60397" xr:uid="{3EAE9665-A739-4582-AA52-B09A8CACF3AE}"/>
    <cellStyle name="Comma 2 2 4 2 4 2 2 3" xfId="44987" xr:uid="{BCDDDED5-B7F9-4FE1-98D3-A81D7ADB9973}"/>
    <cellStyle name="Comma 2 2 4 2 4 2 3" xfId="21764" xr:uid="{3BB55827-1E15-4CE1-B7D7-A956E11AB58D}"/>
    <cellStyle name="Comma 2 2 4 2 4 2 3 2" xfId="52588" xr:uid="{B478909D-F6A9-4A1C-A793-B2EEBD255A9E}"/>
    <cellStyle name="Comma 2 2 4 2 4 2 4" xfId="37178" xr:uid="{3EC292FB-9566-4834-9E6E-DDB4E394F979}"/>
    <cellStyle name="Comma 2 2 4 2 4 3" xfId="10359" xr:uid="{5CCF9FBE-441C-4765-8A1C-3460E13ECD3E}"/>
    <cellStyle name="Comma 2 2 4 2 4 3 2" xfId="25770" xr:uid="{6E27B5C1-13C9-40E8-821F-90227F4956AE}"/>
    <cellStyle name="Comma 2 2 4 2 4 3 2 2" xfId="56594" xr:uid="{75FEF05F-D4DC-49F7-8B3A-3A5DE8178D88}"/>
    <cellStyle name="Comma 2 2 4 2 4 3 3" xfId="41184" xr:uid="{75315836-BCDF-4AE6-B705-5B0913C7D3E1}"/>
    <cellStyle name="Comma 2 2 4 2 4 4" xfId="17961" xr:uid="{E4EB5C51-6C87-43C5-8C45-002555581BB2}"/>
    <cellStyle name="Comma 2 2 4 2 4 4 2" xfId="48785" xr:uid="{3D58E8E5-4DAA-4C0E-8622-45E314B564EF}"/>
    <cellStyle name="Comma 2 2 4 2 4 5" xfId="33375" xr:uid="{8DFDC4A3-1CEE-4F27-AE49-AFFD49C7A0AE}"/>
    <cellStyle name="Comma 2 2 4 2 5" xfId="4452" xr:uid="{7ABA7768-0488-4322-9A74-AE76092621A2}"/>
    <cellStyle name="Comma 2 2 4 2 5 2" xfId="12263" xr:uid="{25824B8D-1198-463E-9E4B-3573AC3ED9AA}"/>
    <cellStyle name="Comma 2 2 4 2 5 2 2" xfId="27674" xr:uid="{0B00C4BD-0F96-4C66-A9C5-8FCAE43B4216}"/>
    <cellStyle name="Comma 2 2 4 2 5 2 2 2" xfId="58498" xr:uid="{58ACD7A2-77B7-4317-9133-AC69EEB8062A}"/>
    <cellStyle name="Comma 2 2 4 2 5 2 3" xfId="43088" xr:uid="{2F02C1AE-0E66-45C3-A2FB-5D6829673F48}"/>
    <cellStyle name="Comma 2 2 4 2 5 3" xfId="19865" xr:uid="{31299FAB-16D2-45D2-AA86-7BC54BF36FB8}"/>
    <cellStyle name="Comma 2 2 4 2 5 3 2" xfId="50689" xr:uid="{D7BCC226-9DE6-4448-8D25-73A7688CAD9E}"/>
    <cellStyle name="Comma 2 2 4 2 5 4" xfId="35279" xr:uid="{CB7573DD-CFB8-42C8-A056-1E10FC4DB73E}"/>
    <cellStyle name="Comma 2 2 4 2 6" xfId="8460" xr:uid="{83C461B3-ED67-481A-A580-CCD812852ECB}"/>
    <cellStyle name="Comma 2 2 4 2 6 2" xfId="23871" xr:uid="{54ED1A8F-7D3F-4A03-BC37-DB8F301017AB}"/>
    <cellStyle name="Comma 2 2 4 2 6 2 2" xfId="54695" xr:uid="{C9FA68CE-9FB2-4BDD-A26A-46F47F6BE498}"/>
    <cellStyle name="Comma 2 2 4 2 6 3" xfId="39285" xr:uid="{8A58A26B-7CFB-41D8-8D24-DEE8A81D7E56}"/>
    <cellStyle name="Comma 2 2 4 2 7" xfId="16062" xr:uid="{843AFE02-B4B1-40AF-8632-0E19483C3E07}"/>
    <cellStyle name="Comma 2 2 4 2 7 2" xfId="46886" xr:uid="{B598811B-17FC-4DD5-B43B-6F034011277F}"/>
    <cellStyle name="Comma 2 2 4 2 8" xfId="31476" xr:uid="{C3550B1C-B011-4F1B-AA53-E8149AE24C64}"/>
    <cellStyle name="Comma 2 2 4 3" xfId="440" xr:uid="{B265A7F2-A0CA-4813-AC00-13E87330B6AB}"/>
    <cellStyle name="Comma 2 2 4 3 2" xfId="1073" xr:uid="{1C3516DA-87B2-425C-90DF-AB6D651B977F}"/>
    <cellStyle name="Comma 2 2 4 3 2 2" xfId="2972" xr:uid="{469B2320-5756-42A0-92EA-96DE36A4B11E}"/>
    <cellStyle name="Comma 2 2 4 3 2 2 2" xfId="6775" xr:uid="{2CA355D4-630C-43DB-8859-857853B40016}"/>
    <cellStyle name="Comma 2 2 4 3 2 2 2 2" xfId="14586" xr:uid="{1C9CFC3D-5803-42D7-B095-89657931F4B0}"/>
    <cellStyle name="Comma 2 2 4 3 2 2 2 2 2" xfId="29997" xr:uid="{BB8D0D71-1514-44BD-833D-87B9FD022EEC}"/>
    <cellStyle name="Comma 2 2 4 3 2 2 2 2 2 2" xfId="60821" xr:uid="{24BA037E-A784-47E5-A239-E0AF09EFE532}"/>
    <cellStyle name="Comma 2 2 4 3 2 2 2 2 3" xfId="45411" xr:uid="{804D704E-570D-4858-BAC5-EC50B4339509}"/>
    <cellStyle name="Comma 2 2 4 3 2 2 2 3" xfId="22188" xr:uid="{DF46804C-1C27-418A-95BF-B9F4B9ED1504}"/>
    <cellStyle name="Comma 2 2 4 3 2 2 2 3 2" xfId="53012" xr:uid="{56FD40E5-78CC-459B-9522-43ABB3CBE754}"/>
    <cellStyle name="Comma 2 2 4 3 2 2 2 4" xfId="37602" xr:uid="{18C8525B-2791-4634-85F4-9A9EC0EAFA01}"/>
    <cellStyle name="Comma 2 2 4 3 2 2 3" xfId="10783" xr:uid="{CFCDA31E-3017-4136-8367-B971C6108B32}"/>
    <cellStyle name="Comma 2 2 4 3 2 2 3 2" xfId="26194" xr:uid="{243E6A33-2D49-4786-80E9-3B5D547025F1}"/>
    <cellStyle name="Comma 2 2 4 3 2 2 3 2 2" xfId="57018" xr:uid="{65956761-FC91-4B29-A7A4-7603FB26F364}"/>
    <cellStyle name="Comma 2 2 4 3 2 2 3 3" xfId="41608" xr:uid="{FDA72CFF-D1F0-4EC3-A7D8-E4772263EA0A}"/>
    <cellStyle name="Comma 2 2 4 3 2 2 4" xfId="18385" xr:uid="{E9580D98-CCC8-436A-A23E-E3E3A2722697}"/>
    <cellStyle name="Comma 2 2 4 3 2 2 4 2" xfId="49209" xr:uid="{BA7C9116-6480-49D1-A5BB-177C7DC5CD8D}"/>
    <cellStyle name="Comma 2 2 4 3 2 2 5" xfId="33799" xr:uid="{ED2F00DC-562D-4441-AFCA-382DA1643510}"/>
    <cellStyle name="Comma 2 2 4 3 2 3" xfId="4876" xr:uid="{70A8EF0C-F9A9-4177-B4BC-2B474186D0CB}"/>
    <cellStyle name="Comma 2 2 4 3 2 3 2" xfId="12687" xr:uid="{F94E9121-18CE-4737-B936-6693704795F2}"/>
    <cellStyle name="Comma 2 2 4 3 2 3 2 2" xfId="28098" xr:uid="{47C5CAD0-E16B-4B7F-91A8-44F4F850E86E}"/>
    <cellStyle name="Comma 2 2 4 3 2 3 2 2 2" xfId="58922" xr:uid="{14280674-30CD-468E-9731-E0CD5468873B}"/>
    <cellStyle name="Comma 2 2 4 3 2 3 2 3" xfId="43512" xr:uid="{F9DE9160-3F25-47E5-A8DE-7F1CBB85EA0E}"/>
    <cellStyle name="Comma 2 2 4 3 2 3 3" xfId="20289" xr:uid="{81F63101-B385-4642-8BBA-F7A911A146D2}"/>
    <cellStyle name="Comma 2 2 4 3 2 3 3 2" xfId="51113" xr:uid="{03555A7D-979E-4BA3-8801-1FA1CC44DFEE}"/>
    <cellStyle name="Comma 2 2 4 3 2 3 4" xfId="35703" xr:uid="{54D55CE8-8885-41B0-826F-75E9F8D3978F}"/>
    <cellStyle name="Comma 2 2 4 3 2 4" xfId="8884" xr:uid="{AFDAB4BC-04EF-4622-93F8-05694C22CF9D}"/>
    <cellStyle name="Comma 2 2 4 3 2 4 2" xfId="24295" xr:uid="{6CEA269E-946B-4C6F-BAB5-18F58BFD1140}"/>
    <cellStyle name="Comma 2 2 4 3 2 4 2 2" xfId="55119" xr:uid="{6D413F02-6016-4CCA-B919-152C6F68C053}"/>
    <cellStyle name="Comma 2 2 4 3 2 4 3" xfId="39709" xr:uid="{86B1A1B8-FA02-4DF4-83BD-F25F4BB631F4}"/>
    <cellStyle name="Comma 2 2 4 3 2 5" xfId="16486" xr:uid="{C13E94BD-3A82-40CC-A704-87F0733C1D4B}"/>
    <cellStyle name="Comma 2 2 4 3 2 5 2" xfId="47310" xr:uid="{9E5AA059-AF94-4D64-8597-571554320B5E}"/>
    <cellStyle name="Comma 2 2 4 3 2 6" xfId="31900" xr:uid="{91B37DBE-6466-4907-81BA-D9174D2376CA}"/>
    <cellStyle name="Comma 2 2 4 3 3" xfId="1706" xr:uid="{1D5E1FD4-91ED-4071-93C6-F6256B553E18}"/>
    <cellStyle name="Comma 2 2 4 3 3 2" xfId="3605" xr:uid="{8BD4C3DC-701B-4536-ABD5-3A5278D050C0}"/>
    <cellStyle name="Comma 2 2 4 3 3 2 2" xfId="7408" xr:uid="{C2A0FC07-CA1F-4882-A27F-0F2681D0E311}"/>
    <cellStyle name="Comma 2 2 4 3 3 2 2 2" xfId="15219" xr:uid="{5F122860-2E80-4BD2-BE0F-0AC2BE7E3664}"/>
    <cellStyle name="Comma 2 2 4 3 3 2 2 2 2" xfId="30630" xr:uid="{EDFB9B23-2B29-49AF-A0AC-0B50E1076D38}"/>
    <cellStyle name="Comma 2 2 4 3 3 2 2 2 2 2" xfId="61454" xr:uid="{2DCB0C03-272F-48FF-937E-9BDA0763D75E}"/>
    <cellStyle name="Comma 2 2 4 3 3 2 2 2 3" xfId="46044" xr:uid="{D66F40D3-DD19-418D-AB76-5218814D0F9F}"/>
    <cellStyle name="Comma 2 2 4 3 3 2 2 3" xfId="22821" xr:uid="{C993DFCF-0BBE-4256-AC32-A0680D43FD76}"/>
    <cellStyle name="Comma 2 2 4 3 3 2 2 3 2" xfId="53645" xr:uid="{424E89F3-A4D0-4DE6-B55C-3B2D14244A53}"/>
    <cellStyle name="Comma 2 2 4 3 3 2 2 4" xfId="38235" xr:uid="{52105210-951A-4DE5-8165-91E97AB144D6}"/>
    <cellStyle name="Comma 2 2 4 3 3 2 3" xfId="11416" xr:uid="{51E2ED8E-6ABB-4E0C-9317-2CE6F63BE41B}"/>
    <cellStyle name="Comma 2 2 4 3 3 2 3 2" xfId="26827" xr:uid="{A5B6AF68-8F7A-4E3A-95AF-8647B4C984CB}"/>
    <cellStyle name="Comma 2 2 4 3 3 2 3 2 2" xfId="57651" xr:uid="{DDA670F6-7AEF-4FC1-BC4A-CB5A6FEC2847}"/>
    <cellStyle name="Comma 2 2 4 3 3 2 3 3" xfId="42241" xr:uid="{1D03ABDD-E709-4933-BF94-35991506ECBA}"/>
    <cellStyle name="Comma 2 2 4 3 3 2 4" xfId="19018" xr:uid="{F4BE2A30-4AC5-4DBA-BD1D-7128AE775211}"/>
    <cellStyle name="Comma 2 2 4 3 3 2 4 2" xfId="49842" xr:uid="{5C475F69-CE7C-4EA6-9E08-B65A49FC132C}"/>
    <cellStyle name="Comma 2 2 4 3 3 2 5" xfId="34432" xr:uid="{262626B8-454E-47E4-895C-9365C87F3ED3}"/>
    <cellStyle name="Comma 2 2 4 3 3 3" xfId="5509" xr:uid="{D86534DA-7BE4-45B3-862E-6763869F0EFD}"/>
    <cellStyle name="Comma 2 2 4 3 3 3 2" xfId="13320" xr:uid="{52E04138-08FA-428F-8D45-76B4424F5FA2}"/>
    <cellStyle name="Comma 2 2 4 3 3 3 2 2" xfId="28731" xr:uid="{90694613-1568-48A8-829F-6157ACEE5A16}"/>
    <cellStyle name="Comma 2 2 4 3 3 3 2 2 2" xfId="59555" xr:uid="{ACA50725-2321-4795-A33A-2020665956BB}"/>
    <cellStyle name="Comma 2 2 4 3 3 3 2 3" xfId="44145" xr:uid="{A47666FB-7717-4504-86D3-97A45CC1152F}"/>
    <cellStyle name="Comma 2 2 4 3 3 3 3" xfId="20922" xr:uid="{5EA03054-C82B-44AA-9252-5C1F83C1BF75}"/>
    <cellStyle name="Comma 2 2 4 3 3 3 3 2" xfId="51746" xr:uid="{CD5E2AE4-6C20-438C-B351-2A27F255F4D9}"/>
    <cellStyle name="Comma 2 2 4 3 3 3 4" xfId="36336" xr:uid="{C8EFE7D0-DB4D-4838-9CA8-F50FF2082467}"/>
    <cellStyle name="Comma 2 2 4 3 3 4" xfId="9517" xr:uid="{38052B8A-2529-4B02-9501-944605A44D91}"/>
    <cellStyle name="Comma 2 2 4 3 3 4 2" xfId="24928" xr:uid="{6392C0E5-3C86-41E4-81A3-D9545DE1FC80}"/>
    <cellStyle name="Comma 2 2 4 3 3 4 2 2" xfId="55752" xr:uid="{FE1A99AA-0B4D-4172-B271-71D0B99BE311}"/>
    <cellStyle name="Comma 2 2 4 3 3 4 3" xfId="40342" xr:uid="{3E6A07B1-07EA-43A9-AB25-D8DE670094E3}"/>
    <cellStyle name="Comma 2 2 4 3 3 5" xfId="17119" xr:uid="{37CC048E-D7C7-40CF-B4B6-EF223D159E82}"/>
    <cellStyle name="Comma 2 2 4 3 3 5 2" xfId="47943" xr:uid="{B5C2984D-9679-4FF1-A6EF-D8E171183AA4}"/>
    <cellStyle name="Comma 2 2 4 3 3 6" xfId="32533" xr:uid="{04B0F23E-BB04-440A-AA1F-4AC2BBB14162}"/>
    <cellStyle name="Comma 2 2 4 3 4" xfId="2339" xr:uid="{C24B0E4D-4431-4CB4-882C-2EF3A0E07387}"/>
    <cellStyle name="Comma 2 2 4 3 4 2" xfId="6142" xr:uid="{42506027-A9FA-488D-8AD5-AD0A5FCA9234}"/>
    <cellStyle name="Comma 2 2 4 3 4 2 2" xfId="13953" xr:uid="{566B63F1-098B-4F91-8061-A23C11E884AA}"/>
    <cellStyle name="Comma 2 2 4 3 4 2 2 2" xfId="29364" xr:uid="{7A1BE93C-20F5-4451-B311-04013E40B7BA}"/>
    <cellStyle name="Comma 2 2 4 3 4 2 2 2 2" xfId="60188" xr:uid="{46C6C56E-C24F-4C64-A4A4-520E0CEA8651}"/>
    <cellStyle name="Comma 2 2 4 3 4 2 2 3" xfId="44778" xr:uid="{FB6FE68C-C5B1-4DC7-A196-AABDE93BFC98}"/>
    <cellStyle name="Comma 2 2 4 3 4 2 3" xfId="21555" xr:uid="{564E798A-8EBA-4D1E-BB52-6BB4CA47608A}"/>
    <cellStyle name="Comma 2 2 4 3 4 2 3 2" xfId="52379" xr:uid="{FA7F503B-E0B3-482F-A1D2-263899D650A4}"/>
    <cellStyle name="Comma 2 2 4 3 4 2 4" xfId="36969" xr:uid="{6BE20D51-E68A-43A6-B259-A07841717599}"/>
    <cellStyle name="Comma 2 2 4 3 4 3" xfId="10150" xr:uid="{DA6A2DA1-A826-4AC0-82EE-417562F54D01}"/>
    <cellStyle name="Comma 2 2 4 3 4 3 2" xfId="25561" xr:uid="{821DB62C-A1DE-4C05-B4A9-C149EA3D40A2}"/>
    <cellStyle name="Comma 2 2 4 3 4 3 2 2" xfId="56385" xr:uid="{6C1CAF85-D0F5-423A-8AC9-6C97451E4B28}"/>
    <cellStyle name="Comma 2 2 4 3 4 3 3" xfId="40975" xr:uid="{7BE127E2-3898-4B42-BF6F-8215292349D4}"/>
    <cellStyle name="Comma 2 2 4 3 4 4" xfId="17752" xr:uid="{3F85B174-BB07-4518-8932-5C98D54DCCBF}"/>
    <cellStyle name="Comma 2 2 4 3 4 4 2" xfId="48576" xr:uid="{8C77EECD-6BA5-4C65-B369-A8EB56EE5B06}"/>
    <cellStyle name="Comma 2 2 4 3 4 5" xfId="33166" xr:uid="{F866402F-0BB2-446D-BCC1-54DF1B1FA453}"/>
    <cellStyle name="Comma 2 2 4 3 5" xfId="4243" xr:uid="{B0D63930-EB41-4199-B066-FED066AE02C6}"/>
    <cellStyle name="Comma 2 2 4 3 5 2" xfId="12054" xr:uid="{AF664051-0CDC-41CA-B69C-B9A681AE0A29}"/>
    <cellStyle name="Comma 2 2 4 3 5 2 2" xfId="27465" xr:uid="{03F20F9C-BE62-47D9-8DA9-3BCDFE0DF23D}"/>
    <cellStyle name="Comma 2 2 4 3 5 2 2 2" xfId="58289" xr:uid="{504CB6D4-8474-418C-9678-C7C770CBF866}"/>
    <cellStyle name="Comma 2 2 4 3 5 2 3" xfId="42879" xr:uid="{3FBB84B7-1C2F-4334-AE51-14EE22334E79}"/>
    <cellStyle name="Comma 2 2 4 3 5 3" xfId="19656" xr:uid="{13FC5747-9C82-4ACF-BE11-574D564FB291}"/>
    <cellStyle name="Comma 2 2 4 3 5 3 2" xfId="50480" xr:uid="{CF6742A1-7F19-4DE4-9589-A8A390948F1D}"/>
    <cellStyle name="Comma 2 2 4 3 5 4" xfId="35070" xr:uid="{7E28D974-897F-44B8-B448-A6B18E82D644}"/>
    <cellStyle name="Comma 2 2 4 3 6" xfId="8251" xr:uid="{07A2B229-F977-4FC0-A343-FC56C0C3BF64}"/>
    <cellStyle name="Comma 2 2 4 3 6 2" xfId="23662" xr:uid="{087D1BA4-802F-4F43-A624-EEB196CCE787}"/>
    <cellStyle name="Comma 2 2 4 3 6 2 2" xfId="54486" xr:uid="{C3825F57-0C49-4BF4-B999-9E80CD596D8D}"/>
    <cellStyle name="Comma 2 2 4 3 6 3" xfId="39076" xr:uid="{E5FA96E4-A1ED-4BC5-9F61-A5C8ACA22C6D}"/>
    <cellStyle name="Comma 2 2 4 3 7" xfId="15853" xr:uid="{271F3BD9-1889-4160-B3AD-6442FA1C40FC}"/>
    <cellStyle name="Comma 2 2 4 3 7 2" xfId="46677" xr:uid="{0F9DC52E-685B-48EF-B47C-49AAB7261685}"/>
    <cellStyle name="Comma 2 2 4 3 8" xfId="31267" xr:uid="{2A80795A-6A45-4F94-A600-75ECC2B89D1C}"/>
    <cellStyle name="Comma 2 2 4 4" xfId="860" xr:uid="{E3D7F46C-7866-4DB5-A3B8-8C2315BDA8A9}"/>
    <cellStyle name="Comma 2 2 4 4 2" xfId="2759" xr:uid="{66320AFB-C8D9-45C5-82E8-4CE385512322}"/>
    <cellStyle name="Comma 2 2 4 4 2 2" xfId="6562" xr:uid="{6B14047C-7CEE-4551-8ECC-02E3015DD94D}"/>
    <cellStyle name="Comma 2 2 4 4 2 2 2" xfId="14373" xr:uid="{FA1CB802-055F-4759-A543-E6FD5D58B980}"/>
    <cellStyle name="Comma 2 2 4 4 2 2 2 2" xfId="29784" xr:uid="{3396C717-C347-4A71-A5AD-AC69FBF4924E}"/>
    <cellStyle name="Comma 2 2 4 4 2 2 2 2 2" xfId="60608" xr:uid="{EF6D225C-AC8F-43D8-AFE7-E6FE0605AAE6}"/>
    <cellStyle name="Comma 2 2 4 4 2 2 2 3" xfId="45198" xr:uid="{97C85766-BD81-48D2-9B53-1AA20752C9B0}"/>
    <cellStyle name="Comma 2 2 4 4 2 2 3" xfId="21975" xr:uid="{A043B8B9-7E7D-4495-AE9C-E2BC5A7B8C6B}"/>
    <cellStyle name="Comma 2 2 4 4 2 2 3 2" xfId="52799" xr:uid="{27D00B0B-5ED1-4680-A3DF-9F1C36CDFCC4}"/>
    <cellStyle name="Comma 2 2 4 4 2 2 4" xfId="37389" xr:uid="{E784FC35-0551-437F-8D62-6C248F5A3B3B}"/>
    <cellStyle name="Comma 2 2 4 4 2 3" xfId="10570" xr:uid="{928B81C0-738B-4E8D-85B3-8B1B1950A22B}"/>
    <cellStyle name="Comma 2 2 4 4 2 3 2" xfId="25981" xr:uid="{726CBE84-CEA7-4B73-A177-8DD7A4DE93CD}"/>
    <cellStyle name="Comma 2 2 4 4 2 3 2 2" xfId="56805" xr:uid="{63CB0D85-1450-4D78-8A69-1FBBB79F72B3}"/>
    <cellStyle name="Comma 2 2 4 4 2 3 3" xfId="41395" xr:uid="{D55C6576-92F7-4F64-B22A-A0EED9A05388}"/>
    <cellStyle name="Comma 2 2 4 4 2 4" xfId="18172" xr:uid="{30A6A364-2C26-48D1-9B49-4F9886B10228}"/>
    <cellStyle name="Comma 2 2 4 4 2 4 2" xfId="48996" xr:uid="{DD17FAB5-0740-4BDA-AAA4-E311A2AA73AB}"/>
    <cellStyle name="Comma 2 2 4 4 2 5" xfId="33586" xr:uid="{19C3ADFB-F0DE-4738-B2F8-8DB32A20FC4B}"/>
    <cellStyle name="Comma 2 2 4 4 3" xfId="4663" xr:uid="{C02FBFB3-C130-4CE2-91AC-3F9E39882F81}"/>
    <cellStyle name="Comma 2 2 4 4 3 2" xfId="12474" xr:uid="{A907419C-0F6A-4638-92E1-8D6E57E5F2AC}"/>
    <cellStyle name="Comma 2 2 4 4 3 2 2" xfId="27885" xr:uid="{410BA006-2C16-4E71-9959-DFA8973DEEA1}"/>
    <cellStyle name="Comma 2 2 4 4 3 2 2 2" xfId="58709" xr:uid="{BF4F3609-F51D-46FA-959A-01213069748D}"/>
    <cellStyle name="Comma 2 2 4 4 3 2 3" xfId="43299" xr:uid="{50DA21A8-2E69-427F-9036-0D42B51BE4C8}"/>
    <cellStyle name="Comma 2 2 4 4 3 3" xfId="20076" xr:uid="{06089D6A-50A4-4E6F-A1E0-D4592C850CA8}"/>
    <cellStyle name="Comma 2 2 4 4 3 3 2" xfId="50900" xr:uid="{E2224285-5139-43D5-A9BB-B9B5E230B0D4}"/>
    <cellStyle name="Comma 2 2 4 4 3 4" xfId="35490" xr:uid="{68A7EBEF-9F93-48BD-918C-564EE720B385}"/>
    <cellStyle name="Comma 2 2 4 4 4" xfId="8671" xr:uid="{FDCFD942-8A65-49B7-8BB6-4D82F53AEF64}"/>
    <cellStyle name="Comma 2 2 4 4 4 2" xfId="24082" xr:uid="{8B8D7B9C-D643-4424-BEF2-B61A19EB342F}"/>
    <cellStyle name="Comma 2 2 4 4 4 2 2" xfId="54906" xr:uid="{465BD9D2-830B-4B5B-B0B1-57239D1CDA69}"/>
    <cellStyle name="Comma 2 2 4 4 4 3" xfId="39496" xr:uid="{6A0119EF-F44F-4BD9-99A1-A09E4720D5E5}"/>
    <cellStyle name="Comma 2 2 4 4 5" xfId="16273" xr:uid="{3232AF81-6816-4308-A55A-AF2BDBB893B9}"/>
    <cellStyle name="Comma 2 2 4 4 5 2" xfId="47097" xr:uid="{7D0D5B0C-6271-4415-B109-7CF91EA3F79C}"/>
    <cellStyle name="Comma 2 2 4 4 6" xfId="31687" xr:uid="{70FFCDA5-8385-414A-A09B-BAEF7801C9AA}"/>
    <cellStyle name="Comma 2 2 4 5" xfId="1493" xr:uid="{9EA118DD-76B9-4018-95F2-B26D5A5BF026}"/>
    <cellStyle name="Comma 2 2 4 5 2" xfId="3392" xr:uid="{2FED9981-1CF0-4F98-A619-24B100D09759}"/>
    <cellStyle name="Comma 2 2 4 5 2 2" xfId="7195" xr:uid="{50255C85-27D6-41C7-B8AE-09C03F7E945D}"/>
    <cellStyle name="Comma 2 2 4 5 2 2 2" xfId="15006" xr:uid="{BB204ED2-F0E5-4472-A163-9F94C32DF846}"/>
    <cellStyle name="Comma 2 2 4 5 2 2 2 2" xfId="30417" xr:uid="{0D870573-6DC7-4E2D-9B5D-1F15A07329BB}"/>
    <cellStyle name="Comma 2 2 4 5 2 2 2 2 2" xfId="61241" xr:uid="{248E6379-95C4-4E55-B86C-EED1081485DC}"/>
    <cellStyle name="Comma 2 2 4 5 2 2 2 3" xfId="45831" xr:uid="{B3D35E33-8CE3-4D42-874F-C08356D8BBBD}"/>
    <cellStyle name="Comma 2 2 4 5 2 2 3" xfId="22608" xr:uid="{065994E9-202A-413E-83C4-A82D6CC1B45D}"/>
    <cellStyle name="Comma 2 2 4 5 2 2 3 2" xfId="53432" xr:uid="{A7361319-CDC7-4958-BAB4-776D8F418731}"/>
    <cellStyle name="Comma 2 2 4 5 2 2 4" xfId="38022" xr:uid="{97111D84-A62D-459D-8DF7-3B7E2BE3895E}"/>
    <cellStyle name="Comma 2 2 4 5 2 3" xfId="11203" xr:uid="{30C0CB85-57B8-4FBD-A725-9F5BD0169AB6}"/>
    <cellStyle name="Comma 2 2 4 5 2 3 2" xfId="26614" xr:uid="{DD49640D-B9FE-4D9A-A663-EA5B55D5F777}"/>
    <cellStyle name="Comma 2 2 4 5 2 3 2 2" xfId="57438" xr:uid="{DD4ECB36-A972-44AF-BD69-69B521216B91}"/>
    <cellStyle name="Comma 2 2 4 5 2 3 3" xfId="42028" xr:uid="{6CD64337-EF9D-4C4D-A9C5-CE156A3B720F}"/>
    <cellStyle name="Comma 2 2 4 5 2 4" xfId="18805" xr:uid="{4F3D7B5B-0953-4471-825D-0B29EFC3C157}"/>
    <cellStyle name="Comma 2 2 4 5 2 4 2" xfId="49629" xr:uid="{86DE488C-460C-4C8C-BF3F-89DEB3018030}"/>
    <cellStyle name="Comma 2 2 4 5 2 5" xfId="34219" xr:uid="{A4B0D50B-A7FF-499E-9570-A91D422C985D}"/>
    <cellStyle name="Comma 2 2 4 5 3" xfId="5296" xr:uid="{216873C2-DB1D-44E1-B395-7AD8253D1AAF}"/>
    <cellStyle name="Comma 2 2 4 5 3 2" xfId="13107" xr:uid="{0C9CC5AB-CF2C-4623-AF60-F9179D00AC80}"/>
    <cellStyle name="Comma 2 2 4 5 3 2 2" xfId="28518" xr:uid="{58D72A38-61E7-45E6-8570-ECA1501D7315}"/>
    <cellStyle name="Comma 2 2 4 5 3 2 2 2" xfId="59342" xr:uid="{1AB28747-01DF-435C-9D37-464BFEFD0DD6}"/>
    <cellStyle name="Comma 2 2 4 5 3 2 3" xfId="43932" xr:uid="{93208B9F-1F4D-43C8-9D30-64BA7BEF448D}"/>
    <cellStyle name="Comma 2 2 4 5 3 3" xfId="20709" xr:uid="{091D675A-50AD-49C6-87B8-8130FCF350DA}"/>
    <cellStyle name="Comma 2 2 4 5 3 3 2" xfId="51533" xr:uid="{2C824D49-19E3-4B6B-BAAD-861ED0052C7B}"/>
    <cellStyle name="Comma 2 2 4 5 3 4" xfId="36123" xr:uid="{E717386F-E3C1-47C6-AF3E-B6D23D130492}"/>
    <cellStyle name="Comma 2 2 4 5 4" xfId="9304" xr:uid="{753FA42B-D361-4DDF-9FCA-E9A627DA01AD}"/>
    <cellStyle name="Comma 2 2 4 5 4 2" xfId="24715" xr:uid="{331C0B23-569A-4027-A9C5-1783629EEF36}"/>
    <cellStyle name="Comma 2 2 4 5 4 2 2" xfId="55539" xr:uid="{618226BE-2160-4A43-B75D-9A214AA4066E}"/>
    <cellStyle name="Comma 2 2 4 5 4 3" xfId="40129" xr:uid="{0B844F98-6337-40A2-A1F1-3A6DC084A89C}"/>
    <cellStyle name="Comma 2 2 4 5 5" xfId="16906" xr:uid="{D9024753-B43D-4447-B444-8FFA706DF423}"/>
    <cellStyle name="Comma 2 2 4 5 5 2" xfId="47730" xr:uid="{857CB278-F488-4E17-B6DB-FCC25AAA0FAF}"/>
    <cellStyle name="Comma 2 2 4 5 6" xfId="32320" xr:uid="{84D0FD78-493C-498A-BF84-BE930B45C225}"/>
    <cellStyle name="Comma 2 2 4 6" xfId="2126" xr:uid="{DBE29799-90DD-4EB5-AFE5-96C7191ACC45}"/>
    <cellStyle name="Comma 2 2 4 6 2" xfId="5929" xr:uid="{75FD67AE-9D62-4985-8E6D-558436E15CFF}"/>
    <cellStyle name="Comma 2 2 4 6 2 2" xfId="13740" xr:uid="{7F7C1571-931A-4726-843F-C4C914EADE53}"/>
    <cellStyle name="Comma 2 2 4 6 2 2 2" xfId="29151" xr:uid="{1BE42B7B-642B-487C-9230-3BBA8F45E668}"/>
    <cellStyle name="Comma 2 2 4 6 2 2 2 2" xfId="59975" xr:uid="{DD6E8930-301F-481C-8AA6-2F0017774DC4}"/>
    <cellStyle name="Comma 2 2 4 6 2 2 3" xfId="44565" xr:uid="{D64D4DB6-2659-44B4-9E14-F4B9A2545BFD}"/>
    <cellStyle name="Comma 2 2 4 6 2 3" xfId="21342" xr:uid="{BBF3D07E-0B01-47B5-BE60-C5EB26DD2E1C}"/>
    <cellStyle name="Comma 2 2 4 6 2 3 2" xfId="52166" xr:uid="{0BDEEBE6-8E7D-465C-A4B0-93FFA9402CBA}"/>
    <cellStyle name="Comma 2 2 4 6 2 4" xfId="36756" xr:uid="{A0D5407F-69C8-4C1D-9B41-9728B8D05193}"/>
    <cellStyle name="Comma 2 2 4 6 3" xfId="9937" xr:uid="{CE998CA2-C756-44A0-9092-1A5E37528B26}"/>
    <cellStyle name="Comma 2 2 4 6 3 2" xfId="25348" xr:uid="{6A220245-71AE-49CE-AFE5-C8CB7DC31363}"/>
    <cellStyle name="Comma 2 2 4 6 3 2 2" xfId="56172" xr:uid="{533327D8-DA78-4E73-A088-8C5116DC3CBA}"/>
    <cellStyle name="Comma 2 2 4 6 3 3" xfId="40762" xr:uid="{D849E707-03A4-4CFD-A040-ACF5CE4C0E44}"/>
    <cellStyle name="Comma 2 2 4 6 4" xfId="17539" xr:uid="{FD536FD0-05F8-40C1-A7DF-0A39C08894DF}"/>
    <cellStyle name="Comma 2 2 4 6 4 2" xfId="48363" xr:uid="{9F53B80A-49A5-4CDC-A80D-161F30C1E936}"/>
    <cellStyle name="Comma 2 2 4 6 5" xfId="32953" xr:uid="{052118C2-457C-4447-A98B-6BC495CF20A3}"/>
    <cellStyle name="Comma 2 2 4 7" xfId="4030" xr:uid="{C64843AE-39B5-4F14-B99C-A2ACE14573DA}"/>
    <cellStyle name="Comma 2 2 4 7 2" xfId="11841" xr:uid="{97ED5025-EDBA-4B7B-B79D-28B10595CF58}"/>
    <cellStyle name="Comma 2 2 4 7 2 2" xfId="27252" xr:uid="{AB71F417-FA66-4BF2-8127-C17492160D6B}"/>
    <cellStyle name="Comma 2 2 4 7 2 2 2" xfId="58076" xr:uid="{296E66A7-FEF4-4D83-B6FD-AAC872FD9788}"/>
    <cellStyle name="Comma 2 2 4 7 2 3" xfId="42666" xr:uid="{9B7EA27C-CB1B-4881-864E-BC96E1BB28AF}"/>
    <cellStyle name="Comma 2 2 4 7 3" xfId="19443" xr:uid="{2B3F4672-6388-46A8-9D69-53BCBB649951}"/>
    <cellStyle name="Comma 2 2 4 7 3 2" xfId="50267" xr:uid="{A1AD26B9-76FA-4F9F-A556-1881353BD416}"/>
    <cellStyle name="Comma 2 2 4 7 4" xfId="34857" xr:uid="{BABAE51A-01A7-4E51-BF4E-E3EBC714D60F}"/>
    <cellStyle name="Comma 2 2 4 8" xfId="8038" xr:uid="{B766DD0A-B6E8-4311-AD87-8237F3FCFF26}"/>
    <cellStyle name="Comma 2 2 4 8 2" xfId="23449" xr:uid="{87606E37-123D-4571-B6CA-4918EFC72453}"/>
    <cellStyle name="Comma 2 2 4 8 2 2" xfId="54273" xr:uid="{9A4A71FE-5575-4D4E-9262-CF39CA164260}"/>
    <cellStyle name="Comma 2 2 4 8 3" xfId="38863" xr:uid="{56BDDC13-0826-4826-A6D9-A9B700C71754}"/>
    <cellStyle name="Comma 2 2 4 9" xfId="7829" xr:uid="{41C64F14-984A-496B-B1D7-84DF652D5B88}"/>
    <cellStyle name="Comma 2 2 4 9 2" xfId="23240" xr:uid="{D812E972-0058-4705-906F-1C316EA5864E}"/>
    <cellStyle name="Comma 2 2 4 9 2 2" xfId="54064" xr:uid="{BA927115-4B93-4371-B902-5C63E392C8C9}"/>
    <cellStyle name="Comma 2 2 4 9 3" xfId="38654" xr:uid="{B533774E-9EDF-4294-87DA-386D1CE138AB}"/>
    <cellStyle name="Comma 2 2 5" xfId="146" xr:uid="{6EF40D23-46D0-431A-9E0E-156BDE169F28}"/>
    <cellStyle name="Comma 2 2 5 10" xfId="15560" xr:uid="{C9FDABC8-0584-4303-BE3D-69C4C114B48C}"/>
    <cellStyle name="Comma 2 2 5 10 2" xfId="46384" xr:uid="{DAE21939-5CA8-4DB9-92ED-410F30268894}"/>
    <cellStyle name="Comma 2 2 5 11" xfId="30974" xr:uid="{81B67597-2289-4C57-98A9-6BF7B99826BC}"/>
    <cellStyle name="Comma 2 2 5 2" xfId="569" xr:uid="{2A974561-03BF-4274-91B3-C229FA272F63}"/>
    <cellStyle name="Comma 2 2 5 2 2" xfId="1202" xr:uid="{75FE64CA-2546-4CA5-84B3-7C6B32828C28}"/>
    <cellStyle name="Comma 2 2 5 2 2 2" xfId="3101" xr:uid="{DDDAD561-7FF5-4A34-9DA7-75F9650A92D3}"/>
    <cellStyle name="Comma 2 2 5 2 2 2 2" xfId="6904" xr:uid="{459E66FE-976E-4A55-8C3F-C1BABB60EF80}"/>
    <cellStyle name="Comma 2 2 5 2 2 2 2 2" xfId="14715" xr:uid="{A9ACB635-9531-496C-8A50-3C7D729484CA}"/>
    <cellStyle name="Comma 2 2 5 2 2 2 2 2 2" xfId="30126" xr:uid="{4C022436-A253-4743-AF37-53667589BE35}"/>
    <cellStyle name="Comma 2 2 5 2 2 2 2 2 2 2" xfId="60950" xr:uid="{4B10249F-D218-4A59-8357-4D52333BD2E0}"/>
    <cellStyle name="Comma 2 2 5 2 2 2 2 2 3" xfId="45540" xr:uid="{563024B4-DD6D-462A-B724-C5A1A53A8608}"/>
    <cellStyle name="Comma 2 2 5 2 2 2 2 3" xfId="22317" xr:uid="{29CD50D7-86C8-4EC8-9DC9-3EE46A1F0A83}"/>
    <cellStyle name="Comma 2 2 5 2 2 2 2 3 2" xfId="53141" xr:uid="{B05C8952-5D1F-4FDD-AD0E-1565376841C0}"/>
    <cellStyle name="Comma 2 2 5 2 2 2 2 4" xfId="37731" xr:uid="{6CDA86E3-08A8-42F8-976D-F6C05771FBFA}"/>
    <cellStyle name="Comma 2 2 5 2 2 2 3" xfId="10912" xr:uid="{4F8E266D-3CE1-4773-B0B3-2AAC99A9FFEA}"/>
    <cellStyle name="Comma 2 2 5 2 2 2 3 2" xfId="26323" xr:uid="{369E79CF-A080-42BE-B5C4-9738C0A93DF5}"/>
    <cellStyle name="Comma 2 2 5 2 2 2 3 2 2" xfId="57147" xr:uid="{28C6FFD7-B328-4AF9-99A7-1E436532B364}"/>
    <cellStyle name="Comma 2 2 5 2 2 2 3 3" xfId="41737" xr:uid="{2746E98C-9BC1-4BD7-8859-C32F03484FE6}"/>
    <cellStyle name="Comma 2 2 5 2 2 2 4" xfId="18514" xr:uid="{7B775A63-6428-4B84-AD6C-191506CBF40E}"/>
    <cellStyle name="Comma 2 2 5 2 2 2 4 2" xfId="49338" xr:uid="{CBEA0374-E486-4AAE-9BCB-873773D0A9CD}"/>
    <cellStyle name="Comma 2 2 5 2 2 2 5" xfId="33928" xr:uid="{0D6D57DE-632E-4390-9677-60D5B4A019EB}"/>
    <cellStyle name="Comma 2 2 5 2 2 3" xfId="5005" xr:uid="{E897D17C-421F-467F-88D6-4F2D9AFBD48D}"/>
    <cellStyle name="Comma 2 2 5 2 2 3 2" xfId="12816" xr:uid="{FA20E5B6-2D6A-4DB9-83E1-C5D9ED6AA7C9}"/>
    <cellStyle name="Comma 2 2 5 2 2 3 2 2" xfId="28227" xr:uid="{5C6EFBEE-2A59-4800-B4CA-B3F6D5C3CF73}"/>
    <cellStyle name="Comma 2 2 5 2 2 3 2 2 2" xfId="59051" xr:uid="{AF58F167-CE59-4058-9541-0B8A5FB36A4D}"/>
    <cellStyle name="Comma 2 2 5 2 2 3 2 3" xfId="43641" xr:uid="{C4B65610-9F9A-474D-BB8D-657238F01B44}"/>
    <cellStyle name="Comma 2 2 5 2 2 3 3" xfId="20418" xr:uid="{54E6A325-407D-4C9F-B2AB-B3D6D1FAB942}"/>
    <cellStyle name="Comma 2 2 5 2 2 3 3 2" xfId="51242" xr:uid="{686B8AC2-5DD9-4D40-A91F-B7DB9FFBD809}"/>
    <cellStyle name="Comma 2 2 5 2 2 3 4" xfId="35832" xr:uid="{9E4DB03C-AB4C-412E-9123-C5D9C27E421B}"/>
    <cellStyle name="Comma 2 2 5 2 2 4" xfId="9013" xr:uid="{CBB6FB5B-34C9-4218-8054-FBD983782230}"/>
    <cellStyle name="Comma 2 2 5 2 2 4 2" xfId="24424" xr:uid="{FED22CCA-8206-457E-82A6-EFF80CAB73EE}"/>
    <cellStyle name="Comma 2 2 5 2 2 4 2 2" xfId="55248" xr:uid="{2A4E0FFE-8DE1-4CD2-A0D7-A20093127249}"/>
    <cellStyle name="Comma 2 2 5 2 2 4 3" xfId="39838" xr:uid="{369E999C-9F48-4AE5-9510-3076FCEECBCE}"/>
    <cellStyle name="Comma 2 2 5 2 2 5" xfId="16615" xr:uid="{497A94FD-F204-4851-9C9D-371B4028DB74}"/>
    <cellStyle name="Comma 2 2 5 2 2 5 2" xfId="47439" xr:uid="{7B69863B-1F62-4D0E-9F26-D9973B1D884B}"/>
    <cellStyle name="Comma 2 2 5 2 2 6" xfId="32029" xr:uid="{98EEF4A9-1B5D-462F-A67D-37A0B4651B03}"/>
    <cellStyle name="Comma 2 2 5 2 3" xfId="1835" xr:uid="{2F4CD5FC-B2D6-4242-BD70-37578A2A0F35}"/>
    <cellStyle name="Comma 2 2 5 2 3 2" xfId="3734" xr:uid="{C5CB3826-11EF-46DA-892C-29EADF9E5137}"/>
    <cellStyle name="Comma 2 2 5 2 3 2 2" xfId="7537" xr:uid="{A69E189B-8F3A-4CB5-A938-CF04267D73D2}"/>
    <cellStyle name="Comma 2 2 5 2 3 2 2 2" xfId="15348" xr:uid="{A431675E-44E0-4FA6-87FE-2F1D4965141F}"/>
    <cellStyle name="Comma 2 2 5 2 3 2 2 2 2" xfId="30759" xr:uid="{08AC1450-1B4A-437E-AE7E-41A0839FA638}"/>
    <cellStyle name="Comma 2 2 5 2 3 2 2 2 2 2" xfId="61583" xr:uid="{6C06B9D3-91CC-47ED-ADB4-CEB926F7236C}"/>
    <cellStyle name="Comma 2 2 5 2 3 2 2 2 3" xfId="46173" xr:uid="{E990E5C7-E8CB-45E7-94FC-7744AE214E2F}"/>
    <cellStyle name="Comma 2 2 5 2 3 2 2 3" xfId="22950" xr:uid="{13630DE6-9A0B-4E5F-AB84-48A2BF7444BE}"/>
    <cellStyle name="Comma 2 2 5 2 3 2 2 3 2" xfId="53774" xr:uid="{037DCEFA-9C74-45C4-97A1-A6702F0D5A52}"/>
    <cellStyle name="Comma 2 2 5 2 3 2 2 4" xfId="38364" xr:uid="{5020705F-4E9A-4D6D-BDDE-36902D8F3B71}"/>
    <cellStyle name="Comma 2 2 5 2 3 2 3" xfId="11545" xr:uid="{13BB50A5-EBB4-4DD6-81CF-A57F64512AFE}"/>
    <cellStyle name="Comma 2 2 5 2 3 2 3 2" xfId="26956" xr:uid="{703BFCAD-5242-4DD2-A38A-99DD5FC7539A}"/>
    <cellStyle name="Comma 2 2 5 2 3 2 3 2 2" xfId="57780" xr:uid="{C6CA0BFD-2BA3-432A-8EBD-872E65D1429E}"/>
    <cellStyle name="Comma 2 2 5 2 3 2 3 3" xfId="42370" xr:uid="{7E48C553-CEAF-417A-89B0-C5CA7DE457CC}"/>
    <cellStyle name="Comma 2 2 5 2 3 2 4" xfId="19147" xr:uid="{9E356C30-1225-4AE3-B2AD-13BD88E597A2}"/>
    <cellStyle name="Comma 2 2 5 2 3 2 4 2" xfId="49971" xr:uid="{94CB2CA0-8E00-46A7-9E0A-2C9FFD346724}"/>
    <cellStyle name="Comma 2 2 5 2 3 2 5" xfId="34561" xr:uid="{DFFE1DE7-AE7B-49D9-80D2-7551BEC5BEE1}"/>
    <cellStyle name="Comma 2 2 5 2 3 3" xfId="5638" xr:uid="{4D68C7EF-3051-401C-AA34-41E960F56C69}"/>
    <cellStyle name="Comma 2 2 5 2 3 3 2" xfId="13449" xr:uid="{036422D8-1D23-4A54-8F01-A35DAE7FE9FE}"/>
    <cellStyle name="Comma 2 2 5 2 3 3 2 2" xfId="28860" xr:uid="{ECF137DD-C724-425A-BD15-565A2A1B8EFA}"/>
    <cellStyle name="Comma 2 2 5 2 3 3 2 2 2" xfId="59684" xr:uid="{B1BBBD36-663D-4B0A-A3E6-F2F156CCAB62}"/>
    <cellStyle name="Comma 2 2 5 2 3 3 2 3" xfId="44274" xr:uid="{F30B35D3-7671-40FC-AA02-A9D538605262}"/>
    <cellStyle name="Comma 2 2 5 2 3 3 3" xfId="21051" xr:uid="{75D7E861-4279-4575-84D9-363A111C50F5}"/>
    <cellStyle name="Comma 2 2 5 2 3 3 3 2" xfId="51875" xr:uid="{AD4A6044-D201-45A8-B72E-43363F66DCCA}"/>
    <cellStyle name="Comma 2 2 5 2 3 3 4" xfId="36465" xr:uid="{8F8936D6-7BA2-4872-8B59-7C3421AE4FB6}"/>
    <cellStyle name="Comma 2 2 5 2 3 4" xfId="9646" xr:uid="{842BFE70-D9B2-408A-A37D-03295290C148}"/>
    <cellStyle name="Comma 2 2 5 2 3 4 2" xfId="25057" xr:uid="{5F68A24C-861C-4F13-81C9-9003E12242AA}"/>
    <cellStyle name="Comma 2 2 5 2 3 4 2 2" xfId="55881" xr:uid="{45430DD0-757A-4D10-A3D3-0732C042AA7C}"/>
    <cellStyle name="Comma 2 2 5 2 3 4 3" xfId="40471" xr:uid="{0869710A-B418-4A38-B6BE-E6A030454BDF}"/>
    <cellStyle name="Comma 2 2 5 2 3 5" xfId="17248" xr:uid="{E0E036E2-13D6-4D48-A29C-702D1DC1949F}"/>
    <cellStyle name="Comma 2 2 5 2 3 5 2" xfId="48072" xr:uid="{BA3014F8-5858-420A-8342-A3A879C5AC58}"/>
    <cellStyle name="Comma 2 2 5 2 3 6" xfId="32662" xr:uid="{06507914-9B0C-4EF5-91E5-24A3B45F15A6}"/>
    <cellStyle name="Comma 2 2 5 2 4" xfId="2468" xr:uid="{22700231-C385-4F75-AA54-021C376441C4}"/>
    <cellStyle name="Comma 2 2 5 2 4 2" xfId="6271" xr:uid="{DEF886C2-429B-42B2-B7EE-9DB9BF9B3723}"/>
    <cellStyle name="Comma 2 2 5 2 4 2 2" xfId="14082" xr:uid="{CCFF7081-A883-417E-A2C1-F27A3F6A4033}"/>
    <cellStyle name="Comma 2 2 5 2 4 2 2 2" xfId="29493" xr:uid="{BB9CC651-CD65-4318-AE24-C3BC60B8B6C9}"/>
    <cellStyle name="Comma 2 2 5 2 4 2 2 2 2" xfId="60317" xr:uid="{6F43D4A8-0B67-4548-9714-BE53FF147533}"/>
    <cellStyle name="Comma 2 2 5 2 4 2 2 3" xfId="44907" xr:uid="{DF8C02B2-99D5-46F1-A62B-7453E420CD53}"/>
    <cellStyle name="Comma 2 2 5 2 4 2 3" xfId="21684" xr:uid="{8410913F-DBB0-454C-A08F-64D1A0F82295}"/>
    <cellStyle name="Comma 2 2 5 2 4 2 3 2" xfId="52508" xr:uid="{9DF5EBC5-E3F0-484F-9FD6-31CD7627C212}"/>
    <cellStyle name="Comma 2 2 5 2 4 2 4" xfId="37098" xr:uid="{009A4FDF-F9F2-478D-BF07-0D368A1AE7B6}"/>
    <cellStyle name="Comma 2 2 5 2 4 3" xfId="10279" xr:uid="{3639AD9A-87D4-49D6-BC5E-7FBFA27C6034}"/>
    <cellStyle name="Comma 2 2 5 2 4 3 2" xfId="25690" xr:uid="{5D0333A9-8D41-4571-AE2E-3B39A6EF824C}"/>
    <cellStyle name="Comma 2 2 5 2 4 3 2 2" xfId="56514" xr:uid="{04D6E2A9-71E4-437D-A0F3-564373A9D43A}"/>
    <cellStyle name="Comma 2 2 5 2 4 3 3" xfId="41104" xr:uid="{3616752B-EA7D-45AE-AEA6-43E49929FDA6}"/>
    <cellStyle name="Comma 2 2 5 2 4 4" xfId="17881" xr:uid="{CC4B613A-3E2E-4477-9EBE-B0C15DAD6606}"/>
    <cellStyle name="Comma 2 2 5 2 4 4 2" xfId="48705" xr:uid="{D4CAB303-F625-4DA3-91ED-664251A63BCC}"/>
    <cellStyle name="Comma 2 2 5 2 4 5" xfId="33295" xr:uid="{5C54E2D0-1366-4C57-8819-DC8042E902B2}"/>
    <cellStyle name="Comma 2 2 5 2 5" xfId="4372" xr:uid="{E3608933-97A3-4F39-A6DA-7E13805117D9}"/>
    <cellStyle name="Comma 2 2 5 2 5 2" xfId="12183" xr:uid="{37669212-FEFF-4441-807B-11EA8660F3BA}"/>
    <cellStyle name="Comma 2 2 5 2 5 2 2" xfId="27594" xr:uid="{C3213467-F58A-453E-A296-D82687C114F8}"/>
    <cellStyle name="Comma 2 2 5 2 5 2 2 2" xfId="58418" xr:uid="{3EAD2DCB-EE51-4221-86CA-A19C486DC385}"/>
    <cellStyle name="Comma 2 2 5 2 5 2 3" xfId="43008" xr:uid="{2BC68532-FD6A-4DCD-80E7-27831B6B54F7}"/>
    <cellStyle name="Comma 2 2 5 2 5 3" xfId="19785" xr:uid="{239FECF5-F22D-42AB-BFC0-1935A0332089}"/>
    <cellStyle name="Comma 2 2 5 2 5 3 2" xfId="50609" xr:uid="{D0DC9B01-98CF-470D-B6F8-8E7066C5306F}"/>
    <cellStyle name="Comma 2 2 5 2 5 4" xfId="35199" xr:uid="{4D180118-D5F9-4862-B75A-306F499D94C1}"/>
    <cellStyle name="Comma 2 2 5 2 6" xfId="8380" xr:uid="{E62C207A-5C23-4F32-AED8-C3FE8F2B363D}"/>
    <cellStyle name="Comma 2 2 5 2 6 2" xfId="23791" xr:uid="{0EE742F8-E36F-4D38-9575-1CB267B3C6DE}"/>
    <cellStyle name="Comma 2 2 5 2 6 2 2" xfId="54615" xr:uid="{D2F766B0-F31E-4D54-8EA9-700F6DAE9BDD}"/>
    <cellStyle name="Comma 2 2 5 2 6 3" xfId="39205" xr:uid="{2FEEE96F-C5BB-46DF-8584-61C93E7AB2F2}"/>
    <cellStyle name="Comma 2 2 5 2 7" xfId="15982" xr:uid="{EA3D1228-D0C6-4569-8E8E-1E7DB0354F8C}"/>
    <cellStyle name="Comma 2 2 5 2 7 2" xfId="46806" xr:uid="{BB1F8E4D-341C-43E8-90EE-6AEB19814C17}"/>
    <cellStyle name="Comma 2 2 5 2 8" xfId="31396" xr:uid="{7800DB67-A005-4BA0-87D3-F7C8DDD3DFC3}"/>
    <cellStyle name="Comma 2 2 5 3" xfId="360" xr:uid="{785D4631-2EC9-4E25-8ABF-963E4581C602}"/>
    <cellStyle name="Comma 2 2 5 3 2" xfId="993" xr:uid="{E608630F-EC73-4E8A-94C2-924D6CDD11E3}"/>
    <cellStyle name="Comma 2 2 5 3 2 2" xfId="2892" xr:uid="{FE20C38E-5B81-44AB-A5FC-24D517126D94}"/>
    <cellStyle name="Comma 2 2 5 3 2 2 2" xfId="6695" xr:uid="{FCB3A5E9-CD7C-4A58-9A84-4830B7FCD062}"/>
    <cellStyle name="Comma 2 2 5 3 2 2 2 2" xfId="14506" xr:uid="{DA26D7A0-185E-43FF-87B7-923A1DDCE919}"/>
    <cellStyle name="Comma 2 2 5 3 2 2 2 2 2" xfId="29917" xr:uid="{972A3915-81F2-449C-BF7C-CB6599089A87}"/>
    <cellStyle name="Comma 2 2 5 3 2 2 2 2 2 2" xfId="60741" xr:uid="{F418DAE4-7BBB-4615-9A68-E6734E31DD43}"/>
    <cellStyle name="Comma 2 2 5 3 2 2 2 2 3" xfId="45331" xr:uid="{929DB231-7D19-4C48-BB78-442A7E4082CA}"/>
    <cellStyle name="Comma 2 2 5 3 2 2 2 3" xfId="22108" xr:uid="{2C7C9FC4-3005-41CB-B62A-DA493C3C54F9}"/>
    <cellStyle name="Comma 2 2 5 3 2 2 2 3 2" xfId="52932" xr:uid="{DDF6C2CB-0EA4-4C17-BF0F-B1056BDFC28F}"/>
    <cellStyle name="Comma 2 2 5 3 2 2 2 4" xfId="37522" xr:uid="{52253C4C-48FD-4726-BF31-C6D2DE52B445}"/>
    <cellStyle name="Comma 2 2 5 3 2 2 3" xfId="10703" xr:uid="{DD9DAE2C-4CC6-44A6-8343-A8D7E9562111}"/>
    <cellStyle name="Comma 2 2 5 3 2 2 3 2" xfId="26114" xr:uid="{758203E4-30B9-434D-82F9-A3CB0C721282}"/>
    <cellStyle name="Comma 2 2 5 3 2 2 3 2 2" xfId="56938" xr:uid="{D71C2165-9C38-4014-A7F0-48AF936A3940}"/>
    <cellStyle name="Comma 2 2 5 3 2 2 3 3" xfId="41528" xr:uid="{FE9AAD0B-0CA7-46D8-84A3-FF43C1056519}"/>
    <cellStyle name="Comma 2 2 5 3 2 2 4" xfId="18305" xr:uid="{0A62B335-7794-49C1-B1CF-DC7D21AB8CEB}"/>
    <cellStyle name="Comma 2 2 5 3 2 2 4 2" xfId="49129" xr:uid="{87E77816-7CC1-48FF-A7C1-8FEB0AB96AAA}"/>
    <cellStyle name="Comma 2 2 5 3 2 2 5" xfId="33719" xr:uid="{BB31C86F-42CA-44A8-9F37-A624A3A96CE6}"/>
    <cellStyle name="Comma 2 2 5 3 2 3" xfId="4796" xr:uid="{161A7514-1F69-4EAB-BF38-B5866B6CE443}"/>
    <cellStyle name="Comma 2 2 5 3 2 3 2" xfId="12607" xr:uid="{547E7AB7-B171-4EC3-B5D2-10F696FBD2F7}"/>
    <cellStyle name="Comma 2 2 5 3 2 3 2 2" xfId="28018" xr:uid="{9A9B1A89-03BB-4651-85C1-CA3A5C0DE1B3}"/>
    <cellStyle name="Comma 2 2 5 3 2 3 2 2 2" xfId="58842" xr:uid="{2F3F821F-6E83-4A5D-8B27-41E21087399D}"/>
    <cellStyle name="Comma 2 2 5 3 2 3 2 3" xfId="43432" xr:uid="{90E868FE-3ED7-493E-9B77-12F321B11829}"/>
    <cellStyle name="Comma 2 2 5 3 2 3 3" xfId="20209" xr:uid="{254A1961-87B9-4DF4-A0A1-468D00B02E54}"/>
    <cellStyle name="Comma 2 2 5 3 2 3 3 2" xfId="51033" xr:uid="{500232C3-9C08-47DF-BD2E-874C3DE289F7}"/>
    <cellStyle name="Comma 2 2 5 3 2 3 4" xfId="35623" xr:uid="{B6225BEE-48B1-4AD8-8B90-5B582692EA9E}"/>
    <cellStyle name="Comma 2 2 5 3 2 4" xfId="8804" xr:uid="{D80CEE83-AB8A-4503-A4D7-FA4C7B192EF7}"/>
    <cellStyle name="Comma 2 2 5 3 2 4 2" xfId="24215" xr:uid="{5BE4305E-FECF-46F5-BAD6-4E401BB4F564}"/>
    <cellStyle name="Comma 2 2 5 3 2 4 2 2" xfId="55039" xr:uid="{FADBA553-B0D8-4EF1-B86A-0441E039CC5C}"/>
    <cellStyle name="Comma 2 2 5 3 2 4 3" xfId="39629" xr:uid="{4388BD5D-B879-4604-AA7E-AD333E03E91F}"/>
    <cellStyle name="Comma 2 2 5 3 2 5" xfId="16406" xr:uid="{550B7E68-33D6-426A-A033-DBC6F1E36DC1}"/>
    <cellStyle name="Comma 2 2 5 3 2 5 2" xfId="47230" xr:uid="{F1A8EA6A-9EA9-4018-B67B-8D65D41EFA62}"/>
    <cellStyle name="Comma 2 2 5 3 2 6" xfId="31820" xr:uid="{87AB1477-86E4-4F6C-A4B6-4A1AC65683F5}"/>
    <cellStyle name="Comma 2 2 5 3 3" xfId="1626" xr:uid="{0937C4C2-C6D2-4CF8-B331-A28FEF20A281}"/>
    <cellStyle name="Comma 2 2 5 3 3 2" xfId="3525" xr:uid="{722C64C5-FF85-4889-9BDD-41A35C62E498}"/>
    <cellStyle name="Comma 2 2 5 3 3 2 2" xfId="7328" xr:uid="{086922E6-1D89-4D95-A201-BF59E70E8EB8}"/>
    <cellStyle name="Comma 2 2 5 3 3 2 2 2" xfId="15139" xr:uid="{6DC0EBEF-E3D7-4BDC-9754-38BF0157AD47}"/>
    <cellStyle name="Comma 2 2 5 3 3 2 2 2 2" xfId="30550" xr:uid="{279E13EF-A731-474A-960B-9B8B384D1982}"/>
    <cellStyle name="Comma 2 2 5 3 3 2 2 2 2 2" xfId="61374" xr:uid="{E5B2E761-3ACA-4C96-888E-BE4E31E6D17D}"/>
    <cellStyle name="Comma 2 2 5 3 3 2 2 2 3" xfId="45964" xr:uid="{028E6F4B-67F9-4B4D-A750-0ABA8393809E}"/>
    <cellStyle name="Comma 2 2 5 3 3 2 2 3" xfId="22741" xr:uid="{D2D84F7F-6D15-4910-9C73-5DAE4EDA10BB}"/>
    <cellStyle name="Comma 2 2 5 3 3 2 2 3 2" xfId="53565" xr:uid="{B7E1EAC0-7972-4180-BC00-DE48CAD69BDA}"/>
    <cellStyle name="Comma 2 2 5 3 3 2 2 4" xfId="38155" xr:uid="{34CB81B9-9752-4102-8D9F-06144AAF8C00}"/>
    <cellStyle name="Comma 2 2 5 3 3 2 3" xfId="11336" xr:uid="{189C0CD4-ABBE-47C4-9CA9-BB0A2E056A79}"/>
    <cellStyle name="Comma 2 2 5 3 3 2 3 2" xfId="26747" xr:uid="{A7DB5552-5E15-4D8D-B023-D939A9345214}"/>
    <cellStyle name="Comma 2 2 5 3 3 2 3 2 2" xfId="57571" xr:uid="{4CC64A2A-3086-4E47-A03C-609E784891A2}"/>
    <cellStyle name="Comma 2 2 5 3 3 2 3 3" xfId="42161" xr:uid="{A80EE2AF-85BD-4DDC-B8AF-E0D9E6D39BAF}"/>
    <cellStyle name="Comma 2 2 5 3 3 2 4" xfId="18938" xr:uid="{95D6121F-2F91-4028-919E-00735E7E8C94}"/>
    <cellStyle name="Comma 2 2 5 3 3 2 4 2" xfId="49762" xr:uid="{282E29C9-FF0B-470D-A2F1-AED3DF37C7F4}"/>
    <cellStyle name="Comma 2 2 5 3 3 2 5" xfId="34352" xr:uid="{528F3AD9-2381-428D-AAFE-B117A85E9F76}"/>
    <cellStyle name="Comma 2 2 5 3 3 3" xfId="5429" xr:uid="{91D04DCE-DD31-43EE-A3B0-9B99878C4F48}"/>
    <cellStyle name="Comma 2 2 5 3 3 3 2" xfId="13240" xr:uid="{02E34D94-E1CC-411A-9466-EB9B46643CC4}"/>
    <cellStyle name="Comma 2 2 5 3 3 3 2 2" xfId="28651" xr:uid="{48D17627-E0A3-4739-84F8-98B348736364}"/>
    <cellStyle name="Comma 2 2 5 3 3 3 2 2 2" xfId="59475" xr:uid="{237755E0-BCD9-4A6A-A57D-8E4084359509}"/>
    <cellStyle name="Comma 2 2 5 3 3 3 2 3" xfId="44065" xr:uid="{7B4C44B0-A1AD-4B2E-928E-EFD61EF0AA0D}"/>
    <cellStyle name="Comma 2 2 5 3 3 3 3" xfId="20842" xr:uid="{182A6F16-CBA6-4C65-A8D4-F134590FDBC9}"/>
    <cellStyle name="Comma 2 2 5 3 3 3 3 2" xfId="51666" xr:uid="{91516335-0691-42D9-8FA2-0990E5530803}"/>
    <cellStyle name="Comma 2 2 5 3 3 3 4" xfId="36256" xr:uid="{C5CB3791-0DE5-491F-BDDE-8A5A67BEF74E}"/>
    <cellStyle name="Comma 2 2 5 3 3 4" xfId="9437" xr:uid="{63D6DB21-87D9-4ED8-8C61-8265E00CE371}"/>
    <cellStyle name="Comma 2 2 5 3 3 4 2" xfId="24848" xr:uid="{DFE1740A-0D7F-44E4-9128-B4EC22766C08}"/>
    <cellStyle name="Comma 2 2 5 3 3 4 2 2" xfId="55672" xr:uid="{3D8F44F7-67FB-498B-A729-BA23B5C2FBC8}"/>
    <cellStyle name="Comma 2 2 5 3 3 4 3" xfId="40262" xr:uid="{788ED12E-28E4-4566-A5AD-521AB8724E67}"/>
    <cellStyle name="Comma 2 2 5 3 3 5" xfId="17039" xr:uid="{EAFCCCFE-8903-4CC7-85F3-E83B27CB59A8}"/>
    <cellStyle name="Comma 2 2 5 3 3 5 2" xfId="47863" xr:uid="{27E462BE-6054-4140-B626-C5C64D7FCE8A}"/>
    <cellStyle name="Comma 2 2 5 3 3 6" xfId="32453" xr:uid="{CE12EA8D-6DDD-425B-9748-8D8BE22FFCAA}"/>
    <cellStyle name="Comma 2 2 5 3 4" xfId="2259" xr:uid="{9FC7A106-ADB2-4AD1-B2E2-FD1AB08E78EC}"/>
    <cellStyle name="Comma 2 2 5 3 4 2" xfId="6062" xr:uid="{AD9F52EE-C210-44A5-A38A-70793D76B612}"/>
    <cellStyle name="Comma 2 2 5 3 4 2 2" xfId="13873" xr:uid="{B531CB5D-81F3-4406-A343-68C6DA7D503A}"/>
    <cellStyle name="Comma 2 2 5 3 4 2 2 2" xfId="29284" xr:uid="{2A1CAE7F-3FC3-4B7C-81D8-C5557D515F8B}"/>
    <cellStyle name="Comma 2 2 5 3 4 2 2 2 2" xfId="60108" xr:uid="{1A619BCD-F4F8-4CD2-A14B-9C17C6BC0845}"/>
    <cellStyle name="Comma 2 2 5 3 4 2 2 3" xfId="44698" xr:uid="{3FA77827-6B0B-4F76-B189-845CF97BA8DA}"/>
    <cellStyle name="Comma 2 2 5 3 4 2 3" xfId="21475" xr:uid="{FDE7AB28-9086-40F2-952D-321D070EAA38}"/>
    <cellStyle name="Comma 2 2 5 3 4 2 3 2" xfId="52299" xr:uid="{8A8CA0F6-410B-4391-A8DD-4A8197BEEACD}"/>
    <cellStyle name="Comma 2 2 5 3 4 2 4" xfId="36889" xr:uid="{BDC977CC-BAA2-426C-AF1A-43765E064A05}"/>
    <cellStyle name="Comma 2 2 5 3 4 3" xfId="10070" xr:uid="{394E2893-24B8-4B77-A9A3-A9886966F5C9}"/>
    <cellStyle name="Comma 2 2 5 3 4 3 2" xfId="25481" xr:uid="{462ED1B0-9DFD-48E8-B2ED-40AD112B8D05}"/>
    <cellStyle name="Comma 2 2 5 3 4 3 2 2" xfId="56305" xr:uid="{F420CDB8-8BB9-4662-A062-3C3679679687}"/>
    <cellStyle name="Comma 2 2 5 3 4 3 3" xfId="40895" xr:uid="{0D6190FC-9415-4D7C-8FEC-5D75FD5349B5}"/>
    <cellStyle name="Comma 2 2 5 3 4 4" xfId="17672" xr:uid="{BC87A570-9AE3-48D9-AC81-1B72DFF8EE32}"/>
    <cellStyle name="Comma 2 2 5 3 4 4 2" xfId="48496" xr:uid="{8E44DC98-2FDB-4C3C-94F9-9CAAC90557AC}"/>
    <cellStyle name="Comma 2 2 5 3 4 5" xfId="33086" xr:uid="{D62349F4-CB62-4BA0-9462-EE2B820ED6BA}"/>
    <cellStyle name="Comma 2 2 5 3 5" xfId="4163" xr:uid="{1415608B-A784-47D3-872C-B8D044C7CBA5}"/>
    <cellStyle name="Comma 2 2 5 3 5 2" xfId="11974" xr:uid="{B8BDEFA2-E36A-4FBD-B07D-CF8EF0D24B6A}"/>
    <cellStyle name="Comma 2 2 5 3 5 2 2" xfId="27385" xr:uid="{5E2BC48E-0069-4C25-9DCF-375E756D1B5E}"/>
    <cellStyle name="Comma 2 2 5 3 5 2 2 2" xfId="58209" xr:uid="{A7B41FD1-06B9-4137-BC8E-EE09DB4B2D7B}"/>
    <cellStyle name="Comma 2 2 5 3 5 2 3" xfId="42799" xr:uid="{65730B9A-4298-4126-8173-96424E67FA5A}"/>
    <cellStyle name="Comma 2 2 5 3 5 3" xfId="19576" xr:uid="{F3DC7BF9-0969-4B97-B719-5748C0B53979}"/>
    <cellStyle name="Comma 2 2 5 3 5 3 2" xfId="50400" xr:uid="{61522C7D-6520-4ABC-8988-D53ED3B4F4AC}"/>
    <cellStyle name="Comma 2 2 5 3 5 4" xfId="34990" xr:uid="{C8368089-69C4-4C69-87A2-8B921B850AF5}"/>
    <cellStyle name="Comma 2 2 5 3 6" xfId="8171" xr:uid="{DCE4CF47-13EF-405C-95D3-36DE0A63957E}"/>
    <cellStyle name="Comma 2 2 5 3 6 2" xfId="23582" xr:uid="{1C1D5976-7D6A-486C-A4AF-97214517E919}"/>
    <cellStyle name="Comma 2 2 5 3 6 2 2" xfId="54406" xr:uid="{3F68B291-0598-4D20-9CDF-36990B9A826A}"/>
    <cellStyle name="Comma 2 2 5 3 6 3" xfId="38996" xr:uid="{72EDEA98-4E7F-4FA3-ACAE-34392084D127}"/>
    <cellStyle name="Comma 2 2 5 3 7" xfId="15773" xr:uid="{07339967-254E-4730-9E81-06B5DF388973}"/>
    <cellStyle name="Comma 2 2 5 3 7 2" xfId="46597" xr:uid="{0D3CFAF3-ACE2-4FF5-982E-03DFB80104C1}"/>
    <cellStyle name="Comma 2 2 5 3 8" xfId="31187" xr:uid="{378E794A-3E6B-4788-A378-624DF362AE18}"/>
    <cellStyle name="Comma 2 2 5 4" xfId="780" xr:uid="{CAFD10F6-4BC5-4858-9114-DEE1153F40E8}"/>
    <cellStyle name="Comma 2 2 5 4 2" xfId="2679" xr:uid="{06AFBBE3-FD12-4C22-BA32-0AA5F06FC2F5}"/>
    <cellStyle name="Comma 2 2 5 4 2 2" xfId="6482" xr:uid="{FA84A6BC-21B4-4442-BD1F-882CAFE89D4A}"/>
    <cellStyle name="Comma 2 2 5 4 2 2 2" xfId="14293" xr:uid="{09283F98-1ECD-45CB-9FC9-1E77B3CB871D}"/>
    <cellStyle name="Comma 2 2 5 4 2 2 2 2" xfId="29704" xr:uid="{9666BB20-EA5A-4CD0-80BF-12F385C8803D}"/>
    <cellStyle name="Comma 2 2 5 4 2 2 2 2 2" xfId="60528" xr:uid="{27AC7590-2C68-4CD0-A3E9-4019FCCEED9B}"/>
    <cellStyle name="Comma 2 2 5 4 2 2 2 3" xfId="45118" xr:uid="{24D82A1D-1EE8-4D82-A585-3DD9FD73BF51}"/>
    <cellStyle name="Comma 2 2 5 4 2 2 3" xfId="21895" xr:uid="{FED996D4-D365-41A2-B758-0709D6D24B0C}"/>
    <cellStyle name="Comma 2 2 5 4 2 2 3 2" xfId="52719" xr:uid="{CC515058-386B-4638-BF19-BD0E59A0BA89}"/>
    <cellStyle name="Comma 2 2 5 4 2 2 4" xfId="37309" xr:uid="{6A5FF51B-2BD0-473A-B2C5-263BC12716EE}"/>
    <cellStyle name="Comma 2 2 5 4 2 3" xfId="10490" xr:uid="{05AA7A31-4FEB-4AA8-8960-39F139B10D86}"/>
    <cellStyle name="Comma 2 2 5 4 2 3 2" xfId="25901" xr:uid="{840061FD-94FB-4776-9465-3F6234F95953}"/>
    <cellStyle name="Comma 2 2 5 4 2 3 2 2" xfId="56725" xr:uid="{BB091FBA-A8AF-410F-88B5-FF05B4CBB5F9}"/>
    <cellStyle name="Comma 2 2 5 4 2 3 3" xfId="41315" xr:uid="{ACD580FC-AA11-430B-8E26-564FB0E6F8A0}"/>
    <cellStyle name="Comma 2 2 5 4 2 4" xfId="18092" xr:uid="{5F55E6E9-7B13-4832-B656-CCAAA2347F65}"/>
    <cellStyle name="Comma 2 2 5 4 2 4 2" xfId="48916" xr:uid="{5A58C43B-976F-44E6-B101-EE47B5E4963F}"/>
    <cellStyle name="Comma 2 2 5 4 2 5" xfId="33506" xr:uid="{FC5F46B1-DAE9-499D-9AD2-B5E4EB4D46D4}"/>
    <cellStyle name="Comma 2 2 5 4 3" xfId="4583" xr:uid="{F164E31E-18F5-40A3-99A2-1551C759D17C}"/>
    <cellStyle name="Comma 2 2 5 4 3 2" xfId="12394" xr:uid="{1D3E766B-8601-463D-AADD-D474EDE5408F}"/>
    <cellStyle name="Comma 2 2 5 4 3 2 2" xfId="27805" xr:uid="{2AB2FB18-98B7-42C9-AC07-3143CB10B3AA}"/>
    <cellStyle name="Comma 2 2 5 4 3 2 2 2" xfId="58629" xr:uid="{C37FFCB2-CD17-422F-BEFB-DD625A433FBA}"/>
    <cellStyle name="Comma 2 2 5 4 3 2 3" xfId="43219" xr:uid="{262E4D4C-9D3B-47F4-B8B6-1C31F1A87237}"/>
    <cellStyle name="Comma 2 2 5 4 3 3" xfId="19996" xr:uid="{95AA8BDC-3EF0-4956-9C6D-D4B16934D58F}"/>
    <cellStyle name="Comma 2 2 5 4 3 3 2" xfId="50820" xr:uid="{B80D7414-89D3-44C6-9106-DD27AD0923BD}"/>
    <cellStyle name="Comma 2 2 5 4 3 4" xfId="35410" xr:uid="{3F8CB1A0-754F-4EEF-A0C7-49C64B3C009A}"/>
    <cellStyle name="Comma 2 2 5 4 4" xfId="8591" xr:uid="{26D1526F-5343-4B03-8DF7-D382BB07B03C}"/>
    <cellStyle name="Comma 2 2 5 4 4 2" xfId="24002" xr:uid="{16162E95-2C50-4FED-A97C-3EDC1F8BF595}"/>
    <cellStyle name="Comma 2 2 5 4 4 2 2" xfId="54826" xr:uid="{C7616FAA-D8BE-443B-B70E-BF47CD7EF921}"/>
    <cellStyle name="Comma 2 2 5 4 4 3" xfId="39416" xr:uid="{FC88ADFF-3290-48E7-B5C4-D0DF54CE155B}"/>
    <cellStyle name="Comma 2 2 5 4 5" xfId="16193" xr:uid="{919A1D5F-0FB1-4FB0-B936-A8C4E2D193C6}"/>
    <cellStyle name="Comma 2 2 5 4 5 2" xfId="47017" xr:uid="{163A9FA6-99D3-44DB-BC1F-327278EA2CA5}"/>
    <cellStyle name="Comma 2 2 5 4 6" xfId="31607" xr:uid="{958C51FB-A1E8-4AAF-BA2C-1A3DADFC250C}"/>
    <cellStyle name="Comma 2 2 5 5" xfId="1413" xr:uid="{4EDDFC31-E66A-4075-B3E3-8990D2D82C41}"/>
    <cellStyle name="Comma 2 2 5 5 2" xfId="3312" xr:uid="{6A6D9DDA-1EE9-41FA-9FB7-01E2AEE3F0B2}"/>
    <cellStyle name="Comma 2 2 5 5 2 2" xfId="7115" xr:uid="{C9D44655-C108-40AC-B5EA-99EF8FBC6433}"/>
    <cellStyle name="Comma 2 2 5 5 2 2 2" xfId="14926" xr:uid="{1FC24549-5C71-437E-866C-102820A02BD3}"/>
    <cellStyle name="Comma 2 2 5 5 2 2 2 2" xfId="30337" xr:uid="{2D90F49F-6748-4396-9151-3A53C7EB3C73}"/>
    <cellStyle name="Comma 2 2 5 5 2 2 2 2 2" xfId="61161" xr:uid="{86D358ED-304F-4E56-9CA6-78ADE3F807F1}"/>
    <cellStyle name="Comma 2 2 5 5 2 2 2 3" xfId="45751" xr:uid="{46E06F14-22BA-44FF-BE2E-7181BB30C2CC}"/>
    <cellStyle name="Comma 2 2 5 5 2 2 3" xfId="22528" xr:uid="{0F9B8DB7-477B-4B3B-9B49-4F48E8B91D74}"/>
    <cellStyle name="Comma 2 2 5 5 2 2 3 2" xfId="53352" xr:uid="{F8F07B0D-E29C-4A58-A751-3E1A33533198}"/>
    <cellStyle name="Comma 2 2 5 5 2 2 4" xfId="37942" xr:uid="{91273356-1938-4216-89BB-B7B7D5A686A2}"/>
    <cellStyle name="Comma 2 2 5 5 2 3" xfId="11123" xr:uid="{8E3A9C0D-3444-4442-9CB5-7AA5F1940685}"/>
    <cellStyle name="Comma 2 2 5 5 2 3 2" xfId="26534" xr:uid="{CC1DC028-706F-480D-8D49-CA7CA202D338}"/>
    <cellStyle name="Comma 2 2 5 5 2 3 2 2" xfId="57358" xr:uid="{137982D9-1404-479E-A912-9CC7936902EE}"/>
    <cellStyle name="Comma 2 2 5 5 2 3 3" xfId="41948" xr:uid="{86BA595D-2634-45DC-871A-AF57D712A254}"/>
    <cellStyle name="Comma 2 2 5 5 2 4" xfId="18725" xr:uid="{CBB65E7D-826F-4065-9386-3AA7CF332CE4}"/>
    <cellStyle name="Comma 2 2 5 5 2 4 2" xfId="49549" xr:uid="{F8ED18C4-DC8E-4793-A098-EE01F810C6E8}"/>
    <cellStyle name="Comma 2 2 5 5 2 5" xfId="34139" xr:uid="{EBAE601F-83D4-4A2F-BE0D-C983A6C244A9}"/>
    <cellStyle name="Comma 2 2 5 5 3" xfId="5216" xr:uid="{0E780D0C-5B53-4BE1-AEDE-B26C69ECD17B}"/>
    <cellStyle name="Comma 2 2 5 5 3 2" xfId="13027" xr:uid="{496C3AE9-C2F6-4AFB-AB56-BC6C3A066189}"/>
    <cellStyle name="Comma 2 2 5 5 3 2 2" xfId="28438" xr:uid="{85EF895A-F0D4-46B2-8EB0-2A6A79D73D73}"/>
    <cellStyle name="Comma 2 2 5 5 3 2 2 2" xfId="59262" xr:uid="{CE8CF3DA-60E2-40C5-A1FD-728784FBC9B1}"/>
    <cellStyle name="Comma 2 2 5 5 3 2 3" xfId="43852" xr:uid="{6CDE7402-A358-4000-BEAB-8B28A18ADAD2}"/>
    <cellStyle name="Comma 2 2 5 5 3 3" xfId="20629" xr:uid="{D02C6D44-98CA-4C8E-9422-EF3DA1ACB7CB}"/>
    <cellStyle name="Comma 2 2 5 5 3 3 2" xfId="51453" xr:uid="{9BC59996-AAF4-4663-A42D-3366C948BB24}"/>
    <cellStyle name="Comma 2 2 5 5 3 4" xfId="36043" xr:uid="{26A4A128-0DC8-4084-99AC-A6C57AD18365}"/>
    <cellStyle name="Comma 2 2 5 5 4" xfId="9224" xr:uid="{D2F4F65C-FDFD-45C2-AD2B-7ABE5EBF71EF}"/>
    <cellStyle name="Comma 2 2 5 5 4 2" xfId="24635" xr:uid="{1589A974-BED3-4104-95D6-00AD72ECD004}"/>
    <cellStyle name="Comma 2 2 5 5 4 2 2" xfId="55459" xr:uid="{614903DB-60EA-40E5-AE5E-C25FA64D1D4F}"/>
    <cellStyle name="Comma 2 2 5 5 4 3" xfId="40049" xr:uid="{8B40E9C5-0EF2-4168-8C7B-D4647FAF61F6}"/>
    <cellStyle name="Comma 2 2 5 5 5" xfId="16826" xr:uid="{2A99085B-D558-4DD5-B4C5-FD1836032C55}"/>
    <cellStyle name="Comma 2 2 5 5 5 2" xfId="47650" xr:uid="{A25D238F-6FC3-41B2-B135-22B0BC08C34D}"/>
    <cellStyle name="Comma 2 2 5 5 6" xfId="32240" xr:uid="{1846B2A3-326F-4CB9-AC8D-7605B7EA48B3}"/>
    <cellStyle name="Comma 2 2 5 6" xfId="2046" xr:uid="{609E26EF-A303-4679-95C5-7E38192E26E5}"/>
    <cellStyle name="Comma 2 2 5 6 2" xfId="5849" xr:uid="{F267CE98-E4BA-443D-BDCB-4ED61ED3FFF3}"/>
    <cellStyle name="Comma 2 2 5 6 2 2" xfId="13660" xr:uid="{91C3959C-5364-41A4-8689-B02CA05580A0}"/>
    <cellStyle name="Comma 2 2 5 6 2 2 2" xfId="29071" xr:uid="{95CC09AE-E028-470D-9DC6-DEFB88F05C59}"/>
    <cellStyle name="Comma 2 2 5 6 2 2 2 2" xfId="59895" xr:uid="{262EB53C-7173-4018-A189-AB8EA8C199A4}"/>
    <cellStyle name="Comma 2 2 5 6 2 2 3" xfId="44485" xr:uid="{F055C1FC-D6BF-461C-BC78-9CAEDDEABF7B}"/>
    <cellStyle name="Comma 2 2 5 6 2 3" xfId="21262" xr:uid="{724F6858-6340-463B-85BF-C16AD5039C5D}"/>
    <cellStyle name="Comma 2 2 5 6 2 3 2" xfId="52086" xr:uid="{F63D0FC0-1345-4A27-B662-169D7CAB2CC9}"/>
    <cellStyle name="Comma 2 2 5 6 2 4" xfId="36676" xr:uid="{A85E5E3A-7660-48DD-A39D-1E555D4C898C}"/>
    <cellStyle name="Comma 2 2 5 6 3" xfId="9857" xr:uid="{712AA643-9CB7-41AB-BBE7-6E91A883BA60}"/>
    <cellStyle name="Comma 2 2 5 6 3 2" xfId="25268" xr:uid="{F70E531C-CFAF-4A72-B554-07A18E86E29D}"/>
    <cellStyle name="Comma 2 2 5 6 3 2 2" xfId="56092" xr:uid="{421C8BE4-DCFA-43B2-A560-9D7189BFF663}"/>
    <cellStyle name="Comma 2 2 5 6 3 3" xfId="40682" xr:uid="{736217DD-7D40-4956-8062-6B29F74A074E}"/>
    <cellStyle name="Comma 2 2 5 6 4" xfId="17459" xr:uid="{D8E47C49-39C5-47E3-A02B-193A47C0A3C2}"/>
    <cellStyle name="Comma 2 2 5 6 4 2" xfId="48283" xr:uid="{EED797F2-083D-4A2A-9327-3F00C1044D62}"/>
    <cellStyle name="Comma 2 2 5 6 5" xfId="32873" xr:uid="{3B87E2DC-E9FF-4161-ABA5-8444FCA156A8}"/>
    <cellStyle name="Comma 2 2 5 7" xfId="3950" xr:uid="{CF7A98BF-7D9D-4EB6-ACAF-1BF878991B2B}"/>
    <cellStyle name="Comma 2 2 5 7 2" xfId="11761" xr:uid="{30EB85D9-534C-4DF1-BE65-33B9E9BD14EF}"/>
    <cellStyle name="Comma 2 2 5 7 2 2" xfId="27172" xr:uid="{C0270C22-784C-4370-81F1-198A33E83AC4}"/>
    <cellStyle name="Comma 2 2 5 7 2 2 2" xfId="57996" xr:uid="{EF361370-484C-4813-A8D4-65218DE3EB30}"/>
    <cellStyle name="Comma 2 2 5 7 2 3" xfId="42586" xr:uid="{64FC86DE-D921-4721-8749-5C0FDE62E834}"/>
    <cellStyle name="Comma 2 2 5 7 3" xfId="19363" xr:uid="{C5B2935B-19F3-4DC3-A77A-C7E47EAD33B6}"/>
    <cellStyle name="Comma 2 2 5 7 3 2" xfId="50187" xr:uid="{44505C48-48D6-4D31-8480-2D65C9447902}"/>
    <cellStyle name="Comma 2 2 5 7 4" xfId="34777" xr:uid="{D57889DA-D1D9-4BC1-AF44-0E0E020FE933}"/>
    <cellStyle name="Comma 2 2 5 8" xfId="7958" xr:uid="{64C93B2E-915D-4450-9727-7EAACCF6B5AD}"/>
    <cellStyle name="Comma 2 2 5 8 2" xfId="23369" xr:uid="{C372084C-DF9C-42B2-8E8F-7036DE5DFAAC}"/>
    <cellStyle name="Comma 2 2 5 8 2 2" xfId="54193" xr:uid="{3E3F5335-4E4D-4746-AC0A-7C24B15F23EA}"/>
    <cellStyle name="Comma 2 2 5 8 3" xfId="38783" xr:uid="{26F95E12-3B27-47B0-B339-660297A291A1}"/>
    <cellStyle name="Comma 2 2 5 9" xfId="7749" xr:uid="{62B3C628-0D42-4F8A-B269-158D6F37C7B1}"/>
    <cellStyle name="Comma 2 2 5 9 2" xfId="23160" xr:uid="{46654A6B-84FC-4299-B925-9086DC0E8C8E}"/>
    <cellStyle name="Comma 2 2 5 9 2 2" xfId="53984" xr:uid="{08B61658-E10A-4EDC-BA4B-D1B1B0928D9F}"/>
    <cellStyle name="Comma 2 2 5 9 3" xfId="38574" xr:uid="{075DDF4F-63A7-4E7B-98DE-75AD7B4B5872}"/>
    <cellStyle name="Comma 2 2 6" xfId="524" xr:uid="{DF20CB90-95F7-4F7F-8B18-31E2288A2C1E}"/>
    <cellStyle name="Comma 2 2 6 2" xfId="1157" xr:uid="{3B9AB2D0-BA7C-4241-8C00-3780EF28D069}"/>
    <cellStyle name="Comma 2 2 6 2 2" xfId="3056" xr:uid="{BF9E9A8D-3B38-4B96-948C-DA407A011539}"/>
    <cellStyle name="Comma 2 2 6 2 2 2" xfId="6859" xr:uid="{C9DC7ADB-A551-483D-8FA0-224087999E0F}"/>
    <cellStyle name="Comma 2 2 6 2 2 2 2" xfId="14670" xr:uid="{0D648D4B-3062-4892-9E9A-4C21EC90C320}"/>
    <cellStyle name="Comma 2 2 6 2 2 2 2 2" xfId="30081" xr:uid="{ABAF936B-0249-49FA-9343-905658006655}"/>
    <cellStyle name="Comma 2 2 6 2 2 2 2 2 2" xfId="60905" xr:uid="{A353FBD3-81D3-44EB-A401-6F7826333976}"/>
    <cellStyle name="Comma 2 2 6 2 2 2 2 3" xfId="45495" xr:uid="{1DFD0366-A6D2-4BC7-BD01-810456C73191}"/>
    <cellStyle name="Comma 2 2 6 2 2 2 3" xfId="22272" xr:uid="{63D7B543-A8BF-48F4-94F6-1F55E2E032C5}"/>
    <cellStyle name="Comma 2 2 6 2 2 2 3 2" xfId="53096" xr:uid="{2E82E743-4D63-422C-8D76-7E8BD8539819}"/>
    <cellStyle name="Comma 2 2 6 2 2 2 4" xfId="37686" xr:uid="{03C87823-A70B-4060-837B-03F255F41553}"/>
    <cellStyle name="Comma 2 2 6 2 2 3" xfId="10867" xr:uid="{06AAC289-AD74-40A9-A6C9-3E9D38B6F94E}"/>
    <cellStyle name="Comma 2 2 6 2 2 3 2" xfId="26278" xr:uid="{68F5C150-40A1-4A62-A450-90E373F72F5E}"/>
    <cellStyle name="Comma 2 2 6 2 2 3 2 2" xfId="57102" xr:uid="{9B091EBD-DBFD-477C-BE3B-762F759DB0F3}"/>
    <cellStyle name="Comma 2 2 6 2 2 3 3" xfId="41692" xr:uid="{3E0806A1-E399-46A5-91D7-BA760BEFA4F6}"/>
    <cellStyle name="Comma 2 2 6 2 2 4" xfId="18469" xr:uid="{C08E6D89-EEC8-45CA-AFD5-68818A559030}"/>
    <cellStyle name="Comma 2 2 6 2 2 4 2" xfId="49293" xr:uid="{0E2AEB86-4031-49B5-8B15-AA9BA5F92C8A}"/>
    <cellStyle name="Comma 2 2 6 2 2 5" xfId="33883" xr:uid="{BAD6D52F-D60A-4415-9707-32FDB2DA64F3}"/>
    <cellStyle name="Comma 2 2 6 2 3" xfId="4960" xr:uid="{E682D5CC-E848-46DC-820E-69E86793DE5D}"/>
    <cellStyle name="Comma 2 2 6 2 3 2" xfId="12771" xr:uid="{E37ED027-EED5-4332-B26B-30BE180628F3}"/>
    <cellStyle name="Comma 2 2 6 2 3 2 2" xfId="28182" xr:uid="{DE3BEAAE-3BDC-4833-9BE4-DDC68A7306B5}"/>
    <cellStyle name="Comma 2 2 6 2 3 2 2 2" xfId="59006" xr:uid="{B05F282B-6FC9-4398-A532-392D7735E950}"/>
    <cellStyle name="Comma 2 2 6 2 3 2 3" xfId="43596" xr:uid="{3CC8A7C8-BF03-4284-A6F6-755EE161A6E7}"/>
    <cellStyle name="Comma 2 2 6 2 3 3" xfId="20373" xr:uid="{990F9E05-6D51-4C27-85F3-E9E1DDAC30A2}"/>
    <cellStyle name="Comma 2 2 6 2 3 3 2" xfId="51197" xr:uid="{D3094926-1A1E-4F78-82CA-1099C16F5648}"/>
    <cellStyle name="Comma 2 2 6 2 3 4" xfId="35787" xr:uid="{12A409FE-E807-4FD1-8929-25B6713211B5}"/>
    <cellStyle name="Comma 2 2 6 2 4" xfId="8968" xr:uid="{3B5773EA-C176-4634-9976-BF3CEB2808B3}"/>
    <cellStyle name="Comma 2 2 6 2 4 2" xfId="24379" xr:uid="{6455ABD8-1275-4841-8D05-F0DAC308F30D}"/>
    <cellStyle name="Comma 2 2 6 2 4 2 2" xfId="55203" xr:uid="{50E93FB5-94C6-41D5-AA0D-C4177CAAE54C}"/>
    <cellStyle name="Comma 2 2 6 2 4 3" xfId="39793" xr:uid="{890FDC04-58DD-4927-A90C-F31A4D23C405}"/>
    <cellStyle name="Comma 2 2 6 2 5" xfId="16570" xr:uid="{68A46BA4-B39E-405F-B033-941CFCC4BB42}"/>
    <cellStyle name="Comma 2 2 6 2 5 2" xfId="47394" xr:uid="{06E8C6C0-59DB-4360-B582-CD2527F9971A}"/>
    <cellStyle name="Comma 2 2 6 2 6" xfId="31984" xr:uid="{41AD02FD-9261-4F35-85CB-0F689E58458A}"/>
    <cellStyle name="Comma 2 2 6 3" xfId="1790" xr:uid="{8F7AC829-E1F8-4B0C-8CA0-1A24A54F1AD3}"/>
    <cellStyle name="Comma 2 2 6 3 2" xfId="3689" xr:uid="{DC26A02C-2A38-4D1B-ABD7-4175C6D8944F}"/>
    <cellStyle name="Comma 2 2 6 3 2 2" xfId="7492" xr:uid="{A60DC6B9-85ED-4244-A6FE-2D81C8CCE102}"/>
    <cellStyle name="Comma 2 2 6 3 2 2 2" xfId="15303" xr:uid="{D9F2465B-37A3-46F9-92DC-9218881DE565}"/>
    <cellStyle name="Comma 2 2 6 3 2 2 2 2" xfId="30714" xr:uid="{EA8007BF-A8B7-4445-B6E6-032C27EF4E13}"/>
    <cellStyle name="Comma 2 2 6 3 2 2 2 2 2" xfId="61538" xr:uid="{E27BF184-5AF0-4A50-AF17-0F544AEB0AFC}"/>
    <cellStyle name="Comma 2 2 6 3 2 2 2 3" xfId="46128" xr:uid="{34E54A12-6E64-42F1-9240-2F373A68DE3E}"/>
    <cellStyle name="Comma 2 2 6 3 2 2 3" xfId="22905" xr:uid="{D1E34F87-A67B-48E2-9693-A8D6A9810A39}"/>
    <cellStyle name="Comma 2 2 6 3 2 2 3 2" xfId="53729" xr:uid="{A0418CDB-8A62-44D2-93E1-DB8E9AEB6F7B}"/>
    <cellStyle name="Comma 2 2 6 3 2 2 4" xfId="38319" xr:uid="{6BFE62B9-B706-4440-A933-5CB8231CBA2F}"/>
    <cellStyle name="Comma 2 2 6 3 2 3" xfId="11500" xr:uid="{B2032092-E72A-48F9-8051-E299C1DA8167}"/>
    <cellStyle name="Comma 2 2 6 3 2 3 2" xfId="26911" xr:uid="{4BFFB226-3AE3-4C8D-8E3F-FECE420A1BF1}"/>
    <cellStyle name="Comma 2 2 6 3 2 3 2 2" xfId="57735" xr:uid="{C2D95A7D-549D-4C01-93CF-34AD6ABB7CEC}"/>
    <cellStyle name="Comma 2 2 6 3 2 3 3" xfId="42325" xr:uid="{D527E8B5-EB49-4BE8-B53D-668C34566DBE}"/>
    <cellStyle name="Comma 2 2 6 3 2 4" xfId="19102" xr:uid="{1482586A-52E8-4D19-AA06-F1A44FE267EA}"/>
    <cellStyle name="Comma 2 2 6 3 2 4 2" xfId="49926" xr:uid="{0C13DE9A-76C0-490B-B721-E8E3BBD58A77}"/>
    <cellStyle name="Comma 2 2 6 3 2 5" xfId="34516" xr:uid="{9D2EEDF4-1649-439C-B60F-5981108E8AD8}"/>
    <cellStyle name="Comma 2 2 6 3 3" xfId="5593" xr:uid="{11DF8F6D-DBC3-4B44-92B6-D777381C78E9}"/>
    <cellStyle name="Comma 2 2 6 3 3 2" xfId="13404" xr:uid="{86114E3A-3915-456A-9AA3-6AAE0590C251}"/>
    <cellStyle name="Comma 2 2 6 3 3 2 2" xfId="28815" xr:uid="{64F517DF-94CC-439E-9491-D0286F77D77B}"/>
    <cellStyle name="Comma 2 2 6 3 3 2 2 2" xfId="59639" xr:uid="{E185ABB3-DA28-4852-ADB0-191CB01DBA4E}"/>
    <cellStyle name="Comma 2 2 6 3 3 2 3" xfId="44229" xr:uid="{3C499E93-2E58-4334-AADC-3D5F863FF2D1}"/>
    <cellStyle name="Comma 2 2 6 3 3 3" xfId="21006" xr:uid="{43305FFB-970F-43A9-AFB9-9CC3421C23D7}"/>
    <cellStyle name="Comma 2 2 6 3 3 3 2" xfId="51830" xr:uid="{3D905322-1837-4791-9E2E-E99F76CE1EF3}"/>
    <cellStyle name="Comma 2 2 6 3 3 4" xfId="36420" xr:uid="{E01979AF-7B65-4B10-8FB6-08D4703E03EA}"/>
    <cellStyle name="Comma 2 2 6 3 4" xfId="9601" xr:uid="{C406D8F8-E95B-4EE3-943E-327648CD9A91}"/>
    <cellStyle name="Comma 2 2 6 3 4 2" xfId="25012" xr:uid="{0883FAF7-3443-4BEE-B44B-C0E58852430F}"/>
    <cellStyle name="Comma 2 2 6 3 4 2 2" xfId="55836" xr:uid="{9EF45BDE-BC55-42EC-8CD4-2FCB2E795DFB}"/>
    <cellStyle name="Comma 2 2 6 3 4 3" xfId="40426" xr:uid="{75258DBC-01E2-48E3-98B3-EE3BCBF19D17}"/>
    <cellStyle name="Comma 2 2 6 3 5" xfId="17203" xr:uid="{B246DB60-4C85-4ACA-881B-944D2C9BB84D}"/>
    <cellStyle name="Comma 2 2 6 3 5 2" xfId="48027" xr:uid="{F684C5E4-7273-4731-943B-B0128F545A99}"/>
    <cellStyle name="Comma 2 2 6 3 6" xfId="32617" xr:uid="{CF95DF57-8522-44F7-A815-8B84EA307E01}"/>
    <cellStyle name="Comma 2 2 6 4" xfId="2423" xr:uid="{6D9CE170-F411-4664-8D45-FF7535C7CFA2}"/>
    <cellStyle name="Comma 2 2 6 4 2" xfId="6226" xr:uid="{51C8F3F6-84D1-47AF-AEA9-A2B6E32B5C76}"/>
    <cellStyle name="Comma 2 2 6 4 2 2" xfId="14037" xr:uid="{284438B3-C3D3-49ED-B4A4-C3B1D6519FB9}"/>
    <cellStyle name="Comma 2 2 6 4 2 2 2" xfId="29448" xr:uid="{AE87F10C-5BDE-416D-B2E0-B8B058BEFF04}"/>
    <cellStyle name="Comma 2 2 6 4 2 2 2 2" xfId="60272" xr:uid="{E11202DD-5717-43E5-9D8F-D846E674A069}"/>
    <cellStyle name="Comma 2 2 6 4 2 2 3" xfId="44862" xr:uid="{FC932A46-A34A-4218-8C5E-C1CE9C5B1B4F}"/>
    <cellStyle name="Comma 2 2 6 4 2 3" xfId="21639" xr:uid="{B2A61280-0D0F-4282-95BA-026332D365F8}"/>
    <cellStyle name="Comma 2 2 6 4 2 3 2" xfId="52463" xr:uid="{5036D6C4-1B9B-419B-B182-E80CAA77B966}"/>
    <cellStyle name="Comma 2 2 6 4 2 4" xfId="37053" xr:uid="{AB02C8E3-2CAB-4B44-85BF-2B27BC754B39}"/>
    <cellStyle name="Comma 2 2 6 4 3" xfId="10234" xr:uid="{DB5D29B7-3463-4E7D-805A-7C88261F99AF}"/>
    <cellStyle name="Comma 2 2 6 4 3 2" xfId="25645" xr:uid="{34F31B30-D0BA-46DC-B1AD-670D6A00EDB2}"/>
    <cellStyle name="Comma 2 2 6 4 3 2 2" xfId="56469" xr:uid="{D7E69D75-C464-4194-A488-656A11D084E8}"/>
    <cellStyle name="Comma 2 2 6 4 3 3" xfId="41059" xr:uid="{A2F8EE55-6701-4DF7-9E50-23BBD6B49A26}"/>
    <cellStyle name="Comma 2 2 6 4 4" xfId="17836" xr:uid="{A64CCB85-18DD-46D3-83E0-4AF65259DD96}"/>
    <cellStyle name="Comma 2 2 6 4 4 2" xfId="48660" xr:uid="{052AB3DF-9D7F-4D53-9EAC-80EF77BF440D}"/>
    <cellStyle name="Comma 2 2 6 4 5" xfId="33250" xr:uid="{B90B905F-93AF-4B2B-96F6-F1D6339619EC}"/>
    <cellStyle name="Comma 2 2 6 5" xfId="4327" xr:uid="{C5917BA6-03DB-4A9D-AF57-23F064092B7C}"/>
    <cellStyle name="Comma 2 2 6 5 2" xfId="12138" xr:uid="{7E3C9A74-7282-4996-B8B8-FDB899E85041}"/>
    <cellStyle name="Comma 2 2 6 5 2 2" xfId="27549" xr:uid="{2B7AB32C-A200-45A2-8E75-1E789E70257B}"/>
    <cellStyle name="Comma 2 2 6 5 2 2 2" xfId="58373" xr:uid="{4580E9CC-65D5-42B3-8B9F-74F03B2F71D3}"/>
    <cellStyle name="Comma 2 2 6 5 2 3" xfId="42963" xr:uid="{005ADA5A-5A4A-4895-AE9F-DDB139E60A17}"/>
    <cellStyle name="Comma 2 2 6 5 3" xfId="19740" xr:uid="{9082D4A3-36B8-47C3-880E-832A056D27E3}"/>
    <cellStyle name="Comma 2 2 6 5 3 2" xfId="50564" xr:uid="{2C2F00EF-8ED0-4A49-85D3-3F3818385BD7}"/>
    <cellStyle name="Comma 2 2 6 5 4" xfId="35154" xr:uid="{BAB0EAA9-B7BC-42D4-8F50-C95300405C69}"/>
    <cellStyle name="Comma 2 2 6 6" xfId="8335" xr:uid="{ABE77F22-53B5-4D80-A314-FCD9F8DC8A2E}"/>
    <cellStyle name="Comma 2 2 6 6 2" xfId="23746" xr:uid="{CF0C27F0-B591-4D5A-93D6-658BE0A541A3}"/>
    <cellStyle name="Comma 2 2 6 6 2 2" xfId="54570" xr:uid="{ADDE9B4B-7378-45F1-8517-BB359D561317}"/>
    <cellStyle name="Comma 2 2 6 6 3" xfId="39160" xr:uid="{F2F9C679-C338-4A31-8E75-9CA73013DA6B}"/>
    <cellStyle name="Comma 2 2 6 7" xfId="15937" xr:uid="{E2C24392-10F7-4BA2-8D77-B17F02083B36}"/>
    <cellStyle name="Comma 2 2 6 7 2" xfId="46761" xr:uid="{1FF6AE36-9A04-4A33-B39F-8B6F1310C3A2}"/>
    <cellStyle name="Comma 2 2 6 8" xfId="31351" xr:uid="{3244A99C-F6FA-4E75-B43D-913795D1D990}"/>
    <cellStyle name="Comma 2 2 7" xfId="315" xr:uid="{169413F0-487D-4CD0-BB71-3AAD4365BF04}"/>
    <cellStyle name="Comma 2 2 7 2" xfId="948" xr:uid="{6D11A518-719C-4B51-9417-BEB50C003A66}"/>
    <cellStyle name="Comma 2 2 7 2 2" xfId="2847" xr:uid="{4FDAA475-BE9F-46A4-AF70-5A525F82ADB8}"/>
    <cellStyle name="Comma 2 2 7 2 2 2" xfId="6650" xr:uid="{9BEE217F-1CBB-4466-AB1E-D44027D7526E}"/>
    <cellStyle name="Comma 2 2 7 2 2 2 2" xfId="14461" xr:uid="{A2521DE4-85C0-41B0-BBCC-AFF635FD13D9}"/>
    <cellStyle name="Comma 2 2 7 2 2 2 2 2" xfId="29872" xr:uid="{06EF8BC5-6A67-45E0-804B-A4D0D14333F8}"/>
    <cellStyle name="Comma 2 2 7 2 2 2 2 2 2" xfId="60696" xr:uid="{90C883D1-B786-4056-A46B-90763F6B39AF}"/>
    <cellStyle name="Comma 2 2 7 2 2 2 2 3" xfId="45286" xr:uid="{F0D62A6D-A921-4C71-890F-381F1FD1AF7F}"/>
    <cellStyle name="Comma 2 2 7 2 2 2 3" xfId="22063" xr:uid="{37A0C083-4F39-4D6B-9B13-EC6F83384C14}"/>
    <cellStyle name="Comma 2 2 7 2 2 2 3 2" xfId="52887" xr:uid="{B5B00AB4-800D-404F-B408-6557845291B4}"/>
    <cellStyle name="Comma 2 2 7 2 2 2 4" xfId="37477" xr:uid="{2DAC4E73-84F1-47F0-9397-1A516483161A}"/>
    <cellStyle name="Comma 2 2 7 2 2 3" xfId="10658" xr:uid="{A38B6AAD-48AD-4F1F-8E69-3C4D6D2DACCB}"/>
    <cellStyle name="Comma 2 2 7 2 2 3 2" xfId="26069" xr:uid="{EC28D5D8-3251-4EA4-A873-589C6956FF89}"/>
    <cellStyle name="Comma 2 2 7 2 2 3 2 2" xfId="56893" xr:uid="{9A0867F5-747A-42F4-A745-C5BF86E73B0D}"/>
    <cellStyle name="Comma 2 2 7 2 2 3 3" xfId="41483" xr:uid="{045F6401-6DA9-4807-8F42-6DE92253F1C6}"/>
    <cellStyle name="Comma 2 2 7 2 2 4" xfId="18260" xr:uid="{3FF9B6DA-DCB6-4767-916F-3B3555E7DC3E}"/>
    <cellStyle name="Comma 2 2 7 2 2 4 2" xfId="49084" xr:uid="{EFC74595-C358-4356-867F-2D2D1FF2A261}"/>
    <cellStyle name="Comma 2 2 7 2 2 5" xfId="33674" xr:uid="{6FF616A5-7889-4D2C-A835-6DA3E49DAA95}"/>
    <cellStyle name="Comma 2 2 7 2 3" xfId="4751" xr:uid="{2F958061-45CA-4EA1-824E-DEDFB6A09AF9}"/>
    <cellStyle name="Comma 2 2 7 2 3 2" xfId="12562" xr:uid="{A6D12E49-6F7F-42BE-85B7-CC4C62C24995}"/>
    <cellStyle name="Comma 2 2 7 2 3 2 2" xfId="27973" xr:uid="{B97F3399-296C-493B-988B-4C3D78DFE690}"/>
    <cellStyle name="Comma 2 2 7 2 3 2 2 2" xfId="58797" xr:uid="{C7950B6B-1E20-40BE-BCED-2D338E2F6A44}"/>
    <cellStyle name="Comma 2 2 7 2 3 2 3" xfId="43387" xr:uid="{59528A10-47C2-42A4-AD6E-B9ED8E1E36EA}"/>
    <cellStyle name="Comma 2 2 7 2 3 3" xfId="20164" xr:uid="{86102496-4E30-41CA-BB7A-3C35F99873B1}"/>
    <cellStyle name="Comma 2 2 7 2 3 3 2" xfId="50988" xr:uid="{8C3059DD-1600-4269-946F-2EC1E1A3DAA1}"/>
    <cellStyle name="Comma 2 2 7 2 3 4" xfId="35578" xr:uid="{43099661-C774-4690-A9DE-936DAD01D3EE}"/>
    <cellStyle name="Comma 2 2 7 2 4" xfId="8759" xr:uid="{596F0D20-EAA7-4411-AE24-29685C3CDB23}"/>
    <cellStyle name="Comma 2 2 7 2 4 2" xfId="24170" xr:uid="{AE779295-3C1D-4B77-95D6-D9D0233CEF6B}"/>
    <cellStyle name="Comma 2 2 7 2 4 2 2" xfId="54994" xr:uid="{7718818C-FA95-4FDE-BB01-18FCFB743A32}"/>
    <cellStyle name="Comma 2 2 7 2 4 3" xfId="39584" xr:uid="{1C2E416A-4CA4-4955-8CE2-007C0FB3AC99}"/>
    <cellStyle name="Comma 2 2 7 2 5" xfId="16361" xr:uid="{369BA028-09BE-4E98-8C20-2FFEF498EC92}"/>
    <cellStyle name="Comma 2 2 7 2 5 2" xfId="47185" xr:uid="{951CC987-5C4E-4BA2-9426-29DB6A0A0756}"/>
    <cellStyle name="Comma 2 2 7 2 6" xfId="31775" xr:uid="{712BE845-355B-48C5-BFA7-07DBE8ABE7A5}"/>
    <cellStyle name="Comma 2 2 7 3" xfId="1581" xr:uid="{92C523AF-355A-4D0E-8D21-E3E19E053601}"/>
    <cellStyle name="Comma 2 2 7 3 2" xfId="3480" xr:uid="{E1E6E21C-011C-4B11-8C4F-3BA4E39E830D}"/>
    <cellStyle name="Comma 2 2 7 3 2 2" xfId="7283" xr:uid="{E8C6631B-C8EF-41F5-8EBE-3F57AA74097E}"/>
    <cellStyle name="Comma 2 2 7 3 2 2 2" xfId="15094" xr:uid="{6EDB1876-D38F-4EA8-AD21-4F525FAE8265}"/>
    <cellStyle name="Comma 2 2 7 3 2 2 2 2" xfId="30505" xr:uid="{01EABEE1-36F3-49D7-AFB3-26E201916B62}"/>
    <cellStyle name="Comma 2 2 7 3 2 2 2 2 2" xfId="61329" xr:uid="{85ABB439-656B-4E17-9CC4-527C831B6343}"/>
    <cellStyle name="Comma 2 2 7 3 2 2 2 3" xfId="45919" xr:uid="{C9BF27CE-1C0E-437D-AC44-BB58F4AE2118}"/>
    <cellStyle name="Comma 2 2 7 3 2 2 3" xfId="22696" xr:uid="{E90522B7-AB51-4746-B219-A641A652B3D7}"/>
    <cellStyle name="Comma 2 2 7 3 2 2 3 2" xfId="53520" xr:uid="{99DC3E60-5C5A-439A-B32C-A1E39AFDABA8}"/>
    <cellStyle name="Comma 2 2 7 3 2 2 4" xfId="38110" xr:uid="{B7896747-6C71-4106-AC16-3D170AC823C6}"/>
    <cellStyle name="Comma 2 2 7 3 2 3" xfId="11291" xr:uid="{9C977E8E-8F1F-4B4E-9ABC-ABC8538684E4}"/>
    <cellStyle name="Comma 2 2 7 3 2 3 2" xfId="26702" xr:uid="{16D52FBC-D74D-474C-8FB1-F9722AC2797D}"/>
    <cellStyle name="Comma 2 2 7 3 2 3 2 2" xfId="57526" xr:uid="{A7446812-A9A4-46AB-9B7D-22C98A5379D8}"/>
    <cellStyle name="Comma 2 2 7 3 2 3 3" xfId="42116" xr:uid="{57ED6D51-32A6-4472-92AB-23386EFE104F}"/>
    <cellStyle name="Comma 2 2 7 3 2 4" xfId="18893" xr:uid="{FFAE148C-B13C-443F-B67E-F501BE380DEA}"/>
    <cellStyle name="Comma 2 2 7 3 2 4 2" xfId="49717" xr:uid="{2FF201BB-18B7-4D85-B0FA-9EB4A1C63E2B}"/>
    <cellStyle name="Comma 2 2 7 3 2 5" xfId="34307" xr:uid="{07E9240C-891B-41DB-876A-E30771C0846F}"/>
    <cellStyle name="Comma 2 2 7 3 3" xfId="5384" xr:uid="{E1639C99-6A65-4DF3-B0CB-5B7B394BE77D}"/>
    <cellStyle name="Comma 2 2 7 3 3 2" xfId="13195" xr:uid="{F75A696E-63D5-4611-98A3-A7ED7103496E}"/>
    <cellStyle name="Comma 2 2 7 3 3 2 2" xfId="28606" xr:uid="{54144C2E-5773-4BE3-BC1B-5561803A266F}"/>
    <cellStyle name="Comma 2 2 7 3 3 2 2 2" xfId="59430" xr:uid="{DC30F4E8-EB16-4A5C-9E53-ED8CCF0C6BD3}"/>
    <cellStyle name="Comma 2 2 7 3 3 2 3" xfId="44020" xr:uid="{95565137-BB6C-4CDC-AE97-C004F8732214}"/>
    <cellStyle name="Comma 2 2 7 3 3 3" xfId="20797" xr:uid="{F5BB6F36-0C08-48E4-B012-CD8BD8518979}"/>
    <cellStyle name="Comma 2 2 7 3 3 3 2" xfId="51621" xr:uid="{C4E926C6-CB9B-4661-A8C3-DA2A85E8DB78}"/>
    <cellStyle name="Comma 2 2 7 3 3 4" xfId="36211" xr:uid="{D971B796-29BE-4818-9556-92ECBDABE919}"/>
    <cellStyle name="Comma 2 2 7 3 4" xfId="9392" xr:uid="{6ABB6816-55F1-4845-9D54-F9CD0A029EB2}"/>
    <cellStyle name="Comma 2 2 7 3 4 2" xfId="24803" xr:uid="{66940E9B-599D-4DBD-A947-E1DD8957AA4C}"/>
    <cellStyle name="Comma 2 2 7 3 4 2 2" xfId="55627" xr:uid="{AFC5C20F-E914-4FCC-A489-40AFC39EFA26}"/>
    <cellStyle name="Comma 2 2 7 3 4 3" xfId="40217" xr:uid="{2C52674D-55D2-49C4-B5BE-7E714B024C17}"/>
    <cellStyle name="Comma 2 2 7 3 5" xfId="16994" xr:uid="{9A604626-3680-47F6-AD4B-11B2953F2B07}"/>
    <cellStyle name="Comma 2 2 7 3 5 2" xfId="47818" xr:uid="{5329E623-A252-4174-B4B5-028F3C0C5790}"/>
    <cellStyle name="Comma 2 2 7 3 6" xfId="32408" xr:uid="{42531195-8F20-4EB2-B0AA-157EE9F4464D}"/>
    <cellStyle name="Comma 2 2 7 4" xfId="2214" xr:uid="{8E98EB43-E032-4476-8977-D22B5BFBF5CF}"/>
    <cellStyle name="Comma 2 2 7 4 2" xfId="6017" xr:uid="{1AB5566A-AC08-40E1-9F9F-758C652F5813}"/>
    <cellStyle name="Comma 2 2 7 4 2 2" xfId="13828" xr:uid="{5FB703B9-E303-486A-B310-AF10797F972D}"/>
    <cellStyle name="Comma 2 2 7 4 2 2 2" xfId="29239" xr:uid="{18B85D12-AD53-4337-853F-9C06337E631E}"/>
    <cellStyle name="Comma 2 2 7 4 2 2 2 2" xfId="60063" xr:uid="{2254778F-F7E3-44C1-955A-187143005DA5}"/>
    <cellStyle name="Comma 2 2 7 4 2 2 3" xfId="44653" xr:uid="{62C20CE4-0204-4D72-A809-599FACE400B1}"/>
    <cellStyle name="Comma 2 2 7 4 2 3" xfId="21430" xr:uid="{04DB0981-8822-45B0-ABB1-D2270DB7DE42}"/>
    <cellStyle name="Comma 2 2 7 4 2 3 2" xfId="52254" xr:uid="{98929D8C-C7E2-436F-9A0A-EDDE458361D1}"/>
    <cellStyle name="Comma 2 2 7 4 2 4" xfId="36844" xr:uid="{6EF18D35-932C-4E68-A3B9-0A37A18DAD9D}"/>
    <cellStyle name="Comma 2 2 7 4 3" xfId="10025" xr:uid="{DFA30A3D-DA04-4ECC-BC8C-A00B18A1E98B}"/>
    <cellStyle name="Comma 2 2 7 4 3 2" xfId="25436" xr:uid="{41F694F3-A27A-4744-8667-459E38C60C22}"/>
    <cellStyle name="Comma 2 2 7 4 3 2 2" xfId="56260" xr:uid="{BCCFA935-FB33-4C71-ADDE-B9813267A764}"/>
    <cellStyle name="Comma 2 2 7 4 3 3" xfId="40850" xr:uid="{22CAAD95-CF63-4BA3-B440-31A0CBF83FBD}"/>
    <cellStyle name="Comma 2 2 7 4 4" xfId="17627" xr:uid="{CDD5716E-D79A-4959-87E6-836905E93A48}"/>
    <cellStyle name="Comma 2 2 7 4 4 2" xfId="48451" xr:uid="{47D94443-6487-48A2-893B-43CD93CFD0A6}"/>
    <cellStyle name="Comma 2 2 7 4 5" xfId="33041" xr:uid="{91F14CB5-CE96-40EC-88E5-98DC0FBE7F69}"/>
    <cellStyle name="Comma 2 2 7 5" xfId="4118" xr:uid="{C738255A-04A3-4A36-B3B3-A6D0105C9557}"/>
    <cellStyle name="Comma 2 2 7 5 2" xfId="11929" xr:uid="{93B7093D-ADC1-44A0-BF61-9DDF4C64C803}"/>
    <cellStyle name="Comma 2 2 7 5 2 2" xfId="27340" xr:uid="{BE067A2D-2F35-43A8-8505-563681655AD7}"/>
    <cellStyle name="Comma 2 2 7 5 2 2 2" xfId="58164" xr:uid="{452ACBA6-46AB-4A67-B407-CA0E259A49A5}"/>
    <cellStyle name="Comma 2 2 7 5 2 3" xfId="42754" xr:uid="{65DA2D97-B278-411C-BA35-E3045E1AFF24}"/>
    <cellStyle name="Comma 2 2 7 5 3" xfId="19531" xr:uid="{789C48EF-5B16-41BF-92CD-5559C680D4ED}"/>
    <cellStyle name="Comma 2 2 7 5 3 2" xfId="50355" xr:uid="{135376DE-FF6C-4C2D-ABA5-73FB738319CF}"/>
    <cellStyle name="Comma 2 2 7 5 4" xfId="34945" xr:uid="{2A94A5C7-9E32-48D9-B502-CC2CBEDAFD6F}"/>
    <cellStyle name="Comma 2 2 7 6" xfId="8126" xr:uid="{D85EEA1C-13AF-4698-AD8E-C739521DBBD9}"/>
    <cellStyle name="Comma 2 2 7 6 2" xfId="23537" xr:uid="{D88A29DE-22F2-4336-B581-7860D0C7C880}"/>
    <cellStyle name="Comma 2 2 7 6 2 2" xfId="54361" xr:uid="{4C806997-5BAB-4D06-9295-6C9BCE1DF3F3}"/>
    <cellStyle name="Comma 2 2 7 6 3" xfId="38951" xr:uid="{671C0DFC-F706-446F-AEEE-52B29505C178}"/>
    <cellStyle name="Comma 2 2 7 7" xfId="15728" xr:uid="{C6FC12E3-AE6D-4A3D-AF9C-D9DFE89ADE95}"/>
    <cellStyle name="Comma 2 2 7 7 2" xfId="46552" xr:uid="{49F9F5E1-F79B-48F0-BD94-E2FD83D7D5B2}"/>
    <cellStyle name="Comma 2 2 7 8" xfId="31142" xr:uid="{2DEEF406-F8C0-4054-B062-9D41BDF2CE68}"/>
    <cellStyle name="Comma 2 2 8" xfId="735" xr:uid="{73BD372D-EA0E-4AC5-B528-5FAF19ED70F4}"/>
    <cellStyle name="Comma 2 2 8 2" xfId="2634" xr:uid="{43E8ADA6-2357-46F8-94D3-894D26AD9F7E}"/>
    <cellStyle name="Comma 2 2 8 2 2" xfId="6437" xr:uid="{2D201628-5FBF-4AA6-A82E-49458B0913D4}"/>
    <cellStyle name="Comma 2 2 8 2 2 2" xfId="14248" xr:uid="{4DD517B5-2B69-4E67-93DE-A1360E2D07F3}"/>
    <cellStyle name="Comma 2 2 8 2 2 2 2" xfId="29659" xr:uid="{C8AC357E-EA04-4EC3-9A71-6E7EB140C83A}"/>
    <cellStyle name="Comma 2 2 8 2 2 2 2 2" xfId="60483" xr:uid="{CE125672-ABBD-4323-9286-B5C79816449C}"/>
    <cellStyle name="Comma 2 2 8 2 2 2 3" xfId="45073" xr:uid="{638B6C6C-C273-4D86-983A-557094ECC8B0}"/>
    <cellStyle name="Comma 2 2 8 2 2 3" xfId="21850" xr:uid="{FC136AF3-6783-49B7-8399-6B27294D0459}"/>
    <cellStyle name="Comma 2 2 8 2 2 3 2" xfId="52674" xr:uid="{8FD0D6D7-E014-44F3-8B91-7915CE6A29E8}"/>
    <cellStyle name="Comma 2 2 8 2 2 4" xfId="37264" xr:uid="{5BD9935A-754A-43B2-9252-AF39745ADD2E}"/>
    <cellStyle name="Comma 2 2 8 2 3" xfId="10445" xr:uid="{6662E3E3-F9CA-4D05-BE4C-7D796E88708C}"/>
    <cellStyle name="Comma 2 2 8 2 3 2" xfId="25856" xr:uid="{4DF8E7AD-E856-46CF-A040-0162E371C82D}"/>
    <cellStyle name="Comma 2 2 8 2 3 2 2" xfId="56680" xr:uid="{3C05A450-3DBD-4447-84CC-F8A1B9423545}"/>
    <cellStyle name="Comma 2 2 8 2 3 3" xfId="41270" xr:uid="{CF8A019A-74F2-4EA3-BD8B-04053829D046}"/>
    <cellStyle name="Comma 2 2 8 2 4" xfId="18047" xr:uid="{881A44F5-ED50-4212-9B7F-512132E563C1}"/>
    <cellStyle name="Comma 2 2 8 2 4 2" xfId="48871" xr:uid="{32089EE9-D994-450B-B595-02579EF601E2}"/>
    <cellStyle name="Comma 2 2 8 2 5" xfId="33461" xr:uid="{0299737D-C212-4B6A-A36B-3711CCA9970B}"/>
    <cellStyle name="Comma 2 2 8 3" xfId="4538" xr:uid="{EAF25192-44D8-4FBA-8D53-04C2C1C94CE7}"/>
    <cellStyle name="Comma 2 2 8 3 2" xfId="12349" xr:uid="{C8159E42-290A-498E-940A-ED545E5C7487}"/>
    <cellStyle name="Comma 2 2 8 3 2 2" xfId="27760" xr:uid="{97516683-116B-47F7-9C42-B8EFA3222A85}"/>
    <cellStyle name="Comma 2 2 8 3 2 2 2" xfId="58584" xr:uid="{26A39B91-051A-46B2-9012-E7BDF444D7A2}"/>
    <cellStyle name="Comma 2 2 8 3 2 3" xfId="43174" xr:uid="{13223EEA-F15E-4AC3-8663-6C32B734B2E3}"/>
    <cellStyle name="Comma 2 2 8 3 3" xfId="19951" xr:uid="{113FA5C9-F7CF-46B6-83E1-3734585DDBE1}"/>
    <cellStyle name="Comma 2 2 8 3 3 2" xfId="50775" xr:uid="{7DAFC084-67D5-48CF-9B7B-BBEAB4E5A2CD}"/>
    <cellStyle name="Comma 2 2 8 3 4" xfId="35365" xr:uid="{42D9FAAD-2AFC-4E53-AF6C-CD7EEA44073C}"/>
    <cellStyle name="Comma 2 2 8 4" xfId="8546" xr:uid="{94A377B9-BB52-42B0-8261-8D2FE5BB54AC}"/>
    <cellStyle name="Comma 2 2 8 4 2" xfId="23957" xr:uid="{9D1F058F-A522-4BFF-B8E5-02959C6CD68C}"/>
    <cellStyle name="Comma 2 2 8 4 2 2" xfId="54781" xr:uid="{ACBAA5B4-68CD-45BC-901C-8F8C95ECDA19}"/>
    <cellStyle name="Comma 2 2 8 4 3" xfId="39371" xr:uid="{F9E54CC6-DEA0-49D0-A173-59826A834CC9}"/>
    <cellStyle name="Comma 2 2 8 5" xfId="16148" xr:uid="{3153CC35-0387-4204-ACFB-358CA2D7B1A5}"/>
    <cellStyle name="Comma 2 2 8 5 2" xfId="46972" xr:uid="{206A61BE-5646-4DA0-B9EB-2DE32C06AF23}"/>
    <cellStyle name="Comma 2 2 8 6" xfId="31562" xr:uid="{9F2685F8-0B96-4DC4-B361-D2E25CB09789}"/>
    <cellStyle name="Comma 2 2 9" xfId="1368" xr:uid="{9DAB1856-91AE-4935-95E2-BE5EFF4BCFFD}"/>
    <cellStyle name="Comma 2 2 9 2" xfId="3267" xr:uid="{830EF0A2-FD6A-449C-BB5B-9D26C1D5B98D}"/>
    <cellStyle name="Comma 2 2 9 2 2" xfId="7070" xr:uid="{C9F858A9-4EA6-404C-9F09-86D68BEDA64F}"/>
    <cellStyle name="Comma 2 2 9 2 2 2" xfId="14881" xr:uid="{991FEF1E-6493-4FE8-BA43-B4361944FF05}"/>
    <cellStyle name="Comma 2 2 9 2 2 2 2" xfId="30292" xr:uid="{EEF38294-9703-4DA2-9ACF-430A959828F8}"/>
    <cellStyle name="Comma 2 2 9 2 2 2 2 2" xfId="61116" xr:uid="{F44AB4DE-7C38-4C42-B2C6-B6275BB517D5}"/>
    <cellStyle name="Comma 2 2 9 2 2 2 3" xfId="45706" xr:uid="{C3016CA2-D461-49ED-9827-F64095DB4C53}"/>
    <cellStyle name="Comma 2 2 9 2 2 3" xfId="22483" xr:uid="{6BEF322F-9406-44A4-86E0-B70B911BE9CF}"/>
    <cellStyle name="Comma 2 2 9 2 2 3 2" xfId="53307" xr:uid="{49CF1534-E756-4756-9E4D-960A18F79352}"/>
    <cellStyle name="Comma 2 2 9 2 2 4" xfId="37897" xr:uid="{CF4AEF56-38D8-42F8-8FB9-9F786871ECA1}"/>
    <cellStyle name="Comma 2 2 9 2 3" xfId="11078" xr:uid="{B3CD1BCE-8B7C-49E7-9A9A-B818A8162F88}"/>
    <cellStyle name="Comma 2 2 9 2 3 2" xfId="26489" xr:uid="{1A8C17DD-6E6F-465D-A8AB-43D8DC206065}"/>
    <cellStyle name="Comma 2 2 9 2 3 2 2" xfId="57313" xr:uid="{D73EC396-5A34-4B57-9DA7-108461A4D254}"/>
    <cellStyle name="Comma 2 2 9 2 3 3" xfId="41903" xr:uid="{D70332A6-31EA-4DE5-9D83-08F750FAAEE5}"/>
    <cellStyle name="Comma 2 2 9 2 4" xfId="18680" xr:uid="{8B0ECCA6-EE85-485F-BE96-40EF6D01CD7D}"/>
    <cellStyle name="Comma 2 2 9 2 4 2" xfId="49504" xr:uid="{B98151CC-BA1D-4E47-9D3D-B367D16FE1CF}"/>
    <cellStyle name="Comma 2 2 9 2 5" xfId="34094" xr:uid="{F9744184-31B5-4D2F-8DBE-1C33CB9C9CAA}"/>
    <cellStyle name="Comma 2 2 9 3" xfId="5171" xr:uid="{61313BED-0319-4C48-B309-D881B04C766F}"/>
    <cellStyle name="Comma 2 2 9 3 2" xfId="12982" xr:uid="{55D22EFA-5954-4160-9C9E-8CE8BDB0BC3D}"/>
    <cellStyle name="Comma 2 2 9 3 2 2" xfId="28393" xr:uid="{4DBF4E2D-31A5-44E2-953E-33872E2FA9AC}"/>
    <cellStyle name="Comma 2 2 9 3 2 2 2" xfId="59217" xr:uid="{288F6CB5-1F91-40A1-921E-64519296C3A2}"/>
    <cellStyle name="Comma 2 2 9 3 2 3" xfId="43807" xr:uid="{AFAA41F9-7A73-42B1-ABFF-8B8A9F6F63AF}"/>
    <cellStyle name="Comma 2 2 9 3 3" xfId="20584" xr:uid="{068AA37E-FC85-4ECC-A15F-D8D455F85643}"/>
    <cellStyle name="Comma 2 2 9 3 3 2" xfId="51408" xr:uid="{FC7F987B-A1A0-4A01-BF6E-EC185885515F}"/>
    <cellStyle name="Comma 2 2 9 3 4" xfId="35998" xr:uid="{E3B82FB4-78BA-4F0D-B5B4-17592E1B3AA6}"/>
    <cellStyle name="Comma 2 2 9 4" xfId="9179" xr:uid="{2B22BE9A-9E80-4587-BF39-E1A42AAD12E2}"/>
    <cellStyle name="Comma 2 2 9 4 2" xfId="24590" xr:uid="{21B39BBF-996C-44DE-85B8-2DBFA04C4AE8}"/>
    <cellStyle name="Comma 2 2 9 4 2 2" xfId="55414" xr:uid="{896A98E8-4B99-4586-87DF-AC9D925B840C}"/>
    <cellStyle name="Comma 2 2 9 4 3" xfId="40004" xr:uid="{7ED80561-25A0-4D89-84E7-22F45F93C46D}"/>
    <cellStyle name="Comma 2 2 9 5" xfId="16781" xr:uid="{408DCD21-FB0D-431C-8FCD-80F0B155E420}"/>
    <cellStyle name="Comma 2 2 9 5 2" xfId="47605" xr:uid="{D998E001-B45D-4B7F-9396-95B53F4848CF}"/>
    <cellStyle name="Comma 2 2 9 6" xfId="32195" xr:uid="{FA8FB1BA-7790-446F-98C5-93A99D364BF2}"/>
    <cellStyle name="Comma 2 20" xfId="7694" xr:uid="{2D4F2E98-3F8D-4484-9128-8A1C99F54588}"/>
    <cellStyle name="Comma 2 20 2" xfId="23105" xr:uid="{ADBC522F-CB5A-4177-A8AB-F65FD28BADAB}"/>
    <cellStyle name="Comma 2 20 2 2" xfId="53929" xr:uid="{7DA26AC2-8433-4FB0-8D50-07A1BD9D79A6}"/>
    <cellStyle name="Comma 2 20 3" xfId="38519" xr:uid="{8B806E01-B036-4E5D-985C-2B4AEBC27EFF}"/>
    <cellStyle name="Comma 2 21" xfId="15504" xr:uid="{F92A21BE-0D84-4E0A-93AC-4BC661D0E941}"/>
    <cellStyle name="Comma 2 21 2" xfId="46328" xr:uid="{6181E38D-5C08-4885-A215-898E7C8D5137}"/>
    <cellStyle name="Comma 2 22" xfId="30918" xr:uid="{7EA49CF9-56DA-4CBF-9CFB-A6A4721CC227}"/>
    <cellStyle name="Comma 2 23" xfId="61743" xr:uid="{F300AD85-A089-4B1E-8EE4-1A0079DFAD2D}"/>
    <cellStyle name="Comma 2 24" xfId="61748" xr:uid="{810E7468-56F9-420D-90AD-8F2E5E19976F}"/>
    <cellStyle name="Comma 2 3" xfId="77" xr:uid="{286E867A-5B10-459A-9ECC-D694C42ED631}"/>
    <cellStyle name="Comma 2 3 10" xfId="1995" xr:uid="{194BC0CF-F87B-4F66-9595-908086495FDB}"/>
    <cellStyle name="Comma 2 3 10 2" xfId="5798" xr:uid="{3DA74D31-C294-4F1E-94B3-B4F69E53CC2B}"/>
    <cellStyle name="Comma 2 3 10 2 2" xfId="13609" xr:uid="{1793B504-A276-4109-988D-022945DAAA21}"/>
    <cellStyle name="Comma 2 3 10 2 2 2" xfId="29020" xr:uid="{D9E705DC-6A66-4D49-9B85-B4446E2DB4A8}"/>
    <cellStyle name="Comma 2 3 10 2 2 2 2" xfId="59844" xr:uid="{1E2C4E80-780D-45A0-911E-29B0AA249DAD}"/>
    <cellStyle name="Comma 2 3 10 2 2 3" xfId="44434" xr:uid="{82409755-7A35-4D05-AE35-816F413494D0}"/>
    <cellStyle name="Comma 2 3 10 2 3" xfId="21211" xr:uid="{57CDEE90-DB07-46F0-ABAA-70EC507A9894}"/>
    <cellStyle name="Comma 2 3 10 2 3 2" xfId="52035" xr:uid="{2EA30E98-3DFD-4604-AF6B-2D7DBA72A20C}"/>
    <cellStyle name="Comma 2 3 10 2 4" xfId="36625" xr:uid="{20E416EE-ECBC-41EC-B8C8-D24E39F1A1B9}"/>
    <cellStyle name="Comma 2 3 10 3" xfId="9806" xr:uid="{F62565D8-63A6-4305-AAE1-A7070A92B5A1}"/>
    <cellStyle name="Comma 2 3 10 3 2" xfId="25217" xr:uid="{9B29BCDC-DA05-4B00-8C8D-E063B79CC63D}"/>
    <cellStyle name="Comma 2 3 10 3 2 2" xfId="56041" xr:uid="{CF031247-B279-45F7-8455-DDD2F613BFF0}"/>
    <cellStyle name="Comma 2 3 10 3 3" xfId="40631" xr:uid="{75230D50-3D8A-4816-8A84-14E89997EF68}"/>
    <cellStyle name="Comma 2 3 10 4" xfId="17408" xr:uid="{D2CBEB48-5572-4594-AA65-EC32CF36398D}"/>
    <cellStyle name="Comma 2 3 10 4 2" xfId="48232" xr:uid="{E10DD76C-598B-4439-ADF4-55903A727F34}"/>
    <cellStyle name="Comma 2 3 10 5" xfId="32822" xr:uid="{0B68F17D-4744-4CEF-B7C2-A394D67981BC}"/>
    <cellStyle name="Comma 2 3 11" xfId="3899" xr:uid="{1260F50B-79E7-4908-A380-5C03B106BA65}"/>
    <cellStyle name="Comma 2 3 11 2" xfId="11710" xr:uid="{DFD9593A-DFC5-4D7F-97BF-86822F08ADDF}"/>
    <cellStyle name="Comma 2 3 11 2 2" xfId="27121" xr:uid="{0EF38776-CA48-4A6C-AC40-D6D6F42036C2}"/>
    <cellStyle name="Comma 2 3 11 2 2 2" xfId="57945" xr:uid="{446EEF5B-EFA5-409A-9B25-40FB3586044C}"/>
    <cellStyle name="Comma 2 3 11 2 3" xfId="42535" xr:uid="{3B14CD38-1220-4942-923C-EC0FCE98819A}"/>
    <cellStyle name="Comma 2 3 11 3" xfId="19312" xr:uid="{6173B4F3-CF4E-4DE7-B7B3-39A16F2A64CD}"/>
    <cellStyle name="Comma 2 3 11 3 2" xfId="50136" xr:uid="{912EB930-7645-48B8-BAF1-6A56D14B8A75}"/>
    <cellStyle name="Comma 2 3 11 4" xfId="34726" xr:uid="{EECB6D35-F22D-4D66-B452-71560EA6D13F}"/>
    <cellStyle name="Comma 2 3 12" xfId="7907" xr:uid="{F58F6AC5-912C-4759-9571-85BC35DF7B76}"/>
    <cellStyle name="Comma 2 3 12 2" xfId="23318" xr:uid="{CF4173B0-2844-4FC8-A2A1-910F1C9CF0AD}"/>
    <cellStyle name="Comma 2 3 12 2 2" xfId="54142" xr:uid="{4D79F95B-AD3F-420B-A805-E0D3EA3E1103}"/>
    <cellStyle name="Comma 2 3 12 3" xfId="38732" xr:uid="{EDA3C69C-CFE7-40EC-BDC9-9C3BDCC769FA}"/>
    <cellStyle name="Comma 2 3 13" xfId="7698" xr:uid="{0B083C49-BAD5-45E5-849B-62E12A21651C}"/>
    <cellStyle name="Comma 2 3 13 2" xfId="23109" xr:uid="{266DD859-0FFC-47AA-AD48-0DE2385E92ED}"/>
    <cellStyle name="Comma 2 3 13 2 2" xfId="53933" xr:uid="{BE5B3937-0813-46B5-AFDA-8DBCCB66406D}"/>
    <cellStyle name="Comma 2 3 13 3" xfId="38523" xr:uid="{79CA7762-EAA3-4FE7-92F1-48097A5694B3}"/>
    <cellStyle name="Comma 2 3 14" xfId="15509" xr:uid="{BBCFE975-AF77-4099-A596-A258D01C9BC0}"/>
    <cellStyle name="Comma 2 3 14 2" xfId="46333" xr:uid="{3DD19D68-8971-425E-82BC-10F66C3E27F1}"/>
    <cellStyle name="Comma 2 3 15" xfId="30923" xr:uid="{63DDF3FB-4B80-4B23-A80D-A2C6C1696620}"/>
    <cellStyle name="Comma 2 3 2" xfId="115" xr:uid="{0552878A-9E0E-46DB-A050-36383843A5E9}"/>
    <cellStyle name="Comma 2 3 2 10" xfId="3919" xr:uid="{BA3AE615-8E75-466B-99F8-B1D833DCCA93}"/>
    <cellStyle name="Comma 2 3 2 10 2" xfId="11730" xr:uid="{BC59B0BA-76F2-481E-B128-B99B5C279193}"/>
    <cellStyle name="Comma 2 3 2 10 2 2" xfId="27141" xr:uid="{42866A85-4583-4653-BDDC-F2745786E201}"/>
    <cellStyle name="Comma 2 3 2 10 2 2 2" xfId="57965" xr:uid="{2701C371-FDC9-4DAC-A702-37E0825CF170}"/>
    <cellStyle name="Comma 2 3 2 10 2 3" xfId="42555" xr:uid="{6AAF7B0D-8E60-4539-A12B-F5BA7697625E}"/>
    <cellStyle name="Comma 2 3 2 10 3" xfId="19332" xr:uid="{8B0C4C3E-75A1-411A-9C4E-A7ABE5B13DE9}"/>
    <cellStyle name="Comma 2 3 2 10 3 2" xfId="50156" xr:uid="{031488F2-F102-4178-BFBF-69AD69A5E02D}"/>
    <cellStyle name="Comma 2 3 2 10 4" xfId="34746" xr:uid="{F65B5315-BA55-43A6-A340-0EDEC3A979CD}"/>
    <cellStyle name="Comma 2 3 2 11" xfId="7927" xr:uid="{D49E01CE-1368-4DEB-99C9-506DBE73E116}"/>
    <cellStyle name="Comma 2 3 2 11 2" xfId="23338" xr:uid="{FFF7E651-38B8-4123-8699-8FE75AA25E89}"/>
    <cellStyle name="Comma 2 3 2 11 2 2" xfId="54162" xr:uid="{C2D379CB-1295-4FBF-BFA9-E7F1EB4F8F9F}"/>
    <cellStyle name="Comma 2 3 2 11 3" xfId="38752" xr:uid="{580A2530-A5BD-41A5-B73F-D15731BB75D4}"/>
    <cellStyle name="Comma 2 3 2 12" xfId="7718" xr:uid="{F682113A-DA95-4A35-AE65-C4EB404B0F43}"/>
    <cellStyle name="Comma 2 3 2 12 2" xfId="23129" xr:uid="{57F8E919-2A9D-4C71-875C-27FF85C594AB}"/>
    <cellStyle name="Comma 2 3 2 12 2 2" xfId="53953" xr:uid="{99367CAE-D9C9-41BA-8B2E-C1AC39DC82DE}"/>
    <cellStyle name="Comma 2 3 2 12 3" xfId="38543" xr:uid="{1D5306A2-E7B7-45CD-BE00-53A827A779EA}"/>
    <cellStyle name="Comma 2 3 2 13" xfId="15529" xr:uid="{A858E778-93FB-41A0-BDA2-9C790540066F}"/>
    <cellStyle name="Comma 2 3 2 13 2" xfId="46353" xr:uid="{BF37C3CB-13D0-4985-9989-59A3EF61293B}"/>
    <cellStyle name="Comma 2 3 2 14" xfId="30943" xr:uid="{38A99498-5A8E-4E2E-A38D-3BA086548B3F}"/>
    <cellStyle name="Comma 2 3 2 2" xfId="200" xr:uid="{116C87F7-34AC-43EC-A4D4-A03AFBC8450F}"/>
    <cellStyle name="Comma 2 3 2 2 10" xfId="7803" xr:uid="{D883843F-5C53-4407-AD65-5335226E00B0}"/>
    <cellStyle name="Comma 2 3 2 2 10 2" xfId="23214" xr:uid="{F1007BAC-F722-4706-94BA-263816298F16}"/>
    <cellStyle name="Comma 2 3 2 2 10 2 2" xfId="54038" xr:uid="{4E14DDF2-F13D-4E41-B539-CEFC6DBBDEB4}"/>
    <cellStyle name="Comma 2 3 2 2 10 3" xfId="38628" xr:uid="{E952DC75-48BF-491F-B4E4-D82CD40554FD}"/>
    <cellStyle name="Comma 2 3 2 2 11" xfId="15614" xr:uid="{A10B8F82-F0A6-446A-859E-D4DFF12D5059}"/>
    <cellStyle name="Comma 2 3 2 2 11 2" xfId="46438" xr:uid="{846282AD-E616-4151-868B-B0E8D172A0A9}"/>
    <cellStyle name="Comma 2 3 2 2 12" xfId="31028" xr:uid="{D7791485-B881-4D0E-A879-D8229EAC567B}"/>
    <cellStyle name="Comma 2 3 2 2 2" xfId="282" xr:uid="{B4273339-58EB-4DE4-A3AB-E83B2D1E3C96}"/>
    <cellStyle name="Comma 2 3 2 2 2 10" xfId="15696" xr:uid="{43B00F1D-A6CE-4409-9E2B-6E2B155DDFBD}"/>
    <cellStyle name="Comma 2 3 2 2 2 10 2" xfId="46520" xr:uid="{0CEF8334-66C7-461B-A51D-68F9FC43D7DC}"/>
    <cellStyle name="Comma 2 3 2 2 2 11" xfId="31110" xr:uid="{8FE11E9A-4BC0-411B-A3FB-9C92A05402DD}"/>
    <cellStyle name="Comma 2 3 2 2 2 2" xfId="705" xr:uid="{7F259471-AC56-4F8C-B468-57DC535003FD}"/>
    <cellStyle name="Comma 2 3 2 2 2 2 2" xfId="1338" xr:uid="{F51D4A2A-9772-40ED-B529-6B60893BC5ED}"/>
    <cellStyle name="Comma 2 3 2 2 2 2 2 2" xfId="3237" xr:uid="{898BAD3C-4477-439C-BAA0-CF3E19A9A43E}"/>
    <cellStyle name="Comma 2 3 2 2 2 2 2 2 2" xfId="7040" xr:uid="{5BD6F5FB-2F9A-4436-BADD-359E9713F425}"/>
    <cellStyle name="Comma 2 3 2 2 2 2 2 2 2 2" xfId="14851" xr:uid="{1AD387CE-2808-41CF-A84C-1B65098D27DD}"/>
    <cellStyle name="Comma 2 3 2 2 2 2 2 2 2 2 2" xfId="30262" xr:uid="{2BE1D443-1FC4-48DA-96D8-C938AD531800}"/>
    <cellStyle name="Comma 2 3 2 2 2 2 2 2 2 2 2 2" xfId="61086" xr:uid="{492F0505-ED9D-4C08-A4DC-BC700B4BF729}"/>
    <cellStyle name="Comma 2 3 2 2 2 2 2 2 2 2 3" xfId="45676" xr:uid="{E434A6A8-B978-4B27-A963-E27F48DCDA36}"/>
    <cellStyle name="Comma 2 3 2 2 2 2 2 2 2 3" xfId="22453" xr:uid="{95DB54F2-716C-4CF5-95D6-4541963C5B03}"/>
    <cellStyle name="Comma 2 3 2 2 2 2 2 2 2 3 2" xfId="53277" xr:uid="{0F86CF4D-51D0-4E8A-8291-4B0309F30358}"/>
    <cellStyle name="Comma 2 3 2 2 2 2 2 2 2 4" xfId="37867" xr:uid="{3A9E2129-AE05-42AA-99AA-B22501EA9901}"/>
    <cellStyle name="Comma 2 3 2 2 2 2 2 2 3" xfId="11048" xr:uid="{192905A3-1081-4E06-AF46-CDF1AEC22929}"/>
    <cellStyle name="Comma 2 3 2 2 2 2 2 2 3 2" xfId="26459" xr:uid="{79457852-51CA-48F9-8276-6F106931FFCB}"/>
    <cellStyle name="Comma 2 3 2 2 2 2 2 2 3 2 2" xfId="57283" xr:uid="{91790069-F649-403C-A1B6-F3FD6DBD15E5}"/>
    <cellStyle name="Comma 2 3 2 2 2 2 2 2 3 3" xfId="41873" xr:uid="{49FB65BE-41C8-4D39-84D1-5A6644FB319E}"/>
    <cellStyle name="Comma 2 3 2 2 2 2 2 2 4" xfId="18650" xr:uid="{AD70A725-3812-41EA-9867-19066AB80796}"/>
    <cellStyle name="Comma 2 3 2 2 2 2 2 2 4 2" xfId="49474" xr:uid="{592AE1BA-FD7F-4594-B0FB-1BC5DEFE0112}"/>
    <cellStyle name="Comma 2 3 2 2 2 2 2 2 5" xfId="34064" xr:uid="{67E382CF-D580-4A4B-AF2D-EDA48BB550CC}"/>
    <cellStyle name="Comma 2 3 2 2 2 2 2 3" xfId="5141" xr:uid="{8FAE5968-C364-4695-A758-7172B510987E}"/>
    <cellStyle name="Comma 2 3 2 2 2 2 2 3 2" xfId="12952" xr:uid="{DBECA1D3-652E-46AF-9A25-311FE76ADABB}"/>
    <cellStyle name="Comma 2 3 2 2 2 2 2 3 2 2" xfId="28363" xr:uid="{3D1DACD7-B421-482F-8814-F658C534F729}"/>
    <cellStyle name="Comma 2 3 2 2 2 2 2 3 2 2 2" xfId="59187" xr:uid="{5BC2A8B3-CFBE-429A-8583-1D5C39E8D15C}"/>
    <cellStyle name="Comma 2 3 2 2 2 2 2 3 2 3" xfId="43777" xr:uid="{73F67046-7854-4446-8970-CE0822486A31}"/>
    <cellStyle name="Comma 2 3 2 2 2 2 2 3 3" xfId="20554" xr:uid="{4E8FEC7B-1D7D-4AAE-8928-FC8261AC465A}"/>
    <cellStyle name="Comma 2 3 2 2 2 2 2 3 3 2" xfId="51378" xr:uid="{66AE97F0-5F28-437B-B6A0-848C7F6051C9}"/>
    <cellStyle name="Comma 2 3 2 2 2 2 2 3 4" xfId="35968" xr:uid="{697BE795-838D-468A-8147-71F46614FC8C}"/>
    <cellStyle name="Comma 2 3 2 2 2 2 2 4" xfId="9149" xr:uid="{8B91C23E-E1A9-4252-987F-95A0D16928EB}"/>
    <cellStyle name="Comma 2 3 2 2 2 2 2 4 2" xfId="24560" xr:uid="{87C9C38F-8DAD-4E1A-88B7-0758C3C2DE4E}"/>
    <cellStyle name="Comma 2 3 2 2 2 2 2 4 2 2" xfId="55384" xr:uid="{61E219C5-5088-4660-B10C-5DBB08550344}"/>
    <cellStyle name="Comma 2 3 2 2 2 2 2 4 3" xfId="39974" xr:uid="{78A0FFA5-61B7-40D7-BE89-27CF2BC3EAA1}"/>
    <cellStyle name="Comma 2 3 2 2 2 2 2 5" xfId="16751" xr:uid="{A14B0CD3-40C7-4F67-8382-02F7AAE53047}"/>
    <cellStyle name="Comma 2 3 2 2 2 2 2 5 2" xfId="47575" xr:uid="{1EEB192B-C306-4FC2-8DBD-7BBB5EBB0027}"/>
    <cellStyle name="Comma 2 3 2 2 2 2 2 6" xfId="32165" xr:uid="{6D267530-4C38-4BC2-82E9-502EDAEBBB5A}"/>
    <cellStyle name="Comma 2 3 2 2 2 2 3" xfId="1971" xr:uid="{71C15715-16DF-41F5-9AF3-17EAEFD8A561}"/>
    <cellStyle name="Comma 2 3 2 2 2 2 3 2" xfId="3870" xr:uid="{3DCFC6B9-4EA7-4216-9814-5317E7BB7136}"/>
    <cellStyle name="Comma 2 3 2 2 2 2 3 2 2" xfId="7673" xr:uid="{48A0DF1E-88A8-4D77-AD2D-981B4E599E46}"/>
    <cellStyle name="Comma 2 3 2 2 2 2 3 2 2 2" xfId="15484" xr:uid="{4395602D-9C2A-4C02-ABB4-9DCD7BBE9C90}"/>
    <cellStyle name="Comma 2 3 2 2 2 2 3 2 2 2 2" xfId="30895" xr:uid="{810B2EAB-D36B-46F8-B4B1-A83CC9978B70}"/>
    <cellStyle name="Comma 2 3 2 2 2 2 3 2 2 2 2 2" xfId="61719" xr:uid="{40ED588F-846E-4D1C-9927-5146EEDF50A8}"/>
    <cellStyle name="Comma 2 3 2 2 2 2 3 2 2 2 3" xfId="46309" xr:uid="{61C02893-5F2A-4A9E-8F14-A71714CF4AD3}"/>
    <cellStyle name="Comma 2 3 2 2 2 2 3 2 2 3" xfId="23086" xr:uid="{E9BC163D-1AAF-4D49-921A-0AF07CAB36BF}"/>
    <cellStyle name="Comma 2 3 2 2 2 2 3 2 2 3 2" xfId="53910" xr:uid="{655BF931-4379-4617-90CD-B9327F484EF1}"/>
    <cellStyle name="Comma 2 3 2 2 2 2 3 2 2 4" xfId="38500" xr:uid="{E47BCDC6-4567-4D19-AB70-A984394C0C00}"/>
    <cellStyle name="Comma 2 3 2 2 2 2 3 2 3" xfId="11681" xr:uid="{61168D4F-4949-4B21-B7E9-407CC72C234B}"/>
    <cellStyle name="Comma 2 3 2 2 2 2 3 2 3 2" xfId="27092" xr:uid="{61DA82E5-6331-4661-92D2-75D25F00FA73}"/>
    <cellStyle name="Comma 2 3 2 2 2 2 3 2 3 2 2" xfId="57916" xr:uid="{841A7B6A-90CC-4F13-B4CF-B72D2116C04B}"/>
    <cellStyle name="Comma 2 3 2 2 2 2 3 2 3 3" xfId="42506" xr:uid="{AB58AEA5-FDA5-4DB3-8017-9832FC5374FD}"/>
    <cellStyle name="Comma 2 3 2 2 2 2 3 2 4" xfId="19283" xr:uid="{01432EF4-2493-48E2-8B80-F163106CBD4C}"/>
    <cellStyle name="Comma 2 3 2 2 2 2 3 2 4 2" xfId="50107" xr:uid="{C78EB52A-9AC5-46DC-994E-90F3A82C33C2}"/>
    <cellStyle name="Comma 2 3 2 2 2 2 3 2 5" xfId="34697" xr:uid="{EAC7C242-172F-4271-8B7D-28187219A6F6}"/>
    <cellStyle name="Comma 2 3 2 2 2 2 3 3" xfId="5774" xr:uid="{F14BC4D0-B5E3-4D76-BDA3-EE3ADE426327}"/>
    <cellStyle name="Comma 2 3 2 2 2 2 3 3 2" xfId="13585" xr:uid="{B704AD05-D3EE-4373-9F8A-9FD6C2EC8105}"/>
    <cellStyle name="Comma 2 3 2 2 2 2 3 3 2 2" xfId="28996" xr:uid="{131EE288-D3CC-488A-BE6D-5942E236A3B0}"/>
    <cellStyle name="Comma 2 3 2 2 2 2 3 3 2 2 2" xfId="59820" xr:uid="{B0636F37-D230-466D-BC24-8873CACBD86D}"/>
    <cellStyle name="Comma 2 3 2 2 2 2 3 3 2 3" xfId="44410" xr:uid="{281404C0-BA8E-4F24-AA10-1777E01EC7E4}"/>
    <cellStyle name="Comma 2 3 2 2 2 2 3 3 3" xfId="21187" xr:uid="{7EA08B50-C72B-4294-9270-F7CFEEC6AB96}"/>
    <cellStyle name="Comma 2 3 2 2 2 2 3 3 3 2" xfId="52011" xr:uid="{E9CED5B8-A2CC-4ACA-B2F6-312B1BDBAFA5}"/>
    <cellStyle name="Comma 2 3 2 2 2 2 3 3 4" xfId="36601" xr:uid="{E05A8306-E87B-4612-9FF6-E0ACD807B5A3}"/>
    <cellStyle name="Comma 2 3 2 2 2 2 3 4" xfId="9782" xr:uid="{EF55E0AC-FBCA-4B60-8928-C3D0DC7405B6}"/>
    <cellStyle name="Comma 2 3 2 2 2 2 3 4 2" xfId="25193" xr:uid="{7455F8CD-2FF4-4C22-8A51-114C67CA0C3A}"/>
    <cellStyle name="Comma 2 3 2 2 2 2 3 4 2 2" xfId="56017" xr:uid="{DD8B09B1-E5E1-43B0-82F0-1CCB2532952C}"/>
    <cellStyle name="Comma 2 3 2 2 2 2 3 4 3" xfId="40607" xr:uid="{548AC2B7-FBAC-4A4B-8C69-2BED8C916970}"/>
    <cellStyle name="Comma 2 3 2 2 2 2 3 5" xfId="17384" xr:uid="{64FCE5BB-F60A-4C62-B2A1-3FF6CA79FCBE}"/>
    <cellStyle name="Comma 2 3 2 2 2 2 3 5 2" xfId="48208" xr:uid="{C7D0DE7D-67F1-4A30-8DCC-E4D58149D85C}"/>
    <cellStyle name="Comma 2 3 2 2 2 2 3 6" xfId="32798" xr:uid="{2448F8D2-0039-449F-ABC3-2EE835ACA23D}"/>
    <cellStyle name="Comma 2 3 2 2 2 2 4" xfId="2604" xr:uid="{94A875FE-BCAE-43B9-9762-BE2E2D1B90A9}"/>
    <cellStyle name="Comma 2 3 2 2 2 2 4 2" xfId="6407" xr:uid="{0D89319B-9C12-4332-A982-6881B053722E}"/>
    <cellStyle name="Comma 2 3 2 2 2 2 4 2 2" xfId="14218" xr:uid="{F1CC9124-AFF2-4691-AA6A-CC8EF9AE119D}"/>
    <cellStyle name="Comma 2 3 2 2 2 2 4 2 2 2" xfId="29629" xr:uid="{100B59C2-D643-42F5-A2BD-85F5D06642E3}"/>
    <cellStyle name="Comma 2 3 2 2 2 2 4 2 2 2 2" xfId="60453" xr:uid="{56C9678C-1F29-4FC1-A679-07FEF1D47CAB}"/>
    <cellStyle name="Comma 2 3 2 2 2 2 4 2 2 3" xfId="45043" xr:uid="{3C1076EB-E926-4DAF-993D-70D76E9F21CC}"/>
    <cellStyle name="Comma 2 3 2 2 2 2 4 2 3" xfId="21820" xr:uid="{E7333487-3F63-437C-AA31-64932E9AC9FF}"/>
    <cellStyle name="Comma 2 3 2 2 2 2 4 2 3 2" xfId="52644" xr:uid="{6D742E79-F9E6-430F-B5E1-05C8D9D12346}"/>
    <cellStyle name="Comma 2 3 2 2 2 2 4 2 4" xfId="37234" xr:uid="{64196270-035D-46CF-B5DF-AC7BADB1F418}"/>
    <cellStyle name="Comma 2 3 2 2 2 2 4 3" xfId="10415" xr:uid="{6968F939-FD6C-4ADC-87F1-CD06C8828680}"/>
    <cellStyle name="Comma 2 3 2 2 2 2 4 3 2" xfId="25826" xr:uid="{3ADFA43A-D059-48B8-9B6B-801EF2E179DB}"/>
    <cellStyle name="Comma 2 3 2 2 2 2 4 3 2 2" xfId="56650" xr:uid="{C3549561-5350-442F-9355-0A17BA7D6C22}"/>
    <cellStyle name="Comma 2 3 2 2 2 2 4 3 3" xfId="41240" xr:uid="{5D69E77B-22DD-44F0-A25B-C7C1C66E0293}"/>
    <cellStyle name="Comma 2 3 2 2 2 2 4 4" xfId="18017" xr:uid="{EB013191-87DB-4217-90B6-9B72313BB9F0}"/>
    <cellStyle name="Comma 2 3 2 2 2 2 4 4 2" xfId="48841" xr:uid="{3D9393A8-21ED-4A4E-BE83-E354249EC7D9}"/>
    <cellStyle name="Comma 2 3 2 2 2 2 4 5" xfId="33431" xr:uid="{602E8F7D-06C7-4A04-80C4-A1CB82CE1296}"/>
    <cellStyle name="Comma 2 3 2 2 2 2 5" xfId="4508" xr:uid="{3F23C7D8-C37C-4351-8040-FD4701381B90}"/>
    <cellStyle name="Comma 2 3 2 2 2 2 5 2" xfId="12319" xr:uid="{D1316511-2561-4F5D-8A7D-687FFCD9EFFB}"/>
    <cellStyle name="Comma 2 3 2 2 2 2 5 2 2" xfId="27730" xr:uid="{A8ABD81A-8EC0-4925-8258-8C2D9DE8C800}"/>
    <cellStyle name="Comma 2 3 2 2 2 2 5 2 2 2" xfId="58554" xr:uid="{4A88C8DD-5593-4D32-B2B8-78B60FDB2210}"/>
    <cellStyle name="Comma 2 3 2 2 2 2 5 2 3" xfId="43144" xr:uid="{8DA5F3B5-3FE6-4FE3-935C-C5CDB7455F7B}"/>
    <cellStyle name="Comma 2 3 2 2 2 2 5 3" xfId="19921" xr:uid="{DE0F9257-8ED6-44D3-8D03-34A2A795AE39}"/>
    <cellStyle name="Comma 2 3 2 2 2 2 5 3 2" xfId="50745" xr:uid="{6EB3B717-C594-454D-AC40-813E9E86CA9B}"/>
    <cellStyle name="Comma 2 3 2 2 2 2 5 4" xfId="35335" xr:uid="{5FEF00CB-15FD-43FD-8F55-6AEC4DE9350E}"/>
    <cellStyle name="Comma 2 3 2 2 2 2 6" xfId="8516" xr:uid="{3CA03426-97CA-467F-AAB1-E30EE12474DA}"/>
    <cellStyle name="Comma 2 3 2 2 2 2 6 2" xfId="23927" xr:uid="{BCA27A60-BE1F-4C8F-9C4C-5ABF40C3E171}"/>
    <cellStyle name="Comma 2 3 2 2 2 2 6 2 2" xfId="54751" xr:uid="{85BC97C3-2C14-415D-98F9-15E1BF2C0F6D}"/>
    <cellStyle name="Comma 2 3 2 2 2 2 6 3" xfId="39341" xr:uid="{A1C9D190-C7B6-4BC1-AF68-EDE3E6199DE9}"/>
    <cellStyle name="Comma 2 3 2 2 2 2 7" xfId="16118" xr:uid="{39BB7278-D46A-48AB-A5B1-F2334076D6F3}"/>
    <cellStyle name="Comma 2 3 2 2 2 2 7 2" xfId="46942" xr:uid="{F30185B5-AB1B-487A-B6B4-C20D1238CA30}"/>
    <cellStyle name="Comma 2 3 2 2 2 2 8" xfId="31532" xr:uid="{1577B524-5647-45EC-8752-11D3155CE64F}"/>
    <cellStyle name="Comma 2 3 2 2 2 3" xfId="496" xr:uid="{D8751301-B06F-4827-B56F-863A678AE8A2}"/>
    <cellStyle name="Comma 2 3 2 2 2 3 2" xfId="1129" xr:uid="{E933B291-68AD-4DAD-986B-4646F2E5F586}"/>
    <cellStyle name="Comma 2 3 2 2 2 3 2 2" xfId="3028" xr:uid="{FDBAC1DE-5D23-41B0-842B-BD7D9D736FA8}"/>
    <cellStyle name="Comma 2 3 2 2 2 3 2 2 2" xfId="6831" xr:uid="{0E704F7F-5E8C-44E2-8507-387142A3F344}"/>
    <cellStyle name="Comma 2 3 2 2 2 3 2 2 2 2" xfId="14642" xr:uid="{1D8E4DD5-82D5-460B-A593-5E6C34CCA57D}"/>
    <cellStyle name="Comma 2 3 2 2 2 3 2 2 2 2 2" xfId="30053" xr:uid="{578DC46D-3423-457C-9CFF-8869A8C3FCA6}"/>
    <cellStyle name="Comma 2 3 2 2 2 3 2 2 2 2 2 2" xfId="60877" xr:uid="{98EA45F8-D9AD-436B-931B-BF8A2DFA3933}"/>
    <cellStyle name="Comma 2 3 2 2 2 3 2 2 2 2 3" xfId="45467" xr:uid="{722317AB-AAF1-4EE3-B66F-F26E338EC2FF}"/>
    <cellStyle name="Comma 2 3 2 2 2 3 2 2 2 3" xfId="22244" xr:uid="{8A67031E-5369-4CEC-A0EA-B693818EBACF}"/>
    <cellStyle name="Comma 2 3 2 2 2 3 2 2 2 3 2" xfId="53068" xr:uid="{0B4285C3-BA81-48BD-A1BA-B61440B6A226}"/>
    <cellStyle name="Comma 2 3 2 2 2 3 2 2 2 4" xfId="37658" xr:uid="{088807F2-101E-4F4B-A59F-A5DEB79E6080}"/>
    <cellStyle name="Comma 2 3 2 2 2 3 2 2 3" xfId="10839" xr:uid="{FEA90E9D-B516-4718-B093-84D5664CD443}"/>
    <cellStyle name="Comma 2 3 2 2 2 3 2 2 3 2" xfId="26250" xr:uid="{4E876522-9125-4BD9-B9B9-B1B920952019}"/>
    <cellStyle name="Comma 2 3 2 2 2 3 2 2 3 2 2" xfId="57074" xr:uid="{A19932F0-0F40-42F8-9B07-44B6E97900A0}"/>
    <cellStyle name="Comma 2 3 2 2 2 3 2 2 3 3" xfId="41664" xr:uid="{23564AAF-42DD-4FF1-910B-A1E3955E24E7}"/>
    <cellStyle name="Comma 2 3 2 2 2 3 2 2 4" xfId="18441" xr:uid="{FC515338-0207-4043-8A6B-261887C2E41A}"/>
    <cellStyle name="Comma 2 3 2 2 2 3 2 2 4 2" xfId="49265" xr:uid="{76E25BF7-E8F5-4DF4-AC4F-D73DEBF6F0EA}"/>
    <cellStyle name="Comma 2 3 2 2 2 3 2 2 5" xfId="33855" xr:uid="{3481EA4A-25BC-4397-B308-BBED3947C81C}"/>
    <cellStyle name="Comma 2 3 2 2 2 3 2 3" xfId="4932" xr:uid="{FE841AFD-1B5B-487A-AF5A-5DACAD743D85}"/>
    <cellStyle name="Comma 2 3 2 2 2 3 2 3 2" xfId="12743" xr:uid="{498EF989-EE86-40B5-8D17-0C3F127823E4}"/>
    <cellStyle name="Comma 2 3 2 2 2 3 2 3 2 2" xfId="28154" xr:uid="{30DBD612-E18C-44B7-9EAF-32031041A27A}"/>
    <cellStyle name="Comma 2 3 2 2 2 3 2 3 2 2 2" xfId="58978" xr:uid="{5BCB28E4-A9CE-43AA-82E4-E09FE1BC6835}"/>
    <cellStyle name="Comma 2 3 2 2 2 3 2 3 2 3" xfId="43568" xr:uid="{C08E17E2-9FFF-4C9C-B8FC-4123274F2832}"/>
    <cellStyle name="Comma 2 3 2 2 2 3 2 3 3" xfId="20345" xr:uid="{CF46E1B6-D3D0-4234-BC37-2FA7AA03685B}"/>
    <cellStyle name="Comma 2 3 2 2 2 3 2 3 3 2" xfId="51169" xr:uid="{10689101-EA5C-4671-A926-38D53562DE6F}"/>
    <cellStyle name="Comma 2 3 2 2 2 3 2 3 4" xfId="35759" xr:uid="{C20103BC-0F7A-486B-B87A-0DB64E2B2219}"/>
    <cellStyle name="Comma 2 3 2 2 2 3 2 4" xfId="8940" xr:uid="{5EC6A424-2B82-4F10-AA85-C758C8736787}"/>
    <cellStyle name="Comma 2 3 2 2 2 3 2 4 2" xfId="24351" xr:uid="{EDD9B7BA-55BE-4E93-8F74-21448319AAA1}"/>
    <cellStyle name="Comma 2 3 2 2 2 3 2 4 2 2" xfId="55175" xr:uid="{8C13E264-3C06-492A-ADF2-7DF0D2B6E1AE}"/>
    <cellStyle name="Comma 2 3 2 2 2 3 2 4 3" xfId="39765" xr:uid="{F4FBA256-BEF3-4C42-9832-C40F18647286}"/>
    <cellStyle name="Comma 2 3 2 2 2 3 2 5" xfId="16542" xr:uid="{B7E52C3F-A0F7-470C-96FF-262F78C96061}"/>
    <cellStyle name="Comma 2 3 2 2 2 3 2 5 2" xfId="47366" xr:uid="{27029AE5-1DA0-4891-A8A8-58AED112910B}"/>
    <cellStyle name="Comma 2 3 2 2 2 3 2 6" xfId="31956" xr:uid="{05AA4B13-7853-4223-8859-FAA2423F00B8}"/>
    <cellStyle name="Comma 2 3 2 2 2 3 3" xfId="1762" xr:uid="{F3E514C9-0885-4EC2-A2A0-FBFCB68A860C}"/>
    <cellStyle name="Comma 2 3 2 2 2 3 3 2" xfId="3661" xr:uid="{F68402A9-6095-48BA-A316-FE3AEEC27A3A}"/>
    <cellStyle name="Comma 2 3 2 2 2 3 3 2 2" xfId="7464" xr:uid="{EBCF3B26-D0D6-4DE6-AC4E-DAA1C789F7CC}"/>
    <cellStyle name="Comma 2 3 2 2 2 3 3 2 2 2" xfId="15275" xr:uid="{A1D7348F-2D65-4302-A87B-DCD73266DD52}"/>
    <cellStyle name="Comma 2 3 2 2 2 3 3 2 2 2 2" xfId="30686" xr:uid="{A5E1E7EE-AA1E-4A46-AA2A-75E0160C0F65}"/>
    <cellStyle name="Comma 2 3 2 2 2 3 3 2 2 2 2 2" xfId="61510" xr:uid="{C92DE448-FCE3-44F1-94E9-463BD6F8E751}"/>
    <cellStyle name="Comma 2 3 2 2 2 3 3 2 2 2 3" xfId="46100" xr:uid="{D3C6ADD0-E2CA-4737-92CB-ED170AE70524}"/>
    <cellStyle name="Comma 2 3 2 2 2 3 3 2 2 3" xfId="22877" xr:uid="{C4097F5A-3ECC-461A-AE45-1AA57DFFB881}"/>
    <cellStyle name="Comma 2 3 2 2 2 3 3 2 2 3 2" xfId="53701" xr:uid="{304ADEDF-EFD4-44EE-AF91-6032920E43EF}"/>
    <cellStyle name="Comma 2 3 2 2 2 3 3 2 2 4" xfId="38291" xr:uid="{17AA7486-1F2C-4D89-9DEC-3A28A542711D}"/>
    <cellStyle name="Comma 2 3 2 2 2 3 3 2 3" xfId="11472" xr:uid="{5391E38E-1825-4682-8054-057894EA7671}"/>
    <cellStyle name="Comma 2 3 2 2 2 3 3 2 3 2" xfId="26883" xr:uid="{2217E5C3-2D12-486C-A09C-0B2C88134372}"/>
    <cellStyle name="Comma 2 3 2 2 2 3 3 2 3 2 2" xfId="57707" xr:uid="{D94BC4F3-576E-4278-93D7-5B529E0103AC}"/>
    <cellStyle name="Comma 2 3 2 2 2 3 3 2 3 3" xfId="42297" xr:uid="{5860FEAA-D0CE-4588-9EBA-26DC21B2AF10}"/>
    <cellStyle name="Comma 2 3 2 2 2 3 3 2 4" xfId="19074" xr:uid="{AC328615-35D1-40DF-9D36-488D9CE65C58}"/>
    <cellStyle name="Comma 2 3 2 2 2 3 3 2 4 2" xfId="49898" xr:uid="{10D65F07-418E-40D0-BC01-EA89EC592A9D}"/>
    <cellStyle name="Comma 2 3 2 2 2 3 3 2 5" xfId="34488" xr:uid="{1C6F655A-7A7C-41A8-855A-C23C4A733CB8}"/>
    <cellStyle name="Comma 2 3 2 2 2 3 3 3" xfId="5565" xr:uid="{0F63923B-B408-4FDB-BD64-FC56DE7B23F9}"/>
    <cellStyle name="Comma 2 3 2 2 2 3 3 3 2" xfId="13376" xr:uid="{A45A3416-B0E4-4CD0-9B0B-00887A31B6D8}"/>
    <cellStyle name="Comma 2 3 2 2 2 3 3 3 2 2" xfId="28787" xr:uid="{F8E84AFA-226A-4786-BCB6-0FD54FE8EB8A}"/>
    <cellStyle name="Comma 2 3 2 2 2 3 3 3 2 2 2" xfId="59611" xr:uid="{AF805893-7072-416F-A1F9-319F67D29111}"/>
    <cellStyle name="Comma 2 3 2 2 2 3 3 3 2 3" xfId="44201" xr:uid="{4F22E91E-886F-45B8-9A77-FB5F874E1D7D}"/>
    <cellStyle name="Comma 2 3 2 2 2 3 3 3 3" xfId="20978" xr:uid="{EDF37F71-4D14-44A2-865D-4370D99A2855}"/>
    <cellStyle name="Comma 2 3 2 2 2 3 3 3 3 2" xfId="51802" xr:uid="{9C5DFD94-2B89-4FB7-B98D-EE2F357CE121}"/>
    <cellStyle name="Comma 2 3 2 2 2 3 3 3 4" xfId="36392" xr:uid="{EC02B01B-E3CF-42FA-9BAE-CC4B55990052}"/>
    <cellStyle name="Comma 2 3 2 2 2 3 3 4" xfId="9573" xr:uid="{6599BE1B-3EE6-479D-8C2A-8A223340E8BB}"/>
    <cellStyle name="Comma 2 3 2 2 2 3 3 4 2" xfId="24984" xr:uid="{3542BD90-E6F3-4EFA-8953-A6F0DF23E53B}"/>
    <cellStyle name="Comma 2 3 2 2 2 3 3 4 2 2" xfId="55808" xr:uid="{CE93B01C-BA4E-4DE1-859B-1ECFBFF32571}"/>
    <cellStyle name="Comma 2 3 2 2 2 3 3 4 3" xfId="40398" xr:uid="{39A753E3-DDE5-4271-88C4-94C6F15C3377}"/>
    <cellStyle name="Comma 2 3 2 2 2 3 3 5" xfId="17175" xr:uid="{8AACA26B-04C2-41FA-AF5C-29DCAAD33978}"/>
    <cellStyle name="Comma 2 3 2 2 2 3 3 5 2" xfId="47999" xr:uid="{584D45A5-C7DE-4ECD-98E5-9B8805FEF90B}"/>
    <cellStyle name="Comma 2 3 2 2 2 3 3 6" xfId="32589" xr:uid="{E09047DF-EF4E-4DC0-BAF1-71C1F27541A3}"/>
    <cellStyle name="Comma 2 3 2 2 2 3 4" xfId="2395" xr:uid="{0A6A5B7B-3C89-4855-B805-4AABFBDAF477}"/>
    <cellStyle name="Comma 2 3 2 2 2 3 4 2" xfId="6198" xr:uid="{48793D69-D558-4964-A2E2-70392397DF45}"/>
    <cellStyle name="Comma 2 3 2 2 2 3 4 2 2" xfId="14009" xr:uid="{85C0EB82-D402-4423-8538-AC2F0FA068CB}"/>
    <cellStyle name="Comma 2 3 2 2 2 3 4 2 2 2" xfId="29420" xr:uid="{492C3039-5D84-4354-9A63-F6F487A06AEB}"/>
    <cellStyle name="Comma 2 3 2 2 2 3 4 2 2 2 2" xfId="60244" xr:uid="{26A40CBB-48BB-47DB-9D1D-CDB480ED2286}"/>
    <cellStyle name="Comma 2 3 2 2 2 3 4 2 2 3" xfId="44834" xr:uid="{E9A1CA02-AE93-496C-B7B5-7DD8A7801E14}"/>
    <cellStyle name="Comma 2 3 2 2 2 3 4 2 3" xfId="21611" xr:uid="{B8D9E4D4-A661-4E01-B7B6-29F1FCC07830}"/>
    <cellStyle name="Comma 2 3 2 2 2 3 4 2 3 2" xfId="52435" xr:uid="{3CD0A65D-4B8B-4061-B16B-482E55F8F75C}"/>
    <cellStyle name="Comma 2 3 2 2 2 3 4 2 4" xfId="37025" xr:uid="{45550F2F-A5DA-4C5D-8246-894CF35B6077}"/>
    <cellStyle name="Comma 2 3 2 2 2 3 4 3" xfId="10206" xr:uid="{FF68569C-3C70-447E-9B8A-9792A19EDBA2}"/>
    <cellStyle name="Comma 2 3 2 2 2 3 4 3 2" xfId="25617" xr:uid="{B2AA4302-BAC1-4774-AED8-DC2D27275D70}"/>
    <cellStyle name="Comma 2 3 2 2 2 3 4 3 2 2" xfId="56441" xr:uid="{3B6D2FE0-4C42-46E5-A5AD-92BCD39FB13A}"/>
    <cellStyle name="Comma 2 3 2 2 2 3 4 3 3" xfId="41031" xr:uid="{31792EEF-CEA3-402C-B415-BA7EED1CABD3}"/>
    <cellStyle name="Comma 2 3 2 2 2 3 4 4" xfId="17808" xr:uid="{AB48BE27-4789-4B96-9E0E-6BAF3C3049DE}"/>
    <cellStyle name="Comma 2 3 2 2 2 3 4 4 2" xfId="48632" xr:uid="{26459E72-E6B7-4F9E-B974-8242B6AF3F4A}"/>
    <cellStyle name="Comma 2 3 2 2 2 3 4 5" xfId="33222" xr:uid="{EF926B9A-819B-45DF-8D52-A36F97DBAC46}"/>
    <cellStyle name="Comma 2 3 2 2 2 3 5" xfId="4299" xr:uid="{86F391BD-8892-478C-B468-823A05BDD74C}"/>
    <cellStyle name="Comma 2 3 2 2 2 3 5 2" xfId="12110" xr:uid="{5F2E304A-8022-470D-BC0E-1C0D2A3F7C86}"/>
    <cellStyle name="Comma 2 3 2 2 2 3 5 2 2" xfId="27521" xr:uid="{D63693BC-EF46-42E1-B6DE-4FD3AA2484A3}"/>
    <cellStyle name="Comma 2 3 2 2 2 3 5 2 2 2" xfId="58345" xr:uid="{98735484-5F30-43C9-85BD-4FD7AC5F0056}"/>
    <cellStyle name="Comma 2 3 2 2 2 3 5 2 3" xfId="42935" xr:uid="{59467E3A-C5EF-4862-94D8-F04E7E1A6FFB}"/>
    <cellStyle name="Comma 2 3 2 2 2 3 5 3" xfId="19712" xr:uid="{F3B12A18-4989-4B19-8DEC-DD1A2FD13F0D}"/>
    <cellStyle name="Comma 2 3 2 2 2 3 5 3 2" xfId="50536" xr:uid="{1CACD550-4B50-4E67-BDBC-9AABD7D7E4DF}"/>
    <cellStyle name="Comma 2 3 2 2 2 3 5 4" xfId="35126" xr:uid="{2A437DEE-91E5-4849-9C08-78EB6D2423FA}"/>
    <cellStyle name="Comma 2 3 2 2 2 3 6" xfId="8307" xr:uid="{0DA126B5-B884-48E7-9A25-35692970E9B7}"/>
    <cellStyle name="Comma 2 3 2 2 2 3 6 2" xfId="23718" xr:uid="{AE1D49A2-5F80-4DC3-A4EA-0C1DB79741C7}"/>
    <cellStyle name="Comma 2 3 2 2 2 3 6 2 2" xfId="54542" xr:uid="{CFCE6FBD-6C85-48C4-AB4A-652BDD67CA92}"/>
    <cellStyle name="Comma 2 3 2 2 2 3 6 3" xfId="39132" xr:uid="{802AE79D-43AF-4908-AB5C-FFC36DC307F2}"/>
    <cellStyle name="Comma 2 3 2 2 2 3 7" xfId="15909" xr:uid="{47356BF0-FB12-4BF1-B483-2196546653C4}"/>
    <cellStyle name="Comma 2 3 2 2 2 3 7 2" xfId="46733" xr:uid="{4E963D6F-361B-4F64-8EEE-FF1AEFCCBEE0}"/>
    <cellStyle name="Comma 2 3 2 2 2 3 8" xfId="31323" xr:uid="{45D28DF3-7AC6-418C-A9EB-717387C79FD3}"/>
    <cellStyle name="Comma 2 3 2 2 2 4" xfId="916" xr:uid="{E389BEDE-D190-40AB-BDA8-295B7D9CA2FC}"/>
    <cellStyle name="Comma 2 3 2 2 2 4 2" xfId="2815" xr:uid="{667AFCB0-CE27-425F-A58B-F3C71FFC5BE2}"/>
    <cellStyle name="Comma 2 3 2 2 2 4 2 2" xfId="6618" xr:uid="{085635A1-9618-4019-AF29-6B0BFBE68123}"/>
    <cellStyle name="Comma 2 3 2 2 2 4 2 2 2" xfId="14429" xr:uid="{823535B0-2DB1-4CDD-AC4F-5C4B29E697E2}"/>
    <cellStyle name="Comma 2 3 2 2 2 4 2 2 2 2" xfId="29840" xr:uid="{F664B537-F986-43FB-89F5-95A4348818D9}"/>
    <cellStyle name="Comma 2 3 2 2 2 4 2 2 2 2 2" xfId="60664" xr:uid="{2B768BC5-7969-4B1A-B954-9CE87CEFD12C}"/>
    <cellStyle name="Comma 2 3 2 2 2 4 2 2 2 3" xfId="45254" xr:uid="{5349FE3E-A4AA-4701-95DA-99BA2D8DABB9}"/>
    <cellStyle name="Comma 2 3 2 2 2 4 2 2 3" xfId="22031" xr:uid="{26C2A3A6-F620-450A-B6DF-3D8CE2CB0F21}"/>
    <cellStyle name="Comma 2 3 2 2 2 4 2 2 3 2" xfId="52855" xr:uid="{17D2CE5C-C06E-4022-9DC0-B10D9A3CF635}"/>
    <cellStyle name="Comma 2 3 2 2 2 4 2 2 4" xfId="37445" xr:uid="{D299C409-5C94-45FE-B7BB-C3D7C628718B}"/>
    <cellStyle name="Comma 2 3 2 2 2 4 2 3" xfId="10626" xr:uid="{028D4E5D-A6AC-4F94-82CA-F07697579078}"/>
    <cellStyle name="Comma 2 3 2 2 2 4 2 3 2" xfId="26037" xr:uid="{D9069F7B-A841-4D9C-8F78-2B73928DCF95}"/>
    <cellStyle name="Comma 2 3 2 2 2 4 2 3 2 2" xfId="56861" xr:uid="{C38C624E-C810-4B1A-A67C-0E04A938EF59}"/>
    <cellStyle name="Comma 2 3 2 2 2 4 2 3 3" xfId="41451" xr:uid="{3FE62AEB-653C-4E0D-81B5-90A065E26A87}"/>
    <cellStyle name="Comma 2 3 2 2 2 4 2 4" xfId="18228" xr:uid="{43451E52-459D-438E-977E-273CFBDC96C3}"/>
    <cellStyle name="Comma 2 3 2 2 2 4 2 4 2" xfId="49052" xr:uid="{11FE07A6-B255-437F-91FF-78F6097E058C}"/>
    <cellStyle name="Comma 2 3 2 2 2 4 2 5" xfId="33642" xr:uid="{06B6D939-60B7-4926-A349-5A3F78833D65}"/>
    <cellStyle name="Comma 2 3 2 2 2 4 3" xfId="4719" xr:uid="{E4514F59-4D88-4BD3-974A-B03740FDA5AC}"/>
    <cellStyle name="Comma 2 3 2 2 2 4 3 2" xfId="12530" xr:uid="{3589C72B-495F-424B-AED2-D5C287DB576B}"/>
    <cellStyle name="Comma 2 3 2 2 2 4 3 2 2" xfId="27941" xr:uid="{DF3156E4-C1B0-40E8-B61C-85045B48B116}"/>
    <cellStyle name="Comma 2 3 2 2 2 4 3 2 2 2" xfId="58765" xr:uid="{24DD954C-106E-4548-A6E9-3C85A445D44F}"/>
    <cellStyle name="Comma 2 3 2 2 2 4 3 2 3" xfId="43355" xr:uid="{346477CB-0D9E-436F-A171-E1D3D912BF77}"/>
    <cellStyle name="Comma 2 3 2 2 2 4 3 3" xfId="20132" xr:uid="{C8337756-0BD3-4C01-A3A1-1868F7B1D7FA}"/>
    <cellStyle name="Comma 2 3 2 2 2 4 3 3 2" xfId="50956" xr:uid="{32D72BBA-1F38-4B02-8739-1215D836D5CC}"/>
    <cellStyle name="Comma 2 3 2 2 2 4 3 4" xfId="35546" xr:uid="{C072637E-664B-4989-A0A7-0B0DC2785BE8}"/>
    <cellStyle name="Comma 2 3 2 2 2 4 4" xfId="8727" xr:uid="{67CA367C-CCD6-4379-92A3-C1E5B4B47559}"/>
    <cellStyle name="Comma 2 3 2 2 2 4 4 2" xfId="24138" xr:uid="{6E23B67F-C683-4F41-BCC8-4A9574B70DF0}"/>
    <cellStyle name="Comma 2 3 2 2 2 4 4 2 2" xfId="54962" xr:uid="{843388A8-E7D0-416D-B210-A4F9583CFD93}"/>
    <cellStyle name="Comma 2 3 2 2 2 4 4 3" xfId="39552" xr:uid="{868D21F1-3600-41BE-8B8A-74636A2A596C}"/>
    <cellStyle name="Comma 2 3 2 2 2 4 5" xfId="16329" xr:uid="{F32FFCD0-01A2-489E-928F-9DA848C79A46}"/>
    <cellStyle name="Comma 2 3 2 2 2 4 5 2" xfId="47153" xr:uid="{2E3D5E05-F35E-4D0A-B87A-F6CD71836F8C}"/>
    <cellStyle name="Comma 2 3 2 2 2 4 6" xfId="31743" xr:uid="{FD6D22E0-D324-4C1A-80B5-8A260BE128D3}"/>
    <cellStyle name="Comma 2 3 2 2 2 5" xfId="1549" xr:uid="{41622843-2277-42E3-AB7B-560831578B2F}"/>
    <cellStyle name="Comma 2 3 2 2 2 5 2" xfId="3448" xr:uid="{AFA0EA89-A08B-408E-A000-D64A3739B04E}"/>
    <cellStyle name="Comma 2 3 2 2 2 5 2 2" xfId="7251" xr:uid="{3D96D13F-97C9-4064-B98D-808B41FD650B}"/>
    <cellStyle name="Comma 2 3 2 2 2 5 2 2 2" xfId="15062" xr:uid="{73074517-5D7A-413E-971B-B5D630628172}"/>
    <cellStyle name="Comma 2 3 2 2 2 5 2 2 2 2" xfId="30473" xr:uid="{98E37A01-0C8A-441D-826E-37B1F9765955}"/>
    <cellStyle name="Comma 2 3 2 2 2 5 2 2 2 2 2" xfId="61297" xr:uid="{CEBF3DB1-E500-43CD-9DDB-713704480D67}"/>
    <cellStyle name="Comma 2 3 2 2 2 5 2 2 2 3" xfId="45887" xr:uid="{BED96A0E-579C-4C9E-AC85-13AFFEBD7AF2}"/>
    <cellStyle name="Comma 2 3 2 2 2 5 2 2 3" xfId="22664" xr:uid="{963AD128-642E-4D1C-A3F8-43D0E9914E17}"/>
    <cellStyle name="Comma 2 3 2 2 2 5 2 2 3 2" xfId="53488" xr:uid="{F35B767A-B1D9-4CC9-A3D0-0BEA9C73E225}"/>
    <cellStyle name="Comma 2 3 2 2 2 5 2 2 4" xfId="38078" xr:uid="{E24A9EB0-7347-44FF-9155-EFAFDAFCBAB2}"/>
    <cellStyle name="Comma 2 3 2 2 2 5 2 3" xfId="11259" xr:uid="{91ECE85F-50BB-4C51-94EF-AD41B7825A2B}"/>
    <cellStyle name="Comma 2 3 2 2 2 5 2 3 2" xfId="26670" xr:uid="{5D956417-578D-4B31-94ED-688789FF5D8A}"/>
    <cellStyle name="Comma 2 3 2 2 2 5 2 3 2 2" xfId="57494" xr:uid="{68465E03-55A5-4D8B-AEE2-68D1A5CF2DD9}"/>
    <cellStyle name="Comma 2 3 2 2 2 5 2 3 3" xfId="42084" xr:uid="{C5C4B3AB-EE7E-4420-B903-75C5EE8B4276}"/>
    <cellStyle name="Comma 2 3 2 2 2 5 2 4" xfId="18861" xr:uid="{C111D078-89F7-45B7-9EF6-83658349CE54}"/>
    <cellStyle name="Comma 2 3 2 2 2 5 2 4 2" xfId="49685" xr:uid="{7F3C45AB-5F99-4F0C-854A-ABF6A24748FE}"/>
    <cellStyle name="Comma 2 3 2 2 2 5 2 5" xfId="34275" xr:uid="{5C12D2B8-6158-4544-94BD-4D0A0678E3B8}"/>
    <cellStyle name="Comma 2 3 2 2 2 5 3" xfId="5352" xr:uid="{0EE321F2-358D-4F16-ABCE-35FE9B8CE884}"/>
    <cellStyle name="Comma 2 3 2 2 2 5 3 2" xfId="13163" xr:uid="{4BBFCD60-2BC6-488F-982D-213E0EFB22BE}"/>
    <cellStyle name="Comma 2 3 2 2 2 5 3 2 2" xfId="28574" xr:uid="{BF7F2C35-DBD0-429A-B7F1-49509F9A6929}"/>
    <cellStyle name="Comma 2 3 2 2 2 5 3 2 2 2" xfId="59398" xr:uid="{401AA58D-B422-4322-95F4-89E606DA9E1E}"/>
    <cellStyle name="Comma 2 3 2 2 2 5 3 2 3" xfId="43988" xr:uid="{BB00E8AE-07FD-4935-AE12-0FBD4503415D}"/>
    <cellStyle name="Comma 2 3 2 2 2 5 3 3" xfId="20765" xr:uid="{137E98F4-C007-4DE5-9B1B-4032824D4180}"/>
    <cellStyle name="Comma 2 3 2 2 2 5 3 3 2" xfId="51589" xr:uid="{1C7D2F4C-22EA-4E29-B69F-11B9F30B2F90}"/>
    <cellStyle name="Comma 2 3 2 2 2 5 3 4" xfId="36179" xr:uid="{5B5CF2B2-E41F-4D8A-8564-E14BFD621660}"/>
    <cellStyle name="Comma 2 3 2 2 2 5 4" xfId="9360" xr:uid="{8C988718-C8D9-4FF6-96D5-61327EA5777C}"/>
    <cellStyle name="Comma 2 3 2 2 2 5 4 2" xfId="24771" xr:uid="{C8C86681-D602-4FDD-8096-8DFE90CA3EBE}"/>
    <cellStyle name="Comma 2 3 2 2 2 5 4 2 2" xfId="55595" xr:uid="{C99C3576-9BDC-4B38-9EBF-0BCD584172C1}"/>
    <cellStyle name="Comma 2 3 2 2 2 5 4 3" xfId="40185" xr:uid="{19F90615-89B2-4550-965F-E17F490A3ACD}"/>
    <cellStyle name="Comma 2 3 2 2 2 5 5" xfId="16962" xr:uid="{09942FFB-A560-4D03-A359-A6CA183E158F}"/>
    <cellStyle name="Comma 2 3 2 2 2 5 5 2" xfId="47786" xr:uid="{78DFEDE2-7579-404E-AF77-3A4370C3099D}"/>
    <cellStyle name="Comma 2 3 2 2 2 5 6" xfId="32376" xr:uid="{05165B98-50E5-4B34-9B5D-755C039348EF}"/>
    <cellStyle name="Comma 2 3 2 2 2 6" xfId="2182" xr:uid="{D8CEF55F-79AE-4FEE-A1EC-2DFA42953C83}"/>
    <cellStyle name="Comma 2 3 2 2 2 6 2" xfId="5985" xr:uid="{14D0DDE0-8E83-42E6-BA49-CFA8F5E54CDF}"/>
    <cellStyle name="Comma 2 3 2 2 2 6 2 2" xfId="13796" xr:uid="{5AF4533D-C738-4DA9-B939-ECA37E9E1C4F}"/>
    <cellStyle name="Comma 2 3 2 2 2 6 2 2 2" xfId="29207" xr:uid="{B6383908-C6AD-4B1A-B5D4-1173FA65155D}"/>
    <cellStyle name="Comma 2 3 2 2 2 6 2 2 2 2" xfId="60031" xr:uid="{CD5A5055-602D-4588-AC5A-32EB1D507A74}"/>
    <cellStyle name="Comma 2 3 2 2 2 6 2 2 3" xfId="44621" xr:uid="{EE1FB6B5-6884-4652-8F10-950FADF66D89}"/>
    <cellStyle name="Comma 2 3 2 2 2 6 2 3" xfId="21398" xr:uid="{FFB50C58-C997-4BF4-A34F-C14B12783AAC}"/>
    <cellStyle name="Comma 2 3 2 2 2 6 2 3 2" xfId="52222" xr:uid="{3771C970-3924-4684-ACBE-A10354E6EFD9}"/>
    <cellStyle name="Comma 2 3 2 2 2 6 2 4" xfId="36812" xr:uid="{FC7EACD6-A89F-435C-9366-4475A79D5357}"/>
    <cellStyle name="Comma 2 3 2 2 2 6 3" xfId="9993" xr:uid="{4C3F035E-9979-4B98-81F3-56BBB9241788}"/>
    <cellStyle name="Comma 2 3 2 2 2 6 3 2" xfId="25404" xr:uid="{6F885404-056C-404E-BCEE-99B949D21093}"/>
    <cellStyle name="Comma 2 3 2 2 2 6 3 2 2" xfId="56228" xr:uid="{C2B89C9A-7DF8-4BBD-8ECE-D27AEFC03C33}"/>
    <cellStyle name="Comma 2 3 2 2 2 6 3 3" xfId="40818" xr:uid="{EA6C291A-4A86-4555-A422-23441E749DCF}"/>
    <cellStyle name="Comma 2 3 2 2 2 6 4" xfId="17595" xr:uid="{E60A1C24-8EBA-4E7B-A78E-9E35E82A2398}"/>
    <cellStyle name="Comma 2 3 2 2 2 6 4 2" xfId="48419" xr:uid="{16AA387C-3EE1-4EF6-9EAD-E75C7424FD50}"/>
    <cellStyle name="Comma 2 3 2 2 2 6 5" xfId="33009" xr:uid="{C092C35C-4AC5-487C-8720-3244EA0ECED2}"/>
    <cellStyle name="Comma 2 3 2 2 2 7" xfId="4086" xr:uid="{F9A35CB1-45FB-411A-B505-D03DFF4FEC3B}"/>
    <cellStyle name="Comma 2 3 2 2 2 7 2" xfId="11897" xr:uid="{99364460-5B6D-430D-BA1F-DB7CC9B15F57}"/>
    <cellStyle name="Comma 2 3 2 2 2 7 2 2" xfId="27308" xr:uid="{C24AD71B-B8CB-4ECF-8EEC-10CB53CE8E73}"/>
    <cellStyle name="Comma 2 3 2 2 2 7 2 2 2" xfId="58132" xr:uid="{DF3DC324-3F96-4F73-ADB8-F1351A51D4CA}"/>
    <cellStyle name="Comma 2 3 2 2 2 7 2 3" xfId="42722" xr:uid="{F67D34BD-9949-472A-9CE6-16749C65C7F9}"/>
    <cellStyle name="Comma 2 3 2 2 2 7 3" xfId="19499" xr:uid="{2B43E956-D01B-4E2C-8DE6-E7B026CC00BA}"/>
    <cellStyle name="Comma 2 3 2 2 2 7 3 2" xfId="50323" xr:uid="{FD4BFDFA-A057-45F4-AFCA-0A96B391131D}"/>
    <cellStyle name="Comma 2 3 2 2 2 7 4" xfId="34913" xr:uid="{2C2DADE7-06E0-4819-B985-F03337640B40}"/>
    <cellStyle name="Comma 2 3 2 2 2 8" xfId="8094" xr:uid="{DAC5EF38-CAE9-4250-8E74-3B71FB8C9D61}"/>
    <cellStyle name="Comma 2 3 2 2 2 8 2" xfId="23505" xr:uid="{87448D63-BFE2-44A0-BB53-BAD100FB3663}"/>
    <cellStyle name="Comma 2 3 2 2 2 8 2 2" xfId="54329" xr:uid="{0126848E-3145-4E1F-9E69-CD99C6FBC5C9}"/>
    <cellStyle name="Comma 2 3 2 2 2 8 3" xfId="38919" xr:uid="{631DE510-EDFE-4A17-BDA5-CD4EBCA446B9}"/>
    <cellStyle name="Comma 2 3 2 2 2 9" xfId="7885" xr:uid="{D2E63439-836F-42E7-B09B-5534C7B59649}"/>
    <cellStyle name="Comma 2 3 2 2 2 9 2" xfId="23296" xr:uid="{4AF6311B-EB5E-4EBB-ADB4-4E1693948360}"/>
    <cellStyle name="Comma 2 3 2 2 2 9 2 2" xfId="54120" xr:uid="{9399C2A9-E2BC-4511-9551-A475CE86777E}"/>
    <cellStyle name="Comma 2 3 2 2 2 9 3" xfId="38710" xr:uid="{E0EBD047-5794-475A-AB3C-67C6272655B4}"/>
    <cellStyle name="Comma 2 3 2 2 3" xfId="623" xr:uid="{6FA9491F-AF96-44D8-A41D-5F2B12456A2D}"/>
    <cellStyle name="Comma 2 3 2 2 3 2" xfId="1256" xr:uid="{E5C55890-F627-454E-826D-DC5EF7AB5094}"/>
    <cellStyle name="Comma 2 3 2 2 3 2 2" xfId="3155" xr:uid="{0A4E1A57-9C6A-47DB-AF42-7A1F081D2492}"/>
    <cellStyle name="Comma 2 3 2 2 3 2 2 2" xfId="6958" xr:uid="{D89EB3CB-C84D-486E-8C9A-911AC60C551C}"/>
    <cellStyle name="Comma 2 3 2 2 3 2 2 2 2" xfId="14769" xr:uid="{412E48E6-4787-4E76-A560-125209145A7B}"/>
    <cellStyle name="Comma 2 3 2 2 3 2 2 2 2 2" xfId="30180" xr:uid="{5408C299-DB7C-4AA5-B5E3-415CD64E2C88}"/>
    <cellStyle name="Comma 2 3 2 2 3 2 2 2 2 2 2" xfId="61004" xr:uid="{AD6B462A-B633-474B-BDCA-2C9FDCD39745}"/>
    <cellStyle name="Comma 2 3 2 2 3 2 2 2 2 3" xfId="45594" xr:uid="{895F2A1D-ABAD-4619-A59C-3E782C52DF76}"/>
    <cellStyle name="Comma 2 3 2 2 3 2 2 2 3" xfId="22371" xr:uid="{5F7A1E52-A606-477F-818A-CBDA284C30E3}"/>
    <cellStyle name="Comma 2 3 2 2 3 2 2 2 3 2" xfId="53195" xr:uid="{BCB1166E-571E-439C-9729-A148E3BBD2E2}"/>
    <cellStyle name="Comma 2 3 2 2 3 2 2 2 4" xfId="37785" xr:uid="{BE11DC66-FA95-465B-B754-31E353F5AAAF}"/>
    <cellStyle name="Comma 2 3 2 2 3 2 2 3" xfId="10966" xr:uid="{5ED0125C-3B76-4B8C-9B81-4D07D5A1AC37}"/>
    <cellStyle name="Comma 2 3 2 2 3 2 2 3 2" xfId="26377" xr:uid="{EA6CEE5E-D0B2-4F01-9FB2-57752CC2C50E}"/>
    <cellStyle name="Comma 2 3 2 2 3 2 2 3 2 2" xfId="57201" xr:uid="{FCB43524-F693-488A-92E8-409FD335906F}"/>
    <cellStyle name="Comma 2 3 2 2 3 2 2 3 3" xfId="41791" xr:uid="{B45E8541-0590-4DE9-86F1-F3F60FA5DA41}"/>
    <cellStyle name="Comma 2 3 2 2 3 2 2 4" xfId="18568" xr:uid="{DABCD307-763E-4501-AD58-180939BDBDF6}"/>
    <cellStyle name="Comma 2 3 2 2 3 2 2 4 2" xfId="49392" xr:uid="{F9968410-08AC-4568-86D4-F19F0A0A3C48}"/>
    <cellStyle name="Comma 2 3 2 2 3 2 2 5" xfId="33982" xr:uid="{8F1C872C-D88B-4D49-8210-E9738CC8AB22}"/>
    <cellStyle name="Comma 2 3 2 2 3 2 3" xfId="5059" xr:uid="{99BD85B5-8F9F-4E15-ACC2-4BE65DDBB467}"/>
    <cellStyle name="Comma 2 3 2 2 3 2 3 2" xfId="12870" xr:uid="{D79D8CBD-ED93-4A33-967F-7D0C15A774C8}"/>
    <cellStyle name="Comma 2 3 2 2 3 2 3 2 2" xfId="28281" xr:uid="{274BA118-B3EA-4801-9583-79E76FE4CD03}"/>
    <cellStyle name="Comma 2 3 2 2 3 2 3 2 2 2" xfId="59105" xr:uid="{9ECFAECF-9FB3-4908-B2AE-92292179E961}"/>
    <cellStyle name="Comma 2 3 2 2 3 2 3 2 3" xfId="43695" xr:uid="{F786A389-4767-4123-AD3C-A36C44CFE789}"/>
    <cellStyle name="Comma 2 3 2 2 3 2 3 3" xfId="20472" xr:uid="{3A35BD18-65BF-4C40-AA6F-8F9541A7A228}"/>
    <cellStyle name="Comma 2 3 2 2 3 2 3 3 2" xfId="51296" xr:uid="{D97FB4AC-E477-43DC-B2EA-096CB2286C3C}"/>
    <cellStyle name="Comma 2 3 2 2 3 2 3 4" xfId="35886" xr:uid="{38B74870-B3FE-44C6-9054-8B2E5C650732}"/>
    <cellStyle name="Comma 2 3 2 2 3 2 4" xfId="9067" xr:uid="{E23B457C-68BC-4EBD-B050-F88B34DB42B3}"/>
    <cellStyle name="Comma 2 3 2 2 3 2 4 2" xfId="24478" xr:uid="{65589B50-2D74-4A45-B66E-8DA6E1108105}"/>
    <cellStyle name="Comma 2 3 2 2 3 2 4 2 2" xfId="55302" xr:uid="{198FF588-5CC6-4D1F-BBBF-ECD68891A72D}"/>
    <cellStyle name="Comma 2 3 2 2 3 2 4 3" xfId="39892" xr:uid="{64E5831D-966C-4FE3-A06E-89907B8FEB69}"/>
    <cellStyle name="Comma 2 3 2 2 3 2 5" xfId="16669" xr:uid="{EE0DDD36-AAE6-4AF8-89FE-FAEC086BB3E1}"/>
    <cellStyle name="Comma 2 3 2 2 3 2 5 2" xfId="47493" xr:uid="{A327BA8E-E9B5-4582-BD9A-46D13D7300FC}"/>
    <cellStyle name="Comma 2 3 2 2 3 2 6" xfId="32083" xr:uid="{74E82B48-8F8A-4EB8-BB25-5683B7228F46}"/>
    <cellStyle name="Comma 2 3 2 2 3 3" xfId="1889" xr:uid="{09B8F7B3-94C1-4BB8-BCDE-9B70181177F8}"/>
    <cellStyle name="Comma 2 3 2 2 3 3 2" xfId="3788" xr:uid="{3329A3A7-7314-4A16-909E-9E65FFDA1F1A}"/>
    <cellStyle name="Comma 2 3 2 2 3 3 2 2" xfId="7591" xr:uid="{35F7ADF4-4698-4724-9923-8602F76B9213}"/>
    <cellStyle name="Comma 2 3 2 2 3 3 2 2 2" xfId="15402" xr:uid="{5A8DFBC7-680F-45A2-872D-83977372EEE2}"/>
    <cellStyle name="Comma 2 3 2 2 3 3 2 2 2 2" xfId="30813" xr:uid="{9C02B532-6E1C-4046-8AA0-159752B05D4D}"/>
    <cellStyle name="Comma 2 3 2 2 3 3 2 2 2 2 2" xfId="61637" xr:uid="{4D79D098-D88B-417A-A494-91342E6E465D}"/>
    <cellStyle name="Comma 2 3 2 2 3 3 2 2 2 3" xfId="46227" xr:uid="{44077E06-F476-4ADA-9412-B6FEC70A03A5}"/>
    <cellStyle name="Comma 2 3 2 2 3 3 2 2 3" xfId="23004" xr:uid="{4C99BAC0-ED48-4122-9CDC-5CE3432FB340}"/>
    <cellStyle name="Comma 2 3 2 2 3 3 2 2 3 2" xfId="53828" xr:uid="{EB5CD4D7-033C-41C7-B6FE-C45F08A0E1E6}"/>
    <cellStyle name="Comma 2 3 2 2 3 3 2 2 4" xfId="38418" xr:uid="{16C8F41F-EDA4-4F52-8FE5-7738CE8DEF0A}"/>
    <cellStyle name="Comma 2 3 2 2 3 3 2 3" xfId="11599" xr:uid="{834C3096-19E4-4AE0-8A6C-7365010260CA}"/>
    <cellStyle name="Comma 2 3 2 2 3 3 2 3 2" xfId="27010" xr:uid="{4EFB74EA-4EDB-4D9E-B361-D66F62B05831}"/>
    <cellStyle name="Comma 2 3 2 2 3 3 2 3 2 2" xfId="57834" xr:uid="{DB59031F-4704-4B76-B298-B6BE954EE9E6}"/>
    <cellStyle name="Comma 2 3 2 2 3 3 2 3 3" xfId="42424" xr:uid="{3FA5A2BC-EDB1-4C4B-9C9A-8E86C3794CEA}"/>
    <cellStyle name="Comma 2 3 2 2 3 3 2 4" xfId="19201" xr:uid="{E9F8ABBE-6D28-4CFB-B048-E8856C2BBCDF}"/>
    <cellStyle name="Comma 2 3 2 2 3 3 2 4 2" xfId="50025" xr:uid="{A729620D-D7BD-4D7F-A303-811B704C9A2F}"/>
    <cellStyle name="Comma 2 3 2 2 3 3 2 5" xfId="34615" xr:uid="{4D9C3001-2046-468F-B3A6-5BC51BF3DB4B}"/>
    <cellStyle name="Comma 2 3 2 2 3 3 3" xfId="5692" xr:uid="{B7394F75-0C9C-499A-A742-855843F94D71}"/>
    <cellStyle name="Comma 2 3 2 2 3 3 3 2" xfId="13503" xr:uid="{3E1B0BF7-8230-41DB-ADF4-B043E4577B50}"/>
    <cellStyle name="Comma 2 3 2 2 3 3 3 2 2" xfId="28914" xr:uid="{4A8EE814-565C-4926-99F9-87AAAAE9F238}"/>
    <cellStyle name="Comma 2 3 2 2 3 3 3 2 2 2" xfId="59738" xr:uid="{900972D3-EC5F-41A5-8097-75A0B689695A}"/>
    <cellStyle name="Comma 2 3 2 2 3 3 3 2 3" xfId="44328" xr:uid="{28BD5D30-B551-46D0-97A2-81DAC11B92BF}"/>
    <cellStyle name="Comma 2 3 2 2 3 3 3 3" xfId="21105" xr:uid="{9492F027-8192-4B3D-86BA-D9FD3A48E467}"/>
    <cellStyle name="Comma 2 3 2 2 3 3 3 3 2" xfId="51929" xr:uid="{3EBAB94D-B4DC-40F8-B79B-F153B96E1485}"/>
    <cellStyle name="Comma 2 3 2 2 3 3 3 4" xfId="36519" xr:uid="{1CD85D56-7E11-4194-88C8-F9FCD0BF9F2A}"/>
    <cellStyle name="Comma 2 3 2 2 3 3 4" xfId="9700" xr:uid="{0F5F952F-2F44-4A64-AE98-AF86DDCEEA58}"/>
    <cellStyle name="Comma 2 3 2 2 3 3 4 2" xfId="25111" xr:uid="{332C989E-4955-4136-8A33-1773C3A85729}"/>
    <cellStyle name="Comma 2 3 2 2 3 3 4 2 2" xfId="55935" xr:uid="{0CD45119-A3B4-4455-9C9F-30BE9FA2A27F}"/>
    <cellStyle name="Comma 2 3 2 2 3 3 4 3" xfId="40525" xr:uid="{CAF75F59-5C72-459D-9E05-FB5482EA053C}"/>
    <cellStyle name="Comma 2 3 2 2 3 3 5" xfId="17302" xr:uid="{61BE0A7C-09CC-45B9-A94A-90F83439B0A0}"/>
    <cellStyle name="Comma 2 3 2 2 3 3 5 2" xfId="48126" xr:uid="{EA3F938B-A1AE-4462-9324-0695B8F0DA43}"/>
    <cellStyle name="Comma 2 3 2 2 3 3 6" xfId="32716" xr:uid="{198762B7-5700-4C3E-AB1A-C14F9829F59B}"/>
    <cellStyle name="Comma 2 3 2 2 3 4" xfId="2522" xr:uid="{347CBF71-D122-4765-A7E0-1326538AFC07}"/>
    <cellStyle name="Comma 2 3 2 2 3 4 2" xfId="6325" xr:uid="{660EE50C-8818-4F02-BC97-7285FF295B20}"/>
    <cellStyle name="Comma 2 3 2 2 3 4 2 2" xfId="14136" xr:uid="{9881A46F-5AEC-44C1-B921-42D995629F38}"/>
    <cellStyle name="Comma 2 3 2 2 3 4 2 2 2" xfId="29547" xr:uid="{2EFEB99B-7ECD-4B20-AD27-78A9ED7D5E51}"/>
    <cellStyle name="Comma 2 3 2 2 3 4 2 2 2 2" xfId="60371" xr:uid="{F6C174A6-0DA8-4785-8AAD-B6C826A0B060}"/>
    <cellStyle name="Comma 2 3 2 2 3 4 2 2 3" xfId="44961" xr:uid="{6F48EF54-B34E-405E-ACED-FB6A26171863}"/>
    <cellStyle name="Comma 2 3 2 2 3 4 2 3" xfId="21738" xr:uid="{66CA791E-C055-43C6-8C78-1ED3982DC0B4}"/>
    <cellStyle name="Comma 2 3 2 2 3 4 2 3 2" xfId="52562" xr:uid="{75F5FBB2-5DF8-4BA2-9493-91739DA0593E}"/>
    <cellStyle name="Comma 2 3 2 2 3 4 2 4" xfId="37152" xr:uid="{2CDB2F46-9ED8-4DFA-B4DC-ED238A14940B}"/>
    <cellStyle name="Comma 2 3 2 2 3 4 3" xfId="10333" xr:uid="{F8E156CC-9A53-4EE2-9EFB-66436DAF034C}"/>
    <cellStyle name="Comma 2 3 2 2 3 4 3 2" xfId="25744" xr:uid="{D0AAE8F0-AD9C-422E-8F7B-B5A9D6AFA227}"/>
    <cellStyle name="Comma 2 3 2 2 3 4 3 2 2" xfId="56568" xr:uid="{9CA09832-F4D9-4A87-B096-10F2E23FAE68}"/>
    <cellStyle name="Comma 2 3 2 2 3 4 3 3" xfId="41158" xr:uid="{AFFEB8E2-F673-4FCD-BEC9-D6CAB52BB578}"/>
    <cellStyle name="Comma 2 3 2 2 3 4 4" xfId="17935" xr:uid="{7A8A9224-25B0-4DC7-9CAB-DA9C1BD6A3D0}"/>
    <cellStyle name="Comma 2 3 2 2 3 4 4 2" xfId="48759" xr:uid="{6EC0487B-1E8D-492A-A461-C546F37E584C}"/>
    <cellStyle name="Comma 2 3 2 2 3 4 5" xfId="33349" xr:uid="{1049FA2D-CF57-4D4D-9E50-5042391AC1B3}"/>
    <cellStyle name="Comma 2 3 2 2 3 5" xfId="4426" xr:uid="{C6EDA924-64C5-4003-B45B-A6D80028AAA5}"/>
    <cellStyle name="Comma 2 3 2 2 3 5 2" xfId="12237" xr:uid="{7659A798-3B9F-4962-B459-2FFC5EA1AE4B}"/>
    <cellStyle name="Comma 2 3 2 2 3 5 2 2" xfId="27648" xr:uid="{656A179C-192A-4427-B6EE-E2F8B1088E80}"/>
    <cellStyle name="Comma 2 3 2 2 3 5 2 2 2" xfId="58472" xr:uid="{459400C3-DD43-429B-8F9D-E7A650045A50}"/>
    <cellStyle name="Comma 2 3 2 2 3 5 2 3" xfId="43062" xr:uid="{40B4DA2D-9612-43F4-8589-76DDD08556EE}"/>
    <cellStyle name="Comma 2 3 2 2 3 5 3" xfId="19839" xr:uid="{4D5331A4-1C5A-414F-BA12-9427A943B382}"/>
    <cellStyle name="Comma 2 3 2 2 3 5 3 2" xfId="50663" xr:uid="{B6D06DEC-7043-4A75-8E6B-332B68B12052}"/>
    <cellStyle name="Comma 2 3 2 2 3 5 4" xfId="35253" xr:uid="{D5CE459A-E9F9-425D-B3FE-E6F052E3F0B2}"/>
    <cellStyle name="Comma 2 3 2 2 3 6" xfId="8434" xr:uid="{DE8C27A8-B04A-403E-BF65-853F03B39FE7}"/>
    <cellStyle name="Comma 2 3 2 2 3 6 2" xfId="23845" xr:uid="{97CE086C-BE53-4111-905A-4384BF8E829D}"/>
    <cellStyle name="Comma 2 3 2 2 3 6 2 2" xfId="54669" xr:uid="{B1633EC8-0ADF-48E6-835A-702E6C88BD75}"/>
    <cellStyle name="Comma 2 3 2 2 3 6 3" xfId="39259" xr:uid="{5649563E-9847-4CD0-8649-CF396188E007}"/>
    <cellStyle name="Comma 2 3 2 2 3 7" xfId="16036" xr:uid="{8B9AF7F6-AB74-4C6C-92AE-589CB5E2DB55}"/>
    <cellStyle name="Comma 2 3 2 2 3 7 2" xfId="46860" xr:uid="{EA77442A-8D3D-455C-879C-6F9EC6AC5015}"/>
    <cellStyle name="Comma 2 3 2 2 3 8" xfId="31450" xr:uid="{6CC7A9A0-CA7E-4D74-BEDC-EF0150568C65}"/>
    <cellStyle name="Comma 2 3 2 2 4" xfId="414" xr:uid="{355DBBB3-C23D-4A35-985E-E6501E24BE8F}"/>
    <cellStyle name="Comma 2 3 2 2 4 2" xfId="1047" xr:uid="{B9A45ED2-3BCE-4DB9-A22D-1BB8D6D3BFEC}"/>
    <cellStyle name="Comma 2 3 2 2 4 2 2" xfId="2946" xr:uid="{BB266E04-9FD9-48B5-9BDE-991D329FFDE5}"/>
    <cellStyle name="Comma 2 3 2 2 4 2 2 2" xfId="6749" xr:uid="{F395FE8F-CA97-489D-B4B6-791587C5405F}"/>
    <cellStyle name="Comma 2 3 2 2 4 2 2 2 2" xfId="14560" xr:uid="{9622E885-3BB2-4EA6-B1B0-F4254350FFF6}"/>
    <cellStyle name="Comma 2 3 2 2 4 2 2 2 2 2" xfId="29971" xr:uid="{5019EC77-14AC-40BF-AFE4-AE146F21EAE3}"/>
    <cellStyle name="Comma 2 3 2 2 4 2 2 2 2 2 2" xfId="60795" xr:uid="{15FB562F-70F7-4E2B-94F9-4FCB8BE88C0B}"/>
    <cellStyle name="Comma 2 3 2 2 4 2 2 2 2 3" xfId="45385" xr:uid="{31508DAE-C01A-48C3-A608-898EF93A63FA}"/>
    <cellStyle name="Comma 2 3 2 2 4 2 2 2 3" xfId="22162" xr:uid="{A82976AD-7003-4301-8E17-EDC19B4F755C}"/>
    <cellStyle name="Comma 2 3 2 2 4 2 2 2 3 2" xfId="52986" xr:uid="{E8A92F4D-10A1-4736-BFDA-2D03602F101F}"/>
    <cellStyle name="Comma 2 3 2 2 4 2 2 2 4" xfId="37576" xr:uid="{C4233CB6-AB49-4319-8470-7F8575FB6514}"/>
    <cellStyle name="Comma 2 3 2 2 4 2 2 3" xfId="10757" xr:uid="{92EF3BDF-F307-4174-B782-9D73411BAA78}"/>
    <cellStyle name="Comma 2 3 2 2 4 2 2 3 2" xfId="26168" xr:uid="{B079DBB7-534A-4B69-BB95-31024C395381}"/>
    <cellStyle name="Comma 2 3 2 2 4 2 2 3 2 2" xfId="56992" xr:uid="{3BA6B718-13CE-4A49-BCC3-A4B7C03C0643}"/>
    <cellStyle name="Comma 2 3 2 2 4 2 2 3 3" xfId="41582" xr:uid="{1373CC47-E8C0-42A3-9435-265B58AA2368}"/>
    <cellStyle name="Comma 2 3 2 2 4 2 2 4" xfId="18359" xr:uid="{1421A504-09BC-4AA3-92AB-7B9D85C2F51B}"/>
    <cellStyle name="Comma 2 3 2 2 4 2 2 4 2" xfId="49183" xr:uid="{0B13E3F2-3B4A-493D-9009-79A3FF6E1BA7}"/>
    <cellStyle name="Comma 2 3 2 2 4 2 2 5" xfId="33773" xr:uid="{4E794CF4-147E-445E-9B75-A7C55F583249}"/>
    <cellStyle name="Comma 2 3 2 2 4 2 3" xfId="4850" xr:uid="{E07DDA4C-EF12-4D5E-A917-A35954F15206}"/>
    <cellStyle name="Comma 2 3 2 2 4 2 3 2" xfId="12661" xr:uid="{C5DD7845-52A0-40B6-80D9-E20DA3C65D81}"/>
    <cellStyle name="Comma 2 3 2 2 4 2 3 2 2" xfId="28072" xr:uid="{156A2915-EC3F-4F59-8CE3-496AE0421725}"/>
    <cellStyle name="Comma 2 3 2 2 4 2 3 2 2 2" xfId="58896" xr:uid="{9E56FCA6-99A5-4736-BD7F-7FC3C11B15D3}"/>
    <cellStyle name="Comma 2 3 2 2 4 2 3 2 3" xfId="43486" xr:uid="{01F375C5-838B-471A-9EF8-FAAE86D942B9}"/>
    <cellStyle name="Comma 2 3 2 2 4 2 3 3" xfId="20263" xr:uid="{C9832C04-B199-4848-A0CC-6534DF0DB876}"/>
    <cellStyle name="Comma 2 3 2 2 4 2 3 3 2" xfId="51087" xr:uid="{2CAB5A51-9159-4DD6-8F42-5BB231CB13F5}"/>
    <cellStyle name="Comma 2 3 2 2 4 2 3 4" xfId="35677" xr:uid="{3A327CAE-7FA1-4F85-8A01-B69F23848638}"/>
    <cellStyle name="Comma 2 3 2 2 4 2 4" xfId="8858" xr:uid="{189CD7C6-43D3-4A00-BE21-3BA7CFC57A60}"/>
    <cellStyle name="Comma 2 3 2 2 4 2 4 2" xfId="24269" xr:uid="{2C422DE3-8C48-4359-87FF-C89D74F73852}"/>
    <cellStyle name="Comma 2 3 2 2 4 2 4 2 2" xfId="55093" xr:uid="{8592F6BC-FAB7-418B-A82A-1A0E75DAEA12}"/>
    <cellStyle name="Comma 2 3 2 2 4 2 4 3" xfId="39683" xr:uid="{4AD21DCE-2779-499A-9BE0-344FCF5FB9FE}"/>
    <cellStyle name="Comma 2 3 2 2 4 2 5" xfId="16460" xr:uid="{B48AB67E-7734-4EE4-8C0D-0AC41ADAFDB6}"/>
    <cellStyle name="Comma 2 3 2 2 4 2 5 2" xfId="47284" xr:uid="{8F670E06-2D44-4054-BB2D-EE5FD04670BF}"/>
    <cellStyle name="Comma 2 3 2 2 4 2 6" xfId="31874" xr:uid="{857E08B5-0CEF-4C7A-84F7-E593B37D1973}"/>
    <cellStyle name="Comma 2 3 2 2 4 3" xfId="1680" xr:uid="{47F142CE-D656-449E-A3CF-86F7D02F2E58}"/>
    <cellStyle name="Comma 2 3 2 2 4 3 2" xfId="3579" xr:uid="{3656DC2B-1624-4D8B-B4E0-68034EDCB0AA}"/>
    <cellStyle name="Comma 2 3 2 2 4 3 2 2" xfId="7382" xr:uid="{4E7A9C8F-5144-4B4F-A87E-80989B9F59F7}"/>
    <cellStyle name="Comma 2 3 2 2 4 3 2 2 2" xfId="15193" xr:uid="{F536F2F3-714E-4592-9AB1-79DA8DB83B37}"/>
    <cellStyle name="Comma 2 3 2 2 4 3 2 2 2 2" xfId="30604" xr:uid="{CB0D9DB1-E0EE-4F44-B368-EBD26FFF6204}"/>
    <cellStyle name="Comma 2 3 2 2 4 3 2 2 2 2 2" xfId="61428" xr:uid="{31CF5CA8-39CB-44CA-9146-D55516D9353C}"/>
    <cellStyle name="Comma 2 3 2 2 4 3 2 2 2 3" xfId="46018" xr:uid="{87FE6957-31C8-443C-BF8B-5C0319F94D4F}"/>
    <cellStyle name="Comma 2 3 2 2 4 3 2 2 3" xfId="22795" xr:uid="{AC1DCF2A-7066-4B01-BE2B-7B250612126D}"/>
    <cellStyle name="Comma 2 3 2 2 4 3 2 2 3 2" xfId="53619" xr:uid="{7C31E878-3013-4CAA-A9CB-5DA1AF096AD4}"/>
    <cellStyle name="Comma 2 3 2 2 4 3 2 2 4" xfId="38209" xr:uid="{A08C7057-441E-4A42-A636-CE541079F075}"/>
    <cellStyle name="Comma 2 3 2 2 4 3 2 3" xfId="11390" xr:uid="{ACA1E23A-70AE-4521-A6E0-FEC70CC44FB4}"/>
    <cellStyle name="Comma 2 3 2 2 4 3 2 3 2" xfId="26801" xr:uid="{CB102A6A-DD96-4FCB-B38A-E9BBAA1BE6ED}"/>
    <cellStyle name="Comma 2 3 2 2 4 3 2 3 2 2" xfId="57625" xr:uid="{554653C5-5836-4A13-8813-16A034E3DCC8}"/>
    <cellStyle name="Comma 2 3 2 2 4 3 2 3 3" xfId="42215" xr:uid="{3F7FF73D-000E-4DC5-9FC0-EAF77CD75AE0}"/>
    <cellStyle name="Comma 2 3 2 2 4 3 2 4" xfId="18992" xr:uid="{3E696028-1FCE-4461-B363-422721C92B43}"/>
    <cellStyle name="Comma 2 3 2 2 4 3 2 4 2" xfId="49816" xr:uid="{9EEAE488-D892-4815-847D-41BF70A624DD}"/>
    <cellStyle name="Comma 2 3 2 2 4 3 2 5" xfId="34406" xr:uid="{DDFDD791-BD3A-43BE-9402-E1DC0A8AC465}"/>
    <cellStyle name="Comma 2 3 2 2 4 3 3" xfId="5483" xr:uid="{3F7BE09E-CE2E-4216-AC7E-647C44949D19}"/>
    <cellStyle name="Comma 2 3 2 2 4 3 3 2" xfId="13294" xr:uid="{6D109B51-3CA6-4C39-8A00-C3A056FCB861}"/>
    <cellStyle name="Comma 2 3 2 2 4 3 3 2 2" xfId="28705" xr:uid="{D2090F2B-8F2A-462B-96EF-D21476FD0024}"/>
    <cellStyle name="Comma 2 3 2 2 4 3 3 2 2 2" xfId="59529" xr:uid="{B07C8181-CD3D-45B0-8232-4230542C62C3}"/>
    <cellStyle name="Comma 2 3 2 2 4 3 3 2 3" xfId="44119" xr:uid="{284AD769-F012-48AD-8CD0-07C1373171CC}"/>
    <cellStyle name="Comma 2 3 2 2 4 3 3 3" xfId="20896" xr:uid="{901828AD-1857-4BC6-8A84-4F4B8C313759}"/>
    <cellStyle name="Comma 2 3 2 2 4 3 3 3 2" xfId="51720" xr:uid="{77B1972E-693E-42FD-BAF2-4128D9D9CC5B}"/>
    <cellStyle name="Comma 2 3 2 2 4 3 3 4" xfId="36310" xr:uid="{42901ADC-CEAF-41EB-8CDA-30AC668E445C}"/>
    <cellStyle name="Comma 2 3 2 2 4 3 4" xfId="9491" xr:uid="{01FA9347-7D8F-4F40-86C3-0DE867C867C2}"/>
    <cellStyle name="Comma 2 3 2 2 4 3 4 2" xfId="24902" xr:uid="{FB0EECC9-5874-4C36-8F04-7E73A8D7DB62}"/>
    <cellStyle name="Comma 2 3 2 2 4 3 4 2 2" xfId="55726" xr:uid="{D59F01C7-76E5-4E17-B712-2807E7FA0B9D}"/>
    <cellStyle name="Comma 2 3 2 2 4 3 4 3" xfId="40316" xr:uid="{7D8238AB-8BB0-497C-A5D7-D715C27D30CF}"/>
    <cellStyle name="Comma 2 3 2 2 4 3 5" xfId="17093" xr:uid="{F1C54FD8-9D3B-480B-B810-90B0D82F6BC2}"/>
    <cellStyle name="Comma 2 3 2 2 4 3 5 2" xfId="47917" xr:uid="{8C426945-AC96-49F3-BD6D-4DA99708AB9D}"/>
    <cellStyle name="Comma 2 3 2 2 4 3 6" xfId="32507" xr:uid="{2FB5E923-7D89-4143-A4AF-1A61255538D5}"/>
    <cellStyle name="Comma 2 3 2 2 4 4" xfId="2313" xr:uid="{F364E31B-3E51-4D2C-B391-3FD7CA169667}"/>
    <cellStyle name="Comma 2 3 2 2 4 4 2" xfId="6116" xr:uid="{C21F193F-5BAC-499E-8928-7628D5126CA2}"/>
    <cellStyle name="Comma 2 3 2 2 4 4 2 2" xfId="13927" xr:uid="{1D15394A-EADF-488A-8D54-49D9AD1B8BC0}"/>
    <cellStyle name="Comma 2 3 2 2 4 4 2 2 2" xfId="29338" xr:uid="{B19E7C5A-85E7-4692-B17D-7C05629612E9}"/>
    <cellStyle name="Comma 2 3 2 2 4 4 2 2 2 2" xfId="60162" xr:uid="{BC899D57-9EB2-4F03-834B-BBAB7A15733F}"/>
    <cellStyle name="Comma 2 3 2 2 4 4 2 2 3" xfId="44752" xr:uid="{68FD09B1-5466-443D-8565-86EAE0464272}"/>
    <cellStyle name="Comma 2 3 2 2 4 4 2 3" xfId="21529" xr:uid="{2BB51C6E-5605-4C90-8493-D4C1FC3CF696}"/>
    <cellStyle name="Comma 2 3 2 2 4 4 2 3 2" xfId="52353" xr:uid="{C1C58E1E-315A-492A-A41A-2FA1BFC8811F}"/>
    <cellStyle name="Comma 2 3 2 2 4 4 2 4" xfId="36943" xr:uid="{1726103B-4D35-4D16-A1E1-3AAF6648D922}"/>
    <cellStyle name="Comma 2 3 2 2 4 4 3" xfId="10124" xr:uid="{32AE80B2-9817-48E1-815B-847642F9870B}"/>
    <cellStyle name="Comma 2 3 2 2 4 4 3 2" xfId="25535" xr:uid="{7A9C770D-CF99-4D74-8B7C-07916E5EC0B1}"/>
    <cellStyle name="Comma 2 3 2 2 4 4 3 2 2" xfId="56359" xr:uid="{A720CC00-9242-4612-BAF3-5E1AEF5B60E4}"/>
    <cellStyle name="Comma 2 3 2 2 4 4 3 3" xfId="40949" xr:uid="{8BD9721E-FC7F-42E8-8864-76BFED12F0F8}"/>
    <cellStyle name="Comma 2 3 2 2 4 4 4" xfId="17726" xr:uid="{410B34BF-DF7E-4869-B80D-8E681C97E7F1}"/>
    <cellStyle name="Comma 2 3 2 2 4 4 4 2" xfId="48550" xr:uid="{41B84A50-A2B8-4FAE-B18A-782B4C44DEE3}"/>
    <cellStyle name="Comma 2 3 2 2 4 4 5" xfId="33140" xr:uid="{EB2B1D4B-4121-4F0C-A56A-622FF48F6DAD}"/>
    <cellStyle name="Comma 2 3 2 2 4 5" xfId="4217" xr:uid="{9B85CFCB-3237-4CE7-B1E0-12C002B69086}"/>
    <cellStyle name="Comma 2 3 2 2 4 5 2" xfId="12028" xr:uid="{74E74D89-7418-40FA-AB8C-3AC7D7ACF9EE}"/>
    <cellStyle name="Comma 2 3 2 2 4 5 2 2" xfId="27439" xr:uid="{C2830F69-2ADB-48DF-AE77-3CB6C9D812CD}"/>
    <cellStyle name="Comma 2 3 2 2 4 5 2 2 2" xfId="58263" xr:uid="{2F6668ED-DF7A-49A3-9148-4EAC75AB50F0}"/>
    <cellStyle name="Comma 2 3 2 2 4 5 2 3" xfId="42853" xr:uid="{E12F4E2D-F664-4C7A-8E3C-27A9120FC5B9}"/>
    <cellStyle name="Comma 2 3 2 2 4 5 3" xfId="19630" xr:uid="{064C6B66-BEB4-46B1-A380-A1FB354A5BB0}"/>
    <cellStyle name="Comma 2 3 2 2 4 5 3 2" xfId="50454" xr:uid="{9F419CF4-5867-4362-81EF-B8A88A52A412}"/>
    <cellStyle name="Comma 2 3 2 2 4 5 4" xfId="35044" xr:uid="{F1893674-4B20-42AD-9F09-6509F57AC922}"/>
    <cellStyle name="Comma 2 3 2 2 4 6" xfId="8225" xr:uid="{0E37A775-D6E6-4B56-AAF2-CD8DCFF293A7}"/>
    <cellStyle name="Comma 2 3 2 2 4 6 2" xfId="23636" xr:uid="{59966DC6-F1E6-46C1-BB18-14958C0EB44E}"/>
    <cellStyle name="Comma 2 3 2 2 4 6 2 2" xfId="54460" xr:uid="{59A5DB61-7E7A-41B0-A109-B94FFCD6A57D}"/>
    <cellStyle name="Comma 2 3 2 2 4 6 3" xfId="39050" xr:uid="{F29EF3DF-B377-4DB2-8BB4-F9FA1E125918}"/>
    <cellStyle name="Comma 2 3 2 2 4 7" xfId="15827" xr:uid="{5FEF3012-AEEF-4972-8EF9-53E52ACCC805}"/>
    <cellStyle name="Comma 2 3 2 2 4 7 2" xfId="46651" xr:uid="{0E889D21-9E86-472B-A8FD-AE5AF730B771}"/>
    <cellStyle name="Comma 2 3 2 2 4 8" xfId="31241" xr:uid="{2BA63089-37AF-4A8D-B8C9-19F69DCE5118}"/>
    <cellStyle name="Comma 2 3 2 2 5" xfId="834" xr:uid="{90962384-53A1-4B1A-9675-CB78DEF76FBD}"/>
    <cellStyle name="Comma 2 3 2 2 5 2" xfId="2733" xr:uid="{88FF58AD-B280-4714-B9BD-57827826AD39}"/>
    <cellStyle name="Comma 2 3 2 2 5 2 2" xfId="6536" xr:uid="{4BECBC18-18F5-4322-B5DD-69C81FDA1223}"/>
    <cellStyle name="Comma 2 3 2 2 5 2 2 2" xfId="14347" xr:uid="{FB663694-8207-4CAF-BB8A-71E40F06D2CC}"/>
    <cellStyle name="Comma 2 3 2 2 5 2 2 2 2" xfId="29758" xr:uid="{2E77E7E0-8F24-4081-897B-7EDD9BACED93}"/>
    <cellStyle name="Comma 2 3 2 2 5 2 2 2 2 2" xfId="60582" xr:uid="{D5EB6A2A-8C11-4ACF-80BA-B8F6D333B2E2}"/>
    <cellStyle name="Comma 2 3 2 2 5 2 2 2 3" xfId="45172" xr:uid="{1F4A94A7-48E8-4E8F-9E00-E5E76EDBFE82}"/>
    <cellStyle name="Comma 2 3 2 2 5 2 2 3" xfId="21949" xr:uid="{B00E22F6-E761-40F3-8A08-2F3DEC3CA827}"/>
    <cellStyle name="Comma 2 3 2 2 5 2 2 3 2" xfId="52773" xr:uid="{916084F5-2D2D-43C7-9420-B3F1AA27EEB8}"/>
    <cellStyle name="Comma 2 3 2 2 5 2 2 4" xfId="37363" xr:uid="{45AC4406-76F3-4043-BB2E-E73C9D3A0998}"/>
    <cellStyle name="Comma 2 3 2 2 5 2 3" xfId="10544" xr:uid="{D19465F7-3834-49B4-9894-0C9F13AE0678}"/>
    <cellStyle name="Comma 2 3 2 2 5 2 3 2" xfId="25955" xr:uid="{BDFEC3D3-A132-44BB-841B-B8CF68386970}"/>
    <cellStyle name="Comma 2 3 2 2 5 2 3 2 2" xfId="56779" xr:uid="{E5898F58-19BF-497A-A216-A40589E844DC}"/>
    <cellStyle name="Comma 2 3 2 2 5 2 3 3" xfId="41369" xr:uid="{5A4966DF-214D-4ADB-BD84-BAD3E30C0204}"/>
    <cellStyle name="Comma 2 3 2 2 5 2 4" xfId="18146" xr:uid="{479FDF18-6B33-41FB-A4D4-19A669B69498}"/>
    <cellStyle name="Comma 2 3 2 2 5 2 4 2" xfId="48970" xr:uid="{6043AEAD-EE4A-40A5-9BAF-8B85D761BCF0}"/>
    <cellStyle name="Comma 2 3 2 2 5 2 5" xfId="33560" xr:uid="{A51CB989-CF3A-45DB-9924-84A7679E9F2B}"/>
    <cellStyle name="Comma 2 3 2 2 5 3" xfId="4637" xr:uid="{0CC98755-7D4C-4543-B4A3-E0D74C97701B}"/>
    <cellStyle name="Comma 2 3 2 2 5 3 2" xfId="12448" xr:uid="{5FE04311-712B-4074-AF73-331A9FD1C361}"/>
    <cellStyle name="Comma 2 3 2 2 5 3 2 2" xfId="27859" xr:uid="{6433302F-65A9-43C9-B161-E5BD57E3C890}"/>
    <cellStyle name="Comma 2 3 2 2 5 3 2 2 2" xfId="58683" xr:uid="{734AC19E-EA7E-41CE-B00F-BD515022E78B}"/>
    <cellStyle name="Comma 2 3 2 2 5 3 2 3" xfId="43273" xr:uid="{8E134B00-6EFF-40AC-85F7-EED06ED23373}"/>
    <cellStyle name="Comma 2 3 2 2 5 3 3" xfId="20050" xr:uid="{4A063BE8-CE7D-40A0-A683-1E323A2CC0C6}"/>
    <cellStyle name="Comma 2 3 2 2 5 3 3 2" xfId="50874" xr:uid="{D3E0EB56-F308-46A0-9ED9-7667CE6D2C3C}"/>
    <cellStyle name="Comma 2 3 2 2 5 3 4" xfId="35464" xr:uid="{88D8DBAB-BEAB-4F8E-A27A-C87C6D452B3F}"/>
    <cellStyle name="Comma 2 3 2 2 5 4" xfId="8645" xr:uid="{C841984C-08ED-4438-AA6E-4020CE4AD3C9}"/>
    <cellStyle name="Comma 2 3 2 2 5 4 2" xfId="24056" xr:uid="{08972A18-7D4E-4E49-93B9-CAF114B5AF4E}"/>
    <cellStyle name="Comma 2 3 2 2 5 4 2 2" xfId="54880" xr:uid="{886007F5-E2A1-4EC1-BFD8-AE99FF52AEDA}"/>
    <cellStyle name="Comma 2 3 2 2 5 4 3" xfId="39470" xr:uid="{8D01FF65-C289-41E3-A8D5-51D3935B6942}"/>
    <cellStyle name="Comma 2 3 2 2 5 5" xfId="16247" xr:uid="{30F22B33-A0BE-4A3D-8FF7-0F1AB827BFA2}"/>
    <cellStyle name="Comma 2 3 2 2 5 5 2" xfId="47071" xr:uid="{6501BB19-5BBB-4460-9FA8-2A4A74560201}"/>
    <cellStyle name="Comma 2 3 2 2 5 6" xfId="31661" xr:uid="{5E3046AE-139E-4594-9687-9023082ADD4D}"/>
    <cellStyle name="Comma 2 3 2 2 6" xfId="1467" xr:uid="{F81885E7-500A-47AD-97F4-06B3E542A567}"/>
    <cellStyle name="Comma 2 3 2 2 6 2" xfId="3366" xr:uid="{C7E72179-A709-4A0E-8D77-6F1590CE0585}"/>
    <cellStyle name="Comma 2 3 2 2 6 2 2" xfId="7169" xr:uid="{F1F7C0C8-6A07-45B2-8FF3-79E03066D8DC}"/>
    <cellStyle name="Comma 2 3 2 2 6 2 2 2" xfId="14980" xr:uid="{06D1EA22-4556-4501-AC69-6C84E153A69F}"/>
    <cellStyle name="Comma 2 3 2 2 6 2 2 2 2" xfId="30391" xr:uid="{58AD1CDD-6B14-468D-9030-6848364FF872}"/>
    <cellStyle name="Comma 2 3 2 2 6 2 2 2 2 2" xfId="61215" xr:uid="{39249567-4E10-4B3E-AEA5-BD06C6F61B7D}"/>
    <cellStyle name="Comma 2 3 2 2 6 2 2 2 3" xfId="45805" xr:uid="{F2CAA6B1-BF59-43A1-AD65-0F2B0CCB2CEF}"/>
    <cellStyle name="Comma 2 3 2 2 6 2 2 3" xfId="22582" xr:uid="{8AF19CB7-748E-4E68-B700-65D6FC77B40A}"/>
    <cellStyle name="Comma 2 3 2 2 6 2 2 3 2" xfId="53406" xr:uid="{4BA15C3D-554B-4305-B92A-B82234AD38F7}"/>
    <cellStyle name="Comma 2 3 2 2 6 2 2 4" xfId="37996" xr:uid="{87F7CA44-14DA-42BF-A1A3-178A0E4C8E7B}"/>
    <cellStyle name="Comma 2 3 2 2 6 2 3" xfId="11177" xr:uid="{0A0E526E-7B7D-40FA-935E-ED5E8B468A86}"/>
    <cellStyle name="Comma 2 3 2 2 6 2 3 2" xfId="26588" xr:uid="{ECAB394F-3F45-4A53-B96F-3D9FEFE9B9DA}"/>
    <cellStyle name="Comma 2 3 2 2 6 2 3 2 2" xfId="57412" xr:uid="{A27438A5-6364-447F-B045-70EA8B3E0077}"/>
    <cellStyle name="Comma 2 3 2 2 6 2 3 3" xfId="42002" xr:uid="{B4CB2F26-FEC8-408F-98EB-AB1842343C47}"/>
    <cellStyle name="Comma 2 3 2 2 6 2 4" xfId="18779" xr:uid="{F87F2F42-D188-47FC-AEDE-A1B1BE43DF11}"/>
    <cellStyle name="Comma 2 3 2 2 6 2 4 2" xfId="49603" xr:uid="{179B7665-9BAB-47C2-978B-6AFA851773D8}"/>
    <cellStyle name="Comma 2 3 2 2 6 2 5" xfId="34193" xr:uid="{66416A81-2F61-4781-B2F1-613385505D91}"/>
    <cellStyle name="Comma 2 3 2 2 6 3" xfId="5270" xr:uid="{977BE004-F964-43F3-B333-983FB8786C47}"/>
    <cellStyle name="Comma 2 3 2 2 6 3 2" xfId="13081" xr:uid="{18502942-6BEA-4F65-BFA7-579072A5D8D4}"/>
    <cellStyle name="Comma 2 3 2 2 6 3 2 2" xfId="28492" xr:uid="{6971F4C4-1EBB-46F7-9CD4-D657F931015A}"/>
    <cellStyle name="Comma 2 3 2 2 6 3 2 2 2" xfId="59316" xr:uid="{C0540A49-57E9-4E5E-AC65-0D628E5AC5E1}"/>
    <cellStyle name="Comma 2 3 2 2 6 3 2 3" xfId="43906" xr:uid="{90052879-8676-4C8F-95EE-BB68A7362DCF}"/>
    <cellStyle name="Comma 2 3 2 2 6 3 3" xfId="20683" xr:uid="{CDEFA11E-C5FB-4283-82B0-CE2A97081ACC}"/>
    <cellStyle name="Comma 2 3 2 2 6 3 3 2" xfId="51507" xr:uid="{D8C930BA-D4D5-49EB-A2FF-471208EAE9FB}"/>
    <cellStyle name="Comma 2 3 2 2 6 3 4" xfId="36097" xr:uid="{708035FE-F1C7-44DB-AEB1-2A57C82EE01B}"/>
    <cellStyle name="Comma 2 3 2 2 6 4" xfId="9278" xr:uid="{7A6F8187-7E94-48F3-928B-12C1F72C5913}"/>
    <cellStyle name="Comma 2 3 2 2 6 4 2" xfId="24689" xr:uid="{AA3A19B0-CE1A-4B6D-ACCF-D70B4D4C4FEC}"/>
    <cellStyle name="Comma 2 3 2 2 6 4 2 2" xfId="55513" xr:uid="{CBDD9161-73C6-4284-A2D8-94435B39831C}"/>
    <cellStyle name="Comma 2 3 2 2 6 4 3" xfId="40103" xr:uid="{DA6B774F-8C1A-4FFE-8932-2B27BD1DEE6A}"/>
    <cellStyle name="Comma 2 3 2 2 6 5" xfId="16880" xr:uid="{1FB71BA3-7AC7-4278-90E7-9DB236C57D70}"/>
    <cellStyle name="Comma 2 3 2 2 6 5 2" xfId="47704" xr:uid="{F6478604-84B9-4329-9B62-E8207C841C38}"/>
    <cellStyle name="Comma 2 3 2 2 6 6" xfId="32294" xr:uid="{E1B9EBC4-C2CB-4E86-857B-DBC2BFD12B36}"/>
    <cellStyle name="Comma 2 3 2 2 7" xfId="2100" xr:uid="{2C574CED-4689-4B8D-AEA7-E267383B8F0F}"/>
    <cellStyle name="Comma 2 3 2 2 7 2" xfId="5903" xr:uid="{EF17F799-B725-411E-9264-024B838171F3}"/>
    <cellStyle name="Comma 2 3 2 2 7 2 2" xfId="13714" xr:uid="{353D5284-2393-4F0A-A3C8-976F8B0BF1C1}"/>
    <cellStyle name="Comma 2 3 2 2 7 2 2 2" xfId="29125" xr:uid="{E6623E98-0472-4245-A95E-AAB02C963489}"/>
    <cellStyle name="Comma 2 3 2 2 7 2 2 2 2" xfId="59949" xr:uid="{4E04FF64-81E1-4561-A80A-84223D7C90A7}"/>
    <cellStyle name="Comma 2 3 2 2 7 2 2 3" xfId="44539" xr:uid="{FD95747C-480C-4A33-A381-7CA3501F1B88}"/>
    <cellStyle name="Comma 2 3 2 2 7 2 3" xfId="21316" xr:uid="{3EF549A4-E00D-4842-AC34-EEFD255D37A2}"/>
    <cellStyle name="Comma 2 3 2 2 7 2 3 2" xfId="52140" xr:uid="{B7B1FA3A-6AF7-4A44-B17B-5A3E5296B1BC}"/>
    <cellStyle name="Comma 2 3 2 2 7 2 4" xfId="36730" xr:uid="{7A4691ED-A8BB-49AF-BDFC-0312631A5EE4}"/>
    <cellStyle name="Comma 2 3 2 2 7 3" xfId="9911" xr:uid="{E242688E-D8B4-4B01-A7A7-42EC35E8ECBC}"/>
    <cellStyle name="Comma 2 3 2 2 7 3 2" xfId="25322" xr:uid="{28FE02B0-1E90-4D2D-B8EB-C4F9232FFB12}"/>
    <cellStyle name="Comma 2 3 2 2 7 3 2 2" xfId="56146" xr:uid="{7EA710E8-5908-432F-AE7A-77C75FCC4196}"/>
    <cellStyle name="Comma 2 3 2 2 7 3 3" xfId="40736" xr:uid="{5B95D1AB-69C8-4F3C-B921-D9D8C4631521}"/>
    <cellStyle name="Comma 2 3 2 2 7 4" xfId="17513" xr:uid="{5ADB7CBB-FF7F-4AEE-BDDB-16FC04C02806}"/>
    <cellStyle name="Comma 2 3 2 2 7 4 2" xfId="48337" xr:uid="{74D19774-D7B7-414E-9F04-98A8944949EE}"/>
    <cellStyle name="Comma 2 3 2 2 7 5" xfId="32927" xr:uid="{49043DDF-1D85-40B9-822A-1145B5F12509}"/>
    <cellStyle name="Comma 2 3 2 2 8" xfId="4004" xr:uid="{5BB43022-64DB-492F-8AAF-5255B8E4D88A}"/>
    <cellStyle name="Comma 2 3 2 2 8 2" xfId="11815" xr:uid="{3ED8057A-D5BF-4BB1-9093-67CC7B9ECC5C}"/>
    <cellStyle name="Comma 2 3 2 2 8 2 2" xfId="27226" xr:uid="{C3D0B323-E6CA-4DA8-B7AE-D1E645060B67}"/>
    <cellStyle name="Comma 2 3 2 2 8 2 2 2" xfId="58050" xr:uid="{D0E4DBD0-6FF4-4259-B127-532EDA51E7E4}"/>
    <cellStyle name="Comma 2 3 2 2 8 2 3" xfId="42640" xr:uid="{600ED6E4-4620-4ED1-9603-31ECEEFCD68B}"/>
    <cellStyle name="Comma 2 3 2 2 8 3" xfId="19417" xr:uid="{C3DAD732-228A-4580-9493-14751702977D}"/>
    <cellStyle name="Comma 2 3 2 2 8 3 2" xfId="50241" xr:uid="{7FC7DA12-6D03-450F-98F8-85D0F2731B19}"/>
    <cellStyle name="Comma 2 3 2 2 8 4" xfId="34831" xr:uid="{A6671428-2A30-4D10-8CAC-0A27DDE3969F}"/>
    <cellStyle name="Comma 2 3 2 2 9" xfId="8012" xr:uid="{4BC97DCF-BBE5-44A3-BC6E-8CA8E571B0E9}"/>
    <cellStyle name="Comma 2 3 2 2 9 2" xfId="23423" xr:uid="{CC0DDC91-59FD-4D80-B958-BF294A436D48}"/>
    <cellStyle name="Comma 2 3 2 2 9 2 2" xfId="54247" xr:uid="{41FCFF78-BE04-4AB2-AB4D-D836EADDBC3C}"/>
    <cellStyle name="Comma 2 3 2 2 9 3" xfId="38837" xr:uid="{11E14F9F-F24E-4785-8F89-0081E03A211D}"/>
    <cellStyle name="Comma 2 3 2 3" xfId="240" xr:uid="{56B0F1BD-0389-460B-AAD9-2667E8F68065}"/>
    <cellStyle name="Comma 2 3 2 3 10" xfId="15654" xr:uid="{85CCD0B3-54FB-4FB6-87AB-3BB060AA6E66}"/>
    <cellStyle name="Comma 2 3 2 3 10 2" xfId="46478" xr:uid="{2D8C432A-42ED-4F12-BBDB-7DE96FF0311D}"/>
    <cellStyle name="Comma 2 3 2 3 11" xfId="31068" xr:uid="{A0010626-5AA7-40D6-992B-BE01A087943A}"/>
    <cellStyle name="Comma 2 3 2 3 2" xfId="663" xr:uid="{DA542C5A-5080-42E1-9BC5-869088EAD84A}"/>
    <cellStyle name="Comma 2 3 2 3 2 2" xfId="1296" xr:uid="{0B2E4A16-0CDC-463B-9C61-85EA1B1C9A3C}"/>
    <cellStyle name="Comma 2 3 2 3 2 2 2" xfId="3195" xr:uid="{974FD037-C9F3-4DA9-9BD6-878B420494DD}"/>
    <cellStyle name="Comma 2 3 2 3 2 2 2 2" xfId="6998" xr:uid="{BF0B327D-6DA0-41CA-B793-912B48F09E17}"/>
    <cellStyle name="Comma 2 3 2 3 2 2 2 2 2" xfId="14809" xr:uid="{F423B373-1E31-48D8-BE6F-A7A57933A7E5}"/>
    <cellStyle name="Comma 2 3 2 3 2 2 2 2 2 2" xfId="30220" xr:uid="{59ACB9C7-131C-432B-B1F6-7D803C19C3E9}"/>
    <cellStyle name="Comma 2 3 2 3 2 2 2 2 2 2 2" xfId="61044" xr:uid="{6493882E-C534-4E09-86DB-1DE50AFBA9EF}"/>
    <cellStyle name="Comma 2 3 2 3 2 2 2 2 2 3" xfId="45634" xr:uid="{9571067E-2B60-40BD-8619-89370FE8E01E}"/>
    <cellStyle name="Comma 2 3 2 3 2 2 2 2 3" xfId="22411" xr:uid="{6C8CE70C-76BC-4BB0-9C40-60A8517A5642}"/>
    <cellStyle name="Comma 2 3 2 3 2 2 2 2 3 2" xfId="53235" xr:uid="{4B3D6149-35D2-4684-982A-9F373784FEDC}"/>
    <cellStyle name="Comma 2 3 2 3 2 2 2 2 4" xfId="37825" xr:uid="{40B01701-3977-4CA6-AA3B-4CE8B8D701AA}"/>
    <cellStyle name="Comma 2 3 2 3 2 2 2 3" xfId="11006" xr:uid="{2D7704F6-F2B7-42F0-A4A5-4646F00C426D}"/>
    <cellStyle name="Comma 2 3 2 3 2 2 2 3 2" xfId="26417" xr:uid="{73D2B958-0717-4439-8E27-9ADE5793526E}"/>
    <cellStyle name="Comma 2 3 2 3 2 2 2 3 2 2" xfId="57241" xr:uid="{7FE73B70-E471-4A3E-A947-12EF0001ACE0}"/>
    <cellStyle name="Comma 2 3 2 3 2 2 2 3 3" xfId="41831" xr:uid="{0CDC5A03-C833-4B2A-A90C-ABED3D320DCF}"/>
    <cellStyle name="Comma 2 3 2 3 2 2 2 4" xfId="18608" xr:uid="{450AFCB6-885A-474B-AB73-E830CF6C86F4}"/>
    <cellStyle name="Comma 2 3 2 3 2 2 2 4 2" xfId="49432" xr:uid="{5209CBB2-9450-4305-853C-2AA9F466AAE6}"/>
    <cellStyle name="Comma 2 3 2 3 2 2 2 5" xfId="34022" xr:uid="{ED389618-F3C1-48E7-AC14-212B8954B7AA}"/>
    <cellStyle name="Comma 2 3 2 3 2 2 3" xfId="5099" xr:uid="{25A00C15-36DD-4685-8B81-662334E95BBB}"/>
    <cellStyle name="Comma 2 3 2 3 2 2 3 2" xfId="12910" xr:uid="{0EA72616-72FC-4903-9B7B-CA21025BE20A}"/>
    <cellStyle name="Comma 2 3 2 3 2 2 3 2 2" xfId="28321" xr:uid="{0590FDDB-80F6-47D7-80A0-2C825133A814}"/>
    <cellStyle name="Comma 2 3 2 3 2 2 3 2 2 2" xfId="59145" xr:uid="{FA3EC5B2-B9C6-4261-9B86-01B360666519}"/>
    <cellStyle name="Comma 2 3 2 3 2 2 3 2 3" xfId="43735" xr:uid="{0B0E661D-4D2D-4B77-AB1B-874050E903B0}"/>
    <cellStyle name="Comma 2 3 2 3 2 2 3 3" xfId="20512" xr:uid="{FD5C00B5-BAD7-4B24-A8F0-FF2AEF993801}"/>
    <cellStyle name="Comma 2 3 2 3 2 2 3 3 2" xfId="51336" xr:uid="{CFFA05A3-9782-42BA-B050-9F3408BC0F19}"/>
    <cellStyle name="Comma 2 3 2 3 2 2 3 4" xfId="35926" xr:uid="{F5DDC199-9E80-44EA-9B2B-7E0D9CE38562}"/>
    <cellStyle name="Comma 2 3 2 3 2 2 4" xfId="9107" xr:uid="{8E4CE47B-7FAC-4DB5-BB7E-935A73B78E80}"/>
    <cellStyle name="Comma 2 3 2 3 2 2 4 2" xfId="24518" xr:uid="{B8DD03ED-E4E5-4061-B6B2-4F86E7585CED}"/>
    <cellStyle name="Comma 2 3 2 3 2 2 4 2 2" xfId="55342" xr:uid="{63C31991-C234-473B-BD23-8F28A71FC055}"/>
    <cellStyle name="Comma 2 3 2 3 2 2 4 3" xfId="39932" xr:uid="{975B5867-8B62-4A0B-8726-DFA020A1EC58}"/>
    <cellStyle name="Comma 2 3 2 3 2 2 5" xfId="16709" xr:uid="{843C7AB3-320A-4254-BE09-71EAD89B5947}"/>
    <cellStyle name="Comma 2 3 2 3 2 2 5 2" xfId="47533" xr:uid="{55DE6A00-C898-495C-8670-CDA45A65D5E6}"/>
    <cellStyle name="Comma 2 3 2 3 2 2 6" xfId="32123" xr:uid="{877E8E4C-4F02-4E2B-9AA5-F3EE37C75B4B}"/>
    <cellStyle name="Comma 2 3 2 3 2 3" xfId="1929" xr:uid="{C7208805-B121-4AD3-9315-1C1BF6339F9D}"/>
    <cellStyle name="Comma 2 3 2 3 2 3 2" xfId="3828" xr:uid="{E899C8A2-81B0-4B29-8E70-0BEF0823EFCA}"/>
    <cellStyle name="Comma 2 3 2 3 2 3 2 2" xfId="7631" xr:uid="{391506B9-5980-44EA-89BF-6C8AF9B45EF5}"/>
    <cellStyle name="Comma 2 3 2 3 2 3 2 2 2" xfId="15442" xr:uid="{66EDF7D7-0B60-492F-B2DA-80C1FEF6C322}"/>
    <cellStyle name="Comma 2 3 2 3 2 3 2 2 2 2" xfId="30853" xr:uid="{EE6A10B7-2F3E-484A-88FE-B1748674B2AC}"/>
    <cellStyle name="Comma 2 3 2 3 2 3 2 2 2 2 2" xfId="61677" xr:uid="{A6A99C7B-44BC-4E50-B00D-690168DEDD5B}"/>
    <cellStyle name="Comma 2 3 2 3 2 3 2 2 2 3" xfId="46267" xr:uid="{FDC4D54E-4E82-41B5-8852-F95521D7F7CF}"/>
    <cellStyle name="Comma 2 3 2 3 2 3 2 2 3" xfId="23044" xr:uid="{C65253D4-41BD-45F9-9953-5B6951C1DBC2}"/>
    <cellStyle name="Comma 2 3 2 3 2 3 2 2 3 2" xfId="53868" xr:uid="{545A8850-A124-42C3-90F2-7B820D066B27}"/>
    <cellStyle name="Comma 2 3 2 3 2 3 2 2 4" xfId="38458" xr:uid="{0718FB56-4414-4F05-9F78-F7610E56E3CB}"/>
    <cellStyle name="Comma 2 3 2 3 2 3 2 3" xfId="11639" xr:uid="{AAE1833D-C74E-4A92-8C26-EAC8BC2C0CDB}"/>
    <cellStyle name="Comma 2 3 2 3 2 3 2 3 2" xfId="27050" xr:uid="{9AA27D5D-5E12-444D-AC05-93F33466B562}"/>
    <cellStyle name="Comma 2 3 2 3 2 3 2 3 2 2" xfId="57874" xr:uid="{573D2E36-4694-4358-ABB5-35D373F45494}"/>
    <cellStyle name="Comma 2 3 2 3 2 3 2 3 3" xfId="42464" xr:uid="{BAF10011-3971-4945-B637-CBC95ED0B2CF}"/>
    <cellStyle name="Comma 2 3 2 3 2 3 2 4" xfId="19241" xr:uid="{45B84805-0F17-44AC-8061-2E0D7464CA5F}"/>
    <cellStyle name="Comma 2 3 2 3 2 3 2 4 2" xfId="50065" xr:uid="{71425A6D-5AD0-49B6-A352-E25EC573CE5E}"/>
    <cellStyle name="Comma 2 3 2 3 2 3 2 5" xfId="34655" xr:uid="{19F1A190-E74D-4907-A852-7B0D9BA9F3A5}"/>
    <cellStyle name="Comma 2 3 2 3 2 3 3" xfId="5732" xr:uid="{47E51DE8-156A-41D3-A8E1-6CF18D5AACD2}"/>
    <cellStyle name="Comma 2 3 2 3 2 3 3 2" xfId="13543" xr:uid="{5C76E2C6-EE1C-472D-B1BC-DE5A4EDE0002}"/>
    <cellStyle name="Comma 2 3 2 3 2 3 3 2 2" xfId="28954" xr:uid="{4CB3C59F-1FAC-40CA-8B60-E42EC957AC78}"/>
    <cellStyle name="Comma 2 3 2 3 2 3 3 2 2 2" xfId="59778" xr:uid="{16236FB0-9833-4EC5-9713-C04CADB31AAD}"/>
    <cellStyle name="Comma 2 3 2 3 2 3 3 2 3" xfId="44368" xr:uid="{6F47B272-5D8F-47E0-B40F-DB46316DB189}"/>
    <cellStyle name="Comma 2 3 2 3 2 3 3 3" xfId="21145" xr:uid="{F003FC14-F41D-44F7-803D-64446027669A}"/>
    <cellStyle name="Comma 2 3 2 3 2 3 3 3 2" xfId="51969" xr:uid="{5746A816-7A19-409E-97C2-DAE8865BDE61}"/>
    <cellStyle name="Comma 2 3 2 3 2 3 3 4" xfId="36559" xr:uid="{58FF10B9-3144-4B0F-BC92-1EDDDD21B3FE}"/>
    <cellStyle name="Comma 2 3 2 3 2 3 4" xfId="9740" xr:uid="{9EDE9508-E77F-420B-8BB7-90E6BAE729BF}"/>
    <cellStyle name="Comma 2 3 2 3 2 3 4 2" xfId="25151" xr:uid="{D661B295-81C8-4E42-833C-69921CEECF1F}"/>
    <cellStyle name="Comma 2 3 2 3 2 3 4 2 2" xfId="55975" xr:uid="{73B50DDF-CDDC-4D86-9E61-154CB410C836}"/>
    <cellStyle name="Comma 2 3 2 3 2 3 4 3" xfId="40565" xr:uid="{75B309F8-6C54-4331-B9C7-54348FAAEC17}"/>
    <cellStyle name="Comma 2 3 2 3 2 3 5" xfId="17342" xr:uid="{79050817-6FF2-4DCD-8BD7-A76003F06230}"/>
    <cellStyle name="Comma 2 3 2 3 2 3 5 2" xfId="48166" xr:uid="{A3935736-A6FF-46E4-981D-81BEE3A95C65}"/>
    <cellStyle name="Comma 2 3 2 3 2 3 6" xfId="32756" xr:uid="{36702D34-A027-448D-A5F9-398CAA286BA8}"/>
    <cellStyle name="Comma 2 3 2 3 2 4" xfId="2562" xr:uid="{577D1AF7-D60D-4BA1-804E-8521C9EF3EA3}"/>
    <cellStyle name="Comma 2 3 2 3 2 4 2" xfId="6365" xr:uid="{E43B77DC-2F81-4963-9A79-6A01235E1E9C}"/>
    <cellStyle name="Comma 2 3 2 3 2 4 2 2" xfId="14176" xr:uid="{FDBF03E9-1D4A-44BF-B5DB-FC44ABA7B031}"/>
    <cellStyle name="Comma 2 3 2 3 2 4 2 2 2" xfId="29587" xr:uid="{D5A3B67F-41C8-492A-AC0C-4B07A9C6F1BE}"/>
    <cellStyle name="Comma 2 3 2 3 2 4 2 2 2 2" xfId="60411" xr:uid="{CB1C8BF3-D1F4-4EBA-95EF-D869809276A9}"/>
    <cellStyle name="Comma 2 3 2 3 2 4 2 2 3" xfId="45001" xr:uid="{247E36FB-CD82-4BD3-8192-9D7DF00A604B}"/>
    <cellStyle name="Comma 2 3 2 3 2 4 2 3" xfId="21778" xr:uid="{C02A4B9F-C1F2-4466-9E4F-11D9655C95CB}"/>
    <cellStyle name="Comma 2 3 2 3 2 4 2 3 2" xfId="52602" xr:uid="{B4E37690-CC9F-4621-8365-B7E9639547A9}"/>
    <cellStyle name="Comma 2 3 2 3 2 4 2 4" xfId="37192" xr:uid="{85ABEEF1-B823-4ACE-B2D8-4A2DA2938EFC}"/>
    <cellStyle name="Comma 2 3 2 3 2 4 3" xfId="10373" xr:uid="{01879DCE-6F27-44F8-B4E8-FA344C9E61D4}"/>
    <cellStyle name="Comma 2 3 2 3 2 4 3 2" xfId="25784" xr:uid="{E2DCFE9C-053F-4EE4-888A-482265ED4C01}"/>
    <cellStyle name="Comma 2 3 2 3 2 4 3 2 2" xfId="56608" xr:uid="{C36C6671-9535-48A0-8245-82ECAE5FE80A}"/>
    <cellStyle name="Comma 2 3 2 3 2 4 3 3" xfId="41198" xr:uid="{B5C32D80-29D3-4BBF-8733-C743852FD2FD}"/>
    <cellStyle name="Comma 2 3 2 3 2 4 4" xfId="17975" xr:uid="{C550D8F4-9D78-4D36-804A-8C289BA4F079}"/>
    <cellStyle name="Comma 2 3 2 3 2 4 4 2" xfId="48799" xr:uid="{A52C2BDB-17EF-463A-95B3-2CF20618CDAD}"/>
    <cellStyle name="Comma 2 3 2 3 2 4 5" xfId="33389" xr:uid="{83BF1D15-E7BB-407A-9132-F77718B08E8C}"/>
    <cellStyle name="Comma 2 3 2 3 2 5" xfId="4466" xr:uid="{9CA8A5EC-86A5-48FE-BE84-1D6490FA8541}"/>
    <cellStyle name="Comma 2 3 2 3 2 5 2" xfId="12277" xr:uid="{6DB19757-0864-4B73-802B-482197E23771}"/>
    <cellStyle name="Comma 2 3 2 3 2 5 2 2" xfId="27688" xr:uid="{87B551C7-5531-4501-B4D7-0ECE6C0B800E}"/>
    <cellStyle name="Comma 2 3 2 3 2 5 2 2 2" xfId="58512" xr:uid="{F65150A9-88FF-4203-9C5A-72FB40E521B5}"/>
    <cellStyle name="Comma 2 3 2 3 2 5 2 3" xfId="43102" xr:uid="{C356818A-7E8E-40F2-83BF-FC68535AB812}"/>
    <cellStyle name="Comma 2 3 2 3 2 5 3" xfId="19879" xr:uid="{D722C7DB-6B93-47E0-A35B-5610E7896C5E}"/>
    <cellStyle name="Comma 2 3 2 3 2 5 3 2" xfId="50703" xr:uid="{EDC890DE-AF7A-4BD5-8F99-553F436BC236}"/>
    <cellStyle name="Comma 2 3 2 3 2 5 4" xfId="35293" xr:uid="{1F2224DD-C650-4395-A0AC-9A60A5934ECE}"/>
    <cellStyle name="Comma 2 3 2 3 2 6" xfId="8474" xr:uid="{FB6B1432-63BC-496A-8E4B-85CA2C326988}"/>
    <cellStyle name="Comma 2 3 2 3 2 6 2" xfId="23885" xr:uid="{5C75DDF5-3E68-4F6A-808C-DAA359196A48}"/>
    <cellStyle name="Comma 2 3 2 3 2 6 2 2" xfId="54709" xr:uid="{D61236B7-A322-4133-8300-6D1BCE0CED13}"/>
    <cellStyle name="Comma 2 3 2 3 2 6 3" xfId="39299" xr:uid="{3ECBCCFB-1D51-4D35-839A-82E9948BC526}"/>
    <cellStyle name="Comma 2 3 2 3 2 7" xfId="16076" xr:uid="{97F36942-3AA7-472D-AAEA-F6EF282CA0B5}"/>
    <cellStyle name="Comma 2 3 2 3 2 7 2" xfId="46900" xr:uid="{A598CA57-62D7-4B73-8214-1C47AC4C6FB3}"/>
    <cellStyle name="Comma 2 3 2 3 2 8" xfId="31490" xr:uid="{98CBEFCA-DA41-4ED2-8D06-2901D2FA804C}"/>
    <cellStyle name="Comma 2 3 2 3 3" xfId="454" xr:uid="{40452CF8-2521-43D6-A1CC-1D4101235896}"/>
    <cellStyle name="Comma 2 3 2 3 3 2" xfId="1087" xr:uid="{8BB1ECFE-23FC-4289-9650-FAF4E2129953}"/>
    <cellStyle name="Comma 2 3 2 3 3 2 2" xfId="2986" xr:uid="{7CAB919B-83D0-44C2-A39A-A352A70A0732}"/>
    <cellStyle name="Comma 2 3 2 3 3 2 2 2" xfId="6789" xr:uid="{FD48ADF0-FC38-45C2-9847-ABC52296181F}"/>
    <cellStyle name="Comma 2 3 2 3 3 2 2 2 2" xfId="14600" xr:uid="{4BE1D6C9-A51E-42F5-AC47-C5F9775957F2}"/>
    <cellStyle name="Comma 2 3 2 3 3 2 2 2 2 2" xfId="30011" xr:uid="{A165B9DA-51A9-4CCF-B242-BE56A506425A}"/>
    <cellStyle name="Comma 2 3 2 3 3 2 2 2 2 2 2" xfId="60835" xr:uid="{A4F217AB-836F-4230-B23C-FB756BC903EC}"/>
    <cellStyle name="Comma 2 3 2 3 3 2 2 2 2 3" xfId="45425" xr:uid="{64A2E1C5-3DBB-42A9-94C9-D6909655C4D8}"/>
    <cellStyle name="Comma 2 3 2 3 3 2 2 2 3" xfId="22202" xr:uid="{2A3FE76E-8326-4B90-95C5-8EB779078111}"/>
    <cellStyle name="Comma 2 3 2 3 3 2 2 2 3 2" xfId="53026" xr:uid="{12E70F39-D60E-4A09-ADF9-2F4478031AEE}"/>
    <cellStyle name="Comma 2 3 2 3 3 2 2 2 4" xfId="37616" xr:uid="{0186A488-8328-41C4-9A14-477B3357A630}"/>
    <cellStyle name="Comma 2 3 2 3 3 2 2 3" xfId="10797" xr:uid="{F784E70E-3F6A-44C9-A408-BBEFFF9D16F9}"/>
    <cellStyle name="Comma 2 3 2 3 3 2 2 3 2" xfId="26208" xr:uid="{112C1C4F-03B3-4BE5-9F4B-0CA0CB4AE010}"/>
    <cellStyle name="Comma 2 3 2 3 3 2 2 3 2 2" xfId="57032" xr:uid="{0CE1948F-948D-4BB5-B741-8E13810B3960}"/>
    <cellStyle name="Comma 2 3 2 3 3 2 2 3 3" xfId="41622" xr:uid="{FA59393D-CF5F-41AF-8756-E099F2C38BF2}"/>
    <cellStyle name="Comma 2 3 2 3 3 2 2 4" xfId="18399" xr:uid="{B80DE43C-BFB0-46DD-83A5-C51395CEC857}"/>
    <cellStyle name="Comma 2 3 2 3 3 2 2 4 2" xfId="49223" xr:uid="{BE89A8A5-9F43-4DB2-B6C2-9CE5358AC3EB}"/>
    <cellStyle name="Comma 2 3 2 3 3 2 2 5" xfId="33813" xr:uid="{B1AFA9B7-B654-4254-B4B6-024A865BA499}"/>
    <cellStyle name="Comma 2 3 2 3 3 2 3" xfId="4890" xr:uid="{24B5F1CC-B6B1-4D0C-A901-1C4EC9B74277}"/>
    <cellStyle name="Comma 2 3 2 3 3 2 3 2" xfId="12701" xr:uid="{BB94ADC0-9415-4436-96CD-B17C68C80AD9}"/>
    <cellStyle name="Comma 2 3 2 3 3 2 3 2 2" xfId="28112" xr:uid="{76E73609-581E-40E3-A258-83B03EB946ED}"/>
    <cellStyle name="Comma 2 3 2 3 3 2 3 2 2 2" xfId="58936" xr:uid="{631221A6-D499-4953-BF3C-8E883E029A00}"/>
    <cellStyle name="Comma 2 3 2 3 3 2 3 2 3" xfId="43526" xr:uid="{0E9121CF-F8CD-4261-A486-CA58E6F34B59}"/>
    <cellStyle name="Comma 2 3 2 3 3 2 3 3" xfId="20303" xr:uid="{93ED2165-84B9-45F8-925D-C4B6CB54DBE2}"/>
    <cellStyle name="Comma 2 3 2 3 3 2 3 3 2" xfId="51127" xr:uid="{FDDFA726-E751-49A8-BC8A-46E59816D3F6}"/>
    <cellStyle name="Comma 2 3 2 3 3 2 3 4" xfId="35717" xr:uid="{329180FC-268E-4FC3-891F-C698C8F19751}"/>
    <cellStyle name="Comma 2 3 2 3 3 2 4" xfId="8898" xr:uid="{0FE75424-5F21-41E9-A55A-093EBE04BBAC}"/>
    <cellStyle name="Comma 2 3 2 3 3 2 4 2" xfId="24309" xr:uid="{CACC6AD0-608B-4548-8591-3D97CB933586}"/>
    <cellStyle name="Comma 2 3 2 3 3 2 4 2 2" xfId="55133" xr:uid="{BF229B9B-25D7-4B18-852C-652D6EA66F59}"/>
    <cellStyle name="Comma 2 3 2 3 3 2 4 3" xfId="39723" xr:uid="{7B8A243C-8171-48D0-85BC-298897E6C88B}"/>
    <cellStyle name="Comma 2 3 2 3 3 2 5" xfId="16500" xr:uid="{94E1F0FD-F043-4733-9090-3370449BAC9E}"/>
    <cellStyle name="Comma 2 3 2 3 3 2 5 2" xfId="47324" xr:uid="{7928CB77-4CFA-4BF0-92ED-D731B7050876}"/>
    <cellStyle name="Comma 2 3 2 3 3 2 6" xfId="31914" xr:uid="{7AFE0D3E-A7E2-4EDB-BC84-34F8B9709388}"/>
    <cellStyle name="Comma 2 3 2 3 3 3" xfId="1720" xr:uid="{EF22A7CB-4D55-4ED6-8F3B-14CEBC8FE242}"/>
    <cellStyle name="Comma 2 3 2 3 3 3 2" xfId="3619" xr:uid="{E3F9EFB1-7D27-42BC-B399-D011BB556CE6}"/>
    <cellStyle name="Comma 2 3 2 3 3 3 2 2" xfId="7422" xr:uid="{82F68159-0C75-48AD-A7BF-0C0795925A0D}"/>
    <cellStyle name="Comma 2 3 2 3 3 3 2 2 2" xfId="15233" xr:uid="{5E12798E-CF38-4A4E-A469-604ED923FFD0}"/>
    <cellStyle name="Comma 2 3 2 3 3 3 2 2 2 2" xfId="30644" xr:uid="{1BDA8FD2-9C33-4870-9DC6-D3D8EA5629DE}"/>
    <cellStyle name="Comma 2 3 2 3 3 3 2 2 2 2 2" xfId="61468" xr:uid="{68215DDA-580E-4F67-9C79-7F53DAF67129}"/>
    <cellStyle name="Comma 2 3 2 3 3 3 2 2 2 3" xfId="46058" xr:uid="{B2C26801-8E0B-467A-851D-A3DF5AB64535}"/>
    <cellStyle name="Comma 2 3 2 3 3 3 2 2 3" xfId="22835" xr:uid="{DB6D429C-BBA5-4775-8FAB-D40DB48B7B9C}"/>
    <cellStyle name="Comma 2 3 2 3 3 3 2 2 3 2" xfId="53659" xr:uid="{246B9DD0-B988-496C-8048-6A31336567F9}"/>
    <cellStyle name="Comma 2 3 2 3 3 3 2 2 4" xfId="38249" xr:uid="{8190FDDD-1D8E-4E17-AE78-03D63DABC1EB}"/>
    <cellStyle name="Comma 2 3 2 3 3 3 2 3" xfId="11430" xr:uid="{81226E06-8774-4674-986F-030BDF13BE9F}"/>
    <cellStyle name="Comma 2 3 2 3 3 3 2 3 2" xfId="26841" xr:uid="{D484D409-6786-48A7-B6E2-FD0AF711A06F}"/>
    <cellStyle name="Comma 2 3 2 3 3 3 2 3 2 2" xfId="57665" xr:uid="{E89C87A3-ED0A-400E-8C9D-AC92CA053F99}"/>
    <cellStyle name="Comma 2 3 2 3 3 3 2 3 3" xfId="42255" xr:uid="{081F0716-F0D1-41BC-84D1-E1794D8A9319}"/>
    <cellStyle name="Comma 2 3 2 3 3 3 2 4" xfId="19032" xr:uid="{4AA5EB70-97B1-4C81-9E72-284B778D2CA3}"/>
    <cellStyle name="Comma 2 3 2 3 3 3 2 4 2" xfId="49856" xr:uid="{EB91108B-B226-4ADC-ABF8-C570F8EFCDC4}"/>
    <cellStyle name="Comma 2 3 2 3 3 3 2 5" xfId="34446" xr:uid="{39EA7231-3FEA-4777-B10B-1869F78B2B01}"/>
    <cellStyle name="Comma 2 3 2 3 3 3 3" xfId="5523" xr:uid="{A6B4841D-D1FA-4E22-AAB5-13A4B5C9BB11}"/>
    <cellStyle name="Comma 2 3 2 3 3 3 3 2" xfId="13334" xr:uid="{02805D54-B7BA-444C-BBB9-7055CD5B0272}"/>
    <cellStyle name="Comma 2 3 2 3 3 3 3 2 2" xfId="28745" xr:uid="{9C4E216A-65EC-4163-B544-AFC482206D07}"/>
    <cellStyle name="Comma 2 3 2 3 3 3 3 2 2 2" xfId="59569" xr:uid="{BAC9F5FA-B1CC-4193-A27C-2B387D5FDE1B}"/>
    <cellStyle name="Comma 2 3 2 3 3 3 3 2 3" xfId="44159" xr:uid="{07A77C63-A1A8-4A77-B10C-C5C2CB81BF6B}"/>
    <cellStyle name="Comma 2 3 2 3 3 3 3 3" xfId="20936" xr:uid="{6DBE31EA-C60B-40E8-8A5E-D96DA5B1360C}"/>
    <cellStyle name="Comma 2 3 2 3 3 3 3 3 2" xfId="51760" xr:uid="{DEEF6AED-EDDE-485D-BCED-5E88DF9F8F30}"/>
    <cellStyle name="Comma 2 3 2 3 3 3 3 4" xfId="36350" xr:uid="{9B2DE965-BAA7-4166-AF1C-DEA0011AF601}"/>
    <cellStyle name="Comma 2 3 2 3 3 3 4" xfId="9531" xr:uid="{576B4DCB-88F5-4566-9C1C-25FE77C2F2E6}"/>
    <cellStyle name="Comma 2 3 2 3 3 3 4 2" xfId="24942" xr:uid="{A1636846-047A-4FD7-96FD-8EFB9CEBB86F}"/>
    <cellStyle name="Comma 2 3 2 3 3 3 4 2 2" xfId="55766" xr:uid="{F0F11752-244F-46A5-8E75-292A9399BA69}"/>
    <cellStyle name="Comma 2 3 2 3 3 3 4 3" xfId="40356" xr:uid="{B1163564-DAB3-468F-BAF2-288EDBB1C4DC}"/>
    <cellStyle name="Comma 2 3 2 3 3 3 5" xfId="17133" xr:uid="{BB561656-9E0D-4883-A205-55844F9CAF96}"/>
    <cellStyle name="Comma 2 3 2 3 3 3 5 2" xfId="47957" xr:uid="{B43E8EDF-0AFD-4177-BEE2-9771F63E570D}"/>
    <cellStyle name="Comma 2 3 2 3 3 3 6" xfId="32547" xr:uid="{9ABDF45C-7430-4252-939A-DE7906537B1B}"/>
    <cellStyle name="Comma 2 3 2 3 3 4" xfId="2353" xr:uid="{416951AB-06F4-4A1A-A4FA-ECEA5CA541AE}"/>
    <cellStyle name="Comma 2 3 2 3 3 4 2" xfId="6156" xr:uid="{A9F920B5-3AEA-42AA-87CC-6257BD172088}"/>
    <cellStyle name="Comma 2 3 2 3 3 4 2 2" xfId="13967" xr:uid="{AC22BFFB-DC75-4660-AEBC-20CEA09FA9BB}"/>
    <cellStyle name="Comma 2 3 2 3 3 4 2 2 2" xfId="29378" xr:uid="{817CD802-B070-4A89-9D23-946D375FB0F4}"/>
    <cellStyle name="Comma 2 3 2 3 3 4 2 2 2 2" xfId="60202" xr:uid="{591D23C2-2BE5-4CA2-92CB-F9DEE9F17EFA}"/>
    <cellStyle name="Comma 2 3 2 3 3 4 2 2 3" xfId="44792" xr:uid="{022D06CB-DFF0-4C24-B361-CBF2A09A79AE}"/>
    <cellStyle name="Comma 2 3 2 3 3 4 2 3" xfId="21569" xr:uid="{E19AB68B-3112-480F-B2A9-BA27D43E868D}"/>
    <cellStyle name="Comma 2 3 2 3 3 4 2 3 2" xfId="52393" xr:uid="{E2BBFB93-6D01-4D57-912F-EFB2D1EC954F}"/>
    <cellStyle name="Comma 2 3 2 3 3 4 2 4" xfId="36983" xr:uid="{24155B5B-DBA0-4D4E-A917-EA0B1D70E8C9}"/>
    <cellStyle name="Comma 2 3 2 3 3 4 3" xfId="10164" xr:uid="{E62A9671-42F4-419F-B7C8-DEC3EB53DB8E}"/>
    <cellStyle name="Comma 2 3 2 3 3 4 3 2" xfId="25575" xr:uid="{38B57BA1-D4FC-4E7B-8145-541F168A13BD}"/>
    <cellStyle name="Comma 2 3 2 3 3 4 3 2 2" xfId="56399" xr:uid="{C31BC187-BC48-4840-9718-9E432F63E71A}"/>
    <cellStyle name="Comma 2 3 2 3 3 4 3 3" xfId="40989" xr:uid="{6A86C07A-32DE-4927-8B1B-7DA04D88D654}"/>
    <cellStyle name="Comma 2 3 2 3 3 4 4" xfId="17766" xr:uid="{E2514556-5423-485B-9A53-0658BE57C6ED}"/>
    <cellStyle name="Comma 2 3 2 3 3 4 4 2" xfId="48590" xr:uid="{105EE00F-10E9-4AC9-9B0D-5DA217AE3C55}"/>
    <cellStyle name="Comma 2 3 2 3 3 4 5" xfId="33180" xr:uid="{2B772E17-F010-462B-817D-65AA54AB7EFB}"/>
    <cellStyle name="Comma 2 3 2 3 3 5" xfId="4257" xr:uid="{8E3C0A77-678A-4844-8544-06544354E702}"/>
    <cellStyle name="Comma 2 3 2 3 3 5 2" xfId="12068" xr:uid="{8FDC002E-8619-4316-9AE7-4AC273FC6827}"/>
    <cellStyle name="Comma 2 3 2 3 3 5 2 2" xfId="27479" xr:uid="{2E091A58-E38A-461F-9A3D-44238B7BCF23}"/>
    <cellStyle name="Comma 2 3 2 3 3 5 2 2 2" xfId="58303" xr:uid="{85DF3E97-70BB-4CDC-AE6E-955295ADCC82}"/>
    <cellStyle name="Comma 2 3 2 3 3 5 2 3" xfId="42893" xr:uid="{E52AEF74-E6AE-4A4B-9C25-C1C7B815423C}"/>
    <cellStyle name="Comma 2 3 2 3 3 5 3" xfId="19670" xr:uid="{69065B8B-0651-4188-B265-3BFD75E9E425}"/>
    <cellStyle name="Comma 2 3 2 3 3 5 3 2" xfId="50494" xr:uid="{48C20772-40F5-4280-8DA0-0A200B5BCCBA}"/>
    <cellStyle name="Comma 2 3 2 3 3 5 4" xfId="35084" xr:uid="{ED791876-4435-4C5B-851F-154E631EB5E9}"/>
    <cellStyle name="Comma 2 3 2 3 3 6" xfId="8265" xr:uid="{8C8E9ACA-17A9-4582-8991-810CB8C297CA}"/>
    <cellStyle name="Comma 2 3 2 3 3 6 2" xfId="23676" xr:uid="{358B5E8A-A36B-4913-A40D-594C553D943B}"/>
    <cellStyle name="Comma 2 3 2 3 3 6 2 2" xfId="54500" xr:uid="{524503CB-0711-486D-B4BA-65C12C2EDA46}"/>
    <cellStyle name="Comma 2 3 2 3 3 6 3" xfId="39090" xr:uid="{AB23DCA8-85C9-4355-8C9B-EA8A5C3B4258}"/>
    <cellStyle name="Comma 2 3 2 3 3 7" xfId="15867" xr:uid="{71AEB9BB-A0F6-4D84-ACD0-553C359CBB89}"/>
    <cellStyle name="Comma 2 3 2 3 3 7 2" xfId="46691" xr:uid="{6B5FCD25-EDA8-41FD-947D-89CC4D814E73}"/>
    <cellStyle name="Comma 2 3 2 3 3 8" xfId="31281" xr:uid="{91E6A76A-C828-4BB4-9D73-812D95B547A5}"/>
    <cellStyle name="Comma 2 3 2 3 4" xfId="874" xr:uid="{8364ECBA-F073-472A-822F-70176BDB614B}"/>
    <cellStyle name="Comma 2 3 2 3 4 2" xfId="2773" xr:uid="{9C4EF942-A1D4-497B-B039-E8D63CE09043}"/>
    <cellStyle name="Comma 2 3 2 3 4 2 2" xfId="6576" xr:uid="{7D51E1AA-EC64-4ED8-AC4D-802B88C72043}"/>
    <cellStyle name="Comma 2 3 2 3 4 2 2 2" xfId="14387" xr:uid="{4F5836E5-603A-47BA-88FE-FCF9FE37B0FA}"/>
    <cellStyle name="Comma 2 3 2 3 4 2 2 2 2" xfId="29798" xr:uid="{1AE3FFC5-06DA-4702-BE11-9D372453BADB}"/>
    <cellStyle name="Comma 2 3 2 3 4 2 2 2 2 2" xfId="60622" xr:uid="{79E6B856-AD6A-44D3-BBAD-2256A83B997D}"/>
    <cellStyle name="Comma 2 3 2 3 4 2 2 2 3" xfId="45212" xr:uid="{1F682240-50E4-4624-91CE-9E7D3B97E3E5}"/>
    <cellStyle name="Comma 2 3 2 3 4 2 2 3" xfId="21989" xr:uid="{5EA9F352-AD41-46C0-998A-BC11FB01C729}"/>
    <cellStyle name="Comma 2 3 2 3 4 2 2 3 2" xfId="52813" xr:uid="{2AE12414-8A2B-45CB-A087-72370B53B35C}"/>
    <cellStyle name="Comma 2 3 2 3 4 2 2 4" xfId="37403" xr:uid="{CE0317D4-6701-48C1-9A83-C7AB6AE2150B}"/>
    <cellStyle name="Comma 2 3 2 3 4 2 3" xfId="10584" xr:uid="{914D5B69-43D2-443C-8C34-BB51B4F1CDB2}"/>
    <cellStyle name="Comma 2 3 2 3 4 2 3 2" xfId="25995" xr:uid="{D9B28058-95F8-46B0-8092-6815D21B3074}"/>
    <cellStyle name="Comma 2 3 2 3 4 2 3 2 2" xfId="56819" xr:uid="{5F0B1E9C-F256-4015-ABB7-51B5DCE53495}"/>
    <cellStyle name="Comma 2 3 2 3 4 2 3 3" xfId="41409" xr:uid="{55554114-9E90-4E6A-AA5C-B75B2D4B3FD5}"/>
    <cellStyle name="Comma 2 3 2 3 4 2 4" xfId="18186" xr:uid="{D5D92AAE-96BB-412F-BD1F-5B6AB7FDC9C7}"/>
    <cellStyle name="Comma 2 3 2 3 4 2 4 2" xfId="49010" xr:uid="{F7C40F06-6F19-435A-B0D6-8846674F74B4}"/>
    <cellStyle name="Comma 2 3 2 3 4 2 5" xfId="33600" xr:uid="{716A12A7-95EB-4758-B7A9-BA97D94C9128}"/>
    <cellStyle name="Comma 2 3 2 3 4 3" xfId="4677" xr:uid="{A8A3D68A-99C9-4E96-860E-731E2E1EAC01}"/>
    <cellStyle name="Comma 2 3 2 3 4 3 2" xfId="12488" xr:uid="{DDA7FFE3-1FD1-4FE5-A880-FDB95C7DA6DB}"/>
    <cellStyle name="Comma 2 3 2 3 4 3 2 2" xfId="27899" xr:uid="{9952B479-03A6-4C1B-945A-7FD03DEB909E}"/>
    <cellStyle name="Comma 2 3 2 3 4 3 2 2 2" xfId="58723" xr:uid="{2561C8BA-213A-4A3D-A912-15C06697EC41}"/>
    <cellStyle name="Comma 2 3 2 3 4 3 2 3" xfId="43313" xr:uid="{2C6E30CD-D29B-4BAF-AE5E-55A89B10E1D8}"/>
    <cellStyle name="Comma 2 3 2 3 4 3 3" xfId="20090" xr:uid="{89F43264-CD1F-49D7-ADE5-7744764028AE}"/>
    <cellStyle name="Comma 2 3 2 3 4 3 3 2" xfId="50914" xr:uid="{C7DF84C9-BD8D-40D6-A911-91C46461A4B1}"/>
    <cellStyle name="Comma 2 3 2 3 4 3 4" xfId="35504" xr:uid="{7AFC0D08-DB34-44D0-8C46-EA28F2F3208E}"/>
    <cellStyle name="Comma 2 3 2 3 4 4" xfId="8685" xr:uid="{A6D15017-8700-4A9B-91B5-49C1BACCDAD6}"/>
    <cellStyle name="Comma 2 3 2 3 4 4 2" xfId="24096" xr:uid="{FB779567-C0B8-4824-AFDB-458FDED2CA58}"/>
    <cellStyle name="Comma 2 3 2 3 4 4 2 2" xfId="54920" xr:uid="{B282DEC6-A059-4639-8F4A-BAB478A5A804}"/>
    <cellStyle name="Comma 2 3 2 3 4 4 3" xfId="39510" xr:uid="{CA1B7460-AE94-4AFC-AA15-CC7944EC99EB}"/>
    <cellStyle name="Comma 2 3 2 3 4 5" xfId="16287" xr:uid="{75F27F2F-A997-443D-9EF5-1EA537EB567B}"/>
    <cellStyle name="Comma 2 3 2 3 4 5 2" xfId="47111" xr:uid="{3F8CEBF2-1F56-4293-9999-6ACA50D4AB58}"/>
    <cellStyle name="Comma 2 3 2 3 4 6" xfId="31701" xr:uid="{523B8389-10F8-442C-B447-0F55B1157C35}"/>
    <cellStyle name="Comma 2 3 2 3 5" xfId="1507" xr:uid="{FD637E7C-3F54-4301-95F7-5A86BD34C384}"/>
    <cellStyle name="Comma 2 3 2 3 5 2" xfId="3406" xr:uid="{9B00CF14-FB3D-44E7-AAC0-2F5C4C9B0844}"/>
    <cellStyle name="Comma 2 3 2 3 5 2 2" xfId="7209" xr:uid="{36241EBF-5BB7-4079-B58A-678DF714998D}"/>
    <cellStyle name="Comma 2 3 2 3 5 2 2 2" xfId="15020" xr:uid="{BF1877A9-23C3-4207-B527-0EBDC0E31950}"/>
    <cellStyle name="Comma 2 3 2 3 5 2 2 2 2" xfId="30431" xr:uid="{1502643D-1659-4DF2-BB99-F5B9D2B3C5DD}"/>
    <cellStyle name="Comma 2 3 2 3 5 2 2 2 2 2" xfId="61255" xr:uid="{7B5C5D4B-EF32-40D7-A213-FF2253E9A28C}"/>
    <cellStyle name="Comma 2 3 2 3 5 2 2 2 3" xfId="45845" xr:uid="{76C69F7B-BE83-4E1B-9728-F83497A39EF4}"/>
    <cellStyle name="Comma 2 3 2 3 5 2 2 3" xfId="22622" xr:uid="{A2FAC95F-6695-43B8-92D7-931338F19CD8}"/>
    <cellStyle name="Comma 2 3 2 3 5 2 2 3 2" xfId="53446" xr:uid="{BBD7039C-95D5-4F03-B69F-FA5024A81854}"/>
    <cellStyle name="Comma 2 3 2 3 5 2 2 4" xfId="38036" xr:uid="{093FA019-783D-4947-8DA8-BF3007C6B4D8}"/>
    <cellStyle name="Comma 2 3 2 3 5 2 3" xfId="11217" xr:uid="{AC4AFB01-1DA4-4D59-8B4E-730C097FB1C9}"/>
    <cellStyle name="Comma 2 3 2 3 5 2 3 2" xfId="26628" xr:uid="{CFA56736-097E-4C27-947E-B8A06400C20C}"/>
    <cellStyle name="Comma 2 3 2 3 5 2 3 2 2" xfId="57452" xr:uid="{EB9344B0-4A03-4558-9FC9-7A8055F30F55}"/>
    <cellStyle name="Comma 2 3 2 3 5 2 3 3" xfId="42042" xr:uid="{B3F23D6B-15F8-4C21-A762-890D768869DA}"/>
    <cellStyle name="Comma 2 3 2 3 5 2 4" xfId="18819" xr:uid="{4EF10BE4-F2BE-4F28-B25D-BCD411873727}"/>
    <cellStyle name="Comma 2 3 2 3 5 2 4 2" xfId="49643" xr:uid="{7D1D31F8-678A-4AE7-BEE0-05E8AE72EEAE}"/>
    <cellStyle name="Comma 2 3 2 3 5 2 5" xfId="34233" xr:uid="{0CCCD438-9A3C-4624-90A7-023205BB3422}"/>
    <cellStyle name="Comma 2 3 2 3 5 3" xfId="5310" xr:uid="{3790D323-6FD6-4EB4-AB38-3F90C71CF96D}"/>
    <cellStyle name="Comma 2 3 2 3 5 3 2" xfId="13121" xr:uid="{C95338C8-274A-4F1D-8D6D-157D234E2BB3}"/>
    <cellStyle name="Comma 2 3 2 3 5 3 2 2" xfId="28532" xr:uid="{6EC2A9E7-D26B-49A1-9380-46D5D3606AAC}"/>
    <cellStyle name="Comma 2 3 2 3 5 3 2 2 2" xfId="59356" xr:uid="{8CBA5650-0171-418C-9A42-20856262BCFD}"/>
    <cellStyle name="Comma 2 3 2 3 5 3 2 3" xfId="43946" xr:uid="{F34F787C-F540-4BE6-BA02-86659FE21619}"/>
    <cellStyle name="Comma 2 3 2 3 5 3 3" xfId="20723" xr:uid="{13EAE674-62A1-4DF0-B0D1-E78F888C1E34}"/>
    <cellStyle name="Comma 2 3 2 3 5 3 3 2" xfId="51547" xr:uid="{FE0B04DA-258E-47AE-8C76-8538A8A27962}"/>
    <cellStyle name="Comma 2 3 2 3 5 3 4" xfId="36137" xr:uid="{645D2F32-2D58-4830-AAC8-789650C4D21C}"/>
    <cellStyle name="Comma 2 3 2 3 5 4" xfId="9318" xr:uid="{F0145CAC-C92A-44A0-B73C-3C22160EE6B3}"/>
    <cellStyle name="Comma 2 3 2 3 5 4 2" xfId="24729" xr:uid="{FA5E11B0-57C1-4004-8A36-FE9C7C5ECDF3}"/>
    <cellStyle name="Comma 2 3 2 3 5 4 2 2" xfId="55553" xr:uid="{F879A1E4-64C4-4C63-96A0-75A13FE0C327}"/>
    <cellStyle name="Comma 2 3 2 3 5 4 3" xfId="40143" xr:uid="{A328B487-B7D7-4DF0-BEE7-6BEA2EAF39F3}"/>
    <cellStyle name="Comma 2 3 2 3 5 5" xfId="16920" xr:uid="{5E874E6F-EE65-4C59-99DC-4F283DC8F364}"/>
    <cellStyle name="Comma 2 3 2 3 5 5 2" xfId="47744" xr:uid="{B1155077-79F2-486C-993E-4077409CB7AC}"/>
    <cellStyle name="Comma 2 3 2 3 5 6" xfId="32334" xr:uid="{A9FEEEAC-1240-4120-A6F0-0077403591BD}"/>
    <cellStyle name="Comma 2 3 2 3 6" xfId="2140" xr:uid="{973FE927-45A5-46AC-A70C-6C132CE91DEB}"/>
    <cellStyle name="Comma 2 3 2 3 6 2" xfId="5943" xr:uid="{9FC7570B-0A41-4FEB-AF3F-1766DFBA65AD}"/>
    <cellStyle name="Comma 2 3 2 3 6 2 2" xfId="13754" xr:uid="{A9784228-BC05-4CAA-96D3-3FE6A4162A89}"/>
    <cellStyle name="Comma 2 3 2 3 6 2 2 2" xfId="29165" xr:uid="{AAD719D0-CB69-4335-8478-4828BA13AFA3}"/>
    <cellStyle name="Comma 2 3 2 3 6 2 2 2 2" xfId="59989" xr:uid="{61D9D2B8-A3EA-4771-B744-FF4BAF0DB008}"/>
    <cellStyle name="Comma 2 3 2 3 6 2 2 3" xfId="44579" xr:uid="{A58F2949-809C-4367-A2C5-DB7F64724F9E}"/>
    <cellStyle name="Comma 2 3 2 3 6 2 3" xfId="21356" xr:uid="{949B8068-C376-4A27-8C4A-1765C7A5F0F4}"/>
    <cellStyle name="Comma 2 3 2 3 6 2 3 2" xfId="52180" xr:uid="{F272391D-06DF-4410-B54E-9656FDB28039}"/>
    <cellStyle name="Comma 2 3 2 3 6 2 4" xfId="36770" xr:uid="{443944AE-0599-402D-93D3-CF7BD4A648A9}"/>
    <cellStyle name="Comma 2 3 2 3 6 3" xfId="9951" xr:uid="{17DEBC44-2A74-46C6-96B7-23A5FC9EA566}"/>
    <cellStyle name="Comma 2 3 2 3 6 3 2" xfId="25362" xr:uid="{B451CEA7-F1B7-49AA-8703-F44FA04CC95E}"/>
    <cellStyle name="Comma 2 3 2 3 6 3 2 2" xfId="56186" xr:uid="{EE246416-7FBE-403A-B5D6-4DDE09B2BE74}"/>
    <cellStyle name="Comma 2 3 2 3 6 3 3" xfId="40776" xr:uid="{0F058594-FFFB-4D0D-83A7-4B08E46BCEC0}"/>
    <cellStyle name="Comma 2 3 2 3 6 4" xfId="17553" xr:uid="{3241238E-D6C0-48EA-BA52-CB5A5CB3A26C}"/>
    <cellStyle name="Comma 2 3 2 3 6 4 2" xfId="48377" xr:uid="{BC343437-692F-46C9-A836-B70157D0DDD7}"/>
    <cellStyle name="Comma 2 3 2 3 6 5" xfId="32967" xr:uid="{079625CF-2DA3-4CA6-A284-AB9D47DAA419}"/>
    <cellStyle name="Comma 2 3 2 3 7" xfId="4044" xr:uid="{36992D05-4F04-4AE9-A3CB-8615DFE931B3}"/>
    <cellStyle name="Comma 2 3 2 3 7 2" xfId="11855" xr:uid="{C998785D-82F9-4455-9D5F-2443C821A4B1}"/>
    <cellStyle name="Comma 2 3 2 3 7 2 2" xfId="27266" xr:uid="{CDB5DB7E-D2DE-44FA-9FA9-BD364F4A2D84}"/>
    <cellStyle name="Comma 2 3 2 3 7 2 2 2" xfId="58090" xr:uid="{A09A61BD-BC16-487F-9A5C-D097EBF2A05B}"/>
    <cellStyle name="Comma 2 3 2 3 7 2 3" xfId="42680" xr:uid="{41981E12-54FB-4FED-833D-84EF9B576B97}"/>
    <cellStyle name="Comma 2 3 2 3 7 3" xfId="19457" xr:uid="{9AA33426-331B-4773-B15B-40AF40E54415}"/>
    <cellStyle name="Comma 2 3 2 3 7 3 2" xfId="50281" xr:uid="{5D4595F8-AE9B-41A6-9532-0D21EC38C035}"/>
    <cellStyle name="Comma 2 3 2 3 7 4" xfId="34871" xr:uid="{A38FC807-119A-4084-97D6-80A12AE758B3}"/>
    <cellStyle name="Comma 2 3 2 3 8" xfId="8052" xr:uid="{61F3B264-E52F-47A7-9D0E-155193C1D18B}"/>
    <cellStyle name="Comma 2 3 2 3 8 2" xfId="23463" xr:uid="{40098905-105C-451A-B72F-61B95AA4CEA3}"/>
    <cellStyle name="Comma 2 3 2 3 8 2 2" xfId="54287" xr:uid="{0BB54D03-B1F0-4708-A542-4A8DE82BF4E9}"/>
    <cellStyle name="Comma 2 3 2 3 8 3" xfId="38877" xr:uid="{E694C198-243E-4946-83D5-643A2FE5BDF3}"/>
    <cellStyle name="Comma 2 3 2 3 9" xfId="7843" xr:uid="{188C2567-649A-47F9-993D-37654D6EC3A0}"/>
    <cellStyle name="Comma 2 3 2 3 9 2" xfId="23254" xr:uid="{7014E22D-F609-4E47-8D53-AF13019F603C}"/>
    <cellStyle name="Comma 2 3 2 3 9 2 2" xfId="54078" xr:uid="{E393DC10-CF87-4939-8CA4-CA95AD74C748}"/>
    <cellStyle name="Comma 2 3 2 3 9 3" xfId="38668" xr:uid="{63DAE130-9F21-48F7-B09B-47DBAE90721D}"/>
    <cellStyle name="Comma 2 3 2 4" xfId="160" xr:uid="{5E31A20B-C6D0-4C38-A50D-C9773E3BB696}"/>
    <cellStyle name="Comma 2 3 2 4 10" xfId="15574" xr:uid="{070C3B3F-8916-4DBA-8C1A-36A5E1C46D6D}"/>
    <cellStyle name="Comma 2 3 2 4 10 2" xfId="46398" xr:uid="{BA81BB89-6A32-4935-94BA-BDDE63B6F2DD}"/>
    <cellStyle name="Comma 2 3 2 4 11" xfId="30988" xr:uid="{AF805CA1-A2EB-417A-82C7-5DDCE20C869E}"/>
    <cellStyle name="Comma 2 3 2 4 2" xfId="583" xr:uid="{E2283696-4EEB-4E81-97A6-04FE5636A364}"/>
    <cellStyle name="Comma 2 3 2 4 2 2" xfId="1216" xr:uid="{2076B8C2-E41D-47C2-82A4-0F18D53F48BC}"/>
    <cellStyle name="Comma 2 3 2 4 2 2 2" xfId="3115" xr:uid="{F9998DD5-C2C6-4BB0-9E98-9448006FECFC}"/>
    <cellStyle name="Comma 2 3 2 4 2 2 2 2" xfId="6918" xr:uid="{E4FFE154-5BDF-43CA-8FB9-C273FA6332A1}"/>
    <cellStyle name="Comma 2 3 2 4 2 2 2 2 2" xfId="14729" xr:uid="{5DD2C960-1010-4C11-B1A3-87E78068021B}"/>
    <cellStyle name="Comma 2 3 2 4 2 2 2 2 2 2" xfId="30140" xr:uid="{1D3A1019-47FB-45F5-97DE-777B1CCDBDFA}"/>
    <cellStyle name="Comma 2 3 2 4 2 2 2 2 2 2 2" xfId="60964" xr:uid="{0C1A7CAC-A49A-4776-A24C-9FD5D06E5404}"/>
    <cellStyle name="Comma 2 3 2 4 2 2 2 2 2 3" xfId="45554" xr:uid="{3176AD0A-BB88-4A35-A9DA-81C6A3CFFBC2}"/>
    <cellStyle name="Comma 2 3 2 4 2 2 2 2 3" xfId="22331" xr:uid="{666D20C0-14DA-43D7-9D93-17DCAF390486}"/>
    <cellStyle name="Comma 2 3 2 4 2 2 2 2 3 2" xfId="53155" xr:uid="{E2CF0536-7183-4C40-B96A-258B8C4A5E5B}"/>
    <cellStyle name="Comma 2 3 2 4 2 2 2 2 4" xfId="37745" xr:uid="{0A756B25-672E-4124-8348-F4B6BD9DF91F}"/>
    <cellStyle name="Comma 2 3 2 4 2 2 2 3" xfId="10926" xr:uid="{2810BDA3-B1F9-4C7A-8507-526825BC44D5}"/>
    <cellStyle name="Comma 2 3 2 4 2 2 2 3 2" xfId="26337" xr:uid="{E3C8C3C2-D12E-427E-8266-BE0D75ED60C5}"/>
    <cellStyle name="Comma 2 3 2 4 2 2 2 3 2 2" xfId="57161" xr:uid="{807991B7-5E17-4054-9141-EEBE69F3A4EB}"/>
    <cellStyle name="Comma 2 3 2 4 2 2 2 3 3" xfId="41751" xr:uid="{BBA97D1C-0B9D-4C95-A723-9A8F29475993}"/>
    <cellStyle name="Comma 2 3 2 4 2 2 2 4" xfId="18528" xr:uid="{8B07EE25-B6CF-4EBA-8274-8E06D58B34FD}"/>
    <cellStyle name="Comma 2 3 2 4 2 2 2 4 2" xfId="49352" xr:uid="{B9297FE7-D0FE-44D6-BB57-88F2635CE42A}"/>
    <cellStyle name="Comma 2 3 2 4 2 2 2 5" xfId="33942" xr:uid="{42DE25B7-9D42-41CB-856B-5C70BFE3F6F5}"/>
    <cellStyle name="Comma 2 3 2 4 2 2 3" xfId="5019" xr:uid="{7C8CB4DA-6C0E-466F-B27E-58D228A390B7}"/>
    <cellStyle name="Comma 2 3 2 4 2 2 3 2" xfId="12830" xr:uid="{6E627D3C-E71B-4FC7-B636-185DFEC5A366}"/>
    <cellStyle name="Comma 2 3 2 4 2 2 3 2 2" xfId="28241" xr:uid="{0407109E-9021-44D4-81AF-554DDC8E610A}"/>
    <cellStyle name="Comma 2 3 2 4 2 2 3 2 2 2" xfId="59065" xr:uid="{36C20D68-F784-48E8-AFC0-334EB41461EB}"/>
    <cellStyle name="Comma 2 3 2 4 2 2 3 2 3" xfId="43655" xr:uid="{6B76F67C-23B3-481E-905C-B61BCCDD7D28}"/>
    <cellStyle name="Comma 2 3 2 4 2 2 3 3" xfId="20432" xr:uid="{BCE003D1-E6C8-4B3A-9C9C-529C2A0693FB}"/>
    <cellStyle name="Comma 2 3 2 4 2 2 3 3 2" xfId="51256" xr:uid="{D3F490C9-0B28-4D77-96B3-1D71C00391B1}"/>
    <cellStyle name="Comma 2 3 2 4 2 2 3 4" xfId="35846" xr:uid="{AA6CCCB6-4BDE-41EE-A143-C1A792069FB9}"/>
    <cellStyle name="Comma 2 3 2 4 2 2 4" xfId="9027" xr:uid="{EC66F5E3-365C-45EC-A718-7B9855A29026}"/>
    <cellStyle name="Comma 2 3 2 4 2 2 4 2" xfId="24438" xr:uid="{26CC4E6D-37BC-408D-9125-0BD644A868A1}"/>
    <cellStyle name="Comma 2 3 2 4 2 2 4 2 2" xfId="55262" xr:uid="{55514022-5554-4DBA-9E1C-7F495E27D76C}"/>
    <cellStyle name="Comma 2 3 2 4 2 2 4 3" xfId="39852" xr:uid="{8913B0BB-19D4-4BD0-98CA-6D290BAF26CB}"/>
    <cellStyle name="Comma 2 3 2 4 2 2 5" xfId="16629" xr:uid="{EF21FA97-8232-43BC-9520-AF190AA02413}"/>
    <cellStyle name="Comma 2 3 2 4 2 2 5 2" xfId="47453" xr:uid="{CA76D7CC-F858-4E07-8661-8BFC16C79C5C}"/>
    <cellStyle name="Comma 2 3 2 4 2 2 6" xfId="32043" xr:uid="{9E9D97DB-1B8A-4D2D-A4EA-FE25A3053B6D}"/>
    <cellStyle name="Comma 2 3 2 4 2 3" xfId="1849" xr:uid="{6FC0A0CD-CFA4-415C-AF1A-C469BE0986D2}"/>
    <cellStyle name="Comma 2 3 2 4 2 3 2" xfId="3748" xr:uid="{B66C28DE-3E14-46B9-933B-F2FE6E8FB58D}"/>
    <cellStyle name="Comma 2 3 2 4 2 3 2 2" xfId="7551" xr:uid="{7C7CC5E1-F011-4969-AE7E-D1622045C426}"/>
    <cellStyle name="Comma 2 3 2 4 2 3 2 2 2" xfId="15362" xr:uid="{8380ACCF-E931-4BBD-85C5-C9AC01131C88}"/>
    <cellStyle name="Comma 2 3 2 4 2 3 2 2 2 2" xfId="30773" xr:uid="{70768818-F161-48B7-96D3-DFCF78564FA2}"/>
    <cellStyle name="Comma 2 3 2 4 2 3 2 2 2 2 2" xfId="61597" xr:uid="{3EBC02C4-22F1-40E6-AA8B-8E6E94E7E5DA}"/>
    <cellStyle name="Comma 2 3 2 4 2 3 2 2 2 3" xfId="46187" xr:uid="{FE8F2631-6502-40D3-BCEE-84F0763ACD2C}"/>
    <cellStyle name="Comma 2 3 2 4 2 3 2 2 3" xfId="22964" xr:uid="{88B177EB-F754-45D7-83C5-724391399A04}"/>
    <cellStyle name="Comma 2 3 2 4 2 3 2 2 3 2" xfId="53788" xr:uid="{40B7B2B0-1DD1-48F9-BF7D-24175365AE3D}"/>
    <cellStyle name="Comma 2 3 2 4 2 3 2 2 4" xfId="38378" xr:uid="{5E05CB6C-0DC0-4086-8B1A-62D3C87E6C8F}"/>
    <cellStyle name="Comma 2 3 2 4 2 3 2 3" xfId="11559" xr:uid="{A8CEEF73-4730-46AD-88EE-883B75D772BD}"/>
    <cellStyle name="Comma 2 3 2 4 2 3 2 3 2" xfId="26970" xr:uid="{1F5A87C0-7881-43ED-9BE4-BC4E13ED3CCE}"/>
    <cellStyle name="Comma 2 3 2 4 2 3 2 3 2 2" xfId="57794" xr:uid="{4BF38F64-326F-43C8-AF30-95ED27046DF0}"/>
    <cellStyle name="Comma 2 3 2 4 2 3 2 3 3" xfId="42384" xr:uid="{8D9B678F-E25C-491E-9995-C60EBE270738}"/>
    <cellStyle name="Comma 2 3 2 4 2 3 2 4" xfId="19161" xr:uid="{DF249067-5005-490C-85FC-9F99AEBC8321}"/>
    <cellStyle name="Comma 2 3 2 4 2 3 2 4 2" xfId="49985" xr:uid="{1916FE6D-8D9A-4B94-B56A-2796B0712216}"/>
    <cellStyle name="Comma 2 3 2 4 2 3 2 5" xfId="34575" xr:uid="{37E20567-6CDA-43F2-B4BE-69EB784E3D5F}"/>
    <cellStyle name="Comma 2 3 2 4 2 3 3" xfId="5652" xr:uid="{F80E0319-8291-4AD5-AE35-3D95E590E1B9}"/>
    <cellStyle name="Comma 2 3 2 4 2 3 3 2" xfId="13463" xr:uid="{C7627C64-163D-49CE-BE77-E2702613BF1B}"/>
    <cellStyle name="Comma 2 3 2 4 2 3 3 2 2" xfId="28874" xr:uid="{6A30C972-B7B8-46D0-95ED-CFFDE7608E03}"/>
    <cellStyle name="Comma 2 3 2 4 2 3 3 2 2 2" xfId="59698" xr:uid="{2347FA9E-CCFE-4C6F-9BE6-56EFEF28A485}"/>
    <cellStyle name="Comma 2 3 2 4 2 3 3 2 3" xfId="44288" xr:uid="{A94CC2D5-2264-42A4-A8DF-2A7217178091}"/>
    <cellStyle name="Comma 2 3 2 4 2 3 3 3" xfId="21065" xr:uid="{B8F059DC-DEF7-430D-9CD1-9931179CFC46}"/>
    <cellStyle name="Comma 2 3 2 4 2 3 3 3 2" xfId="51889" xr:uid="{7ED75698-2050-47BB-88EC-157CB0BD5379}"/>
    <cellStyle name="Comma 2 3 2 4 2 3 3 4" xfId="36479" xr:uid="{A98250CF-24F9-4269-8A85-DFDD566D9273}"/>
    <cellStyle name="Comma 2 3 2 4 2 3 4" xfId="9660" xr:uid="{F65DFEA3-0588-46E7-92F9-C424900670F0}"/>
    <cellStyle name="Comma 2 3 2 4 2 3 4 2" xfId="25071" xr:uid="{CA5D1031-D132-4F4D-999F-1A084771C2C7}"/>
    <cellStyle name="Comma 2 3 2 4 2 3 4 2 2" xfId="55895" xr:uid="{8694DA89-5283-4DEF-9F93-521917CF54DF}"/>
    <cellStyle name="Comma 2 3 2 4 2 3 4 3" xfId="40485" xr:uid="{A063023F-51B3-4A58-A9EB-54A3F8C8CF1B}"/>
    <cellStyle name="Comma 2 3 2 4 2 3 5" xfId="17262" xr:uid="{31A7CAE1-53B0-4ECF-AE53-E523739447DC}"/>
    <cellStyle name="Comma 2 3 2 4 2 3 5 2" xfId="48086" xr:uid="{F1B8A478-2E95-4750-9828-1D444388F40F}"/>
    <cellStyle name="Comma 2 3 2 4 2 3 6" xfId="32676" xr:uid="{A4DCB1E2-6813-4EFF-9703-37B19782F9C5}"/>
    <cellStyle name="Comma 2 3 2 4 2 4" xfId="2482" xr:uid="{D02C0B75-37A2-4D16-97F2-FC2262CBDDFD}"/>
    <cellStyle name="Comma 2 3 2 4 2 4 2" xfId="6285" xr:uid="{CD6F50A3-372E-4F18-8E2E-F551F37CC470}"/>
    <cellStyle name="Comma 2 3 2 4 2 4 2 2" xfId="14096" xr:uid="{02FA8D9B-6CA2-419C-9AF1-127AF8E34DB4}"/>
    <cellStyle name="Comma 2 3 2 4 2 4 2 2 2" xfId="29507" xr:uid="{B88ADCF0-E3BC-485E-BA37-63CFE7E793C3}"/>
    <cellStyle name="Comma 2 3 2 4 2 4 2 2 2 2" xfId="60331" xr:uid="{5CE483E6-B052-4C78-9BB1-839CD208BA34}"/>
    <cellStyle name="Comma 2 3 2 4 2 4 2 2 3" xfId="44921" xr:uid="{B9E18F8E-FE55-4267-871A-389342489DCE}"/>
    <cellStyle name="Comma 2 3 2 4 2 4 2 3" xfId="21698" xr:uid="{B2F67810-FEE9-4C47-9DE3-3B997A8D995D}"/>
    <cellStyle name="Comma 2 3 2 4 2 4 2 3 2" xfId="52522" xr:uid="{3362EF12-FBA0-43BC-9771-79F672B51B5E}"/>
    <cellStyle name="Comma 2 3 2 4 2 4 2 4" xfId="37112" xr:uid="{50E7F2E2-F00E-48FE-85AF-4C4A84E29343}"/>
    <cellStyle name="Comma 2 3 2 4 2 4 3" xfId="10293" xr:uid="{487DCB5D-4B70-4B85-A68B-DCA6720DF618}"/>
    <cellStyle name="Comma 2 3 2 4 2 4 3 2" xfId="25704" xr:uid="{DBC3B7AB-785D-4349-9DEE-CCFE5C5B6EBD}"/>
    <cellStyle name="Comma 2 3 2 4 2 4 3 2 2" xfId="56528" xr:uid="{39275205-5E91-48F1-86B6-6D0DF4A587B4}"/>
    <cellStyle name="Comma 2 3 2 4 2 4 3 3" xfId="41118" xr:uid="{6010A29A-0793-4A1F-84AC-3F4F56989B68}"/>
    <cellStyle name="Comma 2 3 2 4 2 4 4" xfId="17895" xr:uid="{3208639C-6B87-4299-8B1D-C9A014F33278}"/>
    <cellStyle name="Comma 2 3 2 4 2 4 4 2" xfId="48719" xr:uid="{71CBBDC8-7AC8-4749-A64F-A953BA112E87}"/>
    <cellStyle name="Comma 2 3 2 4 2 4 5" xfId="33309" xr:uid="{573B35BD-3DE8-4278-BEC9-897F738B8DDB}"/>
    <cellStyle name="Comma 2 3 2 4 2 5" xfId="4386" xr:uid="{C3BA8565-2F86-4AAC-83EF-8E59CD1F7829}"/>
    <cellStyle name="Comma 2 3 2 4 2 5 2" xfId="12197" xr:uid="{181211D2-A5C0-47CA-993E-25E0BD034D29}"/>
    <cellStyle name="Comma 2 3 2 4 2 5 2 2" xfId="27608" xr:uid="{5DE523F3-6FC1-41BD-BE24-3EADD3245792}"/>
    <cellStyle name="Comma 2 3 2 4 2 5 2 2 2" xfId="58432" xr:uid="{96D69C2C-A047-4C16-8304-65AA14713D44}"/>
    <cellStyle name="Comma 2 3 2 4 2 5 2 3" xfId="43022" xr:uid="{F40FE722-9DAD-47B2-AF5B-DED25910AE31}"/>
    <cellStyle name="Comma 2 3 2 4 2 5 3" xfId="19799" xr:uid="{D14AB0A8-B86C-4EA0-BDC9-970A6AC17446}"/>
    <cellStyle name="Comma 2 3 2 4 2 5 3 2" xfId="50623" xr:uid="{0E640709-3390-4BFC-B941-CA981D3B9110}"/>
    <cellStyle name="Comma 2 3 2 4 2 5 4" xfId="35213" xr:uid="{7E81DB6F-9CCB-41E7-8F0E-FEE63F05D5E7}"/>
    <cellStyle name="Comma 2 3 2 4 2 6" xfId="8394" xr:uid="{8E17672C-ABD2-4D1B-8603-DE3F68B574F2}"/>
    <cellStyle name="Comma 2 3 2 4 2 6 2" xfId="23805" xr:uid="{BEA82FE3-B2D1-4E9F-BC7C-CD572A032771}"/>
    <cellStyle name="Comma 2 3 2 4 2 6 2 2" xfId="54629" xr:uid="{E9A34C66-843B-4707-BA52-97F4289F1F06}"/>
    <cellStyle name="Comma 2 3 2 4 2 6 3" xfId="39219" xr:uid="{6F4DBF4F-99E6-4CED-8673-41E7B851EBAD}"/>
    <cellStyle name="Comma 2 3 2 4 2 7" xfId="15996" xr:uid="{37ABE23C-C9B3-4F20-B6A6-4287C13F18C7}"/>
    <cellStyle name="Comma 2 3 2 4 2 7 2" xfId="46820" xr:uid="{044945D0-454B-409C-BEE8-EEE28F7CB949}"/>
    <cellStyle name="Comma 2 3 2 4 2 8" xfId="31410" xr:uid="{5FB940E8-C20C-4B73-94E4-469B92990934}"/>
    <cellStyle name="Comma 2 3 2 4 3" xfId="374" xr:uid="{8AD19ADF-7566-44E1-A57E-9C2C78C32D52}"/>
    <cellStyle name="Comma 2 3 2 4 3 2" xfId="1007" xr:uid="{4BE01CCA-2825-40C5-AD43-1812C7F9BC37}"/>
    <cellStyle name="Comma 2 3 2 4 3 2 2" xfId="2906" xr:uid="{1D681104-7159-4A09-8BDA-C13C94581663}"/>
    <cellStyle name="Comma 2 3 2 4 3 2 2 2" xfId="6709" xr:uid="{D398ABF4-F8B1-4151-8192-DA9165BB1705}"/>
    <cellStyle name="Comma 2 3 2 4 3 2 2 2 2" xfId="14520" xr:uid="{2662430C-DDD9-4E5E-92D4-6452F31BE88F}"/>
    <cellStyle name="Comma 2 3 2 4 3 2 2 2 2 2" xfId="29931" xr:uid="{4D68401C-D718-46F5-B73A-ADEE6E797E91}"/>
    <cellStyle name="Comma 2 3 2 4 3 2 2 2 2 2 2" xfId="60755" xr:uid="{171BC0A4-0FA3-40F6-840D-95E0D6F2791A}"/>
    <cellStyle name="Comma 2 3 2 4 3 2 2 2 2 3" xfId="45345" xr:uid="{878E468E-41B7-4A2A-AE5B-F53B50476365}"/>
    <cellStyle name="Comma 2 3 2 4 3 2 2 2 3" xfId="22122" xr:uid="{3B8E8938-9130-4762-A762-4C9ABE0B7E61}"/>
    <cellStyle name="Comma 2 3 2 4 3 2 2 2 3 2" xfId="52946" xr:uid="{975647E6-D43B-4123-911F-B86F22FB69BF}"/>
    <cellStyle name="Comma 2 3 2 4 3 2 2 2 4" xfId="37536" xr:uid="{98D4A26A-26DC-47A4-A851-F7A0BE8CA63A}"/>
    <cellStyle name="Comma 2 3 2 4 3 2 2 3" xfId="10717" xr:uid="{9F5D767D-E1EC-4589-8BED-BF2F80029C93}"/>
    <cellStyle name="Comma 2 3 2 4 3 2 2 3 2" xfId="26128" xr:uid="{6E96CA8A-3BCB-4C08-B22C-B39011A80A4A}"/>
    <cellStyle name="Comma 2 3 2 4 3 2 2 3 2 2" xfId="56952" xr:uid="{E1B50A23-9B66-4FCF-99C0-ECC4146CFB03}"/>
    <cellStyle name="Comma 2 3 2 4 3 2 2 3 3" xfId="41542" xr:uid="{281077EB-AE92-443C-B23D-130DEA1F9377}"/>
    <cellStyle name="Comma 2 3 2 4 3 2 2 4" xfId="18319" xr:uid="{6BA9546F-0F50-4383-A154-37E0C00FDFDC}"/>
    <cellStyle name="Comma 2 3 2 4 3 2 2 4 2" xfId="49143" xr:uid="{B5E75C8E-6ED9-4BA8-B98C-8F84744F1C46}"/>
    <cellStyle name="Comma 2 3 2 4 3 2 2 5" xfId="33733" xr:uid="{3B1A9CF0-0AA3-4D66-A979-16222984DF1D}"/>
    <cellStyle name="Comma 2 3 2 4 3 2 3" xfId="4810" xr:uid="{307B1F52-6C86-4D8C-88BD-112A2F7DBD10}"/>
    <cellStyle name="Comma 2 3 2 4 3 2 3 2" xfId="12621" xr:uid="{EA746332-B4E7-4D8C-A03F-7B0DA4649821}"/>
    <cellStyle name="Comma 2 3 2 4 3 2 3 2 2" xfId="28032" xr:uid="{6B5BBB10-983D-4A77-8A75-C30060BBB56C}"/>
    <cellStyle name="Comma 2 3 2 4 3 2 3 2 2 2" xfId="58856" xr:uid="{5F0CD69C-B6C7-416D-BA92-672E0EA80C09}"/>
    <cellStyle name="Comma 2 3 2 4 3 2 3 2 3" xfId="43446" xr:uid="{77D8F20F-561A-4BB6-B6E1-9AECD2250887}"/>
    <cellStyle name="Comma 2 3 2 4 3 2 3 3" xfId="20223" xr:uid="{87A387B5-87B6-4EC8-A7BC-A41587B30B18}"/>
    <cellStyle name="Comma 2 3 2 4 3 2 3 3 2" xfId="51047" xr:uid="{3669EC5F-4B9D-4353-B796-7F43F08B40C0}"/>
    <cellStyle name="Comma 2 3 2 4 3 2 3 4" xfId="35637" xr:uid="{DA0F8040-3D25-4CFC-92A6-65DB55736A28}"/>
    <cellStyle name="Comma 2 3 2 4 3 2 4" xfId="8818" xr:uid="{927FD672-E6C1-4EF0-A79A-E8856FD6A708}"/>
    <cellStyle name="Comma 2 3 2 4 3 2 4 2" xfId="24229" xr:uid="{A358D571-735B-4A79-9F99-6642B3E252FC}"/>
    <cellStyle name="Comma 2 3 2 4 3 2 4 2 2" xfId="55053" xr:uid="{05CBFC62-A698-487E-9765-BDAB865F4154}"/>
    <cellStyle name="Comma 2 3 2 4 3 2 4 3" xfId="39643" xr:uid="{DF1B92BE-DCB7-46A2-97A2-0FCC17614A50}"/>
    <cellStyle name="Comma 2 3 2 4 3 2 5" xfId="16420" xr:uid="{89403672-2AC2-4D9F-950D-DAF1CF2BD5CF}"/>
    <cellStyle name="Comma 2 3 2 4 3 2 5 2" xfId="47244" xr:uid="{E8E66097-D373-4585-AC31-EFB3CE6A217C}"/>
    <cellStyle name="Comma 2 3 2 4 3 2 6" xfId="31834" xr:uid="{57513E0A-6E08-4B5E-82E6-FF10919C8A41}"/>
    <cellStyle name="Comma 2 3 2 4 3 3" xfId="1640" xr:uid="{6EC2F202-E325-42DD-A7E5-AF640DB36A21}"/>
    <cellStyle name="Comma 2 3 2 4 3 3 2" xfId="3539" xr:uid="{C3B97897-968D-4188-9ADE-0BF86A06ABEF}"/>
    <cellStyle name="Comma 2 3 2 4 3 3 2 2" xfId="7342" xr:uid="{3C190C2B-C78F-4DEC-B2B3-A0D220D1567B}"/>
    <cellStyle name="Comma 2 3 2 4 3 3 2 2 2" xfId="15153" xr:uid="{4C2F1C88-C275-4361-838E-CF263D97B8F9}"/>
    <cellStyle name="Comma 2 3 2 4 3 3 2 2 2 2" xfId="30564" xr:uid="{4662DBE7-F152-436A-A7A1-958C126224FB}"/>
    <cellStyle name="Comma 2 3 2 4 3 3 2 2 2 2 2" xfId="61388" xr:uid="{888B4B1E-5CE0-4BBD-AE88-7591D1E1D66F}"/>
    <cellStyle name="Comma 2 3 2 4 3 3 2 2 2 3" xfId="45978" xr:uid="{945EA70E-40BA-45A7-817B-2DA4C6D0189B}"/>
    <cellStyle name="Comma 2 3 2 4 3 3 2 2 3" xfId="22755" xr:uid="{981EB3A6-8440-4A31-BE2B-2170CC98E466}"/>
    <cellStyle name="Comma 2 3 2 4 3 3 2 2 3 2" xfId="53579" xr:uid="{8F5C54BA-2A7E-49DB-BB58-97BBBC4D8B9E}"/>
    <cellStyle name="Comma 2 3 2 4 3 3 2 2 4" xfId="38169" xr:uid="{FB31F368-27E8-439C-B7CF-5B5493FB57A6}"/>
    <cellStyle name="Comma 2 3 2 4 3 3 2 3" xfId="11350" xr:uid="{9AFF7AB9-2C6C-40CD-9B98-D736D17EC56E}"/>
    <cellStyle name="Comma 2 3 2 4 3 3 2 3 2" xfId="26761" xr:uid="{D4AA5F77-78CF-44EB-AA71-187D214EFCFB}"/>
    <cellStyle name="Comma 2 3 2 4 3 3 2 3 2 2" xfId="57585" xr:uid="{C180D95E-8113-4FB6-BCD2-87D24D25757E}"/>
    <cellStyle name="Comma 2 3 2 4 3 3 2 3 3" xfId="42175" xr:uid="{7BA69785-F9D3-4FB6-A6DF-0351935C9B21}"/>
    <cellStyle name="Comma 2 3 2 4 3 3 2 4" xfId="18952" xr:uid="{F37CA381-EFEB-4507-A85D-C3353A8D4474}"/>
    <cellStyle name="Comma 2 3 2 4 3 3 2 4 2" xfId="49776" xr:uid="{2D5FDAB6-6F8C-493F-8656-7C7F82AE9033}"/>
    <cellStyle name="Comma 2 3 2 4 3 3 2 5" xfId="34366" xr:uid="{E65EF252-D816-4EBF-9947-46018D2F1F3D}"/>
    <cellStyle name="Comma 2 3 2 4 3 3 3" xfId="5443" xr:uid="{2CE8A508-4912-4A43-B875-75EEB26172D2}"/>
    <cellStyle name="Comma 2 3 2 4 3 3 3 2" xfId="13254" xr:uid="{4BBF2C51-2919-4BFF-8809-60E4794BA3E8}"/>
    <cellStyle name="Comma 2 3 2 4 3 3 3 2 2" xfId="28665" xr:uid="{5997D03E-C3A1-4EB5-8647-A123FD6C1B8B}"/>
    <cellStyle name="Comma 2 3 2 4 3 3 3 2 2 2" xfId="59489" xr:uid="{23A08008-19F7-4F96-B7A7-794A122C4B9F}"/>
    <cellStyle name="Comma 2 3 2 4 3 3 3 2 3" xfId="44079" xr:uid="{00E85F5A-DA1B-4A80-A5D7-14995BA351E6}"/>
    <cellStyle name="Comma 2 3 2 4 3 3 3 3" xfId="20856" xr:uid="{66C0B489-9ED8-4F76-9E61-A71FEEF57201}"/>
    <cellStyle name="Comma 2 3 2 4 3 3 3 3 2" xfId="51680" xr:uid="{F5DC0BEC-E135-4BDF-8657-D53E7CAE2A70}"/>
    <cellStyle name="Comma 2 3 2 4 3 3 3 4" xfId="36270" xr:uid="{93E5432B-36CB-4B1D-BD3D-6806CC643BD8}"/>
    <cellStyle name="Comma 2 3 2 4 3 3 4" xfId="9451" xr:uid="{8AF2B599-1974-4633-935A-51047C158362}"/>
    <cellStyle name="Comma 2 3 2 4 3 3 4 2" xfId="24862" xr:uid="{67C3D658-8156-4FE2-9C12-C862FE077CCF}"/>
    <cellStyle name="Comma 2 3 2 4 3 3 4 2 2" xfId="55686" xr:uid="{355A3E01-073E-43F3-B64E-15E8CCDC414A}"/>
    <cellStyle name="Comma 2 3 2 4 3 3 4 3" xfId="40276" xr:uid="{96530BF3-ADCD-4EA4-9AEE-90C1D863C5A6}"/>
    <cellStyle name="Comma 2 3 2 4 3 3 5" xfId="17053" xr:uid="{92D0D828-BB14-415B-9309-DB32C5D638A2}"/>
    <cellStyle name="Comma 2 3 2 4 3 3 5 2" xfId="47877" xr:uid="{D062FC98-987D-41A2-91A2-2A0D6B0AF57D}"/>
    <cellStyle name="Comma 2 3 2 4 3 3 6" xfId="32467" xr:uid="{402F2FD7-D4E5-4249-9B1A-DD6AD7593EFF}"/>
    <cellStyle name="Comma 2 3 2 4 3 4" xfId="2273" xr:uid="{CE4E0F7D-D758-4889-A2D8-A70C06FA706A}"/>
    <cellStyle name="Comma 2 3 2 4 3 4 2" xfId="6076" xr:uid="{9E68E355-663D-4A98-8F9A-9ED5B1BE3582}"/>
    <cellStyle name="Comma 2 3 2 4 3 4 2 2" xfId="13887" xr:uid="{2C28E565-EFA4-45C1-9BB7-CEC3CF6268F3}"/>
    <cellStyle name="Comma 2 3 2 4 3 4 2 2 2" xfId="29298" xr:uid="{08B42B16-38AA-4DBA-83DC-765D3F6E0864}"/>
    <cellStyle name="Comma 2 3 2 4 3 4 2 2 2 2" xfId="60122" xr:uid="{D4D55020-FE6F-4F45-A9C2-96F347AC55DF}"/>
    <cellStyle name="Comma 2 3 2 4 3 4 2 2 3" xfId="44712" xr:uid="{964DF6F9-D26E-42B6-8CBA-E9814EDD4C83}"/>
    <cellStyle name="Comma 2 3 2 4 3 4 2 3" xfId="21489" xr:uid="{49E3408B-D8E4-453F-9222-7C940D1B04CA}"/>
    <cellStyle name="Comma 2 3 2 4 3 4 2 3 2" xfId="52313" xr:uid="{64B90D5A-4BAF-4A34-B2E5-A985149B4637}"/>
    <cellStyle name="Comma 2 3 2 4 3 4 2 4" xfId="36903" xr:uid="{64560AC4-37F2-4FD6-A3EC-5D265B60228D}"/>
    <cellStyle name="Comma 2 3 2 4 3 4 3" xfId="10084" xr:uid="{94317D2C-7704-40A9-AB11-BAC1BB68E3E5}"/>
    <cellStyle name="Comma 2 3 2 4 3 4 3 2" xfId="25495" xr:uid="{44FB3912-CCDE-40A6-82B8-034A1BCF7FE9}"/>
    <cellStyle name="Comma 2 3 2 4 3 4 3 2 2" xfId="56319" xr:uid="{7C160B0D-3836-44B2-AB3E-759861C2CD95}"/>
    <cellStyle name="Comma 2 3 2 4 3 4 3 3" xfId="40909" xr:uid="{85279C13-5F6B-40C5-849D-8D21C82044D2}"/>
    <cellStyle name="Comma 2 3 2 4 3 4 4" xfId="17686" xr:uid="{9BA9F888-BEB8-4B02-A2F8-D938956F3F14}"/>
    <cellStyle name="Comma 2 3 2 4 3 4 4 2" xfId="48510" xr:uid="{191CADD5-434D-4BD2-8826-A2B5B7B49DCB}"/>
    <cellStyle name="Comma 2 3 2 4 3 4 5" xfId="33100" xr:uid="{BEAD1C06-783C-4D8E-ABF3-C0ACF5EE8641}"/>
    <cellStyle name="Comma 2 3 2 4 3 5" xfId="4177" xr:uid="{6FE5CB25-424F-418C-9E7A-8917743C1A56}"/>
    <cellStyle name="Comma 2 3 2 4 3 5 2" xfId="11988" xr:uid="{EE9B7AED-B176-41F7-8A79-3B3D188786F3}"/>
    <cellStyle name="Comma 2 3 2 4 3 5 2 2" xfId="27399" xr:uid="{5004C9A2-2C7B-4E8C-A5E7-DAA17DEF5C0A}"/>
    <cellStyle name="Comma 2 3 2 4 3 5 2 2 2" xfId="58223" xr:uid="{BC5C6DC2-100A-494C-AA68-8465904DE601}"/>
    <cellStyle name="Comma 2 3 2 4 3 5 2 3" xfId="42813" xr:uid="{A8F08758-6B71-43B5-B385-E719CB678EDE}"/>
    <cellStyle name="Comma 2 3 2 4 3 5 3" xfId="19590" xr:uid="{20C02475-206D-442D-A8D5-C8A9CF2523EA}"/>
    <cellStyle name="Comma 2 3 2 4 3 5 3 2" xfId="50414" xr:uid="{1028EA9E-A7B6-4030-8F08-21DA981771C0}"/>
    <cellStyle name="Comma 2 3 2 4 3 5 4" xfId="35004" xr:uid="{7E473F0F-D5E9-4919-879D-72F0D95A38A4}"/>
    <cellStyle name="Comma 2 3 2 4 3 6" xfId="8185" xr:uid="{F6FEA4D1-979B-4A29-ABEE-787D5532E4E1}"/>
    <cellStyle name="Comma 2 3 2 4 3 6 2" xfId="23596" xr:uid="{75CA209C-7C8C-45AC-A2E3-E5E5EB4230B1}"/>
    <cellStyle name="Comma 2 3 2 4 3 6 2 2" xfId="54420" xr:uid="{67FB9BB5-34BA-462F-8BC6-A1E8ABB5D2F1}"/>
    <cellStyle name="Comma 2 3 2 4 3 6 3" xfId="39010" xr:uid="{6E248ACD-C0F8-4A1F-A878-9E6FDF9050C2}"/>
    <cellStyle name="Comma 2 3 2 4 3 7" xfId="15787" xr:uid="{B852881F-E787-4A84-9463-52C034F6E0BE}"/>
    <cellStyle name="Comma 2 3 2 4 3 7 2" xfId="46611" xr:uid="{9DEBC010-9476-4B6C-B886-D92D08B18318}"/>
    <cellStyle name="Comma 2 3 2 4 3 8" xfId="31201" xr:uid="{C5DA5B23-DB56-482D-AEBF-86B5A3CA0D56}"/>
    <cellStyle name="Comma 2 3 2 4 4" xfId="794" xr:uid="{CB403A25-E2E8-41DA-954B-AFE555754ECA}"/>
    <cellStyle name="Comma 2 3 2 4 4 2" xfId="2693" xr:uid="{D69C4FD8-5057-4B75-AE59-DD1289DE022B}"/>
    <cellStyle name="Comma 2 3 2 4 4 2 2" xfId="6496" xr:uid="{D009F9E6-57AE-425A-BD48-00BFC06430F6}"/>
    <cellStyle name="Comma 2 3 2 4 4 2 2 2" xfId="14307" xr:uid="{D292FA79-9D72-44CD-AA3E-023D5CFC222B}"/>
    <cellStyle name="Comma 2 3 2 4 4 2 2 2 2" xfId="29718" xr:uid="{58F56333-80F7-4D62-A574-6344177ECDF7}"/>
    <cellStyle name="Comma 2 3 2 4 4 2 2 2 2 2" xfId="60542" xr:uid="{F252BCD2-6E09-46E5-BF80-0902FA032A4E}"/>
    <cellStyle name="Comma 2 3 2 4 4 2 2 2 3" xfId="45132" xr:uid="{2D3DC5D6-D3A2-4D29-8903-77AB25B0CB2A}"/>
    <cellStyle name="Comma 2 3 2 4 4 2 2 3" xfId="21909" xr:uid="{3D569014-4A88-4D24-8A38-21BCDB6C5072}"/>
    <cellStyle name="Comma 2 3 2 4 4 2 2 3 2" xfId="52733" xr:uid="{7DC9258A-D468-4D44-8410-0FEE7395C1BE}"/>
    <cellStyle name="Comma 2 3 2 4 4 2 2 4" xfId="37323" xr:uid="{5BBC4D35-F7F3-4371-92C1-3A2C506658E1}"/>
    <cellStyle name="Comma 2 3 2 4 4 2 3" xfId="10504" xr:uid="{BEDB7A53-160B-4E7C-8735-D921CEC7889C}"/>
    <cellStyle name="Comma 2 3 2 4 4 2 3 2" xfId="25915" xr:uid="{BFB9FEDB-1569-4AA6-ABC0-A71D36F03084}"/>
    <cellStyle name="Comma 2 3 2 4 4 2 3 2 2" xfId="56739" xr:uid="{CA3DF4F2-F095-48C4-B395-035584278236}"/>
    <cellStyle name="Comma 2 3 2 4 4 2 3 3" xfId="41329" xr:uid="{9BF686CC-EB6E-4026-BC5C-2E1796BBB8B5}"/>
    <cellStyle name="Comma 2 3 2 4 4 2 4" xfId="18106" xr:uid="{01191E1F-A2CF-4B5D-9BCB-7F013C3215B6}"/>
    <cellStyle name="Comma 2 3 2 4 4 2 4 2" xfId="48930" xr:uid="{83828B28-C1A9-410A-A17A-9D0941AF9C6F}"/>
    <cellStyle name="Comma 2 3 2 4 4 2 5" xfId="33520" xr:uid="{598DCF34-CD57-42F1-B0E0-78681914C5BC}"/>
    <cellStyle name="Comma 2 3 2 4 4 3" xfId="4597" xr:uid="{03E37130-3831-47C4-9730-ED8042747FC1}"/>
    <cellStyle name="Comma 2 3 2 4 4 3 2" xfId="12408" xr:uid="{18229595-E808-4AF9-98CE-07A76741F16C}"/>
    <cellStyle name="Comma 2 3 2 4 4 3 2 2" xfId="27819" xr:uid="{F40D77C7-0EDD-4275-9FF7-C9F2857A85F9}"/>
    <cellStyle name="Comma 2 3 2 4 4 3 2 2 2" xfId="58643" xr:uid="{7EEF3B1D-B904-4774-B1C6-61EFDEFB5700}"/>
    <cellStyle name="Comma 2 3 2 4 4 3 2 3" xfId="43233" xr:uid="{E326B7A9-C192-432D-8F69-7198F74D0804}"/>
    <cellStyle name="Comma 2 3 2 4 4 3 3" xfId="20010" xr:uid="{D43E188E-D5F9-4809-AFFB-1D6A86E4B073}"/>
    <cellStyle name="Comma 2 3 2 4 4 3 3 2" xfId="50834" xr:uid="{62E61284-7391-49FC-81DF-0DEC85DDE17F}"/>
    <cellStyle name="Comma 2 3 2 4 4 3 4" xfId="35424" xr:uid="{BB1D4ABD-264D-4E1C-B34F-6D5B3EAAC57B}"/>
    <cellStyle name="Comma 2 3 2 4 4 4" xfId="8605" xr:uid="{FD0980FC-AF80-4485-9B39-35B791DCF2BE}"/>
    <cellStyle name="Comma 2 3 2 4 4 4 2" xfId="24016" xr:uid="{189229F7-C6CA-4C2F-95BE-1D5BF86E5640}"/>
    <cellStyle name="Comma 2 3 2 4 4 4 2 2" xfId="54840" xr:uid="{C7B21069-D1A7-411C-B5D7-7E5BEA81B1CC}"/>
    <cellStyle name="Comma 2 3 2 4 4 4 3" xfId="39430" xr:uid="{655D7E48-64FB-4146-ADE3-CD336B2802C3}"/>
    <cellStyle name="Comma 2 3 2 4 4 5" xfId="16207" xr:uid="{B774CEBF-DB42-4464-8BAF-B2B7BAE9374B}"/>
    <cellStyle name="Comma 2 3 2 4 4 5 2" xfId="47031" xr:uid="{11169011-6468-49B4-B5A2-A88BAA12E64E}"/>
    <cellStyle name="Comma 2 3 2 4 4 6" xfId="31621" xr:uid="{58ED5980-5B58-47F8-8E5B-5D3B1C8F7AC3}"/>
    <cellStyle name="Comma 2 3 2 4 5" xfId="1427" xr:uid="{17371153-BA7C-42BF-B5A5-F2D9F1C5D1CE}"/>
    <cellStyle name="Comma 2 3 2 4 5 2" xfId="3326" xr:uid="{DCDF7DAA-C942-4D2A-A387-17F0D90299A7}"/>
    <cellStyle name="Comma 2 3 2 4 5 2 2" xfId="7129" xr:uid="{1054A900-2288-4BD9-AE91-7A891FEA29A0}"/>
    <cellStyle name="Comma 2 3 2 4 5 2 2 2" xfId="14940" xr:uid="{D151BC57-2E7E-4E5C-B7ED-0A48338F08B5}"/>
    <cellStyle name="Comma 2 3 2 4 5 2 2 2 2" xfId="30351" xr:uid="{A2D0DFDB-E15F-4A21-9085-795267B7ED41}"/>
    <cellStyle name="Comma 2 3 2 4 5 2 2 2 2 2" xfId="61175" xr:uid="{59091B11-8549-4605-96DF-88A81DFEF2F3}"/>
    <cellStyle name="Comma 2 3 2 4 5 2 2 2 3" xfId="45765" xr:uid="{D4BD997B-94B5-4BA0-8E9B-98CB44D016F2}"/>
    <cellStyle name="Comma 2 3 2 4 5 2 2 3" xfId="22542" xr:uid="{2B982807-603E-459A-B282-1B77BAF5A9F4}"/>
    <cellStyle name="Comma 2 3 2 4 5 2 2 3 2" xfId="53366" xr:uid="{376DD6C8-0E57-4899-B888-903250EA22DD}"/>
    <cellStyle name="Comma 2 3 2 4 5 2 2 4" xfId="37956" xr:uid="{5DB6C916-F726-4179-9A0D-8DF44649CAE5}"/>
    <cellStyle name="Comma 2 3 2 4 5 2 3" xfId="11137" xr:uid="{E207A043-E013-428F-B967-D9311D5CB3A9}"/>
    <cellStyle name="Comma 2 3 2 4 5 2 3 2" xfId="26548" xr:uid="{8087EAAA-3944-45CF-A149-9DE3BA962918}"/>
    <cellStyle name="Comma 2 3 2 4 5 2 3 2 2" xfId="57372" xr:uid="{139B7A96-90C4-4811-9395-C2107C2C0160}"/>
    <cellStyle name="Comma 2 3 2 4 5 2 3 3" xfId="41962" xr:uid="{3871E8C7-8011-41FA-A946-23B961B451E7}"/>
    <cellStyle name="Comma 2 3 2 4 5 2 4" xfId="18739" xr:uid="{E7B97211-E789-4907-9ECD-E26C592908FF}"/>
    <cellStyle name="Comma 2 3 2 4 5 2 4 2" xfId="49563" xr:uid="{04687319-1C4D-4E5E-BE58-EA3398D23E27}"/>
    <cellStyle name="Comma 2 3 2 4 5 2 5" xfId="34153" xr:uid="{C51E6185-3D1D-4A08-8595-6D424F17B174}"/>
    <cellStyle name="Comma 2 3 2 4 5 3" xfId="5230" xr:uid="{921841F3-AFFF-45BD-9F83-7D9D36C5C8AD}"/>
    <cellStyle name="Comma 2 3 2 4 5 3 2" xfId="13041" xr:uid="{5ACB782A-79D1-476D-925D-E287A84BBD25}"/>
    <cellStyle name="Comma 2 3 2 4 5 3 2 2" xfId="28452" xr:uid="{8C5C7EA5-6E97-4EC7-A49B-1E677A49336E}"/>
    <cellStyle name="Comma 2 3 2 4 5 3 2 2 2" xfId="59276" xr:uid="{96781093-F714-4476-8A27-D4A8EC32856B}"/>
    <cellStyle name="Comma 2 3 2 4 5 3 2 3" xfId="43866" xr:uid="{D8A6AD7D-1789-429C-B1FB-4685AAE519D9}"/>
    <cellStyle name="Comma 2 3 2 4 5 3 3" xfId="20643" xr:uid="{D752118F-8E45-4E02-82B5-EE3BBFDA558A}"/>
    <cellStyle name="Comma 2 3 2 4 5 3 3 2" xfId="51467" xr:uid="{57C45DB8-0BE3-416A-93BA-0FBB4D46D1E4}"/>
    <cellStyle name="Comma 2 3 2 4 5 3 4" xfId="36057" xr:uid="{063AF7B2-88B8-4F7F-A5D2-F3E93F9732AD}"/>
    <cellStyle name="Comma 2 3 2 4 5 4" xfId="9238" xr:uid="{264259F1-DE6A-438B-97CA-3AC09CB482D5}"/>
    <cellStyle name="Comma 2 3 2 4 5 4 2" xfId="24649" xr:uid="{70BC7900-2318-44A4-AD4C-FEF5C13A13C8}"/>
    <cellStyle name="Comma 2 3 2 4 5 4 2 2" xfId="55473" xr:uid="{277274FB-FF81-429F-B894-E23708EF1A95}"/>
    <cellStyle name="Comma 2 3 2 4 5 4 3" xfId="40063" xr:uid="{8C575DCB-BDA6-4468-B6B5-601DF9C284B9}"/>
    <cellStyle name="Comma 2 3 2 4 5 5" xfId="16840" xr:uid="{750BFEA8-9AE5-4A35-8F30-B0A6B3BE3CBD}"/>
    <cellStyle name="Comma 2 3 2 4 5 5 2" xfId="47664" xr:uid="{E99DD88E-056E-4725-8CC4-730BCF8FEB56}"/>
    <cellStyle name="Comma 2 3 2 4 5 6" xfId="32254" xr:uid="{968B1DF2-7B07-4D19-BEB4-69CCD8F7FE05}"/>
    <cellStyle name="Comma 2 3 2 4 6" xfId="2060" xr:uid="{63F1C6E1-5BA1-406A-871A-8B32A8253665}"/>
    <cellStyle name="Comma 2 3 2 4 6 2" xfId="5863" xr:uid="{925C1BD2-42B2-44AD-B67B-7CC2F00C3A42}"/>
    <cellStyle name="Comma 2 3 2 4 6 2 2" xfId="13674" xr:uid="{6677F18A-CFE7-4E15-AEA7-37544C3BB7FF}"/>
    <cellStyle name="Comma 2 3 2 4 6 2 2 2" xfId="29085" xr:uid="{718F3BE8-7348-41F6-93E8-177018305116}"/>
    <cellStyle name="Comma 2 3 2 4 6 2 2 2 2" xfId="59909" xr:uid="{3B75D747-A5E8-4374-8ADE-FD3CE7B31D86}"/>
    <cellStyle name="Comma 2 3 2 4 6 2 2 3" xfId="44499" xr:uid="{E2B2379D-5E2F-447A-A5BB-48C6A81AD4AA}"/>
    <cellStyle name="Comma 2 3 2 4 6 2 3" xfId="21276" xr:uid="{7788DB5F-BF87-4684-B7B1-8E43FC9CC486}"/>
    <cellStyle name="Comma 2 3 2 4 6 2 3 2" xfId="52100" xr:uid="{64C91932-70DB-4044-A58F-722CEE26EB7B}"/>
    <cellStyle name="Comma 2 3 2 4 6 2 4" xfId="36690" xr:uid="{7D85CBBD-808E-4EE5-91C6-7135DA4ABBD2}"/>
    <cellStyle name="Comma 2 3 2 4 6 3" xfId="9871" xr:uid="{16064B19-EDEA-48EF-9BFB-01167CB0BEDA}"/>
    <cellStyle name="Comma 2 3 2 4 6 3 2" xfId="25282" xr:uid="{37C0873B-FD6D-4204-ACFF-59DB957C50EB}"/>
    <cellStyle name="Comma 2 3 2 4 6 3 2 2" xfId="56106" xr:uid="{DF2C6811-EEF8-475B-B7F1-91A4D2C501D9}"/>
    <cellStyle name="Comma 2 3 2 4 6 3 3" xfId="40696" xr:uid="{7241A577-56A1-497D-8090-E1F73FE9C8BE}"/>
    <cellStyle name="Comma 2 3 2 4 6 4" xfId="17473" xr:uid="{4447B195-35BD-4DBC-94FC-C83841F00657}"/>
    <cellStyle name="Comma 2 3 2 4 6 4 2" xfId="48297" xr:uid="{184C28BA-B0B9-4F14-8079-2CBA6C25041F}"/>
    <cellStyle name="Comma 2 3 2 4 6 5" xfId="32887" xr:uid="{3181EFC9-1B61-4043-B917-4F9666C501C5}"/>
    <cellStyle name="Comma 2 3 2 4 7" xfId="3964" xr:uid="{B138DC26-BED0-4D6C-873E-4C89FB157ABA}"/>
    <cellStyle name="Comma 2 3 2 4 7 2" xfId="11775" xr:uid="{C34862E8-447D-4EEC-AC6C-375676611892}"/>
    <cellStyle name="Comma 2 3 2 4 7 2 2" xfId="27186" xr:uid="{7B10106A-CCB3-447A-8DAB-93A4518CDD3F}"/>
    <cellStyle name="Comma 2 3 2 4 7 2 2 2" xfId="58010" xr:uid="{3ABD9B27-D47B-4A65-A256-E449CDE7C21E}"/>
    <cellStyle name="Comma 2 3 2 4 7 2 3" xfId="42600" xr:uid="{F0E5C272-7D11-4F48-A6ED-F3790E562215}"/>
    <cellStyle name="Comma 2 3 2 4 7 3" xfId="19377" xr:uid="{694F0EA9-DCA9-4890-B2F0-4EEB7B211B06}"/>
    <cellStyle name="Comma 2 3 2 4 7 3 2" xfId="50201" xr:uid="{21A42AEE-DACC-4516-8A44-F349ECD08B5F}"/>
    <cellStyle name="Comma 2 3 2 4 7 4" xfId="34791" xr:uid="{4654E5F7-2033-498F-8294-EE1A10DA8F1F}"/>
    <cellStyle name="Comma 2 3 2 4 8" xfId="7972" xr:uid="{68D1FC24-B62C-415F-B7EC-737842FC0E8E}"/>
    <cellStyle name="Comma 2 3 2 4 8 2" xfId="23383" xr:uid="{7F109041-5C84-43CB-AF36-21377AC880F3}"/>
    <cellStyle name="Comma 2 3 2 4 8 2 2" xfId="54207" xr:uid="{42844214-914B-4C36-B711-E4191F64A6F8}"/>
    <cellStyle name="Comma 2 3 2 4 8 3" xfId="38797" xr:uid="{726E802A-21CC-498D-85F7-3FB31E6BEA14}"/>
    <cellStyle name="Comma 2 3 2 4 9" xfId="7763" xr:uid="{8171556E-2240-4524-83A1-E0101D127F3B}"/>
    <cellStyle name="Comma 2 3 2 4 9 2" xfId="23174" xr:uid="{492BBF3F-AA20-41D6-AC47-13D366C67492}"/>
    <cellStyle name="Comma 2 3 2 4 9 2 2" xfId="53998" xr:uid="{B9E3ED38-45FC-45E8-937A-CDABB9718A4E}"/>
    <cellStyle name="Comma 2 3 2 4 9 3" xfId="38588" xr:uid="{4BF633C1-1A48-4771-B70F-697BA84C0C59}"/>
    <cellStyle name="Comma 2 3 2 5" xfId="538" xr:uid="{5554CCAC-AFB2-4D35-8312-F53A7C4A6A27}"/>
    <cellStyle name="Comma 2 3 2 5 2" xfId="1171" xr:uid="{F2C4FBAF-67A7-4AAB-AB52-B34C670CF5D6}"/>
    <cellStyle name="Comma 2 3 2 5 2 2" xfId="3070" xr:uid="{053CD37A-26E9-4A93-BD87-958131D11043}"/>
    <cellStyle name="Comma 2 3 2 5 2 2 2" xfId="6873" xr:uid="{C39D9436-72E4-4CBD-B3FC-0CFD9AEFF83B}"/>
    <cellStyle name="Comma 2 3 2 5 2 2 2 2" xfId="14684" xr:uid="{22155424-C4B5-42CF-937B-E4C3AC0EA3D3}"/>
    <cellStyle name="Comma 2 3 2 5 2 2 2 2 2" xfId="30095" xr:uid="{8E918FF4-FBD3-4FF3-A6B1-C68DBF1C0748}"/>
    <cellStyle name="Comma 2 3 2 5 2 2 2 2 2 2" xfId="60919" xr:uid="{2E35BEC6-521E-4685-8A0F-C2B9274B1D65}"/>
    <cellStyle name="Comma 2 3 2 5 2 2 2 2 3" xfId="45509" xr:uid="{DEE819B1-D617-4D87-842D-9D6E23D28143}"/>
    <cellStyle name="Comma 2 3 2 5 2 2 2 3" xfId="22286" xr:uid="{7731920A-7ADB-43E6-8CC6-2BA17418F7A5}"/>
    <cellStyle name="Comma 2 3 2 5 2 2 2 3 2" xfId="53110" xr:uid="{179AF32D-02C8-475B-8E7E-E98C415EA17B}"/>
    <cellStyle name="Comma 2 3 2 5 2 2 2 4" xfId="37700" xr:uid="{FA2175D2-6B9F-47C2-87EA-89678809C963}"/>
    <cellStyle name="Comma 2 3 2 5 2 2 3" xfId="10881" xr:uid="{414453B3-6F20-4D4D-B2CA-65A5F54B5955}"/>
    <cellStyle name="Comma 2 3 2 5 2 2 3 2" xfId="26292" xr:uid="{DD2EC835-E13D-4F15-A664-BA9B871D8686}"/>
    <cellStyle name="Comma 2 3 2 5 2 2 3 2 2" xfId="57116" xr:uid="{4BB3E7F1-7B4F-42A6-B266-71D3CCC4CDBE}"/>
    <cellStyle name="Comma 2 3 2 5 2 2 3 3" xfId="41706" xr:uid="{900F8304-216A-46B6-85EE-449C5DD42FA6}"/>
    <cellStyle name="Comma 2 3 2 5 2 2 4" xfId="18483" xr:uid="{0E68359C-3EF2-4B48-A320-9750AA76BB49}"/>
    <cellStyle name="Comma 2 3 2 5 2 2 4 2" xfId="49307" xr:uid="{59FE1870-8F63-4C56-9219-C4E27244EA10}"/>
    <cellStyle name="Comma 2 3 2 5 2 2 5" xfId="33897" xr:uid="{54EB1333-B3DC-4904-9329-B202CD18C99F}"/>
    <cellStyle name="Comma 2 3 2 5 2 3" xfId="4974" xr:uid="{7FF7BB27-C94D-44DF-93A2-1890F7EBE2D1}"/>
    <cellStyle name="Comma 2 3 2 5 2 3 2" xfId="12785" xr:uid="{7E452FBF-8ED5-4003-AB95-C889B8483D34}"/>
    <cellStyle name="Comma 2 3 2 5 2 3 2 2" xfId="28196" xr:uid="{47860665-7183-49B6-9556-E22A15B5A606}"/>
    <cellStyle name="Comma 2 3 2 5 2 3 2 2 2" xfId="59020" xr:uid="{8E226333-BE03-4E20-B7AD-B7342E0B5D2E}"/>
    <cellStyle name="Comma 2 3 2 5 2 3 2 3" xfId="43610" xr:uid="{CCA17746-E92B-448A-829F-30F32E27C7FD}"/>
    <cellStyle name="Comma 2 3 2 5 2 3 3" xfId="20387" xr:uid="{42C1EC98-5D9B-4539-B24A-40C6456E8A08}"/>
    <cellStyle name="Comma 2 3 2 5 2 3 3 2" xfId="51211" xr:uid="{2FAA99ED-0FA1-4777-9EFE-CD86CBE6FA7B}"/>
    <cellStyle name="Comma 2 3 2 5 2 3 4" xfId="35801" xr:uid="{58D5AF41-6A1D-4105-BEE1-EA36D63B8312}"/>
    <cellStyle name="Comma 2 3 2 5 2 4" xfId="8982" xr:uid="{6BA92900-902C-496B-9502-42F1A4D92DE3}"/>
    <cellStyle name="Comma 2 3 2 5 2 4 2" xfId="24393" xr:uid="{1F928262-F462-4BC2-AC93-A82E53A6D358}"/>
    <cellStyle name="Comma 2 3 2 5 2 4 2 2" xfId="55217" xr:uid="{9828E242-D9E0-422A-9A2D-A707A8FFDD96}"/>
    <cellStyle name="Comma 2 3 2 5 2 4 3" xfId="39807" xr:uid="{B28D43DA-9820-47D9-806F-62AC3D21A218}"/>
    <cellStyle name="Comma 2 3 2 5 2 5" xfId="16584" xr:uid="{48CB8409-9BCA-4CEE-9AF0-FA83A4121213}"/>
    <cellStyle name="Comma 2 3 2 5 2 5 2" xfId="47408" xr:uid="{81648502-0654-470A-B538-F8ED8468919A}"/>
    <cellStyle name="Comma 2 3 2 5 2 6" xfId="31998" xr:uid="{C059EC98-13B3-455B-99A6-EA3E48D3FA62}"/>
    <cellStyle name="Comma 2 3 2 5 3" xfId="1804" xr:uid="{2D2A0843-0D9F-4D10-88F6-4F3514BD57F1}"/>
    <cellStyle name="Comma 2 3 2 5 3 2" xfId="3703" xr:uid="{71DAE61C-793B-46A1-A957-E67046C1294C}"/>
    <cellStyle name="Comma 2 3 2 5 3 2 2" xfId="7506" xr:uid="{229F34C7-6BCC-4C1A-86D8-DACD3083B99F}"/>
    <cellStyle name="Comma 2 3 2 5 3 2 2 2" xfId="15317" xr:uid="{B363F672-943E-46D1-B6C6-7C5FB79F8118}"/>
    <cellStyle name="Comma 2 3 2 5 3 2 2 2 2" xfId="30728" xr:uid="{D2F6C06F-3EE9-47A1-974D-622B0C31733A}"/>
    <cellStyle name="Comma 2 3 2 5 3 2 2 2 2 2" xfId="61552" xr:uid="{3309C712-2A75-4F71-87C3-D60B54CE18C8}"/>
    <cellStyle name="Comma 2 3 2 5 3 2 2 2 3" xfId="46142" xr:uid="{90B1A243-CF04-4EDD-B03D-C5BD75396A2E}"/>
    <cellStyle name="Comma 2 3 2 5 3 2 2 3" xfId="22919" xr:uid="{56EA7C39-DB8E-446A-8D4A-E65C87B2C0B5}"/>
    <cellStyle name="Comma 2 3 2 5 3 2 2 3 2" xfId="53743" xr:uid="{CACE20EE-7172-4F52-AFFA-3BA2BC1C0634}"/>
    <cellStyle name="Comma 2 3 2 5 3 2 2 4" xfId="38333" xr:uid="{E1391878-6738-4153-9DCB-CCE84784FF8F}"/>
    <cellStyle name="Comma 2 3 2 5 3 2 3" xfId="11514" xr:uid="{414B77A9-924A-4EE0-9E01-E2F7AF02E984}"/>
    <cellStyle name="Comma 2 3 2 5 3 2 3 2" xfId="26925" xr:uid="{88B73D6D-E14D-4DE1-865F-B12909BD8FBC}"/>
    <cellStyle name="Comma 2 3 2 5 3 2 3 2 2" xfId="57749" xr:uid="{FF255FDB-BCB3-4C66-8C73-8A3FA1E7C629}"/>
    <cellStyle name="Comma 2 3 2 5 3 2 3 3" xfId="42339" xr:uid="{64997A96-0D33-44E2-BC51-E130DE24C6A9}"/>
    <cellStyle name="Comma 2 3 2 5 3 2 4" xfId="19116" xr:uid="{2C9C5FF8-EE8A-4B0A-9D63-5595DF1DE260}"/>
    <cellStyle name="Comma 2 3 2 5 3 2 4 2" xfId="49940" xr:uid="{D464312F-B8D8-4C19-B7A2-E91C46EE5B17}"/>
    <cellStyle name="Comma 2 3 2 5 3 2 5" xfId="34530" xr:uid="{3BF2BE9F-8274-4846-9692-0031E2D663AC}"/>
    <cellStyle name="Comma 2 3 2 5 3 3" xfId="5607" xr:uid="{128EF00A-B6A8-45B5-90E4-1A0D439BC59F}"/>
    <cellStyle name="Comma 2 3 2 5 3 3 2" xfId="13418" xr:uid="{15F6953C-57A4-4672-B703-1214457D78BA}"/>
    <cellStyle name="Comma 2 3 2 5 3 3 2 2" xfId="28829" xr:uid="{9FE1AF32-A354-4F7B-954D-3A5AF544EBD0}"/>
    <cellStyle name="Comma 2 3 2 5 3 3 2 2 2" xfId="59653" xr:uid="{ACC600A7-C71B-4440-A911-6D2B5616A4FA}"/>
    <cellStyle name="Comma 2 3 2 5 3 3 2 3" xfId="44243" xr:uid="{280356E5-F14C-44AB-8C3D-12489AC146D9}"/>
    <cellStyle name="Comma 2 3 2 5 3 3 3" xfId="21020" xr:uid="{ADB14216-9D21-4905-97EE-F74CD4DF114F}"/>
    <cellStyle name="Comma 2 3 2 5 3 3 3 2" xfId="51844" xr:uid="{83C243DA-FE58-4F6A-9540-B3CEEB233EA4}"/>
    <cellStyle name="Comma 2 3 2 5 3 3 4" xfId="36434" xr:uid="{2A77CACC-352B-4446-AF7C-E6DAC944D2E1}"/>
    <cellStyle name="Comma 2 3 2 5 3 4" xfId="9615" xr:uid="{3C388A09-A1DB-4407-963E-F9A41B74ECC5}"/>
    <cellStyle name="Comma 2 3 2 5 3 4 2" xfId="25026" xr:uid="{21392909-6602-467A-8A73-7D20EAD118EB}"/>
    <cellStyle name="Comma 2 3 2 5 3 4 2 2" xfId="55850" xr:uid="{6C77BB3D-66B6-4C6B-9996-61114BED85EC}"/>
    <cellStyle name="Comma 2 3 2 5 3 4 3" xfId="40440" xr:uid="{C201095C-B60F-481B-B14E-B843C11766C1}"/>
    <cellStyle name="Comma 2 3 2 5 3 5" xfId="17217" xr:uid="{AF9F3928-EEC1-4AE6-ACE5-D9EA299EE4E8}"/>
    <cellStyle name="Comma 2 3 2 5 3 5 2" xfId="48041" xr:uid="{2E83C758-59F4-48DB-BAC3-AB38E5DA972B}"/>
    <cellStyle name="Comma 2 3 2 5 3 6" xfId="32631" xr:uid="{580B8DA9-95BC-4426-9AC5-7005C0D65B0F}"/>
    <cellStyle name="Comma 2 3 2 5 4" xfId="2437" xr:uid="{31E9E077-9D02-4FC2-B26D-4586291D974D}"/>
    <cellStyle name="Comma 2 3 2 5 4 2" xfId="6240" xr:uid="{2C2837F0-7CD4-49F2-8DD3-482025A35F8F}"/>
    <cellStyle name="Comma 2 3 2 5 4 2 2" xfId="14051" xr:uid="{E014B8DD-FBE0-43B1-863C-C7FD59B70CA5}"/>
    <cellStyle name="Comma 2 3 2 5 4 2 2 2" xfId="29462" xr:uid="{BD497B8B-B511-4E1C-BBFF-0C021EBF4663}"/>
    <cellStyle name="Comma 2 3 2 5 4 2 2 2 2" xfId="60286" xr:uid="{D428D221-2D7B-4BC7-A549-1EA6C19EF966}"/>
    <cellStyle name="Comma 2 3 2 5 4 2 2 3" xfId="44876" xr:uid="{454E96B5-8CD7-454D-A963-87B397DC056E}"/>
    <cellStyle name="Comma 2 3 2 5 4 2 3" xfId="21653" xr:uid="{30EEEA70-A191-4372-AC23-3C6CE68E9F81}"/>
    <cellStyle name="Comma 2 3 2 5 4 2 3 2" xfId="52477" xr:uid="{94853DBD-FC75-4144-AB84-90A6FDB734EC}"/>
    <cellStyle name="Comma 2 3 2 5 4 2 4" xfId="37067" xr:uid="{B7E29F0A-527D-439A-A4E0-3B42BD3AEBAB}"/>
    <cellStyle name="Comma 2 3 2 5 4 3" xfId="10248" xr:uid="{A1FB2BA0-845F-4E63-B47E-43E313C7EC81}"/>
    <cellStyle name="Comma 2 3 2 5 4 3 2" xfId="25659" xr:uid="{AC308695-7145-4068-98A1-4150FBD7513D}"/>
    <cellStyle name="Comma 2 3 2 5 4 3 2 2" xfId="56483" xr:uid="{BE94CBB5-12C8-4515-94DA-7B4A228F67D4}"/>
    <cellStyle name="Comma 2 3 2 5 4 3 3" xfId="41073" xr:uid="{B0BC1FE9-9599-4BB4-AF19-641C126A5A17}"/>
    <cellStyle name="Comma 2 3 2 5 4 4" xfId="17850" xr:uid="{ADD7EF4D-984F-4D37-BBB0-340BDDA2794B}"/>
    <cellStyle name="Comma 2 3 2 5 4 4 2" xfId="48674" xr:uid="{E803600C-2EA7-40BC-976F-AAEB4AB4B608}"/>
    <cellStyle name="Comma 2 3 2 5 4 5" xfId="33264" xr:uid="{30BA2E6F-2885-4D4C-9B4D-739EE0193A49}"/>
    <cellStyle name="Comma 2 3 2 5 5" xfId="4341" xr:uid="{E3628C40-F50F-4D48-AAC5-0ACA2F1BC2CE}"/>
    <cellStyle name="Comma 2 3 2 5 5 2" xfId="12152" xr:uid="{1E6717C9-5F90-4435-B578-654633F0C7AF}"/>
    <cellStyle name="Comma 2 3 2 5 5 2 2" xfId="27563" xr:uid="{8D6A0FEE-C868-45C2-BBAB-04804E8068C3}"/>
    <cellStyle name="Comma 2 3 2 5 5 2 2 2" xfId="58387" xr:uid="{39DC3652-7F7E-4A2E-A36C-FE522B7B8721}"/>
    <cellStyle name="Comma 2 3 2 5 5 2 3" xfId="42977" xr:uid="{C2E3186E-F85D-4FA6-888D-4DE6DBAF9D0F}"/>
    <cellStyle name="Comma 2 3 2 5 5 3" xfId="19754" xr:uid="{4647FF7F-E4D6-45D4-9EB4-CF901254E1FF}"/>
    <cellStyle name="Comma 2 3 2 5 5 3 2" xfId="50578" xr:uid="{174CFD89-26A1-4BCC-ACCC-A1C51B761423}"/>
    <cellStyle name="Comma 2 3 2 5 5 4" xfId="35168" xr:uid="{1147AA62-2497-4096-9A81-CC882D9F2DF6}"/>
    <cellStyle name="Comma 2 3 2 5 6" xfId="8349" xr:uid="{66F865E7-807B-4AA2-8457-E3D32BBF53B7}"/>
    <cellStyle name="Comma 2 3 2 5 6 2" xfId="23760" xr:uid="{D09A4A90-D698-4F75-8C29-2BF97E1A63A2}"/>
    <cellStyle name="Comma 2 3 2 5 6 2 2" xfId="54584" xr:uid="{C29C28DC-6221-4460-83A5-57A7B65DC7A8}"/>
    <cellStyle name="Comma 2 3 2 5 6 3" xfId="39174" xr:uid="{FBAFA042-A080-43B6-A06A-BF456E9D3C6E}"/>
    <cellStyle name="Comma 2 3 2 5 7" xfId="15951" xr:uid="{D32BBAA7-9791-49A7-8935-1C93B4E9C1D2}"/>
    <cellStyle name="Comma 2 3 2 5 7 2" xfId="46775" xr:uid="{96EE1B79-EB11-474C-927F-9ACA4F6A8BFB}"/>
    <cellStyle name="Comma 2 3 2 5 8" xfId="31365" xr:uid="{B7D99A68-4380-4219-BDBF-2BC3B44ACFAD}"/>
    <cellStyle name="Comma 2 3 2 6" xfId="329" xr:uid="{0A6F7347-90EB-40E7-8E64-5131A0F0ACB4}"/>
    <cellStyle name="Comma 2 3 2 6 2" xfId="962" xr:uid="{B44DB303-0C5E-401A-A9C0-5ACB878DDBAA}"/>
    <cellStyle name="Comma 2 3 2 6 2 2" xfId="2861" xr:uid="{5D446F0B-323E-4C16-A7FC-4735B78E05A3}"/>
    <cellStyle name="Comma 2 3 2 6 2 2 2" xfId="6664" xr:uid="{2BFCCA77-6226-470F-888A-54143E819BF4}"/>
    <cellStyle name="Comma 2 3 2 6 2 2 2 2" xfId="14475" xr:uid="{42F352AC-2EB8-49E5-9673-4382132BC262}"/>
    <cellStyle name="Comma 2 3 2 6 2 2 2 2 2" xfId="29886" xr:uid="{E37FD978-93ED-4455-A7F2-1D2C38B82CB9}"/>
    <cellStyle name="Comma 2 3 2 6 2 2 2 2 2 2" xfId="60710" xr:uid="{A11E5276-C766-475A-9F12-7C351D52CF36}"/>
    <cellStyle name="Comma 2 3 2 6 2 2 2 2 3" xfId="45300" xr:uid="{C73CFB59-CD56-46CF-93FC-16DCAAB58C61}"/>
    <cellStyle name="Comma 2 3 2 6 2 2 2 3" xfId="22077" xr:uid="{6E42FFDD-D62F-4788-984C-AC0A154493E1}"/>
    <cellStyle name="Comma 2 3 2 6 2 2 2 3 2" xfId="52901" xr:uid="{94A5E4D6-B2A7-4233-A952-FCA91E461E46}"/>
    <cellStyle name="Comma 2 3 2 6 2 2 2 4" xfId="37491" xr:uid="{424D529D-45BA-417F-928B-3FA6E8298440}"/>
    <cellStyle name="Comma 2 3 2 6 2 2 3" xfId="10672" xr:uid="{31C185BC-3F09-451F-AD12-71138ABDFE6E}"/>
    <cellStyle name="Comma 2 3 2 6 2 2 3 2" xfId="26083" xr:uid="{FD7A9AC0-06A4-4117-A7BC-7801D5A6C9C0}"/>
    <cellStyle name="Comma 2 3 2 6 2 2 3 2 2" xfId="56907" xr:uid="{433E68B4-8A18-4CE4-8BEE-5FAE439ABC41}"/>
    <cellStyle name="Comma 2 3 2 6 2 2 3 3" xfId="41497" xr:uid="{28CF0545-46EA-4076-A448-60559FB35C32}"/>
    <cellStyle name="Comma 2 3 2 6 2 2 4" xfId="18274" xr:uid="{6071EFD6-80F0-4672-B13D-F009A65F602B}"/>
    <cellStyle name="Comma 2 3 2 6 2 2 4 2" xfId="49098" xr:uid="{B395DCE6-D717-4DDC-8725-D808E03348A4}"/>
    <cellStyle name="Comma 2 3 2 6 2 2 5" xfId="33688" xr:uid="{19CD8A1A-C701-455F-BEA4-2113976CFAD0}"/>
    <cellStyle name="Comma 2 3 2 6 2 3" xfId="4765" xr:uid="{48C8DED0-DB40-4ECB-B64E-C36592EFEC5C}"/>
    <cellStyle name="Comma 2 3 2 6 2 3 2" xfId="12576" xr:uid="{416B198F-3F98-4EA6-B656-635AE84BAFFF}"/>
    <cellStyle name="Comma 2 3 2 6 2 3 2 2" xfId="27987" xr:uid="{88F10F3F-6AA4-40A2-8956-B34E89F61CE0}"/>
    <cellStyle name="Comma 2 3 2 6 2 3 2 2 2" xfId="58811" xr:uid="{AA33B719-FB71-45DD-A9DC-76DF3262C744}"/>
    <cellStyle name="Comma 2 3 2 6 2 3 2 3" xfId="43401" xr:uid="{FDE92059-AA57-43F8-8001-4A226717D46E}"/>
    <cellStyle name="Comma 2 3 2 6 2 3 3" xfId="20178" xr:uid="{7A43A4FB-668C-4B59-AC0D-2D8A3168F69B}"/>
    <cellStyle name="Comma 2 3 2 6 2 3 3 2" xfId="51002" xr:uid="{74488337-9D1A-4E1F-910B-B266B25E316F}"/>
    <cellStyle name="Comma 2 3 2 6 2 3 4" xfId="35592" xr:uid="{09C91EAA-23B4-4328-8B08-B51FABA2B251}"/>
    <cellStyle name="Comma 2 3 2 6 2 4" xfId="8773" xr:uid="{34F27B80-62E0-4399-9294-81463375A56E}"/>
    <cellStyle name="Comma 2 3 2 6 2 4 2" xfId="24184" xr:uid="{EF0833EB-36A4-481C-8245-FEEE1C0E6F21}"/>
    <cellStyle name="Comma 2 3 2 6 2 4 2 2" xfId="55008" xr:uid="{CB6DD8D1-78C4-448C-84DF-BFFE18A7D843}"/>
    <cellStyle name="Comma 2 3 2 6 2 4 3" xfId="39598" xr:uid="{2C370F42-E4AB-4C0E-8830-6D09A5D66456}"/>
    <cellStyle name="Comma 2 3 2 6 2 5" xfId="16375" xr:uid="{CA5CA418-6901-42A3-976D-D948E46EB9BC}"/>
    <cellStyle name="Comma 2 3 2 6 2 5 2" xfId="47199" xr:uid="{4580D60D-E716-402D-8AC6-E91FB93161C4}"/>
    <cellStyle name="Comma 2 3 2 6 2 6" xfId="31789" xr:uid="{02FB2DE0-FADD-4B09-93F5-B106D68CDDBA}"/>
    <cellStyle name="Comma 2 3 2 6 3" xfId="1595" xr:uid="{D2580323-9608-427C-B95A-884B193E914A}"/>
    <cellStyle name="Comma 2 3 2 6 3 2" xfId="3494" xr:uid="{ECA2EDB2-17CC-4D72-93ED-7C4FE509E9E9}"/>
    <cellStyle name="Comma 2 3 2 6 3 2 2" xfId="7297" xr:uid="{A0F485EA-3287-4DCA-A5E4-E8E1777CDCB1}"/>
    <cellStyle name="Comma 2 3 2 6 3 2 2 2" xfId="15108" xr:uid="{D71CC7A5-8145-4487-9B0A-BA5CB2E992B0}"/>
    <cellStyle name="Comma 2 3 2 6 3 2 2 2 2" xfId="30519" xr:uid="{F7AE1814-B1EF-4AC1-9834-8BABCFB4DB05}"/>
    <cellStyle name="Comma 2 3 2 6 3 2 2 2 2 2" xfId="61343" xr:uid="{013DA798-B3EA-4B64-B893-214D4804BB91}"/>
    <cellStyle name="Comma 2 3 2 6 3 2 2 2 3" xfId="45933" xr:uid="{2ED73B5D-AF89-4FA4-BF72-8E015DA034A1}"/>
    <cellStyle name="Comma 2 3 2 6 3 2 2 3" xfId="22710" xr:uid="{45563F47-4FD0-42BA-8C3C-AF3CF4C91421}"/>
    <cellStyle name="Comma 2 3 2 6 3 2 2 3 2" xfId="53534" xr:uid="{EDC056DC-A0EC-4843-833D-B6BD2BB8EDC6}"/>
    <cellStyle name="Comma 2 3 2 6 3 2 2 4" xfId="38124" xr:uid="{D0489758-E650-4882-8334-F6CA8C24E751}"/>
    <cellStyle name="Comma 2 3 2 6 3 2 3" xfId="11305" xr:uid="{E09FFA94-6E7C-42EA-9BC0-5244A7D8150E}"/>
    <cellStyle name="Comma 2 3 2 6 3 2 3 2" xfId="26716" xr:uid="{42476E0B-62AA-4829-B7A4-4F97E8B2AB27}"/>
    <cellStyle name="Comma 2 3 2 6 3 2 3 2 2" xfId="57540" xr:uid="{78871783-4AFE-40CB-B292-E9DE46342EDC}"/>
    <cellStyle name="Comma 2 3 2 6 3 2 3 3" xfId="42130" xr:uid="{7DBC0832-6A49-407F-B4E5-0733543DCBB9}"/>
    <cellStyle name="Comma 2 3 2 6 3 2 4" xfId="18907" xr:uid="{93506848-D14E-4540-BFFC-442F5F352A5C}"/>
    <cellStyle name="Comma 2 3 2 6 3 2 4 2" xfId="49731" xr:uid="{EF44E1C4-813B-4CF3-9ECE-E667F51BCBFB}"/>
    <cellStyle name="Comma 2 3 2 6 3 2 5" xfId="34321" xr:uid="{E7014DEB-1142-48DC-8A9D-EAF08D9A022F}"/>
    <cellStyle name="Comma 2 3 2 6 3 3" xfId="5398" xr:uid="{DC4473ED-4FC5-493E-840F-CCFEA5732D91}"/>
    <cellStyle name="Comma 2 3 2 6 3 3 2" xfId="13209" xr:uid="{D22CC4A3-44BC-4BF6-BF27-D018940E51C0}"/>
    <cellStyle name="Comma 2 3 2 6 3 3 2 2" xfId="28620" xr:uid="{77273927-A2EE-4556-8359-F79C42972E96}"/>
    <cellStyle name="Comma 2 3 2 6 3 3 2 2 2" xfId="59444" xr:uid="{95A2DE92-19EA-4058-BB0E-EECE386223B6}"/>
    <cellStyle name="Comma 2 3 2 6 3 3 2 3" xfId="44034" xr:uid="{0C085ABE-6A0B-4CCE-BA1B-A0F1B20B7321}"/>
    <cellStyle name="Comma 2 3 2 6 3 3 3" xfId="20811" xr:uid="{53F5624A-F006-47C4-9180-42763B600C44}"/>
    <cellStyle name="Comma 2 3 2 6 3 3 3 2" xfId="51635" xr:uid="{26D3C7D7-F59A-40F2-BE09-D46FA3DAF4B9}"/>
    <cellStyle name="Comma 2 3 2 6 3 3 4" xfId="36225" xr:uid="{994F85FF-6B24-4842-BBEB-58401280EDBA}"/>
    <cellStyle name="Comma 2 3 2 6 3 4" xfId="9406" xr:uid="{92FFD662-5F62-40F2-AA6F-66639DAF2086}"/>
    <cellStyle name="Comma 2 3 2 6 3 4 2" xfId="24817" xr:uid="{BC228DD4-5908-4F2A-88BE-64AFC84B1B14}"/>
    <cellStyle name="Comma 2 3 2 6 3 4 2 2" xfId="55641" xr:uid="{5A2EA69E-EF18-40A9-9D71-89ECC4CFC110}"/>
    <cellStyle name="Comma 2 3 2 6 3 4 3" xfId="40231" xr:uid="{2F1264CF-4E81-42CD-B8FF-F2A98A62DF28}"/>
    <cellStyle name="Comma 2 3 2 6 3 5" xfId="17008" xr:uid="{AFC9EBFD-F0AE-40F3-A8A8-01DD7CF654E6}"/>
    <cellStyle name="Comma 2 3 2 6 3 5 2" xfId="47832" xr:uid="{9727A51B-B621-439F-A9FC-2D97417F14F6}"/>
    <cellStyle name="Comma 2 3 2 6 3 6" xfId="32422" xr:uid="{B75346D9-281F-4990-BEAC-7B4E4ECE6AF9}"/>
    <cellStyle name="Comma 2 3 2 6 4" xfId="2228" xr:uid="{0ECC2C29-7922-4043-88D1-6DBCB7796C83}"/>
    <cellStyle name="Comma 2 3 2 6 4 2" xfId="6031" xr:uid="{F11FC512-D181-41EC-9353-01F243292ADF}"/>
    <cellStyle name="Comma 2 3 2 6 4 2 2" xfId="13842" xr:uid="{7671BF48-6653-4034-B0D3-5A2DC8382409}"/>
    <cellStyle name="Comma 2 3 2 6 4 2 2 2" xfId="29253" xr:uid="{57934368-BC22-458E-A476-98D8984CD69E}"/>
    <cellStyle name="Comma 2 3 2 6 4 2 2 2 2" xfId="60077" xr:uid="{C78C3537-4E0F-40F9-92C7-61739D545275}"/>
    <cellStyle name="Comma 2 3 2 6 4 2 2 3" xfId="44667" xr:uid="{CA4AAF89-1636-4A07-98AB-184751CA0FF5}"/>
    <cellStyle name="Comma 2 3 2 6 4 2 3" xfId="21444" xr:uid="{763520F5-00FF-46F0-A073-31B71BE20655}"/>
    <cellStyle name="Comma 2 3 2 6 4 2 3 2" xfId="52268" xr:uid="{4C7CDA9C-1361-4F6E-8478-EFCE74C9DE97}"/>
    <cellStyle name="Comma 2 3 2 6 4 2 4" xfId="36858" xr:uid="{650D150F-8AAC-458A-A1C5-848DF831C1FF}"/>
    <cellStyle name="Comma 2 3 2 6 4 3" xfId="10039" xr:uid="{533C9112-72F1-4C3C-986F-EC613BD665F5}"/>
    <cellStyle name="Comma 2 3 2 6 4 3 2" xfId="25450" xr:uid="{6397C507-79CC-41D0-8AFB-34E235371664}"/>
    <cellStyle name="Comma 2 3 2 6 4 3 2 2" xfId="56274" xr:uid="{27C2C5D0-FC83-41F4-B559-16EEC1B1FCBA}"/>
    <cellStyle name="Comma 2 3 2 6 4 3 3" xfId="40864" xr:uid="{0FD5C445-8ACF-4008-AE5F-1DA3C1764DFA}"/>
    <cellStyle name="Comma 2 3 2 6 4 4" xfId="17641" xr:uid="{E431EBF3-4ED3-418B-9202-081075F2CDEA}"/>
    <cellStyle name="Comma 2 3 2 6 4 4 2" xfId="48465" xr:uid="{C6AE45BA-05E0-4B64-9A95-BBA592CF12D4}"/>
    <cellStyle name="Comma 2 3 2 6 4 5" xfId="33055" xr:uid="{095AF598-CD71-49E0-907B-667080C0014C}"/>
    <cellStyle name="Comma 2 3 2 6 5" xfId="4132" xr:uid="{447A8994-D65B-4BFB-905A-B0CE6B67FD24}"/>
    <cellStyle name="Comma 2 3 2 6 5 2" xfId="11943" xr:uid="{7A928E9A-7CD9-44D0-9C1F-45CAE3767BC4}"/>
    <cellStyle name="Comma 2 3 2 6 5 2 2" xfId="27354" xr:uid="{D4CBB333-B40C-46F6-949A-C71DE6458F79}"/>
    <cellStyle name="Comma 2 3 2 6 5 2 2 2" xfId="58178" xr:uid="{4085BABE-9F33-44B6-A083-05E61ECB6A9C}"/>
    <cellStyle name="Comma 2 3 2 6 5 2 3" xfId="42768" xr:uid="{6840AD8E-63EA-4D7A-9BC5-B4EA41AB91C4}"/>
    <cellStyle name="Comma 2 3 2 6 5 3" xfId="19545" xr:uid="{A61B99A0-57A5-49A2-8AEB-C0529A82FC2A}"/>
    <cellStyle name="Comma 2 3 2 6 5 3 2" xfId="50369" xr:uid="{79F4A4FE-1FC2-433C-B9E3-BF8A240AE1D4}"/>
    <cellStyle name="Comma 2 3 2 6 5 4" xfId="34959" xr:uid="{C6F43A17-AAFF-40A5-A9E5-6DD72BE2267E}"/>
    <cellStyle name="Comma 2 3 2 6 6" xfId="8140" xr:uid="{6C6602DF-A7B8-43DF-96E9-D3D41095813C}"/>
    <cellStyle name="Comma 2 3 2 6 6 2" xfId="23551" xr:uid="{1EE60B70-264A-4919-A2EC-6724C686C660}"/>
    <cellStyle name="Comma 2 3 2 6 6 2 2" xfId="54375" xr:uid="{EB10E167-C575-4CFB-8DAA-A5C0C04F58EC}"/>
    <cellStyle name="Comma 2 3 2 6 6 3" xfId="38965" xr:uid="{C9D2013C-12F7-4ED9-AB66-5814658242BB}"/>
    <cellStyle name="Comma 2 3 2 6 7" xfId="15742" xr:uid="{C97D4160-7BFF-4FBB-A9F8-96FB9A0CC8DA}"/>
    <cellStyle name="Comma 2 3 2 6 7 2" xfId="46566" xr:uid="{EE7FF02F-7E9F-440F-A4BF-7275A93E6778}"/>
    <cellStyle name="Comma 2 3 2 6 8" xfId="31156" xr:uid="{B6EB6C93-36D0-4767-82DE-43B4C2CD78B3}"/>
    <cellStyle name="Comma 2 3 2 7" xfId="749" xr:uid="{C17137D1-8DC9-49C1-9441-1FAAC6F502DB}"/>
    <cellStyle name="Comma 2 3 2 7 2" xfId="2648" xr:uid="{EF914B97-AF29-4389-AB9D-719D72180032}"/>
    <cellStyle name="Comma 2 3 2 7 2 2" xfId="6451" xr:uid="{72B5EA2F-E791-401E-BAF7-8397C5F7A45C}"/>
    <cellStyle name="Comma 2 3 2 7 2 2 2" xfId="14262" xr:uid="{B34FC7C9-93A9-4B08-BDB6-CEE470F152CB}"/>
    <cellStyle name="Comma 2 3 2 7 2 2 2 2" xfId="29673" xr:uid="{FEF77DE1-DE97-492B-B278-18D1CAD3B729}"/>
    <cellStyle name="Comma 2 3 2 7 2 2 2 2 2" xfId="60497" xr:uid="{EE6E145E-46FD-435F-8743-A5BAE88D7118}"/>
    <cellStyle name="Comma 2 3 2 7 2 2 2 3" xfId="45087" xr:uid="{9ED8BE0C-7B40-4961-A069-82DDD02D6AED}"/>
    <cellStyle name="Comma 2 3 2 7 2 2 3" xfId="21864" xr:uid="{B74D00BC-C651-4BFE-84DA-8A4B0FD23E00}"/>
    <cellStyle name="Comma 2 3 2 7 2 2 3 2" xfId="52688" xr:uid="{24AF316A-2A9D-4ED3-B22D-CD78EBE92073}"/>
    <cellStyle name="Comma 2 3 2 7 2 2 4" xfId="37278" xr:uid="{DE7FA524-F34B-44E4-AD00-8DE8BE8EB7B3}"/>
    <cellStyle name="Comma 2 3 2 7 2 3" xfId="10459" xr:uid="{C4ADFFB0-B624-45D4-B20C-B6D3AFF89910}"/>
    <cellStyle name="Comma 2 3 2 7 2 3 2" xfId="25870" xr:uid="{F14D73D3-5805-4E6C-9F8C-80411B9DD505}"/>
    <cellStyle name="Comma 2 3 2 7 2 3 2 2" xfId="56694" xr:uid="{8E2520FA-4BCB-4269-8CA6-BE0783F61B03}"/>
    <cellStyle name="Comma 2 3 2 7 2 3 3" xfId="41284" xr:uid="{C4963E75-5AC4-4F89-9239-429BD7BCDB41}"/>
    <cellStyle name="Comma 2 3 2 7 2 4" xfId="18061" xr:uid="{09535C3B-160D-418A-B77F-63B61AA0AAA4}"/>
    <cellStyle name="Comma 2 3 2 7 2 4 2" xfId="48885" xr:uid="{BDCC8F1A-800A-41E5-8C7F-5C3EC14D1A64}"/>
    <cellStyle name="Comma 2 3 2 7 2 5" xfId="33475" xr:uid="{F2AB623B-9E12-4A64-BFC8-98F253D9A1F7}"/>
    <cellStyle name="Comma 2 3 2 7 3" xfId="4552" xr:uid="{633658B2-5833-47E4-B1EE-C4185FF5D0CB}"/>
    <cellStyle name="Comma 2 3 2 7 3 2" xfId="12363" xr:uid="{B53C31DB-AC88-4CF8-8DBF-CC859A2BE37D}"/>
    <cellStyle name="Comma 2 3 2 7 3 2 2" xfId="27774" xr:uid="{9EACE431-1224-400B-B2CC-0B2277CF7BDF}"/>
    <cellStyle name="Comma 2 3 2 7 3 2 2 2" xfId="58598" xr:uid="{04E6D2CA-657F-42C3-BA95-701625EE9D4A}"/>
    <cellStyle name="Comma 2 3 2 7 3 2 3" xfId="43188" xr:uid="{14F8DA4D-90DB-4996-881F-30B978A979E7}"/>
    <cellStyle name="Comma 2 3 2 7 3 3" xfId="19965" xr:uid="{33AD6CB2-C7FF-4E8B-9597-961FD2C24314}"/>
    <cellStyle name="Comma 2 3 2 7 3 3 2" xfId="50789" xr:uid="{C1C050D1-2B3D-484A-9887-7E1AC12F7265}"/>
    <cellStyle name="Comma 2 3 2 7 3 4" xfId="35379" xr:uid="{9B103FF1-9FF4-4096-800B-70D4C9CFB531}"/>
    <cellStyle name="Comma 2 3 2 7 4" xfId="8560" xr:uid="{A800F99A-353C-4159-B51E-AF7A0C75A92B}"/>
    <cellStyle name="Comma 2 3 2 7 4 2" xfId="23971" xr:uid="{B965BFCF-6BF2-4E68-A71C-FF58770E608F}"/>
    <cellStyle name="Comma 2 3 2 7 4 2 2" xfId="54795" xr:uid="{C345AB7B-3368-46EB-930A-D36777868C5B}"/>
    <cellStyle name="Comma 2 3 2 7 4 3" xfId="39385" xr:uid="{BA4F1DBC-6FFC-497E-8921-F0E159F21213}"/>
    <cellStyle name="Comma 2 3 2 7 5" xfId="16162" xr:uid="{49ABF00B-4549-45CF-815A-56A7EEF85261}"/>
    <cellStyle name="Comma 2 3 2 7 5 2" xfId="46986" xr:uid="{E6123441-7109-4755-BC17-3E7560739CD4}"/>
    <cellStyle name="Comma 2 3 2 7 6" xfId="31576" xr:uid="{87E11B32-9F00-405F-B0AC-99C9090941E2}"/>
    <cellStyle name="Comma 2 3 2 8" xfId="1382" xr:uid="{154545B7-D86C-4A3D-A463-44E3C8C60047}"/>
    <cellStyle name="Comma 2 3 2 8 2" xfId="3281" xr:uid="{6492CC07-F41B-4556-8B4D-76BC3C6226CD}"/>
    <cellStyle name="Comma 2 3 2 8 2 2" xfId="7084" xr:uid="{55A0C5FB-A0A5-4CC1-AD35-4D0D326E2B2B}"/>
    <cellStyle name="Comma 2 3 2 8 2 2 2" xfId="14895" xr:uid="{F65F7A6E-A9AF-4668-BF01-8C237A02EBD9}"/>
    <cellStyle name="Comma 2 3 2 8 2 2 2 2" xfId="30306" xr:uid="{5D34F0DF-D349-41D0-98E0-FABF874C1C2D}"/>
    <cellStyle name="Comma 2 3 2 8 2 2 2 2 2" xfId="61130" xr:uid="{0C701B47-02EC-4BC2-A098-668DC87BC1EC}"/>
    <cellStyle name="Comma 2 3 2 8 2 2 2 3" xfId="45720" xr:uid="{954815FB-5BEE-4A0A-BE6B-9FB97EE0FEEF}"/>
    <cellStyle name="Comma 2 3 2 8 2 2 3" xfId="22497" xr:uid="{0C9BEFF0-4EEB-4883-AF0E-CF35CC2B8247}"/>
    <cellStyle name="Comma 2 3 2 8 2 2 3 2" xfId="53321" xr:uid="{F8AE53BA-D45E-40D6-AC75-173AA95BDD30}"/>
    <cellStyle name="Comma 2 3 2 8 2 2 4" xfId="37911" xr:uid="{4B32A69A-E065-40A2-83FD-86CC39852695}"/>
    <cellStyle name="Comma 2 3 2 8 2 3" xfId="11092" xr:uid="{F50A067E-42AD-486A-80E6-E9B02C5B7931}"/>
    <cellStyle name="Comma 2 3 2 8 2 3 2" xfId="26503" xr:uid="{98807F34-00D2-49D5-9645-B1ACC745FD72}"/>
    <cellStyle name="Comma 2 3 2 8 2 3 2 2" xfId="57327" xr:uid="{F955F0B2-32B4-44EC-8FFF-7C8A5A3D653F}"/>
    <cellStyle name="Comma 2 3 2 8 2 3 3" xfId="41917" xr:uid="{AEE96C89-4B77-4A86-8798-3D5E04B463F4}"/>
    <cellStyle name="Comma 2 3 2 8 2 4" xfId="18694" xr:uid="{50B28CA4-293B-45B3-BF4B-0695768AA660}"/>
    <cellStyle name="Comma 2 3 2 8 2 4 2" xfId="49518" xr:uid="{26F70BA8-4B66-470D-AE26-A36AC77E725C}"/>
    <cellStyle name="Comma 2 3 2 8 2 5" xfId="34108" xr:uid="{E162BB1A-16CB-4762-AEAD-48AA197828A0}"/>
    <cellStyle name="Comma 2 3 2 8 3" xfId="5185" xr:uid="{3060A580-6D74-4E06-B2A5-09F9366656D7}"/>
    <cellStyle name="Comma 2 3 2 8 3 2" xfId="12996" xr:uid="{D4E0BAFE-ED14-4E5A-805C-4909F8A6AED3}"/>
    <cellStyle name="Comma 2 3 2 8 3 2 2" xfId="28407" xr:uid="{BF8B3774-F773-4B05-B04A-A05ED5D7799B}"/>
    <cellStyle name="Comma 2 3 2 8 3 2 2 2" xfId="59231" xr:uid="{500755C0-B747-4E77-8FED-A268351B09F7}"/>
    <cellStyle name="Comma 2 3 2 8 3 2 3" xfId="43821" xr:uid="{3DF00BEE-92D4-43A9-AFE3-B851E9EB12D4}"/>
    <cellStyle name="Comma 2 3 2 8 3 3" xfId="20598" xr:uid="{D4C52CB6-2805-4D4F-9C03-522A9EEED78C}"/>
    <cellStyle name="Comma 2 3 2 8 3 3 2" xfId="51422" xr:uid="{E238799B-8E16-4A3D-9110-1EA1D60C30C0}"/>
    <cellStyle name="Comma 2 3 2 8 3 4" xfId="36012" xr:uid="{E64FD3DD-24B1-4A72-9B4F-AFBCBD4EE6FE}"/>
    <cellStyle name="Comma 2 3 2 8 4" xfId="9193" xr:uid="{99FC7B65-BB5D-420F-B490-AF5630EE0857}"/>
    <cellStyle name="Comma 2 3 2 8 4 2" xfId="24604" xr:uid="{018E5CFE-413E-48D6-8FF9-18273C887531}"/>
    <cellStyle name="Comma 2 3 2 8 4 2 2" xfId="55428" xr:uid="{C99CE2F6-C118-4C37-B9BF-F22F566756CD}"/>
    <cellStyle name="Comma 2 3 2 8 4 3" xfId="40018" xr:uid="{095C43F0-B845-4CC5-AF90-8E6452762DC2}"/>
    <cellStyle name="Comma 2 3 2 8 5" xfId="16795" xr:uid="{B50E9538-DC20-4060-A13D-AC4D08E9361C}"/>
    <cellStyle name="Comma 2 3 2 8 5 2" xfId="47619" xr:uid="{8E2688CA-C1C4-402F-8BBB-2CCCBCC54E98}"/>
    <cellStyle name="Comma 2 3 2 8 6" xfId="32209" xr:uid="{6CEFAFE8-3F49-4691-89EB-D9F84F6FE3AF}"/>
    <cellStyle name="Comma 2 3 2 9" xfId="2015" xr:uid="{6119EC80-A6CD-473D-BF92-196DB945DD8C}"/>
    <cellStyle name="Comma 2 3 2 9 2" xfId="5818" xr:uid="{68ED3FD5-B8AB-4453-A739-C6B7B1C8CD0F}"/>
    <cellStyle name="Comma 2 3 2 9 2 2" xfId="13629" xr:uid="{B85CEEF1-188A-4BC7-ABDA-156C4064CF2A}"/>
    <cellStyle name="Comma 2 3 2 9 2 2 2" xfId="29040" xr:uid="{3948DBA7-AE93-4926-8434-CFB8ABAD9011}"/>
    <cellStyle name="Comma 2 3 2 9 2 2 2 2" xfId="59864" xr:uid="{409F4CA8-FFD3-4A82-8D4F-354B6D49CEB6}"/>
    <cellStyle name="Comma 2 3 2 9 2 2 3" xfId="44454" xr:uid="{1CD92547-4CBB-44AE-9A54-C4002DFA0D6B}"/>
    <cellStyle name="Comma 2 3 2 9 2 3" xfId="21231" xr:uid="{00F9AAF5-197D-49E3-88CD-D75353146356}"/>
    <cellStyle name="Comma 2 3 2 9 2 3 2" xfId="52055" xr:uid="{9DDDF764-158A-4902-96F6-149AE898DF8C}"/>
    <cellStyle name="Comma 2 3 2 9 2 4" xfId="36645" xr:uid="{F8C058CF-7A15-4136-BCA5-7FAE097CAF6F}"/>
    <cellStyle name="Comma 2 3 2 9 3" xfId="9826" xr:uid="{89D4E9BB-0B1E-4818-862D-AE0E0E66A7A9}"/>
    <cellStyle name="Comma 2 3 2 9 3 2" xfId="25237" xr:uid="{77E1E72C-76E9-4676-AE3D-F8A0189FA3A0}"/>
    <cellStyle name="Comma 2 3 2 9 3 2 2" xfId="56061" xr:uid="{E375A4BA-CBF2-4DFF-88A6-03960A28F697}"/>
    <cellStyle name="Comma 2 3 2 9 3 3" xfId="40651" xr:uid="{2A605C5C-A032-4ADA-95F2-C5D91BBF60DA}"/>
    <cellStyle name="Comma 2 3 2 9 4" xfId="17428" xr:uid="{CFB37C30-9CB8-442D-9429-FCDDF7877DB4}"/>
    <cellStyle name="Comma 2 3 2 9 4 2" xfId="48252" xr:uid="{E930774B-815D-4F8C-98D4-4750BAAC52B8}"/>
    <cellStyle name="Comma 2 3 2 9 5" xfId="32842" xr:uid="{54314605-19CE-417B-80AD-6860D932D625}"/>
    <cellStyle name="Comma 2 3 3" xfId="180" xr:uid="{1F259620-3D11-49E0-AD09-65F050BF22B2}"/>
    <cellStyle name="Comma 2 3 3 10" xfId="7783" xr:uid="{E1DC287A-6557-4A81-894D-F4492ED00B59}"/>
    <cellStyle name="Comma 2 3 3 10 2" xfId="23194" xr:uid="{86455F14-E00F-4BEA-9A35-350400CDA088}"/>
    <cellStyle name="Comma 2 3 3 10 2 2" xfId="54018" xr:uid="{1697F27E-65DB-4CD4-BD5C-E442D156152F}"/>
    <cellStyle name="Comma 2 3 3 10 3" xfId="38608" xr:uid="{AEB0A24E-D433-4F9E-B7AC-F7CD2A97F3DB}"/>
    <cellStyle name="Comma 2 3 3 11" xfId="15594" xr:uid="{7FC616F8-0208-4689-BDB8-1BC5BB1C7B82}"/>
    <cellStyle name="Comma 2 3 3 11 2" xfId="46418" xr:uid="{F34B3D6B-9D5E-4CC4-84F3-B4E1BF63EFE0}"/>
    <cellStyle name="Comma 2 3 3 12" xfId="31008" xr:uid="{47AEEFF0-64B7-461C-B06E-DFE1391D01F1}"/>
    <cellStyle name="Comma 2 3 3 2" xfId="262" xr:uid="{2A1B65C6-A74F-4ACF-B35B-6CCACD41042E}"/>
    <cellStyle name="Comma 2 3 3 2 10" xfId="15676" xr:uid="{A915B94A-7612-44C8-995C-0D439453ED55}"/>
    <cellStyle name="Comma 2 3 3 2 10 2" xfId="46500" xr:uid="{5A214A75-20D3-4C47-B1C8-330084FABD82}"/>
    <cellStyle name="Comma 2 3 3 2 11" xfId="31090" xr:uid="{45591E3A-1500-479A-8A69-FC8BA1625D92}"/>
    <cellStyle name="Comma 2 3 3 2 2" xfId="685" xr:uid="{F8812423-37D3-4BB1-9F95-912AFE837EFF}"/>
    <cellStyle name="Comma 2 3 3 2 2 2" xfId="1318" xr:uid="{BE51FDF1-AC66-4972-9B66-A66FCDDD7DAB}"/>
    <cellStyle name="Comma 2 3 3 2 2 2 2" xfId="3217" xr:uid="{884988C7-0EB0-4B0F-8438-3BAAE636FC89}"/>
    <cellStyle name="Comma 2 3 3 2 2 2 2 2" xfId="7020" xr:uid="{8DA0B74C-51FF-4F8D-82E6-4B24321A91C2}"/>
    <cellStyle name="Comma 2 3 3 2 2 2 2 2 2" xfId="14831" xr:uid="{6535148A-B903-4342-988D-112EA5B3A5B0}"/>
    <cellStyle name="Comma 2 3 3 2 2 2 2 2 2 2" xfId="30242" xr:uid="{82688B68-73B0-4215-B820-EAA65EC660D9}"/>
    <cellStyle name="Comma 2 3 3 2 2 2 2 2 2 2 2" xfId="61066" xr:uid="{37E2DD40-21E6-42FA-9525-D4224FEC69F1}"/>
    <cellStyle name="Comma 2 3 3 2 2 2 2 2 2 3" xfId="45656" xr:uid="{0DFFFFDB-E805-40A5-A282-DDDDAC33C846}"/>
    <cellStyle name="Comma 2 3 3 2 2 2 2 2 3" xfId="22433" xr:uid="{0F4D7853-934F-463E-99D6-8284E86E382E}"/>
    <cellStyle name="Comma 2 3 3 2 2 2 2 2 3 2" xfId="53257" xr:uid="{D986A8A6-0444-4F25-A7B0-83D81BEE90BE}"/>
    <cellStyle name="Comma 2 3 3 2 2 2 2 2 4" xfId="37847" xr:uid="{F65BC7F4-9BB7-4483-A7B9-E0CD1EF470FF}"/>
    <cellStyle name="Comma 2 3 3 2 2 2 2 3" xfId="11028" xr:uid="{C0CD4E18-2D00-43E0-9969-CB7B54CF333B}"/>
    <cellStyle name="Comma 2 3 3 2 2 2 2 3 2" xfId="26439" xr:uid="{515CE7AC-EC30-4822-BE9F-FBD5C09A1C3D}"/>
    <cellStyle name="Comma 2 3 3 2 2 2 2 3 2 2" xfId="57263" xr:uid="{F1C30212-D08D-4B05-BD3C-E973BDC98BF4}"/>
    <cellStyle name="Comma 2 3 3 2 2 2 2 3 3" xfId="41853" xr:uid="{47E178BA-1BD5-417B-AB88-A621E0D173F5}"/>
    <cellStyle name="Comma 2 3 3 2 2 2 2 4" xfId="18630" xr:uid="{5331B1E8-5751-474F-86BA-A1CF6300DB9D}"/>
    <cellStyle name="Comma 2 3 3 2 2 2 2 4 2" xfId="49454" xr:uid="{1D9F80C6-42B7-4162-ACD8-877DBC1006AB}"/>
    <cellStyle name="Comma 2 3 3 2 2 2 2 5" xfId="34044" xr:uid="{C4AD5B05-32F2-4276-9005-B4B46F93DB8B}"/>
    <cellStyle name="Comma 2 3 3 2 2 2 3" xfId="5121" xr:uid="{610DC2FF-53E9-49B5-812C-2F788C1AF9E3}"/>
    <cellStyle name="Comma 2 3 3 2 2 2 3 2" xfId="12932" xr:uid="{C77D8450-5FDC-4916-AA22-6593736FEC2F}"/>
    <cellStyle name="Comma 2 3 3 2 2 2 3 2 2" xfId="28343" xr:uid="{AA72F885-94E8-4FF0-8146-C10B3BE3F34E}"/>
    <cellStyle name="Comma 2 3 3 2 2 2 3 2 2 2" xfId="59167" xr:uid="{A0A24754-3E4B-4842-92BD-888460761747}"/>
    <cellStyle name="Comma 2 3 3 2 2 2 3 2 3" xfId="43757" xr:uid="{127C6EED-AA1E-44C7-AD69-8386D1523C02}"/>
    <cellStyle name="Comma 2 3 3 2 2 2 3 3" xfId="20534" xr:uid="{CD2ECF88-A876-4098-A6A4-8DED0F2496B4}"/>
    <cellStyle name="Comma 2 3 3 2 2 2 3 3 2" xfId="51358" xr:uid="{F61884FD-0F9E-4C86-B73F-008A642F2721}"/>
    <cellStyle name="Comma 2 3 3 2 2 2 3 4" xfId="35948" xr:uid="{E238BFC3-2AFE-4D03-BD06-D2B8D22177EA}"/>
    <cellStyle name="Comma 2 3 3 2 2 2 4" xfId="9129" xr:uid="{506C3185-D752-4ACD-B106-9AC5F3A18974}"/>
    <cellStyle name="Comma 2 3 3 2 2 2 4 2" xfId="24540" xr:uid="{A59C6242-E586-4866-A49E-80C51AAC12BF}"/>
    <cellStyle name="Comma 2 3 3 2 2 2 4 2 2" xfId="55364" xr:uid="{A21E84F1-B011-4303-851B-B49D3ADAD6F0}"/>
    <cellStyle name="Comma 2 3 3 2 2 2 4 3" xfId="39954" xr:uid="{FEA0B70B-ADEE-4A2A-8559-C9081B8C60EB}"/>
    <cellStyle name="Comma 2 3 3 2 2 2 5" xfId="16731" xr:uid="{073C68CF-D7F9-4D4C-BADE-50D7262DCC99}"/>
    <cellStyle name="Comma 2 3 3 2 2 2 5 2" xfId="47555" xr:uid="{D0AB9F23-98BF-4853-94FC-E7F28BC6D885}"/>
    <cellStyle name="Comma 2 3 3 2 2 2 6" xfId="32145" xr:uid="{FF246535-F1B4-4D6A-A2C6-AF0E0FD8D841}"/>
    <cellStyle name="Comma 2 3 3 2 2 3" xfId="1951" xr:uid="{04AF01EC-49C2-4FB4-B192-E1F7090FD9E2}"/>
    <cellStyle name="Comma 2 3 3 2 2 3 2" xfId="3850" xr:uid="{F840C925-272D-4516-961E-9678826F3FC9}"/>
    <cellStyle name="Comma 2 3 3 2 2 3 2 2" xfId="7653" xr:uid="{95E0C1FB-B012-4D2E-B622-5615AB73519C}"/>
    <cellStyle name="Comma 2 3 3 2 2 3 2 2 2" xfId="15464" xr:uid="{2722626E-031D-4606-8275-DF258CF07CA8}"/>
    <cellStyle name="Comma 2 3 3 2 2 3 2 2 2 2" xfId="30875" xr:uid="{C72649BF-07AF-4573-9E1C-CCBD43AD8F14}"/>
    <cellStyle name="Comma 2 3 3 2 2 3 2 2 2 2 2" xfId="61699" xr:uid="{ADE96C4D-2292-43A1-97EE-58272161B7E2}"/>
    <cellStyle name="Comma 2 3 3 2 2 3 2 2 2 3" xfId="46289" xr:uid="{8D9B581D-3E48-446B-8E92-2972380E3B6B}"/>
    <cellStyle name="Comma 2 3 3 2 2 3 2 2 3" xfId="23066" xr:uid="{AC4741C9-3F81-455E-9597-DD3623AE9305}"/>
    <cellStyle name="Comma 2 3 3 2 2 3 2 2 3 2" xfId="53890" xr:uid="{8062A91E-45E8-4E9F-BE6B-38E7720AE512}"/>
    <cellStyle name="Comma 2 3 3 2 2 3 2 2 4" xfId="38480" xr:uid="{177DCF00-1C08-43AC-BFC6-B92FCAB2C098}"/>
    <cellStyle name="Comma 2 3 3 2 2 3 2 3" xfId="11661" xr:uid="{6B456BB8-AF72-40E6-A8FD-9FCAFE0FD173}"/>
    <cellStyle name="Comma 2 3 3 2 2 3 2 3 2" xfId="27072" xr:uid="{3DD29278-F22D-4D33-983C-188DD81DC83C}"/>
    <cellStyle name="Comma 2 3 3 2 2 3 2 3 2 2" xfId="57896" xr:uid="{54215CBA-50CA-463E-82E4-BB0EE19D60C4}"/>
    <cellStyle name="Comma 2 3 3 2 2 3 2 3 3" xfId="42486" xr:uid="{722A8CD7-93F3-471B-9F14-11FF584F1923}"/>
    <cellStyle name="Comma 2 3 3 2 2 3 2 4" xfId="19263" xr:uid="{90D28D8A-4A40-4F56-A57E-5207D423E0D6}"/>
    <cellStyle name="Comma 2 3 3 2 2 3 2 4 2" xfId="50087" xr:uid="{C24CDE1A-88D6-46B2-B6F4-4D87E3393427}"/>
    <cellStyle name="Comma 2 3 3 2 2 3 2 5" xfId="34677" xr:uid="{C87AAD6F-F0C7-4C9C-9873-54130567F058}"/>
    <cellStyle name="Comma 2 3 3 2 2 3 3" xfId="5754" xr:uid="{411A489F-BBE5-4DB0-8843-53AFEC3A5B84}"/>
    <cellStyle name="Comma 2 3 3 2 2 3 3 2" xfId="13565" xr:uid="{1C512EE3-9470-494D-925C-24C6F4BD16DA}"/>
    <cellStyle name="Comma 2 3 3 2 2 3 3 2 2" xfId="28976" xr:uid="{2E49E391-0377-48D1-96B7-EDC3D763D0A0}"/>
    <cellStyle name="Comma 2 3 3 2 2 3 3 2 2 2" xfId="59800" xr:uid="{7C9EFC68-AB9B-4A90-96F9-E804EC20A134}"/>
    <cellStyle name="Comma 2 3 3 2 2 3 3 2 3" xfId="44390" xr:uid="{9E5F2F62-0DEE-4183-9723-42A57743B864}"/>
    <cellStyle name="Comma 2 3 3 2 2 3 3 3" xfId="21167" xr:uid="{7D29740D-7154-43BC-9BE3-16BCD3F68112}"/>
    <cellStyle name="Comma 2 3 3 2 2 3 3 3 2" xfId="51991" xr:uid="{301C549C-07FC-42EE-BC00-4D7431D4B5FE}"/>
    <cellStyle name="Comma 2 3 3 2 2 3 3 4" xfId="36581" xr:uid="{69462876-F005-410B-A501-DE14C11816BB}"/>
    <cellStyle name="Comma 2 3 3 2 2 3 4" xfId="9762" xr:uid="{17230316-3082-4974-B099-83B5FF71D045}"/>
    <cellStyle name="Comma 2 3 3 2 2 3 4 2" xfId="25173" xr:uid="{50AA57B0-DBE8-43A0-84AD-3AC85AA95F61}"/>
    <cellStyle name="Comma 2 3 3 2 2 3 4 2 2" xfId="55997" xr:uid="{E539BDC2-A644-4A2E-AF2F-310C890E06A1}"/>
    <cellStyle name="Comma 2 3 3 2 2 3 4 3" xfId="40587" xr:uid="{F685242B-C5EA-4367-9627-6975E070FE01}"/>
    <cellStyle name="Comma 2 3 3 2 2 3 5" xfId="17364" xr:uid="{BA372602-0C0A-4ED5-95D8-DECC34B2CBF8}"/>
    <cellStyle name="Comma 2 3 3 2 2 3 5 2" xfId="48188" xr:uid="{3D6D7F7B-6449-4E57-8645-EE4A4B1EF0DD}"/>
    <cellStyle name="Comma 2 3 3 2 2 3 6" xfId="32778" xr:uid="{CA58C65A-1085-49D7-8F48-72D141337856}"/>
    <cellStyle name="Comma 2 3 3 2 2 4" xfId="2584" xr:uid="{F68415BD-387C-4A8D-97CE-A7447139F4E1}"/>
    <cellStyle name="Comma 2 3 3 2 2 4 2" xfId="6387" xr:uid="{03BC66D0-5714-48DE-9746-7C805E88637A}"/>
    <cellStyle name="Comma 2 3 3 2 2 4 2 2" xfId="14198" xr:uid="{47CA089F-E6EC-43D6-9B68-28BD168ADC27}"/>
    <cellStyle name="Comma 2 3 3 2 2 4 2 2 2" xfId="29609" xr:uid="{4F0C3634-248D-4C54-BD88-5DB4FFD8FE8C}"/>
    <cellStyle name="Comma 2 3 3 2 2 4 2 2 2 2" xfId="60433" xr:uid="{EB76C2C9-A6D3-436D-8991-BD6B6F2D6E67}"/>
    <cellStyle name="Comma 2 3 3 2 2 4 2 2 3" xfId="45023" xr:uid="{8BD4B09F-A01F-45E4-9A42-FE2A9A134720}"/>
    <cellStyle name="Comma 2 3 3 2 2 4 2 3" xfId="21800" xr:uid="{E0ED9DF0-9A5D-4A05-9291-1FE933BCB120}"/>
    <cellStyle name="Comma 2 3 3 2 2 4 2 3 2" xfId="52624" xr:uid="{0B2853BC-75DF-472E-A995-FB1D9DAC6938}"/>
    <cellStyle name="Comma 2 3 3 2 2 4 2 4" xfId="37214" xr:uid="{AC5C8D41-6C6E-4F44-B0A7-D4055CB407DB}"/>
    <cellStyle name="Comma 2 3 3 2 2 4 3" xfId="10395" xr:uid="{EFD0FD28-C41F-4D46-B286-8A55A38343BE}"/>
    <cellStyle name="Comma 2 3 3 2 2 4 3 2" xfId="25806" xr:uid="{3CEA12AB-3BDE-4EA1-9F43-07DA623B52AC}"/>
    <cellStyle name="Comma 2 3 3 2 2 4 3 2 2" xfId="56630" xr:uid="{F24EF589-8C26-411C-8B4C-6E4C4540629D}"/>
    <cellStyle name="Comma 2 3 3 2 2 4 3 3" xfId="41220" xr:uid="{D937CC51-8BCB-4DB3-93F3-1C5634C82870}"/>
    <cellStyle name="Comma 2 3 3 2 2 4 4" xfId="17997" xr:uid="{15F3BDC2-5CF8-4575-A3C3-61B5A62B2F25}"/>
    <cellStyle name="Comma 2 3 3 2 2 4 4 2" xfId="48821" xr:uid="{C3F73FC9-8DA8-498F-ADFE-3F48303ADA5C}"/>
    <cellStyle name="Comma 2 3 3 2 2 4 5" xfId="33411" xr:uid="{3076F909-723D-4E29-972B-6AB451636919}"/>
    <cellStyle name="Comma 2 3 3 2 2 5" xfId="4488" xr:uid="{1C5FE801-F48D-49EE-B814-C1D663FC4243}"/>
    <cellStyle name="Comma 2 3 3 2 2 5 2" xfId="12299" xr:uid="{92443227-B349-494A-B19F-BC3A3B897C1C}"/>
    <cellStyle name="Comma 2 3 3 2 2 5 2 2" xfId="27710" xr:uid="{93CDC908-B902-4729-A488-B5BF440D5A1D}"/>
    <cellStyle name="Comma 2 3 3 2 2 5 2 2 2" xfId="58534" xr:uid="{4587AD78-0B39-43C5-A502-836A82866DD6}"/>
    <cellStyle name="Comma 2 3 3 2 2 5 2 3" xfId="43124" xr:uid="{55A91AAE-7C90-4AEE-BF8D-449C784C4D56}"/>
    <cellStyle name="Comma 2 3 3 2 2 5 3" xfId="19901" xr:uid="{F52D927A-45C4-4C5F-8DF6-55A93C3C9614}"/>
    <cellStyle name="Comma 2 3 3 2 2 5 3 2" xfId="50725" xr:uid="{E11498CA-0674-45F0-9C58-34BAC31F57DB}"/>
    <cellStyle name="Comma 2 3 3 2 2 5 4" xfId="35315" xr:uid="{01FCCC5E-9B39-47BA-A6D7-8C6C23E6745D}"/>
    <cellStyle name="Comma 2 3 3 2 2 6" xfId="8496" xr:uid="{CA5F9684-01E7-4455-91FA-751A824EE1E3}"/>
    <cellStyle name="Comma 2 3 3 2 2 6 2" xfId="23907" xr:uid="{B20163CD-A6DD-4E4F-A206-71D0073C1338}"/>
    <cellStyle name="Comma 2 3 3 2 2 6 2 2" xfId="54731" xr:uid="{D187EB0C-F2DC-4827-A420-B45811DC1F9A}"/>
    <cellStyle name="Comma 2 3 3 2 2 6 3" xfId="39321" xr:uid="{E70AA945-E574-4DE0-9C5A-4A6CFE011AFF}"/>
    <cellStyle name="Comma 2 3 3 2 2 7" xfId="16098" xr:uid="{0715C650-B988-4B92-AA15-B82A200EA2C3}"/>
    <cellStyle name="Comma 2 3 3 2 2 7 2" xfId="46922" xr:uid="{DF0D4491-26AC-4967-B1EA-090C3B5848B5}"/>
    <cellStyle name="Comma 2 3 3 2 2 8" xfId="31512" xr:uid="{5051D653-8473-4297-8672-A4160D642C05}"/>
    <cellStyle name="Comma 2 3 3 2 3" xfId="476" xr:uid="{3BD07948-EB2C-422A-A685-97777D447FA6}"/>
    <cellStyle name="Comma 2 3 3 2 3 2" xfId="1109" xr:uid="{5EA582B2-6366-468E-8066-FF22635372AB}"/>
    <cellStyle name="Comma 2 3 3 2 3 2 2" xfId="3008" xr:uid="{47388C6A-29FC-48C0-B8D1-7F45D1F7F22E}"/>
    <cellStyle name="Comma 2 3 3 2 3 2 2 2" xfId="6811" xr:uid="{26B4F218-CCF4-46C6-8761-590AD0CA6081}"/>
    <cellStyle name="Comma 2 3 3 2 3 2 2 2 2" xfId="14622" xr:uid="{A3ED66A5-A3FE-4A0B-96BC-A02266798F07}"/>
    <cellStyle name="Comma 2 3 3 2 3 2 2 2 2 2" xfId="30033" xr:uid="{82E7F745-4326-40BB-BEE5-9F3DA36220C0}"/>
    <cellStyle name="Comma 2 3 3 2 3 2 2 2 2 2 2" xfId="60857" xr:uid="{0DA2C663-F38F-435E-ACEC-7E1430BB8A61}"/>
    <cellStyle name="Comma 2 3 3 2 3 2 2 2 2 3" xfId="45447" xr:uid="{BC894032-AC2A-4783-94F1-8351D3393048}"/>
    <cellStyle name="Comma 2 3 3 2 3 2 2 2 3" xfId="22224" xr:uid="{ABC4D383-2762-4542-9BF7-35774A08B874}"/>
    <cellStyle name="Comma 2 3 3 2 3 2 2 2 3 2" xfId="53048" xr:uid="{AE430DE7-CD43-41FD-8256-83CA4E4C329D}"/>
    <cellStyle name="Comma 2 3 3 2 3 2 2 2 4" xfId="37638" xr:uid="{4F20F1FE-5C21-44EE-A2C9-DB3B7851FFB8}"/>
    <cellStyle name="Comma 2 3 3 2 3 2 2 3" xfId="10819" xr:uid="{7617CD8E-F2E1-4EF2-9072-ECDB07ED4FA4}"/>
    <cellStyle name="Comma 2 3 3 2 3 2 2 3 2" xfId="26230" xr:uid="{50227905-D027-4DBC-AA5A-7F02F22D6BB6}"/>
    <cellStyle name="Comma 2 3 3 2 3 2 2 3 2 2" xfId="57054" xr:uid="{AC4B3EAA-A7CC-4E48-83BF-D199F14FEF7B}"/>
    <cellStyle name="Comma 2 3 3 2 3 2 2 3 3" xfId="41644" xr:uid="{7348955A-3C29-4596-B0BA-9C194BB3CC52}"/>
    <cellStyle name="Comma 2 3 3 2 3 2 2 4" xfId="18421" xr:uid="{B27BE924-1A4A-49EF-9212-315D86DDBD67}"/>
    <cellStyle name="Comma 2 3 3 2 3 2 2 4 2" xfId="49245" xr:uid="{A70802A2-0BF1-4FB0-80B5-A5078C2CE938}"/>
    <cellStyle name="Comma 2 3 3 2 3 2 2 5" xfId="33835" xr:uid="{C62456CE-83CE-45B7-806C-89FB86E3EF99}"/>
    <cellStyle name="Comma 2 3 3 2 3 2 3" xfId="4912" xr:uid="{0D955796-290B-4F6B-9041-90CD0D701751}"/>
    <cellStyle name="Comma 2 3 3 2 3 2 3 2" xfId="12723" xr:uid="{F89F1933-C7FF-4A2A-8FBD-874BAEAD5C58}"/>
    <cellStyle name="Comma 2 3 3 2 3 2 3 2 2" xfId="28134" xr:uid="{B087EB20-A224-42C8-9C9C-840C01513302}"/>
    <cellStyle name="Comma 2 3 3 2 3 2 3 2 2 2" xfId="58958" xr:uid="{A5374C9E-0C01-4E83-A59B-CDE8A3A6837E}"/>
    <cellStyle name="Comma 2 3 3 2 3 2 3 2 3" xfId="43548" xr:uid="{85073205-7C2C-4FB1-B3AF-02C9A9229483}"/>
    <cellStyle name="Comma 2 3 3 2 3 2 3 3" xfId="20325" xr:uid="{5D92F637-5B3D-4B25-960B-259B60E3E74F}"/>
    <cellStyle name="Comma 2 3 3 2 3 2 3 3 2" xfId="51149" xr:uid="{CD99129C-1B03-4CBA-A032-1285D2B17B92}"/>
    <cellStyle name="Comma 2 3 3 2 3 2 3 4" xfId="35739" xr:uid="{F20C2D58-EBC0-4350-A85C-B2EFADDA4D78}"/>
    <cellStyle name="Comma 2 3 3 2 3 2 4" xfId="8920" xr:uid="{9AD2879E-B3F2-48BD-847D-C270E25A05C9}"/>
    <cellStyle name="Comma 2 3 3 2 3 2 4 2" xfId="24331" xr:uid="{B342D930-5B42-4B22-8E49-08DE3E53DD40}"/>
    <cellStyle name="Comma 2 3 3 2 3 2 4 2 2" xfId="55155" xr:uid="{45D53DB2-13E0-4CBA-96A7-EEB7B46DDF68}"/>
    <cellStyle name="Comma 2 3 3 2 3 2 4 3" xfId="39745" xr:uid="{57B857C6-5216-4E9A-89D6-2B619D8F03CB}"/>
    <cellStyle name="Comma 2 3 3 2 3 2 5" xfId="16522" xr:uid="{BFE0EE66-6846-403F-A613-F759A0A35C66}"/>
    <cellStyle name="Comma 2 3 3 2 3 2 5 2" xfId="47346" xr:uid="{22B714C2-779C-4211-816E-5EB949D80BBB}"/>
    <cellStyle name="Comma 2 3 3 2 3 2 6" xfId="31936" xr:uid="{047CC560-2A8E-44EE-9FE6-3546F82881EA}"/>
    <cellStyle name="Comma 2 3 3 2 3 3" xfId="1742" xr:uid="{11D205C6-6943-49DE-AC5F-A3AFBC275B02}"/>
    <cellStyle name="Comma 2 3 3 2 3 3 2" xfId="3641" xr:uid="{FE78579D-0BFF-4573-B04C-BD53CE8CA993}"/>
    <cellStyle name="Comma 2 3 3 2 3 3 2 2" xfId="7444" xr:uid="{F1617A7C-9902-4B71-90F6-3A9F45BC294C}"/>
    <cellStyle name="Comma 2 3 3 2 3 3 2 2 2" xfId="15255" xr:uid="{8E2F89CE-4259-48F8-AAED-618FEAF67E3E}"/>
    <cellStyle name="Comma 2 3 3 2 3 3 2 2 2 2" xfId="30666" xr:uid="{10406946-EBEF-46D3-B5FA-FA2EBE370A44}"/>
    <cellStyle name="Comma 2 3 3 2 3 3 2 2 2 2 2" xfId="61490" xr:uid="{80BDC905-4078-4675-B978-51C7AA51349C}"/>
    <cellStyle name="Comma 2 3 3 2 3 3 2 2 2 3" xfId="46080" xr:uid="{4F3EB3BC-9794-4DB3-90A8-7F7F3D66E512}"/>
    <cellStyle name="Comma 2 3 3 2 3 3 2 2 3" xfId="22857" xr:uid="{AFDA8AE7-3C9F-4C4B-BC17-1C83864F811A}"/>
    <cellStyle name="Comma 2 3 3 2 3 3 2 2 3 2" xfId="53681" xr:uid="{D13829A9-41F9-4DA4-B8A7-7B0B340E90D9}"/>
    <cellStyle name="Comma 2 3 3 2 3 3 2 2 4" xfId="38271" xr:uid="{AEB8B12B-1A86-41EC-9174-E4DEFAC55403}"/>
    <cellStyle name="Comma 2 3 3 2 3 3 2 3" xfId="11452" xr:uid="{AFA9D358-303C-4D4F-917A-1F2C557C11E2}"/>
    <cellStyle name="Comma 2 3 3 2 3 3 2 3 2" xfId="26863" xr:uid="{6CEC9D1D-3C86-4F93-88F4-47226E70BB9C}"/>
    <cellStyle name="Comma 2 3 3 2 3 3 2 3 2 2" xfId="57687" xr:uid="{F89AAB55-9F90-4E35-8E7C-663B3E7B8977}"/>
    <cellStyle name="Comma 2 3 3 2 3 3 2 3 3" xfId="42277" xr:uid="{0977C823-5731-4812-811E-CFC812F91D8A}"/>
    <cellStyle name="Comma 2 3 3 2 3 3 2 4" xfId="19054" xr:uid="{8FC3DC97-EA14-47C9-A278-21E0FB3D112B}"/>
    <cellStyle name="Comma 2 3 3 2 3 3 2 4 2" xfId="49878" xr:uid="{34AB4F98-D209-451A-B759-1973D4E6881F}"/>
    <cellStyle name="Comma 2 3 3 2 3 3 2 5" xfId="34468" xr:uid="{9635BFD9-D01B-4B65-8C1B-6C49691C91FF}"/>
    <cellStyle name="Comma 2 3 3 2 3 3 3" xfId="5545" xr:uid="{F751E75D-F8AF-424C-A878-EF2DA64FB31F}"/>
    <cellStyle name="Comma 2 3 3 2 3 3 3 2" xfId="13356" xr:uid="{45726219-AA53-42D7-B292-193E1E539696}"/>
    <cellStyle name="Comma 2 3 3 2 3 3 3 2 2" xfId="28767" xr:uid="{9DDB2ED8-B29F-4F60-8514-EC4B9168D24F}"/>
    <cellStyle name="Comma 2 3 3 2 3 3 3 2 2 2" xfId="59591" xr:uid="{00D67ADD-3CE7-4C9C-A287-C5CB05495565}"/>
    <cellStyle name="Comma 2 3 3 2 3 3 3 2 3" xfId="44181" xr:uid="{4829F5D4-288D-49E6-B6FD-8E9B0D07D54F}"/>
    <cellStyle name="Comma 2 3 3 2 3 3 3 3" xfId="20958" xr:uid="{74F6AC9B-495A-4C00-9A8A-EC45D8A06C49}"/>
    <cellStyle name="Comma 2 3 3 2 3 3 3 3 2" xfId="51782" xr:uid="{2A1178D7-ED0E-4F5C-97DD-7153FBFBA122}"/>
    <cellStyle name="Comma 2 3 3 2 3 3 3 4" xfId="36372" xr:uid="{E73115E4-75EE-4839-AD4C-DFE12E7E42C8}"/>
    <cellStyle name="Comma 2 3 3 2 3 3 4" xfId="9553" xr:uid="{E3FD936F-3170-486A-91A9-02A8242CD70F}"/>
    <cellStyle name="Comma 2 3 3 2 3 3 4 2" xfId="24964" xr:uid="{E0B32E3A-4BBE-412A-AF67-D14AD78E1524}"/>
    <cellStyle name="Comma 2 3 3 2 3 3 4 2 2" xfId="55788" xr:uid="{74146772-DD77-4539-A549-EE810B65716E}"/>
    <cellStyle name="Comma 2 3 3 2 3 3 4 3" xfId="40378" xr:uid="{51D124F1-CE57-401B-861A-80174F71B8D2}"/>
    <cellStyle name="Comma 2 3 3 2 3 3 5" xfId="17155" xr:uid="{2D485C4B-829A-4F61-9151-3C54DEE61A71}"/>
    <cellStyle name="Comma 2 3 3 2 3 3 5 2" xfId="47979" xr:uid="{053352D1-9CEE-4619-B0C4-0C32D830C611}"/>
    <cellStyle name="Comma 2 3 3 2 3 3 6" xfId="32569" xr:uid="{282F970E-6EE7-4C00-AE7D-B97DA8FC2F0C}"/>
    <cellStyle name="Comma 2 3 3 2 3 4" xfId="2375" xr:uid="{3226ABCA-79C2-4F97-878A-5639FF5C40AE}"/>
    <cellStyle name="Comma 2 3 3 2 3 4 2" xfId="6178" xr:uid="{CBD5A0E7-3B77-4AB9-96EC-06BC2B2A01F0}"/>
    <cellStyle name="Comma 2 3 3 2 3 4 2 2" xfId="13989" xr:uid="{44F0572E-7A44-4FA9-8B24-2302BC9CD2E4}"/>
    <cellStyle name="Comma 2 3 3 2 3 4 2 2 2" xfId="29400" xr:uid="{B3FE712F-8AA5-46AC-8961-65B78152C5EB}"/>
    <cellStyle name="Comma 2 3 3 2 3 4 2 2 2 2" xfId="60224" xr:uid="{A99B9985-DEA9-4B39-A947-F3122D4BFCE3}"/>
    <cellStyle name="Comma 2 3 3 2 3 4 2 2 3" xfId="44814" xr:uid="{EDBB4EE7-C6BB-45F1-8444-A9D3C5306A25}"/>
    <cellStyle name="Comma 2 3 3 2 3 4 2 3" xfId="21591" xr:uid="{22518408-35E7-4862-8502-CDFF842E13A6}"/>
    <cellStyle name="Comma 2 3 3 2 3 4 2 3 2" xfId="52415" xr:uid="{A60043EA-AF0B-4AA1-B4F2-60AC1CE5583F}"/>
    <cellStyle name="Comma 2 3 3 2 3 4 2 4" xfId="37005" xr:uid="{CC374A2D-BF34-41D6-BEA4-A85D55BD113C}"/>
    <cellStyle name="Comma 2 3 3 2 3 4 3" xfId="10186" xr:uid="{E1045138-FB78-435B-B8A4-58139A5EE4CB}"/>
    <cellStyle name="Comma 2 3 3 2 3 4 3 2" xfId="25597" xr:uid="{45D7A3B7-3614-4D30-B567-73B4D199726E}"/>
    <cellStyle name="Comma 2 3 3 2 3 4 3 2 2" xfId="56421" xr:uid="{E8463315-6D7C-4E67-B3D0-34D3C0639817}"/>
    <cellStyle name="Comma 2 3 3 2 3 4 3 3" xfId="41011" xr:uid="{592D6C1D-992B-49F0-89DF-08CEA2D6A1BE}"/>
    <cellStyle name="Comma 2 3 3 2 3 4 4" xfId="17788" xr:uid="{238A94F0-FEB1-45C5-9925-772EE1FAD635}"/>
    <cellStyle name="Comma 2 3 3 2 3 4 4 2" xfId="48612" xr:uid="{AEE7512B-4F94-4171-81B4-2F7D769ABF72}"/>
    <cellStyle name="Comma 2 3 3 2 3 4 5" xfId="33202" xr:uid="{F73086CC-B9D4-4141-8D15-FF6B878B3896}"/>
    <cellStyle name="Comma 2 3 3 2 3 5" xfId="4279" xr:uid="{04BBB1E4-DD2A-4EAC-AA80-3FA1AFEAA12B}"/>
    <cellStyle name="Comma 2 3 3 2 3 5 2" xfId="12090" xr:uid="{ECFB09B5-EA6A-45AC-8859-FB9C232B5D1C}"/>
    <cellStyle name="Comma 2 3 3 2 3 5 2 2" xfId="27501" xr:uid="{732C0776-2CC1-4466-9F09-D8776B3262F1}"/>
    <cellStyle name="Comma 2 3 3 2 3 5 2 2 2" xfId="58325" xr:uid="{EB4B2041-EE8C-4D2D-B92E-5CB74AF5E9DF}"/>
    <cellStyle name="Comma 2 3 3 2 3 5 2 3" xfId="42915" xr:uid="{90BF0985-7E7C-40D3-876A-9D6F885F7998}"/>
    <cellStyle name="Comma 2 3 3 2 3 5 3" xfId="19692" xr:uid="{B468B20B-2AC5-4C88-B758-E4EE9B336D42}"/>
    <cellStyle name="Comma 2 3 3 2 3 5 3 2" xfId="50516" xr:uid="{31AC111E-DB5C-4D0D-A0DC-9786ADE8CB4D}"/>
    <cellStyle name="Comma 2 3 3 2 3 5 4" xfId="35106" xr:uid="{17067DAB-17E6-4D65-A98E-3A004D29D3CE}"/>
    <cellStyle name="Comma 2 3 3 2 3 6" xfId="8287" xr:uid="{7E7AC7B8-D3EC-4388-AD61-BF84E9434BCE}"/>
    <cellStyle name="Comma 2 3 3 2 3 6 2" xfId="23698" xr:uid="{2378B5FA-96EB-4375-B0C2-8DA6A616B748}"/>
    <cellStyle name="Comma 2 3 3 2 3 6 2 2" xfId="54522" xr:uid="{8A7368D5-270E-4DB3-9786-9FC9B03F65B4}"/>
    <cellStyle name="Comma 2 3 3 2 3 6 3" xfId="39112" xr:uid="{E077C011-32DA-4C2A-8C5E-2838869D175A}"/>
    <cellStyle name="Comma 2 3 3 2 3 7" xfId="15889" xr:uid="{7C2917AE-8A2A-4A78-A758-DCF2C069662C}"/>
    <cellStyle name="Comma 2 3 3 2 3 7 2" xfId="46713" xr:uid="{6AC913C8-1A1C-4855-BBE3-BB52479C2C78}"/>
    <cellStyle name="Comma 2 3 3 2 3 8" xfId="31303" xr:uid="{5D8B5834-24E8-40F5-AFAD-9DFD24882B57}"/>
    <cellStyle name="Comma 2 3 3 2 4" xfId="896" xr:uid="{935A246B-21AA-4528-ADEB-912FBC9BB5A0}"/>
    <cellStyle name="Comma 2 3 3 2 4 2" xfId="2795" xr:uid="{755F92BC-A2D6-4D35-88F8-BC1A19B8C5BD}"/>
    <cellStyle name="Comma 2 3 3 2 4 2 2" xfId="6598" xr:uid="{B4A0B1E1-ECF9-42DB-9D7A-CCAADD4471CB}"/>
    <cellStyle name="Comma 2 3 3 2 4 2 2 2" xfId="14409" xr:uid="{DEA77C67-65FB-4600-B965-135A73366F47}"/>
    <cellStyle name="Comma 2 3 3 2 4 2 2 2 2" xfId="29820" xr:uid="{65320B49-6FDD-41F8-80F6-01557403F931}"/>
    <cellStyle name="Comma 2 3 3 2 4 2 2 2 2 2" xfId="60644" xr:uid="{2BB70990-2208-4388-80E0-78832FDB5EB5}"/>
    <cellStyle name="Comma 2 3 3 2 4 2 2 2 3" xfId="45234" xr:uid="{2572F4C9-EBEA-4275-B55D-BDC097C35AB3}"/>
    <cellStyle name="Comma 2 3 3 2 4 2 2 3" xfId="22011" xr:uid="{CB62FA2C-9864-470C-9CF0-3AA5F5286B74}"/>
    <cellStyle name="Comma 2 3 3 2 4 2 2 3 2" xfId="52835" xr:uid="{87E087B7-CA7E-4287-8A96-91DB0F13293B}"/>
    <cellStyle name="Comma 2 3 3 2 4 2 2 4" xfId="37425" xr:uid="{4B4EF71F-3D28-4CCD-BD50-A02977A06E56}"/>
    <cellStyle name="Comma 2 3 3 2 4 2 3" xfId="10606" xr:uid="{1D1F041B-C330-4349-900C-72C8A188BD23}"/>
    <cellStyle name="Comma 2 3 3 2 4 2 3 2" xfId="26017" xr:uid="{9C07EC5B-A3AA-41D3-A374-8F1EA93BA17C}"/>
    <cellStyle name="Comma 2 3 3 2 4 2 3 2 2" xfId="56841" xr:uid="{09A7AC1D-4D14-4A76-8BCD-11A2711CEB95}"/>
    <cellStyle name="Comma 2 3 3 2 4 2 3 3" xfId="41431" xr:uid="{C4E4649E-42D9-419D-A0D6-68C37748BE06}"/>
    <cellStyle name="Comma 2 3 3 2 4 2 4" xfId="18208" xr:uid="{716B87C7-0E17-4EA8-9DAA-05AF7C29022D}"/>
    <cellStyle name="Comma 2 3 3 2 4 2 4 2" xfId="49032" xr:uid="{A70224C1-317D-4736-8E0D-BF71879A3637}"/>
    <cellStyle name="Comma 2 3 3 2 4 2 5" xfId="33622" xr:uid="{A49F84E2-90FA-4956-80FE-CB6FBC8C2CB9}"/>
    <cellStyle name="Comma 2 3 3 2 4 3" xfId="4699" xr:uid="{E5F2E820-34A4-4A94-B87C-F1340D715BBF}"/>
    <cellStyle name="Comma 2 3 3 2 4 3 2" xfId="12510" xr:uid="{DFB4FB5F-7287-43DA-95C8-BAB423F26C49}"/>
    <cellStyle name="Comma 2 3 3 2 4 3 2 2" xfId="27921" xr:uid="{CCBF8ED4-130C-49FF-9F58-E047408D3361}"/>
    <cellStyle name="Comma 2 3 3 2 4 3 2 2 2" xfId="58745" xr:uid="{D57F3A6A-6BC4-4AAD-9ACC-263DDFACC488}"/>
    <cellStyle name="Comma 2 3 3 2 4 3 2 3" xfId="43335" xr:uid="{A7DD1672-DD73-4CD8-869E-6725418B4833}"/>
    <cellStyle name="Comma 2 3 3 2 4 3 3" xfId="20112" xr:uid="{E3B01053-5F37-45E8-BAEB-E0EE9A023DCC}"/>
    <cellStyle name="Comma 2 3 3 2 4 3 3 2" xfId="50936" xr:uid="{B800AE86-8E5B-4B36-8A5F-10CB5C02DEEF}"/>
    <cellStyle name="Comma 2 3 3 2 4 3 4" xfId="35526" xr:uid="{CA68EF8A-6E74-4748-BD62-161BB6A127C3}"/>
    <cellStyle name="Comma 2 3 3 2 4 4" xfId="8707" xr:uid="{CAF74666-9FCE-4072-8F32-358BF7B3E15D}"/>
    <cellStyle name="Comma 2 3 3 2 4 4 2" xfId="24118" xr:uid="{F9ACCA30-DFC2-4568-90F5-8D822A586C05}"/>
    <cellStyle name="Comma 2 3 3 2 4 4 2 2" xfId="54942" xr:uid="{2807E462-7DAA-4E4C-8D82-F85A11EF01E3}"/>
    <cellStyle name="Comma 2 3 3 2 4 4 3" xfId="39532" xr:uid="{D64BCB57-89DB-469B-9427-76565ED24C51}"/>
    <cellStyle name="Comma 2 3 3 2 4 5" xfId="16309" xr:uid="{1CBE005B-1A88-48C6-AC64-969E7A1FC34E}"/>
    <cellStyle name="Comma 2 3 3 2 4 5 2" xfId="47133" xr:uid="{5FA22D30-115B-4F1E-8575-C21B27C36E70}"/>
    <cellStyle name="Comma 2 3 3 2 4 6" xfId="31723" xr:uid="{7889F506-18A7-4D3F-B149-CFFFBB517C75}"/>
    <cellStyle name="Comma 2 3 3 2 5" xfId="1529" xr:uid="{D969B38C-5BDF-4620-AC5F-356D430DA6BB}"/>
    <cellStyle name="Comma 2 3 3 2 5 2" xfId="3428" xr:uid="{6666AA78-2E6D-45DB-8431-0FBC4B83A433}"/>
    <cellStyle name="Comma 2 3 3 2 5 2 2" xfId="7231" xr:uid="{273BD8C6-A3EE-42D1-85FE-11B9433BCB95}"/>
    <cellStyle name="Comma 2 3 3 2 5 2 2 2" xfId="15042" xr:uid="{E1205C30-A1B0-41C8-A77A-62110A1732A9}"/>
    <cellStyle name="Comma 2 3 3 2 5 2 2 2 2" xfId="30453" xr:uid="{29CFCE24-43D9-422C-AA18-B026677A7B83}"/>
    <cellStyle name="Comma 2 3 3 2 5 2 2 2 2 2" xfId="61277" xr:uid="{659D5148-B653-4EDD-AD69-E7507BAEA7B9}"/>
    <cellStyle name="Comma 2 3 3 2 5 2 2 2 3" xfId="45867" xr:uid="{A2611513-C57D-4024-8FEB-20EF761ACC0D}"/>
    <cellStyle name="Comma 2 3 3 2 5 2 2 3" xfId="22644" xr:uid="{ADCDFEA9-4559-4371-9868-0F84122E25BD}"/>
    <cellStyle name="Comma 2 3 3 2 5 2 2 3 2" xfId="53468" xr:uid="{382E24A6-58C2-4998-BBB5-BA682ADA8B72}"/>
    <cellStyle name="Comma 2 3 3 2 5 2 2 4" xfId="38058" xr:uid="{5C75C6EA-C931-4F6F-B8C5-3D8E427A7BD0}"/>
    <cellStyle name="Comma 2 3 3 2 5 2 3" xfId="11239" xr:uid="{6948089C-AA7D-45A0-8714-58788E6398F9}"/>
    <cellStyle name="Comma 2 3 3 2 5 2 3 2" xfId="26650" xr:uid="{27E838BD-DC1A-45C6-B18A-2B89866AA6AE}"/>
    <cellStyle name="Comma 2 3 3 2 5 2 3 2 2" xfId="57474" xr:uid="{192EC366-218F-4DCE-9686-368BC90E9B3D}"/>
    <cellStyle name="Comma 2 3 3 2 5 2 3 3" xfId="42064" xr:uid="{2CC8005F-1903-405F-AC6C-973E20CC61E6}"/>
    <cellStyle name="Comma 2 3 3 2 5 2 4" xfId="18841" xr:uid="{0FB72837-0C8D-47F9-AF4D-3A6536471891}"/>
    <cellStyle name="Comma 2 3 3 2 5 2 4 2" xfId="49665" xr:uid="{A6D245C2-E57E-4702-AF69-EF369D0C1CD4}"/>
    <cellStyle name="Comma 2 3 3 2 5 2 5" xfId="34255" xr:uid="{5D01016B-CE0F-4782-954C-3975927DC328}"/>
    <cellStyle name="Comma 2 3 3 2 5 3" xfId="5332" xr:uid="{E0C48C40-C7CA-4FB3-866F-8AD3BB85CBDB}"/>
    <cellStyle name="Comma 2 3 3 2 5 3 2" xfId="13143" xr:uid="{128CE8D0-95BA-412D-9B2E-8E38E3007F07}"/>
    <cellStyle name="Comma 2 3 3 2 5 3 2 2" xfId="28554" xr:uid="{0852658F-D29D-40E3-B455-925C47A55CE4}"/>
    <cellStyle name="Comma 2 3 3 2 5 3 2 2 2" xfId="59378" xr:uid="{8E6BA5FC-BB59-4992-81AC-3CF849280AEE}"/>
    <cellStyle name="Comma 2 3 3 2 5 3 2 3" xfId="43968" xr:uid="{7F920063-F895-46AF-86C5-5F085CB6AEAB}"/>
    <cellStyle name="Comma 2 3 3 2 5 3 3" xfId="20745" xr:uid="{D0C74049-0A2D-4CD6-A492-ACC617E17D6D}"/>
    <cellStyle name="Comma 2 3 3 2 5 3 3 2" xfId="51569" xr:uid="{ECDBA24A-A84D-4FB1-B3DD-30407880FEEC}"/>
    <cellStyle name="Comma 2 3 3 2 5 3 4" xfId="36159" xr:uid="{AA47CB1E-13A9-4283-BD44-B1535266A124}"/>
    <cellStyle name="Comma 2 3 3 2 5 4" xfId="9340" xr:uid="{EF808240-0F93-4312-9131-6FB89E5C8BCA}"/>
    <cellStyle name="Comma 2 3 3 2 5 4 2" xfId="24751" xr:uid="{CD9341CC-974F-4B75-BA3F-A3B8B78F92D7}"/>
    <cellStyle name="Comma 2 3 3 2 5 4 2 2" xfId="55575" xr:uid="{D0949F07-9B49-4C79-8824-815B7DAFAA3A}"/>
    <cellStyle name="Comma 2 3 3 2 5 4 3" xfId="40165" xr:uid="{EA935EA4-F664-40FB-BDAC-BDF5726DB279}"/>
    <cellStyle name="Comma 2 3 3 2 5 5" xfId="16942" xr:uid="{8AF90AD8-E62D-46E2-B1A4-52351C078400}"/>
    <cellStyle name="Comma 2 3 3 2 5 5 2" xfId="47766" xr:uid="{61656932-0168-4690-8FF7-A3B455B99ABA}"/>
    <cellStyle name="Comma 2 3 3 2 5 6" xfId="32356" xr:uid="{BCAECF73-CDEB-416E-B4D7-2B2561F3000F}"/>
    <cellStyle name="Comma 2 3 3 2 6" xfId="2162" xr:uid="{384B5650-BF57-4308-8025-456583C0F864}"/>
    <cellStyle name="Comma 2 3 3 2 6 2" xfId="5965" xr:uid="{32C85DAD-58A2-4CF0-B118-D8D05C16EEE3}"/>
    <cellStyle name="Comma 2 3 3 2 6 2 2" xfId="13776" xr:uid="{067A693C-DF3E-46AB-87B9-87E9621A2AFF}"/>
    <cellStyle name="Comma 2 3 3 2 6 2 2 2" xfId="29187" xr:uid="{008E20C3-F26F-4D30-B369-8420D8B22A13}"/>
    <cellStyle name="Comma 2 3 3 2 6 2 2 2 2" xfId="60011" xr:uid="{5B0C7F0C-FFF3-4D19-98E8-7419B798E510}"/>
    <cellStyle name="Comma 2 3 3 2 6 2 2 3" xfId="44601" xr:uid="{2D8AEF82-EACF-4CAA-B490-3D4EAF70AC99}"/>
    <cellStyle name="Comma 2 3 3 2 6 2 3" xfId="21378" xr:uid="{AF84DDC9-5975-447B-BAA1-E11DEA2E238F}"/>
    <cellStyle name="Comma 2 3 3 2 6 2 3 2" xfId="52202" xr:uid="{E8EBC628-E490-412F-ADAA-37B322448097}"/>
    <cellStyle name="Comma 2 3 3 2 6 2 4" xfId="36792" xr:uid="{1372F6D2-6A64-4686-9F30-F1F6E8C16D4F}"/>
    <cellStyle name="Comma 2 3 3 2 6 3" xfId="9973" xr:uid="{F3E6DEFC-66B5-4211-89B2-AAB231973410}"/>
    <cellStyle name="Comma 2 3 3 2 6 3 2" xfId="25384" xr:uid="{7E29610A-3D56-40B4-BA3F-586DA4CCCB43}"/>
    <cellStyle name="Comma 2 3 3 2 6 3 2 2" xfId="56208" xr:uid="{14928195-46BB-4164-868E-0BFA6541A4E3}"/>
    <cellStyle name="Comma 2 3 3 2 6 3 3" xfId="40798" xr:uid="{5C83E80A-170A-45D4-A3FD-079656AC6CF9}"/>
    <cellStyle name="Comma 2 3 3 2 6 4" xfId="17575" xr:uid="{F65BB940-0AD1-4515-8A00-6505717530AB}"/>
    <cellStyle name="Comma 2 3 3 2 6 4 2" xfId="48399" xr:uid="{236D61FF-2B5B-40EA-9AEE-D68FF717977B}"/>
    <cellStyle name="Comma 2 3 3 2 6 5" xfId="32989" xr:uid="{95193B73-7B60-4F33-8773-57F3D52E3849}"/>
    <cellStyle name="Comma 2 3 3 2 7" xfId="4066" xr:uid="{F36F2ADC-72C8-4C74-8E82-39D0A7A28C17}"/>
    <cellStyle name="Comma 2 3 3 2 7 2" xfId="11877" xr:uid="{15CEBADF-AC93-4C59-BC03-DD9B1B8BC19A}"/>
    <cellStyle name="Comma 2 3 3 2 7 2 2" xfId="27288" xr:uid="{38556A8D-6FFE-4AD3-BCD5-94EE57A80358}"/>
    <cellStyle name="Comma 2 3 3 2 7 2 2 2" xfId="58112" xr:uid="{5511F133-2DF8-4379-8FA6-3AFE7A981DF6}"/>
    <cellStyle name="Comma 2 3 3 2 7 2 3" xfId="42702" xr:uid="{2356BF7E-698E-45B7-8EEA-CE03B9B7E8C5}"/>
    <cellStyle name="Comma 2 3 3 2 7 3" xfId="19479" xr:uid="{7EA6DCA6-7106-4570-8F4E-8B1DCC6786F6}"/>
    <cellStyle name="Comma 2 3 3 2 7 3 2" xfId="50303" xr:uid="{B7238E6A-460D-4698-9150-16757EB0554B}"/>
    <cellStyle name="Comma 2 3 3 2 7 4" xfId="34893" xr:uid="{B2193288-30D0-4ADB-BAAA-4B1188AC67A7}"/>
    <cellStyle name="Comma 2 3 3 2 8" xfId="8074" xr:uid="{8E27037F-B3E3-4253-A2EB-5D2DD3882BC4}"/>
    <cellStyle name="Comma 2 3 3 2 8 2" xfId="23485" xr:uid="{62A92AEE-3FBA-450E-8BE3-3B6BE99F08C4}"/>
    <cellStyle name="Comma 2 3 3 2 8 2 2" xfId="54309" xr:uid="{0DF365A9-B0A4-41E5-B655-DBB3B9510ADF}"/>
    <cellStyle name="Comma 2 3 3 2 8 3" xfId="38899" xr:uid="{B68EED6D-1AFA-472B-9DD0-F1021D43F3B4}"/>
    <cellStyle name="Comma 2 3 3 2 9" xfId="7865" xr:uid="{5A57737A-7FB2-43F5-99CB-DCD409BFD6E9}"/>
    <cellStyle name="Comma 2 3 3 2 9 2" xfId="23276" xr:uid="{43977A23-761D-4430-B0F1-EC68CBBD672A}"/>
    <cellStyle name="Comma 2 3 3 2 9 2 2" xfId="54100" xr:uid="{B0011762-5D4A-486E-A0CE-33226D892E84}"/>
    <cellStyle name="Comma 2 3 3 2 9 3" xfId="38690" xr:uid="{C93CE313-A816-4CF1-A719-3B45A1B4A62D}"/>
    <cellStyle name="Comma 2 3 3 3" xfId="603" xr:uid="{CE33877E-CBD1-44AD-8348-AEBF4D23EF4D}"/>
    <cellStyle name="Comma 2 3 3 3 2" xfId="1236" xr:uid="{568DBFA7-5FC3-4670-AF3E-EA995AFAA91B}"/>
    <cellStyle name="Comma 2 3 3 3 2 2" xfId="3135" xr:uid="{FCEC5A5A-F33D-4500-8C5F-16451F56573A}"/>
    <cellStyle name="Comma 2 3 3 3 2 2 2" xfId="6938" xr:uid="{B2583878-B03B-4255-8A8A-876A248305E2}"/>
    <cellStyle name="Comma 2 3 3 3 2 2 2 2" xfId="14749" xr:uid="{A772E8D4-BF43-4588-9A2B-20C6AFDDEDEE}"/>
    <cellStyle name="Comma 2 3 3 3 2 2 2 2 2" xfId="30160" xr:uid="{8E55693F-1E9E-4898-9C2F-77E1BAFBAB14}"/>
    <cellStyle name="Comma 2 3 3 3 2 2 2 2 2 2" xfId="60984" xr:uid="{D6E7BF47-D408-440F-B457-194E55FEAFEF}"/>
    <cellStyle name="Comma 2 3 3 3 2 2 2 2 3" xfId="45574" xr:uid="{D56871D2-F904-41F5-99A8-FC26FB3DDD3D}"/>
    <cellStyle name="Comma 2 3 3 3 2 2 2 3" xfId="22351" xr:uid="{112023B3-E72A-44AC-B600-DFC3BB6163DD}"/>
    <cellStyle name="Comma 2 3 3 3 2 2 2 3 2" xfId="53175" xr:uid="{04B2BFE9-6F07-4B10-88F8-5D12DFC4C349}"/>
    <cellStyle name="Comma 2 3 3 3 2 2 2 4" xfId="37765" xr:uid="{58CB6B98-A210-4EB7-BA1A-D442E12EC8A9}"/>
    <cellStyle name="Comma 2 3 3 3 2 2 3" xfId="10946" xr:uid="{860E9B96-D2D6-4006-946A-5387D8C53A4A}"/>
    <cellStyle name="Comma 2 3 3 3 2 2 3 2" xfId="26357" xr:uid="{4B41D2D6-9AA5-4FFF-9C7B-4439558BEC05}"/>
    <cellStyle name="Comma 2 3 3 3 2 2 3 2 2" xfId="57181" xr:uid="{C062F4AF-616F-4283-8660-3CF437F699C5}"/>
    <cellStyle name="Comma 2 3 3 3 2 2 3 3" xfId="41771" xr:uid="{075D0584-6341-4D3D-8F5D-1BB2428C79A1}"/>
    <cellStyle name="Comma 2 3 3 3 2 2 4" xfId="18548" xr:uid="{5915E74D-6BDF-4097-A111-53AB12DCF02B}"/>
    <cellStyle name="Comma 2 3 3 3 2 2 4 2" xfId="49372" xr:uid="{20ADBB28-074A-4747-BCCC-8EFAC7E039BF}"/>
    <cellStyle name="Comma 2 3 3 3 2 2 5" xfId="33962" xr:uid="{A88B85AA-0F1A-4552-927D-1D3F77B6F27D}"/>
    <cellStyle name="Comma 2 3 3 3 2 3" xfId="5039" xr:uid="{203497D8-FA67-478B-AA82-BAAE9AA72AF6}"/>
    <cellStyle name="Comma 2 3 3 3 2 3 2" xfId="12850" xr:uid="{AB9C1D4B-A83D-4D18-B1FC-A5B91840FB64}"/>
    <cellStyle name="Comma 2 3 3 3 2 3 2 2" xfId="28261" xr:uid="{4D8FB833-868C-4458-82A7-79FDEE5293C5}"/>
    <cellStyle name="Comma 2 3 3 3 2 3 2 2 2" xfId="59085" xr:uid="{4E4D5C26-0550-4B32-8DB1-435DAC0A5EFA}"/>
    <cellStyle name="Comma 2 3 3 3 2 3 2 3" xfId="43675" xr:uid="{31F94E51-D522-421D-8A06-AFAE4C70CCC6}"/>
    <cellStyle name="Comma 2 3 3 3 2 3 3" xfId="20452" xr:uid="{3E0821C3-EC92-4550-8366-CB41E4D07B61}"/>
    <cellStyle name="Comma 2 3 3 3 2 3 3 2" xfId="51276" xr:uid="{DAE5DB4C-6E3E-4F45-844E-1579B413A33B}"/>
    <cellStyle name="Comma 2 3 3 3 2 3 4" xfId="35866" xr:uid="{1A8D9434-4149-4D08-ADE2-07BF208B9C98}"/>
    <cellStyle name="Comma 2 3 3 3 2 4" xfId="9047" xr:uid="{66911BA2-11AF-4F36-A962-D0BDBD344F09}"/>
    <cellStyle name="Comma 2 3 3 3 2 4 2" xfId="24458" xr:uid="{023760B3-DECB-4BA0-89E9-60DC5796B919}"/>
    <cellStyle name="Comma 2 3 3 3 2 4 2 2" xfId="55282" xr:uid="{D9120F1B-EB5E-4AA4-BCBC-C75AE86A2C8B}"/>
    <cellStyle name="Comma 2 3 3 3 2 4 3" xfId="39872" xr:uid="{916D28D8-6206-40B2-8B67-D3CA0F5AEB37}"/>
    <cellStyle name="Comma 2 3 3 3 2 5" xfId="16649" xr:uid="{D214C163-586F-4F79-B470-6FC749942C96}"/>
    <cellStyle name="Comma 2 3 3 3 2 5 2" xfId="47473" xr:uid="{63353E55-B04F-4640-8A43-797230EEAF78}"/>
    <cellStyle name="Comma 2 3 3 3 2 6" xfId="32063" xr:uid="{9D7648D8-91F8-42FE-9478-7499CB5780E4}"/>
    <cellStyle name="Comma 2 3 3 3 3" xfId="1869" xr:uid="{A62EFC56-5A60-4D5D-BCAC-D912F64B143D}"/>
    <cellStyle name="Comma 2 3 3 3 3 2" xfId="3768" xr:uid="{9CA9714F-F00E-48F9-8138-2FD72C1E9623}"/>
    <cellStyle name="Comma 2 3 3 3 3 2 2" xfId="7571" xr:uid="{6338765E-87EC-4AC4-9E71-01A25EF6F7D1}"/>
    <cellStyle name="Comma 2 3 3 3 3 2 2 2" xfId="15382" xr:uid="{A264C8BF-754D-4482-BE52-8E5BB287CDB4}"/>
    <cellStyle name="Comma 2 3 3 3 3 2 2 2 2" xfId="30793" xr:uid="{87B17843-12AD-430E-97BC-2EE07740A28F}"/>
    <cellStyle name="Comma 2 3 3 3 3 2 2 2 2 2" xfId="61617" xr:uid="{8F2698CC-04ED-4584-A8E5-F78C5C22EDCE}"/>
    <cellStyle name="Comma 2 3 3 3 3 2 2 2 3" xfId="46207" xr:uid="{C73C7936-507B-4C36-99FC-FBD853D14716}"/>
    <cellStyle name="Comma 2 3 3 3 3 2 2 3" xfId="22984" xr:uid="{34041BFE-3D39-412A-9830-233668D5A612}"/>
    <cellStyle name="Comma 2 3 3 3 3 2 2 3 2" xfId="53808" xr:uid="{08D2B680-E97D-4ED4-998D-CDF022561E0F}"/>
    <cellStyle name="Comma 2 3 3 3 3 2 2 4" xfId="38398" xr:uid="{AC354122-42B1-4562-B446-CB6751893140}"/>
    <cellStyle name="Comma 2 3 3 3 3 2 3" xfId="11579" xr:uid="{53A5AD85-DF71-4972-890C-ABEB67EEC2E3}"/>
    <cellStyle name="Comma 2 3 3 3 3 2 3 2" xfId="26990" xr:uid="{BF9A2F9E-489F-4FD2-8E55-4C37B0A1F9D8}"/>
    <cellStyle name="Comma 2 3 3 3 3 2 3 2 2" xfId="57814" xr:uid="{57DC71ED-3AD9-4980-9FB8-12288E054127}"/>
    <cellStyle name="Comma 2 3 3 3 3 2 3 3" xfId="42404" xr:uid="{F321EC7E-3F68-48AF-928B-53479A231FA6}"/>
    <cellStyle name="Comma 2 3 3 3 3 2 4" xfId="19181" xr:uid="{1F8F614E-5586-4EFA-A74C-E26115F4186B}"/>
    <cellStyle name="Comma 2 3 3 3 3 2 4 2" xfId="50005" xr:uid="{DA02E672-3A22-414D-989A-A314C60A4A46}"/>
    <cellStyle name="Comma 2 3 3 3 3 2 5" xfId="34595" xr:uid="{F020BC35-87B4-429C-B6C7-53455B0FB6E2}"/>
    <cellStyle name="Comma 2 3 3 3 3 3" xfId="5672" xr:uid="{71A51837-B81F-4D32-A89A-3E84C8761F4D}"/>
    <cellStyle name="Comma 2 3 3 3 3 3 2" xfId="13483" xr:uid="{4B39F4AC-A4C7-4AE9-85F4-72FBE85CA3B7}"/>
    <cellStyle name="Comma 2 3 3 3 3 3 2 2" xfId="28894" xr:uid="{337A669C-FBFF-4F0E-8DFD-99F56223EEEF}"/>
    <cellStyle name="Comma 2 3 3 3 3 3 2 2 2" xfId="59718" xr:uid="{D02AEAF2-65E7-47F0-BD7F-133BDC56D6F0}"/>
    <cellStyle name="Comma 2 3 3 3 3 3 2 3" xfId="44308" xr:uid="{9C8A9095-A61E-4B4D-AD7D-0D699F114108}"/>
    <cellStyle name="Comma 2 3 3 3 3 3 3" xfId="21085" xr:uid="{5571219C-EADA-4EE4-9E6F-3028812F373B}"/>
    <cellStyle name="Comma 2 3 3 3 3 3 3 2" xfId="51909" xr:uid="{C58F9E84-5596-44E4-B00A-EB7C8C589F9F}"/>
    <cellStyle name="Comma 2 3 3 3 3 3 4" xfId="36499" xr:uid="{15F10D70-CC3C-4F22-B69A-0405D46929DB}"/>
    <cellStyle name="Comma 2 3 3 3 3 4" xfId="9680" xr:uid="{C21DE286-19A2-4922-88D1-5EABA0625D82}"/>
    <cellStyle name="Comma 2 3 3 3 3 4 2" xfId="25091" xr:uid="{D0BC7A40-B328-4791-81C9-DCEBAF10E005}"/>
    <cellStyle name="Comma 2 3 3 3 3 4 2 2" xfId="55915" xr:uid="{277532D5-164E-4BDF-AA4F-221C77B1293E}"/>
    <cellStyle name="Comma 2 3 3 3 3 4 3" xfId="40505" xr:uid="{D7148401-BFD8-46EA-8C58-973EC4E39796}"/>
    <cellStyle name="Comma 2 3 3 3 3 5" xfId="17282" xr:uid="{08300563-AEEE-4402-8600-9A296FAF033C}"/>
    <cellStyle name="Comma 2 3 3 3 3 5 2" xfId="48106" xr:uid="{FE408958-E45D-4FB3-B104-2C2F65DAF11E}"/>
    <cellStyle name="Comma 2 3 3 3 3 6" xfId="32696" xr:uid="{2CA9A618-5C2A-4A0B-A868-D6AD28E28BCB}"/>
    <cellStyle name="Comma 2 3 3 3 4" xfId="2502" xr:uid="{817920CE-7571-458D-83B9-C9E7297B9278}"/>
    <cellStyle name="Comma 2 3 3 3 4 2" xfId="6305" xr:uid="{9AB0A6CD-864C-42F3-8E62-FD79C9900498}"/>
    <cellStyle name="Comma 2 3 3 3 4 2 2" xfId="14116" xr:uid="{0EBEEBB2-C322-41BF-A908-AB30DE5510AF}"/>
    <cellStyle name="Comma 2 3 3 3 4 2 2 2" xfId="29527" xr:uid="{2C4E0F38-BF02-47D3-9055-3636390A860C}"/>
    <cellStyle name="Comma 2 3 3 3 4 2 2 2 2" xfId="60351" xr:uid="{A855889F-70BE-4CAD-9ED0-3F083BA09DE9}"/>
    <cellStyle name="Comma 2 3 3 3 4 2 2 3" xfId="44941" xr:uid="{D3A2369D-133E-4FC1-9630-B866183312EC}"/>
    <cellStyle name="Comma 2 3 3 3 4 2 3" xfId="21718" xr:uid="{D9AE1355-3E81-4A8D-B861-3DA4B15546B6}"/>
    <cellStyle name="Comma 2 3 3 3 4 2 3 2" xfId="52542" xr:uid="{14DA701E-9868-48D1-A966-D085FDC2E55F}"/>
    <cellStyle name="Comma 2 3 3 3 4 2 4" xfId="37132" xr:uid="{5A9AC93C-0ACB-4D8B-BA86-0BB1808F3EBC}"/>
    <cellStyle name="Comma 2 3 3 3 4 3" xfId="10313" xr:uid="{D7B71A42-C8A8-4C51-B6FD-AB33DD929801}"/>
    <cellStyle name="Comma 2 3 3 3 4 3 2" xfId="25724" xr:uid="{BE1B7950-AE2F-4D7F-BA1F-8E51B0637C9F}"/>
    <cellStyle name="Comma 2 3 3 3 4 3 2 2" xfId="56548" xr:uid="{EC18E940-9C87-4991-921C-CB92A5858CDA}"/>
    <cellStyle name="Comma 2 3 3 3 4 3 3" xfId="41138" xr:uid="{D70F4D95-E868-46EE-BE64-BA654D8876B9}"/>
    <cellStyle name="Comma 2 3 3 3 4 4" xfId="17915" xr:uid="{AD84B55E-7ACF-44EE-9B09-D7452A2A6F5A}"/>
    <cellStyle name="Comma 2 3 3 3 4 4 2" xfId="48739" xr:uid="{250656AA-D98C-4BF2-8569-936BD3F3CFC1}"/>
    <cellStyle name="Comma 2 3 3 3 4 5" xfId="33329" xr:uid="{B8177948-7330-434A-A09D-6FA0778715E1}"/>
    <cellStyle name="Comma 2 3 3 3 5" xfId="4406" xr:uid="{C7399F0A-5356-4A0E-9886-CF374C4537E3}"/>
    <cellStyle name="Comma 2 3 3 3 5 2" xfId="12217" xr:uid="{94B6F9E0-6771-4FF6-A58A-FDC72D468D97}"/>
    <cellStyle name="Comma 2 3 3 3 5 2 2" xfId="27628" xr:uid="{2A029E29-0B89-49C5-B8F1-3AEB922C38C2}"/>
    <cellStyle name="Comma 2 3 3 3 5 2 2 2" xfId="58452" xr:uid="{229D2017-D106-4E92-95E7-4AC1AC8488DC}"/>
    <cellStyle name="Comma 2 3 3 3 5 2 3" xfId="43042" xr:uid="{15D7C49F-EE11-4231-815A-A584162B443D}"/>
    <cellStyle name="Comma 2 3 3 3 5 3" xfId="19819" xr:uid="{0A930FBD-C8C2-416F-B4DF-3711A9BE520B}"/>
    <cellStyle name="Comma 2 3 3 3 5 3 2" xfId="50643" xr:uid="{8C6416E2-9649-421B-BB61-97CBBE0EDB64}"/>
    <cellStyle name="Comma 2 3 3 3 5 4" xfId="35233" xr:uid="{29E7894B-8EEB-42E2-B8F0-E07872D6843C}"/>
    <cellStyle name="Comma 2 3 3 3 6" xfId="8414" xr:uid="{370489A4-8BE5-4331-A6E4-DA476E05047A}"/>
    <cellStyle name="Comma 2 3 3 3 6 2" xfId="23825" xr:uid="{7A1B134F-F1B9-4164-A020-7B5505255AF6}"/>
    <cellStyle name="Comma 2 3 3 3 6 2 2" xfId="54649" xr:uid="{498AAF89-82FE-4799-8144-4FFD5F7BD44B}"/>
    <cellStyle name="Comma 2 3 3 3 6 3" xfId="39239" xr:uid="{C1EC7CBF-0905-4C21-A68A-75493005B277}"/>
    <cellStyle name="Comma 2 3 3 3 7" xfId="16016" xr:uid="{1ACC63B8-BFCD-4CC8-9F56-CD0C5B60DB7F}"/>
    <cellStyle name="Comma 2 3 3 3 7 2" xfId="46840" xr:uid="{45BBDE79-8174-495D-BDF0-26EBC37590E8}"/>
    <cellStyle name="Comma 2 3 3 3 8" xfId="31430" xr:uid="{6B3CC0CF-0924-4BE2-AD53-DA604E1DDD17}"/>
    <cellStyle name="Comma 2 3 3 4" xfId="394" xr:uid="{548BD984-D395-4B34-B686-67A7D0CF9C60}"/>
    <cellStyle name="Comma 2 3 3 4 2" xfId="1027" xr:uid="{9BAB3FC3-42A1-4407-AEF4-B5D997E84FA1}"/>
    <cellStyle name="Comma 2 3 3 4 2 2" xfId="2926" xr:uid="{30CF0603-99D2-4E82-9216-D3D7A6D6FA32}"/>
    <cellStyle name="Comma 2 3 3 4 2 2 2" xfId="6729" xr:uid="{AF96A86A-EBAA-4719-B9DB-4CE6628471F1}"/>
    <cellStyle name="Comma 2 3 3 4 2 2 2 2" xfId="14540" xr:uid="{29A40915-C2B0-49F6-A114-04E85576B164}"/>
    <cellStyle name="Comma 2 3 3 4 2 2 2 2 2" xfId="29951" xr:uid="{607605A5-198E-4B3C-9D9D-46C423432DFA}"/>
    <cellStyle name="Comma 2 3 3 4 2 2 2 2 2 2" xfId="60775" xr:uid="{0AB0508F-3378-4F1B-A40A-793AC4F8AEE4}"/>
    <cellStyle name="Comma 2 3 3 4 2 2 2 2 3" xfId="45365" xr:uid="{981CD0E3-9EC6-41DD-B94E-7913F9FABC44}"/>
    <cellStyle name="Comma 2 3 3 4 2 2 2 3" xfId="22142" xr:uid="{4D319A27-5837-4D2B-AF3D-068B5188213E}"/>
    <cellStyle name="Comma 2 3 3 4 2 2 2 3 2" xfId="52966" xr:uid="{932B830E-49F9-4DF4-B1E9-5ACAFE538B00}"/>
    <cellStyle name="Comma 2 3 3 4 2 2 2 4" xfId="37556" xr:uid="{1EAF3C2D-3C7F-428B-B6B8-D774010ADD2F}"/>
    <cellStyle name="Comma 2 3 3 4 2 2 3" xfId="10737" xr:uid="{D9F82141-6F7C-4854-9FDB-9A138620DA30}"/>
    <cellStyle name="Comma 2 3 3 4 2 2 3 2" xfId="26148" xr:uid="{ABBD0CCD-5033-469C-B664-1CBBD3C7C45A}"/>
    <cellStyle name="Comma 2 3 3 4 2 2 3 2 2" xfId="56972" xr:uid="{C1872BCF-E59E-4E47-B612-0B5EF7801F0D}"/>
    <cellStyle name="Comma 2 3 3 4 2 2 3 3" xfId="41562" xr:uid="{78BE80BC-AF77-481A-8644-CC0323AB1302}"/>
    <cellStyle name="Comma 2 3 3 4 2 2 4" xfId="18339" xr:uid="{C5204296-7870-4F7D-A488-24F764DD4AE2}"/>
    <cellStyle name="Comma 2 3 3 4 2 2 4 2" xfId="49163" xr:uid="{A0DAC6BC-F8C4-4FC2-B35D-62AB9BF555F8}"/>
    <cellStyle name="Comma 2 3 3 4 2 2 5" xfId="33753" xr:uid="{3041256C-4884-4867-8745-2212DB8EC0DD}"/>
    <cellStyle name="Comma 2 3 3 4 2 3" xfId="4830" xr:uid="{473A39C9-BE9A-4F86-9F5E-F6EF5E2FA1F8}"/>
    <cellStyle name="Comma 2 3 3 4 2 3 2" xfId="12641" xr:uid="{1513DBD7-C4CC-47D0-8F1F-1A7590692057}"/>
    <cellStyle name="Comma 2 3 3 4 2 3 2 2" xfId="28052" xr:uid="{C694A1BA-CD63-429A-ADD6-BAE009F8CE7D}"/>
    <cellStyle name="Comma 2 3 3 4 2 3 2 2 2" xfId="58876" xr:uid="{7BFD2AB3-2C8F-4061-94AB-F2046B11418E}"/>
    <cellStyle name="Comma 2 3 3 4 2 3 2 3" xfId="43466" xr:uid="{62AD8743-5DEA-4877-8048-45830ACD7B79}"/>
    <cellStyle name="Comma 2 3 3 4 2 3 3" xfId="20243" xr:uid="{CA0BB10C-A50F-46AB-ACD7-1E880ABA844C}"/>
    <cellStyle name="Comma 2 3 3 4 2 3 3 2" xfId="51067" xr:uid="{5A726C03-5F19-4AA1-81AE-85778F8487B2}"/>
    <cellStyle name="Comma 2 3 3 4 2 3 4" xfId="35657" xr:uid="{4CBB15EF-4B00-4078-8BDB-5F11B49021A6}"/>
    <cellStyle name="Comma 2 3 3 4 2 4" xfId="8838" xr:uid="{E1F095BD-43CC-435A-9469-6A287556E877}"/>
    <cellStyle name="Comma 2 3 3 4 2 4 2" xfId="24249" xr:uid="{C28E5E28-2F08-4C63-B808-6475D03A1305}"/>
    <cellStyle name="Comma 2 3 3 4 2 4 2 2" xfId="55073" xr:uid="{0EE6A523-5130-4F07-8213-6CA369F413C1}"/>
    <cellStyle name="Comma 2 3 3 4 2 4 3" xfId="39663" xr:uid="{DCE7264F-E8DA-4554-9BE3-B6952C100C7A}"/>
    <cellStyle name="Comma 2 3 3 4 2 5" xfId="16440" xr:uid="{2A80479E-748B-40A5-9E05-B6E1B26A45B7}"/>
    <cellStyle name="Comma 2 3 3 4 2 5 2" xfId="47264" xr:uid="{D3559A20-1343-4F01-973F-DD29B915245D}"/>
    <cellStyle name="Comma 2 3 3 4 2 6" xfId="31854" xr:uid="{D21A898B-9C52-42AF-AA35-09789B8A4373}"/>
    <cellStyle name="Comma 2 3 3 4 3" xfId="1660" xr:uid="{9419DC3E-30CA-474D-AFCE-28124B20CA47}"/>
    <cellStyle name="Comma 2 3 3 4 3 2" xfId="3559" xr:uid="{39007341-C2AF-42FC-AAE2-7DD1E3F08591}"/>
    <cellStyle name="Comma 2 3 3 4 3 2 2" xfId="7362" xr:uid="{6D2DF04B-D181-4188-928C-FC6039FC63C1}"/>
    <cellStyle name="Comma 2 3 3 4 3 2 2 2" xfId="15173" xr:uid="{5269A24E-6D15-4904-A095-29817732128A}"/>
    <cellStyle name="Comma 2 3 3 4 3 2 2 2 2" xfId="30584" xr:uid="{8E5A9246-C08B-4480-8315-C03104DCA141}"/>
    <cellStyle name="Comma 2 3 3 4 3 2 2 2 2 2" xfId="61408" xr:uid="{B551A9CB-725A-4492-843E-0DF8C5D4D984}"/>
    <cellStyle name="Comma 2 3 3 4 3 2 2 2 3" xfId="45998" xr:uid="{3225F0CA-9230-4DA0-8A88-88204E864A61}"/>
    <cellStyle name="Comma 2 3 3 4 3 2 2 3" xfId="22775" xr:uid="{8524E8D5-3EA6-4D6E-9B55-50A7AB0F7DF5}"/>
    <cellStyle name="Comma 2 3 3 4 3 2 2 3 2" xfId="53599" xr:uid="{80A55540-D8BF-4B84-8ED9-4D57CBCAB26B}"/>
    <cellStyle name="Comma 2 3 3 4 3 2 2 4" xfId="38189" xr:uid="{842CF6E5-7039-4193-89A7-C42FED528B97}"/>
    <cellStyle name="Comma 2 3 3 4 3 2 3" xfId="11370" xr:uid="{CC3BCE1B-5D63-42CA-9041-7533BDE2BA41}"/>
    <cellStyle name="Comma 2 3 3 4 3 2 3 2" xfId="26781" xr:uid="{16660ACE-D126-4963-97B4-D030280A5AF1}"/>
    <cellStyle name="Comma 2 3 3 4 3 2 3 2 2" xfId="57605" xr:uid="{C1B9FD4F-A117-4C7A-B744-A5A923F8ECB5}"/>
    <cellStyle name="Comma 2 3 3 4 3 2 3 3" xfId="42195" xr:uid="{0C6064A8-B742-48F5-ACD1-6DD208DAB8AA}"/>
    <cellStyle name="Comma 2 3 3 4 3 2 4" xfId="18972" xr:uid="{56030535-ED32-4D97-8CCE-162A1B7B8A95}"/>
    <cellStyle name="Comma 2 3 3 4 3 2 4 2" xfId="49796" xr:uid="{06231033-7274-4380-B099-3CB26817D822}"/>
    <cellStyle name="Comma 2 3 3 4 3 2 5" xfId="34386" xr:uid="{B89161E4-1C03-4BB3-8508-E397B71A48CF}"/>
    <cellStyle name="Comma 2 3 3 4 3 3" xfId="5463" xr:uid="{317AD830-0750-4371-B3D7-7B6866BF98CA}"/>
    <cellStyle name="Comma 2 3 3 4 3 3 2" xfId="13274" xr:uid="{C88D47CD-488E-4D14-B0DE-A67299CE6BEF}"/>
    <cellStyle name="Comma 2 3 3 4 3 3 2 2" xfId="28685" xr:uid="{9267C834-D43C-4D1E-8387-530D30C7EA38}"/>
    <cellStyle name="Comma 2 3 3 4 3 3 2 2 2" xfId="59509" xr:uid="{42C75838-77F1-48C6-9AB4-E489BC4474F8}"/>
    <cellStyle name="Comma 2 3 3 4 3 3 2 3" xfId="44099" xr:uid="{EB657009-721A-4B66-BA07-414076E87664}"/>
    <cellStyle name="Comma 2 3 3 4 3 3 3" xfId="20876" xr:uid="{DD66D7DD-69F8-4752-A83B-5D6C4D4D95C9}"/>
    <cellStyle name="Comma 2 3 3 4 3 3 3 2" xfId="51700" xr:uid="{8B90AECE-0D76-4F6F-8FA5-F44836E676F1}"/>
    <cellStyle name="Comma 2 3 3 4 3 3 4" xfId="36290" xr:uid="{B34571C2-62BF-4ABE-A5D6-7EAD7BEB8D0D}"/>
    <cellStyle name="Comma 2 3 3 4 3 4" xfId="9471" xr:uid="{AC30798A-BF8E-450E-A62E-7501F8F3C537}"/>
    <cellStyle name="Comma 2 3 3 4 3 4 2" xfId="24882" xr:uid="{2B973165-6B94-4ABA-9D66-C4F7A75DCED2}"/>
    <cellStyle name="Comma 2 3 3 4 3 4 2 2" xfId="55706" xr:uid="{FE06C736-5C14-4A98-809C-39375985601A}"/>
    <cellStyle name="Comma 2 3 3 4 3 4 3" xfId="40296" xr:uid="{72BE4084-5164-405A-9596-76811FB86713}"/>
    <cellStyle name="Comma 2 3 3 4 3 5" xfId="17073" xr:uid="{E359E623-76A2-44E6-85A1-A742F9958FA3}"/>
    <cellStyle name="Comma 2 3 3 4 3 5 2" xfId="47897" xr:uid="{8FF6604A-D1FA-404F-8628-C426E4025974}"/>
    <cellStyle name="Comma 2 3 3 4 3 6" xfId="32487" xr:uid="{AA8857C6-6EE5-4939-86B8-A7B54BA5BA37}"/>
    <cellStyle name="Comma 2 3 3 4 4" xfId="2293" xr:uid="{21134DB3-4E61-4C65-A943-9F466F43AF8D}"/>
    <cellStyle name="Comma 2 3 3 4 4 2" xfId="6096" xr:uid="{FD6483EA-3AC8-4E7F-B690-73C92F131CAE}"/>
    <cellStyle name="Comma 2 3 3 4 4 2 2" xfId="13907" xr:uid="{C2391225-75DC-497C-AF1F-AD0E2C2E22D6}"/>
    <cellStyle name="Comma 2 3 3 4 4 2 2 2" xfId="29318" xr:uid="{E2781DA1-A882-455F-97CC-4F08C1F87362}"/>
    <cellStyle name="Comma 2 3 3 4 4 2 2 2 2" xfId="60142" xr:uid="{261A30E4-2AEA-4E44-B8AC-24BB654D53D3}"/>
    <cellStyle name="Comma 2 3 3 4 4 2 2 3" xfId="44732" xr:uid="{536BC3C1-5278-4040-B99B-FE39B06117B0}"/>
    <cellStyle name="Comma 2 3 3 4 4 2 3" xfId="21509" xr:uid="{251188D0-6715-4766-9DDF-B3B960C7C511}"/>
    <cellStyle name="Comma 2 3 3 4 4 2 3 2" xfId="52333" xr:uid="{8958EAE9-BA92-41DA-A55F-E53117BFE7A1}"/>
    <cellStyle name="Comma 2 3 3 4 4 2 4" xfId="36923" xr:uid="{D53D1D1F-A8E8-4F08-ABF2-8BF73EF7F5E5}"/>
    <cellStyle name="Comma 2 3 3 4 4 3" xfId="10104" xr:uid="{150222B8-C559-46E7-8E35-65D2B57B4421}"/>
    <cellStyle name="Comma 2 3 3 4 4 3 2" xfId="25515" xr:uid="{54B047AA-5736-4F3B-8C58-2C87AFC619D2}"/>
    <cellStyle name="Comma 2 3 3 4 4 3 2 2" xfId="56339" xr:uid="{AABD43BC-A07F-4C32-BDBC-40FD0E326DF6}"/>
    <cellStyle name="Comma 2 3 3 4 4 3 3" xfId="40929" xr:uid="{B22AA373-EE3F-4C41-8D25-57C2F474808F}"/>
    <cellStyle name="Comma 2 3 3 4 4 4" xfId="17706" xr:uid="{426DE4C1-18CB-478E-87B1-89D7F99A9589}"/>
    <cellStyle name="Comma 2 3 3 4 4 4 2" xfId="48530" xr:uid="{77A96126-35EA-45BE-8D5F-85D3BB965190}"/>
    <cellStyle name="Comma 2 3 3 4 4 5" xfId="33120" xr:uid="{7E0D3AB5-EE74-4B4D-A1DF-7DBC7E1DB340}"/>
    <cellStyle name="Comma 2 3 3 4 5" xfId="4197" xr:uid="{74331597-C32D-423B-A9AE-0C62D5BA9A37}"/>
    <cellStyle name="Comma 2 3 3 4 5 2" xfId="12008" xr:uid="{E234DD79-F803-4B90-BEF7-53FF6DC471B2}"/>
    <cellStyle name="Comma 2 3 3 4 5 2 2" xfId="27419" xr:uid="{D9B73732-268B-4616-A2E1-216A7CAAE6B1}"/>
    <cellStyle name="Comma 2 3 3 4 5 2 2 2" xfId="58243" xr:uid="{BFC6A8C6-82BC-4CF6-B0CF-24DDBFD8F8DC}"/>
    <cellStyle name="Comma 2 3 3 4 5 2 3" xfId="42833" xr:uid="{8A8EEDEC-B7C2-4AF5-9709-4FCD73D16F8C}"/>
    <cellStyle name="Comma 2 3 3 4 5 3" xfId="19610" xr:uid="{42863C92-E86F-4628-960C-5330F4E6DBB0}"/>
    <cellStyle name="Comma 2 3 3 4 5 3 2" xfId="50434" xr:uid="{1C4F3A4D-DC16-4B65-88EC-0CDA3CD0A8DF}"/>
    <cellStyle name="Comma 2 3 3 4 5 4" xfId="35024" xr:uid="{03E0C5B5-665F-4A0B-B73E-7D4C7B23E59D}"/>
    <cellStyle name="Comma 2 3 3 4 6" xfId="8205" xr:uid="{4C7559D7-3021-4462-A346-0E727312D274}"/>
    <cellStyle name="Comma 2 3 3 4 6 2" xfId="23616" xr:uid="{55396DA2-2601-48AF-8A23-7A88A64D2D55}"/>
    <cellStyle name="Comma 2 3 3 4 6 2 2" xfId="54440" xr:uid="{95F702D2-5C28-4F3F-96E4-BA6308F100F8}"/>
    <cellStyle name="Comma 2 3 3 4 6 3" xfId="39030" xr:uid="{95151A11-F853-45E6-AF7C-F7FC1B7A5B00}"/>
    <cellStyle name="Comma 2 3 3 4 7" xfId="15807" xr:uid="{B3D427E1-93AB-4237-B6A6-87C58DC86837}"/>
    <cellStyle name="Comma 2 3 3 4 7 2" xfId="46631" xr:uid="{4B865A13-1CF3-4072-BA0B-41FA268813E5}"/>
    <cellStyle name="Comma 2 3 3 4 8" xfId="31221" xr:uid="{BD644F0A-C25B-446B-B43D-912012AF5297}"/>
    <cellStyle name="Comma 2 3 3 5" xfId="814" xr:uid="{4FA8FEE2-5DCB-4E2A-A169-8409A04331EF}"/>
    <cellStyle name="Comma 2 3 3 5 2" xfId="2713" xr:uid="{3173385B-D561-4C52-9AE8-E5B8904297B9}"/>
    <cellStyle name="Comma 2 3 3 5 2 2" xfId="6516" xr:uid="{A3D3EF6F-3C7A-4DA3-8973-C12E0D8CA8FE}"/>
    <cellStyle name="Comma 2 3 3 5 2 2 2" xfId="14327" xr:uid="{DB8FE50B-E261-485E-8273-F9313370B951}"/>
    <cellStyle name="Comma 2 3 3 5 2 2 2 2" xfId="29738" xr:uid="{7F0E0E18-1DF7-47FE-8354-5CE7973F3548}"/>
    <cellStyle name="Comma 2 3 3 5 2 2 2 2 2" xfId="60562" xr:uid="{B4DD578C-4B43-47AC-B2CB-9F2940458591}"/>
    <cellStyle name="Comma 2 3 3 5 2 2 2 3" xfId="45152" xr:uid="{91E73EBA-F9AD-4FE6-924B-26C8A3C6E04C}"/>
    <cellStyle name="Comma 2 3 3 5 2 2 3" xfId="21929" xr:uid="{25221FDF-5054-48DB-9013-DD45C758FE3D}"/>
    <cellStyle name="Comma 2 3 3 5 2 2 3 2" xfId="52753" xr:uid="{64515C5F-14CC-4954-8EA5-FE072D474705}"/>
    <cellStyle name="Comma 2 3 3 5 2 2 4" xfId="37343" xr:uid="{09828E14-D295-4A86-974F-CDBE7A59EEA2}"/>
    <cellStyle name="Comma 2 3 3 5 2 3" xfId="10524" xr:uid="{EADA2B08-6444-4F50-8A96-A939923D6368}"/>
    <cellStyle name="Comma 2 3 3 5 2 3 2" xfId="25935" xr:uid="{2E0ECA20-C76A-4686-9B83-638EEABFA76E}"/>
    <cellStyle name="Comma 2 3 3 5 2 3 2 2" xfId="56759" xr:uid="{6789E0E8-53CC-440F-87C0-FF87C5399A12}"/>
    <cellStyle name="Comma 2 3 3 5 2 3 3" xfId="41349" xr:uid="{7B4648C0-E9DF-46BD-9965-50DB491870E8}"/>
    <cellStyle name="Comma 2 3 3 5 2 4" xfId="18126" xr:uid="{A55E8D1F-C45E-4CDA-BE48-AA1121AD31EB}"/>
    <cellStyle name="Comma 2 3 3 5 2 4 2" xfId="48950" xr:uid="{6BA55DCC-21CB-4F40-8869-8203699CA509}"/>
    <cellStyle name="Comma 2 3 3 5 2 5" xfId="33540" xr:uid="{B52F3240-A40C-4C7C-B7D4-2661AE507790}"/>
    <cellStyle name="Comma 2 3 3 5 3" xfId="4617" xr:uid="{8E6C10DB-124B-4AAD-AD4B-4EFC7D3A7FE7}"/>
    <cellStyle name="Comma 2 3 3 5 3 2" xfId="12428" xr:uid="{F056FD77-9064-4BB3-9A2A-CF4453FD786F}"/>
    <cellStyle name="Comma 2 3 3 5 3 2 2" xfId="27839" xr:uid="{CD5DFAD3-FFEA-4E25-9BE8-4CE38C18697C}"/>
    <cellStyle name="Comma 2 3 3 5 3 2 2 2" xfId="58663" xr:uid="{511652BA-909C-4B0B-89D3-6C6D844BE219}"/>
    <cellStyle name="Comma 2 3 3 5 3 2 3" xfId="43253" xr:uid="{A78C4D30-3983-4C8C-876C-2A0CC6FF6477}"/>
    <cellStyle name="Comma 2 3 3 5 3 3" xfId="20030" xr:uid="{5E53D1DE-4915-495F-9808-C63390A6F627}"/>
    <cellStyle name="Comma 2 3 3 5 3 3 2" xfId="50854" xr:uid="{28705938-A3B2-4075-8813-5F751141F4C4}"/>
    <cellStyle name="Comma 2 3 3 5 3 4" xfId="35444" xr:uid="{5A0AB845-5D72-4F14-8105-C84A69F84A25}"/>
    <cellStyle name="Comma 2 3 3 5 4" xfId="8625" xr:uid="{8A198BA9-A004-4D8A-887B-B6C93742E73F}"/>
    <cellStyle name="Comma 2 3 3 5 4 2" xfId="24036" xr:uid="{7EFDC008-EF60-4D4A-B1C0-F67219C1FA4A}"/>
    <cellStyle name="Comma 2 3 3 5 4 2 2" xfId="54860" xr:uid="{CBAB89EE-8148-48A2-986F-B1572B24CF8D}"/>
    <cellStyle name="Comma 2 3 3 5 4 3" xfId="39450" xr:uid="{5B73E0A8-E40F-4843-B1B1-E66EA3DB4600}"/>
    <cellStyle name="Comma 2 3 3 5 5" xfId="16227" xr:uid="{8EC4D1B5-DA79-40EE-9DCF-E00452227D24}"/>
    <cellStyle name="Comma 2 3 3 5 5 2" xfId="47051" xr:uid="{0FA51A32-94A2-4FB9-810A-D0ADBB5E0BE8}"/>
    <cellStyle name="Comma 2 3 3 5 6" xfId="31641" xr:uid="{15731DA2-9379-4D25-8768-B0D802851752}"/>
    <cellStyle name="Comma 2 3 3 6" xfId="1447" xr:uid="{7B1CDFEC-DD65-4FED-B1EE-80C1F22DDE72}"/>
    <cellStyle name="Comma 2 3 3 6 2" xfId="3346" xr:uid="{326AC3C4-C762-4AEC-B921-7A10D1753499}"/>
    <cellStyle name="Comma 2 3 3 6 2 2" xfId="7149" xr:uid="{E699342B-E2D3-49DD-95BA-ADB13B03BB11}"/>
    <cellStyle name="Comma 2 3 3 6 2 2 2" xfId="14960" xr:uid="{D5C3406E-65CA-450C-8D1C-2B131A30CD32}"/>
    <cellStyle name="Comma 2 3 3 6 2 2 2 2" xfId="30371" xr:uid="{64EBF203-3B16-45FE-81BE-3E905215C09F}"/>
    <cellStyle name="Comma 2 3 3 6 2 2 2 2 2" xfId="61195" xr:uid="{3770CC4E-CDB5-463B-BCD4-BA76EAC58588}"/>
    <cellStyle name="Comma 2 3 3 6 2 2 2 3" xfId="45785" xr:uid="{8E068959-4AE6-4685-BF95-BE0BDCBC849B}"/>
    <cellStyle name="Comma 2 3 3 6 2 2 3" xfId="22562" xr:uid="{CE479639-12AD-47E4-AE22-1C7D3C820258}"/>
    <cellStyle name="Comma 2 3 3 6 2 2 3 2" xfId="53386" xr:uid="{13063CD4-59DE-484E-B196-577392392549}"/>
    <cellStyle name="Comma 2 3 3 6 2 2 4" xfId="37976" xr:uid="{74372645-36B5-4FFB-A6CA-7E1F985C169D}"/>
    <cellStyle name="Comma 2 3 3 6 2 3" xfId="11157" xr:uid="{9A0C23E3-0C5A-4D1C-A625-B98696A28095}"/>
    <cellStyle name="Comma 2 3 3 6 2 3 2" xfId="26568" xr:uid="{2BB100E5-B1BD-4D20-84D6-37388C118217}"/>
    <cellStyle name="Comma 2 3 3 6 2 3 2 2" xfId="57392" xr:uid="{4259A4BB-E96B-406D-B806-C5E9B55DF9C8}"/>
    <cellStyle name="Comma 2 3 3 6 2 3 3" xfId="41982" xr:uid="{E82E6539-C8EA-46AA-96F3-CBEC7A09276A}"/>
    <cellStyle name="Comma 2 3 3 6 2 4" xfId="18759" xr:uid="{6F775F5E-AA00-44CA-A9DA-FB28BA8B88DF}"/>
    <cellStyle name="Comma 2 3 3 6 2 4 2" xfId="49583" xr:uid="{C235CFE1-75C6-42C6-A3BB-E2B7968C148A}"/>
    <cellStyle name="Comma 2 3 3 6 2 5" xfId="34173" xr:uid="{DBCCE8CA-C197-456E-AEC2-78616B817230}"/>
    <cellStyle name="Comma 2 3 3 6 3" xfId="5250" xr:uid="{2B21AFA3-C4F8-4B4D-972E-6E49725388BD}"/>
    <cellStyle name="Comma 2 3 3 6 3 2" xfId="13061" xr:uid="{66E2B325-C418-411A-AF99-95234E16FCCB}"/>
    <cellStyle name="Comma 2 3 3 6 3 2 2" xfId="28472" xr:uid="{03FA236D-B60C-4BC1-B918-53887390363B}"/>
    <cellStyle name="Comma 2 3 3 6 3 2 2 2" xfId="59296" xr:uid="{E5B57FF9-2940-4DA9-84E8-2C9F32BB39D0}"/>
    <cellStyle name="Comma 2 3 3 6 3 2 3" xfId="43886" xr:uid="{9D11E108-4A97-4F1F-B859-BCC7993BF740}"/>
    <cellStyle name="Comma 2 3 3 6 3 3" xfId="20663" xr:uid="{949CACAC-3B79-4AD2-A642-21F63F4146F8}"/>
    <cellStyle name="Comma 2 3 3 6 3 3 2" xfId="51487" xr:uid="{8E1814F8-9DA6-4270-B57E-19ECCEE5DF91}"/>
    <cellStyle name="Comma 2 3 3 6 3 4" xfId="36077" xr:uid="{BA128200-3E48-47D2-BCB0-56B1CCD49AF0}"/>
    <cellStyle name="Comma 2 3 3 6 4" xfId="9258" xr:uid="{3D07B832-D83E-4547-9938-E6801FC238DF}"/>
    <cellStyle name="Comma 2 3 3 6 4 2" xfId="24669" xr:uid="{0B894D45-D38E-4888-9E6F-F654EE368E8E}"/>
    <cellStyle name="Comma 2 3 3 6 4 2 2" xfId="55493" xr:uid="{362A8674-3928-4F8E-8C1B-4D37A5338D9F}"/>
    <cellStyle name="Comma 2 3 3 6 4 3" xfId="40083" xr:uid="{70500DA7-4A8C-4511-B2E8-FFE5DE8F6362}"/>
    <cellStyle name="Comma 2 3 3 6 5" xfId="16860" xr:uid="{13F03064-E641-45E3-A615-52B2260E485C}"/>
    <cellStyle name="Comma 2 3 3 6 5 2" xfId="47684" xr:uid="{CECD0BC5-5086-47AF-8D93-B1FFB840E859}"/>
    <cellStyle name="Comma 2 3 3 6 6" xfId="32274" xr:uid="{51AB3356-47A3-476B-B6A3-A80C98E13494}"/>
    <cellStyle name="Comma 2 3 3 7" xfId="2080" xr:uid="{8A85E1E4-A0F7-4C47-AC2E-CC6B057E43F7}"/>
    <cellStyle name="Comma 2 3 3 7 2" xfId="5883" xr:uid="{D13D2800-CF19-4594-A3D4-5711DE21EA3C}"/>
    <cellStyle name="Comma 2 3 3 7 2 2" xfId="13694" xr:uid="{09BC3BD1-9CDF-49B2-8C01-A1C683D5918F}"/>
    <cellStyle name="Comma 2 3 3 7 2 2 2" xfId="29105" xr:uid="{669FB75B-1CAD-4FEC-92BD-20AC62180E29}"/>
    <cellStyle name="Comma 2 3 3 7 2 2 2 2" xfId="59929" xr:uid="{79019CD8-026A-486B-9116-02E6323488F7}"/>
    <cellStyle name="Comma 2 3 3 7 2 2 3" xfId="44519" xr:uid="{EDC3C92B-D487-4CEE-B35C-EE7D24A284B2}"/>
    <cellStyle name="Comma 2 3 3 7 2 3" xfId="21296" xr:uid="{935CD6AD-D189-42C2-951D-A51C6D3B1CB4}"/>
    <cellStyle name="Comma 2 3 3 7 2 3 2" xfId="52120" xr:uid="{85980DE8-863E-43B2-982C-7388D0DBF5D2}"/>
    <cellStyle name="Comma 2 3 3 7 2 4" xfId="36710" xr:uid="{A3EEA7CB-29F5-451C-AEAA-20B1BF63F7D3}"/>
    <cellStyle name="Comma 2 3 3 7 3" xfId="9891" xr:uid="{D790C167-1882-468F-9D73-F06C790FA371}"/>
    <cellStyle name="Comma 2 3 3 7 3 2" xfId="25302" xr:uid="{A700B58D-E0E7-43A0-963C-81B4DFBFD92C}"/>
    <cellStyle name="Comma 2 3 3 7 3 2 2" xfId="56126" xr:uid="{29EB74FD-09E8-4D76-A23C-C991B662CCA6}"/>
    <cellStyle name="Comma 2 3 3 7 3 3" xfId="40716" xr:uid="{9136EA69-F874-4FF7-ABAB-256DAD6E02B7}"/>
    <cellStyle name="Comma 2 3 3 7 4" xfId="17493" xr:uid="{6327FE3B-70A0-47FC-8B8B-A69CA70A497D}"/>
    <cellStyle name="Comma 2 3 3 7 4 2" xfId="48317" xr:uid="{CAC1F656-0C92-4E3C-A7BF-8BCAC197731A}"/>
    <cellStyle name="Comma 2 3 3 7 5" xfId="32907" xr:uid="{3A20B07E-889D-4D91-B44A-6BCF1C1A4E48}"/>
    <cellStyle name="Comma 2 3 3 8" xfId="3984" xr:uid="{E888ACFE-EB66-4A37-9AA4-3DEA483E08B3}"/>
    <cellStyle name="Comma 2 3 3 8 2" xfId="11795" xr:uid="{AB5FBA50-3B8F-40F4-82F5-441264566F19}"/>
    <cellStyle name="Comma 2 3 3 8 2 2" xfId="27206" xr:uid="{BF4913DE-6540-4D73-947C-359F736DC485}"/>
    <cellStyle name="Comma 2 3 3 8 2 2 2" xfId="58030" xr:uid="{D41B9DE8-6107-471F-B0E1-76AD262F3E0D}"/>
    <cellStyle name="Comma 2 3 3 8 2 3" xfId="42620" xr:uid="{9100BFCF-36B7-47DC-8533-53B95904E045}"/>
    <cellStyle name="Comma 2 3 3 8 3" xfId="19397" xr:uid="{B2852E28-0201-4F47-9E72-DC5B88D03F2B}"/>
    <cellStyle name="Comma 2 3 3 8 3 2" xfId="50221" xr:uid="{90B3A25D-68FE-4135-8507-6EDDDC1EFDFB}"/>
    <cellStyle name="Comma 2 3 3 8 4" xfId="34811" xr:uid="{39448BA8-8633-43BB-A9B3-9EB8EBA91488}"/>
    <cellStyle name="Comma 2 3 3 9" xfId="7992" xr:uid="{334B6FE5-D824-465F-9752-00A94D6B655D}"/>
    <cellStyle name="Comma 2 3 3 9 2" xfId="23403" xr:uid="{43BBCF0C-72AC-4640-8E57-7397C85A9F20}"/>
    <cellStyle name="Comma 2 3 3 9 2 2" xfId="54227" xr:uid="{01AC2F9D-4594-47BC-BFB0-30F1EB820052}"/>
    <cellStyle name="Comma 2 3 3 9 3" xfId="38817" xr:uid="{BF165403-8E54-4D5A-B7E7-D3481311A8A9}"/>
    <cellStyle name="Comma 2 3 4" xfId="220" xr:uid="{5F9535C2-F0CE-49BC-9EAB-1A1739108394}"/>
    <cellStyle name="Comma 2 3 4 10" xfId="15634" xr:uid="{7DE68A8A-C982-4E74-85B2-CA6B2A44079D}"/>
    <cellStyle name="Comma 2 3 4 10 2" xfId="46458" xr:uid="{EA4615FA-5F51-471B-8D75-B5F49CD87428}"/>
    <cellStyle name="Comma 2 3 4 11" xfId="31048" xr:uid="{753CEB4E-1CC4-40B0-8B3F-EDE1F99AD6E0}"/>
    <cellStyle name="Comma 2 3 4 2" xfId="643" xr:uid="{DA142558-74DD-4C50-B951-9526CC0AD78C}"/>
    <cellStyle name="Comma 2 3 4 2 2" xfId="1276" xr:uid="{17DFB125-A221-44AD-AC70-98614D36AC82}"/>
    <cellStyle name="Comma 2 3 4 2 2 2" xfId="3175" xr:uid="{B70A7BD2-4157-4841-8F34-BE2BC8756A8B}"/>
    <cellStyle name="Comma 2 3 4 2 2 2 2" xfId="6978" xr:uid="{55B0E443-E206-4FED-8242-28E1276D97F2}"/>
    <cellStyle name="Comma 2 3 4 2 2 2 2 2" xfId="14789" xr:uid="{7F0C513E-2922-4932-9D4E-7A89915DF60D}"/>
    <cellStyle name="Comma 2 3 4 2 2 2 2 2 2" xfId="30200" xr:uid="{463C490E-394B-473B-ACF8-56BDA715078D}"/>
    <cellStyle name="Comma 2 3 4 2 2 2 2 2 2 2" xfId="61024" xr:uid="{F7634142-4256-4B0A-A84D-405F3D385305}"/>
    <cellStyle name="Comma 2 3 4 2 2 2 2 2 3" xfId="45614" xr:uid="{BE02BC9E-A339-41B9-9DB7-499863EFE9C4}"/>
    <cellStyle name="Comma 2 3 4 2 2 2 2 3" xfId="22391" xr:uid="{ADA09F5B-686C-431C-BC53-528DFBB607BB}"/>
    <cellStyle name="Comma 2 3 4 2 2 2 2 3 2" xfId="53215" xr:uid="{9431AC46-D14C-42AD-8CD7-AD42AFCC4BBA}"/>
    <cellStyle name="Comma 2 3 4 2 2 2 2 4" xfId="37805" xr:uid="{4673B24F-B442-41F6-9759-A9A90D91E8C8}"/>
    <cellStyle name="Comma 2 3 4 2 2 2 3" xfId="10986" xr:uid="{62A87F07-E3C0-405D-8D63-9B73ED1AFD49}"/>
    <cellStyle name="Comma 2 3 4 2 2 2 3 2" xfId="26397" xr:uid="{E800BFC5-7A76-45EE-B3E4-CD53F2E99A9E}"/>
    <cellStyle name="Comma 2 3 4 2 2 2 3 2 2" xfId="57221" xr:uid="{3A8D2CBA-5EDE-49FE-8100-55D9A0A53E53}"/>
    <cellStyle name="Comma 2 3 4 2 2 2 3 3" xfId="41811" xr:uid="{628F092B-6BCD-4645-A0BB-40966B1E3725}"/>
    <cellStyle name="Comma 2 3 4 2 2 2 4" xfId="18588" xr:uid="{C964AA5D-5CD5-4D07-81BE-221384BB5B4E}"/>
    <cellStyle name="Comma 2 3 4 2 2 2 4 2" xfId="49412" xr:uid="{5949AF93-790B-4962-8365-D23E06EEA799}"/>
    <cellStyle name="Comma 2 3 4 2 2 2 5" xfId="34002" xr:uid="{ED0A66A6-7C79-4A74-9E67-3149D7D11701}"/>
    <cellStyle name="Comma 2 3 4 2 2 3" xfId="5079" xr:uid="{F08CBFD3-A6A2-4507-88EE-9A144921E714}"/>
    <cellStyle name="Comma 2 3 4 2 2 3 2" xfId="12890" xr:uid="{591881CC-AD1F-4D45-8743-1FADC0D31ACF}"/>
    <cellStyle name="Comma 2 3 4 2 2 3 2 2" xfId="28301" xr:uid="{63684DDD-EB50-4102-A050-767B771C3D11}"/>
    <cellStyle name="Comma 2 3 4 2 2 3 2 2 2" xfId="59125" xr:uid="{218BF308-1DCB-4905-BF4B-7A4A3E6AEAA7}"/>
    <cellStyle name="Comma 2 3 4 2 2 3 2 3" xfId="43715" xr:uid="{3A02D30B-7538-4B47-8E12-9B0030D96ADF}"/>
    <cellStyle name="Comma 2 3 4 2 2 3 3" xfId="20492" xr:uid="{3A9C3801-AF56-4419-8CE4-B9E45866F087}"/>
    <cellStyle name="Comma 2 3 4 2 2 3 3 2" xfId="51316" xr:uid="{D8DBD484-92FA-4250-8172-7B4E38A0BC04}"/>
    <cellStyle name="Comma 2 3 4 2 2 3 4" xfId="35906" xr:uid="{935D6DA3-F862-4D7A-9B50-BCD150BFF268}"/>
    <cellStyle name="Comma 2 3 4 2 2 4" xfId="9087" xr:uid="{F7DB28B0-92A9-4CF2-9B9C-B68F4456EC0E}"/>
    <cellStyle name="Comma 2 3 4 2 2 4 2" xfId="24498" xr:uid="{2369294D-A587-4E4B-A256-AF0F66CF3667}"/>
    <cellStyle name="Comma 2 3 4 2 2 4 2 2" xfId="55322" xr:uid="{973C534C-C02A-4626-9D28-8FF2A0A10646}"/>
    <cellStyle name="Comma 2 3 4 2 2 4 3" xfId="39912" xr:uid="{B9AFF208-CA69-4854-8B7E-829C53F660E7}"/>
    <cellStyle name="Comma 2 3 4 2 2 5" xfId="16689" xr:uid="{81257318-09AF-4DE4-93E3-33D8AD69298E}"/>
    <cellStyle name="Comma 2 3 4 2 2 5 2" xfId="47513" xr:uid="{76DB26D9-2DB8-44D1-B414-28C942E44BDB}"/>
    <cellStyle name="Comma 2 3 4 2 2 6" xfId="32103" xr:uid="{8374E3C0-7DF0-4211-9BB8-1E7948091442}"/>
    <cellStyle name="Comma 2 3 4 2 3" xfId="1909" xr:uid="{5AF49060-F568-4640-BC0B-BC3A0F1B22AF}"/>
    <cellStyle name="Comma 2 3 4 2 3 2" xfId="3808" xr:uid="{24E35914-D777-41AE-BB07-75663AD0B1D5}"/>
    <cellStyle name="Comma 2 3 4 2 3 2 2" xfId="7611" xr:uid="{6EB453C1-60E7-4D2A-9890-01A25EAF3808}"/>
    <cellStyle name="Comma 2 3 4 2 3 2 2 2" xfId="15422" xr:uid="{601A44CA-60B5-4E8D-AB2E-72B3EF64DA54}"/>
    <cellStyle name="Comma 2 3 4 2 3 2 2 2 2" xfId="30833" xr:uid="{A4C16A3A-59CE-4BEE-99E2-D61010E49D1A}"/>
    <cellStyle name="Comma 2 3 4 2 3 2 2 2 2 2" xfId="61657" xr:uid="{31116C96-78AA-41A6-9692-EA4CBE929703}"/>
    <cellStyle name="Comma 2 3 4 2 3 2 2 2 3" xfId="46247" xr:uid="{EDA549E7-BB02-438D-86E0-72523718E116}"/>
    <cellStyle name="Comma 2 3 4 2 3 2 2 3" xfId="23024" xr:uid="{65F3CC96-4948-47B1-A7DB-EF449BB499B9}"/>
    <cellStyle name="Comma 2 3 4 2 3 2 2 3 2" xfId="53848" xr:uid="{9ECA6477-BCC3-4188-9172-27794E18E498}"/>
    <cellStyle name="Comma 2 3 4 2 3 2 2 4" xfId="38438" xr:uid="{D1DD155F-1E35-4ED8-9BF8-DC8BDAA307FC}"/>
    <cellStyle name="Comma 2 3 4 2 3 2 3" xfId="11619" xr:uid="{F53569E3-3315-4DE6-8C77-D301B8DCF057}"/>
    <cellStyle name="Comma 2 3 4 2 3 2 3 2" xfId="27030" xr:uid="{ABB11BDE-D7F9-4858-AD2C-8A5911CF6F4B}"/>
    <cellStyle name="Comma 2 3 4 2 3 2 3 2 2" xfId="57854" xr:uid="{EB743A7F-DC18-446B-BF99-D9FA03CEEE50}"/>
    <cellStyle name="Comma 2 3 4 2 3 2 3 3" xfId="42444" xr:uid="{1FBD4E57-0688-4A15-A895-A7EAD1DD1C51}"/>
    <cellStyle name="Comma 2 3 4 2 3 2 4" xfId="19221" xr:uid="{156E01AB-6D24-47EF-B66C-C42AF654687B}"/>
    <cellStyle name="Comma 2 3 4 2 3 2 4 2" xfId="50045" xr:uid="{AEDC6D55-1659-4825-97F9-404DB80F7666}"/>
    <cellStyle name="Comma 2 3 4 2 3 2 5" xfId="34635" xr:uid="{4A4719BD-0F23-4E4A-B174-2663973E94DA}"/>
    <cellStyle name="Comma 2 3 4 2 3 3" xfId="5712" xr:uid="{07FF5CF8-E1BF-4E90-9985-9B9E57D73E7B}"/>
    <cellStyle name="Comma 2 3 4 2 3 3 2" xfId="13523" xr:uid="{46D2F888-786D-45CE-9FE5-6E98F49E968F}"/>
    <cellStyle name="Comma 2 3 4 2 3 3 2 2" xfId="28934" xr:uid="{41C0B810-1620-4688-BB2D-CA3845CDD270}"/>
    <cellStyle name="Comma 2 3 4 2 3 3 2 2 2" xfId="59758" xr:uid="{9CAEC121-D9F4-4750-BC08-36A9378C9630}"/>
    <cellStyle name="Comma 2 3 4 2 3 3 2 3" xfId="44348" xr:uid="{D9F7A293-B0EB-4EB2-AF18-99995F47652E}"/>
    <cellStyle name="Comma 2 3 4 2 3 3 3" xfId="21125" xr:uid="{28926B74-03BA-4B41-A9A2-F1F9F11B958F}"/>
    <cellStyle name="Comma 2 3 4 2 3 3 3 2" xfId="51949" xr:uid="{133EB635-759E-4C87-95E2-E04FD3A51BF3}"/>
    <cellStyle name="Comma 2 3 4 2 3 3 4" xfId="36539" xr:uid="{1641437E-88E7-486E-AA11-B68E6210AE0E}"/>
    <cellStyle name="Comma 2 3 4 2 3 4" xfId="9720" xr:uid="{10FBEFB5-DCDB-43BA-A6C7-4E48323C27CF}"/>
    <cellStyle name="Comma 2 3 4 2 3 4 2" xfId="25131" xr:uid="{24B3D892-86D9-4706-8A2C-1CDDB2B16267}"/>
    <cellStyle name="Comma 2 3 4 2 3 4 2 2" xfId="55955" xr:uid="{CBE99EC2-FD73-4F24-8876-9FE145BBEE20}"/>
    <cellStyle name="Comma 2 3 4 2 3 4 3" xfId="40545" xr:uid="{E5428A97-8191-4891-9141-5FBC81305FB4}"/>
    <cellStyle name="Comma 2 3 4 2 3 5" xfId="17322" xr:uid="{0A890C8E-7103-41B1-8725-164DCF288C8E}"/>
    <cellStyle name="Comma 2 3 4 2 3 5 2" xfId="48146" xr:uid="{41F23246-58B3-4008-90F2-FF63EF9A5CF2}"/>
    <cellStyle name="Comma 2 3 4 2 3 6" xfId="32736" xr:uid="{707864C1-FBEC-4B7D-8233-1927AE8D4B7E}"/>
    <cellStyle name="Comma 2 3 4 2 4" xfId="2542" xr:uid="{D0C38A29-84C0-4A64-8D24-43BC19004EB7}"/>
    <cellStyle name="Comma 2 3 4 2 4 2" xfId="6345" xr:uid="{DD2D0732-9B35-4227-8EFC-9196D9508037}"/>
    <cellStyle name="Comma 2 3 4 2 4 2 2" xfId="14156" xr:uid="{F0B72197-C3AA-4DE8-98D8-B7074C96E6D4}"/>
    <cellStyle name="Comma 2 3 4 2 4 2 2 2" xfId="29567" xr:uid="{FC8065B9-6047-4384-8FAA-A7153A84AC5A}"/>
    <cellStyle name="Comma 2 3 4 2 4 2 2 2 2" xfId="60391" xr:uid="{015B6A62-53C5-4B85-9C9F-B9A6C76620DF}"/>
    <cellStyle name="Comma 2 3 4 2 4 2 2 3" xfId="44981" xr:uid="{2ECF9282-8322-4189-A14E-1D5C2D0DEBCC}"/>
    <cellStyle name="Comma 2 3 4 2 4 2 3" xfId="21758" xr:uid="{410CCBF1-104A-4D39-91FA-BBE64BBF9F3C}"/>
    <cellStyle name="Comma 2 3 4 2 4 2 3 2" xfId="52582" xr:uid="{806EDCA3-A531-4DE5-819A-0365EA377B14}"/>
    <cellStyle name="Comma 2 3 4 2 4 2 4" xfId="37172" xr:uid="{2E9C0F2A-127C-45DD-B43A-E184D9A78E35}"/>
    <cellStyle name="Comma 2 3 4 2 4 3" xfId="10353" xr:uid="{ECD0AFD7-C2E1-4227-8B6B-4CADE562AC7B}"/>
    <cellStyle name="Comma 2 3 4 2 4 3 2" xfId="25764" xr:uid="{CEFA4023-D631-44E8-B5EB-CDC489B29C2D}"/>
    <cellStyle name="Comma 2 3 4 2 4 3 2 2" xfId="56588" xr:uid="{05E7693D-49FF-4C08-BD40-0F31B4F1979B}"/>
    <cellStyle name="Comma 2 3 4 2 4 3 3" xfId="41178" xr:uid="{AE784A74-FAEC-44D7-9C91-C69673981F45}"/>
    <cellStyle name="Comma 2 3 4 2 4 4" xfId="17955" xr:uid="{FE966AFD-9619-44EE-B36E-2C4996C68B3E}"/>
    <cellStyle name="Comma 2 3 4 2 4 4 2" xfId="48779" xr:uid="{A6CAA0CC-4114-4A18-97F5-9D221D59478A}"/>
    <cellStyle name="Comma 2 3 4 2 4 5" xfId="33369" xr:uid="{56345627-2BEF-4250-9923-5FBB90B81763}"/>
    <cellStyle name="Comma 2 3 4 2 5" xfId="4446" xr:uid="{29C85EF4-9E1D-4060-A442-CE1F88F6CC13}"/>
    <cellStyle name="Comma 2 3 4 2 5 2" xfId="12257" xr:uid="{03BD4A9D-1F78-4862-A71F-C16498F7AA8A}"/>
    <cellStyle name="Comma 2 3 4 2 5 2 2" xfId="27668" xr:uid="{9B3F97B4-6829-47B5-A840-ED645808E347}"/>
    <cellStyle name="Comma 2 3 4 2 5 2 2 2" xfId="58492" xr:uid="{D4AA5A35-3C5A-4A04-8309-C5F4B24755E3}"/>
    <cellStyle name="Comma 2 3 4 2 5 2 3" xfId="43082" xr:uid="{AA264B47-5776-45FB-BC2C-F8584818B713}"/>
    <cellStyle name="Comma 2 3 4 2 5 3" xfId="19859" xr:uid="{099EAA9F-846C-458F-9F01-4AE1193A6906}"/>
    <cellStyle name="Comma 2 3 4 2 5 3 2" xfId="50683" xr:uid="{B413CA65-037D-4DF6-8131-82FB8BCE447B}"/>
    <cellStyle name="Comma 2 3 4 2 5 4" xfId="35273" xr:uid="{C75123AF-2F4E-4F6D-A63C-0E0A3E410E2F}"/>
    <cellStyle name="Comma 2 3 4 2 6" xfId="8454" xr:uid="{B7E4447B-7580-4B87-9099-955A7951F5A8}"/>
    <cellStyle name="Comma 2 3 4 2 6 2" xfId="23865" xr:uid="{3072498E-76EC-4BD4-BE82-6089056E3632}"/>
    <cellStyle name="Comma 2 3 4 2 6 2 2" xfId="54689" xr:uid="{2CFDCE20-CF1F-409A-8A2C-E7F87C30FDC2}"/>
    <cellStyle name="Comma 2 3 4 2 6 3" xfId="39279" xr:uid="{E349BEE5-B73D-4936-A018-7492A69AB2EE}"/>
    <cellStyle name="Comma 2 3 4 2 7" xfId="16056" xr:uid="{BE49E309-CE40-44DB-8756-5A8620EEBE7A}"/>
    <cellStyle name="Comma 2 3 4 2 7 2" xfId="46880" xr:uid="{4E93BE43-3DA3-4B33-B126-872092A55E5F}"/>
    <cellStyle name="Comma 2 3 4 2 8" xfId="31470" xr:uid="{29DB13D9-C66D-4BC2-8B76-FD46F754FAE9}"/>
    <cellStyle name="Comma 2 3 4 3" xfId="434" xr:uid="{F45DC276-5C7E-417B-8813-405171149EE0}"/>
    <cellStyle name="Comma 2 3 4 3 2" xfId="1067" xr:uid="{A189CCDE-EF50-4290-9EBB-C99B1BAB65F1}"/>
    <cellStyle name="Comma 2 3 4 3 2 2" xfId="2966" xr:uid="{E4A6EEED-D6A0-42BC-8DCC-3A15858814CC}"/>
    <cellStyle name="Comma 2 3 4 3 2 2 2" xfId="6769" xr:uid="{E5D04511-484E-40B9-8E3C-D51722646912}"/>
    <cellStyle name="Comma 2 3 4 3 2 2 2 2" xfId="14580" xr:uid="{891440AA-BE0F-4D6D-A047-E4D7CED5B42A}"/>
    <cellStyle name="Comma 2 3 4 3 2 2 2 2 2" xfId="29991" xr:uid="{57074759-E7C4-4D57-91CC-53AAE0AB74A4}"/>
    <cellStyle name="Comma 2 3 4 3 2 2 2 2 2 2" xfId="60815" xr:uid="{F09D5E0A-9A0B-4C6F-820D-7C4C29F16516}"/>
    <cellStyle name="Comma 2 3 4 3 2 2 2 2 3" xfId="45405" xr:uid="{C4B273CE-E728-4206-BBCF-9E74C2B218C6}"/>
    <cellStyle name="Comma 2 3 4 3 2 2 2 3" xfId="22182" xr:uid="{C736BF5A-C97D-4116-9517-FEE746B1AAF3}"/>
    <cellStyle name="Comma 2 3 4 3 2 2 2 3 2" xfId="53006" xr:uid="{ED36A963-0A1A-4248-89B7-C94B287C8E9F}"/>
    <cellStyle name="Comma 2 3 4 3 2 2 2 4" xfId="37596" xr:uid="{A5096CF8-C53E-4724-92BB-08988594A87A}"/>
    <cellStyle name="Comma 2 3 4 3 2 2 3" xfId="10777" xr:uid="{5D22D756-4615-437F-AEC5-F8AC794C771A}"/>
    <cellStyle name="Comma 2 3 4 3 2 2 3 2" xfId="26188" xr:uid="{421DAEBA-C6BF-46C8-A9C2-541E1C82518A}"/>
    <cellStyle name="Comma 2 3 4 3 2 2 3 2 2" xfId="57012" xr:uid="{8BC7143F-AC31-4079-A1C6-2388C8057DA6}"/>
    <cellStyle name="Comma 2 3 4 3 2 2 3 3" xfId="41602" xr:uid="{7A8871BA-F9E9-40B7-AC82-FF0F90DF8780}"/>
    <cellStyle name="Comma 2 3 4 3 2 2 4" xfId="18379" xr:uid="{97B66000-2216-4209-A8EF-97C2D6B98EC9}"/>
    <cellStyle name="Comma 2 3 4 3 2 2 4 2" xfId="49203" xr:uid="{AB3F38A4-D09D-4023-B048-59C2E7FE1D0A}"/>
    <cellStyle name="Comma 2 3 4 3 2 2 5" xfId="33793" xr:uid="{DAB15A82-92C9-4E3D-B901-4A02D818FF9B}"/>
    <cellStyle name="Comma 2 3 4 3 2 3" xfId="4870" xr:uid="{E9BE4988-CE8C-4B74-9F5F-763D4E2C6D7E}"/>
    <cellStyle name="Comma 2 3 4 3 2 3 2" xfId="12681" xr:uid="{15C45937-A4E4-45A9-86ED-3554167F262F}"/>
    <cellStyle name="Comma 2 3 4 3 2 3 2 2" xfId="28092" xr:uid="{746D6E8C-D37A-41B2-BEEC-D8827C3B8902}"/>
    <cellStyle name="Comma 2 3 4 3 2 3 2 2 2" xfId="58916" xr:uid="{70C8EE34-428C-46F2-81F3-1B42E016C298}"/>
    <cellStyle name="Comma 2 3 4 3 2 3 2 3" xfId="43506" xr:uid="{CE3EECE4-A4E7-405B-B343-9814D9A4B18A}"/>
    <cellStyle name="Comma 2 3 4 3 2 3 3" xfId="20283" xr:uid="{8388F82F-70D4-4013-BBD6-8876E12F1CBF}"/>
    <cellStyle name="Comma 2 3 4 3 2 3 3 2" xfId="51107" xr:uid="{32F0B25F-406C-4390-B7F0-9D32771FA342}"/>
    <cellStyle name="Comma 2 3 4 3 2 3 4" xfId="35697" xr:uid="{55CED940-C6C9-4ABB-9B3F-5CD2834E0709}"/>
    <cellStyle name="Comma 2 3 4 3 2 4" xfId="8878" xr:uid="{A0D5C303-9C25-4CD4-A90B-89DF8EFA3D61}"/>
    <cellStyle name="Comma 2 3 4 3 2 4 2" xfId="24289" xr:uid="{02148EBA-D748-469F-9A87-33023B2BE8C5}"/>
    <cellStyle name="Comma 2 3 4 3 2 4 2 2" xfId="55113" xr:uid="{69824D05-8BF1-47B6-B7D9-B166094CE08A}"/>
    <cellStyle name="Comma 2 3 4 3 2 4 3" xfId="39703" xr:uid="{B4478757-3221-4852-80FC-58DC30E54300}"/>
    <cellStyle name="Comma 2 3 4 3 2 5" xfId="16480" xr:uid="{C75C2597-EEEC-484B-977B-3C77FEE65106}"/>
    <cellStyle name="Comma 2 3 4 3 2 5 2" xfId="47304" xr:uid="{A40E3FAD-CF5B-4C15-BBFA-9DBF866FFCA9}"/>
    <cellStyle name="Comma 2 3 4 3 2 6" xfId="31894" xr:uid="{71C02C9B-C003-4A90-8455-7AA177F52FB2}"/>
    <cellStyle name="Comma 2 3 4 3 3" xfId="1700" xr:uid="{46F6902B-FEB2-49A0-BF04-C567CDFE2D3D}"/>
    <cellStyle name="Comma 2 3 4 3 3 2" xfId="3599" xr:uid="{BB1F4096-21FE-4F41-B729-FA712FD013DB}"/>
    <cellStyle name="Comma 2 3 4 3 3 2 2" xfId="7402" xr:uid="{8894654C-1A75-4A96-9D19-7E050C8A2369}"/>
    <cellStyle name="Comma 2 3 4 3 3 2 2 2" xfId="15213" xr:uid="{7B5BFBD2-863A-46ED-A948-F1994FD565BB}"/>
    <cellStyle name="Comma 2 3 4 3 3 2 2 2 2" xfId="30624" xr:uid="{68021C1B-901C-4BD0-B6F1-D348D7693C1E}"/>
    <cellStyle name="Comma 2 3 4 3 3 2 2 2 2 2" xfId="61448" xr:uid="{28B30911-3C77-4D10-89A6-45CC0340491A}"/>
    <cellStyle name="Comma 2 3 4 3 3 2 2 2 3" xfId="46038" xr:uid="{F4F0466A-C9EC-4CB4-8A6F-CF867F484681}"/>
    <cellStyle name="Comma 2 3 4 3 3 2 2 3" xfId="22815" xr:uid="{24F37E7C-54FE-43F6-A39E-CC34C68431D8}"/>
    <cellStyle name="Comma 2 3 4 3 3 2 2 3 2" xfId="53639" xr:uid="{D5326BAD-90C6-4995-874C-AD75D69E20E0}"/>
    <cellStyle name="Comma 2 3 4 3 3 2 2 4" xfId="38229" xr:uid="{0E03B662-029A-4EE8-B0E3-559A2138129A}"/>
    <cellStyle name="Comma 2 3 4 3 3 2 3" xfId="11410" xr:uid="{147A8E3E-DF01-42A9-86A2-32B82171F68C}"/>
    <cellStyle name="Comma 2 3 4 3 3 2 3 2" xfId="26821" xr:uid="{C229F748-28E3-44E8-A8AE-61702D15EAA7}"/>
    <cellStyle name="Comma 2 3 4 3 3 2 3 2 2" xfId="57645" xr:uid="{5CF51395-209C-4FE3-AC6F-430C916FF765}"/>
    <cellStyle name="Comma 2 3 4 3 3 2 3 3" xfId="42235" xr:uid="{81561E12-CF13-44F3-8758-709308B12631}"/>
    <cellStyle name="Comma 2 3 4 3 3 2 4" xfId="19012" xr:uid="{1884447A-94B1-4846-8D6C-98757AF111B6}"/>
    <cellStyle name="Comma 2 3 4 3 3 2 4 2" xfId="49836" xr:uid="{1162D333-6E6B-49C0-8312-F8C210D4A096}"/>
    <cellStyle name="Comma 2 3 4 3 3 2 5" xfId="34426" xr:uid="{ED3D916D-32BF-4F1B-963B-4CF786324E6E}"/>
    <cellStyle name="Comma 2 3 4 3 3 3" xfId="5503" xr:uid="{5716E515-487F-4CC4-A341-952635726A4F}"/>
    <cellStyle name="Comma 2 3 4 3 3 3 2" xfId="13314" xr:uid="{E40BDA0C-0B59-4B00-92A4-D7C9BFDF3BBD}"/>
    <cellStyle name="Comma 2 3 4 3 3 3 2 2" xfId="28725" xr:uid="{8D0D1C82-3F6D-4387-BC51-32270A31F82A}"/>
    <cellStyle name="Comma 2 3 4 3 3 3 2 2 2" xfId="59549" xr:uid="{D1F26880-2604-47EB-89E9-8FEEAF6DE5A8}"/>
    <cellStyle name="Comma 2 3 4 3 3 3 2 3" xfId="44139" xr:uid="{CA612533-E104-406E-AB60-F8E4DCF2B561}"/>
    <cellStyle name="Comma 2 3 4 3 3 3 3" xfId="20916" xr:uid="{B3BD907B-7430-4DB4-AFE7-171340040FF5}"/>
    <cellStyle name="Comma 2 3 4 3 3 3 3 2" xfId="51740" xr:uid="{B3234C23-131A-41A6-8135-535F938DEF72}"/>
    <cellStyle name="Comma 2 3 4 3 3 3 4" xfId="36330" xr:uid="{DAC17D3A-D997-420E-AB70-7D1C05C33A9E}"/>
    <cellStyle name="Comma 2 3 4 3 3 4" xfId="9511" xr:uid="{957580FF-F362-473F-BF5A-52DC7CC99098}"/>
    <cellStyle name="Comma 2 3 4 3 3 4 2" xfId="24922" xr:uid="{3F937463-9AD5-41F4-866D-FDE44017C0C1}"/>
    <cellStyle name="Comma 2 3 4 3 3 4 2 2" xfId="55746" xr:uid="{924C7B2F-2701-4CC3-803D-999A3B73FE9A}"/>
    <cellStyle name="Comma 2 3 4 3 3 4 3" xfId="40336" xr:uid="{B870EA27-4555-4BB3-B3DD-3EC6E7282018}"/>
    <cellStyle name="Comma 2 3 4 3 3 5" xfId="17113" xr:uid="{0CFED2FE-66A2-4C0B-949F-47CB707D8A38}"/>
    <cellStyle name="Comma 2 3 4 3 3 5 2" xfId="47937" xr:uid="{A4D9881F-1B65-4722-B0FC-F197B0B24234}"/>
    <cellStyle name="Comma 2 3 4 3 3 6" xfId="32527" xr:uid="{208E4D93-BD2C-4AFB-BA87-A39227A6BE79}"/>
    <cellStyle name="Comma 2 3 4 3 4" xfId="2333" xr:uid="{824DF159-7282-4325-B7FB-4B8BE3CD699A}"/>
    <cellStyle name="Comma 2 3 4 3 4 2" xfId="6136" xr:uid="{FC468AC2-AAC5-4F10-BCDF-9507F9AA2193}"/>
    <cellStyle name="Comma 2 3 4 3 4 2 2" xfId="13947" xr:uid="{E6218464-5DF9-4301-B3A1-43A05ADF87C3}"/>
    <cellStyle name="Comma 2 3 4 3 4 2 2 2" xfId="29358" xr:uid="{68BA55ED-A963-4E1B-A717-AB0C0491935A}"/>
    <cellStyle name="Comma 2 3 4 3 4 2 2 2 2" xfId="60182" xr:uid="{288A2610-3C05-4A0D-8004-80D0A980D829}"/>
    <cellStyle name="Comma 2 3 4 3 4 2 2 3" xfId="44772" xr:uid="{3483CBCD-E18B-42DC-A43A-5B528B93E60B}"/>
    <cellStyle name="Comma 2 3 4 3 4 2 3" xfId="21549" xr:uid="{6FAD9F47-73F0-443A-8296-0D1F0382C231}"/>
    <cellStyle name="Comma 2 3 4 3 4 2 3 2" xfId="52373" xr:uid="{D3671446-306B-4716-B3D9-58C1E579AB87}"/>
    <cellStyle name="Comma 2 3 4 3 4 2 4" xfId="36963" xr:uid="{7A97C582-BFD2-4DD4-9E8A-0B052600FF1B}"/>
    <cellStyle name="Comma 2 3 4 3 4 3" xfId="10144" xr:uid="{C62A4534-F602-4B15-9EC0-9F56709C41FB}"/>
    <cellStyle name="Comma 2 3 4 3 4 3 2" xfId="25555" xr:uid="{3D2BD9DD-2F1A-4C50-814E-8C151D55D311}"/>
    <cellStyle name="Comma 2 3 4 3 4 3 2 2" xfId="56379" xr:uid="{EABAF708-6464-4B24-80A4-DEC797496EB9}"/>
    <cellStyle name="Comma 2 3 4 3 4 3 3" xfId="40969" xr:uid="{793913C2-DC61-4D50-B1D6-9D91EAFA8590}"/>
    <cellStyle name="Comma 2 3 4 3 4 4" xfId="17746" xr:uid="{B03A23F2-4549-447F-AF56-5382AC35F665}"/>
    <cellStyle name="Comma 2 3 4 3 4 4 2" xfId="48570" xr:uid="{A4F53A98-C630-48A0-A4ED-07566326A81C}"/>
    <cellStyle name="Comma 2 3 4 3 4 5" xfId="33160" xr:uid="{333901BC-A6AF-4094-938C-F2CBCB21754B}"/>
    <cellStyle name="Comma 2 3 4 3 5" xfId="4237" xr:uid="{13DF8818-ABB4-4313-BE15-93C2DC96FD51}"/>
    <cellStyle name="Comma 2 3 4 3 5 2" xfId="12048" xr:uid="{C8123FED-1F40-49DB-BBDC-21581480EEF3}"/>
    <cellStyle name="Comma 2 3 4 3 5 2 2" xfId="27459" xr:uid="{E0B60A1F-7D1D-4121-9962-AA28A22B6F13}"/>
    <cellStyle name="Comma 2 3 4 3 5 2 2 2" xfId="58283" xr:uid="{A4C7D7E6-FCCF-4589-9A49-9CB76181CADD}"/>
    <cellStyle name="Comma 2 3 4 3 5 2 3" xfId="42873" xr:uid="{BDF88911-E871-460C-A209-2B0EDB62BAC2}"/>
    <cellStyle name="Comma 2 3 4 3 5 3" xfId="19650" xr:uid="{333CC615-B70A-4FCD-B13F-A4CD08CC5D94}"/>
    <cellStyle name="Comma 2 3 4 3 5 3 2" xfId="50474" xr:uid="{1CD37564-B157-45BE-834B-D87AEF0EABDC}"/>
    <cellStyle name="Comma 2 3 4 3 5 4" xfId="35064" xr:uid="{5052E09F-C6D5-4645-82F1-E7E1DB966E97}"/>
    <cellStyle name="Comma 2 3 4 3 6" xfId="8245" xr:uid="{58749AB3-03F2-42D9-A41E-E3DBE909ECB2}"/>
    <cellStyle name="Comma 2 3 4 3 6 2" xfId="23656" xr:uid="{325528D3-3566-4E9F-AFA4-AB580880B400}"/>
    <cellStyle name="Comma 2 3 4 3 6 2 2" xfId="54480" xr:uid="{8FB476A7-2A4C-4019-A940-4E207443694B}"/>
    <cellStyle name="Comma 2 3 4 3 6 3" xfId="39070" xr:uid="{0F5203FE-83D0-4A65-A0FA-A63B9FEB0C06}"/>
    <cellStyle name="Comma 2 3 4 3 7" xfId="15847" xr:uid="{C713CFB4-F7C8-4C34-A22A-6638EEAE1D65}"/>
    <cellStyle name="Comma 2 3 4 3 7 2" xfId="46671" xr:uid="{4AA777A1-0DF9-48CE-A3F5-AFF342537E46}"/>
    <cellStyle name="Comma 2 3 4 3 8" xfId="31261" xr:uid="{2A314411-7BA2-49EA-8FA9-DD7588B71EF8}"/>
    <cellStyle name="Comma 2 3 4 4" xfId="854" xr:uid="{E1231F22-56D4-4A23-8A8F-38574BAE049F}"/>
    <cellStyle name="Comma 2 3 4 4 2" xfId="2753" xr:uid="{7E281ECE-D254-49E4-80E0-A52D02C5D2A9}"/>
    <cellStyle name="Comma 2 3 4 4 2 2" xfId="6556" xr:uid="{6368054E-B254-46E4-B698-75746388D0AD}"/>
    <cellStyle name="Comma 2 3 4 4 2 2 2" xfId="14367" xr:uid="{42D55BF3-DBD5-4C51-B41D-058E9A794E05}"/>
    <cellStyle name="Comma 2 3 4 4 2 2 2 2" xfId="29778" xr:uid="{63350FC9-652D-470B-9BF2-00238F882667}"/>
    <cellStyle name="Comma 2 3 4 4 2 2 2 2 2" xfId="60602" xr:uid="{D3B84049-E878-4545-A5FE-8167F7B34EB3}"/>
    <cellStyle name="Comma 2 3 4 4 2 2 2 3" xfId="45192" xr:uid="{F795039A-AA6F-424A-BF21-EBA75EAE68D5}"/>
    <cellStyle name="Comma 2 3 4 4 2 2 3" xfId="21969" xr:uid="{02AFA6F2-76CB-4EC0-92DB-F8252F494FDF}"/>
    <cellStyle name="Comma 2 3 4 4 2 2 3 2" xfId="52793" xr:uid="{1FE3D926-F60A-47D6-9ED0-78856FAE6011}"/>
    <cellStyle name="Comma 2 3 4 4 2 2 4" xfId="37383" xr:uid="{AF3D5C07-5C93-48D5-AD38-2BCAD5E3BE14}"/>
    <cellStyle name="Comma 2 3 4 4 2 3" xfId="10564" xr:uid="{E15F0418-4DC8-491F-A596-6BA9DA93D878}"/>
    <cellStyle name="Comma 2 3 4 4 2 3 2" xfId="25975" xr:uid="{7CD85833-9F04-4A83-9458-2D1A9217083B}"/>
    <cellStyle name="Comma 2 3 4 4 2 3 2 2" xfId="56799" xr:uid="{87BCFDF5-866A-4761-9FE4-D955C48A7B08}"/>
    <cellStyle name="Comma 2 3 4 4 2 3 3" xfId="41389" xr:uid="{23BE11BD-E178-4758-AE88-A148A60F2C31}"/>
    <cellStyle name="Comma 2 3 4 4 2 4" xfId="18166" xr:uid="{95DC76C7-2FC4-407D-ABF0-3211E19B55B0}"/>
    <cellStyle name="Comma 2 3 4 4 2 4 2" xfId="48990" xr:uid="{3D718AF8-D6E2-47D2-9140-297C36A9D6D2}"/>
    <cellStyle name="Comma 2 3 4 4 2 5" xfId="33580" xr:uid="{62760E09-CCE1-4583-803E-2F2DDA368950}"/>
    <cellStyle name="Comma 2 3 4 4 3" xfId="4657" xr:uid="{2270D65E-4FE1-4534-88C3-17448E9A7A2E}"/>
    <cellStyle name="Comma 2 3 4 4 3 2" xfId="12468" xr:uid="{160694C4-188B-4508-9138-F29FA30832B5}"/>
    <cellStyle name="Comma 2 3 4 4 3 2 2" xfId="27879" xr:uid="{6CEAAB41-1C31-4913-88D9-EF393B9B9D18}"/>
    <cellStyle name="Comma 2 3 4 4 3 2 2 2" xfId="58703" xr:uid="{2E3F731C-0D0D-4F7B-8EC6-BDBE0F0211C4}"/>
    <cellStyle name="Comma 2 3 4 4 3 2 3" xfId="43293" xr:uid="{37F139F2-5E25-4670-AD0B-45034B6E4EC1}"/>
    <cellStyle name="Comma 2 3 4 4 3 3" xfId="20070" xr:uid="{F849410E-EB2C-4AF5-8736-7C214A71FAFF}"/>
    <cellStyle name="Comma 2 3 4 4 3 3 2" xfId="50894" xr:uid="{D5C979CB-41DE-41CC-99B1-A012FABD0DEC}"/>
    <cellStyle name="Comma 2 3 4 4 3 4" xfId="35484" xr:uid="{093CA957-068A-4970-95B6-B76A6B341712}"/>
    <cellStyle name="Comma 2 3 4 4 4" xfId="8665" xr:uid="{94F03E80-D45A-494F-92BB-CC845C8D661F}"/>
    <cellStyle name="Comma 2 3 4 4 4 2" xfId="24076" xr:uid="{BF9ED0B2-4336-4C40-AE91-9C191CD942C8}"/>
    <cellStyle name="Comma 2 3 4 4 4 2 2" xfId="54900" xr:uid="{34E97D88-38EB-48D2-B648-49212506E6B5}"/>
    <cellStyle name="Comma 2 3 4 4 4 3" xfId="39490" xr:uid="{72A60322-4BDF-41F5-A5C0-8C03F31AF8B9}"/>
    <cellStyle name="Comma 2 3 4 4 5" xfId="16267" xr:uid="{6CF44854-5F2F-4C56-8638-5C917213FFDF}"/>
    <cellStyle name="Comma 2 3 4 4 5 2" xfId="47091" xr:uid="{8D9E0F29-C25C-449A-B7E7-DF946386F6B0}"/>
    <cellStyle name="Comma 2 3 4 4 6" xfId="31681" xr:uid="{8BF25477-ED33-4093-BA51-1D88F3DC410F}"/>
    <cellStyle name="Comma 2 3 4 5" xfId="1487" xr:uid="{425653C5-E377-4513-91E0-713D67412DFF}"/>
    <cellStyle name="Comma 2 3 4 5 2" xfId="3386" xr:uid="{0331E6E4-1F3F-4035-B763-0AD2466BE598}"/>
    <cellStyle name="Comma 2 3 4 5 2 2" xfId="7189" xr:uid="{4D7D4783-53EB-4575-B352-FA4C697456E1}"/>
    <cellStyle name="Comma 2 3 4 5 2 2 2" xfId="15000" xr:uid="{036B8A6E-9D84-4F52-90DF-DA19C7DFFB96}"/>
    <cellStyle name="Comma 2 3 4 5 2 2 2 2" xfId="30411" xr:uid="{E3B07017-0CFA-46F6-AC5F-330479FE9D3B}"/>
    <cellStyle name="Comma 2 3 4 5 2 2 2 2 2" xfId="61235" xr:uid="{C11B2D98-CE2B-4CCD-8080-1D774178B3A9}"/>
    <cellStyle name="Comma 2 3 4 5 2 2 2 3" xfId="45825" xr:uid="{8199F160-1B45-42FB-A0C7-FDAC212F48C0}"/>
    <cellStyle name="Comma 2 3 4 5 2 2 3" xfId="22602" xr:uid="{3C593E01-8074-4F8C-AB8F-BBCBCFBA9EB9}"/>
    <cellStyle name="Comma 2 3 4 5 2 2 3 2" xfId="53426" xr:uid="{CD846A16-0EB4-4CA8-A5B8-CA5E3E00C4F8}"/>
    <cellStyle name="Comma 2 3 4 5 2 2 4" xfId="38016" xr:uid="{461B660E-E078-435D-8E6A-EA60678C25F4}"/>
    <cellStyle name="Comma 2 3 4 5 2 3" xfId="11197" xr:uid="{8913CF4B-D15D-433E-BD70-A629A8DBE0B7}"/>
    <cellStyle name="Comma 2 3 4 5 2 3 2" xfId="26608" xr:uid="{3B35DCB6-7873-419A-8B19-419C9F574888}"/>
    <cellStyle name="Comma 2 3 4 5 2 3 2 2" xfId="57432" xr:uid="{CF384226-5B74-4741-9608-63946400FFCF}"/>
    <cellStyle name="Comma 2 3 4 5 2 3 3" xfId="42022" xr:uid="{B443C864-E7D3-4568-BB66-34070E9FE152}"/>
    <cellStyle name="Comma 2 3 4 5 2 4" xfId="18799" xr:uid="{4A88B15C-326B-47AE-869F-BE41AE6D4AFC}"/>
    <cellStyle name="Comma 2 3 4 5 2 4 2" xfId="49623" xr:uid="{717FDBB2-BD12-4F52-80A1-7ACF58C55282}"/>
    <cellStyle name="Comma 2 3 4 5 2 5" xfId="34213" xr:uid="{FEEB99AF-8A03-4001-8917-1E87E6D7F463}"/>
    <cellStyle name="Comma 2 3 4 5 3" xfId="5290" xr:uid="{7DC129E1-BDAD-4D6B-85DE-AC0BAE12E77F}"/>
    <cellStyle name="Comma 2 3 4 5 3 2" xfId="13101" xr:uid="{E7CFE75F-215D-448D-A9C3-E3B988405EF3}"/>
    <cellStyle name="Comma 2 3 4 5 3 2 2" xfId="28512" xr:uid="{27735026-4EA1-489A-96A5-8C9D88642CDE}"/>
    <cellStyle name="Comma 2 3 4 5 3 2 2 2" xfId="59336" xr:uid="{F47A2BE8-647E-439F-B32E-38223496C78A}"/>
    <cellStyle name="Comma 2 3 4 5 3 2 3" xfId="43926" xr:uid="{8EACA7B6-1A32-43DB-9E44-F6D633D483CC}"/>
    <cellStyle name="Comma 2 3 4 5 3 3" xfId="20703" xr:uid="{703D405C-FE6D-4E3D-AD0C-6539C8AEC1B9}"/>
    <cellStyle name="Comma 2 3 4 5 3 3 2" xfId="51527" xr:uid="{94F84430-FA28-4C24-9520-7213EEEDF5C2}"/>
    <cellStyle name="Comma 2 3 4 5 3 4" xfId="36117" xr:uid="{F2322FB0-0DEE-4886-9099-ECDD0AB7A2C1}"/>
    <cellStyle name="Comma 2 3 4 5 4" xfId="9298" xr:uid="{D306CCFD-DE85-4D18-9E30-79A05D8551F2}"/>
    <cellStyle name="Comma 2 3 4 5 4 2" xfId="24709" xr:uid="{2F2D311C-A234-43DD-8A2B-67C302F2314C}"/>
    <cellStyle name="Comma 2 3 4 5 4 2 2" xfId="55533" xr:uid="{0A47ED1E-C93E-4BD5-B16C-9549C1FA2D35}"/>
    <cellStyle name="Comma 2 3 4 5 4 3" xfId="40123" xr:uid="{76B52AAC-9555-4CE0-9DFA-C4E963D28280}"/>
    <cellStyle name="Comma 2 3 4 5 5" xfId="16900" xr:uid="{3F3C8F9C-8C65-4527-A6EE-3A1DB6887389}"/>
    <cellStyle name="Comma 2 3 4 5 5 2" xfId="47724" xr:uid="{07661C86-0174-44E3-95A2-6F6D6D1AC034}"/>
    <cellStyle name="Comma 2 3 4 5 6" xfId="32314" xr:uid="{53AB5035-B0DD-4767-8FBF-9B239B21BF55}"/>
    <cellStyle name="Comma 2 3 4 6" xfId="2120" xr:uid="{1DE88BBB-5A17-4B9C-B4F7-0EAB896F94E8}"/>
    <cellStyle name="Comma 2 3 4 6 2" xfId="5923" xr:uid="{B9DF87CC-BDDD-4385-BC77-55864404B43A}"/>
    <cellStyle name="Comma 2 3 4 6 2 2" xfId="13734" xr:uid="{955444D8-0AC8-4DEC-BAC9-19213DFD0345}"/>
    <cellStyle name="Comma 2 3 4 6 2 2 2" xfId="29145" xr:uid="{49A3D786-2CDA-4C61-A459-13E9DC9940FE}"/>
    <cellStyle name="Comma 2 3 4 6 2 2 2 2" xfId="59969" xr:uid="{7041898E-4B92-43D2-BCDB-D38562458E09}"/>
    <cellStyle name="Comma 2 3 4 6 2 2 3" xfId="44559" xr:uid="{5EA25ECA-48BD-46E1-849F-41D27CAC71AB}"/>
    <cellStyle name="Comma 2 3 4 6 2 3" xfId="21336" xr:uid="{B335F179-3262-4470-AD8D-F2492669CB4C}"/>
    <cellStyle name="Comma 2 3 4 6 2 3 2" xfId="52160" xr:uid="{CF3B19F2-8226-4023-AF52-609BC46B7511}"/>
    <cellStyle name="Comma 2 3 4 6 2 4" xfId="36750" xr:uid="{3BC204D5-E56F-4FAD-8527-F2BB49BCAAB9}"/>
    <cellStyle name="Comma 2 3 4 6 3" xfId="9931" xr:uid="{D27B62AD-E6DC-4E3B-AA58-CD337CBE7CC6}"/>
    <cellStyle name="Comma 2 3 4 6 3 2" xfId="25342" xr:uid="{4353FBFD-FDE9-4D46-8751-18CC68812A55}"/>
    <cellStyle name="Comma 2 3 4 6 3 2 2" xfId="56166" xr:uid="{53DF9ECA-C9F1-40BD-925E-44BF570944B1}"/>
    <cellStyle name="Comma 2 3 4 6 3 3" xfId="40756" xr:uid="{0CC7C862-6684-49E9-A865-1E6CD9F7D507}"/>
    <cellStyle name="Comma 2 3 4 6 4" xfId="17533" xr:uid="{AF0E9B3F-EA7C-451E-B2AF-B9A07EC78B86}"/>
    <cellStyle name="Comma 2 3 4 6 4 2" xfId="48357" xr:uid="{1DE20BD2-E7FE-4E95-BDEA-F39176B4C4A4}"/>
    <cellStyle name="Comma 2 3 4 6 5" xfId="32947" xr:uid="{81FB6A3B-FA3A-4435-8CAB-8BE0563FB067}"/>
    <cellStyle name="Comma 2 3 4 7" xfId="4024" xr:uid="{40958DB9-0E13-4189-B602-75C1EB370653}"/>
    <cellStyle name="Comma 2 3 4 7 2" xfId="11835" xr:uid="{0F567063-31A9-4C70-87AB-FCBDBB0C3141}"/>
    <cellStyle name="Comma 2 3 4 7 2 2" xfId="27246" xr:uid="{10E71AE8-FB92-40D6-A5E5-D5C5D2D89EF4}"/>
    <cellStyle name="Comma 2 3 4 7 2 2 2" xfId="58070" xr:uid="{CCAD002B-BDE0-4795-AEA0-7726B590C7DB}"/>
    <cellStyle name="Comma 2 3 4 7 2 3" xfId="42660" xr:uid="{046EBF55-932F-492B-AA07-919395119DB3}"/>
    <cellStyle name="Comma 2 3 4 7 3" xfId="19437" xr:uid="{3A5CA946-F3DA-4827-8C6A-18AA7F1598D1}"/>
    <cellStyle name="Comma 2 3 4 7 3 2" xfId="50261" xr:uid="{FEBD7F2C-BE7A-49B1-89B2-BB4D0049E92B}"/>
    <cellStyle name="Comma 2 3 4 7 4" xfId="34851" xr:uid="{BA7BEAF9-7E9B-4245-90C1-7468D74477FF}"/>
    <cellStyle name="Comma 2 3 4 8" xfId="8032" xr:uid="{F184B316-7447-4880-AA8E-CDB46FAABA61}"/>
    <cellStyle name="Comma 2 3 4 8 2" xfId="23443" xr:uid="{FB54FB9E-914C-49F4-88D6-351DE9B1AD4C}"/>
    <cellStyle name="Comma 2 3 4 8 2 2" xfId="54267" xr:uid="{F3AD60AE-FE8E-4247-8A9C-2B1200D16D46}"/>
    <cellStyle name="Comma 2 3 4 8 3" xfId="38857" xr:uid="{11DC2871-9B84-4589-923B-0C3DDE17B0D1}"/>
    <cellStyle name="Comma 2 3 4 9" xfId="7823" xr:uid="{B949F03C-BFBB-4431-8C6C-2D35142BD451}"/>
    <cellStyle name="Comma 2 3 4 9 2" xfId="23234" xr:uid="{CF5613E3-A68E-4A0B-8E3A-DB04E6DA2EB4}"/>
    <cellStyle name="Comma 2 3 4 9 2 2" xfId="54058" xr:uid="{30EB6CB7-8AF8-46AB-B543-25C9D3A3C47E}"/>
    <cellStyle name="Comma 2 3 4 9 3" xfId="38648" xr:uid="{EB50468A-58B7-4C74-944B-01B3B9D28587}"/>
    <cellStyle name="Comma 2 3 5" xfId="140" xr:uid="{D34CD1D6-55E1-4687-87D0-039CAF17D8BD}"/>
    <cellStyle name="Comma 2 3 5 10" xfId="15554" xr:uid="{B7F3ADBF-B7AE-4EC0-87F5-94AFDA92521B}"/>
    <cellStyle name="Comma 2 3 5 10 2" xfId="46378" xr:uid="{FA867463-7B19-4023-B000-6119AEC126A9}"/>
    <cellStyle name="Comma 2 3 5 11" xfId="30968" xr:uid="{3D3E0EF0-EFFC-4CAB-86A7-DA9904301D0F}"/>
    <cellStyle name="Comma 2 3 5 2" xfId="563" xr:uid="{404B12F4-EE05-4FB6-AD31-F69A2573B641}"/>
    <cellStyle name="Comma 2 3 5 2 2" xfId="1196" xr:uid="{BC9A300B-44D5-4A83-A825-9ECFD1AD1831}"/>
    <cellStyle name="Comma 2 3 5 2 2 2" xfId="3095" xr:uid="{4004C9C5-F39F-4A15-9003-C68E264B5EBB}"/>
    <cellStyle name="Comma 2 3 5 2 2 2 2" xfId="6898" xr:uid="{A2FFD9BF-F550-4597-BA90-13AE879DBB4A}"/>
    <cellStyle name="Comma 2 3 5 2 2 2 2 2" xfId="14709" xr:uid="{354F62AC-B0B7-4866-9ED5-557B20FCECDE}"/>
    <cellStyle name="Comma 2 3 5 2 2 2 2 2 2" xfId="30120" xr:uid="{081A282F-B104-40E3-BD84-A4F56E86F22D}"/>
    <cellStyle name="Comma 2 3 5 2 2 2 2 2 2 2" xfId="60944" xr:uid="{D3838BCD-76A7-4186-9847-0658222C3853}"/>
    <cellStyle name="Comma 2 3 5 2 2 2 2 2 3" xfId="45534" xr:uid="{A9BA7F26-E4C0-4B95-887D-64870F6BC9B7}"/>
    <cellStyle name="Comma 2 3 5 2 2 2 2 3" xfId="22311" xr:uid="{E7B7B7E8-765A-4C86-884D-1B5662E5B78B}"/>
    <cellStyle name="Comma 2 3 5 2 2 2 2 3 2" xfId="53135" xr:uid="{E10563E3-1D57-4E74-8FD1-032FADE8620F}"/>
    <cellStyle name="Comma 2 3 5 2 2 2 2 4" xfId="37725" xr:uid="{55D1C7C1-9D39-4EAC-9BB5-021660F44D43}"/>
    <cellStyle name="Comma 2 3 5 2 2 2 3" xfId="10906" xr:uid="{05AC7E9C-48F0-497E-BD18-EAC1020F34AB}"/>
    <cellStyle name="Comma 2 3 5 2 2 2 3 2" xfId="26317" xr:uid="{1489B45E-EC0C-4A5A-AD60-EDEA3AD0F881}"/>
    <cellStyle name="Comma 2 3 5 2 2 2 3 2 2" xfId="57141" xr:uid="{1F424A18-DF37-4B0D-8848-AE510B265AC1}"/>
    <cellStyle name="Comma 2 3 5 2 2 2 3 3" xfId="41731" xr:uid="{891EA5AC-132E-4A4D-97B5-0E9134E345DE}"/>
    <cellStyle name="Comma 2 3 5 2 2 2 4" xfId="18508" xr:uid="{BD919193-F1CA-4888-BDD7-1340795D172C}"/>
    <cellStyle name="Comma 2 3 5 2 2 2 4 2" xfId="49332" xr:uid="{601A5B58-4530-4FA5-9689-90F32C28DABE}"/>
    <cellStyle name="Comma 2 3 5 2 2 2 5" xfId="33922" xr:uid="{202BECF8-6D76-457F-A611-BAE8F801554C}"/>
    <cellStyle name="Comma 2 3 5 2 2 3" xfId="4999" xr:uid="{0601DC3A-5DEA-4DAB-AB30-A065C3C5E28E}"/>
    <cellStyle name="Comma 2 3 5 2 2 3 2" xfId="12810" xr:uid="{29EFAD9C-38A6-45F1-AEC3-9EAC1DDD72D0}"/>
    <cellStyle name="Comma 2 3 5 2 2 3 2 2" xfId="28221" xr:uid="{3ECE7525-A2E0-43AD-A0D1-FBF87ED289E4}"/>
    <cellStyle name="Comma 2 3 5 2 2 3 2 2 2" xfId="59045" xr:uid="{E645A4F7-9224-47A1-A1C3-9843B0DEECC5}"/>
    <cellStyle name="Comma 2 3 5 2 2 3 2 3" xfId="43635" xr:uid="{06623FAC-7D32-4C28-A388-BD4C2D46D839}"/>
    <cellStyle name="Comma 2 3 5 2 2 3 3" xfId="20412" xr:uid="{E690B5E6-81EF-4FE0-912C-6E8EE025F6AB}"/>
    <cellStyle name="Comma 2 3 5 2 2 3 3 2" xfId="51236" xr:uid="{D9A56D2F-9C8C-4E49-807C-F1E3BDD299F6}"/>
    <cellStyle name="Comma 2 3 5 2 2 3 4" xfId="35826" xr:uid="{D8626AB2-5052-4D05-8F58-947E9322BC0B}"/>
    <cellStyle name="Comma 2 3 5 2 2 4" xfId="9007" xr:uid="{D461CA7F-E0F3-4CC5-9602-F6FD6EFBA8E3}"/>
    <cellStyle name="Comma 2 3 5 2 2 4 2" xfId="24418" xr:uid="{4AAA2EE5-8BB3-4390-B094-5DC1906E83B7}"/>
    <cellStyle name="Comma 2 3 5 2 2 4 2 2" xfId="55242" xr:uid="{5FB5A369-5611-40FB-8C71-145D6251AE56}"/>
    <cellStyle name="Comma 2 3 5 2 2 4 3" xfId="39832" xr:uid="{9CAB72CC-C7DF-426C-9AC4-388E3D4635A4}"/>
    <cellStyle name="Comma 2 3 5 2 2 5" xfId="16609" xr:uid="{3CDB812E-09F8-4012-B36F-7BA57D37937E}"/>
    <cellStyle name="Comma 2 3 5 2 2 5 2" xfId="47433" xr:uid="{8E6A2BE8-95F3-411A-9F41-410A0AFE8AE9}"/>
    <cellStyle name="Comma 2 3 5 2 2 6" xfId="32023" xr:uid="{5CB43A96-EC2F-4C19-98E1-647C32DC9314}"/>
    <cellStyle name="Comma 2 3 5 2 3" xfId="1829" xr:uid="{6269B27D-9D22-4D83-B3B2-AFEC243A889B}"/>
    <cellStyle name="Comma 2 3 5 2 3 2" xfId="3728" xr:uid="{D5C9004D-E93F-4340-A1BF-68122B0494CF}"/>
    <cellStyle name="Comma 2 3 5 2 3 2 2" xfId="7531" xr:uid="{79FCD2E6-2BAB-43B6-8F34-24346E3549EB}"/>
    <cellStyle name="Comma 2 3 5 2 3 2 2 2" xfId="15342" xr:uid="{05A5AB81-9869-438A-8C12-F5E288C1292D}"/>
    <cellStyle name="Comma 2 3 5 2 3 2 2 2 2" xfId="30753" xr:uid="{62455382-105B-4ACB-9F90-26521C866AB0}"/>
    <cellStyle name="Comma 2 3 5 2 3 2 2 2 2 2" xfId="61577" xr:uid="{56676EA5-7D53-4948-9DD6-BBE3A5579A67}"/>
    <cellStyle name="Comma 2 3 5 2 3 2 2 2 3" xfId="46167" xr:uid="{B3967B61-FA8D-49E4-B042-2CC9F38F9EA4}"/>
    <cellStyle name="Comma 2 3 5 2 3 2 2 3" xfId="22944" xr:uid="{4608619D-92B9-4EA1-B604-DF3C0E43B8FA}"/>
    <cellStyle name="Comma 2 3 5 2 3 2 2 3 2" xfId="53768" xr:uid="{FCE992E2-371E-4CDB-87AF-B717BC0388B5}"/>
    <cellStyle name="Comma 2 3 5 2 3 2 2 4" xfId="38358" xr:uid="{CF9C55D4-1CF1-4BDA-ABAC-F2960187C053}"/>
    <cellStyle name="Comma 2 3 5 2 3 2 3" xfId="11539" xr:uid="{AFEDD024-77A3-4A16-9F06-3BF82C1C8700}"/>
    <cellStyle name="Comma 2 3 5 2 3 2 3 2" xfId="26950" xr:uid="{45D46300-9C41-464F-AC14-1849FCEF4B7A}"/>
    <cellStyle name="Comma 2 3 5 2 3 2 3 2 2" xfId="57774" xr:uid="{3B15483F-6D8D-44CE-B022-2B27C686D299}"/>
    <cellStyle name="Comma 2 3 5 2 3 2 3 3" xfId="42364" xr:uid="{9E332B6F-568C-4D38-8C15-96B7982A9F84}"/>
    <cellStyle name="Comma 2 3 5 2 3 2 4" xfId="19141" xr:uid="{9EE11598-7A2F-40D9-ACCF-5AFFADD658FD}"/>
    <cellStyle name="Comma 2 3 5 2 3 2 4 2" xfId="49965" xr:uid="{37DF96AA-ABB4-4A0C-A048-5F8336798A36}"/>
    <cellStyle name="Comma 2 3 5 2 3 2 5" xfId="34555" xr:uid="{0BE953AC-BDA8-459F-9787-D5C4AA912FF2}"/>
    <cellStyle name="Comma 2 3 5 2 3 3" xfId="5632" xr:uid="{E423502C-BE8B-4000-8705-4CB68E5EA7F4}"/>
    <cellStyle name="Comma 2 3 5 2 3 3 2" xfId="13443" xr:uid="{02990350-BCC6-414B-B667-6DBD8F5D127C}"/>
    <cellStyle name="Comma 2 3 5 2 3 3 2 2" xfId="28854" xr:uid="{FD4298B5-30D1-4569-BEE9-B3BB1067CAA0}"/>
    <cellStyle name="Comma 2 3 5 2 3 3 2 2 2" xfId="59678" xr:uid="{E992168B-4295-4B9E-A9E3-CF91BE90DC35}"/>
    <cellStyle name="Comma 2 3 5 2 3 3 2 3" xfId="44268" xr:uid="{7984525A-BD0C-456E-94D4-EA4A1D6D7247}"/>
    <cellStyle name="Comma 2 3 5 2 3 3 3" xfId="21045" xr:uid="{7EE8E77E-E9CD-44F0-9D1C-4922F912B197}"/>
    <cellStyle name="Comma 2 3 5 2 3 3 3 2" xfId="51869" xr:uid="{63752DA5-75DC-4FA1-A17B-00019034DBAC}"/>
    <cellStyle name="Comma 2 3 5 2 3 3 4" xfId="36459" xr:uid="{4684D324-F820-48DF-8CE2-6C2355769205}"/>
    <cellStyle name="Comma 2 3 5 2 3 4" xfId="9640" xr:uid="{4B4E4576-AC18-49BD-AC69-9D0E80C85B68}"/>
    <cellStyle name="Comma 2 3 5 2 3 4 2" xfId="25051" xr:uid="{958C6595-53F2-470D-A22B-8F2C9A5E71A6}"/>
    <cellStyle name="Comma 2 3 5 2 3 4 2 2" xfId="55875" xr:uid="{849A2564-41BF-4EE9-9E8D-248B21B54FC4}"/>
    <cellStyle name="Comma 2 3 5 2 3 4 3" xfId="40465" xr:uid="{EB933870-42B6-49ED-8600-55605B8D95FF}"/>
    <cellStyle name="Comma 2 3 5 2 3 5" xfId="17242" xr:uid="{A4D5882B-2B4D-4473-BE4A-62C4DD8F7C35}"/>
    <cellStyle name="Comma 2 3 5 2 3 5 2" xfId="48066" xr:uid="{369B8A4F-550C-4EED-AE1E-E23F8B77EC32}"/>
    <cellStyle name="Comma 2 3 5 2 3 6" xfId="32656" xr:uid="{56681A47-1DE1-42ED-9BD3-99C50137134A}"/>
    <cellStyle name="Comma 2 3 5 2 4" xfId="2462" xr:uid="{9AD98981-3A49-4648-8D90-872835F6108F}"/>
    <cellStyle name="Comma 2 3 5 2 4 2" xfId="6265" xr:uid="{F5164B35-A947-4604-84B6-4A140C99E10A}"/>
    <cellStyle name="Comma 2 3 5 2 4 2 2" xfId="14076" xr:uid="{3E22B275-789B-4DB8-BB6A-8CFDB71F8BAF}"/>
    <cellStyle name="Comma 2 3 5 2 4 2 2 2" xfId="29487" xr:uid="{822D609E-9FE0-4CC3-BF75-92F746D2EB21}"/>
    <cellStyle name="Comma 2 3 5 2 4 2 2 2 2" xfId="60311" xr:uid="{4559F08E-B2B1-47DA-BAFC-3554D9F913C5}"/>
    <cellStyle name="Comma 2 3 5 2 4 2 2 3" xfId="44901" xr:uid="{3DB18634-F377-4F35-8E20-EBD018481757}"/>
    <cellStyle name="Comma 2 3 5 2 4 2 3" xfId="21678" xr:uid="{C1334053-9147-4007-8595-BB7998FD9D1D}"/>
    <cellStyle name="Comma 2 3 5 2 4 2 3 2" xfId="52502" xr:uid="{E1A0A3BE-88B3-4E4A-9DB2-822D7DB00C51}"/>
    <cellStyle name="Comma 2 3 5 2 4 2 4" xfId="37092" xr:uid="{92442F03-EE43-4A28-94F1-9B2014C08A5D}"/>
    <cellStyle name="Comma 2 3 5 2 4 3" xfId="10273" xr:uid="{D50CBD30-1F99-4C50-8733-4C8C3FC629D8}"/>
    <cellStyle name="Comma 2 3 5 2 4 3 2" xfId="25684" xr:uid="{612C0E3C-581E-41A2-A736-E34AA8E93D45}"/>
    <cellStyle name="Comma 2 3 5 2 4 3 2 2" xfId="56508" xr:uid="{E3EFB61E-40B7-4FDC-93C1-2CF2BAA00124}"/>
    <cellStyle name="Comma 2 3 5 2 4 3 3" xfId="41098" xr:uid="{3644DF68-D6F6-4C72-AB2A-2242C763AA67}"/>
    <cellStyle name="Comma 2 3 5 2 4 4" xfId="17875" xr:uid="{0A28E6EB-26B5-4E5F-9795-29B64865520C}"/>
    <cellStyle name="Comma 2 3 5 2 4 4 2" xfId="48699" xr:uid="{418C2B53-7A23-4902-865C-7B288D5D999F}"/>
    <cellStyle name="Comma 2 3 5 2 4 5" xfId="33289" xr:uid="{B9F1A739-D295-49CD-9107-0C4AA9F1F9BE}"/>
    <cellStyle name="Comma 2 3 5 2 5" xfId="4366" xr:uid="{92BAD43A-EBEA-4C29-9C43-90D7300251C0}"/>
    <cellStyle name="Comma 2 3 5 2 5 2" xfId="12177" xr:uid="{C725DB2C-BC4F-41E5-B697-A780665B583F}"/>
    <cellStyle name="Comma 2 3 5 2 5 2 2" xfId="27588" xr:uid="{0C0436BC-BC08-4B89-986C-A2097859DF25}"/>
    <cellStyle name="Comma 2 3 5 2 5 2 2 2" xfId="58412" xr:uid="{3C22E9CF-7300-4B58-9C48-BFC530E0360E}"/>
    <cellStyle name="Comma 2 3 5 2 5 2 3" xfId="43002" xr:uid="{F9EC8C8E-E4E0-44FA-A174-EB35635E3B91}"/>
    <cellStyle name="Comma 2 3 5 2 5 3" xfId="19779" xr:uid="{1742BADC-534A-48FA-AC36-0002B1D20B41}"/>
    <cellStyle name="Comma 2 3 5 2 5 3 2" xfId="50603" xr:uid="{B2900A7E-EF46-462C-BDC8-9DC7E7703B2A}"/>
    <cellStyle name="Comma 2 3 5 2 5 4" xfId="35193" xr:uid="{1342C3F2-F2B9-4230-B33E-3359B9C0C067}"/>
    <cellStyle name="Comma 2 3 5 2 6" xfId="8374" xr:uid="{014BFEB5-BA93-48B1-87B5-AF7CA79759DF}"/>
    <cellStyle name="Comma 2 3 5 2 6 2" xfId="23785" xr:uid="{F63353B4-2481-40CC-ACE1-FCF57618B520}"/>
    <cellStyle name="Comma 2 3 5 2 6 2 2" xfId="54609" xr:uid="{C5BD0122-4641-4072-8E2E-FD30C246E960}"/>
    <cellStyle name="Comma 2 3 5 2 6 3" xfId="39199" xr:uid="{FD9C2909-33EA-45A1-8AD5-189A46DA7A93}"/>
    <cellStyle name="Comma 2 3 5 2 7" xfId="15976" xr:uid="{A596EC03-7D8E-4F6D-9718-0BC72D6689AE}"/>
    <cellStyle name="Comma 2 3 5 2 7 2" xfId="46800" xr:uid="{F7D4D78E-5CA5-4512-96C9-28EF59E06368}"/>
    <cellStyle name="Comma 2 3 5 2 8" xfId="31390" xr:uid="{038FC6DD-2ADD-4449-A353-69A5AFC1B466}"/>
    <cellStyle name="Comma 2 3 5 3" xfId="354" xr:uid="{3157C9D2-674D-4A92-93C8-6941BD03F045}"/>
    <cellStyle name="Comma 2 3 5 3 2" xfId="987" xr:uid="{4AF59319-7AC7-49EC-9C92-F50537895047}"/>
    <cellStyle name="Comma 2 3 5 3 2 2" xfId="2886" xr:uid="{253C6189-D48B-481A-AECE-DC6A07E2ADA8}"/>
    <cellStyle name="Comma 2 3 5 3 2 2 2" xfId="6689" xr:uid="{0E0E7C84-E6C6-4E9B-8A80-AC38594682E8}"/>
    <cellStyle name="Comma 2 3 5 3 2 2 2 2" xfId="14500" xr:uid="{44C4DDF6-664E-423B-9DC0-5744C89A6C83}"/>
    <cellStyle name="Comma 2 3 5 3 2 2 2 2 2" xfId="29911" xr:uid="{42257100-CEBC-479E-BAD4-3D821F57385E}"/>
    <cellStyle name="Comma 2 3 5 3 2 2 2 2 2 2" xfId="60735" xr:uid="{5C777354-FC96-40A6-9B5A-BEDD4CD48717}"/>
    <cellStyle name="Comma 2 3 5 3 2 2 2 2 3" xfId="45325" xr:uid="{4C3A32D9-96D3-4CA8-86D0-0E51051ED028}"/>
    <cellStyle name="Comma 2 3 5 3 2 2 2 3" xfId="22102" xr:uid="{275561DC-405F-4161-9D21-49C01D844F6C}"/>
    <cellStyle name="Comma 2 3 5 3 2 2 2 3 2" xfId="52926" xr:uid="{6B38E795-71F4-4202-B993-93F2445116AE}"/>
    <cellStyle name="Comma 2 3 5 3 2 2 2 4" xfId="37516" xr:uid="{211B5DF0-A2E4-4D89-9431-9B74500AB1A4}"/>
    <cellStyle name="Comma 2 3 5 3 2 2 3" xfId="10697" xr:uid="{156C287F-A33E-4378-856A-79976A7A24CF}"/>
    <cellStyle name="Comma 2 3 5 3 2 2 3 2" xfId="26108" xr:uid="{794DE54E-CAC5-43A3-A48F-3BFBAB58A56A}"/>
    <cellStyle name="Comma 2 3 5 3 2 2 3 2 2" xfId="56932" xr:uid="{6E407436-42B0-4DC7-9E5E-D971506A28A7}"/>
    <cellStyle name="Comma 2 3 5 3 2 2 3 3" xfId="41522" xr:uid="{D6973B9A-A727-4D47-BAEE-7F95179FB7CC}"/>
    <cellStyle name="Comma 2 3 5 3 2 2 4" xfId="18299" xr:uid="{6F3EAB9D-F73C-4529-BB43-3C47C6F19E32}"/>
    <cellStyle name="Comma 2 3 5 3 2 2 4 2" xfId="49123" xr:uid="{7FE6AD42-0286-4AEB-BBEA-6C6FA3052204}"/>
    <cellStyle name="Comma 2 3 5 3 2 2 5" xfId="33713" xr:uid="{D7FD3175-75BC-4194-94C8-283555CADA43}"/>
    <cellStyle name="Comma 2 3 5 3 2 3" xfId="4790" xr:uid="{CC2EFAA1-E840-406D-87C0-60D503BFB4C6}"/>
    <cellStyle name="Comma 2 3 5 3 2 3 2" xfId="12601" xr:uid="{2E6E98C0-44A1-4C6C-9476-9A6263EDB04F}"/>
    <cellStyle name="Comma 2 3 5 3 2 3 2 2" xfId="28012" xr:uid="{143ACB8D-8EA2-4D93-9171-9318E5FF7B71}"/>
    <cellStyle name="Comma 2 3 5 3 2 3 2 2 2" xfId="58836" xr:uid="{6C9620DF-2B5C-4D42-995D-72ADDF67E923}"/>
    <cellStyle name="Comma 2 3 5 3 2 3 2 3" xfId="43426" xr:uid="{33B58371-A74A-4836-8AB6-950489298062}"/>
    <cellStyle name="Comma 2 3 5 3 2 3 3" xfId="20203" xr:uid="{E0A1DCE4-C020-4160-8629-7DA27884947D}"/>
    <cellStyle name="Comma 2 3 5 3 2 3 3 2" xfId="51027" xr:uid="{B55FD0E2-A03A-49DD-9E4A-23B95FD404ED}"/>
    <cellStyle name="Comma 2 3 5 3 2 3 4" xfId="35617" xr:uid="{EF561209-2AF1-46E6-B0BB-E9B92A739C6B}"/>
    <cellStyle name="Comma 2 3 5 3 2 4" xfId="8798" xr:uid="{0CD5861A-4D0D-4A33-A6C7-7FC5B0045F72}"/>
    <cellStyle name="Comma 2 3 5 3 2 4 2" xfId="24209" xr:uid="{7BFE510B-389B-4DAE-9332-AA3A2253B243}"/>
    <cellStyle name="Comma 2 3 5 3 2 4 2 2" xfId="55033" xr:uid="{6A4A5D95-B74B-462B-ABB3-29C639DAF968}"/>
    <cellStyle name="Comma 2 3 5 3 2 4 3" xfId="39623" xr:uid="{CC89B810-7492-416A-BA18-DC2A55160671}"/>
    <cellStyle name="Comma 2 3 5 3 2 5" xfId="16400" xr:uid="{3ABD08BF-DB72-405B-91DE-700C993FB74B}"/>
    <cellStyle name="Comma 2 3 5 3 2 5 2" xfId="47224" xr:uid="{5C443EF4-BA70-471A-8F26-4C2F92F02CA8}"/>
    <cellStyle name="Comma 2 3 5 3 2 6" xfId="31814" xr:uid="{2044FC78-5C41-4DC1-AD1F-FB4B08699442}"/>
    <cellStyle name="Comma 2 3 5 3 3" xfId="1620" xr:uid="{4F73F07E-709F-4B09-88FD-F564ED7C6DDB}"/>
    <cellStyle name="Comma 2 3 5 3 3 2" xfId="3519" xr:uid="{5B09A3A1-9814-48B6-83C0-F29804AC97AC}"/>
    <cellStyle name="Comma 2 3 5 3 3 2 2" xfId="7322" xr:uid="{60663A7A-5DD5-4573-BD2E-E5286411DF8F}"/>
    <cellStyle name="Comma 2 3 5 3 3 2 2 2" xfId="15133" xr:uid="{491291BB-76D2-4E96-AE06-DDCE661E73C7}"/>
    <cellStyle name="Comma 2 3 5 3 3 2 2 2 2" xfId="30544" xr:uid="{F4711CBF-F7F5-466A-A22A-5F716E3D4936}"/>
    <cellStyle name="Comma 2 3 5 3 3 2 2 2 2 2" xfId="61368" xr:uid="{510D6310-D8BF-4C1A-8AE5-57687FF0C18E}"/>
    <cellStyle name="Comma 2 3 5 3 3 2 2 2 3" xfId="45958" xr:uid="{C1A17B68-E6F6-479E-A4CB-1D18018B0FB5}"/>
    <cellStyle name="Comma 2 3 5 3 3 2 2 3" xfId="22735" xr:uid="{B2A87180-F341-4981-9901-39AF2430DC7C}"/>
    <cellStyle name="Comma 2 3 5 3 3 2 2 3 2" xfId="53559" xr:uid="{82F661C5-C800-42EC-BBD5-C05391F7298C}"/>
    <cellStyle name="Comma 2 3 5 3 3 2 2 4" xfId="38149" xr:uid="{DD1B34C1-5D27-4958-89DC-25F8C35B8393}"/>
    <cellStyle name="Comma 2 3 5 3 3 2 3" xfId="11330" xr:uid="{54B3EFAD-95BF-41C7-AC28-AB64D38B553C}"/>
    <cellStyle name="Comma 2 3 5 3 3 2 3 2" xfId="26741" xr:uid="{E993453D-47F3-4C23-B055-F92FE7D43398}"/>
    <cellStyle name="Comma 2 3 5 3 3 2 3 2 2" xfId="57565" xr:uid="{D89B4504-E33E-4FD0-82A9-0E7DC3DAEEB9}"/>
    <cellStyle name="Comma 2 3 5 3 3 2 3 3" xfId="42155" xr:uid="{497D3CA9-7DB1-4603-8867-97A7DED84F3D}"/>
    <cellStyle name="Comma 2 3 5 3 3 2 4" xfId="18932" xr:uid="{1F5B0464-92EE-44E5-876F-F5C60FF4C53C}"/>
    <cellStyle name="Comma 2 3 5 3 3 2 4 2" xfId="49756" xr:uid="{0B8B8944-54DA-458A-9744-6C6D54A0AFF0}"/>
    <cellStyle name="Comma 2 3 5 3 3 2 5" xfId="34346" xr:uid="{4DEC8684-BBD3-4469-BC6B-2AC6D191CCFE}"/>
    <cellStyle name="Comma 2 3 5 3 3 3" xfId="5423" xr:uid="{88E60D80-3191-4C39-8DE2-96426CE40CBF}"/>
    <cellStyle name="Comma 2 3 5 3 3 3 2" xfId="13234" xr:uid="{AC6BE0C6-1646-4679-B8D5-BCB4E735B1FB}"/>
    <cellStyle name="Comma 2 3 5 3 3 3 2 2" xfId="28645" xr:uid="{F24C2645-A712-428B-A015-AE84E1E2A74F}"/>
    <cellStyle name="Comma 2 3 5 3 3 3 2 2 2" xfId="59469" xr:uid="{4B09E2A2-33FC-4ECF-8992-080D647E220C}"/>
    <cellStyle name="Comma 2 3 5 3 3 3 2 3" xfId="44059" xr:uid="{204560D6-CE95-47E6-98FB-18958C8229D0}"/>
    <cellStyle name="Comma 2 3 5 3 3 3 3" xfId="20836" xr:uid="{7CAEE8E6-7F24-408C-B304-2921DB3F01A3}"/>
    <cellStyle name="Comma 2 3 5 3 3 3 3 2" xfId="51660" xr:uid="{1164AEB8-9BBD-4FC9-9E44-5EB56DFEC88F}"/>
    <cellStyle name="Comma 2 3 5 3 3 3 4" xfId="36250" xr:uid="{BCF04398-FB06-47F1-8140-E5B6F27A11C2}"/>
    <cellStyle name="Comma 2 3 5 3 3 4" xfId="9431" xr:uid="{3377444F-D7AE-4233-9401-03BF394EB17B}"/>
    <cellStyle name="Comma 2 3 5 3 3 4 2" xfId="24842" xr:uid="{EFAA8AA0-D72B-4B59-8EF0-A0AD59E62D41}"/>
    <cellStyle name="Comma 2 3 5 3 3 4 2 2" xfId="55666" xr:uid="{2E008C49-86EC-4F24-9984-417CE3E48B04}"/>
    <cellStyle name="Comma 2 3 5 3 3 4 3" xfId="40256" xr:uid="{6A641003-000E-476C-A944-F2848D9A9F53}"/>
    <cellStyle name="Comma 2 3 5 3 3 5" xfId="17033" xr:uid="{CE8AC560-339B-49E7-B539-5D27122FD67D}"/>
    <cellStyle name="Comma 2 3 5 3 3 5 2" xfId="47857" xr:uid="{4472C6E7-CCA5-4F4D-BCE3-B990E5BE9DE2}"/>
    <cellStyle name="Comma 2 3 5 3 3 6" xfId="32447" xr:uid="{599B616A-DAE5-4CCE-9F93-6B841C601D35}"/>
    <cellStyle name="Comma 2 3 5 3 4" xfId="2253" xr:uid="{8570477C-1F1E-495D-BB08-265DF317926D}"/>
    <cellStyle name="Comma 2 3 5 3 4 2" xfId="6056" xr:uid="{47345F15-B10C-4689-BAD8-708354661B24}"/>
    <cellStyle name="Comma 2 3 5 3 4 2 2" xfId="13867" xr:uid="{BD2005A1-039A-4BF3-B01C-09CADD0FB6D8}"/>
    <cellStyle name="Comma 2 3 5 3 4 2 2 2" xfId="29278" xr:uid="{EDAD9431-F282-45D2-9A8C-CB805207ABAF}"/>
    <cellStyle name="Comma 2 3 5 3 4 2 2 2 2" xfId="60102" xr:uid="{843D1EF7-62CF-4B58-87E6-654F1B599CC7}"/>
    <cellStyle name="Comma 2 3 5 3 4 2 2 3" xfId="44692" xr:uid="{17E86A1C-E130-4944-B022-4F92C960311E}"/>
    <cellStyle name="Comma 2 3 5 3 4 2 3" xfId="21469" xr:uid="{08116988-75EE-48B6-A535-52871FCEE35B}"/>
    <cellStyle name="Comma 2 3 5 3 4 2 3 2" xfId="52293" xr:uid="{EB7F6BC2-9B91-458E-83C3-84CAF0DC8891}"/>
    <cellStyle name="Comma 2 3 5 3 4 2 4" xfId="36883" xr:uid="{AB700CC9-CD31-4202-99FE-9AD0B4E582BD}"/>
    <cellStyle name="Comma 2 3 5 3 4 3" xfId="10064" xr:uid="{B6523D1F-601B-40FA-94D2-DAD0A631A95E}"/>
    <cellStyle name="Comma 2 3 5 3 4 3 2" xfId="25475" xr:uid="{71242A55-6094-487C-9D91-BD5CC1A49FF1}"/>
    <cellStyle name="Comma 2 3 5 3 4 3 2 2" xfId="56299" xr:uid="{DF4D2A36-8F5D-4389-A60C-C821A784F974}"/>
    <cellStyle name="Comma 2 3 5 3 4 3 3" xfId="40889" xr:uid="{86B2F9FA-86BF-4E21-91BF-41D886E461C8}"/>
    <cellStyle name="Comma 2 3 5 3 4 4" xfId="17666" xr:uid="{B8BB66CB-58E4-4564-BF74-45997F2482F8}"/>
    <cellStyle name="Comma 2 3 5 3 4 4 2" xfId="48490" xr:uid="{D7B17C9B-34F8-4CFF-9CA2-8A7EB8CF31B0}"/>
    <cellStyle name="Comma 2 3 5 3 4 5" xfId="33080" xr:uid="{F4398FD5-5E77-4D63-BB3F-FEDF223920E7}"/>
    <cellStyle name="Comma 2 3 5 3 5" xfId="4157" xr:uid="{145BB583-D1DC-432E-B26B-4EFD6157E933}"/>
    <cellStyle name="Comma 2 3 5 3 5 2" xfId="11968" xr:uid="{8D32477E-97A0-4CD9-839B-A240151AAD95}"/>
    <cellStyle name="Comma 2 3 5 3 5 2 2" xfId="27379" xr:uid="{057B4C76-9267-4296-8F43-12A85FD9A427}"/>
    <cellStyle name="Comma 2 3 5 3 5 2 2 2" xfId="58203" xr:uid="{752AC651-59FF-4437-9FBF-D79D6A92745E}"/>
    <cellStyle name="Comma 2 3 5 3 5 2 3" xfId="42793" xr:uid="{5B064DFC-1B2A-4AEA-8870-0F505BB7C1B7}"/>
    <cellStyle name="Comma 2 3 5 3 5 3" xfId="19570" xr:uid="{9AA02BFB-691D-4DC0-93DE-611E3D7D107A}"/>
    <cellStyle name="Comma 2 3 5 3 5 3 2" xfId="50394" xr:uid="{32CF29AF-0FA7-4190-A7E1-BE4165416C24}"/>
    <cellStyle name="Comma 2 3 5 3 5 4" xfId="34984" xr:uid="{B0E2CE8B-186E-47AF-A9A5-49CD5E311D97}"/>
    <cellStyle name="Comma 2 3 5 3 6" xfId="8165" xr:uid="{987509C5-93FF-4F3E-AC4E-6E1FC3A96B05}"/>
    <cellStyle name="Comma 2 3 5 3 6 2" xfId="23576" xr:uid="{4701DDF8-4B73-4C39-A6F8-84990DB3EF29}"/>
    <cellStyle name="Comma 2 3 5 3 6 2 2" xfId="54400" xr:uid="{F15A6E60-F158-4328-971F-C362B88B38DE}"/>
    <cellStyle name="Comma 2 3 5 3 6 3" xfId="38990" xr:uid="{93FFE7B5-6624-4DDF-AD25-CC55AF829017}"/>
    <cellStyle name="Comma 2 3 5 3 7" xfId="15767" xr:uid="{A5CEC70A-D958-40E4-8C49-18F88805C4A8}"/>
    <cellStyle name="Comma 2 3 5 3 7 2" xfId="46591" xr:uid="{7128738F-DE54-44DA-928C-ED6C95CD58D8}"/>
    <cellStyle name="Comma 2 3 5 3 8" xfId="31181" xr:uid="{6330228F-E94C-4078-AD0F-3C3934840CC6}"/>
    <cellStyle name="Comma 2 3 5 4" xfId="774" xr:uid="{7008B314-484A-4BFD-B58E-F1A5B1C5258A}"/>
    <cellStyle name="Comma 2 3 5 4 2" xfId="2673" xr:uid="{3441480C-FCC1-44F1-A7DE-9AC716CD5DAE}"/>
    <cellStyle name="Comma 2 3 5 4 2 2" xfId="6476" xr:uid="{76935A62-6163-4B79-BFE9-3A22DBFAE501}"/>
    <cellStyle name="Comma 2 3 5 4 2 2 2" xfId="14287" xr:uid="{523EE475-3B34-47CE-B29A-1DBF8F478E1E}"/>
    <cellStyle name="Comma 2 3 5 4 2 2 2 2" xfId="29698" xr:uid="{AE47D229-D451-4967-863F-AE0FE843FA3E}"/>
    <cellStyle name="Comma 2 3 5 4 2 2 2 2 2" xfId="60522" xr:uid="{33F7DC80-CCA4-4B1C-9D85-3DFB3D5B586C}"/>
    <cellStyle name="Comma 2 3 5 4 2 2 2 3" xfId="45112" xr:uid="{F85177AA-B512-4F95-A738-AA58996CFAF0}"/>
    <cellStyle name="Comma 2 3 5 4 2 2 3" xfId="21889" xr:uid="{4C027970-7714-4F2A-8CD0-80D70E871F31}"/>
    <cellStyle name="Comma 2 3 5 4 2 2 3 2" xfId="52713" xr:uid="{AD445C7B-BA6B-421A-81D3-D922CCB5EDFE}"/>
    <cellStyle name="Comma 2 3 5 4 2 2 4" xfId="37303" xr:uid="{810D4612-1586-40B2-9662-5507B4EB0641}"/>
    <cellStyle name="Comma 2 3 5 4 2 3" xfId="10484" xr:uid="{944A5743-C660-4AC5-8228-6438FEE5A355}"/>
    <cellStyle name="Comma 2 3 5 4 2 3 2" xfId="25895" xr:uid="{03AFDEA7-2270-4F63-A3E7-5CD142A2A4C3}"/>
    <cellStyle name="Comma 2 3 5 4 2 3 2 2" xfId="56719" xr:uid="{503055F3-D116-47ED-901B-8DFF29C00012}"/>
    <cellStyle name="Comma 2 3 5 4 2 3 3" xfId="41309" xr:uid="{14664C6F-A77E-4CE0-99F3-32A4B3B33C92}"/>
    <cellStyle name="Comma 2 3 5 4 2 4" xfId="18086" xr:uid="{3D2C69A7-CD60-4CA6-A045-34A8E7630F79}"/>
    <cellStyle name="Comma 2 3 5 4 2 4 2" xfId="48910" xr:uid="{124DF070-2DE2-418A-904E-AA7D21712DF6}"/>
    <cellStyle name="Comma 2 3 5 4 2 5" xfId="33500" xr:uid="{12C517E2-B936-4B4A-99EB-0E15883A1C58}"/>
    <cellStyle name="Comma 2 3 5 4 3" xfId="4577" xr:uid="{D0E024B9-E6D8-422A-9810-5859323A5DCC}"/>
    <cellStyle name="Comma 2 3 5 4 3 2" xfId="12388" xr:uid="{5753A38A-86B8-4597-8BC9-B86536A248E3}"/>
    <cellStyle name="Comma 2 3 5 4 3 2 2" xfId="27799" xr:uid="{C9D20D3F-E2BE-4473-AE28-22DA1667C3BE}"/>
    <cellStyle name="Comma 2 3 5 4 3 2 2 2" xfId="58623" xr:uid="{7F97EDB0-1F5F-4508-8512-1FD6AAF5A74F}"/>
    <cellStyle name="Comma 2 3 5 4 3 2 3" xfId="43213" xr:uid="{E8D26FF5-DDA7-421C-BA77-6B87BE80012D}"/>
    <cellStyle name="Comma 2 3 5 4 3 3" xfId="19990" xr:uid="{3F519DF2-E933-487E-96CB-447F28EA2F7E}"/>
    <cellStyle name="Comma 2 3 5 4 3 3 2" xfId="50814" xr:uid="{719DDEBD-7DAB-4E57-8D38-587F35172F25}"/>
    <cellStyle name="Comma 2 3 5 4 3 4" xfId="35404" xr:uid="{0CA45948-A197-4960-AB26-A3DAFD3AE60A}"/>
    <cellStyle name="Comma 2 3 5 4 4" xfId="8585" xr:uid="{29446D53-8790-4A5A-9161-4B03B28F05A4}"/>
    <cellStyle name="Comma 2 3 5 4 4 2" xfId="23996" xr:uid="{428D0AB7-13AC-47DE-9D4D-C696E3E8B794}"/>
    <cellStyle name="Comma 2 3 5 4 4 2 2" xfId="54820" xr:uid="{82558D95-5A7A-4125-8449-8CFB3B6F7A4E}"/>
    <cellStyle name="Comma 2 3 5 4 4 3" xfId="39410" xr:uid="{81424D8B-4B9A-433B-88A5-D8ECBDDAD21A}"/>
    <cellStyle name="Comma 2 3 5 4 5" xfId="16187" xr:uid="{95F69DE8-1F6E-4B49-8DCB-9F1C11C360D6}"/>
    <cellStyle name="Comma 2 3 5 4 5 2" xfId="47011" xr:uid="{E791717D-39CA-47F3-A422-1525BF924294}"/>
    <cellStyle name="Comma 2 3 5 4 6" xfId="31601" xr:uid="{9BE99F0D-5BB8-434E-83EC-DC41505CDCF9}"/>
    <cellStyle name="Comma 2 3 5 5" xfId="1407" xr:uid="{561ACDB1-1D8B-4B5A-BEBD-CC5DB1AC5273}"/>
    <cellStyle name="Comma 2 3 5 5 2" xfId="3306" xr:uid="{80A3595B-B6E4-4BBB-AA79-BEEDAD2AD493}"/>
    <cellStyle name="Comma 2 3 5 5 2 2" xfId="7109" xr:uid="{F0B4A5CE-AC8B-4299-94A3-1F53CBCE0C26}"/>
    <cellStyle name="Comma 2 3 5 5 2 2 2" xfId="14920" xr:uid="{F364FD90-A9D2-4F9B-9B7B-2F55BCF8C1B2}"/>
    <cellStyle name="Comma 2 3 5 5 2 2 2 2" xfId="30331" xr:uid="{79C99E45-AD15-42D7-ADB1-4E974E3597BC}"/>
    <cellStyle name="Comma 2 3 5 5 2 2 2 2 2" xfId="61155" xr:uid="{A858107F-A718-4F27-916C-369778047560}"/>
    <cellStyle name="Comma 2 3 5 5 2 2 2 3" xfId="45745" xr:uid="{73FA7B45-01CE-4816-87A5-9B018AE7FB6D}"/>
    <cellStyle name="Comma 2 3 5 5 2 2 3" xfId="22522" xr:uid="{ACB75E73-E89E-463A-A38D-9A43177B124F}"/>
    <cellStyle name="Comma 2 3 5 5 2 2 3 2" xfId="53346" xr:uid="{A2CE845F-275D-4224-A674-0F8545255C52}"/>
    <cellStyle name="Comma 2 3 5 5 2 2 4" xfId="37936" xr:uid="{54B7FE61-DCED-4074-9070-9ADC732BCD47}"/>
    <cellStyle name="Comma 2 3 5 5 2 3" xfId="11117" xr:uid="{94082A83-2485-4D3D-82A2-4BDDAFAB89FB}"/>
    <cellStyle name="Comma 2 3 5 5 2 3 2" xfId="26528" xr:uid="{56216919-687C-4F92-81C8-E8300FC09291}"/>
    <cellStyle name="Comma 2 3 5 5 2 3 2 2" xfId="57352" xr:uid="{585AF6BA-060F-4558-A179-6C0375C0F012}"/>
    <cellStyle name="Comma 2 3 5 5 2 3 3" xfId="41942" xr:uid="{1F9D7065-3909-4FBB-88B3-72FF73A69BC2}"/>
    <cellStyle name="Comma 2 3 5 5 2 4" xfId="18719" xr:uid="{FEBACF63-3670-462B-8378-6F1BFE83B56F}"/>
    <cellStyle name="Comma 2 3 5 5 2 4 2" xfId="49543" xr:uid="{F652B8E6-4B53-4F20-A132-64C437FC6E77}"/>
    <cellStyle name="Comma 2 3 5 5 2 5" xfId="34133" xr:uid="{AEC26201-8BFE-4F0F-8F41-5361F963DAA8}"/>
    <cellStyle name="Comma 2 3 5 5 3" xfId="5210" xr:uid="{28B629E7-D1AF-4C55-897C-D3B31FD8FEB9}"/>
    <cellStyle name="Comma 2 3 5 5 3 2" xfId="13021" xr:uid="{B64A0747-BE0A-4EDC-8D51-04D2568AC822}"/>
    <cellStyle name="Comma 2 3 5 5 3 2 2" xfId="28432" xr:uid="{338A4259-ED0C-4841-99B9-1B461BA73A89}"/>
    <cellStyle name="Comma 2 3 5 5 3 2 2 2" xfId="59256" xr:uid="{2D313D7E-8808-4CC2-9A90-32286EE9574E}"/>
    <cellStyle name="Comma 2 3 5 5 3 2 3" xfId="43846" xr:uid="{1C57B50D-F2BA-490B-A7F8-04899F7ED9B3}"/>
    <cellStyle name="Comma 2 3 5 5 3 3" xfId="20623" xr:uid="{CA0FD4BD-E606-4D31-A5C6-33FBB382F2FF}"/>
    <cellStyle name="Comma 2 3 5 5 3 3 2" xfId="51447" xr:uid="{E26DA7B9-6407-4AED-B8F2-65A9D91B5EB7}"/>
    <cellStyle name="Comma 2 3 5 5 3 4" xfId="36037" xr:uid="{AB1DAE27-7895-4D2B-B33F-7B7B2B74D7AC}"/>
    <cellStyle name="Comma 2 3 5 5 4" xfId="9218" xr:uid="{360C020C-4AF8-460A-83D6-C6AA0AE5F9E4}"/>
    <cellStyle name="Comma 2 3 5 5 4 2" xfId="24629" xr:uid="{E122C38D-DEFB-4D00-8567-D024028CE4B4}"/>
    <cellStyle name="Comma 2 3 5 5 4 2 2" xfId="55453" xr:uid="{0D62F931-0820-47A9-B64C-9FA9561926FD}"/>
    <cellStyle name="Comma 2 3 5 5 4 3" xfId="40043" xr:uid="{44E8B105-8EC3-4D07-86F9-49B72CBB0B1E}"/>
    <cellStyle name="Comma 2 3 5 5 5" xfId="16820" xr:uid="{AB208F31-B6A1-49B8-9F2C-AC585D1511F0}"/>
    <cellStyle name="Comma 2 3 5 5 5 2" xfId="47644" xr:uid="{C2C2F57F-E0E1-4E2C-9564-72D5AEA31A8C}"/>
    <cellStyle name="Comma 2 3 5 5 6" xfId="32234" xr:uid="{605ED74C-2A15-41B9-A0E4-01BE6C3777C4}"/>
    <cellStyle name="Comma 2 3 5 6" xfId="2040" xr:uid="{376DF8B4-CD7A-450A-A394-8F2BBD3A7205}"/>
    <cellStyle name="Comma 2 3 5 6 2" xfId="5843" xr:uid="{7DCE1B7C-3D3D-419B-97EE-45584C038F61}"/>
    <cellStyle name="Comma 2 3 5 6 2 2" xfId="13654" xr:uid="{2F870B91-2AF5-4864-BDA3-6794329D02BA}"/>
    <cellStyle name="Comma 2 3 5 6 2 2 2" xfId="29065" xr:uid="{E9FB4591-E648-4176-B5F4-7FEDCEBC341D}"/>
    <cellStyle name="Comma 2 3 5 6 2 2 2 2" xfId="59889" xr:uid="{0DC2D562-80C1-455F-A259-C88654ECD75F}"/>
    <cellStyle name="Comma 2 3 5 6 2 2 3" xfId="44479" xr:uid="{F0989B7F-AAD1-441E-90CE-65A4E967673A}"/>
    <cellStyle name="Comma 2 3 5 6 2 3" xfId="21256" xr:uid="{05C2DB29-A798-4BB3-828A-266F3CEAC356}"/>
    <cellStyle name="Comma 2 3 5 6 2 3 2" xfId="52080" xr:uid="{FC619307-C15B-4D72-AEC8-40EE303FB79F}"/>
    <cellStyle name="Comma 2 3 5 6 2 4" xfId="36670" xr:uid="{25E4A2D8-416A-40DB-9B7C-DBE9E48A97A8}"/>
    <cellStyle name="Comma 2 3 5 6 3" xfId="9851" xr:uid="{46CE3A1C-3298-42F7-BEC4-4C3FB46230CF}"/>
    <cellStyle name="Comma 2 3 5 6 3 2" xfId="25262" xr:uid="{66B127FF-50D8-408D-A484-12592DA6DD8D}"/>
    <cellStyle name="Comma 2 3 5 6 3 2 2" xfId="56086" xr:uid="{15074A11-F13E-48DB-BEF7-A1B94E8F4027}"/>
    <cellStyle name="Comma 2 3 5 6 3 3" xfId="40676" xr:uid="{73E7635B-4FD6-445F-B9FA-ECF4F8837E10}"/>
    <cellStyle name="Comma 2 3 5 6 4" xfId="17453" xr:uid="{ECDCA739-C770-4949-9714-BD4886FB36E5}"/>
    <cellStyle name="Comma 2 3 5 6 4 2" xfId="48277" xr:uid="{67D18B14-A278-4C85-B7D6-8EFE1C56B336}"/>
    <cellStyle name="Comma 2 3 5 6 5" xfId="32867" xr:uid="{A46817F4-F820-4629-BD3F-3A764F828826}"/>
    <cellStyle name="Comma 2 3 5 7" xfId="3944" xr:uid="{65899DF3-71AF-4480-BF8D-1FB0F0DB9835}"/>
    <cellStyle name="Comma 2 3 5 7 2" xfId="11755" xr:uid="{E13AA89A-1E5E-442F-B393-4C0890415663}"/>
    <cellStyle name="Comma 2 3 5 7 2 2" xfId="27166" xr:uid="{015615C2-35C8-455F-9BD3-928CC56FEEFC}"/>
    <cellStyle name="Comma 2 3 5 7 2 2 2" xfId="57990" xr:uid="{1469B04D-1E26-43B8-89AB-F18A7D0303D8}"/>
    <cellStyle name="Comma 2 3 5 7 2 3" xfId="42580" xr:uid="{46F356DA-66B5-4A39-87CC-49ED93BDBA88}"/>
    <cellStyle name="Comma 2 3 5 7 3" xfId="19357" xr:uid="{5FD72028-5C3E-4D25-8F3D-1AFF79991EBD}"/>
    <cellStyle name="Comma 2 3 5 7 3 2" xfId="50181" xr:uid="{90B7614A-035A-4755-AEC3-F309B95D69D6}"/>
    <cellStyle name="Comma 2 3 5 7 4" xfId="34771" xr:uid="{2823F010-8D78-453B-9C56-580962171C43}"/>
    <cellStyle name="Comma 2 3 5 8" xfId="7952" xr:uid="{51CA2535-F4E7-4BB6-A353-295FC25FF8AF}"/>
    <cellStyle name="Comma 2 3 5 8 2" xfId="23363" xr:uid="{2601DA9C-94DB-468E-8453-FD6FEF3A988B}"/>
    <cellStyle name="Comma 2 3 5 8 2 2" xfId="54187" xr:uid="{EB0F6650-322C-4524-BA23-6906F245F7E5}"/>
    <cellStyle name="Comma 2 3 5 8 3" xfId="38777" xr:uid="{319183FA-EB84-4A03-B433-FF44C132AEFE}"/>
    <cellStyle name="Comma 2 3 5 9" xfId="7743" xr:uid="{716C312C-0224-45FB-88C3-6E9AFB30247C}"/>
    <cellStyle name="Comma 2 3 5 9 2" xfId="23154" xr:uid="{EA0051A2-DDD3-4B23-9C9E-F1F10C937B27}"/>
    <cellStyle name="Comma 2 3 5 9 2 2" xfId="53978" xr:uid="{9292633F-62D5-48BD-BCB3-00A1C88C9743}"/>
    <cellStyle name="Comma 2 3 5 9 3" xfId="38568" xr:uid="{598000A8-1864-40EB-999F-8B4295BC5D69}"/>
    <cellStyle name="Comma 2 3 6" xfId="518" xr:uid="{0E6E1F48-7AFC-4781-9983-9AAB7DEFAA2D}"/>
    <cellStyle name="Comma 2 3 6 2" xfId="1151" xr:uid="{C1BDD83F-F00D-475C-9666-ED7C7F5B934A}"/>
    <cellStyle name="Comma 2 3 6 2 2" xfId="3050" xr:uid="{D8579848-477A-429D-B22A-CF48D53F4CFB}"/>
    <cellStyle name="Comma 2 3 6 2 2 2" xfId="6853" xr:uid="{BA3D984E-DE58-4B7A-B2B4-7C7FB95BCC12}"/>
    <cellStyle name="Comma 2 3 6 2 2 2 2" xfId="14664" xr:uid="{30075AEC-CBCB-42E2-AD2E-9AC2C495EF00}"/>
    <cellStyle name="Comma 2 3 6 2 2 2 2 2" xfId="30075" xr:uid="{95DE2DCE-8DF6-4FBB-9BA5-E75B97330873}"/>
    <cellStyle name="Comma 2 3 6 2 2 2 2 2 2" xfId="60899" xr:uid="{8A6C38B8-4AA7-4F56-B0A6-BC5E18EEB9B4}"/>
    <cellStyle name="Comma 2 3 6 2 2 2 2 3" xfId="45489" xr:uid="{F8BE5596-AECC-4A78-BBA8-279A226D662B}"/>
    <cellStyle name="Comma 2 3 6 2 2 2 3" xfId="22266" xr:uid="{14F8CCF6-ED9A-4022-AEB6-B37F2B12B6EF}"/>
    <cellStyle name="Comma 2 3 6 2 2 2 3 2" xfId="53090" xr:uid="{154C814A-D709-4DCA-A54B-685C4424122C}"/>
    <cellStyle name="Comma 2 3 6 2 2 2 4" xfId="37680" xr:uid="{92135046-EFE4-485B-BA9C-70BC60FD21A6}"/>
    <cellStyle name="Comma 2 3 6 2 2 3" xfId="10861" xr:uid="{D687C79F-5D50-4CDF-ADEB-BB32E660165F}"/>
    <cellStyle name="Comma 2 3 6 2 2 3 2" xfId="26272" xr:uid="{478A25A3-5D52-4C7E-8D72-611BFFAD5051}"/>
    <cellStyle name="Comma 2 3 6 2 2 3 2 2" xfId="57096" xr:uid="{43CF7A99-79A0-477F-895A-21250F2D60EF}"/>
    <cellStyle name="Comma 2 3 6 2 2 3 3" xfId="41686" xr:uid="{47E4374A-4A77-46B8-BDF9-3B22DCA60EAB}"/>
    <cellStyle name="Comma 2 3 6 2 2 4" xfId="18463" xr:uid="{5034E377-E790-427C-841A-0117771CE5BF}"/>
    <cellStyle name="Comma 2 3 6 2 2 4 2" xfId="49287" xr:uid="{40EF912B-DB13-471F-8AC0-C827C81B7FC2}"/>
    <cellStyle name="Comma 2 3 6 2 2 5" xfId="33877" xr:uid="{A5B712E9-C63E-4B7F-8930-E532FF63DAC0}"/>
    <cellStyle name="Comma 2 3 6 2 3" xfId="4954" xr:uid="{42673175-C124-4E66-82F8-5496BD1F530D}"/>
    <cellStyle name="Comma 2 3 6 2 3 2" xfId="12765" xr:uid="{BB753498-D98B-4DA4-8831-84542D004AD3}"/>
    <cellStyle name="Comma 2 3 6 2 3 2 2" xfId="28176" xr:uid="{F1F4A7DE-4441-46CF-AF33-486C0E2913AC}"/>
    <cellStyle name="Comma 2 3 6 2 3 2 2 2" xfId="59000" xr:uid="{2AAF2BE8-8F55-4B13-8D94-E92BEEAD9879}"/>
    <cellStyle name="Comma 2 3 6 2 3 2 3" xfId="43590" xr:uid="{F0B0E9C8-059D-4099-92EB-5D782ECDB754}"/>
    <cellStyle name="Comma 2 3 6 2 3 3" xfId="20367" xr:uid="{30D8D0A8-72A3-4E26-B063-BDE11C0D616B}"/>
    <cellStyle name="Comma 2 3 6 2 3 3 2" xfId="51191" xr:uid="{415BA975-AD0F-4940-86E8-4D17173F92EC}"/>
    <cellStyle name="Comma 2 3 6 2 3 4" xfId="35781" xr:uid="{FB09CA96-788C-4F6F-BDAA-B584DBA0AFBC}"/>
    <cellStyle name="Comma 2 3 6 2 4" xfId="8962" xr:uid="{6D82598D-8B87-46D1-89CE-20BD51BFC214}"/>
    <cellStyle name="Comma 2 3 6 2 4 2" xfId="24373" xr:uid="{19BB9AC8-BE2B-4065-9F4F-1049C8C380D5}"/>
    <cellStyle name="Comma 2 3 6 2 4 2 2" xfId="55197" xr:uid="{64AA881B-C7DC-4902-9D50-6AD06E73B26D}"/>
    <cellStyle name="Comma 2 3 6 2 4 3" xfId="39787" xr:uid="{1D05B48C-30CE-4A2A-8CD0-3D27B294BE9D}"/>
    <cellStyle name="Comma 2 3 6 2 5" xfId="16564" xr:uid="{ACAEE309-3EE0-4233-B12F-2B40F2A35388}"/>
    <cellStyle name="Comma 2 3 6 2 5 2" xfId="47388" xr:uid="{161BB467-5CC0-4B2A-863A-AEE33DA4ECAB}"/>
    <cellStyle name="Comma 2 3 6 2 6" xfId="31978" xr:uid="{0E84F285-C730-4A10-877C-5704E0E251EB}"/>
    <cellStyle name="Comma 2 3 6 3" xfId="1784" xr:uid="{57354C9F-911A-4209-9AF3-0030583E54B1}"/>
    <cellStyle name="Comma 2 3 6 3 2" xfId="3683" xr:uid="{FB5B3154-0877-4972-B293-832D76F81652}"/>
    <cellStyle name="Comma 2 3 6 3 2 2" xfId="7486" xr:uid="{A086A1F3-15CD-40B7-B060-C4336E7140F0}"/>
    <cellStyle name="Comma 2 3 6 3 2 2 2" xfId="15297" xr:uid="{38DBF522-AC11-49F2-B513-5AD4474AEC90}"/>
    <cellStyle name="Comma 2 3 6 3 2 2 2 2" xfId="30708" xr:uid="{81F25443-D097-4076-8551-CD2D29D8C9C4}"/>
    <cellStyle name="Comma 2 3 6 3 2 2 2 2 2" xfId="61532" xr:uid="{4B9FC889-1E9C-440D-AF2C-7F70B487E15A}"/>
    <cellStyle name="Comma 2 3 6 3 2 2 2 3" xfId="46122" xr:uid="{77A8796E-222F-48B4-BE7B-50688A2072B7}"/>
    <cellStyle name="Comma 2 3 6 3 2 2 3" xfId="22899" xr:uid="{A62C72D7-23CC-429D-8588-C2DF246326BE}"/>
    <cellStyle name="Comma 2 3 6 3 2 2 3 2" xfId="53723" xr:uid="{6A4D7097-AEEB-405E-8320-81B106E94578}"/>
    <cellStyle name="Comma 2 3 6 3 2 2 4" xfId="38313" xr:uid="{56B227DD-67FF-420F-8D96-7E8A348034BC}"/>
    <cellStyle name="Comma 2 3 6 3 2 3" xfId="11494" xr:uid="{CE4B945B-48B3-4D87-98E2-7A02489A3886}"/>
    <cellStyle name="Comma 2 3 6 3 2 3 2" xfId="26905" xr:uid="{70A7D37A-FE07-4E3E-A432-E673C59FC180}"/>
    <cellStyle name="Comma 2 3 6 3 2 3 2 2" xfId="57729" xr:uid="{C3A9706D-0AA5-49D7-BC6B-09CFBF10210D}"/>
    <cellStyle name="Comma 2 3 6 3 2 3 3" xfId="42319" xr:uid="{13AC7D99-DF36-4A6A-8FE5-4A41AFAA8681}"/>
    <cellStyle name="Comma 2 3 6 3 2 4" xfId="19096" xr:uid="{DA6A61CD-4FCC-43B2-B252-15E63D09BAC8}"/>
    <cellStyle name="Comma 2 3 6 3 2 4 2" xfId="49920" xr:uid="{018BA4AA-C0D2-486F-A018-B3CE786AA920}"/>
    <cellStyle name="Comma 2 3 6 3 2 5" xfId="34510" xr:uid="{DF1A8BE8-E025-4D56-B17D-020F8B9FA716}"/>
    <cellStyle name="Comma 2 3 6 3 3" xfId="5587" xr:uid="{DA4616B2-C274-4CAC-BA54-0A60A81C3E73}"/>
    <cellStyle name="Comma 2 3 6 3 3 2" xfId="13398" xr:uid="{95EE3590-AF39-4B04-AFF9-52CB64B014A9}"/>
    <cellStyle name="Comma 2 3 6 3 3 2 2" xfId="28809" xr:uid="{2F1DDE3A-1C69-4813-97B9-1CF7CC139D93}"/>
    <cellStyle name="Comma 2 3 6 3 3 2 2 2" xfId="59633" xr:uid="{7E1DE8D9-AA81-4AF1-B3ED-EEC580A5F713}"/>
    <cellStyle name="Comma 2 3 6 3 3 2 3" xfId="44223" xr:uid="{A8AF07CF-DF46-4040-9DB2-1049B8AFCDFB}"/>
    <cellStyle name="Comma 2 3 6 3 3 3" xfId="21000" xr:uid="{F216729A-9DF4-4606-8EDB-68968DA1AF37}"/>
    <cellStyle name="Comma 2 3 6 3 3 3 2" xfId="51824" xr:uid="{B7010E59-8A28-4BDB-BEC7-A97DCD696783}"/>
    <cellStyle name="Comma 2 3 6 3 3 4" xfId="36414" xr:uid="{18C6EDC5-7036-4EC1-9858-5167A4865A6D}"/>
    <cellStyle name="Comma 2 3 6 3 4" xfId="9595" xr:uid="{1088C142-DF78-4535-89A8-4A9469764F59}"/>
    <cellStyle name="Comma 2 3 6 3 4 2" xfId="25006" xr:uid="{347A0146-346C-4184-8402-90788B990AE2}"/>
    <cellStyle name="Comma 2 3 6 3 4 2 2" xfId="55830" xr:uid="{0607106D-D691-419C-88FB-AD38FBB23E41}"/>
    <cellStyle name="Comma 2 3 6 3 4 3" xfId="40420" xr:uid="{8E7E8498-ED33-407A-8CCD-F5C3D5889F38}"/>
    <cellStyle name="Comma 2 3 6 3 5" xfId="17197" xr:uid="{EFAF0453-8505-4681-842C-ED6404DD86DA}"/>
    <cellStyle name="Comma 2 3 6 3 5 2" xfId="48021" xr:uid="{34621B93-393E-4621-85BB-38D5370A4A24}"/>
    <cellStyle name="Comma 2 3 6 3 6" xfId="32611" xr:uid="{D4588C7A-CE6F-4433-8948-28383AF9A765}"/>
    <cellStyle name="Comma 2 3 6 4" xfId="2417" xr:uid="{D275D3A6-73A9-4859-B418-1A074E324B2A}"/>
    <cellStyle name="Comma 2 3 6 4 2" xfId="6220" xr:uid="{91A3F044-A39B-4EFA-91E9-E2A390689361}"/>
    <cellStyle name="Comma 2 3 6 4 2 2" xfId="14031" xr:uid="{9A05D665-B72A-4C3D-B767-AD070699EAAD}"/>
    <cellStyle name="Comma 2 3 6 4 2 2 2" xfId="29442" xr:uid="{489A5F94-4AEA-46C7-BE80-6154308283E6}"/>
    <cellStyle name="Comma 2 3 6 4 2 2 2 2" xfId="60266" xr:uid="{5F69B656-CA94-4617-B341-4565FD18B5A9}"/>
    <cellStyle name="Comma 2 3 6 4 2 2 3" xfId="44856" xr:uid="{7A09CB1E-D1F9-463E-8D39-FDD12F1BFF32}"/>
    <cellStyle name="Comma 2 3 6 4 2 3" xfId="21633" xr:uid="{905ADA4C-2F75-4620-A6A0-8EF9F474DB4F}"/>
    <cellStyle name="Comma 2 3 6 4 2 3 2" xfId="52457" xr:uid="{21A4A61D-E9D1-4677-8DF0-F0B06905059A}"/>
    <cellStyle name="Comma 2 3 6 4 2 4" xfId="37047" xr:uid="{43557C78-BD43-4229-935F-7B6B4D2FD248}"/>
    <cellStyle name="Comma 2 3 6 4 3" xfId="10228" xr:uid="{441F7539-54D6-4A44-BF1C-77E40ABAFB0E}"/>
    <cellStyle name="Comma 2 3 6 4 3 2" xfId="25639" xr:uid="{72D92ED9-0543-40FF-9156-FA2680902F5F}"/>
    <cellStyle name="Comma 2 3 6 4 3 2 2" xfId="56463" xr:uid="{9067FC5A-F43F-41C8-9AEF-85C9C74D009F}"/>
    <cellStyle name="Comma 2 3 6 4 3 3" xfId="41053" xr:uid="{2CD7986A-1A2E-4A47-9C1E-AD130968F6A1}"/>
    <cellStyle name="Comma 2 3 6 4 4" xfId="17830" xr:uid="{EA380DF2-57C0-4315-93A1-857C55DC9739}"/>
    <cellStyle name="Comma 2 3 6 4 4 2" xfId="48654" xr:uid="{CC1CDF18-8630-4022-A32F-6638F2F9F984}"/>
    <cellStyle name="Comma 2 3 6 4 5" xfId="33244" xr:uid="{A8A33B0B-268B-4E69-945A-DC69E33C3F51}"/>
    <cellStyle name="Comma 2 3 6 5" xfId="4321" xr:uid="{DE9FD8DB-133A-4014-9D3E-A61DA4F5A377}"/>
    <cellStyle name="Comma 2 3 6 5 2" xfId="12132" xr:uid="{B22096B2-ACDB-414A-8520-34838260F1EB}"/>
    <cellStyle name="Comma 2 3 6 5 2 2" xfId="27543" xr:uid="{28AEDAD0-A0C1-4C8E-8892-96CD92E59A4D}"/>
    <cellStyle name="Comma 2 3 6 5 2 2 2" xfId="58367" xr:uid="{8413BD5D-9310-43A4-A05A-AA468C1704F9}"/>
    <cellStyle name="Comma 2 3 6 5 2 3" xfId="42957" xr:uid="{17E39BFF-0610-4FEF-8698-0BB2C7BF694B}"/>
    <cellStyle name="Comma 2 3 6 5 3" xfId="19734" xr:uid="{D1D39B45-B5CA-466D-A398-368673AF733B}"/>
    <cellStyle name="Comma 2 3 6 5 3 2" xfId="50558" xr:uid="{ABA93C55-750B-40D5-BF18-7B1DA623E7EA}"/>
    <cellStyle name="Comma 2 3 6 5 4" xfId="35148" xr:uid="{6C0420A3-6B8C-4AE3-8765-A03208F26354}"/>
    <cellStyle name="Comma 2 3 6 6" xfId="8329" xr:uid="{9A4804C1-6CBD-4035-8284-1570C3C595AE}"/>
    <cellStyle name="Comma 2 3 6 6 2" xfId="23740" xr:uid="{F3404075-F0CC-42CB-A756-65AB2C583FB5}"/>
    <cellStyle name="Comma 2 3 6 6 2 2" xfId="54564" xr:uid="{F936C288-2E2E-4505-87CC-5BB6C5B66499}"/>
    <cellStyle name="Comma 2 3 6 6 3" xfId="39154" xr:uid="{1B869315-12E1-4773-AE22-0A0B80ACE80A}"/>
    <cellStyle name="Comma 2 3 6 7" xfId="15931" xr:uid="{ED9D9804-FE5E-4E20-B07E-F1C2A5C80571}"/>
    <cellStyle name="Comma 2 3 6 7 2" xfId="46755" xr:uid="{E68347B1-17D2-491C-B027-8EA9EB75799D}"/>
    <cellStyle name="Comma 2 3 6 8" xfId="31345" xr:uid="{24D5297D-ABCE-4E92-8533-6EEDDF93B56D}"/>
    <cellStyle name="Comma 2 3 7" xfId="309" xr:uid="{B642BB56-4BA5-415C-B5D7-54426B5E6F51}"/>
    <cellStyle name="Comma 2 3 7 2" xfId="942" xr:uid="{89EB3B40-4C54-4424-9994-A77CBD1C397A}"/>
    <cellStyle name="Comma 2 3 7 2 2" xfId="2841" xr:uid="{E4C8AAC6-BA0C-4AA4-8000-C74103B5256F}"/>
    <cellStyle name="Comma 2 3 7 2 2 2" xfId="6644" xr:uid="{D5C3C226-9E45-459E-95CD-9AD9A70331B3}"/>
    <cellStyle name="Comma 2 3 7 2 2 2 2" xfId="14455" xr:uid="{5053C3BE-85AF-4557-96D0-ACF0FC750481}"/>
    <cellStyle name="Comma 2 3 7 2 2 2 2 2" xfId="29866" xr:uid="{37CB2972-B726-4D03-8AAE-2BC1DC9C0C7D}"/>
    <cellStyle name="Comma 2 3 7 2 2 2 2 2 2" xfId="60690" xr:uid="{EC1612B6-D322-451E-8BAB-5AD3A14ACD99}"/>
    <cellStyle name="Comma 2 3 7 2 2 2 2 3" xfId="45280" xr:uid="{91AB4992-1E67-463C-97D7-8AD86A0123B1}"/>
    <cellStyle name="Comma 2 3 7 2 2 2 3" xfId="22057" xr:uid="{90114543-58E8-41BB-B587-B55FB2E2CFEB}"/>
    <cellStyle name="Comma 2 3 7 2 2 2 3 2" xfId="52881" xr:uid="{11FC8786-2CBA-46C0-87DC-832AC05464CA}"/>
    <cellStyle name="Comma 2 3 7 2 2 2 4" xfId="37471" xr:uid="{E527B2E5-0DDE-4F60-B2CD-D4BD58F53671}"/>
    <cellStyle name="Comma 2 3 7 2 2 3" xfId="10652" xr:uid="{A6ECA410-C696-41B1-A5F8-E7C01E5850B2}"/>
    <cellStyle name="Comma 2 3 7 2 2 3 2" xfId="26063" xr:uid="{D0790467-AC26-4043-92FF-2E27B453EA0B}"/>
    <cellStyle name="Comma 2 3 7 2 2 3 2 2" xfId="56887" xr:uid="{0A865141-CB7E-4ED1-B03E-DAA9B2D085F2}"/>
    <cellStyle name="Comma 2 3 7 2 2 3 3" xfId="41477" xr:uid="{AC3C327F-C741-45D4-8FF8-566861AC0208}"/>
    <cellStyle name="Comma 2 3 7 2 2 4" xfId="18254" xr:uid="{EE0C3F49-3B26-44E3-B2B3-8829922E7E4A}"/>
    <cellStyle name="Comma 2 3 7 2 2 4 2" xfId="49078" xr:uid="{786D2D9B-C84F-452A-A78E-22744C921EEB}"/>
    <cellStyle name="Comma 2 3 7 2 2 5" xfId="33668" xr:uid="{B5D6BD98-4497-418C-AEE0-16A6AA7A8B70}"/>
    <cellStyle name="Comma 2 3 7 2 3" xfId="4745" xr:uid="{514B1F21-DFD7-41B0-86E8-C559634D07EF}"/>
    <cellStyle name="Comma 2 3 7 2 3 2" xfId="12556" xr:uid="{8794394C-AD64-40B6-960A-9483768DD0EE}"/>
    <cellStyle name="Comma 2 3 7 2 3 2 2" xfId="27967" xr:uid="{8DDDC901-07D6-4F84-9EEA-DCD204422D54}"/>
    <cellStyle name="Comma 2 3 7 2 3 2 2 2" xfId="58791" xr:uid="{9CDB860C-6DD3-4BF6-96B7-DAA040854F00}"/>
    <cellStyle name="Comma 2 3 7 2 3 2 3" xfId="43381" xr:uid="{94C153D4-5A8F-4DA0-80E9-5C00CC60B750}"/>
    <cellStyle name="Comma 2 3 7 2 3 3" xfId="20158" xr:uid="{924015E7-750F-4D2F-9838-843081919750}"/>
    <cellStyle name="Comma 2 3 7 2 3 3 2" xfId="50982" xr:uid="{88BCEF29-7830-4DFA-8DA0-0D2108A1C10B}"/>
    <cellStyle name="Comma 2 3 7 2 3 4" xfId="35572" xr:uid="{A493D975-9992-4AFD-ACDB-84AA5B3A4A46}"/>
    <cellStyle name="Comma 2 3 7 2 4" xfId="8753" xr:uid="{61B56C1B-DC03-4BD2-B4C6-255C3D7DC03C}"/>
    <cellStyle name="Comma 2 3 7 2 4 2" xfId="24164" xr:uid="{8B79D927-8438-46F1-A42B-36CE90A970E9}"/>
    <cellStyle name="Comma 2 3 7 2 4 2 2" xfId="54988" xr:uid="{4B49DCA9-C05D-4812-9B3A-CA1F3B3DC2C1}"/>
    <cellStyle name="Comma 2 3 7 2 4 3" xfId="39578" xr:uid="{11D2B0C8-FBF0-4A9D-B696-76633D5BC3CE}"/>
    <cellStyle name="Comma 2 3 7 2 5" xfId="16355" xr:uid="{E316313A-FFB3-4DA5-8407-0AAEBE61894E}"/>
    <cellStyle name="Comma 2 3 7 2 5 2" xfId="47179" xr:uid="{1998B156-AE1D-4AAB-AD7F-3B890EF9294C}"/>
    <cellStyle name="Comma 2 3 7 2 6" xfId="31769" xr:uid="{B685F1F2-1D8F-4B98-B64F-A35CC50F0643}"/>
    <cellStyle name="Comma 2 3 7 3" xfId="1575" xr:uid="{4A8E7962-C47D-49E6-8204-961A620A15E3}"/>
    <cellStyle name="Comma 2 3 7 3 2" xfId="3474" xr:uid="{AD06D174-11D0-4B71-8F84-D89DC5578E46}"/>
    <cellStyle name="Comma 2 3 7 3 2 2" xfId="7277" xr:uid="{EB0C85C5-1AE7-45B7-BB22-C373595AA14E}"/>
    <cellStyle name="Comma 2 3 7 3 2 2 2" xfId="15088" xr:uid="{23F6C455-3E89-48CF-A63A-12F7D7CE6427}"/>
    <cellStyle name="Comma 2 3 7 3 2 2 2 2" xfId="30499" xr:uid="{249F1E3C-0131-4F92-824F-DE55C04C3360}"/>
    <cellStyle name="Comma 2 3 7 3 2 2 2 2 2" xfId="61323" xr:uid="{DCA2A696-BFCE-48B3-B118-03865507AFBD}"/>
    <cellStyle name="Comma 2 3 7 3 2 2 2 3" xfId="45913" xr:uid="{7ADE8D54-39CE-46FE-A9B6-715536157DFA}"/>
    <cellStyle name="Comma 2 3 7 3 2 2 3" xfId="22690" xr:uid="{66FBA27F-9103-48D1-908E-64A0C4899145}"/>
    <cellStyle name="Comma 2 3 7 3 2 2 3 2" xfId="53514" xr:uid="{83B9E2CB-B812-47B9-9C16-AE38E18DB329}"/>
    <cellStyle name="Comma 2 3 7 3 2 2 4" xfId="38104" xr:uid="{656225DC-D751-45A8-BE5E-125BA39256B6}"/>
    <cellStyle name="Comma 2 3 7 3 2 3" xfId="11285" xr:uid="{8A019234-71A5-4CA4-973E-70D270BBD25C}"/>
    <cellStyle name="Comma 2 3 7 3 2 3 2" xfId="26696" xr:uid="{D40F82D3-85AC-415E-B464-905AE6CA9E99}"/>
    <cellStyle name="Comma 2 3 7 3 2 3 2 2" xfId="57520" xr:uid="{70E2B849-7B52-4579-98B3-52916D7FEFF7}"/>
    <cellStyle name="Comma 2 3 7 3 2 3 3" xfId="42110" xr:uid="{84942A56-743B-47EF-9BFB-CAEF757219D6}"/>
    <cellStyle name="Comma 2 3 7 3 2 4" xfId="18887" xr:uid="{C0886513-F03B-453F-97F0-C46DEEF652A3}"/>
    <cellStyle name="Comma 2 3 7 3 2 4 2" xfId="49711" xr:uid="{0C3FB5D9-704D-4A74-B3EB-3A2A00E3A3C2}"/>
    <cellStyle name="Comma 2 3 7 3 2 5" xfId="34301" xr:uid="{1E48A576-E562-4F7C-BC1C-EF26E2B871FD}"/>
    <cellStyle name="Comma 2 3 7 3 3" xfId="5378" xr:uid="{7908E024-3AB8-4546-AADC-06E03FD0B9C5}"/>
    <cellStyle name="Comma 2 3 7 3 3 2" xfId="13189" xr:uid="{99815EDE-2CEF-4E50-80A3-C2BA8DEB9351}"/>
    <cellStyle name="Comma 2 3 7 3 3 2 2" xfId="28600" xr:uid="{77BD46B6-513B-4DE5-9D37-306D4C91F356}"/>
    <cellStyle name="Comma 2 3 7 3 3 2 2 2" xfId="59424" xr:uid="{F489B99B-CB55-41CF-9C3C-D6C5CF05073C}"/>
    <cellStyle name="Comma 2 3 7 3 3 2 3" xfId="44014" xr:uid="{D05CD0C0-53FE-4E4E-856A-B008DAD5FB7C}"/>
    <cellStyle name="Comma 2 3 7 3 3 3" xfId="20791" xr:uid="{A4579466-D0CE-43FE-9C63-D84351172704}"/>
    <cellStyle name="Comma 2 3 7 3 3 3 2" xfId="51615" xr:uid="{39BA33A5-5668-4957-A2C9-B7CE4A6FD5BE}"/>
    <cellStyle name="Comma 2 3 7 3 3 4" xfId="36205" xr:uid="{9D0A3676-139D-4657-916E-2A54D768FB6C}"/>
    <cellStyle name="Comma 2 3 7 3 4" xfId="9386" xr:uid="{F73EFAB5-58E5-4F09-8638-90E21185AAF8}"/>
    <cellStyle name="Comma 2 3 7 3 4 2" xfId="24797" xr:uid="{E93CD4FF-8BD3-4107-A6B6-4640752E289F}"/>
    <cellStyle name="Comma 2 3 7 3 4 2 2" xfId="55621" xr:uid="{8182D744-C486-4376-9456-F1A3657228A5}"/>
    <cellStyle name="Comma 2 3 7 3 4 3" xfId="40211" xr:uid="{70E365A6-94BA-49C6-917B-BBF1EB8910C2}"/>
    <cellStyle name="Comma 2 3 7 3 5" xfId="16988" xr:uid="{D26AF27A-EA9A-4488-8D8F-9E37A7DBA9D0}"/>
    <cellStyle name="Comma 2 3 7 3 5 2" xfId="47812" xr:uid="{0BE865C5-55E9-43CC-B54D-EB7D8D3B74FF}"/>
    <cellStyle name="Comma 2 3 7 3 6" xfId="32402" xr:uid="{3D25A859-3EB7-4373-B097-8E5E4C759882}"/>
    <cellStyle name="Comma 2 3 7 4" xfId="2208" xr:uid="{F5E9EADA-94E3-4E97-9261-758C34648AC7}"/>
    <cellStyle name="Comma 2 3 7 4 2" xfId="6011" xr:uid="{7AFA7C8C-9C60-4154-B038-FE65B7A94514}"/>
    <cellStyle name="Comma 2 3 7 4 2 2" xfId="13822" xr:uid="{F5F5EE21-10C2-4404-9288-3EC115E66D39}"/>
    <cellStyle name="Comma 2 3 7 4 2 2 2" xfId="29233" xr:uid="{82343F49-D85D-4625-8F26-5DD5C125F57F}"/>
    <cellStyle name="Comma 2 3 7 4 2 2 2 2" xfId="60057" xr:uid="{0E80D429-1228-4A54-9C20-6C14CAD6FA0A}"/>
    <cellStyle name="Comma 2 3 7 4 2 2 3" xfId="44647" xr:uid="{97A9AA85-BF4D-44DD-BAFE-3295999A3D86}"/>
    <cellStyle name="Comma 2 3 7 4 2 3" xfId="21424" xr:uid="{5ECC7C55-B8B7-40ED-BBCD-F0824AC029E3}"/>
    <cellStyle name="Comma 2 3 7 4 2 3 2" xfId="52248" xr:uid="{506926AB-C326-404E-B344-986B5753521C}"/>
    <cellStyle name="Comma 2 3 7 4 2 4" xfId="36838" xr:uid="{A9F2BE0F-6C6A-4B4D-A525-7A299765BDE1}"/>
    <cellStyle name="Comma 2 3 7 4 3" xfId="10019" xr:uid="{3F9195B0-895C-4C30-A6EE-8E0657C467F8}"/>
    <cellStyle name="Comma 2 3 7 4 3 2" xfId="25430" xr:uid="{B6F5EFA3-A451-430F-B237-D05FB7041C6F}"/>
    <cellStyle name="Comma 2 3 7 4 3 2 2" xfId="56254" xr:uid="{361EBB7F-7E5F-4910-A636-9F8A880730D6}"/>
    <cellStyle name="Comma 2 3 7 4 3 3" xfId="40844" xr:uid="{0D237D7A-7690-40D9-A9D4-2FCB9A111271}"/>
    <cellStyle name="Comma 2 3 7 4 4" xfId="17621" xr:uid="{E8C78F67-0C5D-40B9-BF77-EA16F5FA3572}"/>
    <cellStyle name="Comma 2 3 7 4 4 2" xfId="48445" xr:uid="{CD646C70-9F7C-4679-BC09-C4981F8DFF1D}"/>
    <cellStyle name="Comma 2 3 7 4 5" xfId="33035" xr:uid="{F4EEF6C5-A386-4037-9839-49115D05144D}"/>
    <cellStyle name="Comma 2 3 7 5" xfId="4112" xr:uid="{142B75CD-EE09-4D5F-A447-13C1FFD77C38}"/>
    <cellStyle name="Comma 2 3 7 5 2" xfId="11923" xr:uid="{73A4DA7B-516B-46C6-A3C9-0C2B2416F6CD}"/>
    <cellStyle name="Comma 2 3 7 5 2 2" xfId="27334" xr:uid="{8099CBB7-C3C7-44A9-9C69-699DF13FA2A9}"/>
    <cellStyle name="Comma 2 3 7 5 2 2 2" xfId="58158" xr:uid="{0AB32566-3999-4059-B4D0-39B7EFE893C4}"/>
    <cellStyle name="Comma 2 3 7 5 2 3" xfId="42748" xr:uid="{214FBE46-D40F-4D31-8753-F36D81DC32D9}"/>
    <cellStyle name="Comma 2 3 7 5 3" xfId="19525" xr:uid="{22ACD1AA-7BEF-4676-B97D-BA3F058C1D4B}"/>
    <cellStyle name="Comma 2 3 7 5 3 2" xfId="50349" xr:uid="{1FFEA568-41CE-4256-89D7-559D9F5163AD}"/>
    <cellStyle name="Comma 2 3 7 5 4" xfId="34939" xr:uid="{78391A7A-DD1A-4B50-87C7-FCFB72687EFA}"/>
    <cellStyle name="Comma 2 3 7 6" xfId="8120" xr:uid="{B86CF685-0E08-4CDC-9475-5AC141212D0F}"/>
    <cellStyle name="Comma 2 3 7 6 2" xfId="23531" xr:uid="{F343B969-8C94-4EED-B0D7-15E2C2A62DCF}"/>
    <cellStyle name="Comma 2 3 7 6 2 2" xfId="54355" xr:uid="{CCFED2BC-2EE6-4583-9613-B64FAB2E4FD9}"/>
    <cellStyle name="Comma 2 3 7 6 3" xfId="38945" xr:uid="{76FC2635-669D-4C15-A1B4-D5C94DB61C03}"/>
    <cellStyle name="Comma 2 3 7 7" xfId="15722" xr:uid="{B76B65D4-BD34-46B2-B3F2-166FFEB65188}"/>
    <cellStyle name="Comma 2 3 7 7 2" xfId="46546" xr:uid="{2DD47B7E-530A-4F8F-AE04-233B5CBFD384}"/>
    <cellStyle name="Comma 2 3 7 8" xfId="31136" xr:uid="{1038D66E-B5AD-4FB9-8E10-46004EE1E65E}"/>
    <cellStyle name="Comma 2 3 8" xfId="729" xr:uid="{13ECAD85-C989-4087-90C7-90B94A5FA599}"/>
    <cellStyle name="Comma 2 3 8 2" xfId="2628" xr:uid="{36962C28-AD2E-477D-8CCD-5244D0A18D1E}"/>
    <cellStyle name="Comma 2 3 8 2 2" xfId="6431" xr:uid="{20D7A910-C508-49E0-9E43-6F0FA2826087}"/>
    <cellStyle name="Comma 2 3 8 2 2 2" xfId="14242" xr:uid="{CEC078AD-C8A4-49D7-B811-711080E9AE04}"/>
    <cellStyle name="Comma 2 3 8 2 2 2 2" xfId="29653" xr:uid="{4DD28E92-B524-4CEA-B4EF-81075E4A40EC}"/>
    <cellStyle name="Comma 2 3 8 2 2 2 2 2" xfId="60477" xr:uid="{AC29102E-7AFD-402C-B9E8-28E6556DDE13}"/>
    <cellStyle name="Comma 2 3 8 2 2 2 3" xfId="45067" xr:uid="{CF56AD68-1753-4E0E-A8A1-599668BD6353}"/>
    <cellStyle name="Comma 2 3 8 2 2 3" xfId="21844" xr:uid="{96D002AC-E0A1-4260-A3AD-91E44E5AE9A2}"/>
    <cellStyle name="Comma 2 3 8 2 2 3 2" xfId="52668" xr:uid="{FD9C5431-7838-478B-A657-F0FBD1DD0811}"/>
    <cellStyle name="Comma 2 3 8 2 2 4" xfId="37258" xr:uid="{E9FDF760-077C-43DD-834F-335768406F2A}"/>
    <cellStyle name="Comma 2 3 8 2 3" xfId="10439" xr:uid="{B36A8A3E-48E6-4754-ACF8-6605CF210764}"/>
    <cellStyle name="Comma 2 3 8 2 3 2" xfId="25850" xr:uid="{81D07488-82FE-406A-942A-A5147D152EAE}"/>
    <cellStyle name="Comma 2 3 8 2 3 2 2" xfId="56674" xr:uid="{79A92DC9-167B-4805-AB63-611A61221994}"/>
    <cellStyle name="Comma 2 3 8 2 3 3" xfId="41264" xr:uid="{B70F1A9B-C302-4617-89A7-54F1A482A856}"/>
    <cellStyle name="Comma 2 3 8 2 4" xfId="18041" xr:uid="{16FA9D68-C533-4DD8-AA6E-152A81A9B039}"/>
    <cellStyle name="Comma 2 3 8 2 4 2" xfId="48865" xr:uid="{9F0BA89D-6C84-44CA-A1EE-7B753A61A4B1}"/>
    <cellStyle name="Comma 2 3 8 2 5" xfId="33455" xr:uid="{8AE55694-BC0D-4B64-B3F0-87B07C21CA4E}"/>
    <cellStyle name="Comma 2 3 8 3" xfId="4532" xr:uid="{2B70E035-0870-4BA1-9D6D-9C9CE367E304}"/>
    <cellStyle name="Comma 2 3 8 3 2" xfId="12343" xr:uid="{AFD52E29-7D53-4801-ACD0-19B191A0BEE9}"/>
    <cellStyle name="Comma 2 3 8 3 2 2" xfId="27754" xr:uid="{69AEB488-1F12-4044-93BE-FFD347E5FA54}"/>
    <cellStyle name="Comma 2 3 8 3 2 2 2" xfId="58578" xr:uid="{0B8A92CB-B18B-4DAD-8C81-5E29BE46BA31}"/>
    <cellStyle name="Comma 2 3 8 3 2 3" xfId="43168" xr:uid="{350F8E12-9B0B-4410-B5D8-CEC6BD21F687}"/>
    <cellStyle name="Comma 2 3 8 3 3" xfId="19945" xr:uid="{AE56BBDA-D79B-426F-BBE1-082EF3F301F2}"/>
    <cellStyle name="Comma 2 3 8 3 3 2" xfId="50769" xr:uid="{39C180A3-ECDC-44EB-A567-9B6CBEDB1521}"/>
    <cellStyle name="Comma 2 3 8 3 4" xfId="35359" xr:uid="{109EB7B5-9477-43F4-9D4D-4CB1B01A4FEF}"/>
    <cellStyle name="Comma 2 3 8 4" xfId="8540" xr:uid="{4365AE19-6B34-456F-BC47-9EC7FD23271E}"/>
    <cellStyle name="Comma 2 3 8 4 2" xfId="23951" xr:uid="{1955EE8A-B48F-44E7-8D2C-0ADB03D93A6A}"/>
    <cellStyle name="Comma 2 3 8 4 2 2" xfId="54775" xr:uid="{D2B50B1A-FE5B-4F77-9EC5-D51BB7A619C2}"/>
    <cellStyle name="Comma 2 3 8 4 3" xfId="39365" xr:uid="{C7C8C277-7C1A-4208-88A8-553E1D5124B2}"/>
    <cellStyle name="Comma 2 3 8 5" xfId="16142" xr:uid="{00C5BB98-65BE-4CB8-B6FC-AF62E2CEA5ED}"/>
    <cellStyle name="Comma 2 3 8 5 2" xfId="46966" xr:uid="{922B8D2F-CF0C-47B7-A1C9-836733850757}"/>
    <cellStyle name="Comma 2 3 8 6" xfId="31556" xr:uid="{862DF0A1-2CCB-4FA2-BECA-A492138D118F}"/>
    <cellStyle name="Comma 2 3 9" xfId="1362" xr:uid="{13A89CDC-FE4B-471F-8BCF-608274EBDB7D}"/>
    <cellStyle name="Comma 2 3 9 2" xfId="3261" xr:uid="{9F15FAF9-7D5B-4469-9C49-88EEFFC806E6}"/>
    <cellStyle name="Comma 2 3 9 2 2" xfId="7064" xr:uid="{ACE17F99-9D81-438E-BF96-111E71622BD8}"/>
    <cellStyle name="Comma 2 3 9 2 2 2" xfId="14875" xr:uid="{A8FB0F84-5E8A-4253-9138-B12BF11D060C}"/>
    <cellStyle name="Comma 2 3 9 2 2 2 2" xfId="30286" xr:uid="{29CC7957-4D91-4162-B50F-DCD7AC6B683A}"/>
    <cellStyle name="Comma 2 3 9 2 2 2 2 2" xfId="61110" xr:uid="{177A9EB3-5462-4986-B5F6-428FDEAB9BEA}"/>
    <cellStyle name="Comma 2 3 9 2 2 2 3" xfId="45700" xr:uid="{8810755D-4799-4B8B-9249-50A6CF727BF1}"/>
    <cellStyle name="Comma 2 3 9 2 2 3" xfId="22477" xr:uid="{500B1CBB-66A5-4DD9-9F63-225E0FBF2F1F}"/>
    <cellStyle name="Comma 2 3 9 2 2 3 2" xfId="53301" xr:uid="{46C530BC-E57D-4297-A3FA-FD4A39DE922D}"/>
    <cellStyle name="Comma 2 3 9 2 2 4" xfId="37891" xr:uid="{96D04677-5FB7-4641-A82B-6BBA6DBFE37A}"/>
    <cellStyle name="Comma 2 3 9 2 3" xfId="11072" xr:uid="{F69D3A84-4537-4108-A9EA-ACDBD71E5DCD}"/>
    <cellStyle name="Comma 2 3 9 2 3 2" xfId="26483" xr:uid="{CB0705D0-61D1-47B3-9D27-50CA7332CD03}"/>
    <cellStyle name="Comma 2 3 9 2 3 2 2" xfId="57307" xr:uid="{87257AE0-70DE-4537-9A73-CA829F5DC0D3}"/>
    <cellStyle name="Comma 2 3 9 2 3 3" xfId="41897" xr:uid="{7C4F6AE5-AF83-4BB1-9F7A-71047FD38ACB}"/>
    <cellStyle name="Comma 2 3 9 2 4" xfId="18674" xr:uid="{EE7CB883-9B03-4EB3-B4D6-A872498601DC}"/>
    <cellStyle name="Comma 2 3 9 2 4 2" xfId="49498" xr:uid="{E4B1519B-7F03-4FD8-BBB7-5FD8BDD534F5}"/>
    <cellStyle name="Comma 2 3 9 2 5" xfId="34088" xr:uid="{D8550D01-B7B7-4052-B6D7-BECB4BDDB270}"/>
    <cellStyle name="Comma 2 3 9 3" xfId="5165" xr:uid="{3DA988BB-DF65-4CAA-ADEA-B947603D9DEE}"/>
    <cellStyle name="Comma 2 3 9 3 2" xfId="12976" xr:uid="{41CB19CA-6122-4561-BC10-48587198D52E}"/>
    <cellStyle name="Comma 2 3 9 3 2 2" xfId="28387" xr:uid="{17EF86B6-4F43-45DD-A953-44D835F0BE4B}"/>
    <cellStyle name="Comma 2 3 9 3 2 2 2" xfId="59211" xr:uid="{3034297A-A301-46BE-97FA-18F491776323}"/>
    <cellStyle name="Comma 2 3 9 3 2 3" xfId="43801" xr:uid="{C45D6E31-E778-4A37-B7B6-B0AB367C1449}"/>
    <cellStyle name="Comma 2 3 9 3 3" xfId="20578" xr:uid="{82FE59E9-C47F-454E-9AC5-8EAB2271CCA5}"/>
    <cellStyle name="Comma 2 3 9 3 3 2" xfId="51402" xr:uid="{D262FFEA-88C4-4471-867C-702905630A0A}"/>
    <cellStyle name="Comma 2 3 9 3 4" xfId="35992" xr:uid="{A69C92EB-BA09-4342-8E8B-C3EDF459F3EC}"/>
    <cellStyle name="Comma 2 3 9 4" xfId="9173" xr:uid="{CB577E46-10E9-4F62-9D0C-737AF75EDCCA}"/>
    <cellStyle name="Comma 2 3 9 4 2" xfId="24584" xr:uid="{08F57EF3-952C-4BF7-A146-C0F1A6657EC8}"/>
    <cellStyle name="Comma 2 3 9 4 2 2" xfId="55408" xr:uid="{090F7CDF-EAAC-47CC-AE26-1F3BC4FDDD3D}"/>
    <cellStyle name="Comma 2 3 9 4 3" xfId="39998" xr:uid="{C0C31271-5DC5-4285-BF9F-60C319698834}"/>
    <cellStyle name="Comma 2 3 9 5" xfId="16775" xr:uid="{FF8C37EE-EF27-4104-A8F4-FB14C0AAD48C}"/>
    <cellStyle name="Comma 2 3 9 5 2" xfId="47599" xr:uid="{1C248C77-D57D-4AC6-B355-16AD61A62E47}"/>
    <cellStyle name="Comma 2 3 9 6" xfId="32189" xr:uid="{3ADB510F-A2F2-4C7A-98A9-E9ED2F4E994D}"/>
    <cellStyle name="Comma 2 4" xfId="94" xr:uid="{C5B7D700-C36B-41DD-BE8E-8912F9EC0BA5}"/>
    <cellStyle name="Comma 2 4 10" xfId="2006" xr:uid="{DA0D37F7-BFDD-4909-98C7-954E9472B253}"/>
    <cellStyle name="Comma 2 4 10 2" xfId="5809" xr:uid="{82BB6DD3-E785-468C-A7A2-7917D2E57CE9}"/>
    <cellStyle name="Comma 2 4 10 2 2" xfId="13620" xr:uid="{D07CBBAF-8F90-461D-8C05-3978AB6EA3C7}"/>
    <cellStyle name="Comma 2 4 10 2 2 2" xfId="29031" xr:uid="{85785246-74AE-4702-9045-B64E6662D399}"/>
    <cellStyle name="Comma 2 4 10 2 2 2 2" xfId="59855" xr:uid="{523C3FC2-F08E-47A4-BD27-2A477BDAD6A2}"/>
    <cellStyle name="Comma 2 4 10 2 2 3" xfId="44445" xr:uid="{9966C0A8-7008-4A03-840B-6A026F5AB1EA}"/>
    <cellStyle name="Comma 2 4 10 2 3" xfId="21222" xr:uid="{E2D1FD9C-4225-4994-9DB0-9E325B892CCE}"/>
    <cellStyle name="Comma 2 4 10 2 3 2" xfId="52046" xr:uid="{5E72A893-2C43-49DE-ADD1-16D61CDE5A70}"/>
    <cellStyle name="Comma 2 4 10 2 4" xfId="36636" xr:uid="{D3FBE7C1-6692-4F6C-9EF7-49657A3EBD02}"/>
    <cellStyle name="Comma 2 4 10 3" xfId="9817" xr:uid="{65C6D241-00CC-479B-9A4E-9FB5D34DAF3B}"/>
    <cellStyle name="Comma 2 4 10 3 2" xfId="25228" xr:uid="{E9EE6695-314C-4F52-B075-51D7C9DBFBA4}"/>
    <cellStyle name="Comma 2 4 10 3 2 2" xfId="56052" xr:uid="{8596C502-95D5-43BB-9349-EC9C941610D5}"/>
    <cellStyle name="Comma 2 4 10 3 3" xfId="40642" xr:uid="{69492F7E-C351-476D-BCD4-7FB9F1C64DC7}"/>
    <cellStyle name="Comma 2 4 10 4" xfId="17419" xr:uid="{F7666D86-B67A-4852-B959-E58256F5BFC2}"/>
    <cellStyle name="Comma 2 4 10 4 2" xfId="48243" xr:uid="{707C2602-656D-4161-94D0-9E4B5DF01B72}"/>
    <cellStyle name="Comma 2 4 10 5" xfId="32833" xr:uid="{3CEAB97A-3ECD-4342-9A91-AE2965D65AF9}"/>
    <cellStyle name="Comma 2 4 11" xfId="3910" xr:uid="{AFD9EA3B-33A3-40DE-9763-CDA24AFAF1BF}"/>
    <cellStyle name="Comma 2 4 11 2" xfId="11721" xr:uid="{8920A173-E3E5-4127-9322-169AEC51FACA}"/>
    <cellStyle name="Comma 2 4 11 2 2" xfId="27132" xr:uid="{F30D7A4B-B24E-4821-8F69-39C0E2FC447D}"/>
    <cellStyle name="Comma 2 4 11 2 2 2" xfId="57956" xr:uid="{08F3ED16-3ABB-4CAB-9E6F-A5B306BBAF9A}"/>
    <cellStyle name="Comma 2 4 11 2 3" xfId="42546" xr:uid="{71E184C7-84DC-49DB-A466-5A19EA6E79C5}"/>
    <cellStyle name="Comma 2 4 11 3" xfId="19323" xr:uid="{A71A80E0-D029-436F-9812-59B341D30D17}"/>
    <cellStyle name="Comma 2 4 11 3 2" xfId="50147" xr:uid="{F1E6FE59-A853-4971-A8A2-E4463F40D95E}"/>
    <cellStyle name="Comma 2 4 11 4" xfId="34737" xr:uid="{09F31D2C-E0AE-4164-B757-03DB6BBA2D2E}"/>
    <cellStyle name="Comma 2 4 12" xfId="7918" xr:uid="{80D9CF4E-0FDB-47C7-A418-E95BB65AD2DA}"/>
    <cellStyle name="Comma 2 4 12 2" xfId="23329" xr:uid="{F1F99095-2295-4708-B0BD-BC95C7ACA995}"/>
    <cellStyle name="Comma 2 4 12 2 2" xfId="54153" xr:uid="{E7B7AD29-5C20-4727-9661-09712A78FC1A}"/>
    <cellStyle name="Comma 2 4 12 3" xfId="38743" xr:uid="{57B9E64C-F7BB-448F-9912-CF53795177A2}"/>
    <cellStyle name="Comma 2 4 13" xfId="7709" xr:uid="{E7B9A18D-BB79-444E-AD52-CB331B2800DB}"/>
    <cellStyle name="Comma 2 4 13 2" xfId="23120" xr:uid="{610A2A8E-47F7-4F87-BBCD-4CEC088E9AF9}"/>
    <cellStyle name="Comma 2 4 13 2 2" xfId="53944" xr:uid="{9255BA7C-414E-46DB-843A-0C8D7BEA9C46}"/>
    <cellStyle name="Comma 2 4 13 3" xfId="38534" xr:uid="{47AD266A-3E15-43E5-9FF2-344B052FE360}"/>
    <cellStyle name="Comma 2 4 14" xfId="15520" xr:uid="{98DCDA15-C4D0-4B06-9723-2CD36AAE0A4A}"/>
    <cellStyle name="Comma 2 4 14 2" xfId="46344" xr:uid="{B5B6DBC2-C255-4267-9336-7CF785846492}"/>
    <cellStyle name="Comma 2 4 15" xfId="30934" xr:uid="{63DF252A-FFE1-4E10-A046-AF19AAD90CE6}"/>
    <cellStyle name="Comma 2 4 2" xfId="126" xr:uid="{6A8311FE-C35E-4757-BDE8-E510EEC16779}"/>
    <cellStyle name="Comma 2 4 2 10" xfId="3930" xr:uid="{BEB0E0AE-E7F6-41D1-8966-86E33A70682F}"/>
    <cellStyle name="Comma 2 4 2 10 2" xfId="11741" xr:uid="{D4626FFD-20B2-49B4-8371-D08AEE196DD7}"/>
    <cellStyle name="Comma 2 4 2 10 2 2" xfId="27152" xr:uid="{20BA52CD-9030-4101-A96E-07A90B57445A}"/>
    <cellStyle name="Comma 2 4 2 10 2 2 2" xfId="57976" xr:uid="{43352EF1-62EA-49C2-8858-6D7B4227AB56}"/>
    <cellStyle name="Comma 2 4 2 10 2 3" xfId="42566" xr:uid="{F446B234-066E-4CF1-8628-CC33B6447708}"/>
    <cellStyle name="Comma 2 4 2 10 3" xfId="19343" xr:uid="{64C5BBB5-7383-483C-B81C-D630CA4B1A83}"/>
    <cellStyle name="Comma 2 4 2 10 3 2" xfId="50167" xr:uid="{980043D4-C3A7-43F8-861D-ABE3D012EC14}"/>
    <cellStyle name="Comma 2 4 2 10 4" xfId="34757" xr:uid="{F0D61384-C3D3-4206-AEE4-941ED5BFD8CD}"/>
    <cellStyle name="Comma 2 4 2 11" xfId="7938" xr:uid="{F160AC1F-D568-465E-ADD5-08DACDF966DA}"/>
    <cellStyle name="Comma 2 4 2 11 2" xfId="23349" xr:uid="{F0ED9010-B87C-4440-A9D5-AD89FE2690AD}"/>
    <cellStyle name="Comma 2 4 2 11 2 2" xfId="54173" xr:uid="{755734D2-0696-48FE-8C4D-02F68EF7C2A5}"/>
    <cellStyle name="Comma 2 4 2 11 3" xfId="38763" xr:uid="{4D0F0DC4-AFDD-4B13-BCF1-B4A08A371400}"/>
    <cellStyle name="Comma 2 4 2 12" xfId="7729" xr:uid="{34C96B96-D821-4DF3-A31C-5E600D4008EA}"/>
    <cellStyle name="Comma 2 4 2 12 2" xfId="23140" xr:uid="{23DBE8F0-4F72-4A9F-9407-F74AA0A6B6AA}"/>
    <cellStyle name="Comma 2 4 2 12 2 2" xfId="53964" xr:uid="{499F735D-E7C3-42C3-BFD3-8A7013A54715}"/>
    <cellStyle name="Comma 2 4 2 12 3" xfId="38554" xr:uid="{714C15E6-0E9B-40D2-BB2F-0CEF639DC32F}"/>
    <cellStyle name="Comma 2 4 2 13" xfId="15540" xr:uid="{1AC3668B-7ABA-4000-A219-06961640962C}"/>
    <cellStyle name="Comma 2 4 2 13 2" xfId="46364" xr:uid="{A8085304-3778-4F88-A066-75C1BBB430E1}"/>
    <cellStyle name="Comma 2 4 2 14" xfId="30954" xr:uid="{AD713F92-BE0E-46A1-A067-30AEFBC57C3E}"/>
    <cellStyle name="Comma 2 4 2 2" xfId="211" xr:uid="{F6349FC5-C0DF-45CF-A166-7610E7DA4D4A}"/>
    <cellStyle name="Comma 2 4 2 2 10" xfId="7814" xr:uid="{BB9CF1B1-3A69-40E5-B670-F9F15EC1D02E}"/>
    <cellStyle name="Comma 2 4 2 2 10 2" xfId="23225" xr:uid="{697C25A7-9643-441B-8367-AC7A75EA63AA}"/>
    <cellStyle name="Comma 2 4 2 2 10 2 2" xfId="54049" xr:uid="{09EE7834-38CC-4A30-9D17-925EDD8195FD}"/>
    <cellStyle name="Comma 2 4 2 2 10 3" xfId="38639" xr:uid="{ACC05C75-4FAD-42CE-B3A9-E07CC7B2EF87}"/>
    <cellStyle name="Comma 2 4 2 2 11" xfId="15625" xr:uid="{468BCDFE-2F22-48F4-B7A6-432EEE75614B}"/>
    <cellStyle name="Comma 2 4 2 2 11 2" xfId="46449" xr:uid="{318C8B1F-4DD0-4A61-99E4-C8228FE970E8}"/>
    <cellStyle name="Comma 2 4 2 2 12" xfId="31039" xr:uid="{D3374AB4-4D90-460D-84E4-EAC986185B03}"/>
    <cellStyle name="Comma 2 4 2 2 2" xfId="293" xr:uid="{2184607B-2306-4B14-B547-EBCF0C9AD776}"/>
    <cellStyle name="Comma 2 4 2 2 2 10" xfId="15707" xr:uid="{5B210A59-36AA-43CC-BBA2-F09CCF195EA6}"/>
    <cellStyle name="Comma 2 4 2 2 2 10 2" xfId="46531" xr:uid="{3C657073-2505-457D-9DB8-04BE3A279803}"/>
    <cellStyle name="Comma 2 4 2 2 2 11" xfId="31121" xr:uid="{1AEBE8D2-B6B1-498C-B7D2-B01C43365465}"/>
    <cellStyle name="Comma 2 4 2 2 2 2" xfId="716" xr:uid="{2206C064-CCEE-4293-8492-82F2D40B1B04}"/>
    <cellStyle name="Comma 2 4 2 2 2 2 2" xfId="1349" xr:uid="{81BB0ACF-DE5A-43BB-A18C-52F9C92B0C04}"/>
    <cellStyle name="Comma 2 4 2 2 2 2 2 2" xfId="3248" xr:uid="{2ECD0EEC-E18A-4CB3-89A4-6086AFB60CAD}"/>
    <cellStyle name="Comma 2 4 2 2 2 2 2 2 2" xfId="7051" xr:uid="{DABB74F7-687C-4EA8-8D40-EC553814085E}"/>
    <cellStyle name="Comma 2 4 2 2 2 2 2 2 2 2" xfId="14862" xr:uid="{7100306E-D4A0-40BE-BE58-C1B38A7A73D9}"/>
    <cellStyle name="Comma 2 4 2 2 2 2 2 2 2 2 2" xfId="30273" xr:uid="{336CC1EE-76C4-4F3B-8D99-8AD55190983C}"/>
    <cellStyle name="Comma 2 4 2 2 2 2 2 2 2 2 2 2" xfId="61097" xr:uid="{2EEBAD2D-40C0-4535-85ED-4D4A5E045FE4}"/>
    <cellStyle name="Comma 2 4 2 2 2 2 2 2 2 2 3" xfId="45687" xr:uid="{B09FD59C-2A42-49C9-A72D-245A6377AC03}"/>
    <cellStyle name="Comma 2 4 2 2 2 2 2 2 2 3" xfId="22464" xr:uid="{BDAF3240-755E-40E5-A35D-754873A911EF}"/>
    <cellStyle name="Comma 2 4 2 2 2 2 2 2 2 3 2" xfId="53288" xr:uid="{034F7B64-DE52-4ADF-993C-F9BA05EDCC45}"/>
    <cellStyle name="Comma 2 4 2 2 2 2 2 2 2 4" xfId="37878" xr:uid="{EFD1925F-8C09-416C-8C01-567FE606655A}"/>
    <cellStyle name="Comma 2 4 2 2 2 2 2 2 3" xfId="11059" xr:uid="{6CF9A7FD-861F-4697-9A13-81411F9DA49D}"/>
    <cellStyle name="Comma 2 4 2 2 2 2 2 2 3 2" xfId="26470" xr:uid="{62DC140D-A17C-44AD-89E8-0C7068100CD5}"/>
    <cellStyle name="Comma 2 4 2 2 2 2 2 2 3 2 2" xfId="57294" xr:uid="{11E741B4-5153-4FDF-90BB-7CEACFDD32E4}"/>
    <cellStyle name="Comma 2 4 2 2 2 2 2 2 3 3" xfId="41884" xr:uid="{4F5C52B7-99B6-41B4-8B7D-5A4C893C01BF}"/>
    <cellStyle name="Comma 2 4 2 2 2 2 2 2 4" xfId="18661" xr:uid="{C08D7C78-7371-470F-BAEC-D266850D00A0}"/>
    <cellStyle name="Comma 2 4 2 2 2 2 2 2 4 2" xfId="49485" xr:uid="{F002082E-DE18-4651-AA85-260A5D7F1232}"/>
    <cellStyle name="Comma 2 4 2 2 2 2 2 2 5" xfId="34075" xr:uid="{B968CDAF-29F8-45C5-A64B-6A9E71E181C6}"/>
    <cellStyle name="Comma 2 4 2 2 2 2 2 3" xfId="5152" xr:uid="{F97A55E0-EB22-40B7-9B73-186D526779B9}"/>
    <cellStyle name="Comma 2 4 2 2 2 2 2 3 2" xfId="12963" xr:uid="{CF83CE9C-3FE3-403D-B9FE-CC4249353FAA}"/>
    <cellStyle name="Comma 2 4 2 2 2 2 2 3 2 2" xfId="28374" xr:uid="{A641893D-A891-4F23-BD2D-DB2EDE417406}"/>
    <cellStyle name="Comma 2 4 2 2 2 2 2 3 2 2 2" xfId="59198" xr:uid="{770C30A6-9BEC-449A-AF83-615933461262}"/>
    <cellStyle name="Comma 2 4 2 2 2 2 2 3 2 3" xfId="43788" xr:uid="{91C469CE-4FC0-493D-A36F-C9858900B97A}"/>
    <cellStyle name="Comma 2 4 2 2 2 2 2 3 3" xfId="20565" xr:uid="{6EF8AF54-D699-4EDE-93AD-548A321894D2}"/>
    <cellStyle name="Comma 2 4 2 2 2 2 2 3 3 2" xfId="51389" xr:uid="{22CC12F1-C9B3-4EBC-AC5E-CBFD3D23E08E}"/>
    <cellStyle name="Comma 2 4 2 2 2 2 2 3 4" xfId="35979" xr:uid="{F220E558-DA49-4D0D-A123-92A3202A264A}"/>
    <cellStyle name="Comma 2 4 2 2 2 2 2 4" xfId="9160" xr:uid="{C267BFF1-6D8D-4064-9FDC-0F6102F1E0E8}"/>
    <cellStyle name="Comma 2 4 2 2 2 2 2 4 2" xfId="24571" xr:uid="{DC6DEE3A-6B79-492B-A426-98C965299776}"/>
    <cellStyle name="Comma 2 4 2 2 2 2 2 4 2 2" xfId="55395" xr:uid="{743283B9-8A78-4C36-826A-5B28842944EF}"/>
    <cellStyle name="Comma 2 4 2 2 2 2 2 4 3" xfId="39985" xr:uid="{800A5AC0-709D-4021-94B8-8BEBD7032430}"/>
    <cellStyle name="Comma 2 4 2 2 2 2 2 5" xfId="16762" xr:uid="{580F1C06-B5E6-419B-B40D-59E4C11BE996}"/>
    <cellStyle name="Comma 2 4 2 2 2 2 2 5 2" xfId="47586" xr:uid="{D758A7E9-780E-452F-A6B7-C29F2A309C21}"/>
    <cellStyle name="Comma 2 4 2 2 2 2 2 6" xfId="32176" xr:uid="{A8BE21AF-F451-486D-B1AD-C01CE495C89C}"/>
    <cellStyle name="Comma 2 4 2 2 2 2 3" xfId="1982" xr:uid="{9255484A-C21A-4711-9A93-41C6061F6ED3}"/>
    <cellStyle name="Comma 2 4 2 2 2 2 3 2" xfId="3881" xr:uid="{0CCAFC52-6D04-4633-AF3B-A0ADDEEC26CF}"/>
    <cellStyle name="Comma 2 4 2 2 2 2 3 2 2" xfId="7684" xr:uid="{868816F4-67BF-4AE9-A466-0B73EC0012CA}"/>
    <cellStyle name="Comma 2 4 2 2 2 2 3 2 2 2" xfId="15495" xr:uid="{F891A45F-7F7F-4035-9E47-2757504BC82F}"/>
    <cellStyle name="Comma 2 4 2 2 2 2 3 2 2 2 2" xfId="30906" xr:uid="{D05B0424-4434-4CD4-BC84-FFF9ED4A8909}"/>
    <cellStyle name="Comma 2 4 2 2 2 2 3 2 2 2 2 2" xfId="61730" xr:uid="{AC8D693A-7778-496E-973B-F3E48029FB8D}"/>
    <cellStyle name="Comma 2 4 2 2 2 2 3 2 2 2 3" xfId="46320" xr:uid="{C66DE38D-6876-4327-833C-2BA9010F9080}"/>
    <cellStyle name="Comma 2 4 2 2 2 2 3 2 2 3" xfId="23097" xr:uid="{2CAC6880-F759-4517-AE2C-96CD71CBF7B9}"/>
    <cellStyle name="Comma 2 4 2 2 2 2 3 2 2 3 2" xfId="53921" xr:uid="{09A8787D-7474-4738-AD72-50A453654D65}"/>
    <cellStyle name="Comma 2 4 2 2 2 2 3 2 2 4" xfId="38511" xr:uid="{05960A90-3C37-47AD-B20A-87E554B44DF6}"/>
    <cellStyle name="Comma 2 4 2 2 2 2 3 2 3" xfId="11692" xr:uid="{3C63D615-35A2-4EB3-B4B8-DB26BE416D18}"/>
    <cellStyle name="Comma 2 4 2 2 2 2 3 2 3 2" xfId="27103" xr:uid="{A92D2D72-0E8E-4BE1-AB09-8E3ADCE1EE30}"/>
    <cellStyle name="Comma 2 4 2 2 2 2 3 2 3 2 2" xfId="57927" xr:uid="{22BA6676-AF44-4FB0-B8DD-5050EA6B4194}"/>
    <cellStyle name="Comma 2 4 2 2 2 2 3 2 3 3" xfId="42517" xr:uid="{692A7176-B830-4206-B405-21A0A8993EB4}"/>
    <cellStyle name="Comma 2 4 2 2 2 2 3 2 4" xfId="19294" xr:uid="{91FCDF24-2DCC-4897-9B6D-352653137580}"/>
    <cellStyle name="Comma 2 4 2 2 2 2 3 2 4 2" xfId="50118" xr:uid="{20C0DC0A-C8D6-4B4C-AD31-8726E0B1333E}"/>
    <cellStyle name="Comma 2 4 2 2 2 2 3 2 5" xfId="34708" xr:uid="{8B6498D1-8729-458C-AA54-A4555240FE0F}"/>
    <cellStyle name="Comma 2 4 2 2 2 2 3 3" xfId="5785" xr:uid="{4AED613D-09B8-4F10-9D72-AD9D2F836DC6}"/>
    <cellStyle name="Comma 2 4 2 2 2 2 3 3 2" xfId="13596" xr:uid="{A2996D45-E79E-4DC1-8BA7-65BC64BC37B4}"/>
    <cellStyle name="Comma 2 4 2 2 2 2 3 3 2 2" xfId="29007" xr:uid="{3F63F8BA-CDB9-40AF-ACC8-9762FFC2B298}"/>
    <cellStyle name="Comma 2 4 2 2 2 2 3 3 2 2 2" xfId="59831" xr:uid="{CB79B3BB-227F-456D-A890-31982EA1C6B6}"/>
    <cellStyle name="Comma 2 4 2 2 2 2 3 3 2 3" xfId="44421" xr:uid="{7E262CBA-5E7E-47BA-94E3-15ECF36C5A09}"/>
    <cellStyle name="Comma 2 4 2 2 2 2 3 3 3" xfId="21198" xr:uid="{4389D882-C4C9-49E6-ADBB-91FB2E72F1C3}"/>
    <cellStyle name="Comma 2 4 2 2 2 2 3 3 3 2" xfId="52022" xr:uid="{543EB5BB-EC48-4F8E-9EF8-4F122CB007D9}"/>
    <cellStyle name="Comma 2 4 2 2 2 2 3 3 4" xfId="36612" xr:uid="{A95CB7ED-0CF3-44BB-BE12-4EB6012FE931}"/>
    <cellStyle name="Comma 2 4 2 2 2 2 3 4" xfId="9793" xr:uid="{288BB03B-9DD1-4F25-A950-E42C48D3F9E8}"/>
    <cellStyle name="Comma 2 4 2 2 2 2 3 4 2" xfId="25204" xr:uid="{624B2236-2813-4E0E-AC48-A9CBB5D46AE0}"/>
    <cellStyle name="Comma 2 4 2 2 2 2 3 4 2 2" xfId="56028" xr:uid="{58C6C552-2C37-4B9A-BCE6-46D1C8AB7B1A}"/>
    <cellStyle name="Comma 2 4 2 2 2 2 3 4 3" xfId="40618" xr:uid="{C1313372-742F-4253-A26D-BA48B775616A}"/>
    <cellStyle name="Comma 2 4 2 2 2 2 3 5" xfId="17395" xr:uid="{A0050F13-B9E8-48B0-A66A-A9E5DAF70BFB}"/>
    <cellStyle name="Comma 2 4 2 2 2 2 3 5 2" xfId="48219" xr:uid="{341DE4B6-2CF9-4242-8D6B-2F43CB03DE3D}"/>
    <cellStyle name="Comma 2 4 2 2 2 2 3 6" xfId="32809" xr:uid="{9CB6ABB4-4C98-4376-9EDA-A46C8253F603}"/>
    <cellStyle name="Comma 2 4 2 2 2 2 4" xfId="2615" xr:uid="{42A5664B-41C7-4322-BACE-58B2F2206DA4}"/>
    <cellStyle name="Comma 2 4 2 2 2 2 4 2" xfId="6418" xr:uid="{E04ADF75-03D4-484B-8A7A-B9035099017F}"/>
    <cellStyle name="Comma 2 4 2 2 2 2 4 2 2" xfId="14229" xr:uid="{EB8EC73A-B91A-4BBD-9FFA-6497334FF8B8}"/>
    <cellStyle name="Comma 2 4 2 2 2 2 4 2 2 2" xfId="29640" xr:uid="{139FFDF6-A37F-4D4C-AD4C-068EB4D95ABD}"/>
    <cellStyle name="Comma 2 4 2 2 2 2 4 2 2 2 2" xfId="60464" xr:uid="{98F82620-DC88-4094-A0F9-FF311D589AA9}"/>
    <cellStyle name="Comma 2 4 2 2 2 2 4 2 2 3" xfId="45054" xr:uid="{B2225E92-1801-4D3C-B458-DF6DF9B447FF}"/>
    <cellStyle name="Comma 2 4 2 2 2 2 4 2 3" xfId="21831" xr:uid="{2A18B99A-E84A-449C-9CB7-7345A0630FE9}"/>
    <cellStyle name="Comma 2 4 2 2 2 2 4 2 3 2" xfId="52655" xr:uid="{81E11E91-C0C0-48A8-B5F5-C32701411C6C}"/>
    <cellStyle name="Comma 2 4 2 2 2 2 4 2 4" xfId="37245" xr:uid="{111B68DF-83A7-4ED8-B343-27F1CB070B03}"/>
    <cellStyle name="Comma 2 4 2 2 2 2 4 3" xfId="10426" xr:uid="{3D287A8D-D200-4B08-B4EF-B8866173ADFB}"/>
    <cellStyle name="Comma 2 4 2 2 2 2 4 3 2" xfId="25837" xr:uid="{1200176A-EE0A-4DB4-A549-E38590D32BDF}"/>
    <cellStyle name="Comma 2 4 2 2 2 2 4 3 2 2" xfId="56661" xr:uid="{A36F7C05-8282-495B-BECA-40DF021E9201}"/>
    <cellStyle name="Comma 2 4 2 2 2 2 4 3 3" xfId="41251" xr:uid="{9C78ABD2-12C2-40F0-B340-695B7B251064}"/>
    <cellStyle name="Comma 2 4 2 2 2 2 4 4" xfId="18028" xr:uid="{03A74F17-F756-42FB-81A0-A66DE14E057A}"/>
    <cellStyle name="Comma 2 4 2 2 2 2 4 4 2" xfId="48852" xr:uid="{DE797055-C7E1-4E36-995F-CE5A87AA3CCD}"/>
    <cellStyle name="Comma 2 4 2 2 2 2 4 5" xfId="33442" xr:uid="{6ECAA844-DBA6-4C8C-ACCE-45CBEC624964}"/>
    <cellStyle name="Comma 2 4 2 2 2 2 5" xfId="4519" xr:uid="{D7238EE9-7C1D-4305-A123-1B523A29AC75}"/>
    <cellStyle name="Comma 2 4 2 2 2 2 5 2" xfId="12330" xr:uid="{2C4AFBBF-DA1C-45C3-8B82-75A110746174}"/>
    <cellStyle name="Comma 2 4 2 2 2 2 5 2 2" xfId="27741" xr:uid="{3B1FD83D-A080-40F5-B206-35B0E915C8A2}"/>
    <cellStyle name="Comma 2 4 2 2 2 2 5 2 2 2" xfId="58565" xr:uid="{44011B68-E968-40C1-B812-D1221EC1FCF1}"/>
    <cellStyle name="Comma 2 4 2 2 2 2 5 2 3" xfId="43155" xr:uid="{43489F39-0F0F-4F0A-B8D2-72D8C0D42A67}"/>
    <cellStyle name="Comma 2 4 2 2 2 2 5 3" xfId="19932" xr:uid="{6BB9E424-DFB7-479F-85A0-9395F5009CCC}"/>
    <cellStyle name="Comma 2 4 2 2 2 2 5 3 2" xfId="50756" xr:uid="{8E9808D9-EEC6-4783-B8EC-9AD46FDB0F17}"/>
    <cellStyle name="Comma 2 4 2 2 2 2 5 4" xfId="35346" xr:uid="{37237CB1-2B8A-4DB9-864F-E7FD7D71AE8E}"/>
    <cellStyle name="Comma 2 4 2 2 2 2 6" xfId="8527" xr:uid="{E5248167-6157-4E35-8F89-BD830C04CE72}"/>
    <cellStyle name="Comma 2 4 2 2 2 2 6 2" xfId="23938" xr:uid="{EDFB35EA-98D7-40A9-A183-7B888074A2F9}"/>
    <cellStyle name="Comma 2 4 2 2 2 2 6 2 2" xfId="54762" xr:uid="{A4078410-CBFF-44A0-85D2-6BAA32F8B458}"/>
    <cellStyle name="Comma 2 4 2 2 2 2 6 3" xfId="39352" xr:uid="{4316EE60-9766-4BFF-8A97-69A41D2507C5}"/>
    <cellStyle name="Comma 2 4 2 2 2 2 7" xfId="16129" xr:uid="{DB79C671-3C4E-4199-9FBB-AB6647BC29A7}"/>
    <cellStyle name="Comma 2 4 2 2 2 2 7 2" xfId="46953" xr:uid="{F9021273-2FBD-4BB3-991C-DA6FF61F33D7}"/>
    <cellStyle name="Comma 2 4 2 2 2 2 8" xfId="31543" xr:uid="{BEEA285C-A587-42B6-A75D-33450DBAB974}"/>
    <cellStyle name="Comma 2 4 2 2 2 3" xfId="507" xr:uid="{0C6DE789-9598-414E-AA24-E35CF50B329B}"/>
    <cellStyle name="Comma 2 4 2 2 2 3 2" xfId="1140" xr:uid="{8ADD55AE-A883-4B1B-BFCB-462C583B729F}"/>
    <cellStyle name="Comma 2 4 2 2 2 3 2 2" xfId="3039" xr:uid="{91463775-EFCC-498C-B13B-9D91EF64DB45}"/>
    <cellStyle name="Comma 2 4 2 2 2 3 2 2 2" xfId="6842" xr:uid="{9A8823A3-6339-47CB-848F-8FD99E224F6C}"/>
    <cellStyle name="Comma 2 4 2 2 2 3 2 2 2 2" xfId="14653" xr:uid="{FD2D808A-403D-4185-8615-2B63ECD6B906}"/>
    <cellStyle name="Comma 2 4 2 2 2 3 2 2 2 2 2" xfId="30064" xr:uid="{1800CAF9-9580-4B9F-A48B-B65F7D2072E6}"/>
    <cellStyle name="Comma 2 4 2 2 2 3 2 2 2 2 2 2" xfId="60888" xr:uid="{97C975AF-A752-420E-8449-5B39542A09E2}"/>
    <cellStyle name="Comma 2 4 2 2 2 3 2 2 2 2 3" xfId="45478" xr:uid="{3AC36249-D6F3-4351-8D31-3E36535D4C6D}"/>
    <cellStyle name="Comma 2 4 2 2 2 3 2 2 2 3" xfId="22255" xr:uid="{9F7C46E1-A090-4593-9BC8-C3C62444B18F}"/>
    <cellStyle name="Comma 2 4 2 2 2 3 2 2 2 3 2" xfId="53079" xr:uid="{A75BB060-5D7D-4989-83ED-9ECB3D862202}"/>
    <cellStyle name="Comma 2 4 2 2 2 3 2 2 2 4" xfId="37669" xr:uid="{F9F2E3F2-7D23-48B7-9A69-D51AC97BAC18}"/>
    <cellStyle name="Comma 2 4 2 2 2 3 2 2 3" xfId="10850" xr:uid="{F049C928-A113-4353-B1B9-6C0A2571EB6D}"/>
    <cellStyle name="Comma 2 4 2 2 2 3 2 2 3 2" xfId="26261" xr:uid="{DDA802C6-8BAA-4647-ADE0-60F6C61F9BDF}"/>
    <cellStyle name="Comma 2 4 2 2 2 3 2 2 3 2 2" xfId="57085" xr:uid="{3F1E0DFB-073E-4D46-9CD2-BA109F1AE617}"/>
    <cellStyle name="Comma 2 4 2 2 2 3 2 2 3 3" xfId="41675" xr:uid="{2D3A834D-89B6-46EF-94D2-CC7786264443}"/>
    <cellStyle name="Comma 2 4 2 2 2 3 2 2 4" xfId="18452" xr:uid="{3BDC371B-6C9A-4935-B4A7-133F97509E78}"/>
    <cellStyle name="Comma 2 4 2 2 2 3 2 2 4 2" xfId="49276" xr:uid="{C3E74AB2-90E5-4363-90E5-85524625FE7B}"/>
    <cellStyle name="Comma 2 4 2 2 2 3 2 2 5" xfId="33866" xr:uid="{ECD824FE-7079-42DA-B74E-B915F824CEAB}"/>
    <cellStyle name="Comma 2 4 2 2 2 3 2 3" xfId="4943" xr:uid="{0E292E35-25E7-4F30-924A-9AF4F24556A6}"/>
    <cellStyle name="Comma 2 4 2 2 2 3 2 3 2" xfId="12754" xr:uid="{15ABD744-5650-4A47-B338-DB22AC02D712}"/>
    <cellStyle name="Comma 2 4 2 2 2 3 2 3 2 2" xfId="28165" xr:uid="{852F571D-0BA2-482A-B4C3-210BCA376A56}"/>
    <cellStyle name="Comma 2 4 2 2 2 3 2 3 2 2 2" xfId="58989" xr:uid="{EA1A9578-4093-412F-9BED-4EC10D597534}"/>
    <cellStyle name="Comma 2 4 2 2 2 3 2 3 2 3" xfId="43579" xr:uid="{6A62DA18-20B2-4C1A-9446-A64E81B75F9E}"/>
    <cellStyle name="Comma 2 4 2 2 2 3 2 3 3" xfId="20356" xr:uid="{437A5845-663B-437F-A52E-EB6FB474AF49}"/>
    <cellStyle name="Comma 2 4 2 2 2 3 2 3 3 2" xfId="51180" xr:uid="{E1BAB4A9-BC03-4094-948A-33C0AC0ECBC4}"/>
    <cellStyle name="Comma 2 4 2 2 2 3 2 3 4" xfId="35770" xr:uid="{7C5F5D1F-D93C-4BD6-AC4C-C86B81389DC6}"/>
    <cellStyle name="Comma 2 4 2 2 2 3 2 4" xfId="8951" xr:uid="{99D7F187-9DB0-4374-BB78-FD2004AA9AEE}"/>
    <cellStyle name="Comma 2 4 2 2 2 3 2 4 2" xfId="24362" xr:uid="{01DC8ECA-528C-48F7-8565-02738D3CC174}"/>
    <cellStyle name="Comma 2 4 2 2 2 3 2 4 2 2" xfId="55186" xr:uid="{6049C84E-83F1-41D4-A23D-D7A02C982B11}"/>
    <cellStyle name="Comma 2 4 2 2 2 3 2 4 3" xfId="39776" xr:uid="{A55857B4-1823-4E70-9A60-FF769F6967EF}"/>
    <cellStyle name="Comma 2 4 2 2 2 3 2 5" xfId="16553" xr:uid="{894EC30B-9AE6-4093-9ADF-7549BA6A76DC}"/>
    <cellStyle name="Comma 2 4 2 2 2 3 2 5 2" xfId="47377" xr:uid="{3DB1E906-331A-476A-8DEE-F01E06CA8738}"/>
    <cellStyle name="Comma 2 4 2 2 2 3 2 6" xfId="31967" xr:uid="{C78FE74E-ADBF-4891-82D6-37D07C50A584}"/>
    <cellStyle name="Comma 2 4 2 2 2 3 3" xfId="1773" xr:uid="{2AED22A4-4813-4072-8225-13F313EDEDD0}"/>
    <cellStyle name="Comma 2 4 2 2 2 3 3 2" xfId="3672" xr:uid="{AB75A1C3-437D-48FA-828B-13CFE11655CD}"/>
    <cellStyle name="Comma 2 4 2 2 2 3 3 2 2" xfId="7475" xr:uid="{ED9F9B87-A8D6-4DB8-96B7-0608393F303A}"/>
    <cellStyle name="Comma 2 4 2 2 2 3 3 2 2 2" xfId="15286" xr:uid="{4FBA7A42-C0D2-4AE2-BFFF-4B6EEA9C7510}"/>
    <cellStyle name="Comma 2 4 2 2 2 3 3 2 2 2 2" xfId="30697" xr:uid="{C19C07A8-AB23-4E2F-949E-DBE96327ADF8}"/>
    <cellStyle name="Comma 2 4 2 2 2 3 3 2 2 2 2 2" xfId="61521" xr:uid="{A1A37BC0-859A-4314-9A27-21915788D382}"/>
    <cellStyle name="Comma 2 4 2 2 2 3 3 2 2 2 3" xfId="46111" xr:uid="{09E237E2-BC12-4675-A719-9BE5004EDDF9}"/>
    <cellStyle name="Comma 2 4 2 2 2 3 3 2 2 3" xfId="22888" xr:uid="{66618930-1E59-4B5A-9664-9D67C0E7C325}"/>
    <cellStyle name="Comma 2 4 2 2 2 3 3 2 2 3 2" xfId="53712" xr:uid="{2D6A61CC-AD22-4743-B887-8B1AE9A62660}"/>
    <cellStyle name="Comma 2 4 2 2 2 3 3 2 2 4" xfId="38302" xr:uid="{5DB74EF1-BBA5-4193-9F3F-879C9963041F}"/>
    <cellStyle name="Comma 2 4 2 2 2 3 3 2 3" xfId="11483" xr:uid="{21D842D7-5A7D-4EF4-B1CC-1F7286D72897}"/>
    <cellStyle name="Comma 2 4 2 2 2 3 3 2 3 2" xfId="26894" xr:uid="{2A882BFC-FE3C-4C92-9781-2B479BDB535E}"/>
    <cellStyle name="Comma 2 4 2 2 2 3 3 2 3 2 2" xfId="57718" xr:uid="{E1D5F2F4-68FB-4FCB-B954-218220EF5B04}"/>
    <cellStyle name="Comma 2 4 2 2 2 3 3 2 3 3" xfId="42308" xr:uid="{2FCB1263-BC2F-4F52-9EE1-13FBD771BF8A}"/>
    <cellStyle name="Comma 2 4 2 2 2 3 3 2 4" xfId="19085" xr:uid="{6CC4F99E-7D8F-499F-AC75-C550778D7292}"/>
    <cellStyle name="Comma 2 4 2 2 2 3 3 2 4 2" xfId="49909" xr:uid="{2DF4102B-BA08-4AE9-8640-066B4ADB6A48}"/>
    <cellStyle name="Comma 2 4 2 2 2 3 3 2 5" xfId="34499" xr:uid="{BBE7B3A9-FC26-469C-8D55-C31C04B19ED3}"/>
    <cellStyle name="Comma 2 4 2 2 2 3 3 3" xfId="5576" xr:uid="{89592843-21DE-4BFF-9BE0-77B0B094E855}"/>
    <cellStyle name="Comma 2 4 2 2 2 3 3 3 2" xfId="13387" xr:uid="{C8C720E7-07BE-4B73-A273-FDBDAB4BC051}"/>
    <cellStyle name="Comma 2 4 2 2 2 3 3 3 2 2" xfId="28798" xr:uid="{7FD3DF87-C653-4FB0-BA7A-A3758F891F3D}"/>
    <cellStyle name="Comma 2 4 2 2 2 3 3 3 2 2 2" xfId="59622" xr:uid="{720A667E-FCFB-4428-AAEA-5879F518F6AC}"/>
    <cellStyle name="Comma 2 4 2 2 2 3 3 3 2 3" xfId="44212" xr:uid="{CEC6BFE3-58E4-4D5A-A944-52F44B914C59}"/>
    <cellStyle name="Comma 2 4 2 2 2 3 3 3 3" xfId="20989" xr:uid="{27D801F2-22F5-481A-98C4-51E0ADBF4CA1}"/>
    <cellStyle name="Comma 2 4 2 2 2 3 3 3 3 2" xfId="51813" xr:uid="{5DC3F01E-76A7-426D-B9E8-A86947D4961E}"/>
    <cellStyle name="Comma 2 4 2 2 2 3 3 3 4" xfId="36403" xr:uid="{1727DB61-2C69-49AB-A413-47F7E6501EB7}"/>
    <cellStyle name="Comma 2 4 2 2 2 3 3 4" xfId="9584" xr:uid="{7B1F5A65-57DF-497C-9EC7-15574D5A7560}"/>
    <cellStyle name="Comma 2 4 2 2 2 3 3 4 2" xfId="24995" xr:uid="{CBF8927A-BBBD-41D7-8274-90632E8F36F9}"/>
    <cellStyle name="Comma 2 4 2 2 2 3 3 4 2 2" xfId="55819" xr:uid="{5B6F6F5C-ED82-4456-8522-6C2F2C23A496}"/>
    <cellStyle name="Comma 2 4 2 2 2 3 3 4 3" xfId="40409" xr:uid="{314C9BC2-85A2-465E-AF57-2E1E630DD1E5}"/>
    <cellStyle name="Comma 2 4 2 2 2 3 3 5" xfId="17186" xr:uid="{89AE7F75-F4B7-4440-A88D-3BFE67689B2F}"/>
    <cellStyle name="Comma 2 4 2 2 2 3 3 5 2" xfId="48010" xr:uid="{E5B7650B-E0AB-430C-B2EF-D4C709AE0F26}"/>
    <cellStyle name="Comma 2 4 2 2 2 3 3 6" xfId="32600" xr:uid="{BD47E8D5-0DAF-4C82-9C55-F2313F33BB7E}"/>
    <cellStyle name="Comma 2 4 2 2 2 3 4" xfId="2406" xr:uid="{B49D2E4E-389E-4290-A062-16AA14A7D5F7}"/>
    <cellStyle name="Comma 2 4 2 2 2 3 4 2" xfId="6209" xr:uid="{0FDE9708-8C13-4ECC-94B8-BC5F67A39A5D}"/>
    <cellStyle name="Comma 2 4 2 2 2 3 4 2 2" xfId="14020" xr:uid="{809A251B-5BA5-4A1C-9C60-04BBE7BF3A3D}"/>
    <cellStyle name="Comma 2 4 2 2 2 3 4 2 2 2" xfId="29431" xr:uid="{0F9B48BD-98B7-41FE-B293-44CEFDA1E87F}"/>
    <cellStyle name="Comma 2 4 2 2 2 3 4 2 2 2 2" xfId="60255" xr:uid="{9A740D35-09B2-4D0D-AA49-F85C4BFCF1F5}"/>
    <cellStyle name="Comma 2 4 2 2 2 3 4 2 2 3" xfId="44845" xr:uid="{EDE29AE6-1237-4309-BD8B-4D5AD3676AA9}"/>
    <cellStyle name="Comma 2 4 2 2 2 3 4 2 3" xfId="21622" xr:uid="{3B1E6AF5-E2BE-461A-9807-B4ADC1D3A41A}"/>
    <cellStyle name="Comma 2 4 2 2 2 3 4 2 3 2" xfId="52446" xr:uid="{A256A441-F802-4B11-915E-4AAD1012E247}"/>
    <cellStyle name="Comma 2 4 2 2 2 3 4 2 4" xfId="37036" xr:uid="{6F14C1E2-1B0B-45CA-BBA5-80DCE93BE274}"/>
    <cellStyle name="Comma 2 4 2 2 2 3 4 3" xfId="10217" xr:uid="{A5A777C7-6699-4B54-A3F1-2D76F59B211A}"/>
    <cellStyle name="Comma 2 4 2 2 2 3 4 3 2" xfId="25628" xr:uid="{F6C57302-6474-49CE-8D08-C064432D156B}"/>
    <cellStyle name="Comma 2 4 2 2 2 3 4 3 2 2" xfId="56452" xr:uid="{7BA7A162-85A8-4E57-A876-70291812B84F}"/>
    <cellStyle name="Comma 2 4 2 2 2 3 4 3 3" xfId="41042" xr:uid="{2B10C5AC-7AB8-444C-A57F-243F56FE5AA1}"/>
    <cellStyle name="Comma 2 4 2 2 2 3 4 4" xfId="17819" xr:uid="{2ACA7AD7-A829-43B6-814E-C48901AEC240}"/>
    <cellStyle name="Comma 2 4 2 2 2 3 4 4 2" xfId="48643" xr:uid="{4F86880F-A301-4572-8851-72A8BB80C841}"/>
    <cellStyle name="Comma 2 4 2 2 2 3 4 5" xfId="33233" xr:uid="{E77FC0C8-A6EB-4DBE-8038-34721942E984}"/>
    <cellStyle name="Comma 2 4 2 2 2 3 5" xfId="4310" xr:uid="{BFEEC2BF-3FAD-467A-B27A-69751D1EA899}"/>
    <cellStyle name="Comma 2 4 2 2 2 3 5 2" xfId="12121" xr:uid="{88557DD6-478D-4031-958C-80FDD66B7D7E}"/>
    <cellStyle name="Comma 2 4 2 2 2 3 5 2 2" xfId="27532" xr:uid="{A6FA3BED-EB70-4ECC-A503-F9FDC444FB68}"/>
    <cellStyle name="Comma 2 4 2 2 2 3 5 2 2 2" xfId="58356" xr:uid="{F301270D-DC4A-4DC7-8392-3E705ABA6DCF}"/>
    <cellStyle name="Comma 2 4 2 2 2 3 5 2 3" xfId="42946" xr:uid="{9F99A29B-9F2F-406E-863E-BC1EEFA1363B}"/>
    <cellStyle name="Comma 2 4 2 2 2 3 5 3" xfId="19723" xr:uid="{474F8ABB-954C-499A-BE5D-6E2E89D156B5}"/>
    <cellStyle name="Comma 2 4 2 2 2 3 5 3 2" xfId="50547" xr:uid="{A3499DF1-1474-4767-B685-121BA8E057D2}"/>
    <cellStyle name="Comma 2 4 2 2 2 3 5 4" xfId="35137" xr:uid="{CAA2C56F-6780-443C-B74D-199AD90E4A3A}"/>
    <cellStyle name="Comma 2 4 2 2 2 3 6" xfId="8318" xr:uid="{0E66E734-22C5-40C9-BC67-4F2F290F6BBB}"/>
    <cellStyle name="Comma 2 4 2 2 2 3 6 2" xfId="23729" xr:uid="{3F530A6B-BDC0-4EDC-A98A-221D0991CEE2}"/>
    <cellStyle name="Comma 2 4 2 2 2 3 6 2 2" xfId="54553" xr:uid="{11CF9A48-E5BD-401A-B5B9-CE79DEF22A77}"/>
    <cellStyle name="Comma 2 4 2 2 2 3 6 3" xfId="39143" xr:uid="{A89092C3-4B5F-4074-BF75-091870BF7FA1}"/>
    <cellStyle name="Comma 2 4 2 2 2 3 7" xfId="15920" xr:uid="{70AE6EF9-A2EE-415C-B17E-56068331D993}"/>
    <cellStyle name="Comma 2 4 2 2 2 3 7 2" xfId="46744" xr:uid="{6B07AE1A-18D1-4C4C-B23B-7B619B6E897F}"/>
    <cellStyle name="Comma 2 4 2 2 2 3 8" xfId="31334" xr:uid="{66012FE4-53A6-4D8C-A4B0-F1850C15DEBC}"/>
    <cellStyle name="Comma 2 4 2 2 2 4" xfId="927" xr:uid="{03440194-DA6F-4B12-A8EF-983903EC8369}"/>
    <cellStyle name="Comma 2 4 2 2 2 4 2" xfId="2826" xr:uid="{14C6D4C6-CFDE-46C9-86D3-9B5D657549EF}"/>
    <cellStyle name="Comma 2 4 2 2 2 4 2 2" xfId="6629" xr:uid="{C1ED5000-52CD-4104-9B9A-85BE3DCB4719}"/>
    <cellStyle name="Comma 2 4 2 2 2 4 2 2 2" xfId="14440" xr:uid="{86A68519-96EE-48A7-905F-ADFA00D6AE09}"/>
    <cellStyle name="Comma 2 4 2 2 2 4 2 2 2 2" xfId="29851" xr:uid="{5777D09A-1784-448F-BBB8-DBBF475F00C6}"/>
    <cellStyle name="Comma 2 4 2 2 2 4 2 2 2 2 2" xfId="60675" xr:uid="{4F0C87BC-7332-4716-BFAD-3E24D500425E}"/>
    <cellStyle name="Comma 2 4 2 2 2 4 2 2 2 3" xfId="45265" xr:uid="{1580572C-F2B2-46AA-AFB7-0A46B44EF81F}"/>
    <cellStyle name="Comma 2 4 2 2 2 4 2 2 3" xfId="22042" xr:uid="{962D0127-1396-4D40-9D2A-B61A04F744E9}"/>
    <cellStyle name="Comma 2 4 2 2 2 4 2 2 3 2" xfId="52866" xr:uid="{8BA586A9-5680-424F-92F5-729632FF3340}"/>
    <cellStyle name="Comma 2 4 2 2 2 4 2 2 4" xfId="37456" xr:uid="{D888EC00-0232-4807-863C-30A8233F2A83}"/>
    <cellStyle name="Comma 2 4 2 2 2 4 2 3" xfId="10637" xr:uid="{EBB18186-0BC7-432E-BD0B-5B0582F2C65E}"/>
    <cellStyle name="Comma 2 4 2 2 2 4 2 3 2" xfId="26048" xr:uid="{1B8729D0-AFD7-4A28-8D19-BCF2C8E62C59}"/>
    <cellStyle name="Comma 2 4 2 2 2 4 2 3 2 2" xfId="56872" xr:uid="{019D0D3D-BEE6-4AB2-8DAD-A3B202DE2FA0}"/>
    <cellStyle name="Comma 2 4 2 2 2 4 2 3 3" xfId="41462" xr:uid="{3745B293-8A7A-4E71-A176-BBC44C8B4A95}"/>
    <cellStyle name="Comma 2 4 2 2 2 4 2 4" xfId="18239" xr:uid="{FC5159EF-F169-4E6B-8906-92D30E4675AC}"/>
    <cellStyle name="Comma 2 4 2 2 2 4 2 4 2" xfId="49063" xr:uid="{9CCEC21A-FE7D-4576-84FD-F2F01CC2969F}"/>
    <cellStyle name="Comma 2 4 2 2 2 4 2 5" xfId="33653" xr:uid="{78100CAF-9FFD-4C5D-A45D-74E39D7421ED}"/>
    <cellStyle name="Comma 2 4 2 2 2 4 3" xfId="4730" xr:uid="{AFB9954F-44D0-4D59-A018-EBA4959FD429}"/>
    <cellStyle name="Comma 2 4 2 2 2 4 3 2" xfId="12541" xr:uid="{92906FC7-ADA3-4B4D-8F98-64E38AC6ED70}"/>
    <cellStyle name="Comma 2 4 2 2 2 4 3 2 2" xfId="27952" xr:uid="{2DD8D3A0-106D-4F26-9297-61E4D055ACFE}"/>
    <cellStyle name="Comma 2 4 2 2 2 4 3 2 2 2" xfId="58776" xr:uid="{B051C1AD-7A34-4BD8-848B-059129DD7017}"/>
    <cellStyle name="Comma 2 4 2 2 2 4 3 2 3" xfId="43366" xr:uid="{7CD9BC10-63FE-4C7B-8365-CABB5BA739D9}"/>
    <cellStyle name="Comma 2 4 2 2 2 4 3 3" xfId="20143" xr:uid="{D14FCE70-159B-4DAB-AAAB-FEBE76D6A607}"/>
    <cellStyle name="Comma 2 4 2 2 2 4 3 3 2" xfId="50967" xr:uid="{59E0E8FB-2D8E-43B9-9A81-809823825753}"/>
    <cellStyle name="Comma 2 4 2 2 2 4 3 4" xfId="35557" xr:uid="{C1D4C5DD-2571-41A3-8132-05EDCCED0A37}"/>
    <cellStyle name="Comma 2 4 2 2 2 4 4" xfId="8738" xr:uid="{8ECC4B1A-27BC-4A0A-9A48-207340AA1CC7}"/>
    <cellStyle name="Comma 2 4 2 2 2 4 4 2" xfId="24149" xr:uid="{0E23ECA3-8397-45A8-944D-62B2F45A4578}"/>
    <cellStyle name="Comma 2 4 2 2 2 4 4 2 2" xfId="54973" xr:uid="{35DAE6F9-140C-4ABD-A0A2-1DD793B492B4}"/>
    <cellStyle name="Comma 2 4 2 2 2 4 4 3" xfId="39563" xr:uid="{98C8376A-3CCB-4C1B-8303-060AE4981100}"/>
    <cellStyle name="Comma 2 4 2 2 2 4 5" xfId="16340" xr:uid="{6B4FD5E3-31F7-45C2-BA64-95E617516E80}"/>
    <cellStyle name="Comma 2 4 2 2 2 4 5 2" xfId="47164" xr:uid="{F655CF49-2C90-4376-A079-A01F659FE217}"/>
    <cellStyle name="Comma 2 4 2 2 2 4 6" xfId="31754" xr:uid="{ACD0F4AB-38CC-4E84-88FA-5D94B9217947}"/>
    <cellStyle name="Comma 2 4 2 2 2 5" xfId="1560" xr:uid="{8E5C7CA0-CAA9-4FB7-98F2-DF978C85ECB1}"/>
    <cellStyle name="Comma 2 4 2 2 2 5 2" xfId="3459" xr:uid="{8651DBED-BC6A-42F5-A648-654197E9FCD0}"/>
    <cellStyle name="Comma 2 4 2 2 2 5 2 2" xfId="7262" xr:uid="{1DFCE656-A26B-4F2E-BFDB-2C42C11E0510}"/>
    <cellStyle name="Comma 2 4 2 2 2 5 2 2 2" xfId="15073" xr:uid="{07E6B9B5-9084-419F-8A16-E9B6FE594C20}"/>
    <cellStyle name="Comma 2 4 2 2 2 5 2 2 2 2" xfId="30484" xr:uid="{CB1E0FF1-06D6-4293-96DA-683150D9E239}"/>
    <cellStyle name="Comma 2 4 2 2 2 5 2 2 2 2 2" xfId="61308" xr:uid="{16100157-1BC7-4153-A7CF-CC0BCC6ACC04}"/>
    <cellStyle name="Comma 2 4 2 2 2 5 2 2 2 3" xfId="45898" xr:uid="{D9AEFCF2-307B-408C-836C-B286192B159D}"/>
    <cellStyle name="Comma 2 4 2 2 2 5 2 2 3" xfId="22675" xr:uid="{F4FB047C-DF6B-44E3-A7AA-7A32D5BCC8D6}"/>
    <cellStyle name="Comma 2 4 2 2 2 5 2 2 3 2" xfId="53499" xr:uid="{727431A2-F78D-40CC-867A-987B13637474}"/>
    <cellStyle name="Comma 2 4 2 2 2 5 2 2 4" xfId="38089" xr:uid="{E330C9B1-8D9D-496F-85A2-05EE799C1425}"/>
    <cellStyle name="Comma 2 4 2 2 2 5 2 3" xfId="11270" xr:uid="{4C342E48-CF2F-45B0-805D-4356F6982BC8}"/>
    <cellStyle name="Comma 2 4 2 2 2 5 2 3 2" xfId="26681" xr:uid="{9059F24F-6DFA-4382-9E57-AF4FEB493C58}"/>
    <cellStyle name="Comma 2 4 2 2 2 5 2 3 2 2" xfId="57505" xr:uid="{B980A915-43DF-45C2-82B4-7BB8212BB30C}"/>
    <cellStyle name="Comma 2 4 2 2 2 5 2 3 3" xfId="42095" xr:uid="{40318661-0608-4455-A49F-6B9F8B4EA30B}"/>
    <cellStyle name="Comma 2 4 2 2 2 5 2 4" xfId="18872" xr:uid="{616E27C3-8824-4AE4-BD96-E47346E35306}"/>
    <cellStyle name="Comma 2 4 2 2 2 5 2 4 2" xfId="49696" xr:uid="{FF2DC0F3-D2FD-4C44-8A30-DAD240C1A501}"/>
    <cellStyle name="Comma 2 4 2 2 2 5 2 5" xfId="34286" xr:uid="{5B20F44C-A146-45F6-AD8F-218467526D24}"/>
    <cellStyle name="Comma 2 4 2 2 2 5 3" xfId="5363" xr:uid="{51A85940-A83F-44A2-8787-242208F8241F}"/>
    <cellStyle name="Comma 2 4 2 2 2 5 3 2" xfId="13174" xr:uid="{A44A952D-3960-453D-9AE9-5B45EAF56FCD}"/>
    <cellStyle name="Comma 2 4 2 2 2 5 3 2 2" xfId="28585" xr:uid="{81411B14-98EB-4D11-BC9D-ABC7E4E7BECF}"/>
    <cellStyle name="Comma 2 4 2 2 2 5 3 2 2 2" xfId="59409" xr:uid="{2DB873C1-B40F-4E1F-A67B-F87EAEDE29AA}"/>
    <cellStyle name="Comma 2 4 2 2 2 5 3 2 3" xfId="43999" xr:uid="{1112C92F-310A-4269-A192-DAD43F063A7C}"/>
    <cellStyle name="Comma 2 4 2 2 2 5 3 3" xfId="20776" xr:uid="{825C90B6-ED86-4B17-A3A3-4500855FE0BA}"/>
    <cellStyle name="Comma 2 4 2 2 2 5 3 3 2" xfId="51600" xr:uid="{CDF56C13-E80B-45D1-A8FA-CBCA9233A1E6}"/>
    <cellStyle name="Comma 2 4 2 2 2 5 3 4" xfId="36190" xr:uid="{87C3112F-6BC8-4707-842E-65F13FB181B5}"/>
    <cellStyle name="Comma 2 4 2 2 2 5 4" xfId="9371" xr:uid="{3DD96D33-4AAD-4B1D-AE5A-A32F97E93FDB}"/>
    <cellStyle name="Comma 2 4 2 2 2 5 4 2" xfId="24782" xr:uid="{22C7857D-5DA3-43CF-91C2-8C283A9CDF21}"/>
    <cellStyle name="Comma 2 4 2 2 2 5 4 2 2" xfId="55606" xr:uid="{B2444675-872A-4AB2-BF3C-A41066375A60}"/>
    <cellStyle name="Comma 2 4 2 2 2 5 4 3" xfId="40196" xr:uid="{8000CDD1-7B38-4F44-A2CC-27E6EAAA6530}"/>
    <cellStyle name="Comma 2 4 2 2 2 5 5" xfId="16973" xr:uid="{DB30823F-8699-4E41-8CC4-5F912731440B}"/>
    <cellStyle name="Comma 2 4 2 2 2 5 5 2" xfId="47797" xr:uid="{2E2D7A6D-B5EC-42D6-BEB8-F605087624DA}"/>
    <cellStyle name="Comma 2 4 2 2 2 5 6" xfId="32387" xr:uid="{54B1C8DF-EE7F-42E5-BF60-9C557E03CEDC}"/>
    <cellStyle name="Comma 2 4 2 2 2 6" xfId="2193" xr:uid="{CFCCA946-0B2E-4C5A-BA48-027FF3F7F3CC}"/>
    <cellStyle name="Comma 2 4 2 2 2 6 2" xfId="5996" xr:uid="{EECE06A5-79B9-4BF1-9009-7D3522882E09}"/>
    <cellStyle name="Comma 2 4 2 2 2 6 2 2" xfId="13807" xr:uid="{15E0FB37-801B-4AC2-9AE4-8C33F4915F02}"/>
    <cellStyle name="Comma 2 4 2 2 2 6 2 2 2" xfId="29218" xr:uid="{ECBC3DE1-A701-45E8-BB9E-F06337BD5379}"/>
    <cellStyle name="Comma 2 4 2 2 2 6 2 2 2 2" xfId="60042" xr:uid="{2D07FF2F-873E-4F0E-A85A-7D65E317899F}"/>
    <cellStyle name="Comma 2 4 2 2 2 6 2 2 3" xfId="44632" xr:uid="{4B39FDF5-2E78-40D7-8271-44D1D1067E0C}"/>
    <cellStyle name="Comma 2 4 2 2 2 6 2 3" xfId="21409" xr:uid="{D542C98D-20BC-455C-B622-50C3CCD24C3C}"/>
    <cellStyle name="Comma 2 4 2 2 2 6 2 3 2" xfId="52233" xr:uid="{1088A335-55FF-4866-867E-35EA101186C6}"/>
    <cellStyle name="Comma 2 4 2 2 2 6 2 4" xfId="36823" xr:uid="{8A84DF84-26D2-4B05-8566-FBA5498B5273}"/>
    <cellStyle name="Comma 2 4 2 2 2 6 3" xfId="10004" xr:uid="{1E49EA95-B15E-400E-BDEE-DBDFF36B9FDA}"/>
    <cellStyle name="Comma 2 4 2 2 2 6 3 2" xfId="25415" xr:uid="{559F793F-E63D-4E4B-B398-B17CE59B17F8}"/>
    <cellStyle name="Comma 2 4 2 2 2 6 3 2 2" xfId="56239" xr:uid="{FD191A1B-CB6A-4C67-9883-CC9FB8EB36A6}"/>
    <cellStyle name="Comma 2 4 2 2 2 6 3 3" xfId="40829" xr:uid="{59E33B54-27AD-4F41-80E5-92166F62A21B}"/>
    <cellStyle name="Comma 2 4 2 2 2 6 4" xfId="17606" xr:uid="{B2F1F982-2708-49CB-8884-060704F6993E}"/>
    <cellStyle name="Comma 2 4 2 2 2 6 4 2" xfId="48430" xr:uid="{C9ACBB95-E5AC-4B8E-91C4-81F3BC4FCEA8}"/>
    <cellStyle name="Comma 2 4 2 2 2 6 5" xfId="33020" xr:uid="{A3D3C1F1-3CF4-42A3-9288-F607A1B20708}"/>
    <cellStyle name="Comma 2 4 2 2 2 7" xfId="4097" xr:uid="{A8DB3F42-7D80-498C-A7EE-E910CFA8ECA1}"/>
    <cellStyle name="Comma 2 4 2 2 2 7 2" xfId="11908" xr:uid="{21D4A301-5102-48DF-8164-3CF17A99EFA9}"/>
    <cellStyle name="Comma 2 4 2 2 2 7 2 2" xfId="27319" xr:uid="{722F9BB4-8745-40CA-BE0B-DFE02DD8E53F}"/>
    <cellStyle name="Comma 2 4 2 2 2 7 2 2 2" xfId="58143" xr:uid="{BC6D05F8-9D07-4A64-AD74-DDA7A33AA411}"/>
    <cellStyle name="Comma 2 4 2 2 2 7 2 3" xfId="42733" xr:uid="{1CFE9679-A672-43ED-8F1F-F75965386BFF}"/>
    <cellStyle name="Comma 2 4 2 2 2 7 3" xfId="19510" xr:uid="{E8D6B313-06BC-462C-9827-A052B595ECAA}"/>
    <cellStyle name="Comma 2 4 2 2 2 7 3 2" xfId="50334" xr:uid="{23884090-526B-4CD9-8FD1-59CF9C1EE45F}"/>
    <cellStyle name="Comma 2 4 2 2 2 7 4" xfId="34924" xr:uid="{A29B36FD-946E-469D-BA16-EAC1F764059F}"/>
    <cellStyle name="Comma 2 4 2 2 2 8" xfId="8105" xr:uid="{0271E72A-A7B0-4E18-AD6F-49F0F5D2702A}"/>
    <cellStyle name="Comma 2 4 2 2 2 8 2" xfId="23516" xr:uid="{5D328BC2-F636-4167-B544-55A5DCB33EAC}"/>
    <cellStyle name="Comma 2 4 2 2 2 8 2 2" xfId="54340" xr:uid="{88B505DC-EA7D-40FD-AC12-53EF544C6CF7}"/>
    <cellStyle name="Comma 2 4 2 2 2 8 3" xfId="38930" xr:uid="{B5E21924-14F7-4067-94B3-187701442B0D}"/>
    <cellStyle name="Comma 2 4 2 2 2 9" xfId="7896" xr:uid="{E92F03D9-016D-4F3F-AA56-9CFC41A6D44F}"/>
    <cellStyle name="Comma 2 4 2 2 2 9 2" xfId="23307" xr:uid="{2389D4E9-6F12-4127-B40B-1A39F56CBE11}"/>
    <cellStyle name="Comma 2 4 2 2 2 9 2 2" xfId="54131" xr:uid="{F7C1AFE5-BA06-4D59-82C2-DEF0E9AFD2E2}"/>
    <cellStyle name="Comma 2 4 2 2 2 9 3" xfId="38721" xr:uid="{45C7ADE7-D2B9-4981-9918-AF650CA09FF1}"/>
    <cellStyle name="Comma 2 4 2 2 3" xfId="634" xr:uid="{D8241DFD-276F-4500-A3FA-1562699A1F75}"/>
    <cellStyle name="Comma 2 4 2 2 3 2" xfId="1267" xr:uid="{14CBBF57-0528-435E-9CC0-997BAEEA24EB}"/>
    <cellStyle name="Comma 2 4 2 2 3 2 2" xfId="3166" xr:uid="{E1E413BC-344D-4B1D-A1A7-8BC8D259D574}"/>
    <cellStyle name="Comma 2 4 2 2 3 2 2 2" xfId="6969" xr:uid="{0649E600-2E8A-491B-B757-CBEA9DEC973A}"/>
    <cellStyle name="Comma 2 4 2 2 3 2 2 2 2" xfId="14780" xr:uid="{35F19675-F60F-4519-A565-41B0235209D9}"/>
    <cellStyle name="Comma 2 4 2 2 3 2 2 2 2 2" xfId="30191" xr:uid="{AADD5552-AE5C-419F-B977-E01D17272040}"/>
    <cellStyle name="Comma 2 4 2 2 3 2 2 2 2 2 2" xfId="61015" xr:uid="{A92D8622-5DC1-4C36-A9B5-D963A422E4D4}"/>
    <cellStyle name="Comma 2 4 2 2 3 2 2 2 2 3" xfId="45605" xr:uid="{CFC8DBB1-19C3-4ADC-B0AF-0C9878352921}"/>
    <cellStyle name="Comma 2 4 2 2 3 2 2 2 3" xfId="22382" xr:uid="{60DCE30F-EE2B-464F-AD7A-C360E5BCB2C9}"/>
    <cellStyle name="Comma 2 4 2 2 3 2 2 2 3 2" xfId="53206" xr:uid="{0D011617-7363-47B5-97C2-AE67C13EDBF3}"/>
    <cellStyle name="Comma 2 4 2 2 3 2 2 2 4" xfId="37796" xr:uid="{DD416FFC-16DC-4C93-A112-4835BB1CA0D7}"/>
    <cellStyle name="Comma 2 4 2 2 3 2 2 3" xfId="10977" xr:uid="{2EE60D4E-6FF0-4E1A-9BFB-6DF979562F9D}"/>
    <cellStyle name="Comma 2 4 2 2 3 2 2 3 2" xfId="26388" xr:uid="{6120089D-0397-4021-BA71-0CAA99696B7F}"/>
    <cellStyle name="Comma 2 4 2 2 3 2 2 3 2 2" xfId="57212" xr:uid="{3D4B1C96-F076-4D74-9D03-43E66877BFA0}"/>
    <cellStyle name="Comma 2 4 2 2 3 2 2 3 3" xfId="41802" xr:uid="{349E47FA-AA15-4C2D-8AA5-DFE9527F0522}"/>
    <cellStyle name="Comma 2 4 2 2 3 2 2 4" xfId="18579" xr:uid="{29AEED6B-312B-46D7-835B-2312517D1115}"/>
    <cellStyle name="Comma 2 4 2 2 3 2 2 4 2" xfId="49403" xr:uid="{EF08A379-5A3E-4656-A4E2-95AA7CE510AA}"/>
    <cellStyle name="Comma 2 4 2 2 3 2 2 5" xfId="33993" xr:uid="{5F9D99B7-B973-4498-8BC2-00C516AC62D7}"/>
    <cellStyle name="Comma 2 4 2 2 3 2 3" xfId="5070" xr:uid="{4AF9114D-CA89-4ED8-9AD1-CD443B6805A5}"/>
    <cellStyle name="Comma 2 4 2 2 3 2 3 2" xfId="12881" xr:uid="{14CCE089-2093-4E4A-B656-EDF6448F8D18}"/>
    <cellStyle name="Comma 2 4 2 2 3 2 3 2 2" xfId="28292" xr:uid="{5A72B121-CC39-4EF4-8F89-7A1CDAD2DC72}"/>
    <cellStyle name="Comma 2 4 2 2 3 2 3 2 2 2" xfId="59116" xr:uid="{B1524922-4F79-4FF1-BF99-9677531AFA1C}"/>
    <cellStyle name="Comma 2 4 2 2 3 2 3 2 3" xfId="43706" xr:uid="{F6400E93-3CA8-4EE5-B623-2E7D6FFAF11B}"/>
    <cellStyle name="Comma 2 4 2 2 3 2 3 3" xfId="20483" xr:uid="{611C1AA4-C482-43F6-8C6D-3D05BDAFF387}"/>
    <cellStyle name="Comma 2 4 2 2 3 2 3 3 2" xfId="51307" xr:uid="{97DC6B83-7E00-40A0-98F1-712ECCA33B7F}"/>
    <cellStyle name="Comma 2 4 2 2 3 2 3 4" xfId="35897" xr:uid="{1083BD49-8A10-4489-9727-D1383598A53D}"/>
    <cellStyle name="Comma 2 4 2 2 3 2 4" xfId="9078" xr:uid="{99A2E9AF-6CB9-43BF-ADDE-8B7D7D0D2859}"/>
    <cellStyle name="Comma 2 4 2 2 3 2 4 2" xfId="24489" xr:uid="{ED241164-70BA-4D66-BD21-9701C5A64B81}"/>
    <cellStyle name="Comma 2 4 2 2 3 2 4 2 2" xfId="55313" xr:uid="{494A8C16-F172-48B7-AC60-5817A1965CB9}"/>
    <cellStyle name="Comma 2 4 2 2 3 2 4 3" xfId="39903" xr:uid="{CF0CA975-FC67-410B-98B2-24552B252121}"/>
    <cellStyle name="Comma 2 4 2 2 3 2 5" xfId="16680" xr:uid="{F0AD5088-6DB1-4C11-A904-D1B4061629E4}"/>
    <cellStyle name="Comma 2 4 2 2 3 2 5 2" xfId="47504" xr:uid="{E03AB7DD-AA76-4567-8E4A-F4D44CC6BAA0}"/>
    <cellStyle name="Comma 2 4 2 2 3 2 6" xfId="32094" xr:uid="{E91BF467-CAF1-43D8-A7EE-B465C00D4DA3}"/>
    <cellStyle name="Comma 2 4 2 2 3 3" xfId="1900" xr:uid="{EC9ABCE3-40D5-407D-98DE-C62779F7CC2E}"/>
    <cellStyle name="Comma 2 4 2 2 3 3 2" xfId="3799" xr:uid="{90B725D0-4151-4DE9-8351-5CCCED85AA1F}"/>
    <cellStyle name="Comma 2 4 2 2 3 3 2 2" xfId="7602" xr:uid="{1F932A0E-8484-4501-9F61-D909CDBBC57B}"/>
    <cellStyle name="Comma 2 4 2 2 3 3 2 2 2" xfId="15413" xr:uid="{B15F00C3-33D8-4D80-B02A-8B80D7A68C9B}"/>
    <cellStyle name="Comma 2 4 2 2 3 3 2 2 2 2" xfId="30824" xr:uid="{C1031E79-47C7-4BE0-B496-E6DB36B672B9}"/>
    <cellStyle name="Comma 2 4 2 2 3 3 2 2 2 2 2" xfId="61648" xr:uid="{3FAE00F6-5140-4B69-89E6-06A92CE1B42E}"/>
    <cellStyle name="Comma 2 4 2 2 3 3 2 2 2 3" xfId="46238" xr:uid="{7DA05526-4D04-4FB4-95C4-2949287D9B58}"/>
    <cellStyle name="Comma 2 4 2 2 3 3 2 2 3" xfId="23015" xr:uid="{0B930A9A-48B5-43A9-A598-28361FC26A06}"/>
    <cellStyle name="Comma 2 4 2 2 3 3 2 2 3 2" xfId="53839" xr:uid="{E92E3E3A-E8E0-4A0E-9B8D-E18190A621A0}"/>
    <cellStyle name="Comma 2 4 2 2 3 3 2 2 4" xfId="38429" xr:uid="{C90F8B9D-93F6-4D72-A0CB-554A0ADE4128}"/>
    <cellStyle name="Comma 2 4 2 2 3 3 2 3" xfId="11610" xr:uid="{899A7654-FE2E-4C72-B49A-F1049257C8DD}"/>
    <cellStyle name="Comma 2 4 2 2 3 3 2 3 2" xfId="27021" xr:uid="{EB3EEF9B-502D-4895-A02A-823D33AF5694}"/>
    <cellStyle name="Comma 2 4 2 2 3 3 2 3 2 2" xfId="57845" xr:uid="{F952F1BA-AAC2-4680-B9FD-F3D5E9BFB837}"/>
    <cellStyle name="Comma 2 4 2 2 3 3 2 3 3" xfId="42435" xr:uid="{ACF81378-F2B8-4829-B708-C8F1E8C2AE43}"/>
    <cellStyle name="Comma 2 4 2 2 3 3 2 4" xfId="19212" xr:uid="{FDF32727-22E5-4BC8-96E4-8FA632C5AADA}"/>
    <cellStyle name="Comma 2 4 2 2 3 3 2 4 2" xfId="50036" xr:uid="{AD7514C6-6CF2-4E67-8EB3-14B40C116B38}"/>
    <cellStyle name="Comma 2 4 2 2 3 3 2 5" xfId="34626" xr:uid="{498E20D8-1064-4E69-A6D2-441DB61F256A}"/>
    <cellStyle name="Comma 2 4 2 2 3 3 3" xfId="5703" xr:uid="{5B83F9A0-0AD9-476A-AE73-5036EAC75D99}"/>
    <cellStyle name="Comma 2 4 2 2 3 3 3 2" xfId="13514" xr:uid="{066D7C0C-AF9E-4F2D-B7AD-97D004CF9C2D}"/>
    <cellStyle name="Comma 2 4 2 2 3 3 3 2 2" xfId="28925" xr:uid="{82989025-A6FD-464C-979D-F210966ABD24}"/>
    <cellStyle name="Comma 2 4 2 2 3 3 3 2 2 2" xfId="59749" xr:uid="{FBD90E5F-264B-4959-8613-7E8B18DEEC25}"/>
    <cellStyle name="Comma 2 4 2 2 3 3 3 2 3" xfId="44339" xr:uid="{05D7A6B5-DCFD-435C-9AE2-6811B3FF1F8F}"/>
    <cellStyle name="Comma 2 4 2 2 3 3 3 3" xfId="21116" xr:uid="{D8376BF4-BB37-418F-97E2-3731E0EBA55E}"/>
    <cellStyle name="Comma 2 4 2 2 3 3 3 3 2" xfId="51940" xr:uid="{33BFFC8A-9950-47BA-A27D-20BC8FFD7130}"/>
    <cellStyle name="Comma 2 4 2 2 3 3 3 4" xfId="36530" xr:uid="{CD658178-E2B2-443B-85ED-E8D53F8F81E7}"/>
    <cellStyle name="Comma 2 4 2 2 3 3 4" xfId="9711" xr:uid="{609333AD-B66B-4752-BB2F-F9887230CA6D}"/>
    <cellStyle name="Comma 2 4 2 2 3 3 4 2" xfId="25122" xr:uid="{E0DAE19D-FDB9-46CF-B8EB-C6C533E61B0F}"/>
    <cellStyle name="Comma 2 4 2 2 3 3 4 2 2" xfId="55946" xr:uid="{E2F2851E-6D6B-4E36-BFD9-BC50D23DBB35}"/>
    <cellStyle name="Comma 2 4 2 2 3 3 4 3" xfId="40536" xr:uid="{D030612D-9434-4697-9B46-4602FCD4D428}"/>
    <cellStyle name="Comma 2 4 2 2 3 3 5" xfId="17313" xr:uid="{480D4CBA-8A7A-49C7-ADF1-07F303D47243}"/>
    <cellStyle name="Comma 2 4 2 2 3 3 5 2" xfId="48137" xr:uid="{05C44CD9-A2B7-4D26-8AB3-8A654C54E869}"/>
    <cellStyle name="Comma 2 4 2 2 3 3 6" xfId="32727" xr:uid="{9D6A008B-1E1F-4852-AD5D-2BDCC07F1BAC}"/>
    <cellStyle name="Comma 2 4 2 2 3 4" xfId="2533" xr:uid="{B00F6B29-2DB6-473E-B5A7-839159A569F9}"/>
    <cellStyle name="Comma 2 4 2 2 3 4 2" xfId="6336" xr:uid="{9EF76059-22FB-4BA2-A735-38DC20B90C4E}"/>
    <cellStyle name="Comma 2 4 2 2 3 4 2 2" xfId="14147" xr:uid="{60F0EE2B-D600-456A-8339-28D609CCA44A}"/>
    <cellStyle name="Comma 2 4 2 2 3 4 2 2 2" xfId="29558" xr:uid="{2E775BA0-9E03-4E2A-B55D-CFBEC4016D85}"/>
    <cellStyle name="Comma 2 4 2 2 3 4 2 2 2 2" xfId="60382" xr:uid="{347CDBCC-830C-4C37-8508-4B51B0F1DB29}"/>
    <cellStyle name="Comma 2 4 2 2 3 4 2 2 3" xfId="44972" xr:uid="{1E13C71F-62AD-40EE-9AE7-4C72DB87CD75}"/>
    <cellStyle name="Comma 2 4 2 2 3 4 2 3" xfId="21749" xr:uid="{6E45AF70-291B-4610-A3D9-7E66032DC2C7}"/>
    <cellStyle name="Comma 2 4 2 2 3 4 2 3 2" xfId="52573" xr:uid="{C28A1C9B-B116-4094-9030-7DF0EEF01D97}"/>
    <cellStyle name="Comma 2 4 2 2 3 4 2 4" xfId="37163" xr:uid="{0C85C57D-B589-4A90-8520-BFF91965936C}"/>
    <cellStyle name="Comma 2 4 2 2 3 4 3" xfId="10344" xr:uid="{BDFD7555-C049-4D85-802E-B12E547AB628}"/>
    <cellStyle name="Comma 2 4 2 2 3 4 3 2" xfId="25755" xr:uid="{DCF10E09-E990-4255-9D7E-33C0A7B45AD3}"/>
    <cellStyle name="Comma 2 4 2 2 3 4 3 2 2" xfId="56579" xr:uid="{E498719B-9D3E-48A7-98E6-53DEE019DB13}"/>
    <cellStyle name="Comma 2 4 2 2 3 4 3 3" xfId="41169" xr:uid="{D0A69539-4DDA-4CD4-B809-BD5877479814}"/>
    <cellStyle name="Comma 2 4 2 2 3 4 4" xfId="17946" xr:uid="{20B9A081-1B52-4703-BE13-C3B799AEE6DF}"/>
    <cellStyle name="Comma 2 4 2 2 3 4 4 2" xfId="48770" xr:uid="{8BF87D4C-A4EC-4B7B-8566-11D15D66272F}"/>
    <cellStyle name="Comma 2 4 2 2 3 4 5" xfId="33360" xr:uid="{48515F49-F553-431E-9909-68C780E7E7E1}"/>
    <cellStyle name="Comma 2 4 2 2 3 5" xfId="4437" xr:uid="{230C3390-1C3A-45E8-8BA0-7D55D14A2346}"/>
    <cellStyle name="Comma 2 4 2 2 3 5 2" xfId="12248" xr:uid="{C416E620-1744-47B6-A4A9-D74D4F9C261F}"/>
    <cellStyle name="Comma 2 4 2 2 3 5 2 2" xfId="27659" xr:uid="{683499E2-D7A8-4358-92BC-0F873ED828BB}"/>
    <cellStyle name="Comma 2 4 2 2 3 5 2 2 2" xfId="58483" xr:uid="{5C857BC9-980D-4B24-A7A9-645060181CDE}"/>
    <cellStyle name="Comma 2 4 2 2 3 5 2 3" xfId="43073" xr:uid="{C008A56B-EE35-4E45-B343-CD4EEE33A508}"/>
    <cellStyle name="Comma 2 4 2 2 3 5 3" xfId="19850" xr:uid="{72AE90D4-B605-4BCE-8A83-0B4A85DB66DC}"/>
    <cellStyle name="Comma 2 4 2 2 3 5 3 2" xfId="50674" xr:uid="{339D30DE-EECE-4435-AEA9-0C44FFFE276C}"/>
    <cellStyle name="Comma 2 4 2 2 3 5 4" xfId="35264" xr:uid="{340B3A22-3A71-4050-9DB5-B7E135478408}"/>
    <cellStyle name="Comma 2 4 2 2 3 6" xfId="8445" xr:uid="{A9D85C33-9CC4-4B0A-A01D-7F2300749EF5}"/>
    <cellStyle name="Comma 2 4 2 2 3 6 2" xfId="23856" xr:uid="{E4807DE8-F820-4ED4-BAAB-C89C968B6271}"/>
    <cellStyle name="Comma 2 4 2 2 3 6 2 2" xfId="54680" xr:uid="{41317450-02B5-4724-A87A-024DB46D2931}"/>
    <cellStyle name="Comma 2 4 2 2 3 6 3" xfId="39270" xr:uid="{55692E43-6357-49D6-AB1F-5A92BD949FE9}"/>
    <cellStyle name="Comma 2 4 2 2 3 7" xfId="16047" xr:uid="{D9BD9D6D-21FD-4259-B092-EB9140D2BCE3}"/>
    <cellStyle name="Comma 2 4 2 2 3 7 2" xfId="46871" xr:uid="{1FEA4D87-2241-4BCE-A0C7-9D8D7417D281}"/>
    <cellStyle name="Comma 2 4 2 2 3 8" xfId="31461" xr:uid="{7DC1D68A-317C-4FE0-B207-4E1452B2FC96}"/>
    <cellStyle name="Comma 2 4 2 2 4" xfId="425" xr:uid="{CC8808E2-2B30-4DE2-AB35-D08D0D51D8D6}"/>
    <cellStyle name="Comma 2 4 2 2 4 2" xfId="1058" xr:uid="{48BBA9EB-C6B7-49C1-8216-C33478624F0E}"/>
    <cellStyle name="Comma 2 4 2 2 4 2 2" xfId="2957" xr:uid="{0281E0E7-4E59-47D7-83A8-511A18688F5D}"/>
    <cellStyle name="Comma 2 4 2 2 4 2 2 2" xfId="6760" xr:uid="{05989A2C-5E8B-48F4-8A3A-387DBA042051}"/>
    <cellStyle name="Comma 2 4 2 2 4 2 2 2 2" xfId="14571" xr:uid="{0377F7EA-91AE-49DE-AD5C-215FCC6F4DD4}"/>
    <cellStyle name="Comma 2 4 2 2 4 2 2 2 2 2" xfId="29982" xr:uid="{7254B9F2-BF38-46F4-9EA8-6B52EDA37F42}"/>
    <cellStyle name="Comma 2 4 2 2 4 2 2 2 2 2 2" xfId="60806" xr:uid="{3F1F7766-A667-4707-9B9B-E7B92A3ABA0C}"/>
    <cellStyle name="Comma 2 4 2 2 4 2 2 2 2 3" xfId="45396" xr:uid="{A1D359B0-180D-4078-9B92-3376609D7D13}"/>
    <cellStyle name="Comma 2 4 2 2 4 2 2 2 3" xfId="22173" xr:uid="{E1D826B8-BB63-4A3C-9D31-CA7A71B0CDC4}"/>
    <cellStyle name="Comma 2 4 2 2 4 2 2 2 3 2" xfId="52997" xr:uid="{2A4DE299-737D-4E7D-87E4-322DB9FCD469}"/>
    <cellStyle name="Comma 2 4 2 2 4 2 2 2 4" xfId="37587" xr:uid="{B5B599F7-5DE8-461D-A9D1-F233195ABD0F}"/>
    <cellStyle name="Comma 2 4 2 2 4 2 2 3" xfId="10768" xr:uid="{798F3212-80AA-4D6A-969D-5E66AEC998F5}"/>
    <cellStyle name="Comma 2 4 2 2 4 2 2 3 2" xfId="26179" xr:uid="{A86D0D9A-F632-4ECF-8186-03AF12CCA6EB}"/>
    <cellStyle name="Comma 2 4 2 2 4 2 2 3 2 2" xfId="57003" xr:uid="{87E9A208-61AC-4D64-A8A4-1DF986EE5EC8}"/>
    <cellStyle name="Comma 2 4 2 2 4 2 2 3 3" xfId="41593" xr:uid="{C4E45420-5370-4569-B448-6223F8AB4D9B}"/>
    <cellStyle name="Comma 2 4 2 2 4 2 2 4" xfId="18370" xr:uid="{AACADC9C-7CF3-4AF1-B1F7-A1A87691E43B}"/>
    <cellStyle name="Comma 2 4 2 2 4 2 2 4 2" xfId="49194" xr:uid="{F4BBAB87-2B9D-4DFC-8EA1-3419ED497B44}"/>
    <cellStyle name="Comma 2 4 2 2 4 2 2 5" xfId="33784" xr:uid="{E33DB7F4-1350-4E1D-9245-531AD1B6F1F1}"/>
    <cellStyle name="Comma 2 4 2 2 4 2 3" xfId="4861" xr:uid="{6564D968-1E75-4201-A2A6-A7D5C7A0FD9B}"/>
    <cellStyle name="Comma 2 4 2 2 4 2 3 2" xfId="12672" xr:uid="{DE0CD942-FB97-4C86-994A-8FD74A04ABE7}"/>
    <cellStyle name="Comma 2 4 2 2 4 2 3 2 2" xfId="28083" xr:uid="{34D4F3C6-E29E-48E3-9CA9-33029092BC1B}"/>
    <cellStyle name="Comma 2 4 2 2 4 2 3 2 2 2" xfId="58907" xr:uid="{4D1F0B34-9F8C-46E1-B16E-02FFD2E71CD2}"/>
    <cellStyle name="Comma 2 4 2 2 4 2 3 2 3" xfId="43497" xr:uid="{B394F6F9-93FF-4D57-AFCD-985D38E5FD02}"/>
    <cellStyle name="Comma 2 4 2 2 4 2 3 3" xfId="20274" xr:uid="{B0FCCADA-87FC-4036-BC00-C49450A78E75}"/>
    <cellStyle name="Comma 2 4 2 2 4 2 3 3 2" xfId="51098" xr:uid="{A3F693E4-C760-4062-B53C-F515FF5AE405}"/>
    <cellStyle name="Comma 2 4 2 2 4 2 3 4" xfId="35688" xr:uid="{2A4BBDBF-2151-4CDB-B792-A0F8ED197B65}"/>
    <cellStyle name="Comma 2 4 2 2 4 2 4" xfId="8869" xr:uid="{B0BBF07E-0BBC-419B-924A-550DCBC986E5}"/>
    <cellStyle name="Comma 2 4 2 2 4 2 4 2" xfId="24280" xr:uid="{24A6E37E-A07D-4530-9AD6-2F62A3DFD6DA}"/>
    <cellStyle name="Comma 2 4 2 2 4 2 4 2 2" xfId="55104" xr:uid="{E0F1DA71-40AE-4873-8FB9-3D66AE9435CE}"/>
    <cellStyle name="Comma 2 4 2 2 4 2 4 3" xfId="39694" xr:uid="{1BFD0AEC-2C32-4CD7-9E24-AC36B4E09D5E}"/>
    <cellStyle name="Comma 2 4 2 2 4 2 5" xfId="16471" xr:uid="{4D6DAD39-FEB5-4EE9-99BE-9A70F6E71A71}"/>
    <cellStyle name="Comma 2 4 2 2 4 2 5 2" xfId="47295" xr:uid="{4FC6C700-634D-47E4-8778-CD85352346B1}"/>
    <cellStyle name="Comma 2 4 2 2 4 2 6" xfId="31885" xr:uid="{0E786A79-5D6B-4AB9-BAAF-9B513CEC3ADF}"/>
    <cellStyle name="Comma 2 4 2 2 4 3" xfId="1691" xr:uid="{604001C4-EB3A-4028-8DA3-0B9C8467A94E}"/>
    <cellStyle name="Comma 2 4 2 2 4 3 2" xfId="3590" xr:uid="{B3EEB45E-A8DA-468C-9F09-8672FDAFD57B}"/>
    <cellStyle name="Comma 2 4 2 2 4 3 2 2" xfId="7393" xr:uid="{006DF12B-8A23-41C4-B0BF-B4AA93402CD1}"/>
    <cellStyle name="Comma 2 4 2 2 4 3 2 2 2" xfId="15204" xr:uid="{7657C26F-0713-441A-8CFF-227CB0EC0DF7}"/>
    <cellStyle name="Comma 2 4 2 2 4 3 2 2 2 2" xfId="30615" xr:uid="{4B8336B7-42EB-4D89-8ACC-B24C567565AA}"/>
    <cellStyle name="Comma 2 4 2 2 4 3 2 2 2 2 2" xfId="61439" xr:uid="{07AFDB3F-2489-4E3F-A7AA-732C63D379B7}"/>
    <cellStyle name="Comma 2 4 2 2 4 3 2 2 2 3" xfId="46029" xr:uid="{E8B0C8CF-FA0C-473A-A14A-63937E812561}"/>
    <cellStyle name="Comma 2 4 2 2 4 3 2 2 3" xfId="22806" xr:uid="{331C6B8A-1C4A-4A93-98D5-3B8354EED525}"/>
    <cellStyle name="Comma 2 4 2 2 4 3 2 2 3 2" xfId="53630" xr:uid="{801BCEED-7576-4315-B5C8-718F1F45516E}"/>
    <cellStyle name="Comma 2 4 2 2 4 3 2 2 4" xfId="38220" xr:uid="{ED1A9B32-B9ED-47DA-A340-1841E84ED610}"/>
    <cellStyle name="Comma 2 4 2 2 4 3 2 3" xfId="11401" xr:uid="{C64C7E69-970B-40EC-8F1E-07B89628C7AA}"/>
    <cellStyle name="Comma 2 4 2 2 4 3 2 3 2" xfId="26812" xr:uid="{F46CA939-EB49-4FA9-A63A-30385AE82CE9}"/>
    <cellStyle name="Comma 2 4 2 2 4 3 2 3 2 2" xfId="57636" xr:uid="{08C3DF02-8547-47E6-9286-F566E82D7532}"/>
    <cellStyle name="Comma 2 4 2 2 4 3 2 3 3" xfId="42226" xr:uid="{E7AD6E4E-EB34-490D-B12E-EC378A6A1792}"/>
    <cellStyle name="Comma 2 4 2 2 4 3 2 4" xfId="19003" xr:uid="{837B57C7-CD92-41ED-808D-50D3FC4B9D51}"/>
    <cellStyle name="Comma 2 4 2 2 4 3 2 4 2" xfId="49827" xr:uid="{8B1B031B-178C-4F38-A2E2-E90B88EA4BB0}"/>
    <cellStyle name="Comma 2 4 2 2 4 3 2 5" xfId="34417" xr:uid="{F8869973-F7BB-4AA0-B659-6F49E6A25CA9}"/>
    <cellStyle name="Comma 2 4 2 2 4 3 3" xfId="5494" xr:uid="{A6339B85-B118-49E5-B2E5-2E2C8B7F6DD1}"/>
    <cellStyle name="Comma 2 4 2 2 4 3 3 2" xfId="13305" xr:uid="{5585DA4F-68B2-4D16-9A25-9CE8FB235670}"/>
    <cellStyle name="Comma 2 4 2 2 4 3 3 2 2" xfId="28716" xr:uid="{C8A33B5C-C98C-45F3-8A44-E82F4161E950}"/>
    <cellStyle name="Comma 2 4 2 2 4 3 3 2 2 2" xfId="59540" xr:uid="{573A0E77-FA01-4430-B6C5-46B37C45FD69}"/>
    <cellStyle name="Comma 2 4 2 2 4 3 3 2 3" xfId="44130" xr:uid="{B84D8892-73B3-4C97-AE8C-4B8F6653BD0F}"/>
    <cellStyle name="Comma 2 4 2 2 4 3 3 3" xfId="20907" xr:uid="{28C056A9-1FBA-472D-8F1F-9BB721EFB84F}"/>
    <cellStyle name="Comma 2 4 2 2 4 3 3 3 2" xfId="51731" xr:uid="{C1A27251-9FA9-493B-B7DE-03BCCD56F6DC}"/>
    <cellStyle name="Comma 2 4 2 2 4 3 3 4" xfId="36321" xr:uid="{11DADCDA-D132-4E84-9C88-D29840ED6429}"/>
    <cellStyle name="Comma 2 4 2 2 4 3 4" xfId="9502" xr:uid="{7AF5A3D5-01EC-459F-A50C-53AE4B00004E}"/>
    <cellStyle name="Comma 2 4 2 2 4 3 4 2" xfId="24913" xr:uid="{4B31404E-8D67-4CDC-85EE-56AEC3052521}"/>
    <cellStyle name="Comma 2 4 2 2 4 3 4 2 2" xfId="55737" xr:uid="{04FB19B7-A537-4F6E-B038-0AC27097DE75}"/>
    <cellStyle name="Comma 2 4 2 2 4 3 4 3" xfId="40327" xr:uid="{9D795781-B633-479B-805D-51DF5225BCA9}"/>
    <cellStyle name="Comma 2 4 2 2 4 3 5" xfId="17104" xr:uid="{7CC58CD5-80D6-4165-821E-6C2FF1DC3598}"/>
    <cellStyle name="Comma 2 4 2 2 4 3 5 2" xfId="47928" xr:uid="{316FE9A5-6ECF-45D6-9467-2165F6E49BEA}"/>
    <cellStyle name="Comma 2 4 2 2 4 3 6" xfId="32518" xr:uid="{6AF35862-9995-428D-9F69-1B2B1A72B283}"/>
    <cellStyle name="Comma 2 4 2 2 4 4" xfId="2324" xr:uid="{C1723920-E39B-410A-BAEE-9A8F7EB5EFFD}"/>
    <cellStyle name="Comma 2 4 2 2 4 4 2" xfId="6127" xr:uid="{D1A73715-0200-4BE4-896D-2E2268758C64}"/>
    <cellStyle name="Comma 2 4 2 2 4 4 2 2" xfId="13938" xr:uid="{AC030F54-48FC-49FD-B710-25AA6E91023C}"/>
    <cellStyle name="Comma 2 4 2 2 4 4 2 2 2" xfId="29349" xr:uid="{DF670801-C27B-4263-B396-7DB415D2D4E2}"/>
    <cellStyle name="Comma 2 4 2 2 4 4 2 2 2 2" xfId="60173" xr:uid="{47E1CA5F-72C5-4681-8E29-52071A43C7E4}"/>
    <cellStyle name="Comma 2 4 2 2 4 4 2 2 3" xfId="44763" xr:uid="{410A8B2F-4C56-4451-A69D-850C9A0450F8}"/>
    <cellStyle name="Comma 2 4 2 2 4 4 2 3" xfId="21540" xr:uid="{05A09216-C828-4361-A129-684C30D789B2}"/>
    <cellStyle name="Comma 2 4 2 2 4 4 2 3 2" xfId="52364" xr:uid="{2E983D80-467E-4531-A7E3-0477799F0806}"/>
    <cellStyle name="Comma 2 4 2 2 4 4 2 4" xfId="36954" xr:uid="{41B48E13-4199-48C9-B3A5-16FA5D21214E}"/>
    <cellStyle name="Comma 2 4 2 2 4 4 3" xfId="10135" xr:uid="{DD86971B-8009-4248-B919-CABF4D8B2C2C}"/>
    <cellStyle name="Comma 2 4 2 2 4 4 3 2" xfId="25546" xr:uid="{1A35030C-3ABF-42FC-81C4-443CE2E1E020}"/>
    <cellStyle name="Comma 2 4 2 2 4 4 3 2 2" xfId="56370" xr:uid="{509A09D9-8B4E-406E-BAEB-37C46F98EFD8}"/>
    <cellStyle name="Comma 2 4 2 2 4 4 3 3" xfId="40960" xr:uid="{3C649769-B32E-4C10-9CAD-7C7BABAE76F5}"/>
    <cellStyle name="Comma 2 4 2 2 4 4 4" xfId="17737" xr:uid="{2E1C4DB9-3148-4DE2-8769-C52095E6459A}"/>
    <cellStyle name="Comma 2 4 2 2 4 4 4 2" xfId="48561" xr:uid="{5DAF88FF-5DA2-4D6A-AC06-CBEA099AD3DC}"/>
    <cellStyle name="Comma 2 4 2 2 4 4 5" xfId="33151" xr:uid="{97714419-AD0C-4B9C-AE98-38546E445472}"/>
    <cellStyle name="Comma 2 4 2 2 4 5" xfId="4228" xr:uid="{4A00632A-91A1-4DFC-911C-9D4C8EB0167F}"/>
    <cellStyle name="Comma 2 4 2 2 4 5 2" xfId="12039" xr:uid="{D7B20E18-244A-4FC6-A728-2D1B0C32D6C3}"/>
    <cellStyle name="Comma 2 4 2 2 4 5 2 2" xfId="27450" xr:uid="{7E62C060-B804-4C77-845C-F76B13668BA0}"/>
    <cellStyle name="Comma 2 4 2 2 4 5 2 2 2" xfId="58274" xr:uid="{415CA543-2743-4068-AFC8-5B88AB39492A}"/>
    <cellStyle name="Comma 2 4 2 2 4 5 2 3" xfId="42864" xr:uid="{98D0C73E-6AD7-4AC2-ACC8-C079F1D4E027}"/>
    <cellStyle name="Comma 2 4 2 2 4 5 3" xfId="19641" xr:uid="{0E93E625-0601-41F8-8A60-98A7A50DAFD9}"/>
    <cellStyle name="Comma 2 4 2 2 4 5 3 2" xfId="50465" xr:uid="{9495713D-CF7F-4932-9D14-3A6BB8739FAB}"/>
    <cellStyle name="Comma 2 4 2 2 4 5 4" xfId="35055" xr:uid="{1F7FDF09-793B-4C1C-BE4A-4B6991BD8E44}"/>
    <cellStyle name="Comma 2 4 2 2 4 6" xfId="8236" xr:uid="{A6E66FBA-2711-40F9-89FB-810E926EE149}"/>
    <cellStyle name="Comma 2 4 2 2 4 6 2" xfId="23647" xr:uid="{FD41DA8B-2C83-4A7F-9EED-743FD793039C}"/>
    <cellStyle name="Comma 2 4 2 2 4 6 2 2" xfId="54471" xr:uid="{51392ED0-52B7-41E3-9827-ED957DCB9FB7}"/>
    <cellStyle name="Comma 2 4 2 2 4 6 3" xfId="39061" xr:uid="{CC5A263A-BBBC-4EDC-A0D0-F7973879FE06}"/>
    <cellStyle name="Comma 2 4 2 2 4 7" xfId="15838" xr:uid="{6160B739-11EE-4197-BE96-FEEC40BD14A7}"/>
    <cellStyle name="Comma 2 4 2 2 4 7 2" xfId="46662" xr:uid="{92773D42-9A1B-4146-852D-E653733BE061}"/>
    <cellStyle name="Comma 2 4 2 2 4 8" xfId="31252" xr:uid="{5DC100FA-A138-44B2-90A2-A7EB176B004E}"/>
    <cellStyle name="Comma 2 4 2 2 5" xfId="845" xr:uid="{C87639BA-AC62-48EB-A9E0-719681C905D6}"/>
    <cellStyle name="Comma 2 4 2 2 5 2" xfId="2744" xr:uid="{0506FBDF-CA03-40F4-9C3D-26CF7FE5EFBC}"/>
    <cellStyle name="Comma 2 4 2 2 5 2 2" xfId="6547" xr:uid="{1FDB8D64-7C24-43AE-9405-046580B0F5AA}"/>
    <cellStyle name="Comma 2 4 2 2 5 2 2 2" xfId="14358" xr:uid="{F9D3E1B3-DA02-4BAF-811E-43F78C40F530}"/>
    <cellStyle name="Comma 2 4 2 2 5 2 2 2 2" xfId="29769" xr:uid="{2A3A8D4B-DA90-43E1-9997-D73C9D085EDC}"/>
    <cellStyle name="Comma 2 4 2 2 5 2 2 2 2 2" xfId="60593" xr:uid="{44FD5EE3-A4C0-43BA-9D69-FEF7B21F6268}"/>
    <cellStyle name="Comma 2 4 2 2 5 2 2 2 3" xfId="45183" xr:uid="{15908719-3306-4017-9CD9-4BC1DE549035}"/>
    <cellStyle name="Comma 2 4 2 2 5 2 2 3" xfId="21960" xr:uid="{78943BDA-92CA-4FD9-B103-DCD3662BA310}"/>
    <cellStyle name="Comma 2 4 2 2 5 2 2 3 2" xfId="52784" xr:uid="{7515C036-CE5A-4325-8CAB-F4EC6F2C7781}"/>
    <cellStyle name="Comma 2 4 2 2 5 2 2 4" xfId="37374" xr:uid="{2128DF60-419D-4636-9075-11F9F51A5F0D}"/>
    <cellStyle name="Comma 2 4 2 2 5 2 3" xfId="10555" xr:uid="{E8C9C3AF-3049-4A17-894B-63DD4255DAB9}"/>
    <cellStyle name="Comma 2 4 2 2 5 2 3 2" xfId="25966" xr:uid="{44F0A9C2-0BD3-4C40-AB91-198B4EFEC873}"/>
    <cellStyle name="Comma 2 4 2 2 5 2 3 2 2" xfId="56790" xr:uid="{DB81E66B-7C0A-49BB-8317-3F7798030B4B}"/>
    <cellStyle name="Comma 2 4 2 2 5 2 3 3" xfId="41380" xr:uid="{8D589C15-EF26-499C-991C-591D24633288}"/>
    <cellStyle name="Comma 2 4 2 2 5 2 4" xfId="18157" xr:uid="{20EB95FD-F5F0-40E4-8E94-7D3765589ECB}"/>
    <cellStyle name="Comma 2 4 2 2 5 2 4 2" xfId="48981" xr:uid="{09D148AC-264A-40E9-B8E9-850918C45F14}"/>
    <cellStyle name="Comma 2 4 2 2 5 2 5" xfId="33571" xr:uid="{9F41CB8D-10F8-4443-8554-DCFE5775DA0E}"/>
    <cellStyle name="Comma 2 4 2 2 5 3" xfId="4648" xr:uid="{BF1AA474-4651-4527-B44C-DEFB7E6811E6}"/>
    <cellStyle name="Comma 2 4 2 2 5 3 2" xfId="12459" xr:uid="{66A96264-D781-4131-9136-1CDDA98CF603}"/>
    <cellStyle name="Comma 2 4 2 2 5 3 2 2" xfId="27870" xr:uid="{CEEB0970-4BD7-459D-90DA-293859B42872}"/>
    <cellStyle name="Comma 2 4 2 2 5 3 2 2 2" xfId="58694" xr:uid="{6066E59D-CFF0-4B54-80DD-2E9731A03446}"/>
    <cellStyle name="Comma 2 4 2 2 5 3 2 3" xfId="43284" xr:uid="{D7B15869-30C4-4904-B902-07FE41782A89}"/>
    <cellStyle name="Comma 2 4 2 2 5 3 3" xfId="20061" xr:uid="{CFD2908F-B557-4F24-B3FA-5E284118D4F3}"/>
    <cellStyle name="Comma 2 4 2 2 5 3 3 2" xfId="50885" xr:uid="{C9A28BA3-B3C3-4CA9-8B8A-5E64A9B65A40}"/>
    <cellStyle name="Comma 2 4 2 2 5 3 4" xfId="35475" xr:uid="{8A317DC0-E75F-43B0-B78E-FD243D6CAB36}"/>
    <cellStyle name="Comma 2 4 2 2 5 4" xfId="8656" xr:uid="{496C6812-D8D0-4B63-964D-E1A4CF10E5CC}"/>
    <cellStyle name="Comma 2 4 2 2 5 4 2" xfId="24067" xr:uid="{DA6F1273-E725-4275-AE87-CED6470E9C60}"/>
    <cellStyle name="Comma 2 4 2 2 5 4 2 2" xfId="54891" xr:uid="{6C6CEECA-838A-4622-B85A-CE3326D8B1B8}"/>
    <cellStyle name="Comma 2 4 2 2 5 4 3" xfId="39481" xr:uid="{0B9EBC18-16DC-4703-883B-1BC705EAACD4}"/>
    <cellStyle name="Comma 2 4 2 2 5 5" xfId="16258" xr:uid="{3DB64429-99E3-4305-9263-77CC6BCD5DED}"/>
    <cellStyle name="Comma 2 4 2 2 5 5 2" xfId="47082" xr:uid="{5A72786E-AC34-4488-B7E3-A8E2971780E0}"/>
    <cellStyle name="Comma 2 4 2 2 5 6" xfId="31672" xr:uid="{6BA290E5-AE5F-43C4-A7CA-7F7EB2286160}"/>
    <cellStyle name="Comma 2 4 2 2 6" xfId="1478" xr:uid="{5F03F5C2-B96B-4819-8160-39F50D726318}"/>
    <cellStyle name="Comma 2 4 2 2 6 2" xfId="3377" xr:uid="{AE7C7638-CE34-4159-990B-91FB24586C85}"/>
    <cellStyle name="Comma 2 4 2 2 6 2 2" xfId="7180" xr:uid="{ABE651C5-3C94-4081-89A5-9DE9217EB62F}"/>
    <cellStyle name="Comma 2 4 2 2 6 2 2 2" xfId="14991" xr:uid="{6A2623F3-B58A-4DCF-839F-3956D8CF0796}"/>
    <cellStyle name="Comma 2 4 2 2 6 2 2 2 2" xfId="30402" xr:uid="{CC46C36A-FF27-4391-AC6C-E8797C80F4E1}"/>
    <cellStyle name="Comma 2 4 2 2 6 2 2 2 2 2" xfId="61226" xr:uid="{68818794-2B5F-4352-868E-D719CDEB292E}"/>
    <cellStyle name="Comma 2 4 2 2 6 2 2 2 3" xfId="45816" xr:uid="{E23CA1DD-181E-4C05-86FC-B0DB72E7F113}"/>
    <cellStyle name="Comma 2 4 2 2 6 2 2 3" xfId="22593" xr:uid="{1E5E3CC5-8BDB-4303-BAD0-501B14B0C004}"/>
    <cellStyle name="Comma 2 4 2 2 6 2 2 3 2" xfId="53417" xr:uid="{BC398832-1B55-46C0-83C5-7F19965BEA0F}"/>
    <cellStyle name="Comma 2 4 2 2 6 2 2 4" xfId="38007" xr:uid="{950E565C-5190-451F-A3B5-C63133C51820}"/>
    <cellStyle name="Comma 2 4 2 2 6 2 3" xfId="11188" xr:uid="{02BCEDC7-5B10-4E0F-9B5A-E6B000EDA7B3}"/>
    <cellStyle name="Comma 2 4 2 2 6 2 3 2" xfId="26599" xr:uid="{917CD535-A007-4A07-B271-AA9080F6F368}"/>
    <cellStyle name="Comma 2 4 2 2 6 2 3 2 2" xfId="57423" xr:uid="{0DCC5327-493A-49A7-A298-2A8CBB19FF3B}"/>
    <cellStyle name="Comma 2 4 2 2 6 2 3 3" xfId="42013" xr:uid="{BA6D90FB-B450-4BF2-B73C-FA851A2493FE}"/>
    <cellStyle name="Comma 2 4 2 2 6 2 4" xfId="18790" xr:uid="{39CF5000-E40E-4FCF-AB0B-5490215B4C1B}"/>
    <cellStyle name="Comma 2 4 2 2 6 2 4 2" xfId="49614" xr:uid="{9B3EF6BC-1E18-43E8-A950-704EBB703908}"/>
    <cellStyle name="Comma 2 4 2 2 6 2 5" xfId="34204" xr:uid="{BAE14A15-5212-4DE1-AD27-BC74F32507D6}"/>
    <cellStyle name="Comma 2 4 2 2 6 3" xfId="5281" xr:uid="{93858557-550F-49DA-90A6-F351322CFD05}"/>
    <cellStyle name="Comma 2 4 2 2 6 3 2" xfId="13092" xr:uid="{62264BF9-96C0-4E82-BDDD-0CF56746157A}"/>
    <cellStyle name="Comma 2 4 2 2 6 3 2 2" xfId="28503" xr:uid="{17F87B6D-0149-45D3-B120-ED64D435A8DF}"/>
    <cellStyle name="Comma 2 4 2 2 6 3 2 2 2" xfId="59327" xr:uid="{35007ECA-A2FC-4475-875D-80C1D85949E1}"/>
    <cellStyle name="Comma 2 4 2 2 6 3 2 3" xfId="43917" xr:uid="{41DA06EF-7C50-4C72-89FD-91A3181E74F8}"/>
    <cellStyle name="Comma 2 4 2 2 6 3 3" xfId="20694" xr:uid="{6F8E54E2-7049-4682-9FAE-0AA894B917AC}"/>
    <cellStyle name="Comma 2 4 2 2 6 3 3 2" xfId="51518" xr:uid="{335B985F-E610-44A7-87AF-3DF67F41F2DF}"/>
    <cellStyle name="Comma 2 4 2 2 6 3 4" xfId="36108" xr:uid="{B5F4F1F6-C333-44D5-9106-EBECB8AE5EEB}"/>
    <cellStyle name="Comma 2 4 2 2 6 4" xfId="9289" xr:uid="{51D5C2E2-4932-410F-8D9F-9830621E1E53}"/>
    <cellStyle name="Comma 2 4 2 2 6 4 2" xfId="24700" xr:uid="{FEED4AD7-E992-4075-A54D-4966CAE602ED}"/>
    <cellStyle name="Comma 2 4 2 2 6 4 2 2" xfId="55524" xr:uid="{3AE2CF50-AE96-48C7-871D-10A7F08C0ADE}"/>
    <cellStyle name="Comma 2 4 2 2 6 4 3" xfId="40114" xr:uid="{87EF3CDA-C051-4057-8FF0-C7FE785D1532}"/>
    <cellStyle name="Comma 2 4 2 2 6 5" xfId="16891" xr:uid="{48F4BA15-4321-4F3C-B2A2-6C7D6F810785}"/>
    <cellStyle name="Comma 2 4 2 2 6 5 2" xfId="47715" xr:uid="{A805323A-5EE3-4955-8DFF-6B33CF99CCD7}"/>
    <cellStyle name="Comma 2 4 2 2 6 6" xfId="32305" xr:uid="{01EA8F94-6C1C-4E77-8FCE-8D67B8413332}"/>
    <cellStyle name="Comma 2 4 2 2 7" xfId="2111" xr:uid="{D15368B3-BF2B-4186-9EFA-76529652E179}"/>
    <cellStyle name="Comma 2 4 2 2 7 2" xfId="5914" xr:uid="{EE382563-C67E-4F1F-9763-3964F492ABC0}"/>
    <cellStyle name="Comma 2 4 2 2 7 2 2" xfId="13725" xr:uid="{80F038E3-A245-4582-8EED-2C2D813CBBF7}"/>
    <cellStyle name="Comma 2 4 2 2 7 2 2 2" xfId="29136" xr:uid="{DB4D434A-836F-4F70-9589-1A860E261829}"/>
    <cellStyle name="Comma 2 4 2 2 7 2 2 2 2" xfId="59960" xr:uid="{D18F1FDA-D9F8-4DE2-9E43-8BBFA5B80AC3}"/>
    <cellStyle name="Comma 2 4 2 2 7 2 2 3" xfId="44550" xr:uid="{98F0470C-8855-4443-B4F8-4F2A14342D2F}"/>
    <cellStyle name="Comma 2 4 2 2 7 2 3" xfId="21327" xr:uid="{5DCB9B40-2A1F-4A74-83BA-85FE536EDF25}"/>
    <cellStyle name="Comma 2 4 2 2 7 2 3 2" xfId="52151" xr:uid="{11CFCB1C-D2A5-4DF7-965C-09E6EF817F5E}"/>
    <cellStyle name="Comma 2 4 2 2 7 2 4" xfId="36741" xr:uid="{56A2F1C9-4B87-4315-ADC8-2364B2A2D603}"/>
    <cellStyle name="Comma 2 4 2 2 7 3" xfId="9922" xr:uid="{780704BB-2597-4843-8559-B5B4DC475CC8}"/>
    <cellStyle name="Comma 2 4 2 2 7 3 2" xfId="25333" xr:uid="{C425DAD7-112B-4CCD-AC8E-9CACB7688954}"/>
    <cellStyle name="Comma 2 4 2 2 7 3 2 2" xfId="56157" xr:uid="{8502944B-1ED3-467D-B2ED-DD7CC5C083EF}"/>
    <cellStyle name="Comma 2 4 2 2 7 3 3" xfId="40747" xr:uid="{F0D46286-2559-4DB4-9F64-513ED4E39822}"/>
    <cellStyle name="Comma 2 4 2 2 7 4" xfId="17524" xr:uid="{E9166CDC-416F-4F16-B606-2766A17DF229}"/>
    <cellStyle name="Comma 2 4 2 2 7 4 2" xfId="48348" xr:uid="{9F9F7253-1F03-46F8-9A2A-6907BCE9E675}"/>
    <cellStyle name="Comma 2 4 2 2 7 5" xfId="32938" xr:uid="{56096AB0-4DB9-4B78-A506-E616DE8ABD6C}"/>
    <cellStyle name="Comma 2 4 2 2 8" xfId="4015" xr:uid="{AC99BCEC-B722-4AC8-8E9D-2D07389FEC2B}"/>
    <cellStyle name="Comma 2 4 2 2 8 2" xfId="11826" xr:uid="{97F80F84-3AE2-42C8-83BF-C209E04265EB}"/>
    <cellStyle name="Comma 2 4 2 2 8 2 2" xfId="27237" xr:uid="{DC07752A-C5C3-445F-8ACB-F9028A5D47C3}"/>
    <cellStyle name="Comma 2 4 2 2 8 2 2 2" xfId="58061" xr:uid="{82B9591E-5794-451F-AE78-72F9B51ECC40}"/>
    <cellStyle name="Comma 2 4 2 2 8 2 3" xfId="42651" xr:uid="{62968CE8-6FC9-430A-89BF-EC38CDAF7061}"/>
    <cellStyle name="Comma 2 4 2 2 8 3" xfId="19428" xr:uid="{CEFB3D8D-BB35-4CA6-B37A-2D7C006BA447}"/>
    <cellStyle name="Comma 2 4 2 2 8 3 2" xfId="50252" xr:uid="{0B66F3F0-316B-44A6-BC91-D1DAA4B6A098}"/>
    <cellStyle name="Comma 2 4 2 2 8 4" xfId="34842" xr:uid="{9F9A8597-D2D1-4BD7-8E28-18F0ACB8F32C}"/>
    <cellStyle name="Comma 2 4 2 2 9" xfId="8023" xr:uid="{36ACB5B6-76E4-477B-9524-71E46A459A05}"/>
    <cellStyle name="Comma 2 4 2 2 9 2" xfId="23434" xr:uid="{50990B39-B4F2-4DEE-A29D-A2B5046DDB3D}"/>
    <cellStyle name="Comma 2 4 2 2 9 2 2" xfId="54258" xr:uid="{88487717-3645-4478-9D0D-4DBB87B63D22}"/>
    <cellStyle name="Comma 2 4 2 2 9 3" xfId="38848" xr:uid="{CDFBAA4F-2AB2-4E37-8644-AD709782DF80}"/>
    <cellStyle name="Comma 2 4 2 3" xfId="251" xr:uid="{F70FCD69-A667-46D6-B555-5AB174464983}"/>
    <cellStyle name="Comma 2 4 2 3 10" xfId="15665" xr:uid="{B1E53251-E778-49DD-8592-85984B4FFBA2}"/>
    <cellStyle name="Comma 2 4 2 3 10 2" xfId="46489" xr:uid="{4F4D57A2-937A-4CB8-A598-862D019C5404}"/>
    <cellStyle name="Comma 2 4 2 3 11" xfId="31079" xr:uid="{42144012-FD06-448B-8680-97BC8D286EFF}"/>
    <cellStyle name="Comma 2 4 2 3 2" xfId="674" xr:uid="{9C2AA8D2-D340-4196-9A08-C53D3A661D47}"/>
    <cellStyle name="Comma 2 4 2 3 2 2" xfId="1307" xr:uid="{60CCE4FB-6D26-4A0F-A739-D9DE44CF0684}"/>
    <cellStyle name="Comma 2 4 2 3 2 2 2" xfId="3206" xr:uid="{06C2063F-8B8E-4870-954D-AEE05BE212A4}"/>
    <cellStyle name="Comma 2 4 2 3 2 2 2 2" xfId="7009" xr:uid="{F098AB02-C324-4AF9-A88B-4785CD728E03}"/>
    <cellStyle name="Comma 2 4 2 3 2 2 2 2 2" xfId="14820" xr:uid="{BE525767-35D7-430C-83D9-7C6A5C5BEF55}"/>
    <cellStyle name="Comma 2 4 2 3 2 2 2 2 2 2" xfId="30231" xr:uid="{594333F3-0CDC-4059-B649-FDB2079AB03A}"/>
    <cellStyle name="Comma 2 4 2 3 2 2 2 2 2 2 2" xfId="61055" xr:uid="{CFBA1AF4-8FBD-4686-A0CA-730135EAD52D}"/>
    <cellStyle name="Comma 2 4 2 3 2 2 2 2 2 3" xfId="45645" xr:uid="{A69D4844-FE0B-4E6E-B4A8-F0C69E21ECFA}"/>
    <cellStyle name="Comma 2 4 2 3 2 2 2 2 3" xfId="22422" xr:uid="{9FD5572B-56F1-4DC2-B573-BB30B35CFC1B}"/>
    <cellStyle name="Comma 2 4 2 3 2 2 2 2 3 2" xfId="53246" xr:uid="{92AFAC81-77D5-495D-9179-5A658A61EA48}"/>
    <cellStyle name="Comma 2 4 2 3 2 2 2 2 4" xfId="37836" xr:uid="{B1DF78E6-756C-4652-AC49-B913319341AC}"/>
    <cellStyle name="Comma 2 4 2 3 2 2 2 3" xfId="11017" xr:uid="{83A080F8-752A-4894-AC11-476B435E5DF5}"/>
    <cellStyle name="Comma 2 4 2 3 2 2 2 3 2" xfId="26428" xr:uid="{9EC520CA-452C-4856-A91F-25DA217BFFF2}"/>
    <cellStyle name="Comma 2 4 2 3 2 2 2 3 2 2" xfId="57252" xr:uid="{9ED2F824-3B9A-452A-9E25-7B92E317AE78}"/>
    <cellStyle name="Comma 2 4 2 3 2 2 2 3 3" xfId="41842" xr:uid="{031E177C-C222-4901-B3AD-D2DD11B90F04}"/>
    <cellStyle name="Comma 2 4 2 3 2 2 2 4" xfId="18619" xr:uid="{31FB5F43-EB8E-481D-B92D-ED8E8EDA6ECA}"/>
    <cellStyle name="Comma 2 4 2 3 2 2 2 4 2" xfId="49443" xr:uid="{5E26707A-361E-4D91-9DD5-D648940771F2}"/>
    <cellStyle name="Comma 2 4 2 3 2 2 2 5" xfId="34033" xr:uid="{5AE5C045-2130-407A-9236-F2621AE3E93A}"/>
    <cellStyle name="Comma 2 4 2 3 2 2 3" xfId="5110" xr:uid="{DB5E39D4-FC99-4F5B-BDDE-4E1BE2D59EBF}"/>
    <cellStyle name="Comma 2 4 2 3 2 2 3 2" xfId="12921" xr:uid="{F05CDA7D-AD4F-4B92-860D-8C6B2E66A19C}"/>
    <cellStyle name="Comma 2 4 2 3 2 2 3 2 2" xfId="28332" xr:uid="{C076E50A-452F-4B58-A9D8-AA49E398D3CB}"/>
    <cellStyle name="Comma 2 4 2 3 2 2 3 2 2 2" xfId="59156" xr:uid="{BA5360E2-C943-4761-8262-92ADBA325A03}"/>
    <cellStyle name="Comma 2 4 2 3 2 2 3 2 3" xfId="43746" xr:uid="{1FC13137-6543-4115-9017-69865A20FC5E}"/>
    <cellStyle name="Comma 2 4 2 3 2 2 3 3" xfId="20523" xr:uid="{19463A8A-B56C-4AFB-BFB9-ED8E8BEE9CEF}"/>
    <cellStyle name="Comma 2 4 2 3 2 2 3 3 2" xfId="51347" xr:uid="{207B3663-CEC1-4357-8B0A-30B8900DF5D3}"/>
    <cellStyle name="Comma 2 4 2 3 2 2 3 4" xfId="35937" xr:uid="{17D67ECB-18B2-4253-A7C1-6D9525A3A9BC}"/>
    <cellStyle name="Comma 2 4 2 3 2 2 4" xfId="9118" xr:uid="{4BA201DD-C7AA-4D49-85A3-775AF57D6F6D}"/>
    <cellStyle name="Comma 2 4 2 3 2 2 4 2" xfId="24529" xr:uid="{D32D86E2-2AFD-4FDB-B787-7AA1D121DA35}"/>
    <cellStyle name="Comma 2 4 2 3 2 2 4 2 2" xfId="55353" xr:uid="{A4CAF0E8-FC95-4B9D-9AF9-7215BBFB9D9D}"/>
    <cellStyle name="Comma 2 4 2 3 2 2 4 3" xfId="39943" xr:uid="{DC1BF774-0610-4DAD-BC93-6A0FE370B376}"/>
    <cellStyle name="Comma 2 4 2 3 2 2 5" xfId="16720" xr:uid="{196E2F9D-3981-426E-95B5-4666F2F7BFC8}"/>
    <cellStyle name="Comma 2 4 2 3 2 2 5 2" xfId="47544" xr:uid="{878F646A-057F-4F42-8313-2DAC04F755C2}"/>
    <cellStyle name="Comma 2 4 2 3 2 2 6" xfId="32134" xr:uid="{23B0399A-BA31-43E0-AFDB-A8586EAD1A7A}"/>
    <cellStyle name="Comma 2 4 2 3 2 3" xfId="1940" xr:uid="{2788CB76-C522-49FA-9C1B-1ED4536B1A2E}"/>
    <cellStyle name="Comma 2 4 2 3 2 3 2" xfId="3839" xr:uid="{9C684EB8-A583-4924-8D35-3466BED69A97}"/>
    <cellStyle name="Comma 2 4 2 3 2 3 2 2" xfId="7642" xr:uid="{47DBA77C-DAF9-4EA8-AB3F-5D162757A6B6}"/>
    <cellStyle name="Comma 2 4 2 3 2 3 2 2 2" xfId="15453" xr:uid="{BD244FA1-2ABE-4C5D-A043-373AA73E1301}"/>
    <cellStyle name="Comma 2 4 2 3 2 3 2 2 2 2" xfId="30864" xr:uid="{C3D21C24-4C44-48F9-9B70-4CAC4A582F5E}"/>
    <cellStyle name="Comma 2 4 2 3 2 3 2 2 2 2 2" xfId="61688" xr:uid="{A706A459-C1F9-41EB-B6AA-5409CE2466E1}"/>
    <cellStyle name="Comma 2 4 2 3 2 3 2 2 2 3" xfId="46278" xr:uid="{3C6A4AB3-2479-463A-8F4B-10F6D96B24F3}"/>
    <cellStyle name="Comma 2 4 2 3 2 3 2 2 3" xfId="23055" xr:uid="{BB5E60CB-331C-4D1F-BA79-9D353E0A76C9}"/>
    <cellStyle name="Comma 2 4 2 3 2 3 2 2 3 2" xfId="53879" xr:uid="{800F4EBA-5F9E-4C39-9698-16DE43B468E7}"/>
    <cellStyle name="Comma 2 4 2 3 2 3 2 2 4" xfId="38469" xr:uid="{9159A043-E3F4-4D3B-B4C8-696251754B7D}"/>
    <cellStyle name="Comma 2 4 2 3 2 3 2 3" xfId="11650" xr:uid="{21DF110E-1860-47F6-B66C-D2CE06CFA6B4}"/>
    <cellStyle name="Comma 2 4 2 3 2 3 2 3 2" xfId="27061" xr:uid="{327E4308-855E-4BB8-B21E-50F291DFB5B6}"/>
    <cellStyle name="Comma 2 4 2 3 2 3 2 3 2 2" xfId="57885" xr:uid="{6B16B066-D38D-41A4-A229-EA0CDC1E8CFC}"/>
    <cellStyle name="Comma 2 4 2 3 2 3 2 3 3" xfId="42475" xr:uid="{AF56C1B4-0300-41D9-96C1-858CD0A14FD6}"/>
    <cellStyle name="Comma 2 4 2 3 2 3 2 4" xfId="19252" xr:uid="{90514E14-ECE3-4F46-B686-9C8D16A6BDB8}"/>
    <cellStyle name="Comma 2 4 2 3 2 3 2 4 2" xfId="50076" xr:uid="{ECE64AE9-71A9-41E2-B47E-73E2D5FDA909}"/>
    <cellStyle name="Comma 2 4 2 3 2 3 2 5" xfId="34666" xr:uid="{A7E81FA7-DEA5-4371-B613-6B05E61F090B}"/>
    <cellStyle name="Comma 2 4 2 3 2 3 3" xfId="5743" xr:uid="{EF5D3F58-F051-49D3-9D89-66376BC08907}"/>
    <cellStyle name="Comma 2 4 2 3 2 3 3 2" xfId="13554" xr:uid="{1088FA2D-9338-4449-B473-8A310858AD99}"/>
    <cellStyle name="Comma 2 4 2 3 2 3 3 2 2" xfId="28965" xr:uid="{CEB20235-15A2-4F61-BF77-99EBC350178B}"/>
    <cellStyle name="Comma 2 4 2 3 2 3 3 2 2 2" xfId="59789" xr:uid="{41606C87-B53D-45A1-A5CE-A7C70AB51010}"/>
    <cellStyle name="Comma 2 4 2 3 2 3 3 2 3" xfId="44379" xr:uid="{E4E98D71-5BA7-416A-A252-58E17842B2DF}"/>
    <cellStyle name="Comma 2 4 2 3 2 3 3 3" xfId="21156" xr:uid="{34FB3B56-6B06-4830-9963-0D556EE60173}"/>
    <cellStyle name="Comma 2 4 2 3 2 3 3 3 2" xfId="51980" xr:uid="{D5183410-3D31-42D4-9C32-BAB51E0F4EEE}"/>
    <cellStyle name="Comma 2 4 2 3 2 3 3 4" xfId="36570" xr:uid="{4B829448-31C7-4CF4-BE56-486093B8A4BB}"/>
    <cellStyle name="Comma 2 4 2 3 2 3 4" xfId="9751" xr:uid="{B84D63B3-09EB-4EAF-BA62-622274D33FFF}"/>
    <cellStyle name="Comma 2 4 2 3 2 3 4 2" xfId="25162" xr:uid="{AC70DAD7-8C55-4E0C-AD36-55D3B1E4F5B5}"/>
    <cellStyle name="Comma 2 4 2 3 2 3 4 2 2" xfId="55986" xr:uid="{F93DDA82-B9A0-448B-A750-44FDE3C3AD7D}"/>
    <cellStyle name="Comma 2 4 2 3 2 3 4 3" xfId="40576" xr:uid="{F07B2106-5601-414C-B030-15C0C13D8024}"/>
    <cellStyle name="Comma 2 4 2 3 2 3 5" xfId="17353" xr:uid="{CF5B3317-1C2A-4AAA-8EF2-69A35EE0F9E6}"/>
    <cellStyle name="Comma 2 4 2 3 2 3 5 2" xfId="48177" xr:uid="{021C12A8-B72E-40D8-9506-6170BBD77765}"/>
    <cellStyle name="Comma 2 4 2 3 2 3 6" xfId="32767" xr:uid="{3532BB5E-0EA2-4013-B660-06BF1B7B5433}"/>
    <cellStyle name="Comma 2 4 2 3 2 4" xfId="2573" xr:uid="{546D6942-E088-44F8-A3B8-7E406B9EA830}"/>
    <cellStyle name="Comma 2 4 2 3 2 4 2" xfId="6376" xr:uid="{7228F975-B1B4-409C-85C9-4158F8057104}"/>
    <cellStyle name="Comma 2 4 2 3 2 4 2 2" xfId="14187" xr:uid="{045FF939-2EA0-4668-AF36-7B186B33501F}"/>
    <cellStyle name="Comma 2 4 2 3 2 4 2 2 2" xfId="29598" xr:uid="{8AB9A476-C2B8-4659-A049-AB1D9C37BC61}"/>
    <cellStyle name="Comma 2 4 2 3 2 4 2 2 2 2" xfId="60422" xr:uid="{9B0AEED6-F78C-407B-B211-C01F326C30C6}"/>
    <cellStyle name="Comma 2 4 2 3 2 4 2 2 3" xfId="45012" xr:uid="{8B9B2771-7A94-4AD4-A920-9116DE72EC39}"/>
    <cellStyle name="Comma 2 4 2 3 2 4 2 3" xfId="21789" xr:uid="{ED83209A-97CC-4BB5-96CC-23FACCA9B2B2}"/>
    <cellStyle name="Comma 2 4 2 3 2 4 2 3 2" xfId="52613" xr:uid="{71A1711F-54A4-4C6F-9B61-FE4BE526B1F4}"/>
    <cellStyle name="Comma 2 4 2 3 2 4 2 4" xfId="37203" xr:uid="{2C1A40EA-A58A-4FFB-99BA-059F35249537}"/>
    <cellStyle name="Comma 2 4 2 3 2 4 3" xfId="10384" xr:uid="{FDBE8B66-3BAD-4DE9-B11D-150D747632E0}"/>
    <cellStyle name="Comma 2 4 2 3 2 4 3 2" xfId="25795" xr:uid="{4651E44E-9AE9-40C5-A33B-812825209D4B}"/>
    <cellStyle name="Comma 2 4 2 3 2 4 3 2 2" xfId="56619" xr:uid="{19CBF760-622E-4B46-8941-79B370C6A445}"/>
    <cellStyle name="Comma 2 4 2 3 2 4 3 3" xfId="41209" xr:uid="{E951F501-E291-4E67-A450-4AF16D998B80}"/>
    <cellStyle name="Comma 2 4 2 3 2 4 4" xfId="17986" xr:uid="{4089E070-DC7A-40E6-A92F-5F0A10CD3F62}"/>
    <cellStyle name="Comma 2 4 2 3 2 4 4 2" xfId="48810" xr:uid="{54AD4FC4-9D07-427E-A5B8-7FB86838A6DA}"/>
    <cellStyle name="Comma 2 4 2 3 2 4 5" xfId="33400" xr:uid="{DA30C769-45AB-401F-A8EE-169C39E64342}"/>
    <cellStyle name="Comma 2 4 2 3 2 5" xfId="4477" xr:uid="{99AF8F92-8F9F-4E75-9F90-8D410D2ACA8C}"/>
    <cellStyle name="Comma 2 4 2 3 2 5 2" xfId="12288" xr:uid="{77950FF9-91B8-4758-802D-8A4E81AE4992}"/>
    <cellStyle name="Comma 2 4 2 3 2 5 2 2" xfId="27699" xr:uid="{142DBF2D-A632-4FD2-A256-727B71FE02F1}"/>
    <cellStyle name="Comma 2 4 2 3 2 5 2 2 2" xfId="58523" xr:uid="{2677BFE1-E526-42C6-B5B6-DB4D8A013996}"/>
    <cellStyle name="Comma 2 4 2 3 2 5 2 3" xfId="43113" xr:uid="{12784A54-D2CC-4EBB-A5D4-75580FE2C4DD}"/>
    <cellStyle name="Comma 2 4 2 3 2 5 3" xfId="19890" xr:uid="{9F0AC85B-51F6-49B7-8BA9-7A96295BA279}"/>
    <cellStyle name="Comma 2 4 2 3 2 5 3 2" xfId="50714" xr:uid="{FB7B2715-967C-4DC1-840D-CDE549A8D58D}"/>
    <cellStyle name="Comma 2 4 2 3 2 5 4" xfId="35304" xr:uid="{4731D115-5794-4FBC-BA6B-82CE928F5F53}"/>
    <cellStyle name="Comma 2 4 2 3 2 6" xfId="8485" xr:uid="{C093C8C4-DEED-43E0-8C39-C31777B9CB12}"/>
    <cellStyle name="Comma 2 4 2 3 2 6 2" xfId="23896" xr:uid="{FEA8B0EA-21BB-45F5-9DB9-8B89A41C47C3}"/>
    <cellStyle name="Comma 2 4 2 3 2 6 2 2" xfId="54720" xr:uid="{F5048885-9714-4B05-8CB4-E4273EDD53E3}"/>
    <cellStyle name="Comma 2 4 2 3 2 6 3" xfId="39310" xr:uid="{6F6756D9-F8CE-4FD0-93CD-36CD25116AB9}"/>
    <cellStyle name="Comma 2 4 2 3 2 7" xfId="16087" xr:uid="{98A7D05D-A7A1-4E61-BBEC-AD11C97B6BBC}"/>
    <cellStyle name="Comma 2 4 2 3 2 7 2" xfId="46911" xr:uid="{5421C128-8FC9-4510-9242-2E1D632EF9A4}"/>
    <cellStyle name="Comma 2 4 2 3 2 8" xfId="31501" xr:uid="{B88BF339-CFB6-480E-B036-9E38F8195471}"/>
    <cellStyle name="Comma 2 4 2 3 3" xfId="465" xr:uid="{A7E7D6D3-49C3-474D-873E-E79298CB6D9D}"/>
    <cellStyle name="Comma 2 4 2 3 3 2" xfId="1098" xr:uid="{A9964F83-280F-40D3-B19C-9BD5377A47B4}"/>
    <cellStyle name="Comma 2 4 2 3 3 2 2" xfId="2997" xr:uid="{8EACC30C-50DF-4413-8480-179B88DBA510}"/>
    <cellStyle name="Comma 2 4 2 3 3 2 2 2" xfId="6800" xr:uid="{D34DEDC8-9F6B-4666-95CA-BCCA8FF39838}"/>
    <cellStyle name="Comma 2 4 2 3 3 2 2 2 2" xfId="14611" xr:uid="{F7ECBDD5-3583-4A5C-81F5-58AB97861654}"/>
    <cellStyle name="Comma 2 4 2 3 3 2 2 2 2 2" xfId="30022" xr:uid="{33D6B149-9A58-43ED-BB37-96AD0DE195E6}"/>
    <cellStyle name="Comma 2 4 2 3 3 2 2 2 2 2 2" xfId="60846" xr:uid="{5D4A64F8-FF7F-4581-B740-69CB9DEE04F9}"/>
    <cellStyle name="Comma 2 4 2 3 3 2 2 2 2 3" xfId="45436" xr:uid="{581FB043-5AE2-4775-B042-CEB570956C65}"/>
    <cellStyle name="Comma 2 4 2 3 3 2 2 2 3" xfId="22213" xr:uid="{BF17869F-37BC-4559-99D1-1A260C345C47}"/>
    <cellStyle name="Comma 2 4 2 3 3 2 2 2 3 2" xfId="53037" xr:uid="{ADCD59A7-139D-4439-B465-674C4B6DCC4E}"/>
    <cellStyle name="Comma 2 4 2 3 3 2 2 2 4" xfId="37627" xr:uid="{886316EC-ABF7-4386-BE21-6B3181B58748}"/>
    <cellStyle name="Comma 2 4 2 3 3 2 2 3" xfId="10808" xr:uid="{A99AAD1A-2E54-42F4-81D3-8F37E13663C7}"/>
    <cellStyle name="Comma 2 4 2 3 3 2 2 3 2" xfId="26219" xr:uid="{59B008C5-038F-4A23-81BE-21A404B7F86C}"/>
    <cellStyle name="Comma 2 4 2 3 3 2 2 3 2 2" xfId="57043" xr:uid="{631E33AE-082A-4169-BEE4-E136442159D2}"/>
    <cellStyle name="Comma 2 4 2 3 3 2 2 3 3" xfId="41633" xr:uid="{EB28BDC5-2C98-4DE2-ABE4-527AF02ABB53}"/>
    <cellStyle name="Comma 2 4 2 3 3 2 2 4" xfId="18410" xr:uid="{6267E4DD-5914-4FA1-A78F-58FFCF4098CE}"/>
    <cellStyle name="Comma 2 4 2 3 3 2 2 4 2" xfId="49234" xr:uid="{EA2ACA59-807B-4BA7-9B7A-BF0E073F86D5}"/>
    <cellStyle name="Comma 2 4 2 3 3 2 2 5" xfId="33824" xr:uid="{CF63187E-303E-4116-A386-CA2CAC321373}"/>
    <cellStyle name="Comma 2 4 2 3 3 2 3" xfId="4901" xr:uid="{C8D41DFD-D417-4F6C-8DED-C69689BAEFA6}"/>
    <cellStyle name="Comma 2 4 2 3 3 2 3 2" xfId="12712" xr:uid="{CB80AD90-F4A7-448D-8EAD-092923BDF530}"/>
    <cellStyle name="Comma 2 4 2 3 3 2 3 2 2" xfId="28123" xr:uid="{66528486-68AC-4C5B-8A97-8C5C422C69C4}"/>
    <cellStyle name="Comma 2 4 2 3 3 2 3 2 2 2" xfId="58947" xr:uid="{B3514FCE-9B9C-425F-9335-98D3E7D33DC9}"/>
    <cellStyle name="Comma 2 4 2 3 3 2 3 2 3" xfId="43537" xr:uid="{51380E75-5124-4287-8E48-3031D33E5518}"/>
    <cellStyle name="Comma 2 4 2 3 3 2 3 3" xfId="20314" xr:uid="{85C6CC1E-46E3-429F-AB2A-F56A323E33E2}"/>
    <cellStyle name="Comma 2 4 2 3 3 2 3 3 2" xfId="51138" xr:uid="{96A3F0A1-E988-41DA-9F1C-A7E86533A953}"/>
    <cellStyle name="Comma 2 4 2 3 3 2 3 4" xfId="35728" xr:uid="{5D547559-F19C-49EF-BA2D-E0C924FDE8D1}"/>
    <cellStyle name="Comma 2 4 2 3 3 2 4" xfId="8909" xr:uid="{D97F31EE-063C-4B08-B8E3-44752EA15196}"/>
    <cellStyle name="Comma 2 4 2 3 3 2 4 2" xfId="24320" xr:uid="{18299095-F6FD-44C0-8DF5-D2E91F8485EC}"/>
    <cellStyle name="Comma 2 4 2 3 3 2 4 2 2" xfId="55144" xr:uid="{DDA8CF2F-78F2-4BF6-BFE8-5DC031CCA793}"/>
    <cellStyle name="Comma 2 4 2 3 3 2 4 3" xfId="39734" xr:uid="{18480592-FFBD-4548-A788-1B89FCBB8E12}"/>
    <cellStyle name="Comma 2 4 2 3 3 2 5" xfId="16511" xr:uid="{C3681EF0-E542-4D5E-AD4B-753630FC13F3}"/>
    <cellStyle name="Comma 2 4 2 3 3 2 5 2" xfId="47335" xr:uid="{A5612B1A-76D8-4CC2-B43D-3BBBBF239E8D}"/>
    <cellStyle name="Comma 2 4 2 3 3 2 6" xfId="31925" xr:uid="{A14385C0-00A8-47D6-AD3E-FB0E21ECE088}"/>
    <cellStyle name="Comma 2 4 2 3 3 3" xfId="1731" xr:uid="{715C9AB5-31AF-48D1-AEE1-76411E39292C}"/>
    <cellStyle name="Comma 2 4 2 3 3 3 2" xfId="3630" xr:uid="{B22214A1-8550-4A57-9E92-BF4B886BDDC8}"/>
    <cellStyle name="Comma 2 4 2 3 3 3 2 2" xfId="7433" xr:uid="{8826C587-8D03-4DD1-98B6-4A02B3537AEA}"/>
    <cellStyle name="Comma 2 4 2 3 3 3 2 2 2" xfId="15244" xr:uid="{439D96BB-3832-4AF8-A4CE-0D9ADF496D1F}"/>
    <cellStyle name="Comma 2 4 2 3 3 3 2 2 2 2" xfId="30655" xr:uid="{41988B7E-75CF-4F16-B248-E6BFF3F9E785}"/>
    <cellStyle name="Comma 2 4 2 3 3 3 2 2 2 2 2" xfId="61479" xr:uid="{E54695C6-D078-4B24-AB3B-655199CEFA2C}"/>
    <cellStyle name="Comma 2 4 2 3 3 3 2 2 2 3" xfId="46069" xr:uid="{FD2B3900-5216-4084-B1F4-F6AAF68D1B9D}"/>
    <cellStyle name="Comma 2 4 2 3 3 3 2 2 3" xfId="22846" xr:uid="{18449547-D97F-4FE1-BF7C-C76F512B8B06}"/>
    <cellStyle name="Comma 2 4 2 3 3 3 2 2 3 2" xfId="53670" xr:uid="{3EB8B1ED-224B-4794-BC2F-225AF19BF8E3}"/>
    <cellStyle name="Comma 2 4 2 3 3 3 2 2 4" xfId="38260" xr:uid="{70185E61-5DF3-4F4B-A4D4-DD3293CD1151}"/>
    <cellStyle name="Comma 2 4 2 3 3 3 2 3" xfId="11441" xr:uid="{A1DC86C5-B1AB-4087-8068-2B9B61336224}"/>
    <cellStyle name="Comma 2 4 2 3 3 3 2 3 2" xfId="26852" xr:uid="{C9DFEAEF-36F5-4A9F-89B9-AD924C795869}"/>
    <cellStyle name="Comma 2 4 2 3 3 3 2 3 2 2" xfId="57676" xr:uid="{EFEF5EE3-201E-4900-9297-9480959CD200}"/>
    <cellStyle name="Comma 2 4 2 3 3 3 2 3 3" xfId="42266" xr:uid="{74662A2F-1474-4C42-98CD-CD6C414EB0BE}"/>
    <cellStyle name="Comma 2 4 2 3 3 3 2 4" xfId="19043" xr:uid="{E1815865-50C4-4B27-9A9D-5B5E25CC430B}"/>
    <cellStyle name="Comma 2 4 2 3 3 3 2 4 2" xfId="49867" xr:uid="{13920D8B-4EB2-426D-B818-1AD948AA159B}"/>
    <cellStyle name="Comma 2 4 2 3 3 3 2 5" xfId="34457" xr:uid="{052DFABC-BA7D-428C-9D2B-8528FEA49CDA}"/>
    <cellStyle name="Comma 2 4 2 3 3 3 3" xfId="5534" xr:uid="{C9C09E45-29A2-40FB-BD20-9552E7801FB8}"/>
    <cellStyle name="Comma 2 4 2 3 3 3 3 2" xfId="13345" xr:uid="{0E2E05DF-F2D6-4C34-8427-9AF7D560AE4B}"/>
    <cellStyle name="Comma 2 4 2 3 3 3 3 2 2" xfId="28756" xr:uid="{96227304-8C52-450E-B348-3D9300787945}"/>
    <cellStyle name="Comma 2 4 2 3 3 3 3 2 2 2" xfId="59580" xr:uid="{426A9199-B5A9-46E5-9285-4E58D70399E5}"/>
    <cellStyle name="Comma 2 4 2 3 3 3 3 2 3" xfId="44170" xr:uid="{641149F7-1AD3-4FE7-B71E-865C6CE89FDF}"/>
    <cellStyle name="Comma 2 4 2 3 3 3 3 3" xfId="20947" xr:uid="{2B6E6C84-0298-45F5-9ABB-D32C4EDF5C4B}"/>
    <cellStyle name="Comma 2 4 2 3 3 3 3 3 2" xfId="51771" xr:uid="{FE1B622F-6AB9-459E-BE14-0CF43390FEF0}"/>
    <cellStyle name="Comma 2 4 2 3 3 3 3 4" xfId="36361" xr:uid="{15B5348E-AE76-4F8F-81D8-B5FBB1FA4F33}"/>
    <cellStyle name="Comma 2 4 2 3 3 3 4" xfId="9542" xr:uid="{42963403-933B-448A-A00A-896BBED75924}"/>
    <cellStyle name="Comma 2 4 2 3 3 3 4 2" xfId="24953" xr:uid="{1F330292-141E-4728-BAE0-5C2DA293C130}"/>
    <cellStyle name="Comma 2 4 2 3 3 3 4 2 2" xfId="55777" xr:uid="{2D6C823F-168C-483E-A158-045262EB7B1A}"/>
    <cellStyle name="Comma 2 4 2 3 3 3 4 3" xfId="40367" xr:uid="{6B089C2F-F87F-4816-AAEA-8BCF6D00675B}"/>
    <cellStyle name="Comma 2 4 2 3 3 3 5" xfId="17144" xr:uid="{F23E04E9-1275-42F7-8D88-276D38B6BAFB}"/>
    <cellStyle name="Comma 2 4 2 3 3 3 5 2" xfId="47968" xr:uid="{9B9F7ADD-4FBF-4FCF-8D18-4DEF7CF29E8F}"/>
    <cellStyle name="Comma 2 4 2 3 3 3 6" xfId="32558" xr:uid="{9EC9621F-6886-4E00-8AEB-96F386871C9B}"/>
    <cellStyle name="Comma 2 4 2 3 3 4" xfId="2364" xr:uid="{D6CDE15E-4064-48D9-93FF-E6B373E1BD84}"/>
    <cellStyle name="Comma 2 4 2 3 3 4 2" xfId="6167" xr:uid="{F5EE1F99-A66D-433E-A8F9-00D52AB828CA}"/>
    <cellStyle name="Comma 2 4 2 3 3 4 2 2" xfId="13978" xr:uid="{66D018E0-B1BD-4D0A-BCD9-8E98D431FD9A}"/>
    <cellStyle name="Comma 2 4 2 3 3 4 2 2 2" xfId="29389" xr:uid="{A24464F1-34BA-4F98-8519-30D054F82E9A}"/>
    <cellStyle name="Comma 2 4 2 3 3 4 2 2 2 2" xfId="60213" xr:uid="{59D37962-E6AA-4E7F-99B0-F02D35BDBD15}"/>
    <cellStyle name="Comma 2 4 2 3 3 4 2 2 3" xfId="44803" xr:uid="{FE3992B1-CF22-46C7-87C7-959B5CAF0B2C}"/>
    <cellStyle name="Comma 2 4 2 3 3 4 2 3" xfId="21580" xr:uid="{E580C5EC-5BA5-4C5E-A566-EEB9262A81B2}"/>
    <cellStyle name="Comma 2 4 2 3 3 4 2 3 2" xfId="52404" xr:uid="{C0F8DA46-AB5B-43AD-9F7D-16F23BCFAC09}"/>
    <cellStyle name="Comma 2 4 2 3 3 4 2 4" xfId="36994" xr:uid="{B9CB9A52-BEFB-44BB-A4B8-5D4874E1A0E3}"/>
    <cellStyle name="Comma 2 4 2 3 3 4 3" xfId="10175" xr:uid="{04ECDD23-0815-4E28-8E95-55809F137AAB}"/>
    <cellStyle name="Comma 2 4 2 3 3 4 3 2" xfId="25586" xr:uid="{3FE0CC3B-9053-4E39-B4DD-5E36AE742E99}"/>
    <cellStyle name="Comma 2 4 2 3 3 4 3 2 2" xfId="56410" xr:uid="{53651CF6-7A29-4CBB-ABBA-499F8AC2E77A}"/>
    <cellStyle name="Comma 2 4 2 3 3 4 3 3" xfId="41000" xr:uid="{6005F966-8CDF-4039-9016-A40A05098DC7}"/>
    <cellStyle name="Comma 2 4 2 3 3 4 4" xfId="17777" xr:uid="{D71DEFBD-2E70-4F00-8CC5-ED6667F0D096}"/>
    <cellStyle name="Comma 2 4 2 3 3 4 4 2" xfId="48601" xr:uid="{9B96C53F-5CAF-4E31-9FCD-83256C4A6C30}"/>
    <cellStyle name="Comma 2 4 2 3 3 4 5" xfId="33191" xr:uid="{99808895-36C2-4DB8-BF47-0312A70E294D}"/>
    <cellStyle name="Comma 2 4 2 3 3 5" xfId="4268" xr:uid="{F5464C21-C4F8-4B13-8439-E75640CA2A1B}"/>
    <cellStyle name="Comma 2 4 2 3 3 5 2" xfId="12079" xr:uid="{3A7CFDD6-4CBA-4A23-BB3F-719C66EDFA85}"/>
    <cellStyle name="Comma 2 4 2 3 3 5 2 2" xfId="27490" xr:uid="{51F61448-D71E-4393-B28D-5A50931229F3}"/>
    <cellStyle name="Comma 2 4 2 3 3 5 2 2 2" xfId="58314" xr:uid="{432892BC-6BF2-46E6-857C-6DEBA1C0B6F8}"/>
    <cellStyle name="Comma 2 4 2 3 3 5 2 3" xfId="42904" xr:uid="{F61CFA09-F4FB-4909-8844-73CBB21C7C4D}"/>
    <cellStyle name="Comma 2 4 2 3 3 5 3" xfId="19681" xr:uid="{F77032C9-FF37-493B-B3FE-31FB548E28D4}"/>
    <cellStyle name="Comma 2 4 2 3 3 5 3 2" xfId="50505" xr:uid="{2EEF687F-EA4E-4D65-9049-5F52B6654D34}"/>
    <cellStyle name="Comma 2 4 2 3 3 5 4" xfId="35095" xr:uid="{F2F8F7CD-58DF-4C14-8363-ED463DC8DCA8}"/>
    <cellStyle name="Comma 2 4 2 3 3 6" xfId="8276" xr:uid="{FFDC22C5-431A-4BB9-B742-F2D3C102AF6E}"/>
    <cellStyle name="Comma 2 4 2 3 3 6 2" xfId="23687" xr:uid="{FEBC570A-95FD-4726-9FB8-17644CDE0AAA}"/>
    <cellStyle name="Comma 2 4 2 3 3 6 2 2" xfId="54511" xr:uid="{659A4332-3CAE-4E0B-9490-7572B2E44DA1}"/>
    <cellStyle name="Comma 2 4 2 3 3 6 3" xfId="39101" xr:uid="{6A62E24A-56D4-4150-A60C-9EB749A86401}"/>
    <cellStyle name="Comma 2 4 2 3 3 7" xfId="15878" xr:uid="{9AFFE99C-D120-4065-AA97-0E672F8FF3C0}"/>
    <cellStyle name="Comma 2 4 2 3 3 7 2" xfId="46702" xr:uid="{B781E4DF-F871-4514-945D-639CD590BE66}"/>
    <cellStyle name="Comma 2 4 2 3 3 8" xfId="31292" xr:uid="{81AE5879-3DB1-4CD5-BA08-E4506C4CD08A}"/>
    <cellStyle name="Comma 2 4 2 3 4" xfId="885" xr:uid="{6CE3B64A-EF66-493D-B68D-B1B1B08AC540}"/>
    <cellStyle name="Comma 2 4 2 3 4 2" xfId="2784" xr:uid="{95DA1883-3298-41F2-A6EB-222174D1A774}"/>
    <cellStyle name="Comma 2 4 2 3 4 2 2" xfId="6587" xr:uid="{295171D5-67FF-4C4E-A8E8-4356FC9E2F37}"/>
    <cellStyle name="Comma 2 4 2 3 4 2 2 2" xfId="14398" xr:uid="{7D6EF3D7-8EBD-46C0-A839-058D64BA9F3D}"/>
    <cellStyle name="Comma 2 4 2 3 4 2 2 2 2" xfId="29809" xr:uid="{F57B9F34-C367-495E-9822-3233482D671B}"/>
    <cellStyle name="Comma 2 4 2 3 4 2 2 2 2 2" xfId="60633" xr:uid="{23E7938A-6C11-4B64-BA53-122353BB59BD}"/>
    <cellStyle name="Comma 2 4 2 3 4 2 2 2 3" xfId="45223" xr:uid="{B2614FC8-0007-4659-86F9-74F2FAD48C19}"/>
    <cellStyle name="Comma 2 4 2 3 4 2 2 3" xfId="22000" xr:uid="{6265F0C3-0955-40ED-B528-A14BB163B543}"/>
    <cellStyle name="Comma 2 4 2 3 4 2 2 3 2" xfId="52824" xr:uid="{6FCFA9C5-4A1E-43E6-A812-9F5C85923FE6}"/>
    <cellStyle name="Comma 2 4 2 3 4 2 2 4" xfId="37414" xr:uid="{9C0DCA19-4ACD-414F-BFEB-960D100C516C}"/>
    <cellStyle name="Comma 2 4 2 3 4 2 3" xfId="10595" xr:uid="{F09884D1-FD39-415C-8625-D1AFE3FB9833}"/>
    <cellStyle name="Comma 2 4 2 3 4 2 3 2" xfId="26006" xr:uid="{DC19DD98-0016-464D-92A7-DBA91BC1409C}"/>
    <cellStyle name="Comma 2 4 2 3 4 2 3 2 2" xfId="56830" xr:uid="{2F339B52-F1F3-4037-A982-C2F955E5D79C}"/>
    <cellStyle name="Comma 2 4 2 3 4 2 3 3" xfId="41420" xr:uid="{504B7A7B-E247-4AF8-B6C6-FFDCB04A1C7D}"/>
    <cellStyle name="Comma 2 4 2 3 4 2 4" xfId="18197" xr:uid="{1F595D45-07B4-4362-8A77-9882D34D9CDB}"/>
    <cellStyle name="Comma 2 4 2 3 4 2 4 2" xfId="49021" xr:uid="{5E589FA1-4B98-4768-B17B-1C26E6C0AD58}"/>
    <cellStyle name="Comma 2 4 2 3 4 2 5" xfId="33611" xr:uid="{3E7B8A7B-CD42-42AB-82AC-DB25A2D29E40}"/>
    <cellStyle name="Comma 2 4 2 3 4 3" xfId="4688" xr:uid="{68C07964-46A5-4FAA-881D-897FD82874E3}"/>
    <cellStyle name="Comma 2 4 2 3 4 3 2" xfId="12499" xr:uid="{866B75C7-999D-457A-847F-C3E1ABBE1587}"/>
    <cellStyle name="Comma 2 4 2 3 4 3 2 2" xfId="27910" xr:uid="{79B72565-6D72-4061-A01F-A4ABB8EBB218}"/>
    <cellStyle name="Comma 2 4 2 3 4 3 2 2 2" xfId="58734" xr:uid="{32E91837-87AA-42F8-B008-69B1F5BCD1EA}"/>
    <cellStyle name="Comma 2 4 2 3 4 3 2 3" xfId="43324" xr:uid="{6CE18AAF-982B-4B9E-8523-06B78F8EB06C}"/>
    <cellStyle name="Comma 2 4 2 3 4 3 3" xfId="20101" xr:uid="{3FFE4F13-BDE5-474D-BA50-341CC0624C8B}"/>
    <cellStyle name="Comma 2 4 2 3 4 3 3 2" xfId="50925" xr:uid="{AB5BA0C2-0F81-43B3-847F-DAF3192A2DD1}"/>
    <cellStyle name="Comma 2 4 2 3 4 3 4" xfId="35515" xr:uid="{3C298610-C2B8-414E-9DF7-B8C4C64274D1}"/>
    <cellStyle name="Comma 2 4 2 3 4 4" xfId="8696" xr:uid="{09D89AB5-9FF7-4031-9D30-62CFCC017CFF}"/>
    <cellStyle name="Comma 2 4 2 3 4 4 2" xfId="24107" xr:uid="{1A4D4AE6-037F-4C28-B592-09C86852A35F}"/>
    <cellStyle name="Comma 2 4 2 3 4 4 2 2" xfId="54931" xr:uid="{826540C7-89E6-4745-8F92-7B8D5E90F212}"/>
    <cellStyle name="Comma 2 4 2 3 4 4 3" xfId="39521" xr:uid="{86C3CE1A-6B0E-4F6B-AAB9-DB0E3923778D}"/>
    <cellStyle name="Comma 2 4 2 3 4 5" xfId="16298" xr:uid="{1A5BD564-B535-47EF-80CC-9D0C81154C33}"/>
    <cellStyle name="Comma 2 4 2 3 4 5 2" xfId="47122" xr:uid="{0EAEEE95-D4D2-4FEA-96CE-C7E0CD0401AD}"/>
    <cellStyle name="Comma 2 4 2 3 4 6" xfId="31712" xr:uid="{204A33E7-66D6-4AF8-9841-62A8F4E4629F}"/>
    <cellStyle name="Comma 2 4 2 3 5" xfId="1518" xr:uid="{5837161D-1346-4818-8E54-17F2ECBCA2FC}"/>
    <cellStyle name="Comma 2 4 2 3 5 2" xfId="3417" xr:uid="{5C33406A-344A-48A0-82C9-F498161D2AB5}"/>
    <cellStyle name="Comma 2 4 2 3 5 2 2" xfId="7220" xr:uid="{153D4624-2584-4FA9-9C14-BC5AB4BF81E0}"/>
    <cellStyle name="Comma 2 4 2 3 5 2 2 2" xfId="15031" xr:uid="{DC9C3072-04CC-4E25-B928-1B3E5521E135}"/>
    <cellStyle name="Comma 2 4 2 3 5 2 2 2 2" xfId="30442" xr:uid="{85CDCC35-0741-49CF-BA36-77CF04E99E83}"/>
    <cellStyle name="Comma 2 4 2 3 5 2 2 2 2 2" xfId="61266" xr:uid="{F87A9C2F-5961-494B-AD7E-F3570DDD0E84}"/>
    <cellStyle name="Comma 2 4 2 3 5 2 2 2 3" xfId="45856" xr:uid="{A522E09C-3C4E-4299-95C9-E5382001BA7C}"/>
    <cellStyle name="Comma 2 4 2 3 5 2 2 3" xfId="22633" xr:uid="{FA042FD1-5B7E-4C84-B0D3-F1BCED769202}"/>
    <cellStyle name="Comma 2 4 2 3 5 2 2 3 2" xfId="53457" xr:uid="{C8508EB9-FABB-47C7-A5FF-C2560096C82C}"/>
    <cellStyle name="Comma 2 4 2 3 5 2 2 4" xfId="38047" xr:uid="{EAE07E50-6279-4315-BAA6-116D1050E87A}"/>
    <cellStyle name="Comma 2 4 2 3 5 2 3" xfId="11228" xr:uid="{6472BFFC-4F53-4241-850A-3A8A559EB204}"/>
    <cellStyle name="Comma 2 4 2 3 5 2 3 2" xfId="26639" xr:uid="{54D2D085-71E0-4CE2-96AC-06E85AB754FC}"/>
    <cellStyle name="Comma 2 4 2 3 5 2 3 2 2" xfId="57463" xr:uid="{C1CF8295-838C-46BD-B759-2CC0EA7B78E6}"/>
    <cellStyle name="Comma 2 4 2 3 5 2 3 3" xfId="42053" xr:uid="{A6B8E15A-2CE9-4496-BF6F-5CBFF309DB2F}"/>
    <cellStyle name="Comma 2 4 2 3 5 2 4" xfId="18830" xr:uid="{C5175B92-AA22-4600-964B-8C87698142E7}"/>
    <cellStyle name="Comma 2 4 2 3 5 2 4 2" xfId="49654" xr:uid="{D122E9B2-1F34-4B56-9181-1D3E375507F5}"/>
    <cellStyle name="Comma 2 4 2 3 5 2 5" xfId="34244" xr:uid="{B4934F0E-71AF-4D6D-B4CD-E3F3353940AE}"/>
    <cellStyle name="Comma 2 4 2 3 5 3" xfId="5321" xr:uid="{BE61147D-73D2-4EE3-88CC-ED4A9F23B983}"/>
    <cellStyle name="Comma 2 4 2 3 5 3 2" xfId="13132" xr:uid="{10E6A000-C2AE-46E5-BE72-5AA70D4A3E20}"/>
    <cellStyle name="Comma 2 4 2 3 5 3 2 2" xfId="28543" xr:uid="{1DB052A0-86A9-41EE-B8F8-288B23C3FE4B}"/>
    <cellStyle name="Comma 2 4 2 3 5 3 2 2 2" xfId="59367" xr:uid="{D14190D5-4E0A-4AA0-9F49-C8CFA4937E23}"/>
    <cellStyle name="Comma 2 4 2 3 5 3 2 3" xfId="43957" xr:uid="{2DCD8F79-B312-443B-B573-774776395A7C}"/>
    <cellStyle name="Comma 2 4 2 3 5 3 3" xfId="20734" xr:uid="{8EBEF678-42B1-40CB-9A0E-1EA8D5544424}"/>
    <cellStyle name="Comma 2 4 2 3 5 3 3 2" xfId="51558" xr:uid="{2FFF159A-273D-4B14-B256-E2E265D827EF}"/>
    <cellStyle name="Comma 2 4 2 3 5 3 4" xfId="36148" xr:uid="{23BA7398-C5C3-46EC-B6FA-BEED33DFFC05}"/>
    <cellStyle name="Comma 2 4 2 3 5 4" xfId="9329" xr:uid="{FEE49C4B-3487-4DB9-938B-DBD935410723}"/>
    <cellStyle name="Comma 2 4 2 3 5 4 2" xfId="24740" xr:uid="{4F7149F4-DE33-45AC-A3FC-9ECA99A8016E}"/>
    <cellStyle name="Comma 2 4 2 3 5 4 2 2" xfId="55564" xr:uid="{DEEDA7B9-8D58-4BF0-AF45-6511AAD8812A}"/>
    <cellStyle name="Comma 2 4 2 3 5 4 3" xfId="40154" xr:uid="{56BAC549-E456-445D-BFBF-CF5FF4B222AC}"/>
    <cellStyle name="Comma 2 4 2 3 5 5" xfId="16931" xr:uid="{759D451A-78C4-4CD7-B941-3EE003AB10BC}"/>
    <cellStyle name="Comma 2 4 2 3 5 5 2" xfId="47755" xr:uid="{BAC7CBE5-B3D2-49DF-8837-53755312872B}"/>
    <cellStyle name="Comma 2 4 2 3 5 6" xfId="32345" xr:uid="{4B922B78-95BC-4A3C-8974-828A441E7CE0}"/>
    <cellStyle name="Comma 2 4 2 3 6" xfId="2151" xr:uid="{74962F37-DF32-4BC3-A137-F3B2802E75F9}"/>
    <cellStyle name="Comma 2 4 2 3 6 2" xfId="5954" xr:uid="{0663B331-7A51-4EDA-9EDF-BFA0024DC4B6}"/>
    <cellStyle name="Comma 2 4 2 3 6 2 2" xfId="13765" xr:uid="{8394B1EC-6D65-4088-8B6A-229FECACD502}"/>
    <cellStyle name="Comma 2 4 2 3 6 2 2 2" xfId="29176" xr:uid="{1D941BDD-E0CA-4AB9-ADCE-149B7BCD26ED}"/>
    <cellStyle name="Comma 2 4 2 3 6 2 2 2 2" xfId="60000" xr:uid="{ECDFA6FB-E075-4757-9A1A-17CDF38D1710}"/>
    <cellStyle name="Comma 2 4 2 3 6 2 2 3" xfId="44590" xr:uid="{EEEF999C-208F-4B31-82C3-9D7C33444FE1}"/>
    <cellStyle name="Comma 2 4 2 3 6 2 3" xfId="21367" xr:uid="{007BB6EE-9CE3-474D-84A2-C9C58D1F989D}"/>
    <cellStyle name="Comma 2 4 2 3 6 2 3 2" xfId="52191" xr:uid="{C1FB0BDD-E641-4E2A-8535-9FEE2FA50AE2}"/>
    <cellStyle name="Comma 2 4 2 3 6 2 4" xfId="36781" xr:uid="{53135183-8C47-442A-AEB8-CEFF02CE20E7}"/>
    <cellStyle name="Comma 2 4 2 3 6 3" xfId="9962" xr:uid="{6FF2CA52-3683-4D8E-A58C-50A072625C07}"/>
    <cellStyle name="Comma 2 4 2 3 6 3 2" xfId="25373" xr:uid="{AC9B8015-C9C6-4D81-8E23-C75A79E03CCF}"/>
    <cellStyle name="Comma 2 4 2 3 6 3 2 2" xfId="56197" xr:uid="{774A36A4-6EC4-464B-9052-CCAFBCE8FF59}"/>
    <cellStyle name="Comma 2 4 2 3 6 3 3" xfId="40787" xr:uid="{BAB0A171-DC37-447E-81D9-D8B52D4B0E57}"/>
    <cellStyle name="Comma 2 4 2 3 6 4" xfId="17564" xr:uid="{7686D020-8386-448E-B032-CC3930739D29}"/>
    <cellStyle name="Comma 2 4 2 3 6 4 2" xfId="48388" xr:uid="{BC36ADE0-FFBB-4453-9C63-3F21349EF2CF}"/>
    <cellStyle name="Comma 2 4 2 3 6 5" xfId="32978" xr:uid="{3D26227D-55AE-46CB-B5D6-7C8140901B32}"/>
    <cellStyle name="Comma 2 4 2 3 7" xfId="4055" xr:uid="{DEFE4E67-2557-4751-B39E-DAF7AEF516EA}"/>
    <cellStyle name="Comma 2 4 2 3 7 2" xfId="11866" xr:uid="{2F8D1C9A-B126-494C-92F6-0D667BFA9E77}"/>
    <cellStyle name="Comma 2 4 2 3 7 2 2" xfId="27277" xr:uid="{12C523E1-9096-4EBD-96B9-F0C25FC33484}"/>
    <cellStyle name="Comma 2 4 2 3 7 2 2 2" xfId="58101" xr:uid="{394FE6B0-425D-41C2-953A-8710F52B0529}"/>
    <cellStyle name="Comma 2 4 2 3 7 2 3" xfId="42691" xr:uid="{24539280-13A1-416F-95F0-CE01CE69C713}"/>
    <cellStyle name="Comma 2 4 2 3 7 3" xfId="19468" xr:uid="{254AB6EA-EFDB-42C9-B010-50D62115BB34}"/>
    <cellStyle name="Comma 2 4 2 3 7 3 2" xfId="50292" xr:uid="{A95B3162-38A9-460C-9F9B-0250651A0A14}"/>
    <cellStyle name="Comma 2 4 2 3 7 4" xfId="34882" xr:uid="{14DD5634-E4EC-43B2-9B26-34F169E7FE2F}"/>
    <cellStyle name="Comma 2 4 2 3 8" xfId="8063" xr:uid="{981B3DE9-22F0-4582-AEAF-47B432B3FA40}"/>
    <cellStyle name="Comma 2 4 2 3 8 2" xfId="23474" xr:uid="{EA1246F4-1623-4DC4-8DDE-F01167A214AF}"/>
    <cellStyle name="Comma 2 4 2 3 8 2 2" xfId="54298" xr:uid="{EA313E50-F229-4E60-AC91-AA478CAA4F5A}"/>
    <cellStyle name="Comma 2 4 2 3 8 3" xfId="38888" xr:uid="{E2864CB4-0B07-4548-B6F1-F653D6F3C2C2}"/>
    <cellStyle name="Comma 2 4 2 3 9" xfId="7854" xr:uid="{47AD8BB3-415B-443E-895E-733389680DE8}"/>
    <cellStyle name="Comma 2 4 2 3 9 2" xfId="23265" xr:uid="{C52FB542-10C5-41CE-A993-AE08C975F5BA}"/>
    <cellStyle name="Comma 2 4 2 3 9 2 2" xfId="54089" xr:uid="{1D47900C-FD17-4139-8705-33AF5119AE8F}"/>
    <cellStyle name="Comma 2 4 2 3 9 3" xfId="38679" xr:uid="{66131EFD-B7B1-4FD0-86C1-CCE795E15697}"/>
    <cellStyle name="Comma 2 4 2 4" xfId="171" xr:uid="{EE795534-92CC-4D72-8BB4-9AABC20224FC}"/>
    <cellStyle name="Comma 2 4 2 4 10" xfId="15585" xr:uid="{9AF151A7-553C-41BB-855E-E6216139A47C}"/>
    <cellStyle name="Comma 2 4 2 4 10 2" xfId="46409" xr:uid="{D0F5BDDD-DD09-4495-95C5-A146FF851C81}"/>
    <cellStyle name="Comma 2 4 2 4 11" xfId="30999" xr:uid="{4F32155F-63F2-4980-A7DF-F345E4BB2BAC}"/>
    <cellStyle name="Comma 2 4 2 4 2" xfId="594" xr:uid="{996BC204-FFA0-498D-B251-7D13FA042B3A}"/>
    <cellStyle name="Comma 2 4 2 4 2 2" xfId="1227" xr:uid="{291BA595-FD7D-4BEE-A745-FE61FEDCEBFE}"/>
    <cellStyle name="Comma 2 4 2 4 2 2 2" xfId="3126" xr:uid="{9BCC2BCB-C847-434F-AA5F-9AF2367B2BB9}"/>
    <cellStyle name="Comma 2 4 2 4 2 2 2 2" xfId="6929" xr:uid="{871AC978-3C0F-4240-B3E7-6D81B86581F1}"/>
    <cellStyle name="Comma 2 4 2 4 2 2 2 2 2" xfId="14740" xr:uid="{0042E5FF-418A-44E9-83F3-CC998F7FB899}"/>
    <cellStyle name="Comma 2 4 2 4 2 2 2 2 2 2" xfId="30151" xr:uid="{8FFE97CC-607A-4E28-A608-AFE0159DE7A8}"/>
    <cellStyle name="Comma 2 4 2 4 2 2 2 2 2 2 2" xfId="60975" xr:uid="{3012F073-211C-4B94-B224-79ED5F009535}"/>
    <cellStyle name="Comma 2 4 2 4 2 2 2 2 2 3" xfId="45565" xr:uid="{0A03081A-6E4F-4CC2-A186-85D32B1E505C}"/>
    <cellStyle name="Comma 2 4 2 4 2 2 2 2 3" xfId="22342" xr:uid="{F2DE79A4-6595-4C5F-8DE1-614FA9593A0E}"/>
    <cellStyle name="Comma 2 4 2 4 2 2 2 2 3 2" xfId="53166" xr:uid="{F4BF9C59-8DFF-45C9-9046-0649412BE011}"/>
    <cellStyle name="Comma 2 4 2 4 2 2 2 2 4" xfId="37756" xr:uid="{C009F860-1758-40B3-9564-E34A2BF81652}"/>
    <cellStyle name="Comma 2 4 2 4 2 2 2 3" xfId="10937" xr:uid="{3EF83BF5-C4C8-479D-98D8-38A18F79F708}"/>
    <cellStyle name="Comma 2 4 2 4 2 2 2 3 2" xfId="26348" xr:uid="{C7732394-D4EC-4E04-80B8-B51BF58E5A5E}"/>
    <cellStyle name="Comma 2 4 2 4 2 2 2 3 2 2" xfId="57172" xr:uid="{6838A55F-92D4-480E-BE0A-D60A1A6AF6E1}"/>
    <cellStyle name="Comma 2 4 2 4 2 2 2 3 3" xfId="41762" xr:uid="{EA64FEEB-7053-4D3A-B5D2-6AB6B493F068}"/>
    <cellStyle name="Comma 2 4 2 4 2 2 2 4" xfId="18539" xr:uid="{009DBC84-0935-44FA-A69A-7FC3AE1FC06C}"/>
    <cellStyle name="Comma 2 4 2 4 2 2 2 4 2" xfId="49363" xr:uid="{15108E0F-1D79-41E2-A288-172AECBACE7A}"/>
    <cellStyle name="Comma 2 4 2 4 2 2 2 5" xfId="33953" xr:uid="{AD6F029B-9008-4AAD-86DC-113250DFF714}"/>
    <cellStyle name="Comma 2 4 2 4 2 2 3" xfId="5030" xr:uid="{8BBD1AAB-EBB0-4711-9670-48131F1AE801}"/>
    <cellStyle name="Comma 2 4 2 4 2 2 3 2" xfId="12841" xr:uid="{72AA1F04-322D-4CB7-8EF4-0BFA43CF0F69}"/>
    <cellStyle name="Comma 2 4 2 4 2 2 3 2 2" xfId="28252" xr:uid="{E416FEBF-7438-44C7-A648-4C086B0FC628}"/>
    <cellStyle name="Comma 2 4 2 4 2 2 3 2 2 2" xfId="59076" xr:uid="{3D32E571-5FB3-4F15-9FF1-7906792711C3}"/>
    <cellStyle name="Comma 2 4 2 4 2 2 3 2 3" xfId="43666" xr:uid="{325A14F5-0B87-4C83-A1A0-140F6E486D55}"/>
    <cellStyle name="Comma 2 4 2 4 2 2 3 3" xfId="20443" xr:uid="{6DA97244-53D9-4731-BA2D-5A5876BFA308}"/>
    <cellStyle name="Comma 2 4 2 4 2 2 3 3 2" xfId="51267" xr:uid="{273E58BF-F8ED-4845-9754-28A13D1BBB18}"/>
    <cellStyle name="Comma 2 4 2 4 2 2 3 4" xfId="35857" xr:uid="{930BC33C-694C-4824-A498-664B2AD3967C}"/>
    <cellStyle name="Comma 2 4 2 4 2 2 4" xfId="9038" xr:uid="{48E0A68C-4EFC-4B09-9343-E797DD62689C}"/>
    <cellStyle name="Comma 2 4 2 4 2 2 4 2" xfId="24449" xr:uid="{2DB36AD6-9CD4-4741-AA5A-8F091CACCE20}"/>
    <cellStyle name="Comma 2 4 2 4 2 2 4 2 2" xfId="55273" xr:uid="{1149353F-710B-4BE2-8C8D-298F8A302F64}"/>
    <cellStyle name="Comma 2 4 2 4 2 2 4 3" xfId="39863" xr:uid="{A66B1FDE-C843-44F7-A87A-9D84B28500EF}"/>
    <cellStyle name="Comma 2 4 2 4 2 2 5" xfId="16640" xr:uid="{77FF6298-5E29-4CB8-A47F-9E21D86DD1CC}"/>
    <cellStyle name="Comma 2 4 2 4 2 2 5 2" xfId="47464" xr:uid="{9121D6E9-8C9F-49AA-9BBE-F40E8A6A01D9}"/>
    <cellStyle name="Comma 2 4 2 4 2 2 6" xfId="32054" xr:uid="{C99E8F71-A34C-4EA7-A2A3-B2682CE42670}"/>
    <cellStyle name="Comma 2 4 2 4 2 3" xfId="1860" xr:uid="{7383B414-549D-4C84-A5E8-BB1B62CD2C89}"/>
    <cellStyle name="Comma 2 4 2 4 2 3 2" xfId="3759" xr:uid="{E1AE5CE0-134E-4720-AB8F-0F2648CC9D54}"/>
    <cellStyle name="Comma 2 4 2 4 2 3 2 2" xfId="7562" xr:uid="{69EB0481-E716-45ED-8EA1-6016A3344E25}"/>
    <cellStyle name="Comma 2 4 2 4 2 3 2 2 2" xfId="15373" xr:uid="{FA53161A-A74A-4B5D-9C24-DBC4689B8A43}"/>
    <cellStyle name="Comma 2 4 2 4 2 3 2 2 2 2" xfId="30784" xr:uid="{2A035F87-8D3D-4FE3-B1F5-B89CED63BB27}"/>
    <cellStyle name="Comma 2 4 2 4 2 3 2 2 2 2 2" xfId="61608" xr:uid="{529C8CAF-CF5C-4B2B-8284-C5329854BF55}"/>
    <cellStyle name="Comma 2 4 2 4 2 3 2 2 2 3" xfId="46198" xr:uid="{D365E9D0-6648-43F0-8673-CDF5E611934E}"/>
    <cellStyle name="Comma 2 4 2 4 2 3 2 2 3" xfId="22975" xr:uid="{7A630412-3D36-4EB5-9561-BF3EA7DC439F}"/>
    <cellStyle name="Comma 2 4 2 4 2 3 2 2 3 2" xfId="53799" xr:uid="{FA2C5929-6A72-412A-9E6C-4253BEF90B9C}"/>
    <cellStyle name="Comma 2 4 2 4 2 3 2 2 4" xfId="38389" xr:uid="{921A6B1D-F26C-4365-B8A0-2EE078D89600}"/>
    <cellStyle name="Comma 2 4 2 4 2 3 2 3" xfId="11570" xr:uid="{E18377B4-AC5F-444B-A8D3-452C066BA157}"/>
    <cellStyle name="Comma 2 4 2 4 2 3 2 3 2" xfId="26981" xr:uid="{5BA38BD5-1F17-4BB5-AD95-BC304A84C38B}"/>
    <cellStyle name="Comma 2 4 2 4 2 3 2 3 2 2" xfId="57805" xr:uid="{ACF9BAE1-8FB3-48FC-A772-5E5FB33432CD}"/>
    <cellStyle name="Comma 2 4 2 4 2 3 2 3 3" xfId="42395" xr:uid="{DDE024CB-CD5A-415E-B901-48BCB315473E}"/>
    <cellStyle name="Comma 2 4 2 4 2 3 2 4" xfId="19172" xr:uid="{D840F65A-7DEE-4ACA-A407-F360E99F7645}"/>
    <cellStyle name="Comma 2 4 2 4 2 3 2 4 2" xfId="49996" xr:uid="{6FEDBCAD-039D-4800-8DA8-37F693A4C486}"/>
    <cellStyle name="Comma 2 4 2 4 2 3 2 5" xfId="34586" xr:uid="{43F6EA3F-53DE-4B56-80F6-3D1E4EEB5CEB}"/>
    <cellStyle name="Comma 2 4 2 4 2 3 3" xfId="5663" xr:uid="{E4EE4026-E738-40BB-8356-B5E4D2626C4B}"/>
    <cellStyle name="Comma 2 4 2 4 2 3 3 2" xfId="13474" xr:uid="{0DC00C06-B6DB-4357-AC4A-9E0D0E508395}"/>
    <cellStyle name="Comma 2 4 2 4 2 3 3 2 2" xfId="28885" xr:uid="{AD4B6EB0-8FCD-4C56-839B-F8061B839712}"/>
    <cellStyle name="Comma 2 4 2 4 2 3 3 2 2 2" xfId="59709" xr:uid="{9116185C-BFBE-41B9-90FE-DA3C57428743}"/>
    <cellStyle name="Comma 2 4 2 4 2 3 3 2 3" xfId="44299" xr:uid="{77B40567-1105-45FC-8B94-997AE646CBC0}"/>
    <cellStyle name="Comma 2 4 2 4 2 3 3 3" xfId="21076" xr:uid="{1AF3357F-F253-4314-8349-6F6169580736}"/>
    <cellStyle name="Comma 2 4 2 4 2 3 3 3 2" xfId="51900" xr:uid="{6246074A-DD6D-4662-9F0F-2DB524282D83}"/>
    <cellStyle name="Comma 2 4 2 4 2 3 3 4" xfId="36490" xr:uid="{2303E2B3-9A8E-4B8D-915B-654E0AB79706}"/>
    <cellStyle name="Comma 2 4 2 4 2 3 4" xfId="9671" xr:uid="{909B693B-C320-4969-A66D-E074D1B2EAF0}"/>
    <cellStyle name="Comma 2 4 2 4 2 3 4 2" xfId="25082" xr:uid="{4E19FB23-CF59-4E98-8DBF-03543937D125}"/>
    <cellStyle name="Comma 2 4 2 4 2 3 4 2 2" xfId="55906" xr:uid="{9CED0982-501B-4B96-9FC6-8A99015DF8D3}"/>
    <cellStyle name="Comma 2 4 2 4 2 3 4 3" xfId="40496" xr:uid="{3ABD7C01-FCFE-4F83-A70E-71B65F3CDC08}"/>
    <cellStyle name="Comma 2 4 2 4 2 3 5" xfId="17273" xr:uid="{E1197D88-CC47-497F-8E4F-362C68C3B3E3}"/>
    <cellStyle name="Comma 2 4 2 4 2 3 5 2" xfId="48097" xr:uid="{3D3CB4EA-399A-455F-AF0A-9810E32ACB53}"/>
    <cellStyle name="Comma 2 4 2 4 2 3 6" xfId="32687" xr:uid="{59C59D1C-4317-4206-AF18-78971D54FA51}"/>
    <cellStyle name="Comma 2 4 2 4 2 4" xfId="2493" xr:uid="{AF7D90EA-F533-48FB-855D-28F0B4909552}"/>
    <cellStyle name="Comma 2 4 2 4 2 4 2" xfId="6296" xr:uid="{69601E7C-7D8B-47F2-AC1C-390B0398419C}"/>
    <cellStyle name="Comma 2 4 2 4 2 4 2 2" xfId="14107" xr:uid="{8D149194-8476-4D5B-A2DA-B53DFE4F2A5B}"/>
    <cellStyle name="Comma 2 4 2 4 2 4 2 2 2" xfId="29518" xr:uid="{991313A0-498D-45B3-AD24-C9E23B25F065}"/>
    <cellStyle name="Comma 2 4 2 4 2 4 2 2 2 2" xfId="60342" xr:uid="{71CAE327-91DA-4B59-91E1-3A98B37A2135}"/>
    <cellStyle name="Comma 2 4 2 4 2 4 2 2 3" xfId="44932" xr:uid="{52242FE1-DF37-498F-B431-77D423137979}"/>
    <cellStyle name="Comma 2 4 2 4 2 4 2 3" xfId="21709" xr:uid="{FEA72B0F-26B8-4208-98B4-1C7D44B6C523}"/>
    <cellStyle name="Comma 2 4 2 4 2 4 2 3 2" xfId="52533" xr:uid="{B595757D-3D8C-4D51-B12A-52ED28F0E36A}"/>
    <cellStyle name="Comma 2 4 2 4 2 4 2 4" xfId="37123" xr:uid="{110C34F1-09A2-495D-BAF0-6A3420869BDB}"/>
    <cellStyle name="Comma 2 4 2 4 2 4 3" xfId="10304" xr:uid="{5026CFE8-37BF-4F67-A509-C0719692E00B}"/>
    <cellStyle name="Comma 2 4 2 4 2 4 3 2" xfId="25715" xr:uid="{5BE03509-E095-431C-96EA-88C1EBEACD21}"/>
    <cellStyle name="Comma 2 4 2 4 2 4 3 2 2" xfId="56539" xr:uid="{87FA0C5F-B242-4DE3-8499-76ED05E9BDA6}"/>
    <cellStyle name="Comma 2 4 2 4 2 4 3 3" xfId="41129" xr:uid="{B8A261F7-5026-46B3-B80B-09D36D4A149E}"/>
    <cellStyle name="Comma 2 4 2 4 2 4 4" xfId="17906" xr:uid="{38F2C548-6A4E-435C-93D1-72573B30D651}"/>
    <cellStyle name="Comma 2 4 2 4 2 4 4 2" xfId="48730" xr:uid="{476EBDFD-32F9-456B-818A-D6B6EEC6E3D2}"/>
    <cellStyle name="Comma 2 4 2 4 2 4 5" xfId="33320" xr:uid="{E8C8593A-9E9F-41BF-953B-7BB111E2AED4}"/>
    <cellStyle name="Comma 2 4 2 4 2 5" xfId="4397" xr:uid="{D4DB39C6-280C-4FA7-B684-4B147CBB6535}"/>
    <cellStyle name="Comma 2 4 2 4 2 5 2" xfId="12208" xr:uid="{A7CBEF0E-CB50-449D-8577-9D03083E6FE5}"/>
    <cellStyle name="Comma 2 4 2 4 2 5 2 2" xfId="27619" xr:uid="{5049AACE-9609-4977-B467-347973F4296E}"/>
    <cellStyle name="Comma 2 4 2 4 2 5 2 2 2" xfId="58443" xr:uid="{89EDF85E-140B-43E0-820E-83A5BC0BE20F}"/>
    <cellStyle name="Comma 2 4 2 4 2 5 2 3" xfId="43033" xr:uid="{DD89717F-CF8F-46BD-A317-A47CC002782B}"/>
    <cellStyle name="Comma 2 4 2 4 2 5 3" xfId="19810" xr:uid="{FB7F7B0A-9260-469C-BC7D-50F2FD71E447}"/>
    <cellStyle name="Comma 2 4 2 4 2 5 3 2" xfId="50634" xr:uid="{978E7FE8-86C7-4CF6-82F4-A05F454A0BB6}"/>
    <cellStyle name="Comma 2 4 2 4 2 5 4" xfId="35224" xr:uid="{1E0C5815-33D2-43E2-A074-3150DDE65415}"/>
    <cellStyle name="Comma 2 4 2 4 2 6" xfId="8405" xr:uid="{2F8073AF-F82D-40F8-B75D-0E18F144DFCB}"/>
    <cellStyle name="Comma 2 4 2 4 2 6 2" xfId="23816" xr:uid="{61DCC0EC-60C8-405F-8BE2-046E87438948}"/>
    <cellStyle name="Comma 2 4 2 4 2 6 2 2" xfId="54640" xr:uid="{79392FCA-3683-4A9C-AEC8-55A0BE6A4ACA}"/>
    <cellStyle name="Comma 2 4 2 4 2 6 3" xfId="39230" xr:uid="{ABCB9611-4D39-4632-AF88-D73603B24168}"/>
    <cellStyle name="Comma 2 4 2 4 2 7" xfId="16007" xr:uid="{E623C5D4-FAF9-4461-8046-5D7F92D51509}"/>
    <cellStyle name="Comma 2 4 2 4 2 7 2" xfId="46831" xr:uid="{051C1453-5D6B-4456-8E50-7D52C1FE5E01}"/>
    <cellStyle name="Comma 2 4 2 4 2 8" xfId="31421" xr:uid="{15406764-EC0C-4202-B4C4-A9912A605110}"/>
    <cellStyle name="Comma 2 4 2 4 3" xfId="385" xr:uid="{F5B171FF-C351-42DA-B8B1-FD7F20FDDF4F}"/>
    <cellStyle name="Comma 2 4 2 4 3 2" xfId="1018" xr:uid="{B7A5BCFF-F291-471E-A557-601F22FF7ED8}"/>
    <cellStyle name="Comma 2 4 2 4 3 2 2" xfId="2917" xr:uid="{24665490-152A-4DE1-BB29-AE5E82AED884}"/>
    <cellStyle name="Comma 2 4 2 4 3 2 2 2" xfId="6720" xr:uid="{2E6829A2-F781-4118-8748-26236C736248}"/>
    <cellStyle name="Comma 2 4 2 4 3 2 2 2 2" xfId="14531" xr:uid="{62716922-29C8-4F27-B59B-FAC92A4C582E}"/>
    <cellStyle name="Comma 2 4 2 4 3 2 2 2 2 2" xfId="29942" xr:uid="{6C3B4A2C-59F0-47ED-B7D2-475A93FF64C4}"/>
    <cellStyle name="Comma 2 4 2 4 3 2 2 2 2 2 2" xfId="60766" xr:uid="{8F429120-012D-42B1-A30E-E0C1B13B81AB}"/>
    <cellStyle name="Comma 2 4 2 4 3 2 2 2 2 3" xfId="45356" xr:uid="{A6876F5E-9DD5-4FCB-9391-8D11B41922F7}"/>
    <cellStyle name="Comma 2 4 2 4 3 2 2 2 3" xfId="22133" xr:uid="{D06293E5-BFE9-4FF0-9DBF-6A1065132A9D}"/>
    <cellStyle name="Comma 2 4 2 4 3 2 2 2 3 2" xfId="52957" xr:uid="{BCBF2489-2FB6-4F1E-B8BB-63EDDB46846D}"/>
    <cellStyle name="Comma 2 4 2 4 3 2 2 2 4" xfId="37547" xr:uid="{636CA4CF-2F73-4192-A89E-0E52D8C92E34}"/>
    <cellStyle name="Comma 2 4 2 4 3 2 2 3" xfId="10728" xr:uid="{F5407032-6E35-4F07-ACF6-DEE167ADB747}"/>
    <cellStyle name="Comma 2 4 2 4 3 2 2 3 2" xfId="26139" xr:uid="{973DF035-BD83-4023-B5CD-2D40F1FDA8F7}"/>
    <cellStyle name="Comma 2 4 2 4 3 2 2 3 2 2" xfId="56963" xr:uid="{5E3C1404-1454-47F9-91D0-FF8131DDA54E}"/>
    <cellStyle name="Comma 2 4 2 4 3 2 2 3 3" xfId="41553" xr:uid="{41C38772-2F1D-4784-85E9-3F5B790A499E}"/>
    <cellStyle name="Comma 2 4 2 4 3 2 2 4" xfId="18330" xr:uid="{EDDDB662-B455-4CAC-96A4-9E3232298D83}"/>
    <cellStyle name="Comma 2 4 2 4 3 2 2 4 2" xfId="49154" xr:uid="{6AAA31C8-B9C7-4351-AC17-D72E42BD4C18}"/>
    <cellStyle name="Comma 2 4 2 4 3 2 2 5" xfId="33744" xr:uid="{BFD0979C-B1B7-4DD9-91AC-86EC0D7073FD}"/>
    <cellStyle name="Comma 2 4 2 4 3 2 3" xfId="4821" xr:uid="{A7FC4D8F-A89B-4ABF-893A-77CB8290BA69}"/>
    <cellStyle name="Comma 2 4 2 4 3 2 3 2" xfId="12632" xr:uid="{C8BE328C-5D62-4D19-8D26-BB3838A23922}"/>
    <cellStyle name="Comma 2 4 2 4 3 2 3 2 2" xfId="28043" xr:uid="{1A16F275-3D16-4631-801D-C728C79C1E05}"/>
    <cellStyle name="Comma 2 4 2 4 3 2 3 2 2 2" xfId="58867" xr:uid="{436A66D8-3328-4593-A70C-D4082F9B4C76}"/>
    <cellStyle name="Comma 2 4 2 4 3 2 3 2 3" xfId="43457" xr:uid="{81924A46-44A1-4154-B444-3365E2DC8C04}"/>
    <cellStyle name="Comma 2 4 2 4 3 2 3 3" xfId="20234" xr:uid="{4E574C0D-23A1-4DC4-BD0A-D64907AEAE51}"/>
    <cellStyle name="Comma 2 4 2 4 3 2 3 3 2" xfId="51058" xr:uid="{2B5EC177-C312-433E-A160-959AD36D33DC}"/>
    <cellStyle name="Comma 2 4 2 4 3 2 3 4" xfId="35648" xr:uid="{268C5411-DDC9-4166-B3E8-059B369B27C1}"/>
    <cellStyle name="Comma 2 4 2 4 3 2 4" xfId="8829" xr:uid="{F8254248-5A2B-4B1D-B4A0-512278E33A12}"/>
    <cellStyle name="Comma 2 4 2 4 3 2 4 2" xfId="24240" xr:uid="{2FC64685-370F-41BE-BBC0-4E60EA2FBB6F}"/>
    <cellStyle name="Comma 2 4 2 4 3 2 4 2 2" xfId="55064" xr:uid="{28FC18BA-D283-4A28-9173-991883678DDE}"/>
    <cellStyle name="Comma 2 4 2 4 3 2 4 3" xfId="39654" xr:uid="{63CB4DB2-489C-4E3D-B223-72BA5BC28DF1}"/>
    <cellStyle name="Comma 2 4 2 4 3 2 5" xfId="16431" xr:uid="{658B9827-F5AC-4F4F-B2D3-B8CDA788A5B4}"/>
    <cellStyle name="Comma 2 4 2 4 3 2 5 2" xfId="47255" xr:uid="{BE089CFB-3EAB-442F-AA50-3E88F2DBA7BF}"/>
    <cellStyle name="Comma 2 4 2 4 3 2 6" xfId="31845" xr:uid="{419045F2-8263-4FA5-8926-7F1BDB429A6F}"/>
    <cellStyle name="Comma 2 4 2 4 3 3" xfId="1651" xr:uid="{9820DEB1-515A-41FA-A445-B025BA03B696}"/>
    <cellStyle name="Comma 2 4 2 4 3 3 2" xfId="3550" xr:uid="{EDEC9E0E-0AFF-4BFA-ADA2-D96AFA833804}"/>
    <cellStyle name="Comma 2 4 2 4 3 3 2 2" xfId="7353" xr:uid="{97597B9B-12A1-42A9-8786-32EAFFE6D2B3}"/>
    <cellStyle name="Comma 2 4 2 4 3 3 2 2 2" xfId="15164" xr:uid="{37BA3791-BE2B-4603-AC4F-E3C3AA138478}"/>
    <cellStyle name="Comma 2 4 2 4 3 3 2 2 2 2" xfId="30575" xr:uid="{0912CF52-333D-4D51-A7FF-4172A0A3AE63}"/>
    <cellStyle name="Comma 2 4 2 4 3 3 2 2 2 2 2" xfId="61399" xr:uid="{7913827D-403F-4A27-8CC7-522A3B4BA1EB}"/>
    <cellStyle name="Comma 2 4 2 4 3 3 2 2 2 3" xfId="45989" xr:uid="{B2C10A7B-C823-4872-985E-9102E3CEC1E3}"/>
    <cellStyle name="Comma 2 4 2 4 3 3 2 2 3" xfId="22766" xr:uid="{8BE9C579-153C-4E1A-91CA-8B5200779073}"/>
    <cellStyle name="Comma 2 4 2 4 3 3 2 2 3 2" xfId="53590" xr:uid="{19D9C6DD-ECA4-4472-96CA-0ABD6441D023}"/>
    <cellStyle name="Comma 2 4 2 4 3 3 2 2 4" xfId="38180" xr:uid="{D9AC292F-5BFD-4819-BFB7-B7648E972929}"/>
    <cellStyle name="Comma 2 4 2 4 3 3 2 3" xfId="11361" xr:uid="{1B15FD05-A687-4327-BA93-5B97F19F483F}"/>
    <cellStyle name="Comma 2 4 2 4 3 3 2 3 2" xfId="26772" xr:uid="{C60A5F43-A2B9-4086-9368-FAA046AA2871}"/>
    <cellStyle name="Comma 2 4 2 4 3 3 2 3 2 2" xfId="57596" xr:uid="{9309DBAF-8B26-43E0-AE10-CFC8022CB59C}"/>
    <cellStyle name="Comma 2 4 2 4 3 3 2 3 3" xfId="42186" xr:uid="{3852960A-3B6F-4689-9C29-9D58728F954E}"/>
    <cellStyle name="Comma 2 4 2 4 3 3 2 4" xfId="18963" xr:uid="{FEB821DC-7503-41DD-BC3F-059CFD2F3102}"/>
    <cellStyle name="Comma 2 4 2 4 3 3 2 4 2" xfId="49787" xr:uid="{2C762A7B-A218-4DDC-8036-F99AF6AC8A78}"/>
    <cellStyle name="Comma 2 4 2 4 3 3 2 5" xfId="34377" xr:uid="{CA23B4B1-7138-4740-96E6-C2AF487F44AC}"/>
    <cellStyle name="Comma 2 4 2 4 3 3 3" xfId="5454" xr:uid="{A0CC58CE-D5BF-46C0-A049-82E26FED82C4}"/>
    <cellStyle name="Comma 2 4 2 4 3 3 3 2" xfId="13265" xr:uid="{ED1CBD9C-1EF3-47B2-8486-079A830DFF4F}"/>
    <cellStyle name="Comma 2 4 2 4 3 3 3 2 2" xfId="28676" xr:uid="{DF119C66-1F16-4869-ADA1-F56C7CA2BBCE}"/>
    <cellStyle name="Comma 2 4 2 4 3 3 3 2 2 2" xfId="59500" xr:uid="{2EAB4B8D-CB59-4984-AFF1-BD3AEDB0DE67}"/>
    <cellStyle name="Comma 2 4 2 4 3 3 3 2 3" xfId="44090" xr:uid="{49267F80-DC81-4DCF-A790-8F4C70DE8E1E}"/>
    <cellStyle name="Comma 2 4 2 4 3 3 3 3" xfId="20867" xr:uid="{54F3E66F-9C79-4FEB-8CF7-5A9FAF6DF0EE}"/>
    <cellStyle name="Comma 2 4 2 4 3 3 3 3 2" xfId="51691" xr:uid="{816BEF9B-4D32-4E2E-81AC-101D4FFC1BB8}"/>
    <cellStyle name="Comma 2 4 2 4 3 3 3 4" xfId="36281" xr:uid="{523E5A33-348C-4B4E-8AE1-A95ED9C85BCD}"/>
    <cellStyle name="Comma 2 4 2 4 3 3 4" xfId="9462" xr:uid="{780472C5-3242-433B-9A35-58B9D54BA220}"/>
    <cellStyle name="Comma 2 4 2 4 3 3 4 2" xfId="24873" xr:uid="{85EDB743-ED0E-4FFD-B0DC-6E30BEE3DAB5}"/>
    <cellStyle name="Comma 2 4 2 4 3 3 4 2 2" xfId="55697" xr:uid="{7CB8C1E0-E808-483F-88F8-DF5B0BBE390C}"/>
    <cellStyle name="Comma 2 4 2 4 3 3 4 3" xfId="40287" xr:uid="{10BC2E6F-D3B0-43AC-BBE0-037AE7E36D36}"/>
    <cellStyle name="Comma 2 4 2 4 3 3 5" xfId="17064" xr:uid="{9F92CC29-D4CE-4361-A3FC-6F1DB22E81DA}"/>
    <cellStyle name="Comma 2 4 2 4 3 3 5 2" xfId="47888" xr:uid="{23935630-607A-4BAE-9274-C4AA3EE43E6C}"/>
    <cellStyle name="Comma 2 4 2 4 3 3 6" xfId="32478" xr:uid="{EC0ED5C2-93E2-482D-8B13-FFAEA78B2A48}"/>
    <cellStyle name="Comma 2 4 2 4 3 4" xfId="2284" xr:uid="{5484E2BB-7A4B-4228-84F9-4EFAEEB42712}"/>
    <cellStyle name="Comma 2 4 2 4 3 4 2" xfId="6087" xr:uid="{1C7E3BC1-78EC-40EA-AD1B-A939DD433620}"/>
    <cellStyle name="Comma 2 4 2 4 3 4 2 2" xfId="13898" xr:uid="{FEF38A2A-C15D-437C-A6D0-13ADB527357F}"/>
    <cellStyle name="Comma 2 4 2 4 3 4 2 2 2" xfId="29309" xr:uid="{6FF0B73C-BC60-4A88-9E2E-5CCB2BBDCC74}"/>
    <cellStyle name="Comma 2 4 2 4 3 4 2 2 2 2" xfId="60133" xr:uid="{9E435F46-1DBB-46B6-A9EB-B97097C16DC2}"/>
    <cellStyle name="Comma 2 4 2 4 3 4 2 2 3" xfId="44723" xr:uid="{B44D6A7C-ACB7-43F4-A89C-5716A63524DA}"/>
    <cellStyle name="Comma 2 4 2 4 3 4 2 3" xfId="21500" xr:uid="{B96E936C-DC91-4B66-A48E-B24076F0A12A}"/>
    <cellStyle name="Comma 2 4 2 4 3 4 2 3 2" xfId="52324" xr:uid="{7DCD9A84-A5C3-48C1-9D87-186DE1B9623E}"/>
    <cellStyle name="Comma 2 4 2 4 3 4 2 4" xfId="36914" xr:uid="{3D750558-6DAA-490F-87BD-F053B9B7A348}"/>
    <cellStyle name="Comma 2 4 2 4 3 4 3" xfId="10095" xr:uid="{ED090DCA-A8B0-4C39-BC7C-D6D673C8EFC3}"/>
    <cellStyle name="Comma 2 4 2 4 3 4 3 2" xfId="25506" xr:uid="{F611D111-5B95-46A0-B25D-A487AAE4FF98}"/>
    <cellStyle name="Comma 2 4 2 4 3 4 3 2 2" xfId="56330" xr:uid="{9C61A13B-3622-470A-A626-EE97C7D0D041}"/>
    <cellStyle name="Comma 2 4 2 4 3 4 3 3" xfId="40920" xr:uid="{EA12123E-56AD-4AE3-82D6-E02188EA9E6B}"/>
    <cellStyle name="Comma 2 4 2 4 3 4 4" xfId="17697" xr:uid="{9790ABD7-1C57-477A-B485-D887D6573DDC}"/>
    <cellStyle name="Comma 2 4 2 4 3 4 4 2" xfId="48521" xr:uid="{A114A31C-4F7F-46AF-A1EA-45C796F4621E}"/>
    <cellStyle name="Comma 2 4 2 4 3 4 5" xfId="33111" xr:uid="{06669615-214B-4366-998D-B4B9125A316E}"/>
    <cellStyle name="Comma 2 4 2 4 3 5" xfId="4188" xr:uid="{2FD2BC4F-9E91-4917-AE47-9CB92F482CD7}"/>
    <cellStyle name="Comma 2 4 2 4 3 5 2" xfId="11999" xr:uid="{F6F613CF-F5B3-43BE-B2E8-942031756D62}"/>
    <cellStyle name="Comma 2 4 2 4 3 5 2 2" xfId="27410" xr:uid="{03249FC1-7F2E-4E0B-9A28-D511D44BABC1}"/>
    <cellStyle name="Comma 2 4 2 4 3 5 2 2 2" xfId="58234" xr:uid="{B7CA414F-CFD3-4555-A9BF-1428BF25B983}"/>
    <cellStyle name="Comma 2 4 2 4 3 5 2 3" xfId="42824" xr:uid="{83D8AC28-72C1-44C8-81A1-66173DD6D578}"/>
    <cellStyle name="Comma 2 4 2 4 3 5 3" xfId="19601" xr:uid="{47AC0893-62B5-438B-81F5-95F0C59AA1A8}"/>
    <cellStyle name="Comma 2 4 2 4 3 5 3 2" xfId="50425" xr:uid="{CD45A3D5-AFDF-47EE-9308-86978DB3651B}"/>
    <cellStyle name="Comma 2 4 2 4 3 5 4" xfId="35015" xr:uid="{73C7AE91-A851-4642-B4F1-9C03E7168018}"/>
    <cellStyle name="Comma 2 4 2 4 3 6" xfId="8196" xr:uid="{62F66EC9-B668-4746-8120-89532E75D07D}"/>
    <cellStyle name="Comma 2 4 2 4 3 6 2" xfId="23607" xr:uid="{EDE989FC-2AA2-4D36-A04D-6560C462C477}"/>
    <cellStyle name="Comma 2 4 2 4 3 6 2 2" xfId="54431" xr:uid="{A42D26D9-9F07-40C0-80FE-87597AAEE809}"/>
    <cellStyle name="Comma 2 4 2 4 3 6 3" xfId="39021" xr:uid="{5F838436-BA4D-48F7-A622-051A5A77E54A}"/>
    <cellStyle name="Comma 2 4 2 4 3 7" xfId="15798" xr:uid="{FF8F79CA-BDEC-4406-B9C9-36F8897F4ABB}"/>
    <cellStyle name="Comma 2 4 2 4 3 7 2" xfId="46622" xr:uid="{94CBE863-627D-437E-B984-E4C9891EE286}"/>
    <cellStyle name="Comma 2 4 2 4 3 8" xfId="31212" xr:uid="{8E130E9D-1FC6-4497-BE49-333CB2E5E859}"/>
    <cellStyle name="Comma 2 4 2 4 4" xfId="805" xr:uid="{11481CE4-02FF-4AC1-A5E3-E659AC75E32D}"/>
    <cellStyle name="Comma 2 4 2 4 4 2" xfId="2704" xr:uid="{77337BC2-B989-4A5D-980F-5420E1E012DA}"/>
    <cellStyle name="Comma 2 4 2 4 4 2 2" xfId="6507" xr:uid="{609541E7-7A6C-41D1-9B91-765A0B522046}"/>
    <cellStyle name="Comma 2 4 2 4 4 2 2 2" xfId="14318" xr:uid="{B4EC1FA3-2B19-45BD-9925-EADD070C5DC2}"/>
    <cellStyle name="Comma 2 4 2 4 4 2 2 2 2" xfId="29729" xr:uid="{69F01401-6D2E-417A-9441-B80C6E078293}"/>
    <cellStyle name="Comma 2 4 2 4 4 2 2 2 2 2" xfId="60553" xr:uid="{D4D1BDFF-BA27-4BC9-BB2A-9933AE929F04}"/>
    <cellStyle name="Comma 2 4 2 4 4 2 2 2 3" xfId="45143" xr:uid="{C307EDE9-94BE-4B99-8422-04BC3C145AE3}"/>
    <cellStyle name="Comma 2 4 2 4 4 2 2 3" xfId="21920" xr:uid="{B05ABE40-4423-4142-92C0-99E3BFF3FD55}"/>
    <cellStyle name="Comma 2 4 2 4 4 2 2 3 2" xfId="52744" xr:uid="{1F361EF3-9651-4F6B-9D25-B1AE4B354729}"/>
    <cellStyle name="Comma 2 4 2 4 4 2 2 4" xfId="37334" xr:uid="{601015C6-F349-46BC-B9DF-571EF06DD266}"/>
    <cellStyle name="Comma 2 4 2 4 4 2 3" xfId="10515" xr:uid="{DBCBCA63-A6B8-4F36-9AFB-476F706B52F6}"/>
    <cellStyle name="Comma 2 4 2 4 4 2 3 2" xfId="25926" xr:uid="{17DE7FA3-BCE6-41A9-A42C-061533679DFA}"/>
    <cellStyle name="Comma 2 4 2 4 4 2 3 2 2" xfId="56750" xr:uid="{26912ECB-5940-4E91-A21A-2B9EBC1AA4ED}"/>
    <cellStyle name="Comma 2 4 2 4 4 2 3 3" xfId="41340" xr:uid="{0AC730E2-1F86-4882-B3B2-B7FBADD40B99}"/>
    <cellStyle name="Comma 2 4 2 4 4 2 4" xfId="18117" xr:uid="{EC940248-EFB0-488C-8E9F-F94E6F5057EB}"/>
    <cellStyle name="Comma 2 4 2 4 4 2 4 2" xfId="48941" xr:uid="{D12C8680-DB42-4870-8845-BC4BA38FD0FC}"/>
    <cellStyle name="Comma 2 4 2 4 4 2 5" xfId="33531" xr:uid="{06550BC4-FCED-4F08-B667-9AFA93D65984}"/>
    <cellStyle name="Comma 2 4 2 4 4 3" xfId="4608" xr:uid="{10599813-16DB-4434-A887-FF855EC25C2D}"/>
    <cellStyle name="Comma 2 4 2 4 4 3 2" xfId="12419" xr:uid="{2D4A165B-A00B-4CBB-AFFA-3152EEA02D7B}"/>
    <cellStyle name="Comma 2 4 2 4 4 3 2 2" xfId="27830" xr:uid="{C69E2632-8CC8-4200-A7B8-9699D9B1CA99}"/>
    <cellStyle name="Comma 2 4 2 4 4 3 2 2 2" xfId="58654" xr:uid="{7157561E-2B73-4745-AF6F-C90C20DE82E6}"/>
    <cellStyle name="Comma 2 4 2 4 4 3 2 3" xfId="43244" xr:uid="{5D99D356-D340-49EA-AF70-81D1867E72BF}"/>
    <cellStyle name="Comma 2 4 2 4 4 3 3" xfId="20021" xr:uid="{120A7635-98F0-4733-BDCA-9FC519FFA27D}"/>
    <cellStyle name="Comma 2 4 2 4 4 3 3 2" xfId="50845" xr:uid="{95207516-C6CB-4604-82A4-94261302153D}"/>
    <cellStyle name="Comma 2 4 2 4 4 3 4" xfId="35435" xr:uid="{6728415A-6CC7-4129-A02A-2C5C4F619006}"/>
    <cellStyle name="Comma 2 4 2 4 4 4" xfId="8616" xr:uid="{B4DA1EB3-5E7D-4A88-A1F8-1B7C402F3BF0}"/>
    <cellStyle name="Comma 2 4 2 4 4 4 2" xfId="24027" xr:uid="{109F02D2-C455-4BA5-9C19-BD8AB6EC0F8A}"/>
    <cellStyle name="Comma 2 4 2 4 4 4 2 2" xfId="54851" xr:uid="{18151404-E282-4A2C-A7EA-B731672AD9EA}"/>
    <cellStyle name="Comma 2 4 2 4 4 4 3" xfId="39441" xr:uid="{096C0EC2-2C06-4A50-B9EB-20C127A3F5E7}"/>
    <cellStyle name="Comma 2 4 2 4 4 5" xfId="16218" xr:uid="{160B8B01-A7C8-420C-9C52-1DA8EEBA5152}"/>
    <cellStyle name="Comma 2 4 2 4 4 5 2" xfId="47042" xr:uid="{20A05B87-A473-44A2-A4FA-8686854BB927}"/>
    <cellStyle name="Comma 2 4 2 4 4 6" xfId="31632" xr:uid="{0BE7ADF6-147A-419E-9B0F-9E1020BFAC56}"/>
    <cellStyle name="Comma 2 4 2 4 5" xfId="1438" xr:uid="{214C2A71-0D20-4C15-8956-6231C3C9F499}"/>
    <cellStyle name="Comma 2 4 2 4 5 2" xfId="3337" xr:uid="{4C1EB83E-E6E1-4818-9C16-D091D369E5A0}"/>
    <cellStyle name="Comma 2 4 2 4 5 2 2" xfId="7140" xr:uid="{47C819A4-0F40-47D9-9AD6-A3B83480C5FC}"/>
    <cellStyle name="Comma 2 4 2 4 5 2 2 2" xfId="14951" xr:uid="{20DBAE4C-7A90-4BD1-BCD8-0EB0F542D081}"/>
    <cellStyle name="Comma 2 4 2 4 5 2 2 2 2" xfId="30362" xr:uid="{FC969BC7-D3D0-414A-8F63-C4CEE3653A10}"/>
    <cellStyle name="Comma 2 4 2 4 5 2 2 2 2 2" xfId="61186" xr:uid="{9A93CA79-6E7D-4D69-B7C1-EA2C172D0388}"/>
    <cellStyle name="Comma 2 4 2 4 5 2 2 2 3" xfId="45776" xr:uid="{50DE9B44-2588-4890-892D-E49278330334}"/>
    <cellStyle name="Comma 2 4 2 4 5 2 2 3" xfId="22553" xr:uid="{AA31AF7E-49B8-4FBC-A0A4-7EF047D448F0}"/>
    <cellStyle name="Comma 2 4 2 4 5 2 2 3 2" xfId="53377" xr:uid="{815218D8-6C66-4384-8437-D6804CDF5AAF}"/>
    <cellStyle name="Comma 2 4 2 4 5 2 2 4" xfId="37967" xr:uid="{EE1E9FB6-F0D8-4643-A205-0E6718E408D6}"/>
    <cellStyle name="Comma 2 4 2 4 5 2 3" xfId="11148" xr:uid="{9102F41B-ED7B-4FD4-A330-9C6CA6EE69F5}"/>
    <cellStyle name="Comma 2 4 2 4 5 2 3 2" xfId="26559" xr:uid="{7D330CCC-B1CA-4A0D-8948-4D2DBDD356EF}"/>
    <cellStyle name="Comma 2 4 2 4 5 2 3 2 2" xfId="57383" xr:uid="{6B45BDE3-5959-43A1-AB7A-A31F2C6858D5}"/>
    <cellStyle name="Comma 2 4 2 4 5 2 3 3" xfId="41973" xr:uid="{40A997D9-BA2B-49F9-A36E-139010DD889F}"/>
    <cellStyle name="Comma 2 4 2 4 5 2 4" xfId="18750" xr:uid="{F470D019-D7B4-43CD-A68C-19A8ABE504C6}"/>
    <cellStyle name="Comma 2 4 2 4 5 2 4 2" xfId="49574" xr:uid="{8CED7B6B-D891-4B76-85B3-5DC5D31AEACA}"/>
    <cellStyle name="Comma 2 4 2 4 5 2 5" xfId="34164" xr:uid="{51B42E07-D1A5-4ABC-948B-3EB31BAD35D1}"/>
    <cellStyle name="Comma 2 4 2 4 5 3" xfId="5241" xr:uid="{4977CDA3-257E-403D-9D15-3DF5D9B490A3}"/>
    <cellStyle name="Comma 2 4 2 4 5 3 2" xfId="13052" xr:uid="{1A491053-234C-4AE8-BC8F-EB5BBC2D7144}"/>
    <cellStyle name="Comma 2 4 2 4 5 3 2 2" xfId="28463" xr:uid="{80BFC818-E685-49F0-AF38-C215E8031064}"/>
    <cellStyle name="Comma 2 4 2 4 5 3 2 2 2" xfId="59287" xr:uid="{A8F23801-4478-4C9A-852F-C1C36BAFD9CB}"/>
    <cellStyle name="Comma 2 4 2 4 5 3 2 3" xfId="43877" xr:uid="{042E16FA-F44E-4F2B-94BC-EAC8A18FF561}"/>
    <cellStyle name="Comma 2 4 2 4 5 3 3" xfId="20654" xr:uid="{2267A16A-AEEF-475E-8BE6-264ECBF95A04}"/>
    <cellStyle name="Comma 2 4 2 4 5 3 3 2" xfId="51478" xr:uid="{27770923-783C-475D-8576-11B704F42672}"/>
    <cellStyle name="Comma 2 4 2 4 5 3 4" xfId="36068" xr:uid="{8E8E5C30-3942-4C2D-A745-4CA6FBB923A3}"/>
    <cellStyle name="Comma 2 4 2 4 5 4" xfId="9249" xr:uid="{A05C65E1-3890-44AF-AAC7-C9AD9A086342}"/>
    <cellStyle name="Comma 2 4 2 4 5 4 2" xfId="24660" xr:uid="{D53D715D-00FE-49E7-A87A-A16F275AC918}"/>
    <cellStyle name="Comma 2 4 2 4 5 4 2 2" xfId="55484" xr:uid="{1634F5E8-70E9-43B9-8AE7-7F02DFD88927}"/>
    <cellStyle name="Comma 2 4 2 4 5 4 3" xfId="40074" xr:uid="{C5279143-A66D-4162-AE7A-A39AC90343C5}"/>
    <cellStyle name="Comma 2 4 2 4 5 5" xfId="16851" xr:uid="{2C364F05-F1DB-4C39-977C-E3E8CADF580F}"/>
    <cellStyle name="Comma 2 4 2 4 5 5 2" xfId="47675" xr:uid="{9AD57EAD-0EFD-4504-95F3-272EBA807E84}"/>
    <cellStyle name="Comma 2 4 2 4 5 6" xfId="32265" xr:uid="{E416C5C1-BFF6-4EE3-9AE9-13E7A0D781DF}"/>
    <cellStyle name="Comma 2 4 2 4 6" xfId="2071" xr:uid="{28664983-60D5-45F2-AD22-053634E5B188}"/>
    <cellStyle name="Comma 2 4 2 4 6 2" xfId="5874" xr:uid="{FBBF6595-48A9-4977-B0B9-4671440571D1}"/>
    <cellStyle name="Comma 2 4 2 4 6 2 2" xfId="13685" xr:uid="{C15EB1B5-E549-45DC-92F3-8F01ABD53A67}"/>
    <cellStyle name="Comma 2 4 2 4 6 2 2 2" xfId="29096" xr:uid="{F5FD5E3E-6F66-4707-B269-EA8C3D505F15}"/>
    <cellStyle name="Comma 2 4 2 4 6 2 2 2 2" xfId="59920" xr:uid="{7C4D50DF-933C-492A-B546-962028B15708}"/>
    <cellStyle name="Comma 2 4 2 4 6 2 2 3" xfId="44510" xr:uid="{9412FC2C-A69D-4CFC-8FEC-8D5B55506EE0}"/>
    <cellStyle name="Comma 2 4 2 4 6 2 3" xfId="21287" xr:uid="{57893FAA-358C-4BF4-BECC-0B9448E2DF05}"/>
    <cellStyle name="Comma 2 4 2 4 6 2 3 2" xfId="52111" xr:uid="{FF66EDF1-A8E0-46A0-A89C-A1B3143132A2}"/>
    <cellStyle name="Comma 2 4 2 4 6 2 4" xfId="36701" xr:uid="{0C167470-5B0F-424B-8DA5-53EE6E379EDC}"/>
    <cellStyle name="Comma 2 4 2 4 6 3" xfId="9882" xr:uid="{39AAFFB9-1EBC-4C64-B42E-63E443ED8D07}"/>
    <cellStyle name="Comma 2 4 2 4 6 3 2" xfId="25293" xr:uid="{D7D318E1-7629-4559-AF64-2250B4B68847}"/>
    <cellStyle name="Comma 2 4 2 4 6 3 2 2" xfId="56117" xr:uid="{F7143F6E-AADB-460E-A9BB-A132B7C6A287}"/>
    <cellStyle name="Comma 2 4 2 4 6 3 3" xfId="40707" xr:uid="{65E2EDE7-D957-457D-9714-060EA225BFA9}"/>
    <cellStyle name="Comma 2 4 2 4 6 4" xfId="17484" xr:uid="{5B47CE55-8ACA-445A-A0B3-36F4A7DDDF7E}"/>
    <cellStyle name="Comma 2 4 2 4 6 4 2" xfId="48308" xr:uid="{8FBBC41C-D169-423B-A093-145E36906528}"/>
    <cellStyle name="Comma 2 4 2 4 6 5" xfId="32898" xr:uid="{A9AE741B-7ECC-4B34-B44B-2DC5C094C686}"/>
    <cellStyle name="Comma 2 4 2 4 7" xfId="3975" xr:uid="{86436FA9-E732-44A8-8BA3-D13440E32D25}"/>
    <cellStyle name="Comma 2 4 2 4 7 2" xfId="11786" xr:uid="{7E973765-C59E-47B5-9D26-820B2FFFDEBB}"/>
    <cellStyle name="Comma 2 4 2 4 7 2 2" xfId="27197" xr:uid="{9E11C56C-9455-48FC-B50D-4EF5D0B6402A}"/>
    <cellStyle name="Comma 2 4 2 4 7 2 2 2" xfId="58021" xr:uid="{8D193B73-35A0-48DE-9318-B9DA60F7BF60}"/>
    <cellStyle name="Comma 2 4 2 4 7 2 3" xfId="42611" xr:uid="{3E63F686-8AF7-4491-B9CF-74606055806E}"/>
    <cellStyle name="Comma 2 4 2 4 7 3" xfId="19388" xr:uid="{F76B3DBA-8BCF-4A1B-96BA-4314C7A1BAB7}"/>
    <cellStyle name="Comma 2 4 2 4 7 3 2" xfId="50212" xr:uid="{7B72EEA3-EE7C-427A-AA77-06D2C0211446}"/>
    <cellStyle name="Comma 2 4 2 4 7 4" xfId="34802" xr:uid="{9056A2E6-5900-48CC-B4BC-5088F27A38FE}"/>
    <cellStyle name="Comma 2 4 2 4 8" xfId="7983" xr:uid="{6D057C7D-A526-4755-BD88-24832034DF28}"/>
    <cellStyle name="Comma 2 4 2 4 8 2" xfId="23394" xr:uid="{4180F9B6-8381-4CAD-B6F5-408CF9D7DE7E}"/>
    <cellStyle name="Comma 2 4 2 4 8 2 2" xfId="54218" xr:uid="{AE81A5F3-6422-4ECB-A196-E801D9004E8E}"/>
    <cellStyle name="Comma 2 4 2 4 8 3" xfId="38808" xr:uid="{D6C9AE83-0760-418F-94C4-BFE01383308B}"/>
    <cellStyle name="Comma 2 4 2 4 9" xfId="7774" xr:uid="{C6061DD2-C241-4057-A7BD-2B73A14694CF}"/>
    <cellStyle name="Comma 2 4 2 4 9 2" xfId="23185" xr:uid="{C2462D15-7CD9-43ED-8B50-28F203D87C57}"/>
    <cellStyle name="Comma 2 4 2 4 9 2 2" xfId="54009" xr:uid="{046D41DB-AF10-479C-8CFD-1621B77ECB33}"/>
    <cellStyle name="Comma 2 4 2 4 9 3" xfId="38599" xr:uid="{BC2A231A-689A-488A-B1CC-B86904F5B2D9}"/>
    <cellStyle name="Comma 2 4 2 5" xfId="549" xr:uid="{69240D45-24E8-4718-AA76-4510487A29D0}"/>
    <cellStyle name="Comma 2 4 2 5 2" xfId="1182" xr:uid="{0B47A200-0E24-4DBD-B915-EFE625A7E14F}"/>
    <cellStyle name="Comma 2 4 2 5 2 2" xfId="3081" xr:uid="{C2202128-0806-4D6F-8299-86DD09AA3DBF}"/>
    <cellStyle name="Comma 2 4 2 5 2 2 2" xfId="6884" xr:uid="{5C139B77-900C-4FE3-AA8A-3F8CF48E3B65}"/>
    <cellStyle name="Comma 2 4 2 5 2 2 2 2" xfId="14695" xr:uid="{CBF5EFB4-3B1C-4DEE-8DFC-C9E2629CC370}"/>
    <cellStyle name="Comma 2 4 2 5 2 2 2 2 2" xfId="30106" xr:uid="{9B663D74-F0A3-4666-BC25-E32B6B6D9C54}"/>
    <cellStyle name="Comma 2 4 2 5 2 2 2 2 2 2" xfId="60930" xr:uid="{CC590D4C-A0DC-4ACE-AE49-535D4E4E53DA}"/>
    <cellStyle name="Comma 2 4 2 5 2 2 2 2 3" xfId="45520" xr:uid="{657C77A1-C03A-4267-A52A-547A3BAB5BBB}"/>
    <cellStyle name="Comma 2 4 2 5 2 2 2 3" xfId="22297" xr:uid="{53161D65-BF58-4C88-B7E4-297B84870843}"/>
    <cellStyle name="Comma 2 4 2 5 2 2 2 3 2" xfId="53121" xr:uid="{D59E45FC-9A20-46A1-B35C-854433E25B9F}"/>
    <cellStyle name="Comma 2 4 2 5 2 2 2 4" xfId="37711" xr:uid="{FE391199-7A09-4147-8605-0C6365AD6DAB}"/>
    <cellStyle name="Comma 2 4 2 5 2 2 3" xfId="10892" xr:uid="{BE2F384D-1D4F-41F9-AF43-7063648FDAE1}"/>
    <cellStyle name="Comma 2 4 2 5 2 2 3 2" xfId="26303" xr:uid="{B9F48333-D1D0-4ACB-B3AD-145BDA8AEB32}"/>
    <cellStyle name="Comma 2 4 2 5 2 2 3 2 2" xfId="57127" xr:uid="{EEA9E10C-415B-4154-948E-914751E9BC63}"/>
    <cellStyle name="Comma 2 4 2 5 2 2 3 3" xfId="41717" xr:uid="{8968A5BB-B42B-448F-986E-EF37FF1E3CF8}"/>
    <cellStyle name="Comma 2 4 2 5 2 2 4" xfId="18494" xr:uid="{BA6DAD26-2B9C-47D2-803A-7B1942C67B86}"/>
    <cellStyle name="Comma 2 4 2 5 2 2 4 2" xfId="49318" xr:uid="{D1815384-5020-404A-B255-961D96AAAD60}"/>
    <cellStyle name="Comma 2 4 2 5 2 2 5" xfId="33908" xr:uid="{5281DF2A-4BD2-4C8C-9282-2298BBADA45C}"/>
    <cellStyle name="Comma 2 4 2 5 2 3" xfId="4985" xr:uid="{F2DB7AD2-E617-428A-9194-70E54DAE3E38}"/>
    <cellStyle name="Comma 2 4 2 5 2 3 2" xfId="12796" xr:uid="{AD6B0EFC-5D5D-4EA0-A91A-C8EA910A2447}"/>
    <cellStyle name="Comma 2 4 2 5 2 3 2 2" xfId="28207" xr:uid="{C892DE20-B12C-40C5-90D6-ADFF6417E5C1}"/>
    <cellStyle name="Comma 2 4 2 5 2 3 2 2 2" xfId="59031" xr:uid="{0D9D0632-8441-4001-B375-23C140A58677}"/>
    <cellStyle name="Comma 2 4 2 5 2 3 2 3" xfId="43621" xr:uid="{E8FA825E-E007-4A2D-BB5D-256F570531B2}"/>
    <cellStyle name="Comma 2 4 2 5 2 3 3" xfId="20398" xr:uid="{B98326F7-A22C-48DA-B934-AC49E0BD966F}"/>
    <cellStyle name="Comma 2 4 2 5 2 3 3 2" xfId="51222" xr:uid="{FE9522FE-7831-4492-8A36-73023C1250C6}"/>
    <cellStyle name="Comma 2 4 2 5 2 3 4" xfId="35812" xr:uid="{F4C0B0F6-67AA-47B7-A941-48E34B43E2EA}"/>
    <cellStyle name="Comma 2 4 2 5 2 4" xfId="8993" xr:uid="{D8479EB0-A43E-4FBC-BADA-522952266688}"/>
    <cellStyle name="Comma 2 4 2 5 2 4 2" xfId="24404" xr:uid="{006B1779-844B-483E-A9FD-56CF749EBCB5}"/>
    <cellStyle name="Comma 2 4 2 5 2 4 2 2" xfId="55228" xr:uid="{B35A0925-CDE1-44AA-BCF2-660DDE96751A}"/>
    <cellStyle name="Comma 2 4 2 5 2 4 3" xfId="39818" xr:uid="{E8CF4050-EA24-4FC9-90D0-E85668A2D716}"/>
    <cellStyle name="Comma 2 4 2 5 2 5" xfId="16595" xr:uid="{8F468857-803E-40F8-870E-694321231C1C}"/>
    <cellStyle name="Comma 2 4 2 5 2 5 2" xfId="47419" xr:uid="{D135BBFC-24A5-47D3-83D3-87E148DC4C23}"/>
    <cellStyle name="Comma 2 4 2 5 2 6" xfId="32009" xr:uid="{A173AD2C-6524-497D-A6D8-64C286C5A0BB}"/>
    <cellStyle name="Comma 2 4 2 5 3" xfId="1815" xr:uid="{8B153E78-AB92-4352-BA15-C54DD1D46BA9}"/>
    <cellStyle name="Comma 2 4 2 5 3 2" xfId="3714" xr:uid="{E5FFE1D3-78BA-4BE4-A692-B351B0057673}"/>
    <cellStyle name="Comma 2 4 2 5 3 2 2" xfId="7517" xr:uid="{B88274ED-886A-4DE0-9349-D552DB37E0BB}"/>
    <cellStyle name="Comma 2 4 2 5 3 2 2 2" xfId="15328" xr:uid="{CD598277-AE97-4A92-A6BD-856804B62052}"/>
    <cellStyle name="Comma 2 4 2 5 3 2 2 2 2" xfId="30739" xr:uid="{D4A38A1F-0016-4511-ABB9-9044C4B3E1D3}"/>
    <cellStyle name="Comma 2 4 2 5 3 2 2 2 2 2" xfId="61563" xr:uid="{35D22503-346F-4212-9547-28E4E18F7EFB}"/>
    <cellStyle name="Comma 2 4 2 5 3 2 2 2 3" xfId="46153" xr:uid="{AAF92361-4B6A-402E-9B4D-60FC561264A2}"/>
    <cellStyle name="Comma 2 4 2 5 3 2 2 3" xfId="22930" xr:uid="{68806EF3-911F-4B36-948B-154ADD031094}"/>
    <cellStyle name="Comma 2 4 2 5 3 2 2 3 2" xfId="53754" xr:uid="{D665137F-DDB2-4D02-9677-A09E72C2DFAC}"/>
    <cellStyle name="Comma 2 4 2 5 3 2 2 4" xfId="38344" xr:uid="{DFDC62D2-DDCD-4A67-B8CA-B0A6FB6521F5}"/>
    <cellStyle name="Comma 2 4 2 5 3 2 3" xfId="11525" xr:uid="{F9F5741C-8325-461C-9B7B-9CFC6AAEAA76}"/>
    <cellStyle name="Comma 2 4 2 5 3 2 3 2" xfId="26936" xr:uid="{6AF8046E-33CC-4288-9F0B-E9EF03D2DBEC}"/>
    <cellStyle name="Comma 2 4 2 5 3 2 3 2 2" xfId="57760" xr:uid="{E703F27A-4867-43E7-8E55-366ADE93DFA1}"/>
    <cellStyle name="Comma 2 4 2 5 3 2 3 3" xfId="42350" xr:uid="{8E1AE404-9F0A-4252-8BE6-76AA7E9D1ED6}"/>
    <cellStyle name="Comma 2 4 2 5 3 2 4" xfId="19127" xr:uid="{4800515E-4090-4D32-805F-A559D0F6E5BA}"/>
    <cellStyle name="Comma 2 4 2 5 3 2 4 2" xfId="49951" xr:uid="{AF069949-EAD6-416F-8A04-4F89B16964E5}"/>
    <cellStyle name="Comma 2 4 2 5 3 2 5" xfId="34541" xr:uid="{6E712F12-7872-4761-B2C0-F6468A4A1D9C}"/>
    <cellStyle name="Comma 2 4 2 5 3 3" xfId="5618" xr:uid="{C770232E-EE0F-4145-83F1-A3F808D9BF70}"/>
    <cellStyle name="Comma 2 4 2 5 3 3 2" xfId="13429" xr:uid="{055C2E02-A593-4315-9171-141C53731AC9}"/>
    <cellStyle name="Comma 2 4 2 5 3 3 2 2" xfId="28840" xr:uid="{8B38B476-DB81-44E2-B4F9-AA52AB02212F}"/>
    <cellStyle name="Comma 2 4 2 5 3 3 2 2 2" xfId="59664" xr:uid="{B5D33423-E8D9-4FA2-B733-819F25A04A06}"/>
    <cellStyle name="Comma 2 4 2 5 3 3 2 3" xfId="44254" xr:uid="{27B3E4D1-5CA8-48B7-8B5D-E53DFB3BB520}"/>
    <cellStyle name="Comma 2 4 2 5 3 3 3" xfId="21031" xr:uid="{0DDA408A-4F51-4BC4-9F96-887827C248E1}"/>
    <cellStyle name="Comma 2 4 2 5 3 3 3 2" xfId="51855" xr:uid="{944C28B9-C41A-444F-88BE-E4A6273E7A0A}"/>
    <cellStyle name="Comma 2 4 2 5 3 3 4" xfId="36445" xr:uid="{F58AAF37-604D-4F91-9213-4D5A20C787C0}"/>
    <cellStyle name="Comma 2 4 2 5 3 4" xfId="9626" xr:uid="{6134082D-4D52-4946-ADA8-09FFAF2F89C6}"/>
    <cellStyle name="Comma 2 4 2 5 3 4 2" xfId="25037" xr:uid="{0BAB07E3-DBF7-4B56-AFA0-9F708E144A02}"/>
    <cellStyle name="Comma 2 4 2 5 3 4 2 2" xfId="55861" xr:uid="{043DF3D5-D40B-4A8C-9D86-83FABDD549AF}"/>
    <cellStyle name="Comma 2 4 2 5 3 4 3" xfId="40451" xr:uid="{873A8288-9BC7-4F0F-8926-D6E114ADFAD8}"/>
    <cellStyle name="Comma 2 4 2 5 3 5" xfId="17228" xr:uid="{E57A04AA-ADBD-4247-A741-D703762A8DF8}"/>
    <cellStyle name="Comma 2 4 2 5 3 5 2" xfId="48052" xr:uid="{3B8D65D7-853D-4D31-AF41-192EE0126A96}"/>
    <cellStyle name="Comma 2 4 2 5 3 6" xfId="32642" xr:uid="{EFA031EA-CB61-4685-910D-08BBC6BA9E73}"/>
    <cellStyle name="Comma 2 4 2 5 4" xfId="2448" xr:uid="{9C18E4FE-0029-44DA-801F-C4D98DC05A08}"/>
    <cellStyle name="Comma 2 4 2 5 4 2" xfId="6251" xr:uid="{FF6BFE92-26F0-4AF3-870E-4269763E02DB}"/>
    <cellStyle name="Comma 2 4 2 5 4 2 2" xfId="14062" xr:uid="{3BE286FD-9528-4408-99F6-8A556C5D8853}"/>
    <cellStyle name="Comma 2 4 2 5 4 2 2 2" xfId="29473" xr:uid="{4D608069-95E0-48CA-B742-951E90E58348}"/>
    <cellStyle name="Comma 2 4 2 5 4 2 2 2 2" xfId="60297" xr:uid="{ED6C3A58-30E2-4543-A0D7-5D899AA2AF10}"/>
    <cellStyle name="Comma 2 4 2 5 4 2 2 3" xfId="44887" xr:uid="{E76E5455-6C4B-4E06-87E2-68CC0B1B2B96}"/>
    <cellStyle name="Comma 2 4 2 5 4 2 3" xfId="21664" xr:uid="{2B5F6878-BB11-4529-8F6F-DBFDA8D8E38A}"/>
    <cellStyle name="Comma 2 4 2 5 4 2 3 2" xfId="52488" xr:uid="{023B32D9-EC93-4F95-8ABB-5756478BDDCC}"/>
    <cellStyle name="Comma 2 4 2 5 4 2 4" xfId="37078" xr:uid="{45DBA714-3EF1-4DB4-BCFC-50598BAC6158}"/>
    <cellStyle name="Comma 2 4 2 5 4 3" xfId="10259" xr:uid="{D5DB7B35-33E4-4209-95C7-4EF100D0138A}"/>
    <cellStyle name="Comma 2 4 2 5 4 3 2" xfId="25670" xr:uid="{07494770-7F53-4BB3-B88D-4394FA4A4A1F}"/>
    <cellStyle name="Comma 2 4 2 5 4 3 2 2" xfId="56494" xr:uid="{DB0C521D-D617-482D-8354-D305370B344F}"/>
    <cellStyle name="Comma 2 4 2 5 4 3 3" xfId="41084" xr:uid="{07E9D97D-4D9A-4FE0-BE5A-4FDC14C7E7F4}"/>
    <cellStyle name="Comma 2 4 2 5 4 4" xfId="17861" xr:uid="{47E610DE-B2FD-4A2E-91FD-D52BC9E3F961}"/>
    <cellStyle name="Comma 2 4 2 5 4 4 2" xfId="48685" xr:uid="{7E213823-F2AC-4C2E-A41D-6EFE55C9CB0A}"/>
    <cellStyle name="Comma 2 4 2 5 4 5" xfId="33275" xr:uid="{34D29E6A-09CE-4434-894C-1D633DA0DE24}"/>
    <cellStyle name="Comma 2 4 2 5 5" xfId="4352" xr:uid="{FCE60CA3-314B-4C66-B780-5F65D78128B6}"/>
    <cellStyle name="Comma 2 4 2 5 5 2" xfId="12163" xr:uid="{8E4FA13E-E1B8-4009-AFF8-519A9840B70D}"/>
    <cellStyle name="Comma 2 4 2 5 5 2 2" xfId="27574" xr:uid="{34E10E67-DA56-4779-83C8-0BB4A4B56DFA}"/>
    <cellStyle name="Comma 2 4 2 5 5 2 2 2" xfId="58398" xr:uid="{AC2DEE2E-5AE6-47E2-8EC7-FD77199D5AFE}"/>
    <cellStyle name="Comma 2 4 2 5 5 2 3" xfId="42988" xr:uid="{8C7647F3-6EEE-4EB8-B1EA-47205C278397}"/>
    <cellStyle name="Comma 2 4 2 5 5 3" xfId="19765" xr:uid="{20554A04-56E3-4820-8D58-6D8F515573D1}"/>
    <cellStyle name="Comma 2 4 2 5 5 3 2" xfId="50589" xr:uid="{405D8F41-023E-40E5-85AC-4D313AB1C01D}"/>
    <cellStyle name="Comma 2 4 2 5 5 4" xfId="35179" xr:uid="{46A27710-669A-4358-BFB2-5ABF8C23CB4D}"/>
    <cellStyle name="Comma 2 4 2 5 6" xfId="8360" xr:uid="{22E27C27-B1CD-4C03-972C-D55A07345833}"/>
    <cellStyle name="Comma 2 4 2 5 6 2" xfId="23771" xr:uid="{1D0FB331-3A65-42A6-B58E-A54C54AAB09E}"/>
    <cellStyle name="Comma 2 4 2 5 6 2 2" xfId="54595" xr:uid="{00F5FE93-0DCD-4F87-9E4D-5FB237C908C6}"/>
    <cellStyle name="Comma 2 4 2 5 6 3" xfId="39185" xr:uid="{D62E3A18-C389-4941-89F7-97E7DA2530E0}"/>
    <cellStyle name="Comma 2 4 2 5 7" xfId="15962" xr:uid="{C0C0E1B6-DE28-4C11-9DA7-F6AACB2B58E0}"/>
    <cellStyle name="Comma 2 4 2 5 7 2" xfId="46786" xr:uid="{F181C2EA-206E-4A04-B49E-7EA9589D0435}"/>
    <cellStyle name="Comma 2 4 2 5 8" xfId="31376" xr:uid="{F3612DB6-EF6E-453D-A929-19BDCDAF4172}"/>
    <cellStyle name="Comma 2 4 2 6" xfId="340" xr:uid="{9F3A7E09-B850-4D07-99AF-C801781E100D}"/>
    <cellStyle name="Comma 2 4 2 6 2" xfId="973" xr:uid="{1859791C-62CB-4404-9E44-31CA39B549B5}"/>
    <cellStyle name="Comma 2 4 2 6 2 2" xfId="2872" xr:uid="{425B167B-AF65-40D2-931F-15C833E5B3BD}"/>
    <cellStyle name="Comma 2 4 2 6 2 2 2" xfId="6675" xr:uid="{709061A8-5F20-4CD0-9BD1-6925CC2E47DE}"/>
    <cellStyle name="Comma 2 4 2 6 2 2 2 2" xfId="14486" xr:uid="{024ED673-B237-4A27-A212-6BE78986A674}"/>
    <cellStyle name="Comma 2 4 2 6 2 2 2 2 2" xfId="29897" xr:uid="{EE2D732C-FC8F-461A-8165-FE0774B1174A}"/>
    <cellStyle name="Comma 2 4 2 6 2 2 2 2 2 2" xfId="60721" xr:uid="{B7BA4FA9-7F2F-43A6-9301-DB155F46C794}"/>
    <cellStyle name="Comma 2 4 2 6 2 2 2 2 3" xfId="45311" xr:uid="{149C6079-461B-4A19-8629-A33D98119EF6}"/>
    <cellStyle name="Comma 2 4 2 6 2 2 2 3" xfId="22088" xr:uid="{DA63E923-DDCF-447D-8A75-C9BB6054CB17}"/>
    <cellStyle name="Comma 2 4 2 6 2 2 2 3 2" xfId="52912" xr:uid="{1B8474A0-09C9-4F2A-836E-19CB15F326AA}"/>
    <cellStyle name="Comma 2 4 2 6 2 2 2 4" xfId="37502" xr:uid="{77832452-8E09-43AF-94F0-3F837F199EDC}"/>
    <cellStyle name="Comma 2 4 2 6 2 2 3" xfId="10683" xr:uid="{AFF34B2E-72C8-4FFE-B64F-4C96721870AF}"/>
    <cellStyle name="Comma 2 4 2 6 2 2 3 2" xfId="26094" xr:uid="{36CE9614-E30A-4416-9A42-FAD95AD03BA8}"/>
    <cellStyle name="Comma 2 4 2 6 2 2 3 2 2" xfId="56918" xr:uid="{C6A4B861-7238-4911-8E2A-D28E7007B309}"/>
    <cellStyle name="Comma 2 4 2 6 2 2 3 3" xfId="41508" xr:uid="{F4C83D76-E63B-41DD-9B38-D2C041FF8544}"/>
    <cellStyle name="Comma 2 4 2 6 2 2 4" xfId="18285" xr:uid="{97B45CF1-8680-47C1-8A70-7DFAE955C25F}"/>
    <cellStyle name="Comma 2 4 2 6 2 2 4 2" xfId="49109" xr:uid="{ECB8538B-4C66-4022-A76A-0F987868D540}"/>
    <cellStyle name="Comma 2 4 2 6 2 2 5" xfId="33699" xr:uid="{90B7CDC8-8CB3-4FF3-AD3F-743C8F1FB34C}"/>
    <cellStyle name="Comma 2 4 2 6 2 3" xfId="4776" xr:uid="{E18BA31D-7E5B-4508-A624-952B1EC58AA3}"/>
    <cellStyle name="Comma 2 4 2 6 2 3 2" xfId="12587" xr:uid="{18727D18-4D65-4B94-89B2-F77F7B92E6F6}"/>
    <cellStyle name="Comma 2 4 2 6 2 3 2 2" xfId="27998" xr:uid="{7807F6DE-A9B3-4FF1-932E-BBB5405CCC51}"/>
    <cellStyle name="Comma 2 4 2 6 2 3 2 2 2" xfId="58822" xr:uid="{45F54DAA-3F37-42DD-BD89-4EBDB8EF201E}"/>
    <cellStyle name="Comma 2 4 2 6 2 3 2 3" xfId="43412" xr:uid="{418BBF6E-FCB1-4252-8693-0DFFC014ED30}"/>
    <cellStyle name="Comma 2 4 2 6 2 3 3" xfId="20189" xr:uid="{770FAE94-B0C8-4095-B622-6B1F53FE2045}"/>
    <cellStyle name="Comma 2 4 2 6 2 3 3 2" xfId="51013" xr:uid="{6551F73D-6399-4823-B4DC-D47B2E0E7783}"/>
    <cellStyle name="Comma 2 4 2 6 2 3 4" xfId="35603" xr:uid="{4E719D61-CC26-4BE5-8D01-C66F35A0A87F}"/>
    <cellStyle name="Comma 2 4 2 6 2 4" xfId="8784" xr:uid="{949450B1-273A-43A3-B767-17D13BE46016}"/>
    <cellStyle name="Comma 2 4 2 6 2 4 2" xfId="24195" xr:uid="{1D914290-79E9-489E-99FA-44D956FE812C}"/>
    <cellStyle name="Comma 2 4 2 6 2 4 2 2" xfId="55019" xr:uid="{2A10C0D3-4FE8-4AB4-AD08-15A608CE5DA1}"/>
    <cellStyle name="Comma 2 4 2 6 2 4 3" xfId="39609" xr:uid="{88C1DCC1-9EE9-45B0-8485-530B46F3B876}"/>
    <cellStyle name="Comma 2 4 2 6 2 5" xfId="16386" xr:uid="{5C80403F-F7BF-4C0F-84DA-9CD1E9EC9B81}"/>
    <cellStyle name="Comma 2 4 2 6 2 5 2" xfId="47210" xr:uid="{6A51D3EA-96F1-4EA8-BA8F-EC79ABFF7493}"/>
    <cellStyle name="Comma 2 4 2 6 2 6" xfId="31800" xr:uid="{5F6C3DB9-8DCC-417D-A13D-A770E3BB388A}"/>
    <cellStyle name="Comma 2 4 2 6 3" xfId="1606" xr:uid="{5E8D74FE-B86A-4FD7-B41A-8503BC594504}"/>
    <cellStyle name="Comma 2 4 2 6 3 2" xfId="3505" xr:uid="{613FB610-21A0-4F0D-ACBD-1188508FA04A}"/>
    <cellStyle name="Comma 2 4 2 6 3 2 2" xfId="7308" xr:uid="{D932F57D-7621-4A0D-8E34-196D35A17D88}"/>
    <cellStyle name="Comma 2 4 2 6 3 2 2 2" xfId="15119" xr:uid="{4FE8E8FB-4099-44D9-B0FE-991417356D2F}"/>
    <cellStyle name="Comma 2 4 2 6 3 2 2 2 2" xfId="30530" xr:uid="{E988B3CA-4A70-4671-B218-506C6767B8E8}"/>
    <cellStyle name="Comma 2 4 2 6 3 2 2 2 2 2" xfId="61354" xr:uid="{4DF35449-349C-4191-8873-23DBACE7FD6B}"/>
    <cellStyle name="Comma 2 4 2 6 3 2 2 2 3" xfId="45944" xr:uid="{4584DFC9-7426-4FB0-B647-352D99450EDD}"/>
    <cellStyle name="Comma 2 4 2 6 3 2 2 3" xfId="22721" xr:uid="{327FE4DA-41C4-4A97-ABF8-A3CA10F09E8D}"/>
    <cellStyle name="Comma 2 4 2 6 3 2 2 3 2" xfId="53545" xr:uid="{9B673FBE-50F2-483D-92EC-C1EC6F90063C}"/>
    <cellStyle name="Comma 2 4 2 6 3 2 2 4" xfId="38135" xr:uid="{7CAACC05-01E3-4A96-82EF-B773FE4A1B11}"/>
    <cellStyle name="Comma 2 4 2 6 3 2 3" xfId="11316" xr:uid="{DC126566-A3D5-4650-BF41-7627F3DBCFB0}"/>
    <cellStyle name="Comma 2 4 2 6 3 2 3 2" xfId="26727" xr:uid="{884B3661-9539-4EBE-9E4D-79722AB915F1}"/>
    <cellStyle name="Comma 2 4 2 6 3 2 3 2 2" xfId="57551" xr:uid="{02F71650-B1F7-46AC-92AC-0BCFC4C8DB75}"/>
    <cellStyle name="Comma 2 4 2 6 3 2 3 3" xfId="42141" xr:uid="{3A3C3925-0B17-4773-B708-83DA894D1595}"/>
    <cellStyle name="Comma 2 4 2 6 3 2 4" xfId="18918" xr:uid="{1BB1DCB7-8BBF-4F99-9214-7B3A8F0965E6}"/>
    <cellStyle name="Comma 2 4 2 6 3 2 4 2" xfId="49742" xr:uid="{01A535EF-96D1-41E3-B451-4AFE3D8FED8E}"/>
    <cellStyle name="Comma 2 4 2 6 3 2 5" xfId="34332" xr:uid="{420F12C3-A9F8-4039-8C02-1DF931B24291}"/>
    <cellStyle name="Comma 2 4 2 6 3 3" xfId="5409" xr:uid="{4484961A-CE09-444F-BC0F-B38B3E11B327}"/>
    <cellStyle name="Comma 2 4 2 6 3 3 2" xfId="13220" xr:uid="{D80129F8-7B86-470E-BE65-B94A9F35ABD3}"/>
    <cellStyle name="Comma 2 4 2 6 3 3 2 2" xfId="28631" xr:uid="{CC46616C-B54B-42D0-AFE3-B0A7D32EE18F}"/>
    <cellStyle name="Comma 2 4 2 6 3 3 2 2 2" xfId="59455" xr:uid="{B05E0844-03FA-4711-940D-081A38F82FC2}"/>
    <cellStyle name="Comma 2 4 2 6 3 3 2 3" xfId="44045" xr:uid="{63D032C1-9DEF-4284-A4BC-20833CA3CF7A}"/>
    <cellStyle name="Comma 2 4 2 6 3 3 3" xfId="20822" xr:uid="{F5EFF8ED-792C-4436-9B89-BD05998F4C71}"/>
    <cellStyle name="Comma 2 4 2 6 3 3 3 2" xfId="51646" xr:uid="{7D625A4B-8920-40B2-B69F-D51E9C2C770A}"/>
    <cellStyle name="Comma 2 4 2 6 3 3 4" xfId="36236" xr:uid="{30CA2C34-8ED2-489C-B00E-B0698A5B7AD5}"/>
    <cellStyle name="Comma 2 4 2 6 3 4" xfId="9417" xr:uid="{A13674EA-E2CE-4764-B203-6468C3C7C63B}"/>
    <cellStyle name="Comma 2 4 2 6 3 4 2" xfId="24828" xr:uid="{63342420-FE7C-4E46-A9B5-C4DD94CBC395}"/>
    <cellStyle name="Comma 2 4 2 6 3 4 2 2" xfId="55652" xr:uid="{27DFB14B-5BA7-4A54-9B99-D9A40275D27B}"/>
    <cellStyle name="Comma 2 4 2 6 3 4 3" xfId="40242" xr:uid="{44014BC5-4DEB-4FC3-949F-266AE9B75B74}"/>
    <cellStyle name="Comma 2 4 2 6 3 5" xfId="17019" xr:uid="{278A0FE4-1AAD-4457-845F-ACBB377531DA}"/>
    <cellStyle name="Comma 2 4 2 6 3 5 2" xfId="47843" xr:uid="{D0622CBB-8370-4FD5-AF7D-7EDA5E0F0CDB}"/>
    <cellStyle name="Comma 2 4 2 6 3 6" xfId="32433" xr:uid="{119E2EAE-6E16-4DF6-AF71-8CDB74429343}"/>
    <cellStyle name="Comma 2 4 2 6 4" xfId="2239" xr:uid="{D4DDC210-C28A-4648-B18A-1024558D5146}"/>
    <cellStyle name="Comma 2 4 2 6 4 2" xfId="6042" xr:uid="{535B3B0E-CE46-46D7-BD39-1E0A8ADAEFF8}"/>
    <cellStyle name="Comma 2 4 2 6 4 2 2" xfId="13853" xr:uid="{D6090D09-7DC0-4D94-ABDC-11178DB2F24F}"/>
    <cellStyle name="Comma 2 4 2 6 4 2 2 2" xfId="29264" xr:uid="{DEF57ACF-5E5E-4C2A-B284-5C9CFA902453}"/>
    <cellStyle name="Comma 2 4 2 6 4 2 2 2 2" xfId="60088" xr:uid="{530DB7C9-2F5B-4271-8B2E-156A602957DD}"/>
    <cellStyle name="Comma 2 4 2 6 4 2 2 3" xfId="44678" xr:uid="{8F9896AE-E06E-4A6B-9F97-921A913A05AD}"/>
    <cellStyle name="Comma 2 4 2 6 4 2 3" xfId="21455" xr:uid="{13DB9C7E-163A-4A42-89FC-CECEBFE924C7}"/>
    <cellStyle name="Comma 2 4 2 6 4 2 3 2" xfId="52279" xr:uid="{FE21FDD5-9F98-4454-B2F5-C237FBC427C1}"/>
    <cellStyle name="Comma 2 4 2 6 4 2 4" xfId="36869" xr:uid="{9EEE71EB-C6C0-4BAC-BC19-FD0301D05894}"/>
    <cellStyle name="Comma 2 4 2 6 4 3" xfId="10050" xr:uid="{10F64E94-B8D4-4DCB-916B-E96D15C9D648}"/>
    <cellStyle name="Comma 2 4 2 6 4 3 2" xfId="25461" xr:uid="{4129AC57-3460-4E8A-9C89-E374AE61834E}"/>
    <cellStyle name="Comma 2 4 2 6 4 3 2 2" xfId="56285" xr:uid="{D231DE10-263B-421C-BB29-CD61601613E8}"/>
    <cellStyle name="Comma 2 4 2 6 4 3 3" xfId="40875" xr:uid="{12B2FE93-F909-448B-9F97-4D6205EE220C}"/>
    <cellStyle name="Comma 2 4 2 6 4 4" xfId="17652" xr:uid="{27FAE4EA-274A-47C3-B65F-1DDBC49702CA}"/>
    <cellStyle name="Comma 2 4 2 6 4 4 2" xfId="48476" xr:uid="{6465B798-B233-4389-B57C-C92E42CA978A}"/>
    <cellStyle name="Comma 2 4 2 6 4 5" xfId="33066" xr:uid="{A7A26888-A20E-4DC7-9824-3C17F774EB49}"/>
    <cellStyle name="Comma 2 4 2 6 5" xfId="4143" xr:uid="{A909FE5E-8CFC-4514-A3A9-B8CBA8B6EC64}"/>
    <cellStyle name="Comma 2 4 2 6 5 2" xfId="11954" xr:uid="{9321116A-7579-4C4A-B03E-6CAB9F4F0190}"/>
    <cellStyle name="Comma 2 4 2 6 5 2 2" xfId="27365" xr:uid="{ACA4688E-7B4A-41D6-9204-55A50BA21B9A}"/>
    <cellStyle name="Comma 2 4 2 6 5 2 2 2" xfId="58189" xr:uid="{646EF7EB-D607-4693-87CA-1C5E5F44C2A4}"/>
    <cellStyle name="Comma 2 4 2 6 5 2 3" xfId="42779" xr:uid="{7E1B97E9-CB2D-4D76-B3A2-3F73D45FE326}"/>
    <cellStyle name="Comma 2 4 2 6 5 3" xfId="19556" xr:uid="{56138481-3EDC-46ED-9806-30A048CE7180}"/>
    <cellStyle name="Comma 2 4 2 6 5 3 2" xfId="50380" xr:uid="{50ECB476-BD76-4F96-A4D0-94F932049137}"/>
    <cellStyle name="Comma 2 4 2 6 5 4" xfId="34970" xr:uid="{F3D7DFCF-B49F-4058-B230-517FBE5A00A5}"/>
    <cellStyle name="Comma 2 4 2 6 6" xfId="8151" xr:uid="{0ED6E1ED-1D74-4C8E-B0CE-4A4F02248010}"/>
    <cellStyle name="Comma 2 4 2 6 6 2" xfId="23562" xr:uid="{478DDB51-FAA0-4AD0-8A73-5773F79002BC}"/>
    <cellStyle name="Comma 2 4 2 6 6 2 2" xfId="54386" xr:uid="{84D82F67-696B-443B-A8B0-8EEFFE103F4F}"/>
    <cellStyle name="Comma 2 4 2 6 6 3" xfId="38976" xr:uid="{654FAF3D-2D18-4D15-8285-F2AA5CC2840E}"/>
    <cellStyle name="Comma 2 4 2 6 7" xfId="15753" xr:uid="{05BD987D-651D-46E5-882E-E4E758EBD19F}"/>
    <cellStyle name="Comma 2 4 2 6 7 2" xfId="46577" xr:uid="{0F28835F-2B6D-4109-89EA-E2DC72B34CB8}"/>
    <cellStyle name="Comma 2 4 2 6 8" xfId="31167" xr:uid="{D2C63DD9-70FB-4237-8D0B-3B222F47E2D1}"/>
    <cellStyle name="Comma 2 4 2 7" xfId="760" xr:uid="{82333E80-6151-473D-B489-4C1B9440DE14}"/>
    <cellStyle name="Comma 2 4 2 7 2" xfId="2659" xr:uid="{6C721033-E6ED-4780-81F5-D57C7E85D75B}"/>
    <cellStyle name="Comma 2 4 2 7 2 2" xfId="6462" xr:uid="{9485E72A-0EF2-4081-A3D2-B3DBA0469470}"/>
    <cellStyle name="Comma 2 4 2 7 2 2 2" xfId="14273" xr:uid="{1EF534FC-A8F2-4778-9B69-14BFABD788D3}"/>
    <cellStyle name="Comma 2 4 2 7 2 2 2 2" xfId="29684" xr:uid="{05A7B6D0-7BC6-4B70-A37B-2AE42F4822AA}"/>
    <cellStyle name="Comma 2 4 2 7 2 2 2 2 2" xfId="60508" xr:uid="{E27FBFA6-BF62-477C-AE67-4CCB8845B155}"/>
    <cellStyle name="Comma 2 4 2 7 2 2 2 3" xfId="45098" xr:uid="{504AE960-B600-42B3-91A3-D226CEBF4390}"/>
    <cellStyle name="Comma 2 4 2 7 2 2 3" xfId="21875" xr:uid="{B156ABAE-AF43-44B3-8042-DC62AE79FC64}"/>
    <cellStyle name="Comma 2 4 2 7 2 2 3 2" xfId="52699" xr:uid="{4F73F723-4776-4154-9DA9-0FD244DF41C5}"/>
    <cellStyle name="Comma 2 4 2 7 2 2 4" xfId="37289" xr:uid="{97681770-329A-4E66-9512-5471679EE7C4}"/>
    <cellStyle name="Comma 2 4 2 7 2 3" xfId="10470" xr:uid="{C59D2886-C8C7-455B-932A-DE3C5300C659}"/>
    <cellStyle name="Comma 2 4 2 7 2 3 2" xfId="25881" xr:uid="{68445B14-7611-4622-97CA-20D6707B028B}"/>
    <cellStyle name="Comma 2 4 2 7 2 3 2 2" xfId="56705" xr:uid="{49C041A7-2185-40F7-B4C6-D390A9A40DC8}"/>
    <cellStyle name="Comma 2 4 2 7 2 3 3" xfId="41295" xr:uid="{BE931C9D-F06B-48BE-A08B-D1CC327C4421}"/>
    <cellStyle name="Comma 2 4 2 7 2 4" xfId="18072" xr:uid="{A7F04096-1786-4999-B1F7-949E44C2C49D}"/>
    <cellStyle name="Comma 2 4 2 7 2 4 2" xfId="48896" xr:uid="{6D1200FB-CFFB-4887-9399-8214F32824AD}"/>
    <cellStyle name="Comma 2 4 2 7 2 5" xfId="33486" xr:uid="{00764CDF-99C2-4641-90D6-311B44317F4B}"/>
    <cellStyle name="Comma 2 4 2 7 3" xfId="4563" xr:uid="{6BA6A2AC-91DB-45BB-A17E-6649173B3D59}"/>
    <cellStyle name="Comma 2 4 2 7 3 2" xfId="12374" xr:uid="{3661B2F7-E0AB-4516-85D9-12DE076C6DF7}"/>
    <cellStyle name="Comma 2 4 2 7 3 2 2" xfId="27785" xr:uid="{4C23E581-F2D8-44AC-B637-2A63FB819C46}"/>
    <cellStyle name="Comma 2 4 2 7 3 2 2 2" xfId="58609" xr:uid="{792865E7-8096-4D6B-B9CB-A4FCC68AE43F}"/>
    <cellStyle name="Comma 2 4 2 7 3 2 3" xfId="43199" xr:uid="{A5523121-2076-4D1F-A0DD-7DC42E182E00}"/>
    <cellStyle name="Comma 2 4 2 7 3 3" xfId="19976" xr:uid="{B907506B-078A-4D5C-B749-E3721DA5D479}"/>
    <cellStyle name="Comma 2 4 2 7 3 3 2" xfId="50800" xr:uid="{B5A3D0A7-942C-4115-BAD9-A42CDDA6F913}"/>
    <cellStyle name="Comma 2 4 2 7 3 4" xfId="35390" xr:uid="{14C0546A-1089-412A-8D66-8367FE9A0F1D}"/>
    <cellStyle name="Comma 2 4 2 7 4" xfId="8571" xr:uid="{1445710C-4092-4061-A451-B8A2E6EDBC2D}"/>
    <cellStyle name="Comma 2 4 2 7 4 2" xfId="23982" xr:uid="{A9AB2538-03E6-472B-8118-F89A7C16DCC6}"/>
    <cellStyle name="Comma 2 4 2 7 4 2 2" xfId="54806" xr:uid="{C76D992F-A6D5-4B81-84EF-3EE0BCBD2ADE}"/>
    <cellStyle name="Comma 2 4 2 7 4 3" xfId="39396" xr:uid="{66E4A92A-B75A-4233-836D-11FF7E73DDE5}"/>
    <cellStyle name="Comma 2 4 2 7 5" xfId="16173" xr:uid="{237590A9-104B-4662-90A7-D7A0AE3B5660}"/>
    <cellStyle name="Comma 2 4 2 7 5 2" xfId="46997" xr:uid="{894307D1-8DC0-449F-9DBF-CF7D6B1A3095}"/>
    <cellStyle name="Comma 2 4 2 7 6" xfId="31587" xr:uid="{2A780ADB-2149-4040-9958-951C3F9FD7FE}"/>
    <cellStyle name="Comma 2 4 2 8" xfId="1393" xr:uid="{EFD146DD-B2BD-4331-93B8-282FB2BC1B97}"/>
    <cellStyle name="Comma 2 4 2 8 2" xfId="3292" xr:uid="{823D46B9-ADB1-40A3-8EBD-A1D9802D8475}"/>
    <cellStyle name="Comma 2 4 2 8 2 2" xfId="7095" xr:uid="{E1EBCD8E-8398-4DEE-AEAF-AD97F4981974}"/>
    <cellStyle name="Comma 2 4 2 8 2 2 2" xfId="14906" xr:uid="{F56E60A7-C56D-4C99-9A7D-F37744284DF7}"/>
    <cellStyle name="Comma 2 4 2 8 2 2 2 2" xfId="30317" xr:uid="{F7866CCC-C8DE-424A-AC05-82D963712E86}"/>
    <cellStyle name="Comma 2 4 2 8 2 2 2 2 2" xfId="61141" xr:uid="{03BAA69A-D006-44E7-B684-D069E1465B63}"/>
    <cellStyle name="Comma 2 4 2 8 2 2 2 3" xfId="45731" xr:uid="{6F78209A-B043-424C-99F0-E8E14F2801F4}"/>
    <cellStyle name="Comma 2 4 2 8 2 2 3" xfId="22508" xr:uid="{A72FDA08-21D4-48A3-8A29-CA7F3897BA9D}"/>
    <cellStyle name="Comma 2 4 2 8 2 2 3 2" xfId="53332" xr:uid="{6AF01362-B2AC-49C3-80E1-CB20F23A10E0}"/>
    <cellStyle name="Comma 2 4 2 8 2 2 4" xfId="37922" xr:uid="{A56036E1-0E31-49DD-B8B6-84361578BBF7}"/>
    <cellStyle name="Comma 2 4 2 8 2 3" xfId="11103" xr:uid="{79DDC645-CE5F-44D7-8474-9B603F3EED63}"/>
    <cellStyle name="Comma 2 4 2 8 2 3 2" xfId="26514" xr:uid="{55165646-C202-4130-A23A-E33A0926B2DF}"/>
    <cellStyle name="Comma 2 4 2 8 2 3 2 2" xfId="57338" xr:uid="{34F99B91-B109-4436-9B7D-B6213CB5D3A8}"/>
    <cellStyle name="Comma 2 4 2 8 2 3 3" xfId="41928" xr:uid="{7417973E-5756-47DF-8925-19043D87ECC7}"/>
    <cellStyle name="Comma 2 4 2 8 2 4" xfId="18705" xr:uid="{CFF1542A-5A16-472E-9DAF-AC5EDA127BC5}"/>
    <cellStyle name="Comma 2 4 2 8 2 4 2" xfId="49529" xr:uid="{3F03F742-14EE-40EC-8327-756A94839DD7}"/>
    <cellStyle name="Comma 2 4 2 8 2 5" xfId="34119" xr:uid="{75C4B8D7-D732-43DC-A666-61F079A78DED}"/>
    <cellStyle name="Comma 2 4 2 8 3" xfId="5196" xr:uid="{C6F1E00B-4CAE-4506-AE52-2BBBFA98B0AD}"/>
    <cellStyle name="Comma 2 4 2 8 3 2" xfId="13007" xr:uid="{FF93C30A-8E3D-4B3E-8B56-47AE71D3DFC0}"/>
    <cellStyle name="Comma 2 4 2 8 3 2 2" xfId="28418" xr:uid="{CE4DE42A-A70E-4986-B56E-6781A955908B}"/>
    <cellStyle name="Comma 2 4 2 8 3 2 2 2" xfId="59242" xr:uid="{76B057B3-DC09-486D-A8B6-1BBD72697A0B}"/>
    <cellStyle name="Comma 2 4 2 8 3 2 3" xfId="43832" xr:uid="{1EDEA0F1-57C6-4885-9485-AFF5485C4E90}"/>
    <cellStyle name="Comma 2 4 2 8 3 3" xfId="20609" xr:uid="{02137E88-7426-4653-A092-7AB03F48E66C}"/>
    <cellStyle name="Comma 2 4 2 8 3 3 2" xfId="51433" xr:uid="{5263CD27-087D-4041-B832-E7E8BFDB57D3}"/>
    <cellStyle name="Comma 2 4 2 8 3 4" xfId="36023" xr:uid="{C806E4AC-F5D7-4B3C-B82E-D499FA9B4D31}"/>
    <cellStyle name="Comma 2 4 2 8 4" xfId="9204" xr:uid="{EE44228D-8334-4B29-B5CB-6A481570629F}"/>
    <cellStyle name="Comma 2 4 2 8 4 2" xfId="24615" xr:uid="{7A1BD5B8-94C9-4101-8FC7-5C7A8DFF2DFE}"/>
    <cellStyle name="Comma 2 4 2 8 4 2 2" xfId="55439" xr:uid="{9B042914-D3A6-481E-8005-0C845FE179E5}"/>
    <cellStyle name="Comma 2 4 2 8 4 3" xfId="40029" xr:uid="{D09BD1F3-C498-40CD-9FA7-1E03EE49C725}"/>
    <cellStyle name="Comma 2 4 2 8 5" xfId="16806" xr:uid="{8527ED30-843A-4BBD-8636-2E7A25BFF898}"/>
    <cellStyle name="Comma 2 4 2 8 5 2" xfId="47630" xr:uid="{F87F9A84-7AAA-4B65-A372-E31ED65D050F}"/>
    <cellStyle name="Comma 2 4 2 8 6" xfId="32220" xr:uid="{FB88DD95-7302-4868-A276-286B168CD862}"/>
    <cellStyle name="Comma 2 4 2 9" xfId="2026" xr:uid="{EF005BBE-50BD-47CE-9D2B-26C8A7DC06C8}"/>
    <cellStyle name="Comma 2 4 2 9 2" xfId="5829" xr:uid="{FEEA46FA-C079-4B9D-9E0E-DE86D9DB0057}"/>
    <cellStyle name="Comma 2 4 2 9 2 2" xfId="13640" xr:uid="{28B3F515-576B-4860-B219-99FAFB3BEAD3}"/>
    <cellStyle name="Comma 2 4 2 9 2 2 2" xfId="29051" xr:uid="{19F4655A-4B53-4442-B98B-E220E6D921D0}"/>
    <cellStyle name="Comma 2 4 2 9 2 2 2 2" xfId="59875" xr:uid="{C2143E8C-756C-43E7-BBB6-89CE3DF7A6C6}"/>
    <cellStyle name="Comma 2 4 2 9 2 2 3" xfId="44465" xr:uid="{4D0391E3-D8F7-4E59-8380-91DF2685F741}"/>
    <cellStyle name="Comma 2 4 2 9 2 3" xfId="21242" xr:uid="{80D8716B-986B-46B5-8EBA-1C540996677A}"/>
    <cellStyle name="Comma 2 4 2 9 2 3 2" xfId="52066" xr:uid="{37407FB1-3F1D-4736-A982-BD207476DC14}"/>
    <cellStyle name="Comma 2 4 2 9 2 4" xfId="36656" xr:uid="{E972D84E-F158-4804-AA9A-088DBDEA5744}"/>
    <cellStyle name="Comma 2 4 2 9 3" xfId="9837" xr:uid="{307AC4DF-8AB1-4EBF-B9C6-29B5D68B58F5}"/>
    <cellStyle name="Comma 2 4 2 9 3 2" xfId="25248" xr:uid="{D3081D2B-C0CD-4000-A195-FD2C092A452D}"/>
    <cellStyle name="Comma 2 4 2 9 3 2 2" xfId="56072" xr:uid="{E714BD55-E389-4EA8-B63B-3978BF5540B1}"/>
    <cellStyle name="Comma 2 4 2 9 3 3" xfId="40662" xr:uid="{96E5D17D-8765-4ED0-9B1F-BA0BFAC88ED3}"/>
    <cellStyle name="Comma 2 4 2 9 4" xfId="17439" xr:uid="{D6BAF239-0974-4BBC-86C7-92366AF42C5B}"/>
    <cellStyle name="Comma 2 4 2 9 4 2" xfId="48263" xr:uid="{9BC33524-AD20-406E-A9AD-80999E11FA4B}"/>
    <cellStyle name="Comma 2 4 2 9 5" xfId="32853" xr:uid="{65903D09-CEF4-481A-973E-8A17925DA6F2}"/>
    <cellStyle name="Comma 2 4 3" xfId="191" xr:uid="{7DBCA38B-A4B2-4C22-8623-1D972AB2A1D9}"/>
    <cellStyle name="Comma 2 4 3 10" xfId="7794" xr:uid="{760C4705-FEFC-42D8-9770-A5093573B120}"/>
    <cellStyle name="Comma 2 4 3 10 2" xfId="23205" xr:uid="{3788C29E-42BD-4127-97FF-392D317ADF66}"/>
    <cellStyle name="Comma 2 4 3 10 2 2" xfId="54029" xr:uid="{0DCB310A-E464-416A-AA89-D4577F186BF5}"/>
    <cellStyle name="Comma 2 4 3 10 3" xfId="38619" xr:uid="{4739AC37-D146-4DE4-AA1B-C07AE1D769B3}"/>
    <cellStyle name="Comma 2 4 3 11" xfId="15605" xr:uid="{1E18E3A3-400D-4994-AE24-BB7E2CD75C44}"/>
    <cellStyle name="Comma 2 4 3 11 2" xfId="46429" xr:uid="{EB978613-3B76-4704-8660-2C80824DBDAC}"/>
    <cellStyle name="Comma 2 4 3 12" xfId="31019" xr:uid="{19650685-FB0E-4427-AE1B-87CA65B9681E}"/>
    <cellStyle name="Comma 2 4 3 2" xfId="273" xr:uid="{18382152-C7AE-451C-84E9-A3681B0B6F22}"/>
    <cellStyle name="Comma 2 4 3 2 10" xfId="15687" xr:uid="{024EE87C-BD78-4100-A80D-EA179AA9F5C9}"/>
    <cellStyle name="Comma 2 4 3 2 10 2" xfId="46511" xr:uid="{27191644-0226-42A1-BD9F-34BB82D414A5}"/>
    <cellStyle name="Comma 2 4 3 2 11" xfId="31101" xr:uid="{206CB656-69E4-4900-9AE6-C208AD39CCFE}"/>
    <cellStyle name="Comma 2 4 3 2 2" xfId="696" xr:uid="{A737EBE0-0FCD-4A75-AA9E-41A7CCCF1377}"/>
    <cellStyle name="Comma 2 4 3 2 2 2" xfId="1329" xr:uid="{A47F270A-8505-463B-AAAA-B8BFDAF9E08A}"/>
    <cellStyle name="Comma 2 4 3 2 2 2 2" xfId="3228" xr:uid="{960F0FFC-E689-4D66-97FF-426053EFEBE4}"/>
    <cellStyle name="Comma 2 4 3 2 2 2 2 2" xfId="7031" xr:uid="{55228D6E-A9F1-4D7F-B398-958C051569C8}"/>
    <cellStyle name="Comma 2 4 3 2 2 2 2 2 2" xfId="14842" xr:uid="{5CE9A033-037A-41F6-A7ED-D4834354F4D0}"/>
    <cellStyle name="Comma 2 4 3 2 2 2 2 2 2 2" xfId="30253" xr:uid="{8D6E2A66-D00B-4D07-B5E1-26F48ED8FD69}"/>
    <cellStyle name="Comma 2 4 3 2 2 2 2 2 2 2 2" xfId="61077" xr:uid="{98F4B2E7-01F3-4E89-9995-226957F5207D}"/>
    <cellStyle name="Comma 2 4 3 2 2 2 2 2 2 3" xfId="45667" xr:uid="{413DD36B-5F39-422C-AD23-567F13B9FF67}"/>
    <cellStyle name="Comma 2 4 3 2 2 2 2 2 3" xfId="22444" xr:uid="{AE2EB53E-9205-4F60-91E1-2E557AF9FACD}"/>
    <cellStyle name="Comma 2 4 3 2 2 2 2 2 3 2" xfId="53268" xr:uid="{3C3A7BA7-0747-4A45-BCC4-0E51B1699CFD}"/>
    <cellStyle name="Comma 2 4 3 2 2 2 2 2 4" xfId="37858" xr:uid="{4FB7879F-44F7-4EAB-9E45-AE39170E984A}"/>
    <cellStyle name="Comma 2 4 3 2 2 2 2 3" xfId="11039" xr:uid="{59C1A5A3-6795-4E1B-96E5-0217BAE41C97}"/>
    <cellStyle name="Comma 2 4 3 2 2 2 2 3 2" xfId="26450" xr:uid="{ACA282B8-469B-4B3B-903C-392A18CC6845}"/>
    <cellStyle name="Comma 2 4 3 2 2 2 2 3 2 2" xfId="57274" xr:uid="{38C56AD4-5FD9-4E53-B23D-E7C8D513A6A7}"/>
    <cellStyle name="Comma 2 4 3 2 2 2 2 3 3" xfId="41864" xr:uid="{2CAFFEB2-55A9-473F-BCF5-9F7D9DFEE2A6}"/>
    <cellStyle name="Comma 2 4 3 2 2 2 2 4" xfId="18641" xr:uid="{F18974C6-3996-43A8-8610-91546409C1EC}"/>
    <cellStyle name="Comma 2 4 3 2 2 2 2 4 2" xfId="49465" xr:uid="{F1718718-833A-4D98-A8AA-323F65B5AD9E}"/>
    <cellStyle name="Comma 2 4 3 2 2 2 2 5" xfId="34055" xr:uid="{7098ABEC-04C1-43D6-835B-275700479D96}"/>
    <cellStyle name="Comma 2 4 3 2 2 2 3" xfId="5132" xr:uid="{50F73271-2F67-475C-852A-DC5CE325BF82}"/>
    <cellStyle name="Comma 2 4 3 2 2 2 3 2" xfId="12943" xr:uid="{A4028FCF-685B-4C10-8FA8-95EE198193A6}"/>
    <cellStyle name="Comma 2 4 3 2 2 2 3 2 2" xfId="28354" xr:uid="{918CF46B-31F5-4B3C-84A9-1D37444003E0}"/>
    <cellStyle name="Comma 2 4 3 2 2 2 3 2 2 2" xfId="59178" xr:uid="{B2BD8869-C43E-442E-9608-5996768C5BF1}"/>
    <cellStyle name="Comma 2 4 3 2 2 2 3 2 3" xfId="43768" xr:uid="{1740C5E4-8B99-4A54-B8F0-5ADC0B6EC82B}"/>
    <cellStyle name="Comma 2 4 3 2 2 2 3 3" xfId="20545" xr:uid="{579D9644-99F3-411B-A529-77E620D267EE}"/>
    <cellStyle name="Comma 2 4 3 2 2 2 3 3 2" xfId="51369" xr:uid="{C51DFE99-569F-48E5-820D-0C2621480F62}"/>
    <cellStyle name="Comma 2 4 3 2 2 2 3 4" xfId="35959" xr:uid="{296061A2-3AB2-48BD-B1B9-B177A2F63573}"/>
    <cellStyle name="Comma 2 4 3 2 2 2 4" xfId="9140" xr:uid="{304BDFDC-F6BD-4A74-ACF8-427A8F048091}"/>
    <cellStyle name="Comma 2 4 3 2 2 2 4 2" xfId="24551" xr:uid="{456AE12B-CBFC-49AA-8B91-9FBE40F2B78A}"/>
    <cellStyle name="Comma 2 4 3 2 2 2 4 2 2" xfId="55375" xr:uid="{ED6E597F-E3DC-426A-82DC-3C3C2022CEB5}"/>
    <cellStyle name="Comma 2 4 3 2 2 2 4 3" xfId="39965" xr:uid="{F4355441-B4B6-4709-B857-C48B4EF006C4}"/>
    <cellStyle name="Comma 2 4 3 2 2 2 5" xfId="16742" xr:uid="{AD5A369A-ACC2-4015-B82C-04DF7EBE0BCC}"/>
    <cellStyle name="Comma 2 4 3 2 2 2 5 2" xfId="47566" xr:uid="{3B280799-ED3F-4A5A-B2E0-001CAE295C30}"/>
    <cellStyle name="Comma 2 4 3 2 2 2 6" xfId="32156" xr:uid="{6732A88B-0745-4135-8BCF-8E1B94893328}"/>
    <cellStyle name="Comma 2 4 3 2 2 3" xfId="1962" xr:uid="{E94A8E57-E40D-447F-AB79-2628D6413168}"/>
    <cellStyle name="Comma 2 4 3 2 2 3 2" xfId="3861" xr:uid="{C98931E0-1466-48C4-BD09-0654D616B95A}"/>
    <cellStyle name="Comma 2 4 3 2 2 3 2 2" xfId="7664" xr:uid="{2F5C7822-08AA-4376-A443-51B4CD5FAAB2}"/>
    <cellStyle name="Comma 2 4 3 2 2 3 2 2 2" xfId="15475" xr:uid="{D17A301C-E3EF-4EBE-BF39-325064980606}"/>
    <cellStyle name="Comma 2 4 3 2 2 3 2 2 2 2" xfId="30886" xr:uid="{96633E0F-026A-4CB3-8412-7AEB0DA0FA09}"/>
    <cellStyle name="Comma 2 4 3 2 2 3 2 2 2 2 2" xfId="61710" xr:uid="{742FDC73-384A-4D59-B60E-66983EC5AF01}"/>
    <cellStyle name="Comma 2 4 3 2 2 3 2 2 2 3" xfId="46300" xr:uid="{1A98B233-CBFB-4C94-97DD-1967D7C582DD}"/>
    <cellStyle name="Comma 2 4 3 2 2 3 2 2 3" xfId="23077" xr:uid="{3CAD08A7-FB90-4C33-A341-B6226C53BAD0}"/>
    <cellStyle name="Comma 2 4 3 2 2 3 2 2 3 2" xfId="53901" xr:uid="{054CB112-DBFF-4D3E-ADF2-7BFAF941CD7A}"/>
    <cellStyle name="Comma 2 4 3 2 2 3 2 2 4" xfId="38491" xr:uid="{C2361460-B243-4242-90A2-08CDE56BE439}"/>
    <cellStyle name="Comma 2 4 3 2 2 3 2 3" xfId="11672" xr:uid="{7E0178E7-E95F-45DF-813A-99E87E48964A}"/>
    <cellStyle name="Comma 2 4 3 2 2 3 2 3 2" xfId="27083" xr:uid="{4F70DCCF-12CA-42E9-BAB7-05799DAC8B84}"/>
    <cellStyle name="Comma 2 4 3 2 2 3 2 3 2 2" xfId="57907" xr:uid="{95208439-A5F0-4807-A110-D7B1E1C58720}"/>
    <cellStyle name="Comma 2 4 3 2 2 3 2 3 3" xfId="42497" xr:uid="{FEEC8DAF-BAB2-4F09-BFB5-6FE2CD0E285C}"/>
    <cellStyle name="Comma 2 4 3 2 2 3 2 4" xfId="19274" xr:uid="{69DAF669-914A-413E-9311-05F225D8D95F}"/>
    <cellStyle name="Comma 2 4 3 2 2 3 2 4 2" xfId="50098" xr:uid="{70A0DE8B-1CDA-46E0-9C15-6E631920C980}"/>
    <cellStyle name="Comma 2 4 3 2 2 3 2 5" xfId="34688" xr:uid="{D3AFBA7B-1FB9-4070-B87E-A42DF0C45ED5}"/>
    <cellStyle name="Comma 2 4 3 2 2 3 3" xfId="5765" xr:uid="{ED406585-6553-40C8-A28A-24E55896DD68}"/>
    <cellStyle name="Comma 2 4 3 2 2 3 3 2" xfId="13576" xr:uid="{0A848D16-AD97-49A7-B297-E7BF706A749F}"/>
    <cellStyle name="Comma 2 4 3 2 2 3 3 2 2" xfId="28987" xr:uid="{9579915E-0C71-4D0A-A744-B9B70B98FF1F}"/>
    <cellStyle name="Comma 2 4 3 2 2 3 3 2 2 2" xfId="59811" xr:uid="{F604F343-F073-4B9E-8A2A-106B2728A77C}"/>
    <cellStyle name="Comma 2 4 3 2 2 3 3 2 3" xfId="44401" xr:uid="{0BD22EC1-37E4-475D-9F31-771ADAA976EC}"/>
    <cellStyle name="Comma 2 4 3 2 2 3 3 3" xfId="21178" xr:uid="{77F92C77-A724-43C6-BF61-8A3ADE517F8E}"/>
    <cellStyle name="Comma 2 4 3 2 2 3 3 3 2" xfId="52002" xr:uid="{CE0845DB-15E0-485B-AA25-3EC547D45A44}"/>
    <cellStyle name="Comma 2 4 3 2 2 3 3 4" xfId="36592" xr:uid="{81F714EA-E8DC-4246-BF9D-9B6452C49B09}"/>
    <cellStyle name="Comma 2 4 3 2 2 3 4" xfId="9773" xr:uid="{5D407936-839F-480A-B8C5-D6914EDC778D}"/>
    <cellStyle name="Comma 2 4 3 2 2 3 4 2" xfId="25184" xr:uid="{D327BE29-4DED-4DEF-9B95-F37EC6DB62E0}"/>
    <cellStyle name="Comma 2 4 3 2 2 3 4 2 2" xfId="56008" xr:uid="{D1F3560E-AFE7-4928-9693-0F987C6B0C13}"/>
    <cellStyle name="Comma 2 4 3 2 2 3 4 3" xfId="40598" xr:uid="{AE8E8111-8956-472E-8729-8321987DC49B}"/>
    <cellStyle name="Comma 2 4 3 2 2 3 5" xfId="17375" xr:uid="{7B8C57EB-7D3C-403D-912E-2821BE85B145}"/>
    <cellStyle name="Comma 2 4 3 2 2 3 5 2" xfId="48199" xr:uid="{13201CC5-3E45-4407-9A6D-25573A376402}"/>
    <cellStyle name="Comma 2 4 3 2 2 3 6" xfId="32789" xr:uid="{7CFBEB3E-44A0-48E0-A7AE-B1B1DCD68872}"/>
    <cellStyle name="Comma 2 4 3 2 2 4" xfId="2595" xr:uid="{C87BE576-EEE2-46E3-BCDC-A9A5E3156F93}"/>
    <cellStyle name="Comma 2 4 3 2 2 4 2" xfId="6398" xr:uid="{73DA9421-7D00-41E8-B25F-9E5ED66CC5D7}"/>
    <cellStyle name="Comma 2 4 3 2 2 4 2 2" xfId="14209" xr:uid="{540D90B1-6C0F-4324-9F5F-9585EC62EF08}"/>
    <cellStyle name="Comma 2 4 3 2 2 4 2 2 2" xfId="29620" xr:uid="{D7316A14-7165-4AC4-AF11-97B30BBA90A1}"/>
    <cellStyle name="Comma 2 4 3 2 2 4 2 2 2 2" xfId="60444" xr:uid="{1B53B1F5-4CF9-4DE1-A4AB-ED20858187B3}"/>
    <cellStyle name="Comma 2 4 3 2 2 4 2 2 3" xfId="45034" xr:uid="{6114EBCE-393D-4859-A185-86579CFE9399}"/>
    <cellStyle name="Comma 2 4 3 2 2 4 2 3" xfId="21811" xr:uid="{3FD1558D-AFA1-45B3-873C-7A644C98A1CB}"/>
    <cellStyle name="Comma 2 4 3 2 2 4 2 3 2" xfId="52635" xr:uid="{D824B36F-4379-4CD7-B56F-855D4D21D8CC}"/>
    <cellStyle name="Comma 2 4 3 2 2 4 2 4" xfId="37225" xr:uid="{085F4CCF-E122-446F-B5E1-CA6013D964CC}"/>
    <cellStyle name="Comma 2 4 3 2 2 4 3" xfId="10406" xr:uid="{55655E02-9F6A-40B8-98A0-4B8E1AF3AEFA}"/>
    <cellStyle name="Comma 2 4 3 2 2 4 3 2" xfId="25817" xr:uid="{DD6F4831-51C4-42D1-9A96-433EF0CCE548}"/>
    <cellStyle name="Comma 2 4 3 2 2 4 3 2 2" xfId="56641" xr:uid="{550F11D2-C3D6-4ACA-B842-565C3B61DD1C}"/>
    <cellStyle name="Comma 2 4 3 2 2 4 3 3" xfId="41231" xr:uid="{F8C8C91E-F1E5-44A7-BA90-6ACD2A4748FE}"/>
    <cellStyle name="Comma 2 4 3 2 2 4 4" xfId="18008" xr:uid="{2238232F-314A-475E-9B2F-9DE5F8FDCC9B}"/>
    <cellStyle name="Comma 2 4 3 2 2 4 4 2" xfId="48832" xr:uid="{21FFB6BF-77F6-4113-8982-6B8A9243EF85}"/>
    <cellStyle name="Comma 2 4 3 2 2 4 5" xfId="33422" xr:uid="{5BCFEE32-BA33-4194-A5BD-608C688F83A0}"/>
    <cellStyle name="Comma 2 4 3 2 2 5" xfId="4499" xr:uid="{F9436E01-FA87-4B15-B54E-832B34D1E7EE}"/>
    <cellStyle name="Comma 2 4 3 2 2 5 2" xfId="12310" xr:uid="{39B149C2-16FA-427E-8DC5-070D6F2C1295}"/>
    <cellStyle name="Comma 2 4 3 2 2 5 2 2" xfId="27721" xr:uid="{BBF242FC-BA00-401F-A278-6D2D6E674E0E}"/>
    <cellStyle name="Comma 2 4 3 2 2 5 2 2 2" xfId="58545" xr:uid="{FA095753-F7FD-402D-A6C2-BBC473D4A07F}"/>
    <cellStyle name="Comma 2 4 3 2 2 5 2 3" xfId="43135" xr:uid="{D96743EE-5DF4-4007-B1AD-00654F739AB4}"/>
    <cellStyle name="Comma 2 4 3 2 2 5 3" xfId="19912" xr:uid="{61828425-B4ED-4483-B2CC-4C2134B0B984}"/>
    <cellStyle name="Comma 2 4 3 2 2 5 3 2" xfId="50736" xr:uid="{605260A4-0C4C-4321-B171-370D9336A6D5}"/>
    <cellStyle name="Comma 2 4 3 2 2 5 4" xfId="35326" xr:uid="{5EDB1C48-793A-4DB6-BD34-5EEC4A977815}"/>
    <cellStyle name="Comma 2 4 3 2 2 6" xfId="8507" xr:uid="{04F1D5F5-9B2B-4605-9C26-CB148EBF6FD4}"/>
    <cellStyle name="Comma 2 4 3 2 2 6 2" xfId="23918" xr:uid="{514E7374-9D0E-4C0F-B54F-781F4DA5C1C4}"/>
    <cellStyle name="Comma 2 4 3 2 2 6 2 2" xfId="54742" xr:uid="{AC5D983A-190A-4ABD-9E23-8A243E148FAA}"/>
    <cellStyle name="Comma 2 4 3 2 2 6 3" xfId="39332" xr:uid="{9B7999D1-FF93-48BE-A2E5-3282D0C49FAA}"/>
    <cellStyle name="Comma 2 4 3 2 2 7" xfId="16109" xr:uid="{B93D44CA-A07D-46F4-ADE4-E84DA4475087}"/>
    <cellStyle name="Comma 2 4 3 2 2 7 2" xfId="46933" xr:uid="{8B69D62C-933D-4CEB-BEC5-25F604153D76}"/>
    <cellStyle name="Comma 2 4 3 2 2 8" xfId="31523" xr:uid="{6BBDC4A6-C97D-4716-A0E8-7C5ACC9C6129}"/>
    <cellStyle name="Comma 2 4 3 2 3" xfId="487" xr:uid="{406F1CF3-EC31-4632-ABE4-E6CC958E5E05}"/>
    <cellStyle name="Comma 2 4 3 2 3 2" xfId="1120" xr:uid="{107F60BC-728C-49D1-AE66-588583194ABF}"/>
    <cellStyle name="Comma 2 4 3 2 3 2 2" xfId="3019" xr:uid="{AE30AFF0-BF99-4416-814C-11561B17FCF1}"/>
    <cellStyle name="Comma 2 4 3 2 3 2 2 2" xfId="6822" xr:uid="{DEB6CBF3-F559-419E-A13E-31EE69B4B23D}"/>
    <cellStyle name="Comma 2 4 3 2 3 2 2 2 2" xfId="14633" xr:uid="{21FF3B86-8667-4EE7-853C-05B0B65767F0}"/>
    <cellStyle name="Comma 2 4 3 2 3 2 2 2 2 2" xfId="30044" xr:uid="{D45651DF-3045-46E9-90E7-1E0F6F609292}"/>
    <cellStyle name="Comma 2 4 3 2 3 2 2 2 2 2 2" xfId="60868" xr:uid="{C5DA5AA6-CE3E-4EFE-BE03-EE7A3B81B54D}"/>
    <cellStyle name="Comma 2 4 3 2 3 2 2 2 2 3" xfId="45458" xr:uid="{BDA580A7-83D6-4381-A801-B45EE126AA50}"/>
    <cellStyle name="Comma 2 4 3 2 3 2 2 2 3" xfId="22235" xr:uid="{4C8C90AB-A7BE-4308-ABC0-736FCA426630}"/>
    <cellStyle name="Comma 2 4 3 2 3 2 2 2 3 2" xfId="53059" xr:uid="{A85B04BA-B4C9-4095-8899-12C99A038E2C}"/>
    <cellStyle name="Comma 2 4 3 2 3 2 2 2 4" xfId="37649" xr:uid="{FB8820ED-0F4B-4483-86C3-FA19AE9603FC}"/>
    <cellStyle name="Comma 2 4 3 2 3 2 2 3" xfId="10830" xr:uid="{F09E8418-BC70-447B-8C34-A9EAC200D58B}"/>
    <cellStyle name="Comma 2 4 3 2 3 2 2 3 2" xfId="26241" xr:uid="{1518C38A-CD72-4303-8A88-44FE39A7EB96}"/>
    <cellStyle name="Comma 2 4 3 2 3 2 2 3 2 2" xfId="57065" xr:uid="{E31FB9E6-1D93-4E10-91A2-F6B7220BC56B}"/>
    <cellStyle name="Comma 2 4 3 2 3 2 2 3 3" xfId="41655" xr:uid="{E6BEDA28-67AF-4427-8D30-7A6532EF7C62}"/>
    <cellStyle name="Comma 2 4 3 2 3 2 2 4" xfId="18432" xr:uid="{7FE13B53-E892-497A-B4A7-7A2122EE80E5}"/>
    <cellStyle name="Comma 2 4 3 2 3 2 2 4 2" xfId="49256" xr:uid="{4C4A29C7-45FA-4DEC-9BE8-3A50BFF06FCE}"/>
    <cellStyle name="Comma 2 4 3 2 3 2 2 5" xfId="33846" xr:uid="{AECB2249-CCEE-4001-9CD2-C3CD06364DD5}"/>
    <cellStyle name="Comma 2 4 3 2 3 2 3" xfId="4923" xr:uid="{AD5391EF-C048-4C70-8A5A-874D7C238142}"/>
    <cellStyle name="Comma 2 4 3 2 3 2 3 2" xfId="12734" xr:uid="{DC26A432-1DFE-488A-A5AC-E15E23CB9A2F}"/>
    <cellStyle name="Comma 2 4 3 2 3 2 3 2 2" xfId="28145" xr:uid="{DB374E01-3AE7-49C9-B95B-C277AC8EB06A}"/>
    <cellStyle name="Comma 2 4 3 2 3 2 3 2 2 2" xfId="58969" xr:uid="{0CB4261A-0E0D-408A-8A8E-DE5F8051D9A7}"/>
    <cellStyle name="Comma 2 4 3 2 3 2 3 2 3" xfId="43559" xr:uid="{80DF1052-FF14-46C6-93C4-4080E1712230}"/>
    <cellStyle name="Comma 2 4 3 2 3 2 3 3" xfId="20336" xr:uid="{786C6B7F-0777-4727-BBEF-B5D10D5E0DE8}"/>
    <cellStyle name="Comma 2 4 3 2 3 2 3 3 2" xfId="51160" xr:uid="{06216C7E-FF91-4911-A5F8-64C0B79F2997}"/>
    <cellStyle name="Comma 2 4 3 2 3 2 3 4" xfId="35750" xr:uid="{5AFE4BB6-E7D0-4098-A458-51EEF6159EB0}"/>
    <cellStyle name="Comma 2 4 3 2 3 2 4" xfId="8931" xr:uid="{D520CACC-1054-4D6A-BD13-C5AD5A210121}"/>
    <cellStyle name="Comma 2 4 3 2 3 2 4 2" xfId="24342" xr:uid="{0D814828-76B9-421B-8ACB-F7F876E87A6C}"/>
    <cellStyle name="Comma 2 4 3 2 3 2 4 2 2" xfId="55166" xr:uid="{3B0C9F52-CF89-4AE5-B0D8-31C0CC11A5EF}"/>
    <cellStyle name="Comma 2 4 3 2 3 2 4 3" xfId="39756" xr:uid="{1FAB5868-1412-479E-9793-F05BC491D4BB}"/>
    <cellStyle name="Comma 2 4 3 2 3 2 5" xfId="16533" xr:uid="{A171AEB9-2AEF-401E-8D3E-E16C17A2FB88}"/>
    <cellStyle name="Comma 2 4 3 2 3 2 5 2" xfId="47357" xr:uid="{17941BFD-1E5F-415D-ABC7-8387EE2D3293}"/>
    <cellStyle name="Comma 2 4 3 2 3 2 6" xfId="31947" xr:uid="{AA854A51-507F-4890-93BB-F3110BE2CC28}"/>
    <cellStyle name="Comma 2 4 3 2 3 3" xfId="1753" xr:uid="{65C96FC4-A6AB-4B8B-BB86-EAC47EE54078}"/>
    <cellStyle name="Comma 2 4 3 2 3 3 2" xfId="3652" xr:uid="{DD45CF25-B39D-482E-AC8A-9574A8B4D0E2}"/>
    <cellStyle name="Comma 2 4 3 2 3 3 2 2" xfId="7455" xr:uid="{CB8319A1-5AE2-4C75-BDBE-1F01AE1966AB}"/>
    <cellStyle name="Comma 2 4 3 2 3 3 2 2 2" xfId="15266" xr:uid="{420BCA45-F524-416C-B833-009FA2DD56E9}"/>
    <cellStyle name="Comma 2 4 3 2 3 3 2 2 2 2" xfId="30677" xr:uid="{638F146E-68FE-4CAD-AE9E-4308ECDE2192}"/>
    <cellStyle name="Comma 2 4 3 2 3 3 2 2 2 2 2" xfId="61501" xr:uid="{9DEC5CCE-6CBF-4DD0-8626-FF670B6DD11D}"/>
    <cellStyle name="Comma 2 4 3 2 3 3 2 2 2 3" xfId="46091" xr:uid="{3598A9DA-5F7F-4010-A34F-E963605E4EFD}"/>
    <cellStyle name="Comma 2 4 3 2 3 3 2 2 3" xfId="22868" xr:uid="{1F659805-D024-4676-A83D-D2DB91F8BFA3}"/>
    <cellStyle name="Comma 2 4 3 2 3 3 2 2 3 2" xfId="53692" xr:uid="{781DFEB8-C8E1-47A6-8051-3E563D33F4D1}"/>
    <cellStyle name="Comma 2 4 3 2 3 3 2 2 4" xfId="38282" xr:uid="{E56F6FF2-4A7B-4CAF-9D83-07C86CEFD6E1}"/>
    <cellStyle name="Comma 2 4 3 2 3 3 2 3" xfId="11463" xr:uid="{5D79B676-0083-46FF-829F-B7EACF7643F2}"/>
    <cellStyle name="Comma 2 4 3 2 3 3 2 3 2" xfId="26874" xr:uid="{0C9591FE-446F-485B-93F7-C16D79FA1B6F}"/>
    <cellStyle name="Comma 2 4 3 2 3 3 2 3 2 2" xfId="57698" xr:uid="{FEF5EED5-0275-4A6D-AE9B-0E4398A9E6F6}"/>
    <cellStyle name="Comma 2 4 3 2 3 3 2 3 3" xfId="42288" xr:uid="{E412CF80-3B17-4EC7-841D-FE6CBD63B250}"/>
    <cellStyle name="Comma 2 4 3 2 3 3 2 4" xfId="19065" xr:uid="{A06AC217-9C84-40A7-9688-B91AC5529750}"/>
    <cellStyle name="Comma 2 4 3 2 3 3 2 4 2" xfId="49889" xr:uid="{A920EBEB-D4CD-4A2E-9B1E-0B64DDF334B0}"/>
    <cellStyle name="Comma 2 4 3 2 3 3 2 5" xfId="34479" xr:uid="{0F1EAA9A-69C4-4E17-BEF3-119F28321EB9}"/>
    <cellStyle name="Comma 2 4 3 2 3 3 3" xfId="5556" xr:uid="{EC4E6ECA-39C5-4902-8928-2474AE009557}"/>
    <cellStyle name="Comma 2 4 3 2 3 3 3 2" xfId="13367" xr:uid="{481B8EAD-8344-455F-8CD1-C634D6C3C125}"/>
    <cellStyle name="Comma 2 4 3 2 3 3 3 2 2" xfId="28778" xr:uid="{CE69AF7C-01EA-4467-B060-77362A342E5A}"/>
    <cellStyle name="Comma 2 4 3 2 3 3 3 2 2 2" xfId="59602" xr:uid="{06F02DB5-512D-4216-86BB-4D128F92A935}"/>
    <cellStyle name="Comma 2 4 3 2 3 3 3 2 3" xfId="44192" xr:uid="{35ED82F3-26B6-46F1-8C87-7D2EC05F8D9A}"/>
    <cellStyle name="Comma 2 4 3 2 3 3 3 3" xfId="20969" xr:uid="{B023531B-6AAB-4F83-9B87-57D992BE3F2C}"/>
    <cellStyle name="Comma 2 4 3 2 3 3 3 3 2" xfId="51793" xr:uid="{F5C33CD7-EC1C-40B1-B53D-12B289087AE1}"/>
    <cellStyle name="Comma 2 4 3 2 3 3 3 4" xfId="36383" xr:uid="{8B556801-3A63-4E4C-ADA4-F852FC43ED6A}"/>
    <cellStyle name="Comma 2 4 3 2 3 3 4" xfId="9564" xr:uid="{B960F246-595A-4A2C-BF11-D3118923E591}"/>
    <cellStyle name="Comma 2 4 3 2 3 3 4 2" xfId="24975" xr:uid="{DA81EFEA-4C47-447D-B590-AAE1BA877067}"/>
    <cellStyle name="Comma 2 4 3 2 3 3 4 2 2" xfId="55799" xr:uid="{8BA168E0-6FA5-46F2-A8C8-7635853525C1}"/>
    <cellStyle name="Comma 2 4 3 2 3 3 4 3" xfId="40389" xr:uid="{987B61AB-A067-421F-A831-7DD0C287E093}"/>
    <cellStyle name="Comma 2 4 3 2 3 3 5" xfId="17166" xr:uid="{6E747839-AB01-4117-A748-A5AF7AA0FD98}"/>
    <cellStyle name="Comma 2 4 3 2 3 3 5 2" xfId="47990" xr:uid="{FD717EB1-CE66-42A3-B807-1BAAF44DC71A}"/>
    <cellStyle name="Comma 2 4 3 2 3 3 6" xfId="32580" xr:uid="{FBF6E097-63F3-4551-B09E-EC4E028CD0A5}"/>
    <cellStyle name="Comma 2 4 3 2 3 4" xfId="2386" xr:uid="{0301EC7E-E650-4D48-8D60-C15654C37740}"/>
    <cellStyle name="Comma 2 4 3 2 3 4 2" xfId="6189" xr:uid="{77B7D9D0-9D32-4E68-B47C-CBD6373A50A2}"/>
    <cellStyle name="Comma 2 4 3 2 3 4 2 2" xfId="14000" xr:uid="{B0E677D5-F83F-42B1-8990-CC975B4F5E7D}"/>
    <cellStyle name="Comma 2 4 3 2 3 4 2 2 2" xfId="29411" xr:uid="{ADF33783-B9BB-4856-9AC9-17C7BE0004B4}"/>
    <cellStyle name="Comma 2 4 3 2 3 4 2 2 2 2" xfId="60235" xr:uid="{F6E4A792-DFBE-4E68-AF51-15174711F02B}"/>
    <cellStyle name="Comma 2 4 3 2 3 4 2 2 3" xfId="44825" xr:uid="{0D0F4317-FC87-4172-9F75-0A365F9924F0}"/>
    <cellStyle name="Comma 2 4 3 2 3 4 2 3" xfId="21602" xr:uid="{D251C38A-E6B3-41A1-949A-3CBD3CE1DAF4}"/>
    <cellStyle name="Comma 2 4 3 2 3 4 2 3 2" xfId="52426" xr:uid="{543F9DF8-31D1-4F5C-BDCF-ED6359D7C975}"/>
    <cellStyle name="Comma 2 4 3 2 3 4 2 4" xfId="37016" xr:uid="{22A54B3E-6F09-4320-9F1E-0C926C483400}"/>
    <cellStyle name="Comma 2 4 3 2 3 4 3" xfId="10197" xr:uid="{9AB3E461-BA5C-4A0C-92EE-977F593F6C23}"/>
    <cellStyle name="Comma 2 4 3 2 3 4 3 2" xfId="25608" xr:uid="{8CF55E60-1E20-4AE4-B048-33F552CBB751}"/>
    <cellStyle name="Comma 2 4 3 2 3 4 3 2 2" xfId="56432" xr:uid="{0CCECD4E-9456-4443-96EF-3E062FDF1771}"/>
    <cellStyle name="Comma 2 4 3 2 3 4 3 3" xfId="41022" xr:uid="{8FF42F97-C465-4D6E-88C1-2ACD1997396C}"/>
    <cellStyle name="Comma 2 4 3 2 3 4 4" xfId="17799" xr:uid="{7CBB7123-440A-4351-AC59-F416EF6F8C70}"/>
    <cellStyle name="Comma 2 4 3 2 3 4 4 2" xfId="48623" xr:uid="{8B20FDAD-9079-47B3-BB2D-85DCB132173F}"/>
    <cellStyle name="Comma 2 4 3 2 3 4 5" xfId="33213" xr:uid="{2B3841A0-01D9-422A-9DE8-3FEA6CA57E2D}"/>
    <cellStyle name="Comma 2 4 3 2 3 5" xfId="4290" xr:uid="{D417D325-6B52-47A7-BF6D-4EACFB77790A}"/>
    <cellStyle name="Comma 2 4 3 2 3 5 2" xfId="12101" xr:uid="{4452411C-FE70-4BF0-B14E-E2903BABD50C}"/>
    <cellStyle name="Comma 2 4 3 2 3 5 2 2" xfId="27512" xr:uid="{9EFD1895-87A8-4341-AA25-ED77E2F3614B}"/>
    <cellStyle name="Comma 2 4 3 2 3 5 2 2 2" xfId="58336" xr:uid="{6E3937C3-A93A-4FE4-B90E-B8DB0BFCC965}"/>
    <cellStyle name="Comma 2 4 3 2 3 5 2 3" xfId="42926" xr:uid="{FBB0CCCD-1B79-4EEC-BA19-CCA1DE4B44C4}"/>
    <cellStyle name="Comma 2 4 3 2 3 5 3" xfId="19703" xr:uid="{C5867F89-C319-4C3B-8AB6-CD2E95218E4D}"/>
    <cellStyle name="Comma 2 4 3 2 3 5 3 2" xfId="50527" xr:uid="{EAF8FCF5-8FDF-414A-A7E3-E4F7E99D0199}"/>
    <cellStyle name="Comma 2 4 3 2 3 5 4" xfId="35117" xr:uid="{57035E04-1B8E-486E-B015-A4138B8C3B8C}"/>
    <cellStyle name="Comma 2 4 3 2 3 6" xfId="8298" xr:uid="{AE1AA715-7454-4987-9220-FE4A09E2CBC0}"/>
    <cellStyle name="Comma 2 4 3 2 3 6 2" xfId="23709" xr:uid="{C1591D8B-C1DA-4963-B074-D1FBBD1A5699}"/>
    <cellStyle name="Comma 2 4 3 2 3 6 2 2" xfId="54533" xr:uid="{08CA1B9A-63C6-4B80-9CAC-472A0AF8A009}"/>
    <cellStyle name="Comma 2 4 3 2 3 6 3" xfId="39123" xr:uid="{B3F8D336-1E3A-4464-BD81-616CA7EFEE6F}"/>
    <cellStyle name="Comma 2 4 3 2 3 7" xfId="15900" xr:uid="{A6ECC27E-9635-4401-8DED-9050749EDF87}"/>
    <cellStyle name="Comma 2 4 3 2 3 7 2" xfId="46724" xr:uid="{578B1311-BDE9-49C2-9626-803C8672F330}"/>
    <cellStyle name="Comma 2 4 3 2 3 8" xfId="31314" xr:uid="{CC5D5131-E0E2-4018-B4CA-D9C784AB3322}"/>
    <cellStyle name="Comma 2 4 3 2 4" xfId="907" xr:uid="{2CCAE4C0-E456-4563-AA73-F87048285623}"/>
    <cellStyle name="Comma 2 4 3 2 4 2" xfId="2806" xr:uid="{BFAC3D4F-B673-4B35-AFF1-EB87D8C2B565}"/>
    <cellStyle name="Comma 2 4 3 2 4 2 2" xfId="6609" xr:uid="{743FE6C1-70C5-4B02-81AF-295AC78D3408}"/>
    <cellStyle name="Comma 2 4 3 2 4 2 2 2" xfId="14420" xr:uid="{68CD3D7E-4801-42AA-9C43-E2DB8423672C}"/>
    <cellStyle name="Comma 2 4 3 2 4 2 2 2 2" xfId="29831" xr:uid="{655D76CA-AE69-4B09-A433-6E90E2C96E97}"/>
    <cellStyle name="Comma 2 4 3 2 4 2 2 2 2 2" xfId="60655" xr:uid="{6A07A3D4-49FF-4CA7-A3FC-70C8806DDE66}"/>
    <cellStyle name="Comma 2 4 3 2 4 2 2 2 3" xfId="45245" xr:uid="{84040858-0DA3-48E2-A0FA-7CDBCE6917DF}"/>
    <cellStyle name="Comma 2 4 3 2 4 2 2 3" xfId="22022" xr:uid="{377B42BB-BF09-49C3-BD87-C3109DC48C70}"/>
    <cellStyle name="Comma 2 4 3 2 4 2 2 3 2" xfId="52846" xr:uid="{C92EF2B6-737E-4031-9966-2FB27ACA93C8}"/>
    <cellStyle name="Comma 2 4 3 2 4 2 2 4" xfId="37436" xr:uid="{8D7075DC-CD73-48C6-BCCC-91B4AA771FA7}"/>
    <cellStyle name="Comma 2 4 3 2 4 2 3" xfId="10617" xr:uid="{B0F51333-B825-4C71-809F-E372C075D571}"/>
    <cellStyle name="Comma 2 4 3 2 4 2 3 2" xfId="26028" xr:uid="{9DAD942A-8144-47FE-95C0-13C55E0EE3F9}"/>
    <cellStyle name="Comma 2 4 3 2 4 2 3 2 2" xfId="56852" xr:uid="{45628851-65C5-4618-97BC-1B4A72D68213}"/>
    <cellStyle name="Comma 2 4 3 2 4 2 3 3" xfId="41442" xr:uid="{309DF6C5-3362-48BE-AEF2-CD589D3EFB40}"/>
    <cellStyle name="Comma 2 4 3 2 4 2 4" xfId="18219" xr:uid="{A9EFAFB3-FB3C-4CDF-AA0F-EDC3B0CD12F1}"/>
    <cellStyle name="Comma 2 4 3 2 4 2 4 2" xfId="49043" xr:uid="{56FA3786-A060-42B7-9435-E9937B0FD306}"/>
    <cellStyle name="Comma 2 4 3 2 4 2 5" xfId="33633" xr:uid="{E54F628A-5B13-4CF5-BFA7-75CE0D7F795D}"/>
    <cellStyle name="Comma 2 4 3 2 4 3" xfId="4710" xr:uid="{0AC53431-A830-4052-99BD-99880AA688F3}"/>
    <cellStyle name="Comma 2 4 3 2 4 3 2" xfId="12521" xr:uid="{6F0F49D3-5A74-4B4F-BBAB-5D1927ECCA55}"/>
    <cellStyle name="Comma 2 4 3 2 4 3 2 2" xfId="27932" xr:uid="{58F07247-6671-4C0C-902A-5CB5CAB234AC}"/>
    <cellStyle name="Comma 2 4 3 2 4 3 2 2 2" xfId="58756" xr:uid="{9E965492-24B6-40C6-B79A-CCCA00294B61}"/>
    <cellStyle name="Comma 2 4 3 2 4 3 2 3" xfId="43346" xr:uid="{1E54C7F2-E8E1-47FA-9524-6CD9EF4EEA09}"/>
    <cellStyle name="Comma 2 4 3 2 4 3 3" xfId="20123" xr:uid="{400C4EB5-5F6C-43B2-8E51-25D1E9B11BEF}"/>
    <cellStyle name="Comma 2 4 3 2 4 3 3 2" xfId="50947" xr:uid="{1CDE6812-3849-4EE9-82AB-03C0D55CBAB1}"/>
    <cellStyle name="Comma 2 4 3 2 4 3 4" xfId="35537" xr:uid="{485E128D-D6F2-4B6D-82B4-EF607FFBCD67}"/>
    <cellStyle name="Comma 2 4 3 2 4 4" xfId="8718" xr:uid="{2A2E9230-92B0-4657-9175-E4F8B0E3EBD7}"/>
    <cellStyle name="Comma 2 4 3 2 4 4 2" xfId="24129" xr:uid="{D90102D8-367E-46C0-BAE3-306718857E55}"/>
    <cellStyle name="Comma 2 4 3 2 4 4 2 2" xfId="54953" xr:uid="{0E54EB65-0C3E-4436-ABD2-C0F32BFAC20A}"/>
    <cellStyle name="Comma 2 4 3 2 4 4 3" xfId="39543" xr:uid="{749B9F19-9EE4-4058-AB00-A75F27976CE1}"/>
    <cellStyle name="Comma 2 4 3 2 4 5" xfId="16320" xr:uid="{66199C66-4DB8-4404-AF8A-15BA6886D6D5}"/>
    <cellStyle name="Comma 2 4 3 2 4 5 2" xfId="47144" xr:uid="{EA099F9B-2231-4563-9048-D50FE59A73B9}"/>
    <cellStyle name="Comma 2 4 3 2 4 6" xfId="31734" xr:uid="{BB881178-2F57-4A35-A8B2-6E6B17831483}"/>
    <cellStyle name="Comma 2 4 3 2 5" xfId="1540" xr:uid="{7C7B9741-321F-4A1D-8D93-1100568AB69D}"/>
    <cellStyle name="Comma 2 4 3 2 5 2" xfId="3439" xr:uid="{BE3AC806-5643-4D04-8221-CD8700B39BD9}"/>
    <cellStyle name="Comma 2 4 3 2 5 2 2" xfId="7242" xr:uid="{7DAFFDF3-1864-401B-A503-E8048D1DD2B2}"/>
    <cellStyle name="Comma 2 4 3 2 5 2 2 2" xfId="15053" xr:uid="{652B2737-1430-4A97-A9B4-1FBE5E82095A}"/>
    <cellStyle name="Comma 2 4 3 2 5 2 2 2 2" xfId="30464" xr:uid="{29AE81B6-FE28-4804-A0EA-834AF3F32609}"/>
    <cellStyle name="Comma 2 4 3 2 5 2 2 2 2 2" xfId="61288" xr:uid="{0E0C6D23-55BE-469D-ACB5-48B9A673A4E6}"/>
    <cellStyle name="Comma 2 4 3 2 5 2 2 2 3" xfId="45878" xr:uid="{427A3860-BE24-4890-994C-679001E6833C}"/>
    <cellStyle name="Comma 2 4 3 2 5 2 2 3" xfId="22655" xr:uid="{713D3EF6-1B2A-4F70-9B25-C36E6AC3A055}"/>
    <cellStyle name="Comma 2 4 3 2 5 2 2 3 2" xfId="53479" xr:uid="{6A5C61E3-D761-46C6-BECC-7C9DAE7D5748}"/>
    <cellStyle name="Comma 2 4 3 2 5 2 2 4" xfId="38069" xr:uid="{998A6C79-0FB2-4953-9D92-A0113475DA2F}"/>
    <cellStyle name="Comma 2 4 3 2 5 2 3" xfId="11250" xr:uid="{C8DF7A4A-79C9-47F7-8C6B-91A629B07ACB}"/>
    <cellStyle name="Comma 2 4 3 2 5 2 3 2" xfId="26661" xr:uid="{0C2CFF39-F8DE-49F6-8B02-F1F4734658DF}"/>
    <cellStyle name="Comma 2 4 3 2 5 2 3 2 2" xfId="57485" xr:uid="{B196E366-B423-4884-A9F6-17DAD6A24997}"/>
    <cellStyle name="Comma 2 4 3 2 5 2 3 3" xfId="42075" xr:uid="{FF70857B-B568-4118-80E0-8E8D104212FD}"/>
    <cellStyle name="Comma 2 4 3 2 5 2 4" xfId="18852" xr:uid="{3FF3EE39-E925-4CC1-9467-2BA984455AE2}"/>
    <cellStyle name="Comma 2 4 3 2 5 2 4 2" xfId="49676" xr:uid="{1A1A7076-8DA0-4A70-BB9A-1D5B86674201}"/>
    <cellStyle name="Comma 2 4 3 2 5 2 5" xfId="34266" xr:uid="{1D9C99E4-AB5B-4E1B-8CDD-41BEBF534948}"/>
    <cellStyle name="Comma 2 4 3 2 5 3" xfId="5343" xr:uid="{843A6215-0C31-4FFD-8891-25C6457E924E}"/>
    <cellStyle name="Comma 2 4 3 2 5 3 2" xfId="13154" xr:uid="{63C122BC-0944-4079-BC71-59B99A8881D6}"/>
    <cellStyle name="Comma 2 4 3 2 5 3 2 2" xfId="28565" xr:uid="{B3C7D5E5-1212-42A5-93B0-7C2C335AB4D1}"/>
    <cellStyle name="Comma 2 4 3 2 5 3 2 2 2" xfId="59389" xr:uid="{2E58C46D-C610-451A-821B-0BF6E8393E49}"/>
    <cellStyle name="Comma 2 4 3 2 5 3 2 3" xfId="43979" xr:uid="{7BC527DA-4313-42F4-89A9-7F447E29CF52}"/>
    <cellStyle name="Comma 2 4 3 2 5 3 3" xfId="20756" xr:uid="{E26E8524-17AD-4D39-8108-E708461D43D0}"/>
    <cellStyle name="Comma 2 4 3 2 5 3 3 2" xfId="51580" xr:uid="{1C59D9D9-CC39-4694-A8D7-12EF6C83E6C7}"/>
    <cellStyle name="Comma 2 4 3 2 5 3 4" xfId="36170" xr:uid="{A9D83FF8-0D79-48FE-B4DB-45CA45801943}"/>
    <cellStyle name="Comma 2 4 3 2 5 4" xfId="9351" xr:uid="{EE25E73F-DB14-487E-8A8C-A87359D7559C}"/>
    <cellStyle name="Comma 2 4 3 2 5 4 2" xfId="24762" xr:uid="{C3287746-683A-4B34-B82F-799A539A10E5}"/>
    <cellStyle name="Comma 2 4 3 2 5 4 2 2" xfId="55586" xr:uid="{08F7E844-8BBF-401B-90F6-CA5D10450A1B}"/>
    <cellStyle name="Comma 2 4 3 2 5 4 3" xfId="40176" xr:uid="{153B2195-0D1E-4AD9-B825-7ECF227813D8}"/>
    <cellStyle name="Comma 2 4 3 2 5 5" xfId="16953" xr:uid="{30E0BF06-9AEC-4C4D-8F9E-9EFF4BDAAAEB}"/>
    <cellStyle name="Comma 2 4 3 2 5 5 2" xfId="47777" xr:uid="{D0D04AAD-37F0-414C-9434-11496E7C4434}"/>
    <cellStyle name="Comma 2 4 3 2 5 6" xfId="32367" xr:uid="{6B9CD7EB-8252-48B4-9029-4C9FA72287C7}"/>
    <cellStyle name="Comma 2 4 3 2 6" xfId="2173" xr:uid="{0B473ADD-A74B-4772-A4E0-D9D8F9641825}"/>
    <cellStyle name="Comma 2 4 3 2 6 2" xfId="5976" xr:uid="{7D68E942-49EF-41A0-B379-FDBC974D7974}"/>
    <cellStyle name="Comma 2 4 3 2 6 2 2" xfId="13787" xr:uid="{0EF0DCCB-DD98-4206-B8AF-D231EE53E926}"/>
    <cellStyle name="Comma 2 4 3 2 6 2 2 2" xfId="29198" xr:uid="{05903DD8-F561-4C3C-BD71-8115423515DF}"/>
    <cellStyle name="Comma 2 4 3 2 6 2 2 2 2" xfId="60022" xr:uid="{947E3B0B-B2DB-4450-A2F8-78BFE5C0C232}"/>
    <cellStyle name="Comma 2 4 3 2 6 2 2 3" xfId="44612" xr:uid="{599EB795-A178-4BDA-8FA2-09EC06A0038B}"/>
    <cellStyle name="Comma 2 4 3 2 6 2 3" xfId="21389" xr:uid="{4FE234CB-40EF-4597-8F96-AF1B11ECBF86}"/>
    <cellStyle name="Comma 2 4 3 2 6 2 3 2" xfId="52213" xr:uid="{A33B0A03-EC54-4F26-8425-ED1A45B2CEC4}"/>
    <cellStyle name="Comma 2 4 3 2 6 2 4" xfId="36803" xr:uid="{65A0ED32-CB11-4581-80BB-7D2947F1E407}"/>
    <cellStyle name="Comma 2 4 3 2 6 3" xfId="9984" xr:uid="{09C5C7B8-C05D-4CB8-A3BE-4C1623EDD25E}"/>
    <cellStyle name="Comma 2 4 3 2 6 3 2" xfId="25395" xr:uid="{0D7ED5E7-58F8-4D78-BD64-A259B6ABAE30}"/>
    <cellStyle name="Comma 2 4 3 2 6 3 2 2" xfId="56219" xr:uid="{CAC2C801-1952-4DBD-91AF-73C64EA1F002}"/>
    <cellStyle name="Comma 2 4 3 2 6 3 3" xfId="40809" xr:uid="{82B8C5A3-1F1E-429A-A8F4-D224875224FE}"/>
    <cellStyle name="Comma 2 4 3 2 6 4" xfId="17586" xr:uid="{CA029409-B418-4642-84CF-15B12A572688}"/>
    <cellStyle name="Comma 2 4 3 2 6 4 2" xfId="48410" xr:uid="{070B3F7F-FB94-485B-9BF9-87D3AE2E1511}"/>
    <cellStyle name="Comma 2 4 3 2 6 5" xfId="33000" xr:uid="{72A1539C-0B37-476F-B4BA-85CA1E82DB7A}"/>
    <cellStyle name="Comma 2 4 3 2 7" xfId="4077" xr:uid="{82FA12D7-878C-4F3B-9841-F38E9DB5735C}"/>
    <cellStyle name="Comma 2 4 3 2 7 2" xfId="11888" xr:uid="{52EA5346-0004-4B23-A66A-302EF3D557D1}"/>
    <cellStyle name="Comma 2 4 3 2 7 2 2" xfId="27299" xr:uid="{B6E4BA87-C443-4746-8F35-8C89B7259D83}"/>
    <cellStyle name="Comma 2 4 3 2 7 2 2 2" xfId="58123" xr:uid="{2EED4D75-481B-4EEA-900A-D28A644D83E0}"/>
    <cellStyle name="Comma 2 4 3 2 7 2 3" xfId="42713" xr:uid="{010D7887-D3A5-40C5-ACEA-C357F9E77CD7}"/>
    <cellStyle name="Comma 2 4 3 2 7 3" xfId="19490" xr:uid="{DC0396BE-1493-4318-A019-2D33064EB99C}"/>
    <cellStyle name="Comma 2 4 3 2 7 3 2" xfId="50314" xr:uid="{85B3774B-7DD7-4361-B503-18D9A30AD8C2}"/>
    <cellStyle name="Comma 2 4 3 2 7 4" xfId="34904" xr:uid="{2692F774-8603-48EF-A451-223AA443DFAA}"/>
    <cellStyle name="Comma 2 4 3 2 8" xfId="8085" xr:uid="{670AD383-83EA-41F7-8329-2D849FE75703}"/>
    <cellStyle name="Comma 2 4 3 2 8 2" xfId="23496" xr:uid="{75FECF78-D4B4-4B15-93DF-6ED3EC34D3B0}"/>
    <cellStyle name="Comma 2 4 3 2 8 2 2" xfId="54320" xr:uid="{A93162A5-0A21-4013-A55B-E302F2D2DCAD}"/>
    <cellStyle name="Comma 2 4 3 2 8 3" xfId="38910" xr:uid="{1AC39614-393D-4452-84E4-FD5315BE3DAD}"/>
    <cellStyle name="Comma 2 4 3 2 9" xfId="7876" xr:uid="{6A2B6A21-6C37-4F16-89EB-E30407CD3133}"/>
    <cellStyle name="Comma 2 4 3 2 9 2" xfId="23287" xr:uid="{3091DB95-112C-474E-BD6C-5F3080528FE4}"/>
    <cellStyle name="Comma 2 4 3 2 9 2 2" xfId="54111" xr:uid="{2EB466EB-9FE6-4961-B0A9-8B0479806C58}"/>
    <cellStyle name="Comma 2 4 3 2 9 3" xfId="38701" xr:uid="{1723D506-0E68-4799-80C0-13036752E177}"/>
    <cellStyle name="Comma 2 4 3 3" xfId="614" xr:uid="{3B02D0F6-D32A-42C8-958F-54C1D407EB8B}"/>
    <cellStyle name="Comma 2 4 3 3 2" xfId="1247" xr:uid="{EB6595E0-C500-44EC-B135-B650BBDD5F9F}"/>
    <cellStyle name="Comma 2 4 3 3 2 2" xfId="3146" xr:uid="{A831E7DD-3810-4C59-85EE-90C66F98D726}"/>
    <cellStyle name="Comma 2 4 3 3 2 2 2" xfId="6949" xr:uid="{24B0DB70-8EA4-4921-9D4E-B75397AA22A4}"/>
    <cellStyle name="Comma 2 4 3 3 2 2 2 2" xfId="14760" xr:uid="{7170505E-84B3-482A-84C1-072F10A5B01D}"/>
    <cellStyle name="Comma 2 4 3 3 2 2 2 2 2" xfId="30171" xr:uid="{3A6C4FCF-12E1-47C4-87AD-AC88D70CA0F5}"/>
    <cellStyle name="Comma 2 4 3 3 2 2 2 2 2 2" xfId="60995" xr:uid="{6F56519D-3ECD-4DD6-99AC-0062D938DB95}"/>
    <cellStyle name="Comma 2 4 3 3 2 2 2 2 3" xfId="45585" xr:uid="{B2F7E1FD-838A-4C93-8C32-3A693F797494}"/>
    <cellStyle name="Comma 2 4 3 3 2 2 2 3" xfId="22362" xr:uid="{B424A461-B4AF-4191-A3AE-20000BA8B128}"/>
    <cellStyle name="Comma 2 4 3 3 2 2 2 3 2" xfId="53186" xr:uid="{B177C13E-9F8C-4779-BEF5-3FF84E3A0B4C}"/>
    <cellStyle name="Comma 2 4 3 3 2 2 2 4" xfId="37776" xr:uid="{2532E98F-C59F-4B3D-91DC-AC9EB93FCB91}"/>
    <cellStyle name="Comma 2 4 3 3 2 2 3" xfId="10957" xr:uid="{C5C5155A-7A40-4458-B9E6-E5E80065F8E0}"/>
    <cellStyle name="Comma 2 4 3 3 2 2 3 2" xfId="26368" xr:uid="{A44AF5F7-8050-4190-993B-A219A14330C7}"/>
    <cellStyle name="Comma 2 4 3 3 2 2 3 2 2" xfId="57192" xr:uid="{DDCB50FB-2056-429B-850A-8AEFF00FA986}"/>
    <cellStyle name="Comma 2 4 3 3 2 2 3 3" xfId="41782" xr:uid="{4606A7B3-3802-480A-80A6-71391777E385}"/>
    <cellStyle name="Comma 2 4 3 3 2 2 4" xfId="18559" xr:uid="{BEBA1A3E-D6D8-4096-8B83-2F8648F19C39}"/>
    <cellStyle name="Comma 2 4 3 3 2 2 4 2" xfId="49383" xr:uid="{9FB259FD-EAC0-4EB6-9FC2-13517FCC723D}"/>
    <cellStyle name="Comma 2 4 3 3 2 2 5" xfId="33973" xr:uid="{8DDB49A3-91B0-47F8-AEBB-A0AADAFF3A41}"/>
    <cellStyle name="Comma 2 4 3 3 2 3" xfId="5050" xr:uid="{2C23B1A8-1CCD-4403-AC01-1B3E73411338}"/>
    <cellStyle name="Comma 2 4 3 3 2 3 2" xfId="12861" xr:uid="{C5BD2363-1934-4422-B781-BA38A68FD38D}"/>
    <cellStyle name="Comma 2 4 3 3 2 3 2 2" xfId="28272" xr:uid="{8C8FB0BC-BAC6-450B-B59F-FB1F449DC55E}"/>
    <cellStyle name="Comma 2 4 3 3 2 3 2 2 2" xfId="59096" xr:uid="{A82F3734-197D-456F-9B00-C025602D08F8}"/>
    <cellStyle name="Comma 2 4 3 3 2 3 2 3" xfId="43686" xr:uid="{4E47F9A6-F991-4D9C-B4FD-558AFE486A94}"/>
    <cellStyle name="Comma 2 4 3 3 2 3 3" xfId="20463" xr:uid="{D105B692-F3C5-4C7A-9F13-F68CFFDB018E}"/>
    <cellStyle name="Comma 2 4 3 3 2 3 3 2" xfId="51287" xr:uid="{E5223149-FE70-43E6-B00B-6F0B363607C6}"/>
    <cellStyle name="Comma 2 4 3 3 2 3 4" xfId="35877" xr:uid="{EEAECB43-D950-4365-B85E-3770A86B2960}"/>
    <cellStyle name="Comma 2 4 3 3 2 4" xfId="9058" xr:uid="{C66E60A3-9BC7-45C8-9150-3F16BE99BF9C}"/>
    <cellStyle name="Comma 2 4 3 3 2 4 2" xfId="24469" xr:uid="{A2DD3CC2-87FC-451B-BBFE-F40BF8853A23}"/>
    <cellStyle name="Comma 2 4 3 3 2 4 2 2" xfId="55293" xr:uid="{D5F8E697-8E95-4D58-8C59-8C1D5CD58479}"/>
    <cellStyle name="Comma 2 4 3 3 2 4 3" xfId="39883" xr:uid="{BC177269-AB0C-4915-B23C-464726CB183A}"/>
    <cellStyle name="Comma 2 4 3 3 2 5" xfId="16660" xr:uid="{9D47EACC-89C2-43C0-8D89-F63B120404A5}"/>
    <cellStyle name="Comma 2 4 3 3 2 5 2" xfId="47484" xr:uid="{1ED1C385-D04B-4E8B-AE19-D4C4B7D2EE1D}"/>
    <cellStyle name="Comma 2 4 3 3 2 6" xfId="32074" xr:uid="{5EC5ABCD-D789-411D-8691-7A3620962A3D}"/>
    <cellStyle name="Comma 2 4 3 3 3" xfId="1880" xr:uid="{C49BC0BA-E3D8-45B3-ABD9-06491765E842}"/>
    <cellStyle name="Comma 2 4 3 3 3 2" xfId="3779" xr:uid="{FA264E38-046E-4507-AD05-964A7FB997E4}"/>
    <cellStyle name="Comma 2 4 3 3 3 2 2" xfId="7582" xr:uid="{FA5618B4-0CBE-432B-8BB1-82088D25C365}"/>
    <cellStyle name="Comma 2 4 3 3 3 2 2 2" xfId="15393" xr:uid="{B707D07B-6EEB-438A-8044-060F5AB460DF}"/>
    <cellStyle name="Comma 2 4 3 3 3 2 2 2 2" xfId="30804" xr:uid="{F94C15F5-6139-4E90-8F79-DDD01DBA53AB}"/>
    <cellStyle name="Comma 2 4 3 3 3 2 2 2 2 2" xfId="61628" xr:uid="{0C988E88-7CDC-456D-821E-C91874F621F9}"/>
    <cellStyle name="Comma 2 4 3 3 3 2 2 2 3" xfId="46218" xr:uid="{9C92EBF0-D23F-405D-9A0B-B51C4B73191A}"/>
    <cellStyle name="Comma 2 4 3 3 3 2 2 3" xfId="22995" xr:uid="{E56A1818-551F-46CF-9C3E-F42516C847F2}"/>
    <cellStyle name="Comma 2 4 3 3 3 2 2 3 2" xfId="53819" xr:uid="{27F20C41-3E9F-4B54-A0C2-6ECE83AEA141}"/>
    <cellStyle name="Comma 2 4 3 3 3 2 2 4" xfId="38409" xr:uid="{FF4B7D38-98C7-49FE-BEBE-B96373AD57AE}"/>
    <cellStyle name="Comma 2 4 3 3 3 2 3" xfId="11590" xr:uid="{A9B47065-F2BC-4201-97B1-B13F07343A1E}"/>
    <cellStyle name="Comma 2 4 3 3 3 2 3 2" xfId="27001" xr:uid="{5A32DE44-C49F-4431-877A-DA15C3E84CE4}"/>
    <cellStyle name="Comma 2 4 3 3 3 2 3 2 2" xfId="57825" xr:uid="{26F143D1-0E77-415E-8E05-51832EF267B7}"/>
    <cellStyle name="Comma 2 4 3 3 3 2 3 3" xfId="42415" xr:uid="{246AFA6F-0AF6-4754-ACD6-8FEE08D3C48E}"/>
    <cellStyle name="Comma 2 4 3 3 3 2 4" xfId="19192" xr:uid="{AAFF95F3-45CA-4E35-9890-8EC93142CDC8}"/>
    <cellStyle name="Comma 2 4 3 3 3 2 4 2" xfId="50016" xr:uid="{4CB18879-9FCB-4BFF-97E1-4EF407DD05CB}"/>
    <cellStyle name="Comma 2 4 3 3 3 2 5" xfId="34606" xr:uid="{ED43D859-7607-4A6A-82A2-37E4EC00C570}"/>
    <cellStyle name="Comma 2 4 3 3 3 3" xfId="5683" xr:uid="{AC868C1C-4987-47C6-8729-FFB9CBF053CB}"/>
    <cellStyle name="Comma 2 4 3 3 3 3 2" xfId="13494" xr:uid="{F65F9D44-74C9-416E-AC6C-1B859AEFC9B2}"/>
    <cellStyle name="Comma 2 4 3 3 3 3 2 2" xfId="28905" xr:uid="{512EC87E-8857-4759-A7CB-D384C4B19E05}"/>
    <cellStyle name="Comma 2 4 3 3 3 3 2 2 2" xfId="59729" xr:uid="{0DA0DEE5-7EA6-4873-99CD-FD7406D54139}"/>
    <cellStyle name="Comma 2 4 3 3 3 3 2 3" xfId="44319" xr:uid="{700A6DD3-C3DE-4A17-A2E6-10F2FC3E65F6}"/>
    <cellStyle name="Comma 2 4 3 3 3 3 3" xfId="21096" xr:uid="{607C7608-BBAB-41C6-AA39-4C47A20ABC4E}"/>
    <cellStyle name="Comma 2 4 3 3 3 3 3 2" xfId="51920" xr:uid="{E10C719C-C7C9-4C17-B6CB-14E8D5F52965}"/>
    <cellStyle name="Comma 2 4 3 3 3 3 4" xfId="36510" xr:uid="{479DD358-5755-47E4-95EC-4D6C99C5EE8A}"/>
    <cellStyle name="Comma 2 4 3 3 3 4" xfId="9691" xr:uid="{8F925E4F-05E6-4B63-80E9-5EF9B062497E}"/>
    <cellStyle name="Comma 2 4 3 3 3 4 2" xfId="25102" xr:uid="{6861F67B-25A6-4175-AA29-F56B59D8B9A9}"/>
    <cellStyle name="Comma 2 4 3 3 3 4 2 2" xfId="55926" xr:uid="{E3BF002B-24E4-4AE4-9498-4567145AAFEB}"/>
    <cellStyle name="Comma 2 4 3 3 3 4 3" xfId="40516" xr:uid="{7B877B32-4C93-4A20-8075-4E77F1F233EB}"/>
    <cellStyle name="Comma 2 4 3 3 3 5" xfId="17293" xr:uid="{E7670D8A-9090-4B3D-9F72-1CF325EF640E}"/>
    <cellStyle name="Comma 2 4 3 3 3 5 2" xfId="48117" xr:uid="{6BEA4E4F-F517-4133-A229-7684C2124F24}"/>
    <cellStyle name="Comma 2 4 3 3 3 6" xfId="32707" xr:uid="{D2A6357E-6621-4027-9252-4063AB8C1260}"/>
    <cellStyle name="Comma 2 4 3 3 4" xfId="2513" xr:uid="{FBA7A58C-CAFE-4D6C-B1E5-A84EE0F8172C}"/>
    <cellStyle name="Comma 2 4 3 3 4 2" xfId="6316" xr:uid="{7251A732-066C-4DFB-939B-EFB1997B75B1}"/>
    <cellStyle name="Comma 2 4 3 3 4 2 2" xfId="14127" xr:uid="{3F7D5F1C-3B58-4663-87B4-6F4D236DCD30}"/>
    <cellStyle name="Comma 2 4 3 3 4 2 2 2" xfId="29538" xr:uid="{F2B80307-5AAC-4D68-8259-8F7B9EDD9180}"/>
    <cellStyle name="Comma 2 4 3 3 4 2 2 2 2" xfId="60362" xr:uid="{5CED1791-77F6-48E1-A8D2-446967ED324F}"/>
    <cellStyle name="Comma 2 4 3 3 4 2 2 3" xfId="44952" xr:uid="{14999BF9-49E9-4533-B847-5933B08D1597}"/>
    <cellStyle name="Comma 2 4 3 3 4 2 3" xfId="21729" xr:uid="{6E58E790-5F52-4CA5-B426-3F645D9C9538}"/>
    <cellStyle name="Comma 2 4 3 3 4 2 3 2" xfId="52553" xr:uid="{05961795-9C81-48E5-BFB3-02C43856008D}"/>
    <cellStyle name="Comma 2 4 3 3 4 2 4" xfId="37143" xr:uid="{4608E7D7-F563-438A-9EBC-31B47334D81B}"/>
    <cellStyle name="Comma 2 4 3 3 4 3" xfId="10324" xr:uid="{1A4089A4-247F-4E0B-9EE9-D18C17D6DCC4}"/>
    <cellStyle name="Comma 2 4 3 3 4 3 2" xfId="25735" xr:uid="{553AB60D-D141-43B7-9D27-D8FC8C390952}"/>
    <cellStyle name="Comma 2 4 3 3 4 3 2 2" xfId="56559" xr:uid="{6DDC3B75-52B8-4F78-981B-E29916768CC4}"/>
    <cellStyle name="Comma 2 4 3 3 4 3 3" xfId="41149" xr:uid="{13185896-8FCC-4B5C-8AE1-E9B34AB861F2}"/>
    <cellStyle name="Comma 2 4 3 3 4 4" xfId="17926" xr:uid="{63B36C06-2EB4-4A54-AE0B-7DB06AFB146D}"/>
    <cellStyle name="Comma 2 4 3 3 4 4 2" xfId="48750" xr:uid="{510F46CC-0513-4C42-ADCF-BC56E06D7EF6}"/>
    <cellStyle name="Comma 2 4 3 3 4 5" xfId="33340" xr:uid="{5E499320-0971-4B91-BE7A-71C0B111461F}"/>
    <cellStyle name="Comma 2 4 3 3 5" xfId="4417" xr:uid="{32463517-3487-4DEE-8F6E-E22532EA7B70}"/>
    <cellStyle name="Comma 2 4 3 3 5 2" xfId="12228" xr:uid="{D425F884-8E27-42AB-AACB-C656059720B2}"/>
    <cellStyle name="Comma 2 4 3 3 5 2 2" xfId="27639" xr:uid="{8051FD01-4859-43F4-A440-5D1634B8E3C2}"/>
    <cellStyle name="Comma 2 4 3 3 5 2 2 2" xfId="58463" xr:uid="{7FBF95B6-D2CF-4F97-8708-077843FE69F2}"/>
    <cellStyle name="Comma 2 4 3 3 5 2 3" xfId="43053" xr:uid="{025A9FE2-39AE-470F-8628-14EF74D1EB48}"/>
    <cellStyle name="Comma 2 4 3 3 5 3" xfId="19830" xr:uid="{4D315D7C-4A2F-4E36-9134-0AC3B67E229A}"/>
    <cellStyle name="Comma 2 4 3 3 5 3 2" xfId="50654" xr:uid="{1FB73DD1-264C-44E8-95C5-427C4B99BD0A}"/>
    <cellStyle name="Comma 2 4 3 3 5 4" xfId="35244" xr:uid="{24A93E2A-AE1D-4FEC-817F-C0157916AAE1}"/>
    <cellStyle name="Comma 2 4 3 3 6" xfId="8425" xr:uid="{23C4667E-ECFD-4E63-9E77-12FA26A04DC5}"/>
    <cellStyle name="Comma 2 4 3 3 6 2" xfId="23836" xr:uid="{DAAB2D4D-0597-4203-BD19-6E01EF0C0681}"/>
    <cellStyle name="Comma 2 4 3 3 6 2 2" xfId="54660" xr:uid="{13313322-C183-4AEA-8568-C0C6CAA54B64}"/>
    <cellStyle name="Comma 2 4 3 3 6 3" xfId="39250" xr:uid="{A922F113-0EBD-482E-BC95-4F4420FE4FC2}"/>
    <cellStyle name="Comma 2 4 3 3 7" xfId="16027" xr:uid="{6112206D-275E-4917-B8C0-B9C7413D3999}"/>
    <cellStyle name="Comma 2 4 3 3 7 2" xfId="46851" xr:uid="{AAFC8E77-2CA3-419C-8299-F78C71E077E1}"/>
    <cellStyle name="Comma 2 4 3 3 8" xfId="31441" xr:uid="{955BBFA5-DE97-49B3-AF3A-022A8A76BD04}"/>
    <cellStyle name="Comma 2 4 3 4" xfId="405" xr:uid="{1022FE62-70F7-4C2B-A860-3DAEAA00AA6B}"/>
    <cellStyle name="Comma 2 4 3 4 2" xfId="1038" xr:uid="{FDBDA27D-3410-4597-86E1-E8BCC166FF39}"/>
    <cellStyle name="Comma 2 4 3 4 2 2" xfId="2937" xr:uid="{8A469521-C303-470E-82AC-2B0F61E603A8}"/>
    <cellStyle name="Comma 2 4 3 4 2 2 2" xfId="6740" xr:uid="{14495019-59F6-4975-814B-2A0636DDE581}"/>
    <cellStyle name="Comma 2 4 3 4 2 2 2 2" xfId="14551" xr:uid="{9176DB87-A611-4486-8BD7-FF1E5117708A}"/>
    <cellStyle name="Comma 2 4 3 4 2 2 2 2 2" xfId="29962" xr:uid="{3B08FF12-54D9-4C8A-8FDC-234C817C78E7}"/>
    <cellStyle name="Comma 2 4 3 4 2 2 2 2 2 2" xfId="60786" xr:uid="{17DB9D97-0626-4EB0-91F2-5EE46AB94449}"/>
    <cellStyle name="Comma 2 4 3 4 2 2 2 2 3" xfId="45376" xr:uid="{E4045C5F-F7DF-433D-88CA-B9FEDAC6EC1F}"/>
    <cellStyle name="Comma 2 4 3 4 2 2 2 3" xfId="22153" xr:uid="{09691ED3-66F0-45FB-9F8E-B3D99DE1BBD4}"/>
    <cellStyle name="Comma 2 4 3 4 2 2 2 3 2" xfId="52977" xr:uid="{E56F90A0-29A4-4AC7-9514-3AE37A4536C7}"/>
    <cellStyle name="Comma 2 4 3 4 2 2 2 4" xfId="37567" xr:uid="{85FA2837-6F8F-4855-856F-18913407EC31}"/>
    <cellStyle name="Comma 2 4 3 4 2 2 3" xfId="10748" xr:uid="{B6E5C308-0BB6-4632-9B82-EA31CE3C09D3}"/>
    <cellStyle name="Comma 2 4 3 4 2 2 3 2" xfId="26159" xr:uid="{7514EEC0-0B16-4CF1-BDAD-B9908B5E2CF8}"/>
    <cellStyle name="Comma 2 4 3 4 2 2 3 2 2" xfId="56983" xr:uid="{ACE57C7D-C14D-4568-84CC-C247164A226A}"/>
    <cellStyle name="Comma 2 4 3 4 2 2 3 3" xfId="41573" xr:uid="{3C6FC97D-9374-432E-9B8D-AF75B9236A53}"/>
    <cellStyle name="Comma 2 4 3 4 2 2 4" xfId="18350" xr:uid="{5D10EF8B-51C0-4D18-BF3C-7E480E013569}"/>
    <cellStyle name="Comma 2 4 3 4 2 2 4 2" xfId="49174" xr:uid="{3E721EAF-80C7-42E6-8336-96AE75802360}"/>
    <cellStyle name="Comma 2 4 3 4 2 2 5" xfId="33764" xr:uid="{7C902B0C-CE97-47F9-8732-451F8DFFE831}"/>
    <cellStyle name="Comma 2 4 3 4 2 3" xfId="4841" xr:uid="{FD542767-1A5A-42DD-9F2B-D3B1817FDA7E}"/>
    <cellStyle name="Comma 2 4 3 4 2 3 2" xfId="12652" xr:uid="{827EFB31-F247-434E-AFEA-B769F98FE6AE}"/>
    <cellStyle name="Comma 2 4 3 4 2 3 2 2" xfId="28063" xr:uid="{2A97DD3E-0237-472C-BE6F-8884CD5D760E}"/>
    <cellStyle name="Comma 2 4 3 4 2 3 2 2 2" xfId="58887" xr:uid="{67F9279D-0844-4B5C-99E9-73C8745C68C7}"/>
    <cellStyle name="Comma 2 4 3 4 2 3 2 3" xfId="43477" xr:uid="{4B80632C-75E5-449D-A8CF-E37D206DE3BC}"/>
    <cellStyle name="Comma 2 4 3 4 2 3 3" xfId="20254" xr:uid="{E80E19E9-3B9D-4F2B-A502-C2BF0F48AAF0}"/>
    <cellStyle name="Comma 2 4 3 4 2 3 3 2" xfId="51078" xr:uid="{EDD544B9-CBE9-4615-9710-55C15A8D1530}"/>
    <cellStyle name="Comma 2 4 3 4 2 3 4" xfId="35668" xr:uid="{9E56D2F2-FB21-4144-BD4E-AC31E99F63ED}"/>
    <cellStyle name="Comma 2 4 3 4 2 4" xfId="8849" xr:uid="{6D441D3C-3BB6-43A1-970F-8831A79DD1A8}"/>
    <cellStyle name="Comma 2 4 3 4 2 4 2" xfId="24260" xr:uid="{AAB4784E-2D4B-4AA4-BC26-270AF12157D7}"/>
    <cellStyle name="Comma 2 4 3 4 2 4 2 2" xfId="55084" xr:uid="{4D539310-EA7E-4BD2-96D5-56B0AA3E9143}"/>
    <cellStyle name="Comma 2 4 3 4 2 4 3" xfId="39674" xr:uid="{5489285E-9957-4559-8FFA-15BD372B200C}"/>
    <cellStyle name="Comma 2 4 3 4 2 5" xfId="16451" xr:uid="{F6F57409-5C04-4368-BEFB-FDB312C030FC}"/>
    <cellStyle name="Comma 2 4 3 4 2 5 2" xfId="47275" xr:uid="{222C9E49-E01D-4A8B-AECF-7D1727E83916}"/>
    <cellStyle name="Comma 2 4 3 4 2 6" xfId="31865" xr:uid="{DC194DCB-64D0-44FF-85EE-C2B141CC9A38}"/>
    <cellStyle name="Comma 2 4 3 4 3" xfId="1671" xr:uid="{EC4AD4C7-721A-4BC6-9813-0D9EE667025C}"/>
    <cellStyle name="Comma 2 4 3 4 3 2" xfId="3570" xr:uid="{EB3D2333-39F0-4730-9C02-D00266D3B5D4}"/>
    <cellStyle name="Comma 2 4 3 4 3 2 2" xfId="7373" xr:uid="{B386E87F-DF7E-4812-93E6-E6DBB2C4D964}"/>
    <cellStyle name="Comma 2 4 3 4 3 2 2 2" xfId="15184" xr:uid="{8F130BED-306C-403D-9F83-1AB7D1E5C842}"/>
    <cellStyle name="Comma 2 4 3 4 3 2 2 2 2" xfId="30595" xr:uid="{DF395418-1AE9-4103-A931-541D78594808}"/>
    <cellStyle name="Comma 2 4 3 4 3 2 2 2 2 2" xfId="61419" xr:uid="{54A265C7-C0C3-49C1-8CE0-8A60546CD66A}"/>
    <cellStyle name="Comma 2 4 3 4 3 2 2 2 3" xfId="46009" xr:uid="{A54DFC3D-799D-425B-953E-B6282F02F1D4}"/>
    <cellStyle name="Comma 2 4 3 4 3 2 2 3" xfId="22786" xr:uid="{528EE6B9-664E-414F-BB2B-66E241604762}"/>
    <cellStyle name="Comma 2 4 3 4 3 2 2 3 2" xfId="53610" xr:uid="{15FAF711-3D53-471A-8DFD-556A1213BFE4}"/>
    <cellStyle name="Comma 2 4 3 4 3 2 2 4" xfId="38200" xr:uid="{3AB412D7-CF41-480F-A13B-20BCD1BDB65A}"/>
    <cellStyle name="Comma 2 4 3 4 3 2 3" xfId="11381" xr:uid="{EFA21BA8-1E84-47BD-B267-FB494F45CB2F}"/>
    <cellStyle name="Comma 2 4 3 4 3 2 3 2" xfId="26792" xr:uid="{44044004-BA33-40D9-A292-4390D0A3C646}"/>
    <cellStyle name="Comma 2 4 3 4 3 2 3 2 2" xfId="57616" xr:uid="{6B4B11F9-454F-4135-BC32-2A70082349ED}"/>
    <cellStyle name="Comma 2 4 3 4 3 2 3 3" xfId="42206" xr:uid="{28F7D3F3-B599-4F46-B393-6FBDC479C80A}"/>
    <cellStyle name="Comma 2 4 3 4 3 2 4" xfId="18983" xr:uid="{B0951113-7311-4F21-A00B-82FB1D419825}"/>
    <cellStyle name="Comma 2 4 3 4 3 2 4 2" xfId="49807" xr:uid="{2F15E3C8-D4FF-44CC-935A-95E186513D6C}"/>
    <cellStyle name="Comma 2 4 3 4 3 2 5" xfId="34397" xr:uid="{90C265DF-7AEB-4D8F-B7D6-D42EA1B213DA}"/>
    <cellStyle name="Comma 2 4 3 4 3 3" xfId="5474" xr:uid="{F303FD82-A8F7-4C80-AEA9-B65FEF3DF245}"/>
    <cellStyle name="Comma 2 4 3 4 3 3 2" xfId="13285" xr:uid="{9CD59F10-CF93-47DC-B96F-0AE831350C26}"/>
    <cellStyle name="Comma 2 4 3 4 3 3 2 2" xfId="28696" xr:uid="{F25827D1-F5A5-4E3A-B51D-AAB759BDB715}"/>
    <cellStyle name="Comma 2 4 3 4 3 3 2 2 2" xfId="59520" xr:uid="{B226337E-820F-4E59-8DCC-81D51F608995}"/>
    <cellStyle name="Comma 2 4 3 4 3 3 2 3" xfId="44110" xr:uid="{8D86FFC1-E267-4765-8D4B-60BFB0BDB8A2}"/>
    <cellStyle name="Comma 2 4 3 4 3 3 3" xfId="20887" xr:uid="{7C5364CE-BA3B-499C-A261-78F9E155ED43}"/>
    <cellStyle name="Comma 2 4 3 4 3 3 3 2" xfId="51711" xr:uid="{C497B231-00DF-4998-A8D5-B991DDE1F358}"/>
    <cellStyle name="Comma 2 4 3 4 3 3 4" xfId="36301" xr:uid="{9A8D8172-697A-425B-A13C-490A06270F9B}"/>
    <cellStyle name="Comma 2 4 3 4 3 4" xfId="9482" xr:uid="{1E27766B-39E3-44D4-9A17-9CF49ECBF5F7}"/>
    <cellStyle name="Comma 2 4 3 4 3 4 2" xfId="24893" xr:uid="{63D6AE13-D7FF-44D4-B1C1-9A0610868F87}"/>
    <cellStyle name="Comma 2 4 3 4 3 4 2 2" xfId="55717" xr:uid="{8C666961-7565-4372-BB98-3DAC889A7D55}"/>
    <cellStyle name="Comma 2 4 3 4 3 4 3" xfId="40307" xr:uid="{53428AAA-835E-4641-ACCF-AEF9C39A9468}"/>
    <cellStyle name="Comma 2 4 3 4 3 5" xfId="17084" xr:uid="{9F347589-E846-4457-8938-1D0226D05767}"/>
    <cellStyle name="Comma 2 4 3 4 3 5 2" xfId="47908" xr:uid="{8B0F381A-D152-45AB-AA52-8552BADF3D0F}"/>
    <cellStyle name="Comma 2 4 3 4 3 6" xfId="32498" xr:uid="{74422E9F-C8B9-49FA-A7C7-73BB1F6E0403}"/>
    <cellStyle name="Comma 2 4 3 4 4" xfId="2304" xr:uid="{20CD208E-D043-4527-9890-A9D2D561983F}"/>
    <cellStyle name="Comma 2 4 3 4 4 2" xfId="6107" xr:uid="{5157AAC1-5985-4BBA-BAD6-81B477E7C620}"/>
    <cellStyle name="Comma 2 4 3 4 4 2 2" xfId="13918" xr:uid="{1D90F967-1EED-4124-A6E3-5F431249268D}"/>
    <cellStyle name="Comma 2 4 3 4 4 2 2 2" xfId="29329" xr:uid="{5BDE913A-C7AB-4DA9-A434-78FE7D5C1670}"/>
    <cellStyle name="Comma 2 4 3 4 4 2 2 2 2" xfId="60153" xr:uid="{B6878D41-85B4-47D5-BBAF-D9407901E7D8}"/>
    <cellStyle name="Comma 2 4 3 4 4 2 2 3" xfId="44743" xr:uid="{CC404598-C502-4379-9D5D-BCC91690E385}"/>
    <cellStyle name="Comma 2 4 3 4 4 2 3" xfId="21520" xr:uid="{39E07F83-D16C-4FC9-ACB6-5C8670596E47}"/>
    <cellStyle name="Comma 2 4 3 4 4 2 3 2" xfId="52344" xr:uid="{671D1B54-734B-475C-8261-E5F69A4F9CA9}"/>
    <cellStyle name="Comma 2 4 3 4 4 2 4" xfId="36934" xr:uid="{C15C4247-5CE8-4D81-B258-C20E6042C3CB}"/>
    <cellStyle name="Comma 2 4 3 4 4 3" xfId="10115" xr:uid="{E8924C6E-689F-4F7B-8BC3-1344271438B9}"/>
    <cellStyle name="Comma 2 4 3 4 4 3 2" xfId="25526" xr:uid="{B9C6DE84-54BC-4538-BE3E-9A6564F43C2D}"/>
    <cellStyle name="Comma 2 4 3 4 4 3 2 2" xfId="56350" xr:uid="{AD0A86E2-2709-4D4B-B643-3F96EB86D45A}"/>
    <cellStyle name="Comma 2 4 3 4 4 3 3" xfId="40940" xr:uid="{12B57DD1-9B17-4457-93FE-095622F96201}"/>
    <cellStyle name="Comma 2 4 3 4 4 4" xfId="17717" xr:uid="{84F3137D-AAA2-4BE9-9E70-EDAFE412AA2F}"/>
    <cellStyle name="Comma 2 4 3 4 4 4 2" xfId="48541" xr:uid="{096FC2CD-BB8C-4DD8-BA1A-5C7B78AA6F0A}"/>
    <cellStyle name="Comma 2 4 3 4 4 5" xfId="33131" xr:uid="{2CD62C13-BB70-47CE-B027-8DA14AF26492}"/>
    <cellStyle name="Comma 2 4 3 4 5" xfId="4208" xr:uid="{7965F28B-271D-48F6-AC68-61B8F8AC7A7D}"/>
    <cellStyle name="Comma 2 4 3 4 5 2" xfId="12019" xr:uid="{31816E22-02B7-446A-9601-60E61F63E3E3}"/>
    <cellStyle name="Comma 2 4 3 4 5 2 2" xfId="27430" xr:uid="{61F6A7E7-83AE-4D93-AE1F-35781661C797}"/>
    <cellStyle name="Comma 2 4 3 4 5 2 2 2" xfId="58254" xr:uid="{9F54876B-B098-4033-89BD-6D97CA5278FA}"/>
    <cellStyle name="Comma 2 4 3 4 5 2 3" xfId="42844" xr:uid="{97287875-317E-4757-A056-592FC84088E7}"/>
    <cellStyle name="Comma 2 4 3 4 5 3" xfId="19621" xr:uid="{15FB89D7-C389-429D-BB9F-33B542E99E9D}"/>
    <cellStyle name="Comma 2 4 3 4 5 3 2" xfId="50445" xr:uid="{1B592412-3DD5-4461-95D6-FE071ECBA774}"/>
    <cellStyle name="Comma 2 4 3 4 5 4" xfId="35035" xr:uid="{CD0630CC-104E-44B6-A49D-1810194B90BC}"/>
    <cellStyle name="Comma 2 4 3 4 6" xfId="8216" xr:uid="{871B73F7-6E91-4D34-9649-1209337DE4F7}"/>
    <cellStyle name="Comma 2 4 3 4 6 2" xfId="23627" xr:uid="{C099CD24-C9E1-4A3E-8B8C-4316C734D322}"/>
    <cellStyle name="Comma 2 4 3 4 6 2 2" xfId="54451" xr:uid="{25F8E047-0434-4F78-A791-F5E20C6FC97E}"/>
    <cellStyle name="Comma 2 4 3 4 6 3" xfId="39041" xr:uid="{64147FA8-AED0-4560-9536-EDD6ED0EBFF7}"/>
    <cellStyle name="Comma 2 4 3 4 7" xfId="15818" xr:uid="{BF919B98-7703-49FA-B711-B53D758C02D4}"/>
    <cellStyle name="Comma 2 4 3 4 7 2" xfId="46642" xr:uid="{A531FA76-B576-4A3D-894E-7AA2B219C0CB}"/>
    <cellStyle name="Comma 2 4 3 4 8" xfId="31232" xr:uid="{B12B79CD-4B19-4629-976B-D05513F53E3C}"/>
    <cellStyle name="Comma 2 4 3 5" xfId="825" xr:uid="{2F7CDE3D-97C0-4034-BEC0-56F0326EC33D}"/>
    <cellStyle name="Comma 2 4 3 5 2" xfId="2724" xr:uid="{6F8B4DFA-68CE-404B-B0BE-ECC96C3C263C}"/>
    <cellStyle name="Comma 2 4 3 5 2 2" xfId="6527" xr:uid="{D0691956-1C9A-4A9F-9065-BEAA5ED58822}"/>
    <cellStyle name="Comma 2 4 3 5 2 2 2" xfId="14338" xr:uid="{1ED39224-C81A-433C-8E0B-BFE5B9B0AE22}"/>
    <cellStyle name="Comma 2 4 3 5 2 2 2 2" xfId="29749" xr:uid="{28D53C2A-9A2C-4139-BB08-B356DE71DA89}"/>
    <cellStyle name="Comma 2 4 3 5 2 2 2 2 2" xfId="60573" xr:uid="{BB5F1A18-F0FD-4C05-9EC5-8F062DD7F133}"/>
    <cellStyle name="Comma 2 4 3 5 2 2 2 3" xfId="45163" xr:uid="{4F10A84F-9B24-4898-B162-45819188339B}"/>
    <cellStyle name="Comma 2 4 3 5 2 2 3" xfId="21940" xr:uid="{9432153D-9911-470E-B81F-C76DCE647ECC}"/>
    <cellStyle name="Comma 2 4 3 5 2 2 3 2" xfId="52764" xr:uid="{24E7A418-984A-4DFB-A330-42052C585A53}"/>
    <cellStyle name="Comma 2 4 3 5 2 2 4" xfId="37354" xr:uid="{6F8844F1-16E9-4EC5-8F97-91139DEA6C01}"/>
    <cellStyle name="Comma 2 4 3 5 2 3" xfId="10535" xr:uid="{0D5285CD-6E40-40B5-84B5-94CEEE244870}"/>
    <cellStyle name="Comma 2 4 3 5 2 3 2" xfId="25946" xr:uid="{1808FEF7-2C11-46C1-891C-85A714A70EB1}"/>
    <cellStyle name="Comma 2 4 3 5 2 3 2 2" xfId="56770" xr:uid="{D23F0F43-1F95-4434-88A8-B83C5EE2D540}"/>
    <cellStyle name="Comma 2 4 3 5 2 3 3" xfId="41360" xr:uid="{CBEC09AD-3F65-40CB-8B23-0529E5A2F46B}"/>
    <cellStyle name="Comma 2 4 3 5 2 4" xfId="18137" xr:uid="{5FE8842F-6643-4A2C-9DDB-881CDEDEEDF5}"/>
    <cellStyle name="Comma 2 4 3 5 2 4 2" xfId="48961" xr:uid="{6003AC76-25D5-4ED2-A5DE-E0DF0A4D3CE6}"/>
    <cellStyle name="Comma 2 4 3 5 2 5" xfId="33551" xr:uid="{43B1F6C6-AA76-4887-B0B7-3CD05B74CF32}"/>
    <cellStyle name="Comma 2 4 3 5 3" xfId="4628" xr:uid="{5590B5D5-6939-4274-B5A6-05AF97D6694D}"/>
    <cellStyle name="Comma 2 4 3 5 3 2" xfId="12439" xr:uid="{BA4567D9-6969-4949-A269-5A30A4C4FC29}"/>
    <cellStyle name="Comma 2 4 3 5 3 2 2" xfId="27850" xr:uid="{FED96F50-AE74-4B40-A193-164E4529767A}"/>
    <cellStyle name="Comma 2 4 3 5 3 2 2 2" xfId="58674" xr:uid="{0684D20D-0984-4833-B0E2-F6CB1FD077C0}"/>
    <cellStyle name="Comma 2 4 3 5 3 2 3" xfId="43264" xr:uid="{41FD66C6-84AE-4448-BD74-49424E4F5520}"/>
    <cellStyle name="Comma 2 4 3 5 3 3" xfId="20041" xr:uid="{C80DF39C-4FE2-4669-A632-EB56F5774F1C}"/>
    <cellStyle name="Comma 2 4 3 5 3 3 2" xfId="50865" xr:uid="{93BE1B94-278D-41ED-B9EC-6B7C05BC8D0D}"/>
    <cellStyle name="Comma 2 4 3 5 3 4" xfId="35455" xr:uid="{2A0EED2C-ACFB-4EFB-BD90-28D5641DAFA1}"/>
    <cellStyle name="Comma 2 4 3 5 4" xfId="8636" xr:uid="{ED9B2B3C-92D4-4CC0-AD23-A5EE6E38AD54}"/>
    <cellStyle name="Comma 2 4 3 5 4 2" xfId="24047" xr:uid="{709EE699-1FBD-442E-86AB-A3BA2BD6B93B}"/>
    <cellStyle name="Comma 2 4 3 5 4 2 2" xfId="54871" xr:uid="{0B9E1017-3EEB-4E8B-91E5-C3E934E7D52E}"/>
    <cellStyle name="Comma 2 4 3 5 4 3" xfId="39461" xr:uid="{6CCD83D6-EAD6-4996-A451-EB69DA487A08}"/>
    <cellStyle name="Comma 2 4 3 5 5" xfId="16238" xr:uid="{3B155539-89A0-469D-9085-2AB2058BD3FE}"/>
    <cellStyle name="Comma 2 4 3 5 5 2" xfId="47062" xr:uid="{660AAEF3-8E21-4851-86BD-A907CB7DD9F1}"/>
    <cellStyle name="Comma 2 4 3 5 6" xfId="31652" xr:uid="{D6A5F754-2110-40C1-A5C3-E8DEF16CC710}"/>
    <cellStyle name="Comma 2 4 3 6" xfId="1458" xr:uid="{F93F7C74-DBF8-47D8-A724-1909B78DEBFE}"/>
    <cellStyle name="Comma 2 4 3 6 2" xfId="3357" xr:uid="{6CA68C36-82D6-425E-89BA-3EAA0CCA5EAC}"/>
    <cellStyle name="Comma 2 4 3 6 2 2" xfId="7160" xr:uid="{E18CD511-AB41-451B-BEA5-899A63196BEE}"/>
    <cellStyle name="Comma 2 4 3 6 2 2 2" xfId="14971" xr:uid="{E9565873-BF44-4571-AEB3-A70B261FCA7E}"/>
    <cellStyle name="Comma 2 4 3 6 2 2 2 2" xfId="30382" xr:uid="{57328D04-7061-4CD9-A255-87562D14EF0D}"/>
    <cellStyle name="Comma 2 4 3 6 2 2 2 2 2" xfId="61206" xr:uid="{779A36B5-46B0-41BE-BED3-65B6414109B6}"/>
    <cellStyle name="Comma 2 4 3 6 2 2 2 3" xfId="45796" xr:uid="{C6F6CB83-3540-48FA-8FA6-C8CAA194931C}"/>
    <cellStyle name="Comma 2 4 3 6 2 2 3" xfId="22573" xr:uid="{293EEDB3-B9BA-4702-AC12-EE133FB7C422}"/>
    <cellStyle name="Comma 2 4 3 6 2 2 3 2" xfId="53397" xr:uid="{EF1FE871-94B5-480E-814D-BA92A39F61E4}"/>
    <cellStyle name="Comma 2 4 3 6 2 2 4" xfId="37987" xr:uid="{ED63D5CC-7A1F-480D-B08C-9AD69D637B28}"/>
    <cellStyle name="Comma 2 4 3 6 2 3" xfId="11168" xr:uid="{8C4E4173-C6E7-4865-AC1A-7EBD7BF23D3E}"/>
    <cellStyle name="Comma 2 4 3 6 2 3 2" xfId="26579" xr:uid="{CC94362E-660E-4D63-9C0B-9E7AFEB81DE6}"/>
    <cellStyle name="Comma 2 4 3 6 2 3 2 2" xfId="57403" xr:uid="{C523FBF2-5380-4206-B0B1-9E6DF310A6F5}"/>
    <cellStyle name="Comma 2 4 3 6 2 3 3" xfId="41993" xr:uid="{4D5071E5-5F38-4208-B7F3-13DA704C8657}"/>
    <cellStyle name="Comma 2 4 3 6 2 4" xfId="18770" xr:uid="{3C1E8FFA-B338-4096-A1B8-E84D41B54B16}"/>
    <cellStyle name="Comma 2 4 3 6 2 4 2" xfId="49594" xr:uid="{6CFDD529-CD43-4AED-9B14-E05E8DC692C7}"/>
    <cellStyle name="Comma 2 4 3 6 2 5" xfId="34184" xr:uid="{523BC410-3A0E-4DCB-8BD1-9CD429EFA029}"/>
    <cellStyle name="Comma 2 4 3 6 3" xfId="5261" xr:uid="{37FF55E7-2D2E-4336-B82B-DD94F1030141}"/>
    <cellStyle name="Comma 2 4 3 6 3 2" xfId="13072" xr:uid="{1BBE3979-09B4-4258-B82C-E28915E3313A}"/>
    <cellStyle name="Comma 2 4 3 6 3 2 2" xfId="28483" xr:uid="{2F68475A-D2F3-410A-A6E1-CAE660E223E3}"/>
    <cellStyle name="Comma 2 4 3 6 3 2 2 2" xfId="59307" xr:uid="{803C4CCB-EAFD-4E66-ADD0-4E0A88EC39C9}"/>
    <cellStyle name="Comma 2 4 3 6 3 2 3" xfId="43897" xr:uid="{713FD025-1935-4281-ADCE-EDC5131587C6}"/>
    <cellStyle name="Comma 2 4 3 6 3 3" xfId="20674" xr:uid="{D2116B02-DB67-462F-A020-CDED62494318}"/>
    <cellStyle name="Comma 2 4 3 6 3 3 2" xfId="51498" xr:uid="{8711E26B-5F45-42EE-915B-C71E71D41461}"/>
    <cellStyle name="Comma 2 4 3 6 3 4" xfId="36088" xr:uid="{82B7D4E7-5472-43F6-AAD7-506EBE9C5CC1}"/>
    <cellStyle name="Comma 2 4 3 6 4" xfId="9269" xr:uid="{6517F9EA-CB58-4DB5-888C-077300CEC51A}"/>
    <cellStyle name="Comma 2 4 3 6 4 2" xfId="24680" xr:uid="{6AE195B6-E031-4CAB-8962-10BA6975AE32}"/>
    <cellStyle name="Comma 2 4 3 6 4 2 2" xfId="55504" xr:uid="{E13ED5D7-D669-46A4-9CA2-A5266C224AB6}"/>
    <cellStyle name="Comma 2 4 3 6 4 3" xfId="40094" xr:uid="{F9E5185D-A169-4088-A97B-B8B7FB1136CA}"/>
    <cellStyle name="Comma 2 4 3 6 5" xfId="16871" xr:uid="{9BD6A664-8CAE-4A3A-BA41-AD343D3196CD}"/>
    <cellStyle name="Comma 2 4 3 6 5 2" xfId="47695" xr:uid="{9732840B-4C9D-4665-B7E6-DE6DA14CC9AA}"/>
    <cellStyle name="Comma 2 4 3 6 6" xfId="32285" xr:uid="{273A6BE5-0B16-452B-A92C-72F396752560}"/>
    <cellStyle name="Comma 2 4 3 7" xfId="2091" xr:uid="{25D87526-06A6-4682-BDBA-F581967E1608}"/>
    <cellStyle name="Comma 2 4 3 7 2" xfId="5894" xr:uid="{FEE72C51-C909-43D5-BF18-2ED696AF031C}"/>
    <cellStyle name="Comma 2 4 3 7 2 2" xfId="13705" xr:uid="{B591C68C-278E-4650-B894-711E0EC88845}"/>
    <cellStyle name="Comma 2 4 3 7 2 2 2" xfId="29116" xr:uid="{B6270015-758D-4626-85E4-5E2002E8CB71}"/>
    <cellStyle name="Comma 2 4 3 7 2 2 2 2" xfId="59940" xr:uid="{60978D00-4B93-4CF8-A04B-CBD169F085E1}"/>
    <cellStyle name="Comma 2 4 3 7 2 2 3" xfId="44530" xr:uid="{B5586B54-6020-49B9-8975-764AFA90ABC7}"/>
    <cellStyle name="Comma 2 4 3 7 2 3" xfId="21307" xr:uid="{6D0E61A1-A202-4D79-8237-09C0906DDEB7}"/>
    <cellStyle name="Comma 2 4 3 7 2 3 2" xfId="52131" xr:uid="{23A2A859-A899-4D14-9A0A-F563041978FD}"/>
    <cellStyle name="Comma 2 4 3 7 2 4" xfId="36721" xr:uid="{A8C3F4D8-4C7F-4C03-A479-87591E01C63A}"/>
    <cellStyle name="Comma 2 4 3 7 3" xfId="9902" xr:uid="{52EF7597-672F-4BDB-B79E-DC3F0D47ED53}"/>
    <cellStyle name="Comma 2 4 3 7 3 2" xfId="25313" xr:uid="{F685D386-2BD2-47BF-A99F-89EFFEA45FD9}"/>
    <cellStyle name="Comma 2 4 3 7 3 2 2" xfId="56137" xr:uid="{0C271E89-37AA-483C-AAC1-6AD049BDB1FE}"/>
    <cellStyle name="Comma 2 4 3 7 3 3" xfId="40727" xr:uid="{CA6B9283-048D-42AE-A813-4538758A6318}"/>
    <cellStyle name="Comma 2 4 3 7 4" xfId="17504" xr:uid="{14A776E7-5B89-4069-B3C9-689A6918D733}"/>
    <cellStyle name="Comma 2 4 3 7 4 2" xfId="48328" xr:uid="{E7AD6C54-0C5F-4BD9-9906-776503321510}"/>
    <cellStyle name="Comma 2 4 3 7 5" xfId="32918" xr:uid="{F073FD9D-80E5-406E-81D6-7F903834C556}"/>
    <cellStyle name="Comma 2 4 3 8" xfId="3995" xr:uid="{45972E40-EAEF-4A46-BE65-B59F653307D5}"/>
    <cellStyle name="Comma 2 4 3 8 2" xfId="11806" xr:uid="{25A9CAEE-13B5-4906-914E-0929A1DFFAB5}"/>
    <cellStyle name="Comma 2 4 3 8 2 2" xfId="27217" xr:uid="{7CCC840C-B1FC-42EC-92BA-774DFD8ED2A6}"/>
    <cellStyle name="Comma 2 4 3 8 2 2 2" xfId="58041" xr:uid="{63F520F5-CE67-4582-AAE1-919829A2A087}"/>
    <cellStyle name="Comma 2 4 3 8 2 3" xfId="42631" xr:uid="{1A3AFDC1-2A96-408D-98A7-4F2C6EF2A581}"/>
    <cellStyle name="Comma 2 4 3 8 3" xfId="19408" xr:uid="{869664EE-194D-45FA-BEB7-C147FB080728}"/>
    <cellStyle name="Comma 2 4 3 8 3 2" xfId="50232" xr:uid="{8F780B5A-D84B-4F6F-A45F-BB7A8996CF70}"/>
    <cellStyle name="Comma 2 4 3 8 4" xfId="34822" xr:uid="{63E61412-881D-4BCD-BDF6-C798068B0C71}"/>
    <cellStyle name="Comma 2 4 3 9" xfId="8003" xr:uid="{1BAFD639-68FD-499D-9539-D9D8720C9FF1}"/>
    <cellStyle name="Comma 2 4 3 9 2" xfId="23414" xr:uid="{69D76EFD-B5B1-4A0A-82FE-2854F2903898}"/>
    <cellStyle name="Comma 2 4 3 9 2 2" xfId="54238" xr:uid="{251E8F6D-BEA0-4BD9-8A87-007FD9F1C3AB}"/>
    <cellStyle name="Comma 2 4 3 9 3" xfId="38828" xr:uid="{88DCD27C-376B-4B65-9F12-921868053C32}"/>
    <cellStyle name="Comma 2 4 4" xfId="231" xr:uid="{FD1AE81C-AE7B-44C2-8902-696A50B3152A}"/>
    <cellStyle name="Comma 2 4 4 10" xfId="15645" xr:uid="{E6005DF8-AD4B-484E-BD1B-C1C43273C44B}"/>
    <cellStyle name="Comma 2 4 4 10 2" xfId="46469" xr:uid="{6DB7CA53-D230-44B9-B561-11EE7EF0E5CC}"/>
    <cellStyle name="Comma 2 4 4 11" xfId="31059" xr:uid="{E1162B3A-B58A-42E7-ACC0-37A7C0B80528}"/>
    <cellStyle name="Comma 2 4 4 2" xfId="654" xr:uid="{B2DD0588-03C5-4DF5-8B9D-1764A9E84E4F}"/>
    <cellStyle name="Comma 2 4 4 2 2" xfId="1287" xr:uid="{3C40F5B4-F669-4988-9CE1-4740763F913B}"/>
    <cellStyle name="Comma 2 4 4 2 2 2" xfId="3186" xr:uid="{A88BA0D1-FDFF-4B6E-919F-4EED191A02E7}"/>
    <cellStyle name="Comma 2 4 4 2 2 2 2" xfId="6989" xr:uid="{CC222F3E-0920-44D8-BD1B-9BD4383BF3B3}"/>
    <cellStyle name="Comma 2 4 4 2 2 2 2 2" xfId="14800" xr:uid="{CE4FDA26-6D72-4F3A-8FC0-5647BC634639}"/>
    <cellStyle name="Comma 2 4 4 2 2 2 2 2 2" xfId="30211" xr:uid="{A594CC0C-E58D-46A2-9AB3-7777CDDAA72F}"/>
    <cellStyle name="Comma 2 4 4 2 2 2 2 2 2 2" xfId="61035" xr:uid="{281E766B-BD02-49B4-ADA3-AEF46E13DB63}"/>
    <cellStyle name="Comma 2 4 4 2 2 2 2 2 3" xfId="45625" xr:uid="{84673B76-85A7-444C-9C27-A2907BC109E5}"/>
    <cellStyle name="Comma 2 4 4 2 2 2 2 3" xfId="22402" xr:uid="{A8448DE6-B94A-408F-89CB-37A68613C754}"/>
    <cellStyle name="Comma 2 4 4 2 2 2 2 3 2" xfId="53226" xr:uid="{495243BD-D080-42A6-88F8-0F7C4FEDBCAE}"/>
    <cellStyle name="Comma 2 4 4 2 2 2 2 4" xfId="37816" xr:uid="{FECFD508-7288-49EE-A584-4CE51BDBCAF2}"/>
    <cellStyle name="Comma 2 4 4 2 2 2 3" xfId="10997" xr:uid="{22CAC783-F5FF-4996-BB39-3AA28D8587D8}"/>
    <cellStyle name="Comma 2 4 4 2 2 2 3 2" xfId="26408" xr:uid="{F6D6521C-97FC-4231-A025-AA1199DC010C}"/>
    <cellStyle name="Comma 2 4 4 2 2 2 3 2 2" xfId="57232" xr:uid="{35965720-A38A-4060-9B48-B9BA40CED1BC}"/>
    <cellStyle name="Comma 2 4 4 2 2 2 3 3" xfId="41822" xr:uid="{B26CB542-DA0E-461A-A0E3-59A31271A0CA}"/>
    <cellStyle name="Comma 2 4 4 2 2 2 4" xfId="18599" xr:uid="{F788B4AD-A0A4-42D0-A505-B5B69A9A545D}"/>
    <cellStyle name="Comma 2 4 4 2 2 2 4 2" xfId="49423" xr:uid="{DA986162-89BF-42AE-80F1-A7CDCA352695}"/>
    <cellStyle name="Comma 2 4 4 2 2 2 5" xfId="34013" xr:uid="{F31C14AC-2726-4B0D-8FEB-8F44EB4AAF7A}"/>
    <cellStyle name="Comma 2 4 4 2 2 3" xfId="5090" xr:uid="{D77610C9-DBC5-4BCF-B2EF-AF1BC72261F9}"/>
    <cellStyle name="Comma 2 4 4 2 2 3 2" xfId="12901" xr:uid="{680553F9-D88E-4311-8C10-5647BA329E7C}"/>
    <cellStyle name="Comma 2 4 4 2 2 3 2 2" xfId="28312" xr:uid="{0C2E5975-1E86-4AF5-96FE-3C7FA5F9FE11}"/>
    <cellStyle name="Comma 2 4 4 2 2 3 2 2 2" xfId="59136" xr:uid="{F10ED8B3-F5B8-4824-9AC0-3174B73BE785}"/>
    <cellStyle name="Comma 2 4 4 2 2 3 2 3" xfId="43726" xr:uid="{9EA49C1E-1395-4122-8BBF-202EFE8B6055}"/>
    <cellStyle name="Comma 2 4 4 2 2 3 3" xfId="20503" xr:uid="{C89F4302-AB52-4CC5-A5A8-656DFC24993A}"/>
    <cellStyle name="Comma 2 4 4 2 2 3 3 2" xfId="51327" xr:uid="{21FF1CA5-3605-4F94-AD32-58922A4014EE}"/>
    <cellStyle name="Comma 2 4 4 2 2 3 4" xfId="35917" xr:uid="{34148ABC-B8E1-4AB6-AB9E-AD0C6FA87CE7}"/>
    <cellStyle name="Comma 2 4 4 2 2 4" xfId="9098" xr:uid="{263071A6-5720-4CB4-8006-927FB115A9FD}"/>
    <cellStyle name="Comma 2 4 4 2 2 4 2" xfId="24509" xr:uid="{4B5B5595-DAD2-4075-9D75-4A65BB3C1B1E}"/>
    <cellStyle name="Comma 2 4 4 2 2 4 2 2" xfId="55333" xr:uid="{4135A39B-5DD4-4D64-B19F-558D6A2733C5}"/>
    <cellStyle name="Comma 2 4 4 2 2 4 3" xfId="39923" xr:uid="{59C1AE6A-0D8F-4A0C-8FD4-5CF97B023F90}"/>
    <cellStyle name="Comma 2 4 4 2 2 5" xfId="16700" xr:uid="{30375DD3-0FEF-4DE1-A30A-C28CBCC105BC}"/>
    <cellStyle name="Comma 2 4 4 2 2 5 2" xfId="47524" xr:uid="{05CDA746-286C-4D7E-A08E-328F30B97611}"/>
    <cellStyle name="Comma 2 4 4 2 2 6" xfId="32114" xr:uid="{DA967D2A-474A-4BBB-B04C-1FC6FD65EEE3}"/>
    <cellStyle name="Comma 2 4 4 2 3" xfId="1920" xr:uid="{38729F03-06D2-4C86-8902-1B730A88C15F}"/>
    <cellStyle name="Comma 2 4 4 2 3 2" xfId="3819" xr:uid="{5D4A8BE9-0AAF-4174-AF7A-F5F3681D8235}"/>
    <cellStyle name="Comma 2 4 4 2 3 2 2" xfId="7622" xr:uid="{3BADD73D-24C2-40CB-A085-E66C61615E83}"/>
    <cellStyle name="Comma 2 4 4 2 3 2 2 2" xfId="15433" xr:uid="{E74A8700-9748-4F41-9057-C9364557E216}"/>
    <cellStyle name="Comma 2 4 4 2 3 2 2 2 2" xfId="30844" xr:uid="{D296A272-74C3-4F65-90BA-ADF2FB7CFDDC}"/>
    <cellStyle name="Comma 2 4 4 2 3 2 2 2 2 2" xfId="61668" xr:uid="{AF6490E6-EE4D-4241-B5DB-5684315D070F}"/>
    <cellStyle name="Comma 2 4 4 2 3 2 2 2 3" xfId="46258" xr:uid="{941927FF-37BC-4815-9C7E-5170337DDC42}"/>
    <cellStyle name="Comma 2 4 4 2 3 2 2 3" xfId="23035" xr:uid="{886F7850-AB5E-4CF9-B676-8845C00E3869}"/>
    <cellStyle name="Comma 2 4 4 2 3 2 2 3 2" xfId="53859" xr:uid="{433C661E-9AA2-42E5-89F9-AC5342F2A558}"/>
    <cellStyle name="Comma 2 4 4 2 3 2 2 4" xfId="38449" xr:uid="{B964B55E-BE9A-4A9A-8E5E-DA7841032BC9}"/>
    <cellStyle name="Comma 2 4 4 2 3 2 3" xfId="11630" xr:uid="{27900D2C-67D6-4DB5-8EEC-844255AA835E}"/>
    <cellStyle name="Comma 2 4 4 2 3 2 3 2" xfId="27041" xr:uid="{6D7A7FD0-1F03-47F7-9741-092BFA381302}"/>
    <cellStyle name="Comma 2 4 4 2 3 2 3 2 2" xfId="57865" xr:uid="{A57FE921-FCFD-43EE-8A02-AA3816F3E3D7}"/>
    <cellStyle name="Comma 2 4 4 2 3 2 3 3" xfId="42455" xr:uid="{423857E8-2052-480F-9017-AF8743CE97F1}"/>
    <cellStyle name="Comma 2 4 4 2 3 2 4" xfId="19232" xr:uid="{4743EE19-03A5-4FD6-9F19-FC0B47210A23}"/>
    <cellStyle name="Comma 2 4 4 2 3 2 4 2" xfId="50056" xr:uid="{9244AC97-1E0C-43A9-91E2-3B67FC18AB60}"/>
    <cellStyle name="Comma 2 4 4 2 3 2 5" xfId="34646" xr:uid="{0315796C-2ECE-4B8C-A5FB-35E6137C456D}"/>
    <cellStyle name="Comma 2 4 4 2 3 3" xfId="5723" xr:uid="{481C72DC-2203-4D64-9C04-8F65993FFB7E}"/>
    <cellStyle name="Comma 2 4 4 2 3 3 2" xfId="13534" xr:uid="{14081B27-25EA-41A0-A598-2CD4565344AE}"/>
    <cellStyle name="Comma 2 4 4 2 3 3 2 2" xfId="28945" xr:uid="{CC6BDC0D-3503-48C2-8ADC-0B132ECFD0D4}"/>
    <cellStyle name="Comma 2 4 4 2 3 3 2 2 2" xfId="59769" xr:uid="{0CAA3DB9-40BC-4388-BCEE-4E08F355E1C0}"/>
    <cellStyle name="Comma 2 4 4 2 3 3 2 3" xfId="44359" xr:uid="{954AD389-9B72-49C4-B518-D9D020EF06E3}"/>
    <cellStyle name="Comma 2 4 4 2 3 3 3" xfId="21136" xr:uid="{55EDD280-A711-4EFE-9E2F-2630A28E2F7E}"/>
    <cellStyle name="Comma 2 4 4 2 3 3 3 2" xfId="51960" xr:uid="{F4EF541B-D5AE-4700-B70B-6365D1FA60D2}"/>
    <cellStyle name="Comma 2 4 4 2 3 3 4" xfId="36550" xr:uid="{C7AD96B5-C5F8-462A-B9FC-52F99248AD84}"/>
    <cellStyle name="Comma 2 4 4 2 3 4" xfId="9731" xr:uid="{45F4B921-265D-48E7-9119-B2EA7B63190D}"/>
    <cellStyle name="Comma 2 4 4 2 3 4 2" xfId="25142" xr:uid="{E2D6EB4E-7147-4253-955B-155E8B4A6F81}"/>
    <cellStyle name="Comma 2 4 4 2 3 4 2 2" xfId="55966" xr:uid="{406EB5E4-047B-4C09-82A8-1521086CAB91}"/>
    <cellStyle name="Comma 2 4 4 2 3 4 3" xfId="40556" xr:uid="{67FF904A-E9EC-4FAD-ACE7-61F43E740794}"/>
    <cellStyle name="Comma 2 4 4 2 3 5" xfId="17333" xr:uid="{A32AD797-AD92-4AA0-A14B-69C10A75B418}"/>
    <cellStyle name="Comma 2 4 4 2 3 5 2" xfId="48157" xr:uid="{3A7584A8-3140-4C10-9090-B7CD77715757}"/>
    <cellStyle name="Comma 2 4 4 2 3 6" xfId="32747" xr:uid="{B8E8B1D1-6F05-4FFB-9A0C-8B6644F8FC7D}"/>
    <cellStyle name="Comma 2 4 4 2 4" xfId="2553" xr:uid="{2A227B36-15A1-49DC-A61F-E31A3CEB33C4}"/>
    <cellStyle name="Comma 2 4 4 2 4 2" xfId="6356" xr:uid="{92202671-5F75-4E75-ADAE-6369F55A7995}"/>
    <cellStyle name="Comma 2 4 4 2 4 2 2" xfId="14167" xr:uid="{F4DAE7DC-1104-4EDD-8929-807CBB7798BC}"/>
    <cellStyle name="Comma 2 4 4 2 4 2 2 2" xfId="29578" xr:uid="{A7B01BB5-85F5-4C28-B54D-0B1B12B306A8}"/>
    <cellStyle name="Comma 2 4 4 2 4 2 2 2 2" xfId="60402" xr:uid="{FADBA9AE-49F8-4316-8419-8AC1B3E7B622}"/>
    <cellStyle name="Comma 2 4 4 2 4 2 2 3" xfId="44992" xr:uid="{DD580BBA-C0BB-4D42-B7B2-63A07D84D99F}"/>
    <cellStyle name="Comma 2 4 4 2 4 2 3" xfId="21769" xr:uid="{A3D2836A-F021-489F-A99D-E9B2AFB7D87D}"/>
    <cellStyle name="Comma 2 4 4 2 4 2 3 2" xfId="52593" xr:uid="{0D58C9DF-2986-4239-8D6E-DED73BD5CC18}"/>
    <cellStyle name="Comma 2 4 4 2 4 2 4" xfId="37183" xr:uid="{DAF74BBD-7012-4956-ACD3-3FFFB224D72D}"/>
    <cellStyle name="Comma 2 4 4 2 4 3" xfId="10364" xr:uid="{CAC6869A-C64C-4725-9127-6BC066B336D8}"/>
    <cellStyle name="Comma 2 4 4 2 4 3 2" xfId="25775" xr:uid="{A5B08B21-0E54-4B8D-8A76-C7FC23CD5DDA}"/>
    <cellStyle name="Comma 2 4 4 2 4 3 2 2" xfId="56599" xr:uid="{CBC20387-F26B-4850-8837-0AE80C4989EF}"/>
    <cellStyle name="Comma 2 4 4 2 4 3 3" xfId="41189" xr:uid="{AE5818F6-1F1F-4F5D-8C18-67E7A7192782}"/>
    <cellStyle name="Comma 2 4 4 2 4 4" xfId="17966" xr:uid="{1F4E93BF-6D34-44D9-B1B5-25637BE0C1F7}"/>
    <cellStyle name="Comma 2 4 4 2 4 4 2" xfId="48790" xr:uid="{B0282980-4DE8-45CC-B364-F73B93010618}"/>
    <cellStyle name="Comma 2 4 4 2 4 5" xfId="33380" xr:uid="{F313CB5D-C9D9-4841-97B9-52A1F12A3DDB}"/>
    <cellStyle name="Comma 2 4 4 2 5" xfId="4457" xr:uid="{0B7D2034-F6B6-4956-B067-6EFFBB6B2C51}"/>
    <cellStyle name="Comma 2 4 4 2 5 2" xfId="12268" xr:uid="{1A3FD457-A1BA-4F95-9D2E-2F47E900F447}"/>
    <cellStyle name="Comma 2 4 4 2 5 2 2" xfId="27679" xr:uid="{86A0D2F3-47D6-4F63-ADDB-C45EF3FFC350}"/>
    <cellStyle name="Comma 2 4 4 2 5 2 2 2" xfId="58503" xr:uid="{7E34BED5-AEB3-424F-9B0D-B4B6447550A3}"/>
    <cellStyle name="Comma 2 4 4 2 5 2 3" xfId="43093" xr:uid="{0CF5FEC5-FE82-4963-956D-F99D21311393}"/>
    <cellStyle name="Comma 2 4 4 2 5 3" xfId="19870" xr:uid="{A6186CD1-D484-41DF-92A5-8DFA9652B3FE}"/>
    <cellStyle name="Comma 2 4 4 2 5 3 2" xfId="50694" xr:uid="{352C158E-9D23-4C8B-A7B4-01AFD4D3671A}"/>
    <cellStyle name="Comma 2 4 4 2 5 4" xfId="35284" xr:uid="{BDDC3006-D1FE-4AAE-9ADE-C82B310810CF}"/>
    <cellStyle name="Comma 2 4 4 2 6" xfId="8465" xr:uid="{BF2E7981-2742-4B9B-BB81-58E47C80BBEE}"/>
    <cellStyle name="Comma 2 4 4 2 6 2" xfId="23876" xr:uid="{8B13EF5D-78E1-4963-A4CF-575B87E9B038}"/>
    <cellStyle name="Comma 2 4 4 2 6 2 2" xfId="54700" xr:uid="{740DFD2B-229E-4E57-94F0-CBDBD5F15730}"/>
    <cellStyle name="Comma 2 4 4 2 6 3" xfId="39290" xr:uid="{7BD1CF0E-1F26-4E29-8B9E-070D3FA562A5}"/>
    <cellStyle name="Comma 2 4 4 2 7" xfId="16067" xr:uid="{9ACEBEAC-71EE-4B95-ACE3-F2439485CC1E}"/>
    <cellStyle name="Comma 2 4 4 2 7 2" xfId="46891" xr:uid="{8A633E3D-8364-4F8B-A300-2310510B9BC3}"/>
    <cellStyle name="Comma 2 4 4 2 8" xfId="31481" xr:uid="{942E7DCD-FA6D-4D33-ACA9-1F916C2B7474}"/>
    <cellStyle name="Comma 2 4 4 3" xfId="445" xr:uid="{6B0C38FA-77EE-4497-9D61-185AB5DCCBCD}"/>
    <cellStyle name="Comma 2 4 4 3 2" xfId="1078" xr:uid="{70B10D1B-6B7B-41A0-B11D-5BEF79DD2317}"/>
    <cellStyle name="Comma 2 4 4 3 2 2" xfId="2977" xr:uid="{4CF93116-F02F-47B9-88C4-0A95620C4075}"/>
    <cellStyle name="Comma 2 4 4 3 2 2 2" xfId="6780" xr:uid="{2B9A7F70-16B3-4C53-A62A-860D7B0C5D81}"/>
    <cellStyle name="Comma 2 4 4 3 2 2 2 2" xfId="14591" xr:uid="{AF928938-6B70-455B-A81E-B0956BC0B3B5}"/>
    <cellStyle name="Comma 2 4 4 3 2 2 2 2 2" xfId="30002" xr:uid="{E89DB68D-E157-4445-947E-148E37829455}"/>
    <cellStyle name="Comma 2 4 4 3 2 2 2 2 2 2" xfId="60826" xr:uid="{8B54EED5-D1E7-4410-A5D9-689790CD913C}"/>
    <cellStyle name="Comma 2 4 4 3 2 2 2 2 3" xfId="45416" xr:uid="{4D54B866-3B6E-4CFA-B132-B831A5A2BCD3}"/>
    <cellStyle name="Comma 2 4 4 3 2 2 2 3" xfId="22193" xr:uid="{134AF85F-A26C-408E-B73B-7EFD4FFE365D}"/>
    <cellStyle name="Comma 2 4 4 3 2 2 2 3 2" xfId="53017" xr:uid="{40071C03-86C5-420E-A7E8-6EFEE99BC494}"/>
    <cellStyle name="Comma 2 4 4 3 2 2 2 4" xfId="37607" xr:uid="{D0F6FF57-BED9-49A7-ACA2-FFD51E92B9B1}"/>
    <cellStyle name="Comma 2 4 4 3 2 2 3" xfId="10788" xr:uid="{3E6C2660-6CD5-48C4-A567-D946041B45D0}"/>
    <cellStyle name="Comma 2 4 4 3 2 2 3 2" xfId="26199" xr:uid="{E9A3C4EB-DD29-417C-A403-5869F4645B1F}"/>
    <cellStyle name="Comma 2 4 4 3 2 2 3 2 2" xfId="57023" xr:uid="{08732E7C-312F-41C0-A6E2-6226659B5524}"/>
    <cellStyle name="Comma 2 4 4 3 2 2 3 3" xfId="41613" xr:uid="{F76CD690-35C6-4931-A84E-A035E5B4F8DA}"/>
    <cellStyle name="Comma 2 4 4 3 2 2 4" xfId="18390" xr:uid="{8FA18074-6E32-4090-B02C-F87086EAD5B7}"/>
    <cellStyle name="Comma 2 4 4 3 2 2 4 2" xfId="49214" xr:uid="{4C76117D-488D-49E2-9D13-9DB870B26537}"/>
    <cellStyle name="Comma 2 4 4 3 2 2 5" xfId="33804" xr:uid="{5CD00D93-4163-4761-909A-62E9E5E2E72E}"/>
    <cellStyle name="Comma 2 4 4 3 2 3" xfId="4881" xr:uid="{71C4A508-A63C-4F08-8816-55A144F6DE7A}"/>
    <cellStyle name="Comma 2 4 4 3 2 3 2" xfId="12692" xr:uid="{EAA521DE-6DDC-4A72-A1C2-B4FF7DF354AA}"/>
    <cellStyle name="Comma 2 4 4 3 2 3 2 2" xfId="28103" xr:uid="{C1ACE958-FD22-4E06-89CD-18A0D29DBDF4}"/>
    <cellStyle name="Comma 2 4 4 3 2 3 2 2 2" xfId="58927" xr:uid="{C402B405-F561-411D-AF5C-5A79BDE9AC06}"/>
    <cellStyle name="Comma 2 4 4 3 2 3 2 3" xfId="43517" xr:uid="{2CFB67E1-AB8C-42AD-9F0A-2E1902484A6C}"/>
    <cellStyle name="Comma 2 4 4 3 2 3 3" xfId="20294" xr:uid="{025E4133-8C8C-421A-A625-F0C5D49188BA}"/>
    <cellStyle name="Comma 2 4 4 3 2 3 3 2" xfId="51118" xr:uid="{FF39108F-B80C-4600-AB24-ED3FAB3A59D3}"/>
    <cellStyle name="Comma 2 4 4 3 2 3 4" xfId="35708" xr:uid="{485EE57A-1EE5-4DDC-A4C4-4D86D8B83524}"/>
    <cellStyle name="Comma 2 4 4 3 2 4" xfId="8889" xr:uid="{FA3F82BE-8205-48A4-8F4B-C6739501FD4C}"/>
    <cellStyle name="Comma 2 4 4 3 2 4 2" xfId="24300" xr:uid="{AA6321C3-A6AC-4A97-841E-73B3C430E4A3}"/>
    <cellStyle name="Comma 2 4 4 3 2 4 2 2" xfId="55124" xr:uid="{AC944D69-E8EB-43FC-AE2A-452AEF853EA3}"/>
    <cellStyle name="Comma 2 4 4 3 2 4 3" xfId="39714" xr:uid="{45137D50-BE51-4396-A405-B5112AF4DF30}"/>
    <cellStyle name="Comma 2 4 4 3 2 5" xfId="16491" xr:uid="{8F6A5C62-EB8A-4A65-9DC8-D42631592035}"/>
    <cellStyle name="Comma 2 4 4 3 2 5 2" xfId="47315" xr:uid="{4B32F0BF-BBAE-4ECD-A721-0E241C0E8170}"/>
    <cellStyle name="Comma 2 4 4 3 2 6" xfId="31905" xr:uid="{903A43D4-47BF-4E67-85BD-DA5690851CBA}"/>
    <cellStyle name="Comma 2 4 4 3 3" xfId="1711" xr:uid="{9BC556FE-FDE9-4468-8C8F-08E9BB794A52}"/>
    <cellStyle name="Comma 2 4 4 3 3 2" xfId="3610" xr:uid="{C28EB639-D0B2-4B0B-8707-AE473C6CF4BC}"/>
    <cellStyle name="Comma 2 4 4 3 3 2 2" xfId="7413" xr:uid="{B3FC3772-EDD3-469F-A7D3-227389D2431A}"/>
    <cellStyle name="Comma 2 4 4 3 3 2 2 2" xfId="15224" xr:uid="{CB2002CD-14E2-45A8-B5E6-F4A3AB2BBBBD}"/>
    <cellStyle name="Comma 2 4 4 3 3 2 2 2 2" xfId="30635" xr:uid="{A99574EC-2E2E-4AC6-97F4-95EC85F610D3}"/>
    <cellStyle name="Comma 2 4 4 3 3 2 2 2 2 2" xfId="61459" xr:uid="{6F012654-AB73-466D-9516-B6173E489A09}"/>
    <cellStyle name="Comma 2 4 4 3 3 2 2 2 3" xfId="46049" xr:uid="{03663936-BCC6-4D5A-BD52-4B424E370FCF}"/>
    <cellStyle name="Comma 2 4 4 3 3 2 2 3" xfId="22826" xr:uid="{72EA7C01-14B4-4AB2-AE05-59DF3C9D31C7}"/>
    <cellStyle name="Comma 2 4 4 3 3 2 2 3 2" xfId="53650" xr:uid="{073A7B5C-F960-446D-A15F-BF65B37B800F}"/>
    <cellStyle name="Comma 2 4 4 3 3 2 2 4" xfId="38240" xr:uid="{DEFF12CC-322C-4542-B72C-D1FF282595B7}"/>
    <cellStyle name="Comma 2 4 4 3 3 2 3" xfId="11421" xr:uid="{1D908B67-C10E-464E-8D25-7425BEFC73E4}"/>
    <cellStyle name="Comma 2 4 4 3 3 2 3 2" xfId="26832" xr:uid="{7EB9E8DE-66E8-468F-B85A-7A9C7C604AF7}"/>
    <cellStyle name="Comma 2 4 4 3 3 2 3 2 2" xfId="57656" xr:uid="{72623F0D-0966-4123-847F-58A1B5DEF400}"/>
    <cellStyle name="Comma 2 4 4 3 3 2 3 3" xfId="42246" xr:uid="{2A2F3D28-AA9F-4A4E-91D2-F7EA02A7D767}"/>
    <cellStyle name="Comma 2 4 4 3 3 2 4" xfId="19023" xr:uid="{D98AB5F3-22F5-4DCA-B626-65F4D54B4FB4}"/>
    <cellStyle name="Comma 2 4 4 3 3 2 4 2" xfId="49847" xr:uid="{2977399A-36AA-4D84-92C7-184E7CFB3286}"/>
    <cellStyle name="Comma 2 4 4 3 3 2 5" xfId="34437" xr:uid="{B35B5B68-EEB7-4179-AE12-0C11CE2D5223}"/>
    <cellStyle name="Comma 2 4 4 3 3 3" xfId="5514" xr:uid="{73360F7C-047E-4ADD-8096-9A6B594B2E72}"/>
    <cellStyle name="Comma 2 4 4 3 3 3 2" xfId="13325" xr:uid="{522EA863-36C3-47BB-9B98-88DEB3F624F0}"/>
    <cellStyle name="Comma 2 4 4 3 3 3 2 2" xfId="28736" xr:uid="{954C31F9-4D1C-4533-86DE-268CE1A2BB1D}"/>
    <cellStyle name="Comma 2 4 4 3 3 3 2 2 2" xfId="59560" xr:uid="{28F0908B-49C6-4092-821C-79B4DD9E77CB}"/>
    <cellStyle name="Comma 2 4 4 3 3 3 2 3" xfId="44150" xr:uid="{C0265712-FB4F-4273-9520-FF7D2F85651B}"/>
    <cellStyle name="Comma 2 4 4 3 3 3 3" xfId="20927" xr:uid="{D108031A-FA75-46DF-A652-6377F1122807}"/>
    <cellStyle name="Comma 2 4 4 3 3 3 3 2" xfId="51751" xr:uid="{99436344-5C18-4F68-91EE-6EF3DCB57C85}"/>
    <cellStyle name="Comma 2 4 4 3 3 3 4" xfId="36341" xr:uid="{072B0789-A28A-4F23-B332-B14F6D7E5C15}"/>
    <cellStyle name="Comma 2 4 4 3 3 4" xfId="9522" xr:uid="{666C9155-4781-4815-8D75-5DD032D85F38}"/>
    <cellStyle name="Comma 2 4 4 3 3 4 2" xfId="24933" xr:uid="{CEE3479B-DE42-4530-9CDD-832E09868181}"/>
    <cellStyle name="Comma 2 4 4 3 3 4 2 2" xfId="55757" xr:uid="{8BE72E1D-7155-441A-BA24-434D7B8694A3}"/>
    <cellStyle name="Comma 2 4 4 3 3 4 3" xfId="40347" xr:uid="{102BDA38-6C05-4E82-98BF-74ED4025CC07}"/>
    <cellStyle name="Comma 2 4 4 3 3 5" xfId="17124" xr:uid="{4CED378B-F1B5-4750-855F-80400C60EB8B}"/>
    <cellStyle name="Comma 2 4 4 3 3 5 2" xfId="47948" xr:uid="{23F9F0B9-5FDB-4147-AD8C-377F1912ACB2}"/>
    <cellStyle name="Comma 2 4 4 3 3 6" xfId="32538" xr:uid="{51266F0F-5C91-44A6-975D-5C5F8E8C14DD}"/>
    <cellStyle name="Comma 2 4 4 3 4" xfId="2344" xr:uid="{127DC03E-C78D-4912-9807-0D98AD92BF84}"/>
    <cellStyle name="Comma 2 4 4 3 4 2" xfId="6147" xr:uid="{1E56B0C8-470D-4F55-B896-4338185E1081}"/>
    <cellStyle name="Comma 2 4 4 3 4 2 2" xfId="13958" xr:uid="{716886DE-3D34-4159-B1B9-26AC64626EC5}"/>
    <cellStyle name="Comma 2 4 4 3 4 2 2 2" xfId="29369" xr:uid="{C9CF6DEA-CC9F-460D-9CA5-B71F24CC30F1}"/>
    <cellStyle name="Comma 2 4 4 3 4 2 2 2 2" xfId="60193" xr:uid="{7C897D64-7274-4EC8-9580-674A836C4C5E}"/>
    <cellStyle name="Comma 2 4 4 3 4 2 2 3" xfId="44783" xr:uid="{71E5742D-B840-4FFE-876F-97AE204D97FA}"/>
    <cellStyle name="Comma 2 4 4 3 4 2 3" xfId="21560" xr:uid="{5A9F166C-33F0-410D-863D-4D7412FBF86F}"/>
    <cellStyle name="Comma 2 4 4 3 4 2 3 2" xfId="52384" xr:uid="{57DD29FB-7E07-4C79-86BB-EDD8CF5718CF}"/>
    <cellStyle name="Comma 2 4 4 3 4 2 4" xfId="36974" xr:uid="{8D420210-D53B-48D3-BB12-5A6FC4F380E8}"/>
    <cellStyle name="Comma 2 4 4 3 4 3" xfId="10155" xr:uid="{BC93C900-0DDD-4AE1-A63A-89B96B193A02}"/>
    <cellStyle name="Comma 2 4 4 3 4 3 2" xfId="25566" xr:uid="{806A5D5B-25A2-4F78-BA67-9AB3DB29D0AB}"/>
    <cellStyle name="Comma 2 4 4 3 4 3 2 2" xfId="56390" xr:uid="{74161774-EE79-4F32-BAD3-1F0D2B4DFAF3}"/>
    <cellStyle name="Comma 2 4 4 3 4 3 3" xfId="40980" xr:uid="{10AC39E6-94B6-45E7-9EAB-1F2A5D984BFA}"/>
    <cellStyle name="Comma 2 4 4 3 4 4" xfId="17757" xr:uid="{C99090DF-94A9-4E85-8F4B-7C333BD89B9F}"/>
    <cellStyle name="Comma 2 4 4 3 4 4 2" xfId="48581" xr:uid="{E719955C-E7D4-471E-A593-F1B963CAA4A6}"/>
    <cellStyle name="Comma 2 4 4 3 4 5" xfId="33171" xr:uid="{8C26F915-5B51-4EC6-9AEA-1B0F043DEB5B}"/>
    <cellStyle name="Comma 2 4 4 3 5" xfId="4248" xr:uid="{F75734AA-05CC-4068-A2E2-8B96C4FE5456}"/>
    <cellStyle name="Comma 2 4 4 3 5 2" xfId="12059" xr:uid="{6C74E859-F1FC-4FFB-8C9E-DB6C86FEAC73}"/>
    <cellStyle name="Comma 2 4 4 3 5 2 2" xfId="27470" xr:uid="{500EC912-AA9B-47A9-A048-70068822697A}"/>
    <cellStyle name="Comma 2 4 4 3 5 2 2 2" xfId="58294" xr:uid="{98FACAF5-D19C-4F86-B10B-8E08E351CD9F}"/>
    <cellStyle name="Comma 2 4 4 3 5 2 3" xfId="42884" xr:uid="{BE5D73CB-C01D-45E9-84C0-0ECE4FED7381}"/>
    <cellStyle name="Comma 2 4 4 3 5 3" xfId="19661" xr:uid="{7355AF76-E7A0-4BFD-903E-072DDD8B06EE}"/>
    <cellStyle name="Comma 2 4 4 3 5 3 2" xfId="50485" xr:uid="{0C45FBB1-B44E-4CB9-871C-EA4480B1C792}"/>
    <cellStyle name="Comma 2 4 4 3 5 4" xfId="35075" xr:uid="{DAFA4A96-14B2-40FC-8F07-74C83FC9C903}"/>
    <cellStyle name="Comma 2 4 4 3 6" xfId="8256" xr:uid="{3F50B76E-1820-4575-BFA6-2964867B4450}"/>
    <cellStyle name="Comma 2 4 4 3 6 2" xfId="23667" xr:uid="{7C295AAE-7393-4110-97AF-A8701E07CE23}"/>
    <cellStyle name="Comma 2 4 4 3 6 2 2" xfId="54491" xr:uid="{A86A9F39-8B85-4EEB-9419-B1B49631AC11}"/>
    <cellStyle name="Comma 2 4 4 3 6 3" xfId="39081" xr:uid="{D936A187-60A8-4D99-9A95-66840A71A833}"/>
    <cellStyle name="Comma 2 4 4 3 7" xfId="15858" xr:uid="{8C900A11-B29B-407B-A3B1-C2D4DCD5D492}"/>
    <cellStyle name="Comma 2 4 4 3 7 2" xfId="46682" xr:uid="{BE30E94C-9A7F-482E-AC5D-9516DBB320EA}"/>
    <cellStyle name="Comma 2 4 4 3 8" xfId="31272" xr:uid="{2A20C619-8CA2-441B-9FF2-2B6C1499A51C}"/>
    <cellStyle name="Comma 2 4 4 4" xfId="865" xr:uid="{0F357722-A291-415E-9364-1610552C61CB}"/>
    <cellStyle name="Comma 2 4 4 4 2" xfId="2764" xr:uid="{77E1F814-F24C-410F-98AF-C5EEA9F5D5A5}"/>
    <cellStyle name="Comma 2 4 4 4 2 2" xfId="6567" xr:uid="{CBE2BE81-48C0-421E-A0E0-7E3751758B89}"/>
    <cellStyle name="Comma 2 4 4 4 2 2 2" xfId="14378" xr:uid="{E6721307-9914-4C51-8871-8D6BFEF32C91}"/>
    <cellStyle name="Comma 2 4 4 4 2 2 2 2" xfId="29789" xr:uid="{0FB0AE4B-7094-4F43-B6CB-ACEA02FA8D27}"/>
    <cellStyle name="Comma 2 4 4 4 2 2 2 2 2" xfId="60613" xr:uid="{A22DD087-3245-4083-9F11-194D0E2ED9A9}"/>
    <cellStyle name="Comma 2 4 4 4 2 2 2 3" xfId="45203" xr:uid="{1737ED5C-1EC9-42BE-BDDB-2E8BA1D96AC3}"/>
    <cellStyle name="Comma 2 4 4 4 2 2 3" xfId="21980" xr:uid="{D7B0D141-E82B-477A-856E-D781C6EABE46}"/>
    <cellStyle name="Comma 2 4 4 4 2 2 3 2" xfId="52804" xr:uid="{D5694135-4CDC-44F3-9BDF-3C890380F03A}"/>
    <cellStyle name="Comma 2 4 4 4 2 2 4" xfId="37394" xr:uid="{C788BD62-D5CD-4000-B7BA-1EEAE663C138}"/>
    <cellStyle name="Comma 2 4 4 4 2 3" xfId="10575" xr:uid="{114C06DA-B2A4-4E9F-BE4D-7559D0C2A87D}"/>
    <cellStyle name="Comma 2 4 4 4 2 3 2" xfId="25986" xr:uid="{934587A0-A1AD-4258-8021-F5695129BAE5}"/>
    <cellStyle name="Comma 2 4 4 4 2 3 2 2" xfId="56810" xr:uid="{97F7D416-CFE7-43B7-98B4-45FBBE37E6BE}"/>
    <cellStyle name="Comma 2 4 4 4 2 3 3" xfId="41400" xr:uid="{4CC51A1C-743E-4517-8F0E-062B61E3DA2B}"/>
    <cellStyle name="Comma 2 4 4 4 2 4" xfId="18177" xr:uid="{F6EC35E2-D67C-407B-A807-F26E276FC613}"/>
    <cellStyle name="Comma 2 4 4 4 2 4 2" xfId="49001" xr:uid="{0DE4AEE2-1DE8-4DF7-982F-044730ABFBCA}"/>
    <cellStyle name="Comma 2 4 4 4 2 5" xfId="33591" xr:uid="{F9178B9C-3936-4AAB-8BDF-E1AD4ED260BC}"/>
    <cellStyle name="Comma 2 4 4 4 3" xfId="4668" xr:uid="{D1262F5E-9551-47E6-B5C6-D7D35E4512A9}"/>
    <cellStyle name="Comma 2 4 4 4 3 2" xfId="12479" xr:uid="{95772A3F-FD9F-46D5-A991-DBF9D4539B43}"/>
    <cellStyle name="Comma 2 4 4 4 3 2 2" xfId="27890" xr:uid="{0044C623-D456-48FB-85B2-4EBFB0D1964E}"/>
    <cellStyle name="Comma 2 4 4 4 3 2 2 2" xfId="58714" xr:uid="{95001284-F26D-47A3-A401-6D5A5C9FFA44}"/>
    <cellStyle name="Comma 2 4 4 4 3 2 3" xfId="43304" xr:uid="{4A047600-AAEB-4992-863D-145BDE7E6E79}"/>
    <cellStyle name="Comma 2 4 4 4 3 3" xfId="20081" xr:uid="{28CD34C8-E88C-4CB9-AA25-26E32B79D372}"/>
    <cellStyle name="Comma 2 4 4 4 3 3 2" xfId="50905" xr:uid="{91435487-ECF1-41A4-8D4A-70B6A5ABD59B}"/>
    <cellStyle name="Comma 2 4 4 4 3 4" xfId="35495" xr:uid="{7A170770-251B-4F99-911B-31E728668C49}"/>
    <cellStyle name="Comma 2 4 4 4 4" xfId="8676" xr:uid="{2757DB5F-4E31-43B3-9E62-E490B5058631}"/>
    <cellStyle name="Comma 2 4 4 4 4 2" xfId="24087" xr:uid="{93C95272-1FA4-4002-A36E-7B664EA1E865}"/>
    <cellStyle name="Comma 2 4 4 4 4 2 2" xfId="54911" xr:uid="{84DDFA8E-3C1C-4540-B0A4-28CDA6E9FA27}"/>
    <cellStyle name="Comma 2 4 4 4 4 3" xfId="39501" xr:uid="{BE10C47C-B6F0-4935-A0CD-C2EDDE40392E}"/>
    <cellStyle name="Comma 2 4 4 4 5" xfId="16278" xr:uid="{2788BE5A-20E7-4B68-8A53-9ECB0AC49F18}"/>
    <cellStyle name="Comma 2 4 4 4 5 2" xfId="47102" xr:uid="{3EE7DEB7-4BDA-4675-9B74-D4F9DECF13DB}"/>
    <cellStyle name="Comma 2 4 4 4 6" xfId="31692" xr:uid="{26A5039C-C53F-416F-9A4E-37F97B2B5524}"/>
    <cellStyle name="Comma 2 4 4 5" xfId="1498" xr:uid="{027A0B3F-A93F-44CD-87D9-4DB03D7307F2}"/>
    <cellStyle name="Comma 2 4 4 5 2" xfId="3397" xr:uid="{F62D06FD-8B19-43EF-9BEA-BE58859A8FFD}"/>
    <cellStyle name="Comma 2 4 4 5 2 2" xfId="7200" xr:uid="{E1EA3658-2830-4635-82AB-0A0624050876}"/>
    <cellStyle name="Comma 2 4 4 5 2 2 2" xfId="15011" xr:uid="{A785C362-A599-4275-9951-905507406D3D}"/>
    <cellStyle name="Comma 2 4 4 5 2 2 2 2" xfId="30422" xr:uid="{2BBA705B-F27E-4D2C-830F-C89E712F4F92}"/>
    <cellStyle name="Comma 2 4 4 5 2 2 2 2 2" xfId="61246" xr:uid="{780D298E-7D96-4332-9AAF-3F711EA7B40A}"/>
    <cellStyle name="Comma 2 4 4 5 2 2 2 3" xfId="45836" xr:uid="{BC21D33D-6853-4375-ADAF-92989325EC16}"/>
    <cellStyle name="Comma 2 4 4 5 2 2 3" xfId="22613" xr:uid="{2C9BBF42-6DC8-4929-BD76-0775C10D925D}"/>
    <cellStyle name="Comma 2 4 4 5 2 2 3 2" xfId="53437" xr:uid="{C6BA6949-D8F7-4CA9-A621-756E33843961}"/>
    <cellStyle name="Comma 2 4 4 5 2 2 4" xfId="38027" xr:uid="{BB589C20-6DFC-455C-B140-0349C78D8091}"/>
    <cellStyle name="Comma 2 4 4 5 2 3" xfId="11208" xr:uid="{39E256B2-4043-4D59-B7B8-7441F4E23E08}"/>
    <cellStyle name="Comma 2 4 4 5 2 3 2" xfId="26619" xr:uid="{B1D573EB-F222-47D5-AF00-A602100C898B}"/>
    <cellStyle name="Comma 2 4 4 5 2 3 2 2" xfId="57443" xr:uid="{44FEE7CE-4610-4747-8DDD-B5AD936C2C33}"/>
    <cellStyle name="Comma 2 4 4 5 2 3 3" xfId="42033" xr:uid="{588F1FDC-1709-46D6-A0AA-8D07154C3EF3}"/>
    <cellStyle name="Comma 2 4 4 5 2 4" xfId="18810" xr:uid="{C1712A4C-6358-4A64-BEBB-154B8777CCA1}"/>
    <cellStyle name="Comma 2 4 4 5 2 4 2" xfId="49634" xr:uid="{C3066FBD-B902-46CB-AD20-75D12346F93B}"/>
    <cellStyle name="Comma 2 4 4 5 2 5" xfId="34224" xr:uid="{59433A40-F44D-4F1A-ABFE-49AE7F081EA0}"/>
    <cellStyle name="Comma 2 4 4 5 3" xfId="5301" xr:uid="{FE483044-851C-4D92-BD23-016924890E44}"/>
    <cellStyle name="Comma 2 4 4 5 3 2" xfId="13112" xr:uid="{2E557EBC-EFFB-4C29-ABC3-AB60639CA3BB}"/>
    <cellStyle name="Comma 2 4 4 5 3 2 2" xfId="28523" xr:uid="{B7048A0C-571B-4C0B-B404-F879667CEE7F}"/>
    <cellStyle name="Comma 2 4 4 5 3 2 2 2" xfId="59347" xr:uid="{D33696BC-059B-430E-8D0D-DC11C0B0F6B7}"/>
    <cellStyle name="Comma 2 4 4 5 3 2 3" xfId="43937" xr:uid="{AF1FF0F2-0A91-4420-B38D-58A9F8AAEF16}"/>
    <cellStyle name="Comma 2 4 4 5 3 3" xfId="20714" xr:uid="{7F2EF2D9-4B75-43BD-93B7-A233287420B0}"/>
    <cellStyle name="Comma 2 4 4 5 3 3 2" xfId="51538" xr:uid="{79EDA1A4-9313-482F-B8D8-C642E7F66AF1}"/>
    <cellStyle name="Comma 2 4 4 5 3 4" xfId="36128" xr:uid="{3EA1A0AA-2483-4A15-B81F-54DC43C7295B}"/>
    <cellStyle name="Comma 2 4 4 5 4" xfId="9309" xr:uid="{D02BA155-94B7-47D1-A33F-FE907C7C1C7E}"/>
    <cellStyle name="Comma 2 4 4 5 4 2" xfId="24720" xr:uid="{04CEDAC1-73D8-48E9-9E70-C1AC742AF367}"/>
    <cellStyle name="Comma 2 4 4 5 4 2 2" xfId="55544" xr:uid="{76D74C31-D0D4-4F9A-9A0B-3D8BF938C701}"/>
    <cellStyle name="Comma 2 4 4 5 4 3" xfId="40134" xr:uid="{E61FC608-B620-4A46-A9BE-98A38F8ACA84}"/>
    <cellStyle name="Comma 2 4 4 5 5" xfId="16911" xr:uid="{FE2F3475-4F1C-4DB9-AF0D-870DF5A486C2}"/>
    <cellStyle name="Comma 2 4 4 5 5 2" xfId="47735" xr:uid="{5133A4E1-0283-45FC-86FF-5EF71E5F9CF2}"/>
    <cellStyle name="Comma 2 4 4 5 6" xfId="32325" xr:uid="{AF5E8AAE-3ADF-44C8-8EBE-C27C00020601}"/>
    <cellStyle name="Comma 2 4 4 6" xfId="2131" xr:uid="{53523117-6BCC-4E1B-8270-19FF81C98A40}"/>
    <cellStyle name="Comma 2 4 4 6 2" xfId="5934" xr:uid="{E44CBA81-73F7-4222-80E2-B5009F5C25E2}"/>
    <cellStyle name="Comma 2 4 4 6 2 2" xfId="13745" xr:uid="{86E23800-A8E8-44D3-9E9E-9412AA35390A}"/>
    <cellStyle name="Comma 2 4 4 6 2 2 2" xfId="29156" xr:uid="{115B155F-9CAF-4D22-BEE9-A4A995092E7E}"/>
    <cellStyle name="Comma 2 4 4 6 2 2 2 2" xfId="59980" xr:uid="{A158CF1C-4EFE-4395-A6ED-B1B861630AC3}"/>
    <cellStyle name="Comma 2 4 4 6 2 2 3" xfId="44570" xr:uid="{D05E97BA-0B02-4C9D-A8C8-260EEC0E7083}"/>
    <cellStyle name="Comma 2 4 4 6 2 3" xfId="21347" xr:uid="{AC93ACC4-F9D7-4723-823E-A968DD2A56BB}"/>
    <cellStyle name="Comma 2 4 4 6 2 3 2" xfId="52171" xr:uid="{1A6F9F44-36F1-4A2E-B1E9-513F89C211D4}"/>
    <cellStyle name="Comma 2 4 4 6 2 4" xfId="36761" xr:uid="{0D45DFF7-A7EC-41DA-A204-66266C9734DD}"/>
    <cellStyle name="Comma 2 4 4 6 3" xfId="9942" xr:uid="{88F9502C-BC80-4878-9B40-53D24E8F5604}"/>
    <cellStyle name="Comma 2 4 4 6 3 2" xfId="25353" xr:uid="{48296859-F80A-4E93-A5DC-D8BA1AAF2575}"/>
    <cellStyle name="Comma 2 4 4 6 3 2 2" xfId="56177" xr:uid="{B3590AE2-1471-41D5-9E01-3DD2B5BD2DFB}"/>
    <cellStyle name="Comma 2 4 4 6 3 3" xfId="40767" xr:uid="{05A921FB-0C0B-4A89-A9BD-1496D0923CFB}"/>
    <cellStyle name="Comma 2 4 4 6 4" xfId="17544" xr:uid="{0FAA4332-74F6-4AF6-B163-D85960590C3D}"/>
    <cellStyle name="Comma 2 4 4 6 4 2" xfId="48368" xr:uid="{80FBCBED-1091-4EE4-97EC-6A8EE5BE4038}"/>
    <cellStyle name="Comma 2 4 4 6 5" xfId="32958" xr:uid="{75538F9C-67F6-4B38-A260-BDFEF2FD26F5}"/>
    <cellStyle name="Comma 2 4 4 7" xfId="4035" xr:uid="{2D4EB02F-E258-477A-8AFE-DF12E85FB084}"/>
    <cellStyle name="Comma 2 4 4 7 2" xfId="11846" xr:uid="{170C54D9-8FF2-4929-BC4E-816757AA2043}"/>
    <cellStyle name="Comma 2 4 4 7 2 2" xfId="27257" xr:uid="{E563A1D0-5A8B-414B-AC8C-CF63F4E8C95A}"/>
    <cellStyle name="Comma 2 4 4 7 2 2 2" xfId="58081" xr:uid="{789D68D4-96B1-493C-AB2F-C7402CB985B9}"/>
    <cellStyle name="Comma 2 4 4 7 2 3" xfId="42671" xr:uid="{E634A07F-AC8D-467D-80ED-45537098FEDD}"/>
    <cellStyle name="Comma 2 4 4 7 3" xfId="19448" xr:uid="{91339C9B-333B-4340-9C60-AC1879F43BD9}"/>
    <cellStyle name="Comma 2 4 4 7 3 2" xfId="50272" xr:uid="{08FC8424-4837-419B-B5D5-53DA95DAF8FC}"/>
    <cellStyle name="Comma 2 4 4 7 4" xfId="34862" xr:uid="{37D7EC4A-C6A7-4401-AC03-D3B732F447CD}"/>
    <cellStyle name="Comma 2 4 4 8" xfId="8043" xr:uid="{D7C97B5A-5066-477C-A625-BA75C7D5162D}"/>
    <cellStyle name="Comma 2 4 4 8 2" xfId="23454" xr:uid="{466F172B-03CB-436A-99E3-6F59E80A4A74}"/>
    <cellStyle name="Comma 2 4 4 8 2 2" xfId="54278" xr:uid="{1DB8F202-DC85-4C28-BD5F-047D80680C78}"/>
    <cellStyle name="Comma 2 4 4 8 3" xfId="38868" xr:uid="{44705CF6-8465-46ED-BF7A-C9241CE839A6}"/>
    <cellStyle name="Comma 2 4 4 9" xfId="7834" xr:uid="{3940F7B8-3EF3-42A9-AD98-3C5853E041F0}"/>
    <cellStyle name="Comma 2 4 4 9 2" xfId="23245" xr:uid="{408716CE-C536-443F-B2EF-5EF069E01B1C}"/>
    <cellStyle name="Comma 2 4 4 9 2 2" xfId="54069" xr:uid="{AF98F3FF-1955-4E4C-85E5-18B655B43020}"/>
    <cellStyle name="Comma 2 4 4 9 3" xfId="38659" xr:uid="{3F2390F2-2010-40EB-B768-64777ECDC8C1}"/>
    <cellStyle name="Comma 2 4 5" xfId="151" xr:uid="{073D56FC-F529-44DB-9088-DCFEA188C16A}"/>
    <cellStyle name="Comma 2 4 5 10" xfId="15565" xr:uid="{8779B60D-F101-4951-B9D0-893757F26242}"/>
    <cellStyle name="Comma 2 4 5 10 2" xfId="46389" xr:uid="{02E2D39A-8411-4BF5-A2AD-1384CA180FEB}"/>
    <cellStyle name="Comma 2 4 5 11" xfId="30979" xr:uid="{51CB3FE9-5C7A-43C6-9012-35C660F185BA}"/>
    <cellStyle name="Comma 2 4 5 2" xfId="574" xr:uid="{B6BF754D-5C34-44B6-9B13-DD76BC97541F}"/>
    <cellStyle name="Comma 2 4 5 2 2" xfId="1207" xr:uid="{FCEB9FE6-EFDC-4584-9349-0FE5BB414167}"/>
    <cellStyle name="Comma 2 4 5 2 2 2" xfId="3106" xr:uid="{73E94102-CE97-4497-BFAA-6DD25914CD07}"/>
    <cellStyle name="Comma 2 4 5 2 2 2 2" xfId="6909" xr:uid="{306383EC-084E-4381-BB02-0ED6F584EED4}"/>
    <cellStyle name="Comma 2 4 5 2 2 2 2 2" xfId="14720" xr:uid="{9CD132A0-059E-4019-AB5F-312E33819030}"/>
    <cellStyle name="Comma 2 4 5 2 2 2 2 2 2" xfId="30131" xr:uid="{E7E5B6ED-B273-413B-80F8-1E0E2CBF8269}"/>
    <cellStyle name="Comma 2 4 5 2 2 2 2 2 2 2" xfId="60955" xr:uid="{8A5F9EE0-4A7A-4061-B2CA-758A2BAAD79E}"/>
    <cellStyle name="Comma 2 4 5 2 2 2 2 2 3" xfId="45545" xr:uid="{959A8920-451E-4A33-AEAA-3B0A64ED27D1}"/>
    <cellStyle name="Comma 2 4 5 2 2 2 2 3" xfId="22322" xr:uid="{C74D4033-9020-49A7-BDDE-DE697A801F33}"/>
    <cellStyle name="Comma 2 4 5 2 2 2 2 3 2" xfId="53146" xr:uid="{DFAE4490-21DC-434F-893B-EABD65FA98E9}"/>
    <cellStyle name="Comma 2 4 5 2 2 2 2 4" xfId="37736" xr:uid="{9A7D25AB-C3C9-49A2-80F3-ADAFE3C34DF1}"/>
    <cellStyle name="Comma 2 4 5 2 2 2 3" xfId="10917" xr:uid="{885E53BC-C1AE-4CC3-9F22-C6910CF6D4F6}"/>
    <cellStyle name="Comma 2 4 5 2 2 2 3 2" xfId="26328" xr:uid="{A9917CFD-E3D1-4EAE-B935-A24224455CA0}"/>
    <cellStyle name="Comma 2 4 5 2 2 2 3 2 2" xfId="57152" xr:uid="{678620FD-159F-47E6-8918-9EF6ABE6AB56}"/>
    <cellStyle name="Comma 2 4 5 2 2 2 3 3" xfId="41742" xr:uid="{E1100046-EE90-4362-9E22-87C1A36C7709}"/>
    <cellStyle name="Comma 2 4 5 2 2 2 4" xfId="18519" xr:uid="{176379DB-ECEB-4530-A423-5097933CC16C}"/>
    <cellStyle name="Comma 2 4 5 2 2 2 4 2" xfId="49343" xr:uid="{F4AE2BA5-C10F-4433-93B0-CBF063FAE201}"/>
    <cellStyle name="Comma 2 4 5 2 2 2 5" xfId="33933" xr:uid="{075F3241-F0D3-42EB-8B12-3A8AA87D48C1}"/>
    <cellStyle name="Comma 2 4 5 2 2 3" xfId="5010" xr:uid="{872C541F-CB6E-4A88-AA0E-49A8B6F75A56}"/>
    <cellStyle name="Comma 2 4 5 2 2 3 2" xfId="12821" xr:uid="{77C4AB0D-400F-4CA6-9956-9403388EE06C}"/>
    <cellStyle name="Comma 2 4 5 2 2 3 2 2" xfId="28232" xr:uid="{02208C87-97A7-41B2-AE03-14B42A4F02DC}"/>
    <cellStyle name="Comma 2 4 5 2 2 3 2 2 2" xfId="59056" xr:uid="{9EBD8EAA-00D3-4CBC-89D1-63F77A473F72}"/>
    <cellStyle name="Comma 2 4 5 2 2 3 2 3" xfId="43646" xr:uid="{D84B05C9-9F29-4FA6-A06A-70D930435530}"/>
    <cellStyle name="Comma 2 4 5 2 2 3 3" xfId="20423" xr:uid="{AFC5D02A-1B36-407F-BC44-E38DDB00E7DA}"/>
    <cellStyle name="Comma 2 4 5 2 2 3 3 2" xfId="51247" xr:uid="{3E81BF21-4937-445E-8435-03CC47997FCA}"/>
    <cellStyle name="Comma 2 4 5 2 2 3 4" xfId="35837" xr:uid="{97C02EF6-AB9F-4FD3-9B3F-E5CC402530D8}"/>
    <cellStyle name="Comma 2 4 5 2 2 4" xfId="9018" xr:uid="{AF0CCF92-B678-485A-9552-270EBDBC9FFB}"/>
    <cellStyle name="Comma 2 4 5 2 2 4 2" xfId="24429" xr:uid="{FEF45A3B-7AA0-45B1-B94F-0ED9E3721D9E}"/>
    <cellStyle name="Comma 2 4 5 2 2 4 2 2" xfId="55253" xr:uid="{A21D2189-118B-42A8-9D12-462E29DC9C81}"/>
    <cellStyle name="Comma 2 4 5 2 2 4 3" xfId="39843" xr:uid="{EE9E9B5D-EEEB-4773-9472-F24C333FE1DB}"/>
    <cellStyle name="Comma 2 4 5 2 2 5" xfId="16620" xr:uid="{C3D6FCD9-0783-4CDC-A155-D98198643455}"/>
    <cellStyle name="Comma 2 4 5 2 2 5 2" xfId="47444" xr:uid="{E43D2E9B-3330-4F0A-A05C-1F57A23541BC}"/>
    <cellStyle name="Comma 2 4 5 2 2 6" xfId="32034" xr:uid="{40807ED7-DEAA-4417-92FD-E409C5A8DBB5}"/>
    <cellStyle name="Comma 2 4 5 2 3" xfId="1840" xr:uid="{7B9ACB22-1240-4BC9-86E6-6477AB219B37}"/>
    <cellStyle name="Comma 2 4 5 2 3 2" xfId="3739" xr:uid="{D83232C3-F227-4339-A5B1-783E2163CC23}"/>
    <cellStyle name="Comma 2 4 5 2 3 2 2" xfId="7542" xr:uid="{FB60434C-EE76-4395-ACDD-DF0D2D915058}"/>
    <cellStyle name="Comma 2 4 5 2 3 2 2 2" xfId="15353" xr:uid="{9FE79A28-A8D6-4CB6-B0F8-98BA006487DE}"/>
    <cellStyle name="Comma 2 4 5 2 3 2 2 2 2" xfId="30764" xr:uid="{F0FA07B2-4E4B-4C6F-B45D-2741F4DA48B3}"/>
    <cellStyle name="Comma 2 4 5 2 3 2 2 2 2 2" xfId="61588" xr:uid="{D0B0944D-AE84-4E55-92B9-186A6F1BE9EC}"/>
    <cellStyle name="Comma 2 4 5 2 3 2 2 2 3" xfId="46178" xr:uid="{5652E076-186C-40E4-984F-E123D5EC71FA}"/>
    <cellStyle name="Comma 2 4 5 2 3 2 2 3" xfId="22955" xr:uid="{BA231C12-9459-43A3-B3BA-5C15B2B5D36D}"/>
    <cellStyle name="Comma 2 4 5 2 3 2 2 3 2" xfId="53779" xr:uid="{EDD1B395-6DC2-4FDB-AA0F-C60C303718D3}"/>
    <cellStyle name="Comma 2 4 5 2 3 2 2 4" xfId="38369" xr:uid="{F324E791-7B2C-4901-98FA-3ACB3AB1A282}"/>
    <cellStyle name="Comma 2 4 5 2 3 2 3" xfId="11550" xr:uid="{82070D0C-4DD1-4A36-AA1A-F5E2A83DEE45}"/>
    <cellStyle name="Comma 2 4 5 2 3 2 3 2" xfId="26961" xr:uid="{9CBDC752-E069-43C2-A8B7-6C376E3F95B3}"/>
    <cellStyle name="Comma 2 4 5 2 3 2 3 2 2" xfId="57785" xr:uid="{CC2FDAF9-45B0-40E1-BDB4-3DFD64FB0814}"/>
    <cellStyle name="Comma 2 4 5 2 3 2 3 3" xfId="42375" xr:uid="{957C90C7-1445-4C42-80D7-2A89FADE6FAB}"/>
    <cellStyle name="Comma 2 4 5 2 3 2 4" xfId="19152" xr:uid="{1C8EE396-D8B4-41B7-9A80-AE4A50067DC2}"/>
    <cellStyle name="Comma 2 4 5 2 3 2 4 2" xfId="49976" xr:uid="{1BB5DF3D-EB49-47B1-A0AF-9291096253E8}"/>
    <cellStyle name="Comma 2 4 5 2 3 2 5" xfId="34566" xr:uid="{BDC95BE6-CB5E-4F90-8CBB-512A26ABFCDB}"/>
    <cellStyle name="Comma 2 4 5 2 3 3" xfId="5643" xr:uid="{76A87F71-9FFE-4CB0-8CF9-81A0554235F2}"/>
    <cellStyle name="Comma 2 4 5 2 3 3 2" xfId="13454" xr:uid="{C926E1BB-E3E3-4ECF-B160-39D0E83C7282}"/>
    <cellStyle name="Comma 2 4 5 2 3 3 2 2" xfId="28865" xr:uid="{58145973-CF01-4C57-A0E1-8A59B78DB12B}"/>
    <cellStyle name="Comma 2 4 5 2 3 3 2 2 2" xfId="59689" xr:uid="{00155A65-2537-495B-B467-68C2FB8274A5}"/>
    <cellStyle name="Comma 2 4 5 2 3 3 2 3" xfId="44279" xr:uid="{F3651A1E-30B0-46EC-BB61-C725DB1C723A}"/>
    <cellStyle name="Comma 2 4 5 2 3 3 3" xfId="21056" xr:uid="{FCE493E0-B7CB-4AA3-B72E-D64DD108FF00}"/>
    <cellStyle name="Comma 2 4 5 2 3 3 3 2" xfId="51880" xr:uid="{36B63646-8F78-4140-A269-EC59B5B8DBD2}"/>
    <cellStyle name="Comma 2 4 5 2 3 3 4" xfId="36470" xr:uid="{B019C416-1CD2-4DF7-A84A-5742D1B646F1}"/>
    <cellStyle name="Comma 2 4 5 2 3 4" xfId="9651" xr:uid="{D6EFA336-8CC6-4EAF-9AD9-C8834F063B1A}"/>
    <cellStyle name="Comma 2 4 5 2 3 4 2" xfId="25062" xr:uid="{6A04BD8B-29D4-4FB3-B923-22C559408B27}"/>
    <cellStyle name="Comma 2 4 5 2 3 4 2 2" xfId="55886" xr:uid="{450F0601-0025-4220-BC36-96EB661FD7A2}"/>
    <cellStyle name="Comma 2 4 5 2 3 4 3" xfId="40476" xr:uid="{70B2C99D-FD22-45AE-8C8D-EE4E0E4D243E}"/>
    <cellStyle name="Comma 2 4 5 2 3 5" xfId="17253" xr:uid="{9AE7F732-0AC1-4D0D-8FFF-0125B108F26F}"/>
    <cellStyle name="Comma 2 4 5 2 3 5 2" xfId="48077" xr:uid="{09EBCE7B-6F23-4889-B171-474F06EADDD0}"/>
    <cellStyle name="Comma 2 4 5 2 3 6" xfId="32667" xr:uid="{02435EBD-30B6-480C-8C9B-E6FE4B2AED89}"/>
    <cellStyle name="Comma 2 4 5 2 4" xfId="2473" xr:uid="{73BD386D-17F9-42F5-8ED6-02F55914AE2D}"/>
    <cellStyle name="Comma 2 4 5 2 4 2" xfId="6276" xr:uid="{5B2A839F-8625-4D62-80EF-0B699CA3FF16}"/>
    <cellStyle name="Comma 2 4 5 2 4 2 2" xfId="14087" xr:uid="{C59B5B16-8716-4A1D-A48E-86EC433093D7}"/>
    <cellStyle name="Comma 2 4 5 2 4 2 2 2" xfId="29498" xr:uid="{FA65206B-ADDA-40FE-A961-0BF7398152BB}"/>
    <cellStyle name="Comma 2 4 5 2 4 2 2 2 2" xfId="60322" xr:uid="{DB9D41F8-F6C5-4A0A-8CC8-43B0299BAD46}"/>
    <cellStyle name="Comma 2 4 5 2 4 2 2 3" xfId="44912" xr:uid="{4B461799-8041-4271-83D2-1CA24BA60C22}"/>
    <cellStyle name="Comma 2 4 5 2 4 2 3" xfId="21689" xr:uid="{248801DC-BAC8-4636-BCE0-CCF359C74C52}"/>
    <cellStyle name="Comma 2 4 5 2 4 2 3 2" xfId="52513" xr:uid="{35BCCF79-DFB0-4787-9297-0D1A487A4142}"/>
    <cellStyle name="Comma 2 4 5 2 4 2 4" xfId="37103" xr:uid="{B7F56F2B-4AC5-47C5-B251-8653A3E3FF50}"/>
    <cellStyle name="Comma 2 4 5 2 4 3" xfId="10284" xr:uid="{F84204D7-074B-4CE1-A23C-DCFCDFE33B5C}"/>
    <cellStyle name="Comma 2 4 5 2 4 3 2" xfId="25695" xr:uid="{C75D1614-BA01-4039-8A40-3243A809C1D2}"/>
    <cellStyle name="Comma 2 4 5 2 4 3 2 2" xfId="56519" xr:uid="{DF001FC7-51A8-4CD3-8D2A-7799145D582D}"/>
    <cellStyle name="Comma 2 4 5 2 4 3 3" xfId="41109" xr:uid="{D117109B-D2CD-42C7-BF4B-CEB3C8BBA5D9}"/>
    <cellStyle name="Comma 2 4 5 2 4 4" xfId="17886" xr:uid="{62DDEA5D-A054-4744-BF4A-CD8B89D32E19}"/>
    <cellStyle name="Comma 2 4 5 2 4 4 2" xfId="48710" xr:uid="{706F7CF5-A287-4653-A28B-CB82C810F148}"/>
    <cellStyle name="Comma 2 4 5 2 4 5" xfId="33300" xr:uid="{6D1EF2E1-F616-416B-9A61-28C3A0A89899}"/>
    <cellStyle name="Comma 2 4 5 2 5" xfId="4377" xr:uid="{9C01CA64-A19A-430B-96AA-EF8FE456B244}"/>
    <cellStyle name="Comma 2 4 5 2 5 2" xfId="12188" xr:uid="{DD674B80-33B2-446A-B54D-3F9D2F8BE311}"/>
    <cellStyle name="Comma 2 4 5 2 5 2 2" xfId="27599" xr:uid="{1832570F-3573-452C-8A08-58B8A0E7A749}"/>
    <cellStyle name="Comma 2 4 5 2 5 2 2 2" xfId="58423" xr:uid="{396A2370-0AA2-4E94-843E-1AE072B191BC}"/>
    <cellStyle name="Comma 2 4 5 2 5 2 3" xfId="43013" xr:uid="{FACA5AAD-CCA1-42C0-923F-2E7BE4D3DE62}"/>
    <cellStyle name="Comma 2 4 5 2 5 3" xfId="19790" xr:uid="{A6A9A905-9AAB-46B5-90AA-0A87C45533F3}"/>
    <cellStyle name="Comma 2 4 5 2 5 3 2" xfId="50614" xr:uid="{601A5D91-FFE7-45BC-86BD-C98ECB10B97B}"/>
    <cellStyle name="Comma 2 4 5 2 5 4" xfId="35204" xr:uid="{8925412B-EDA0-46F5-83EA-C6BE342A1895}"/>
    <cellStyle name="Comma 2 4 5 2 6" xfId="8385" xr:uid="{325CA367-EB9B-49B8-B4FB-53031B50D073}"/>
    <cellStyle name="Comma 2 4 5 2 6 2" xfId="23796" xr:uid="{655A580E-7100-4EBB-8F18-3E188C10C03E}"/>
    <cellStyle name="Comma 2 4 5 2 6 2 2" xfId="54620" xr:uid="{8E05E8B8-1260-443A-9FB2-9FD4C50CB199}"/>
    <cellStyle name="Comma 2 4 5 2 6 3" xfId="39210" xr:uid="{7D6E09FF-8BE4-45E8-8C2E-384094C893BD}"/>
    <cellStyle name="Comma 2 4 5 2 7" xfId="15987" xr:uid="{A134AF50-7B82-43A5-A2BE-78221F5FC9A4}"/>
    <cellStyle name="Comma 2 4 5 2 7 2" xfId="46811" xr:uid="{7C146541-4A80-47B1-9C4F-7FF9F62BADFA}"/>
    <cellStyle name="Comma 2 4 5 2 8" xfId="31401" xr:uid="{1BEAC166-2116-423E-B828-F77AD143EF87}"/>
    <cellStyle name="Comma 2 4 5 3" xfId="365" xr:uid="{654012A4-AEBF-4A28-A224-C70C234744A5}"/>
    <cellStyle name="Comma 2 4 5 3 2" xfId="998" xr:uid="{E032FEBD-E93D-4783-B6EC-6E754055D49F}"/>
    <cellStyle name="Comma 2 4 5 3 2 2" xfId="2897" xr:uid="{467123C0-7F55-4EC3-B659-D772CF1E4D22}"/>
    <cellStyle name="Comma 2 4 5 3 2 2 2" xfId="6700" xr:uid="{E925C7A5-AE06-419F-9B1A-6A851FCC2AD7}"/>
    <cellStyle name="Comma 2 4 5 3 2 2 2 2" xfId="14511" xr:uid="{98450F46-0DA5-417D-8248-05919570056F}"/>
    <cellStyle name="Comma 2 4 5 3 2 2 2 2 2" xfId="29922" xr:uid="{595E9866-D588-4B4C-999A-0D6FFD334E06}"/>
    <cellStyle name="Comma 2 4 5 3 2 2 2 2 2 2" xfId="60746" xr:uid="{D998B6DC-F79F-4D95-8688-9BDCB68C335A}"/>
    <cellStyle name="Comma 2 4 5 3 2 2 2 2 3" xfId="45336" xr:uid="{470D4DD7-3962-4F91-877B-FE5747A1E733}"/>
    <cellStyle name="Comma 2 4 5 3 2 2 2 3" xfId="22113" xr:uid="{97BC6EE7-04FB-422B-8E24-335D5084DCC4}"/>
    <cellStyle name="Comma 2 4 5 3 2 2 2 3 2" xfId="52937" xr:uid="{EC6DB95E-D399-42F4-B1C3-8C4261E1794A}"/>
    <cellStyle name="Comma 2 4 5 3 2 2 2 4" xfId="37527" xr:uid="{C71C919B-FF0C-48E6-9E61-9FCF6C49698F}"/>
    <cellStyle name="Comma 2 4 5 3 2 2 3" xfId="10708" xr:uid="{3B4093DA-0F91-4343-9FDA-38CF169450B4}"/>
    <cellStyle name="Comma 2 4 5 3 2 2 3 2" xfId="26119" xr:uid="{57DAC630-EBB3-4AC5-BD4B-B2C0E9DE65C8}"/>
    <cellStyle name="Comma 2 4 5 3 2 2 3 2 2" xfId="56943" xr:uid="{DF967487-BA22-44F6-BD90-0F6D55E4D8F7}"/>
    <cellStyle name="Comma 2 4 5 3 2 2 3 3" xfId="41533" xr:uid="{660D96F2-64F2-4116-9DBC-1E724661F487}"/>
    <cellStyle name="Comma 2 4 5 3 2 2 4" xfId="18310" xr:uid="{7244CF00-DE8D-41B7-8B2E-ECADAC133C5A}"/>
    <cellStyle name="Comma 2 4 5 3 2 2 4 2" xfId="49134" xr:uid="{66F5D02C-FB65-4E22-BD26-79AB172D0A1A}"/>
    <cellStyle name="Comma 2 4 5 3 2 2 5" xfId="33724" xr:uid="{5E009518-9206-4321-A85A-0C01973DF1F7}"/>
    <cellStyle name="Comma 2 4 5 3 2 3" xfId="4801" xr:uid="{88DAD432-7B49-4A9C-BBDB-2B33049ADF31}"/>
    <cellStyle name="Comma 2 4 5 3 2 3 2" xfId="12612" xr:uid="{C47E8F84-1126-4B45-B95E-8F16768E9364}"/>
    <cellStyle name="Comma 2 4 5 3 2 3 2 2" xfId="28023" xr:uid="{78B5F909-1B06-4FB5-B786-08F7B41DDA35}"/>
    <cellStyle name="Comma 2 4 5 3 2 3 2 2 2" xfId="58847" xr:uid="{70D6B167-D40D-44E2-841E-67FA45D06AD4}"/>
    <cellStyle name="Comma 2 4 5 3 2 3 2 3" xfId="43437" xr:uid="{393E7F76-8F04-4CCF-8D9E-FB549D34365E}"/>
    <cellStyle name="Comma 2 4 5 3 2 3 3" xfId="20214" xr:uid="{2562780B-650F-48B3-88EC-9D0F63D675B4}"/>
    <cellStyle name="Comma 2 4 5 3 2 3 3 2" xfId="51038" xr:uid="{B75BD2A3-0482-4F61-A71A-7FAD9D9E248E}"/>
    <cellStyle name="Comma 2 4 5 3 2 3 4" xfId="35628" xr:uid="{307EC7C8-5E7E-4AA9-8B86-151DF7C3FF92}"/>
    <cellStyle name="Comma 2 4 5 3 2 4" xfId="8809" xr:uid="{E737588B-6C88-4D09-B3FC-11F122E0D1F1}"/>
    <cellStyle name="Comma 2 4 5 3 2 4 2" xfId="24220" xr:uid="{BEBB06B0-58AA-4B2E-B5AB-DDFD0761B569}"/>
    <cellStyle name="Comma 2 4 5 3 2 4 2 2" xfId="55044" xr:uid="{CA97078C-881D-4B16-B37B-D709116E658E}"/>
    <cellStyle name="Comma 2 4 5 3 2 4 3" xfId="39634" xr:uid="{57EDDD50-D24A-4FAD-9FE4-C0BF998AF141}"/>
    <cellStyle name="Comma 2 4 5 3 2 5" xfId="16411" xr:uid="{86B0A8A7-9C01-4BF0-9A31-46926CDA1C11}"/>
    <cellStyle name="Comma 2 4 5 3 2 5 2" xfId="47235" xr:uid="{12D05753-5E67-4F79-9082-B1177D14A38C}"/>
    <cellStyle name="Comma 2 4 5 3 2 6" xfId="31825" xr:uid="{1315BB76-C714-4F7F-AE78-F0063FEEC47C}"/>
    <cellStyle name="Comma 2 4 5 3 3" xfId="1631" xr:uid="{937D71B6-C534-4920-83C5-1E2DC3E7EDA8}"/>
    <cellStyle name="Comma 2 4 5 3 3 2" xfId="3530" xr:uid="{69AEF904-E026-4B93-BE2B-DE6B5525BAF0}"/>
    <cellStyle name="Comma 2 4 5 3 3 2 2" xfId="7333" xr:uid="{7FD2928E-32CD-4D31-AFA6-F60FD42F6074}"/>
    <cellStyle name="Comma 2 4 5 3 3 2 2 2" xfId="15144" xr:uid="{EDDF962D-7C51-45F7-918A-B0353D575977}"/>
    <cellStyle name="Comma 2 4 5 3 3 2 2 2 2" xfId="30555" xr:uid="{B4191EB0-A165-475E-AEBF-95B8351DF846}"/>
    <cellStyle name="Comma 2 4 5 3 3 2 2 2 2 2" xfId="61379" xr:uid="{29BF5483-78AB-4F4A-B098-01234CB0E081}"/>
    <cellStyle name="Comma 2 4 5 3 3 2 2 2 3" xfId="45969" xr:uid="{BDBCAE20-9C4B-4897-8749-5AA9043B470E}"/>
    <cellStyle name="Comma 2 4 5 3 3 2 2 3" xfId="22746" xr:uid="{E6A1E78D-65BF-4154-956E-7599F30BE0A4}"/>
    <cellStyle name="Comma 2 4 5 3 3 2 2 3 2" xfId="53570" xr:uid="{1C8C94EA-799C-4D66-BEC8-42AC47DE5FA6}"/>
    <cellStyle name="Comma 2 4 5 3 3 2 2 4" xfId="38160" xr:uid="{D753247C-51BB-43FC-8FB6-147D041BF6D9}"/>
    <cellStyle name="Comma 2 4 5 3 3 2 3" xfId="11341" xr:uid="{7D65AE13-0054-4518-8A0C-229D1657E1B1}"/>
    <cellStyle name="Comma 2 4 5 3 3 2 3 2" xfId="26752" xr:uid="{6E7253DC-C919-4EC5-8086-8B5F7CA09CB1}"/>
    <cellStyle name="Comma 2 4 5 3 3 2 3 2 2" xfId="57576" xr:uid="{658F5A02-338D-4CBB-895F-6F6ED52BAD2F}"/>
    <cellStyle name="Comma 2 4 5 3 3 2 3 3" xfId="42166" xr:uid="{600B1FF1-4F9D-465A-85B0-2F90797A08B8}"/>
    <cellStyle name="Comma 2 4 5 3 3 2 4" xfId="18943" xr:uid="{4D3A35DA-D1FC-4CCC-81B9-C5D7611584DC}"/>
    <cellStyle name="Comma 2 4 5 3 3 2 4 2" xfId="49767" xr:uid="{CA1E781C-FE75-4DBE-B226-4D888B7CF2F0}"/>
    <cellStyle name="Comma 2 4 5 3 3 2 5" xfId="34357" xr:uid="{EE6A4FB4-168E-4F53-BC3B-442EC93AF7A0}"/>
    <cellStyle name="Comma 2 4 5 3 3 3" xfId="5434" xr:uid="{84D95972-09CC-438B-948B-1515F9C8D8EB}"/>
    <cellStyle name="Comma 2 4 5 3 3 3 2" xfId="13245" xr:uid="{50575B17-1BF6-4445-BAA0-79F5C69B820C}"/>
    <cellStyle name="Comma 2 4 5 3 3 3 2 2" xfId="28656" xr:uid="{783FF67A-2C59-44A4-9724-80F11FBADBF5}"/>
    <cellStyle name="Comma 2 4 5 3 3 3 2 2 2" xfId="59480" xr:uid="{63BA099E-DC73-4179-9846-53B1D87DE2A4}"/>
    <cellStyle name="Comma 2 4 5 3 3 3 2 3" xfId="44070" xr:uid="{E449E421-C5E3-45C2-BC06-C4E7BF18E881}"/>
    <cellStyle name="Comma 2 4 5 3 3 3 3" xfId="20847" xr:uid="{EFC813AE-5B5C-4FB9-BEDC-79775CE2A865}"/>
    <cellStyle name="Comma 2 4 5 3 3 3 3 2" xfId="51671" xr:uid="{0E17E8EF-8457-462C-9F56-1C70D6490612}"/>
    <cellStyle name="Comma 2 4 5 3 3 3 4" xfId="36261" xr:uid="{72567D4F-9DC7-4888-A889-C65A9EAC9051}"/>
    <cellStyle name="Comma 2 4 5 3 3 4" xfId="9442" xr:uid="{6008328B-2169-49E1-A349-3C8ED5A55869}"/>
    <cellStyle name="Comma 2 4 5 3 3 4 2" xfId="24853" xr:uid="{FA9CF7B7-5F63-4341-8BCE-1612F4AABD5C}"/>
    <cellStyle name="Comma 2 4 5 3 3 4 2 2" xfId="55677" xr:uid="{4326BD34-9D41-4D6E-9C8F-9F35C9AFBBF2}"/>
    <cellStyle name="Comma 2 4 5 3 3 4 3" xfId="40267" xr:uid="{CDC308F7-EA36-4C94-8CFD-6846089E175F}"/>
    <cellStyle name="Comma 2 4 5 3 3 5" xfId="17044" xr:uid="{5C8AB64F-DA59-42C0-B9CF-69E460C6E3B2}"/>
    <cellStyle name="Comma 2 4 5 3 3 5 2" xfId="47868" xr:uid="{8C574101-2DAE-420A-BB39-8E9827A9FBF6}"/>
    <cellStyle name="Comma 2 4 5 3 3 6" xfId="32458" xr:uid="{D71C8186-2012-4229-8A41-FD2D84F23A73}"/>
    <cellStyle name="Comma 2 4 5 3 4" xfId="2264" xr:uid="{3CB45CBD-AA6C-4CB1-BD46-257A25A7E96C}"/>
    <cellStyle name="Comma 2 4 5 3 4 2" xfId="6067" xr:uid="{A4CB65B2-BCE2-471D-BFD9-9B0A06C79382}"/>
    <cellStyle name="Comma 2 4 5 3 4 2 2" xfId="13878" xr:uid="{43E0E266-8E67-4643-8916-BA6DA6EB48BC}"/>
    <cellStyle name="Comma 2 4 5 3 4 2 2 2" xfId="29289" xr:uid="{D4CAE3FC-8467-462A-90B9-4B8A58982427}"/>
    <cellStyle name="Comma 2 4 5 3 4 2 2 2 2" xfId="60113" xr:uid="{8F1C3E27-66AC-46AC-8DCE-96549A088CCB}"/>
    <cellStyle name="Comma 2 4 5 3 4 2 2 3" xfId="44703" xr:uid="{4A78BB8C-5800-4EDD-B1B5-0915558A1DBA}"/>
    <cellStyle name="Comma 2 4 5 3 4 2 3" xfId="21480" xr:uid="{C6BF93E0-6381-4E43-91A1-32BDDB64680D}"/>
    <cellStyle name="Comma 2 4 5 3 4 2 3 2" xfId="52304" xr:uid="{FC8E95DD-303C-44B2-B7B9-917EDCCB2320}"/>
    <cellStyle name="Comma 2 4 5 3 4 2 4" xfId="36894" xr:uid="{E4899466-8857-4B54-9C94-0A0262D74202}"/>
    <cellStyle name="Comma 2 4 5 3 4 3" xfId="10075" xr:uid="{6FDF9329-C068-4770-8EBF-526D8A4204E2}"/>
    <cellStyle name="Comma 2 4 5 3 4 3 2" xfId="25486" xr:uid="{05CFC50B-CEDB-4EA8-A328-29974F34877F}"/>
    <cellStyle name="Comma 2 4 5 3 4 3 2 2" xfId="56310" xr:uid="{A16DCED4-E4CD-4068-A440-BDFB3BDCD622}"/>
    <cellStyle name="Comma 2 4 5 3 4 3 3" xfId="40900" xr:uid="{0F51DC0C-36AE-4462-ABFF-821259A068BA}"/>
    <cellStyle name="Comma 2 4 5 3 4 4" xfId="17677" xr:uid="{91BAF88F-E6E1-4086-A890-8A0D860FE59D}"/>
    <cellStyle name="Comma 2 4 5 3 4 4 2" xfId="48501" xr:uid="{A40CC7B4-0261-4712-B367-40CF4B6B9708}"/>
    <cellStyle name="Comma 2 4 5 3 4 5" xfId="33091" xr:uid="{21ABB983-F893-4C32-A567-85E8AA91AB81}"/>
    <cellStyle name="Comma 2 4 5 3 5" xfId="4168" xr:uid="{EF70ADC4-42F6-4548-8B62-EA62F84D0D76}"/>
    <cellStyle name="Comma 2 4 5 3 5 2" xfId="11979" xr:uid="{4810220A-DC55-444B-AD09-7EFC5FD6988B}"/>
    <cellStyle name="Comma 2 4 5 3 5 2 2" xfId="27390" xr:uid="{EC0E0647-4426-4755-B325-D72925FFFEA5}"/>
    <cellStyle name="Comma 2 4 5 3 5 2 2 2" xfId="58214" xr:uid="{ADC55C2C-C973-418F-9160-C407C2625FDB}"/>
    <cellStyle name="Comma 2 4 5 3 5 2 3" xfId="42804" xr:uid="{E6A2EFFA-B560-4BB0-9366-31609083A812}"/>
    <cellStyle name="Comma 2 4 5 3 5 3" xfId="19581" xr:uid="{A1ABA512-D43B-4EA7-837F-3E6C54656941}"/>
    <cellStyle name="Comma 2 4 5 3 5 3 2" xfId="50405" xr:uid="{627175A0-7E6C-4319-83DB-6146CC42B3EA}"/>
    <cellStyle name="Comma 2 4 5 3 5 4" xfId="34995" xr:uid="{6019031E-FAFD-4569-AD95-D3FAC058F11F}"/>
    <cellStyle name="Comma 2 4 5 3 6" xfId="8176" xr:uid="{C0D17F7B-313A-4FE6-A900-88C02DFA01D3}"/>
    <cellStyle name="Comma 2 4 5 3 6 2" xfId="23587" xr:uid="{914A34CB-1409-4F72-B692-527BD9C7D80C}"/>
    <cellStyle name="Comma 2 4 5 3 6 2 2" xfId="54411" xr:uid="{81983CAB-FE42-4003-9E5B-117C6EBA71E6}"/>
    <cellStyle name="Comma 2 4 5 3 6 3" xfId="39001" xr:uid="{A0B26B64-6E15-4C31-AD84-A76632011B41}"/>
    <cellStyle name="Comma 2 4 5 3 7" xfId="15778" xr:uid="{230B4FFC-C5A7-47E3-91C4-5432463740B7}"/>
    <cellStyle name="Comma 2 4 5 3 7 2" xfId="46602" xr:uid="{4C39A858-1179-407D-BA98-AB9312F82BAC}"/>
    <cellStyle name="Comma 2 4 5 3 8" xfId="31192" xr:uid="{57419DC3-09D5-4B33-A44C-DA373D69569F}"/>
    <cellStyle name="Comma 2 4 5 4" xfId="785" xr:uid="{3CBF0997-A019-432B-A70E-859857D3F63D}"/>
    <cellStyle name="Comma 2 4 5 4 2" xfId="2684" xr:uid="{14876842-E42E-42DE-9C9E-241BD217A41F}"/>
    <cellStyle name="Comma 2 4 5 4 2 2" xfId="6487" xr:uid="{A1103BB1-94D0-4E45-ACCB-A24624375E14}"/>
    <cellStyle name="Comma 2 4 5 4 2 2 2" xfId="14298" xr:uid="{0BBF1130-0846-4652-884B-511550DF9D99}"/>
    <cellStyle name="Comma 2 4 5 4 2 2 2 2" xfId="29709" xr:uid="{6F8574A1-5B20-476B-9343-4A693B74CCD3}"/>
    <cellStyle name="Comma 2 4 5 4 2 2 2 2 2" xfId="60533" xr:uid="{D507D000-73B3-446D-8ACB-EE2A904E9E9C}"/>
    <cellStyle name="Comma 2 4 5 4 2 2 2 3" xfId="45123" xr:uid="{E6F69C27-3926-4941-B767-0D5978CA9AB4}"/>
    <cellStyle name="Comma 2 4 5 4 2 2 3" xfId="21900" xr:uid="{D9F9A88B-9C37-4C6F-9FC9-87C1AA20ADC7}"/>
    <cellStyle name="Comma 2 4 5 4 2 2 3 2" xfId="52724" xr:uid="{AABE1E21-C010-425A-9A01-F0B645C7611B}"/>
    <cellStyle name="Comma 2 4 5 4 2 2 4" xfId="37314" xr:uid="{20B7E539-A382-4FF8-9330-B99A65D5016F}"/>
    <cellStyle name="Comma 2 4 5 4 2 3" xfId="10495" xr:uid="{C42B7F79-265B-4BF8-83AC-883D26051782}"/>
    <cellStyle name="Comma 2 4 5 4 2 3 2" xfId="25906" xr:uid="{F3395BB5-0B01-4BDA-9885-D4127ACC5809}"/>
    <cellStyle name="Comma 2 4 5 4 2 3 2 2" xfId="56730" xr:uid="{CC59CB3C-1C93-41FE-8A24-E8880061F608}"/>
    <cellStyle name="Comma 2 4 5 4 2 3 3" xfId="41320" xr:uid="{B6267B23-8201-4EF6-BEF1-32C89F8E30CB}"/>
    <cellStyle name="Comma 2 4 5 4 2 4" xfId="18097" xr:uid="{0068B8AB-9235-4460-91F4-164B89982B55}"/>
    <cellStyle name="Comma 2 4 5 4 2 4 2" xfId="48921" xr:uid="{33C102A1-8A3F-4842-BC9C-E3A3AB2683FA}"/>
    <cellStyle name="Comma 2 4 5 4 2 5" xfId="33511" xr:uid="{C6D880D3-D474-46AB-A791-F4B9214003F5}"/>
    <cellStyle name="Comma 2 4 5 4 3" xfId="4588" xr:uid="{0E00B428-7EDC-426F-9E28-46820D3E176B}"/>
    <cellStyle name="Comma 2 4 5 4 3 2" xfId="12399" xr:uid="{70762033-8116-4F15-8FFA-852A20AA20C6}"/>
    <cellStyle name="Comma 2 4 5 4 3 2 2" xfId="27810" xr:uid="{59C3060B-F261-4B80-B219-DE1AEEADF916}"/>
    <cellStyle name="Comma 2 4 5 4 3 2 2 2" xfId="58634" xr:uid="{AE7B5386-772F-429A-9925-2433CAFD13CB}"/>
    <cellStyle name="Comma 2 4 5 4 3 2 3" xfId="43224" xr:uid="{D984851C-224E-45EF-8653-8E2FF53D7D9A}"/>
    <cellStyle name="Comma 2 4 5 4 3 3" xfId="20001" xr:uid="{60F62F5A-4E7B-4302-A19F-3C395EE72BEF}"/>
    <cellStyle name="Comma 2 4 5 4 3 3 2" xfId="50825" xr:uid="{6DED2439-F4CD-4816-A872-485AA2CA727F}"/>
    <cellStyle name="Comma 2 4 5 4 3 4" xfId="35415" xr:uid="{B0CD7E2E-7126-41EB-AC01-463F85B0F49D}"/>
    <cellStyle name="Comma 2 4 5 4 4" xfId="8596" xr:uid="{B3986CFE-B1A6-4653-8046-A091893BEDBD}"/>
    <cellStyle name="Comma 2 4 5 4 4 2" xfId="24007" xr:uid="{107CBAB4-B9C5-4E5A-BFBE-21686A13C0EE}"/>
    <cellStyle name="Comma 2 4 5 4 4 2 2" xfId="54831" xr:uid="{ADB09832-4C7F-49FB-BA0A-585A13C64C77}"/>
    <cellStyle name="Comma 2 4 5 4 4 3" xfId="39421" xr:uid="{C75B66C2-75D5-4A91-B0E4-188849CC7B0E}"/>
    <cellStyle name="Comma 2 4 5 4 5" xfId="16198" xr:uid="{776FD7F8-6898-4460-B920-D610BFF24920}"/>
    <cellStyle name="Comma 2 4 5 4 5 2" xfId="47022" xr:uid="{C5C31201-09B9-46A6-B801-3265806B2FB2}"/>
    <cellStyle name="Comma 2 4 5 4 6" xfId="31612" xr:uid="{2DEA3A86-270A-48D8-A1E8-36A906A4B7D6}"/>
    <cellStyle name="Comma 2 4 5 5" xfId="1418" xr:uid="{1E41DC7D-BB07-4AE9-96C8-B2DA9FEFF0EF}"/>
    <cellStyle name="Comma 2 4 5 5 2" xfId="3317" xr:uid="{DB48D313-8633-498A-BB16-8B65AC091436}"/>
    <cellStyle name="Comma 2 4 5 5 2 2" xfId="7120" xr:uid="{8E9ADC2A-6D0C-4D77-8B2F-AE508620F217}"/>
    <cellStyle name="Comma 2 4 5 5 2 2 2" xfId="14931" xr:uid="{A3410B4C-4764-4C32-B466-AF77905C7C91}"/>
    <cellStyle name="Comma 2 4 5 5 2 2 2 2" xfId="30342" xr:uid="{F20C5CE9-12DB-4E20-9228-2042BB7CD1B3}"/>
    <cellStyle name="Comma 2 4 5 5 2 2 2 2 2" xfId="61166" xr:uid="{41BABC8E-CAC0-4B0F-8F1A-54ABDD7B3E07}"/>
    <cellStyle name="Comma 2 4 5 5 2 2 2 3" xfId="45756" xr:uid="{CFAE0680-5D7F-4529-8A85-6F44563DD8A1}"/>
    <cellStyle name="Comma 2 4 5 5 2 2 3" xfId="22533" xr:uid="{989B569F-20EB-4F8E-8871-B4E62647F4EA}"/>
    <cellStyle name="Comma 2 4 5 5 2 2 3 2" xfId="53357" xr:uid="{97A46035-8894-499E-8EF3-1A606E9C2E06}"/>
    <cellStyle name="Comma 2 4 5 5 2 2 4" xfId="37947" xr:uid="{CF4DCE0C-BF84-4E30-91E5-D8D28EC039E0}"/>
    <cellStyle name="Comma 2 4 5 5 2 3" xfId="11128" xr:uid="{C85EB2A6-8E1F-4946-B7C4-DE41F4732B7C}"/>
    <cellStyle name="Comma 2 4 5 5 2 3 2" xfId="26539" xr:uid="{EA591E67-712A-480B-87B6-0CA1DF5F5420}"/>
    <cellStyle name="Comma 2 4 5 5 2 3 2 2" xfId="57363" xr:uid="{873A8B13-C59A-45DE-A042-918708EBECB1}"/>
    <cellStyle name="Comma 2 4 5 5 2 3 3" xfId="41953" xr:uid="{0608C807-170C-4BB0-AEB5-44B5EDFEE629}"/>
    <cellStyle name="Comma 2 4 5 5 2 4" xfId="18730" xr:uid="{2F864B51-3EF0-4386-B4EA-941C8E8E13F0}"/>
    <cellStyle name="Comma 2 4 5 5 2 4 2" xfId="49554" xr:uid="{C38F0D5E-2734-412B-A722-046F71088F60}"/>
    <cellStyle name="Comma 2 4 5 5 2 5" xfId="34144" xr:uid="{EF56E4F7-A088-440C-AA5A-9CAF8C9C6013}"/>
    <cellStyle name="Comma 2 4 5 5 3" xfId="5221" xr:uid="{33A70C51-CD9F-4869-96FC-135D125FEEF3}"/>
    <cellStyle name="Comma 2 4 5 5 3 2" xfId="13032" xr:uid="{5375DF24-E291-40BF-895E-D869845D2C14}"/>
    <cellStyle name="Comma 2 4 5 5 3 2 2" xfId="28443" xr:uid="{F970E18A-5757-4220-8E5C-2CA4E5F2D519}"/>
    <cellStyle name="Comma 2 4 5 5 3 2 2 2" xfId="59267" xr:uid="{98CC9E78-5C07-4A35-939E-8551D37B00EC}"/>
    <cellStyle name="Comma 2 4 5 5 3 2 3" xfId="43857" xr:uid="{F68247F5-F41D-4BE1-B4DF-6E54A238D006}"/>
    <cellStyle name="Comma 2 4 5 5 3 3" xfId="20634" xr:uid="{9ADBD05D-DDED-46A5-9062-DF57FAA3A45B}"/>
    <cellStyle name="Comma 2 4 5 5 3 3 2" xfId="51458" xr:uid="{9391435D-16DE-4D79-B00B-C975C0804CA1}"/>
    <cellStyle name="Comma 2 4 5 5 3 4" xfId="36048" xr:uid="{41BFCB5C-A7D8-4381-BCE3-83B1D97C5AB4}"/>
    <cellStyle name="Comma 2 4 5 5 4" xfId="9229" xr:uid="{8C9145BA-6AD3-4A47-A749-ABE4786E464C}"/>
    <cellStyle name="Comma 2 4 5 5 4 2" xfId="24640" xr:uid="{12304ACA-D3E8-48B3-93DE-E4713AA4D149}"/>
    <cellStyle name="Comma 2 4 5 5 4 2 2" xfId="55464" xr:uid="{836A89D4-3532-47F6-9F4B-08F0A8091F45}"/>
    <cellStyle name="Comma 2 4 5 5 4 3" xfId="40054" xr:uid="{802B93C8-1E7C-41F3-A423-3AB9DB053DF6}"/>
    <cellStyle name="Comma 2 4 5 5 5" xfId="16831" xr:uid="{CD9051A7-00B5-4341-9F81-35B96E7DD946}"/>
    <cellStyle name="Comma 2 4 5 5 5 2" xfId="47655" xr:uid="{7EA9FA98-D446-479B-BF7F-867D529FDD51}"/>
    <cellStyle name="Comma 2 4 5 5 6" xfId="32245" xr:uid="{6DF3F2F2-0E7D-4840-9DC3-2B6345FDF1FF}"/>
    <cellStyle name="Comma 2 4 5 6" xfId="2051" xr:uid="{087F6266-2D53-4005-B5B6-B0AEA6BED41D}"/>
    <cellStyle name="Comma 2 4 5 6 2" xfId="5854" xr:uid="{E7BC4EB7-0C67-48AE-A6EB-3BDC32686A91}"/>
    <cellStyle name="Comma 2 4 5 6 2 2" xfId="13665" xr:uid="{A3E2DF44-EE6F-4C33-83E4-EF95DE9DD8DB}"/>
    <cellStyle name="Comma 2 4 5 6 2 2 2" xfId="29076" xr:uid="{55FF519D-B86A-41F4-88D7-80836BD6EBAA}"/>
    <cellStyle name="Comma 2 4 5 6 2 2 2 2" xfId="59900" xr:uid="{27E10CDA-80B5-45EC-847B-FA87C8CA3368}"/>
    <cellStyle name="Comma 2 4 5 6 2 2 3" xfId="44490" xr:uid="{BCBDC043-60BF-4E68-8825-E11C0DF6CF8A}"/>
    <cellStyle name="Comma 2 4 5 6 2 3" xfId="21267" xr:uid="{49BF2ADD-B75E-4ED6-8359-63962EBD951C}"/>
    <cellStyle name="Comma 2 4 5 6 2 3 2" xfId="52091" xr:uid="{C7ADF6F6-A207-4646-BD42-E9DEB1D9FCB6}"/>
    <cellStyle name="Comma 2 4 5 6 2 4" xfId="36681" xr:uid="{99ACA051-63DD-4B6C-88F6-37EB1C9B4E05}"/>
    <cellStyle name="Comma 2 4 5 6 3" xfId="9862" xr:uid="{73D7C403-D700-48E8-955A-CB6785F09081}"/>
    <cellStyle name="Comma 2 4 5 6 3 2" xfId="25273" xr:uid="{C934DB78-EF34-4873-91C4-CE60AC02A46E}"/>
    <cellStyle name="Comma 2 4 5 6 3 2 2" xfId="56097" xr:uid="{139D9000-3913-4A20-AA54-BF9544693DD8}"/>
    <cellStyle name="Comma 2 4 5 6 3 3" xfId="40687" xr:uid="{CFC9C62B-F026-4EC0-9C71-FCA5C65E5CDC}"/>
    <cellStyle name="Comma 2 4 5 6 4" xfId="17464" xr:uid="{E730EFF8-953C-41AC-848F-7C1FD94CBA72}"/>
    <cellStyle name="Comma 2 4 5 6 4 2" xfId="48288" xr:uid="{D686F0C5-3831-447E-A944-4C0B0B290CFC}"/>
    <cellStyle name="Comma 2 4 5 6 5" xfId="32878" xr:uid="{DCB309FE-DDCF-43D1-A41F-D3674CC6949D}"/>
    <cellStyle name="Comma 2 4 5 7" xfId="3955" xr:uid="{754F07B6-9617-4F7A-80DB-4DD98B0168C3}"/>
    <cellStyle name="Comma 2 4 5 7 2" xfId="11766" xr:uid="{E8F93F1F-F1CC-4DCE-939D-40463BAC8798}"/>
    <cellStyle name="Comma 2 4 5 7 2 2" xfId="27177" xr:uid="{7594AF22-42AC-448B-B34D-7C54ACF993AC}"/>
    <cellStyle name="Comma 2 4 5 7 2 2 2" xfId="58001" xr:uid="{512E4375-5F8D-42BE-AAFF-6B5A2EC744DB}"/>
    <cellStyle name="Comma 2 4 5 7 2 3" xfId="42591" xr:uid="{10C084E0-E26B-4AD1-802A-603C78C2685F}"/>
    <cellStyle name="Comma 2 4 5 7 3" xfId="19368" xr:uid="{5255A848-608B-42FA-9297-5BEDFB2C2F7C}"/>
    <cellStyle name="Comma 2 4 5 7 3 2" xfId="50192" xr:uid="{F1E467F5-75AA-4E11-8ADA-52251AAA5686}"/>
    <cellStyle name="Comma 2 4 5 7 4" xfId="34782" xr:uid="{B76AA0D7-3174-4993-B87A-EDB77B4277D0}"/>
    <cellStyle name="Comma 2 4 5 8" xfId="7963" xr:uid="{95233B4C-FD87-4AA1-90CC-2FFC6B8174B4}"/>
    <cellStyle name="Comma 2 4 5 8 2" xfId="23374" xr:uid="{59437EFD-1AD2-48C3-B63E-D3940F763070}"/>
    <cellStyle name="Comma 2 4 5 8 2 2" xfId="54198" xr:uid="{6627B9BA-2454-49FC-89F0-3546A3AA511F}"/>
    <cellStyle name="Comma 2 4 5 8 3" xfId="38788" xr:uid="{967F4227-7220-41CC-A1F8-DCC909A1DF76}"/>
    <cellStyle name="Comma 2 4 5 9" xfId="7754" xr:uid="{E3B8E874-725D-4396-AB0E-BFD53402AFDC}"/>
    <cellStyle name="Comma 2 4 5 9 2" xfId="23165" xr:uid="{B814E2E9-4DAD-465B-8DEF-222C09036055}"/>
    <cellStyle name="Comma 2 4 5 9 2 2" xfId="53989" xr:uid="{28313DB3-7211-4C20-AA47-6D5B6F11E45A}"/>
    <cellStyle name="Comma 2 4 5 9 3" xfId="38579" xr:uid="{4C76799A-458D-4FF3-98A7-30367B6F1A9C}"/>
    <cellStyle name="Comma 2 4 6" xfId="529" xr:uid="{38D32357-6BD2-497C-B27F-5FA54E04AF72}"/>
    <cellStyle name="Comma 2 4 6 2" xfId="1162" xr:uid="{B2A9E1C0-C8D0-4AFB-9417-AD6373389FE7}"/>
    <cellStyle name="Comma 2 4 6 2 2" xfId="3061" xr:uid="{6B85F910-C5ED-453F-971E-CD447578063A}"/>
    <cellStyle name="Comma 2 4 6 2 2 2" xfId="6864" xr:uid="{8F23210D-CADF-4B30-9DB5-942FE2A7EAC9}"/>
    <cellStyle name="Comma 2 4 6 2 2 2 2" xfId="14675" xr:uid="{B15FE612-F2D9-4BA8-8886-FD667961CCC3}"/>
    <cellStyle name="Comma 2 4 6 2 2 2 2 2" xfId="30086" xr:uid="{2C670966-1B57-4584-B242-FA59DE2B5136}"/>
    <cellStyle name="Comma 2 4 6 2 2 2 2 2 2" xfId="60910" xr:uid="{B270A390-115E-48A6-A90A-98E8F63ABAA5}"/>
    <cellStyle name="Comma 2 4 6 2 2 2 2 3" xfId="45500" xr:uid="{5CE84FEE-C496-493C-88D1-55F739666B67}"/>
    <cellStyle name="Comma 2 4 6 2 2 2 3" xfId="22277" xr:uid="{76716869-BA90-4D4D-8C9D-2019979912EC}"/>
    <cellStyle name="Comma 2 4 6 2 2 2 3 2" xfId="53101" xr:uid="{62005A56-C881-4957-A9F1-A0C1A3B3F2C9}"/>
    <cellStyle name="Comma 2 4 6 2 2 2 4" xfId="37691" xr:uid="{4CD083AC-244D-4FE5-8CB7-E98378E5B542}"/>
    <cellStyle name="Comma 2 4 6 2 2 3" xfId="10872" xr:uid="{E8322DF1-FF42-4E09-8EE9-5F0412EF02A2}"/>
    <cellStyle name="Comma 2 4 6 2 2 3 2" xfId="26283" xr:uid="{B65756E2-670C-4EAF-9E48-2FB691AED730}"/>
    <cellStyle name="Comma 2 4 6 2 2 3 2 2" xfId="57107" xr:uid="{3A1195B7-FACB-41DA-9D62-A122144B7666}"/>
    <cellStyle name="Comma 2 4 6 2 2 3 3" xfId="41697" xr:uid="{02092A50-E2C5-4352-A1C5-ACB378EA3D55}"/>
    <cellStyle name="Comma 2 4 6 2 2 4" xfId="18474" xr:uid="{2FD83AFE-C2FB-4AF2-BD0A-8A58C3B54403}"/>
    <cellStyle name="Comma 2 4 6 2 2 4 2" xfId="49298" xr:uid="{D2E1467B-F8F9-403E-A256-DE8F99FB37E3}"/>
    <cellStyle name="Comma 2 4 6 2 2 5" xfId="33888" xr:uid="{C1B4568D-208F-4AA7-9FED-377B09D9011B}"/>
    <cellStyle name="Comma 2 4 6 2 3" xfId="4965" xr:uid="{FC98C389-4801-4CEE-9C37-4EC5801BD6B5}"/>
    <cellStyle name="Comma 2 4 6 2 3 2" xfId="12776" xr:uid="{63596C8C-91D9-43CA-86D1-E69A13565931}"/>
    <cellStyle name="Comma 2 4 6 2 3 2 2" xfId="28187" xr:uid="{17EE93FC-A5C1-4164-A583-6871469F3B77}"/>
    <cellStyle name="Comma 2 4 6 2 3 2 2 2" xfId="59011" xr:uid="{8E58397E-2066-4069-8B95-DD60CBE86FB4}"/>
    <cellStyle name="Comma 2 4 6 2 3 2 3" xfId="43601" xr:uid="{1D992496-9517-4216-8C77-A8AD0614C129}"/>
    <cellStyle name="Comma 2 4 6 2 3 3" xfId="20378" xr:uid="{5F6752A7-66ED-4D4C-9A5F-AE0D1B418951}"/>
    <cellStyle name="Comma 2 4 6 2 3 3 2" xfId="51202" xr:uid="{72957530-3C5E-4E63-8C40-F2E14C3552D6}"/>
    <cellStyle name="Comma 2 4 6 2 3 4" xfId="35792" xr:uid="{00349F70-36DD-4AD0-B046-80D3A1D41FA4}"/>
    <cellStyle name="Comma 2 4 6 2 4" xfId="8973" xr:uid="{33E7BB24-B8F1-42C7-9456-441BF61C4AB0}"/>
    <cellStyle name="Comma 2 4 6 2 4 2" xfId="24384" xr:uid="{1A074B82-CAEC-4EBA-9013-976DA4823C37}"/>
    <cellStyle name="Comma 2 4 6 2 4 2 2" xfId="55208" xr:uid="{E8CE1E95-D426-4CFC-831B-B39252C2CA87}"/>
    <cellStyle name="Comma 2 4 6 2 4 3" xfId="39798" xr:uid="{4A653FC5-4400-4248-A4FA-25C9EA01A421}"/>
    <cellStyle name="Comma 2 4 6 2 5" xfId="16575" xr:uid="{9D7921B7-EB49-434E-9299-E0A370D560E0}"/>
    <cellStyle name="Comma 2 4 6 2 5 2" xfId="47399" xr:uid="{2484649E-9486-4444-82ED-42631A0AD250}"/>
    <cellStyle name="Comma 2 4 6 2 6" xfId="31989" xr:uid="{AA78B2BE-6220-42BF-A9FF-6E5876144F21}"/>
    <cellStyle name="Comma 2 4 6 3" xfId="1795" xr:uid="{D99EEF64-7471-4BE3-BB1B-2E0F6524BD07}"/>
    <cellStyle name="Comma 2 4 6 3 2" xfId="3694" xr:uid="{A96AE1A3-92B3-4398-B257-C64DCE5BDFB6}"/>
    <cellStyle name="Comma 2 4 6 3 2 2" xfId="7497" xr:uid="{E864DF7F-DF24-4504-858F-CD2784D0C02F}"/>
    <cellStyle name="Comma 2 4 6 3 2 2 2" xfId="15308" xr:uid="{080B1F10-88DC-44CB-89DC-D71DBC1E80CB}"/>
    <cellStyle name="Comma 2 4 6 3 2 2 2 2" xfId="30719" xr:uid="{C1F10108-15A1-4256-86D1-30CC10208016}"/>
    <cellStyle name="Comma 2 4 6 3 2 2 2 2 2" xfId="61543" xr:uid="{E9EA124D-AE26-4826-B0AA-395C7789FA35}"/>
    <cellStyle name="Comma 2 4 6 3 2 2 2 3" xfId="46133" xr:uid="{2BB14980-5E43-40F8-B56C-9ECBC24CD7DB}"/>
    <cellStyle name="Comma 2 4 6 3 2 2 3" xfId="22910" xr:uid="{FECF6971-C715-46E0-A9B6-AFF7D10A2345}"/>
    <cellStyle name="Comma 2 4 6 3 2 2 3 2" xfId="53734" xr:uid="{80594AF5-22C9-47E1-870D-DABF524FB52A}"/>
    <cellStyle name="Comma 2 4 6 3 2 2 4" xfId="38324" xr:uid="{53212EC1-BB6B-46CF-86E4-AA32D1CEBA2D}"/>
    <cellStyle name="Comma 2 4 6 3 2 3" xfId="11505" xr:uid="{60AA7909-15FB-42E2-8724-80B04DCD832F}"/>
    <cellStyle name="Comma 2 4 6 3 2 3 2" xfId="26916" xr:uid="{67615EB2-FA92-4862-A53E-7111F63C7667}"/>
    <cellStyle name="Comma 2 4 6 3 2 3 2 2" xfId="57740" xr:uid="{30E3CB4F-F8EC-4E5F-BE7E-208D3A44A7CC}"/>
    <cellStyle name="Comma 2 4 6 3 2 3 3" xfId="42330" xr:uid="{FD0ECB31-6E66-402A-B9F5-51D386C1FCF9}"/>
    <cellStyle name="Comma 2 4 6 3 2 4" xfId="19107" xr:uid="{B7CCF9C4-71FA-48A0-96E6-0E4B821081EE}"/>
    <cellStyle name="Comma 2 4 6 3 2 4 2" xfId="49931" xr:uid="{CDE82B15-9C86-4B92-8114-95BBDCCB2546}"/>
    <cellStyle name="Comma 2 4 6 3 2 5" xfId="34521" xr:uid="{72E41E46-9615-44C7-81F6-7A6AF3C8CD86}"/>
    <cellStyle name="Comma 2 4 6 3 3" xfId="5598" xr:uid="{F57ECAD9-6A9E-4FA1-84A2-405373861532}"/>
    <cellStyle name="Comma 2 4 6 3 3 2" xfId="13409" xr:uid="{98056AED-6D38-4577-AC01-E8AC58C9C750}"/>
    <cellStyle name="Comma 2 4 6 3 3 2 2" xfId="28820" xr:uid="{D8FB7A92-1A61-45C6-81EC-3C1035EEEB25}"/>
    <cellStyle name="Comma 2 4 6 3 3 2 2 2" xfId="59644" xr:uid="{637C59A8-058C-4E2D-95A0-CBC356D39B4B}"/>
    <cellStyle name="Comma 2 4 6 3 3 2 3" xfId="44234" xr:uid="{3164A625-2F11-48AB-AB0B-40D65A6CF79A}"/>
    <cellStyle name="Comma 2 4 6 3 3 3" xfId="21011" xr:uid="{A434BAD9-8E91-4B62-9237-BD4CFD873317}"/>
    <cellStyle name="Comma 2 4 6 3 3 3 2" xfId="51835" xr:uid="{5CDEC76E-1F16-4832-AF13-21F7C6CFFB0A}"/>
    <cellStyle name="Comma 2 4 6 3 3 4" xfId="36425" xr:uid="{19ED3E22-CBC2-4E87-BDF4-A67D37ED117B}"/>
    <cellStyle name="Comma 2 4 6 3 4" xfId="9606" xr:uid="{6D2EF723-5D7E-4839-93F3-4F442DD98076}"/>
    <cellStyle name="Comma 2 4 6 3 4 2" xfId="25017" xr:uid="{825C0C5B-9017-4D8D-B173-DB45F3F7E59F}"/>
    <cellStyle name="Comma 2 4 6 3 4 2 2" xfId="55841" xr:uid="{D02A0B77-10FA-4A66-9875-2BBD5302229C}"/>
    <cellStyle name="Comma 2 4 6 3 4 3" xfId="40431" xr:uid="{8BDEE1A7-5EA3-45A5-9D70-310EE805D6C1}"/>
    <cellStyle name="Comma 2 4 6 3 5" xfId="17208" xr:uid="{E15CEBFB-9CE3-4ECE-AEB4-D8EBD1D9139C}"/>
    <cellStyle name="Comma 2 4 6 3 5 2" xfId="48032" xr:uid="{15D641A7-5D3A-4630-B5B8-0ED6E08B6066}"/>
    <cellStyle name="Comma 2 4 6 3 6" xfId="32622" xr:uid="{DEB792A4-3339-464C-AF8F-6A4AFD0DE8B0}"/>
    <cellStyle name="Comma 2 4 6 4" xfId="2428" xr:uid="{3F8455E5-DB03-4E3B-A6A4-50A5757C4D34}"/>
    <cellStyle name="Comma 2 4 6 4 2" xfId="6231" xr:uid="{C9C3DF63-65BC-4B5E-81E4-3091447B5079}"/>
    <cellStyle name="Comma 2 4 6 4 2 2" xfId="14042" xr:uid="{F891D485-CC57-4D0B-81AB-FEAF3AB80E74}"/>
    <cellStyle name="Comma 2 4 6 4 2 2 2" xfId="29453" xr:uid="{38968CCB-6E4C-4B7E-8A45-8C907A7BBCAA}"/>
    <cellStyle name="Comma 2 4 6 4 2 2 2 2" xfId="60277" xr:uid="{51D4882C-C0D3-407E-883B-10DBD1D8BBAD}"/>
    <cellStyle name="Comma 2 4 6 4 2 2 3" xfId="44867" xr:uid="{5D4890E0-C6C4-4663-9048-95221FD22AD8}"/>
    <cellStyle name="Comma 2 4 6 4 2 3" xfId="21644" xr:uid="{65A615F7-B18A-41F8-B30F-A97C3B4C5C0F}"/>
    <cellStyle name="Comma 2 4 6 4 2 3 2" xfId="52468" xr:uid="{A7665C45-1963-42B9-AA4B-16F82F295737}"/>
    <cellStyle name="Comma 2 4 6 4 2 4" xfId="37058" xr:uid="{91913E09-5FEB-4AAE-9223-025A7D24A168}"/>
    <cellStyle name="Comma 2 4 6 4 3" xfId="10239" xr:uid="{AB5CAE95-BB23-4D1E-A5E2-3692BBFA5C18}"/>
    <cellStyle name="Comma 2 4 6 4 3 2" xfId="25650" xr:uid="{41E936F1-B5B9-443B-98A3-6C66CE0C8F0D}"/>
    <cellStyle name="Comma 2 4 6 4 3 2 2" xfId="56474" xr:uid="{6D877299-424E-4A97-885E-6743F25F62C2}"/>
    <cellStyle name="Comma 2 4 6 4 3 3" xfId="41064" xr:uid="{C9B1BA0C-678C-4988-9788-B70085EF8EFB}"/>
    <cellStyle name="Comma 2 4 6 4 4" xfId="17841" xr:uid="{59A953A1-3F15-4C2E-ABE8-AB95BA84592B}"/>
    <cellStyle name="Comma 2 4 6 4 4 2" xfId="48665" xr:uid="{94C4A47C-D490-4EC5-BF61-A0B61DAA9A2B}"/>
    <cellStyle name="Comma 2 4 6 4 5" xfId="33255" xr:uid="{BD869626-1086-46A2-9C9A-7AA8EF5E7ADC}"/>
    <cellStyle name="Comma 2 4 6 5" xfId="4332" xr:uid="{A6028E14-90C9-46F0-94B8-62A20E1713B6}"/>
    <cellStyle name="Comma 2 4 6 5 2" xfId="12143" xr:uid="{82B8F8F5-018B-4F1A-88EC-295127E1A2CA}"/>
    <cellStyle name="Comma 2 4 6 5 2 2" xfId="27554" xr:uid="{36FC610B-8997-458B-A4B6-FBB3D3D3CCA1}"/>
    <cellStyle name="Comma 2 4 6 5 2 2 2" xfId="58378" xr:uid="{5A5B0690-7346-463C-8FB1-121228EF22AC}"/>
    <cellStyle name="Comma 2 4 6 5 2 3" xfId="42968" xr:uid="{CD330D15-8A51-45B9-95E0-D6A4D610420B}"/>
    <cellStyle name="Comma 2 4 6 5 3" xfId="19745" xr:uid="{6AE53E04-30AB-4ED1-816E-690303FC0F7F}"/>
    <cellStyle name="Comma 2 4 6 5 3 2" xfId="50569" xr:uid="{76F734BC-62E0-45FE-AD61-2327F3C5EC99}"/>
    <cellStyle name="Comma 2 4 6 5 4" xfId="35159" xr:uid="{BE566A34-32FB-43A8-A317-2958DD3D1117}"/>
    <cellStyle name="Comma 2 4 6 6" xfId="8340" xr:uid="{71C0A225-0D66-4F38-A2B0-2B993F4D1404}"/>
    <cellStyle name="Comma 2 4 6 6 2" xfId="23751" xr:uid="{86A632F3-04FB-42B9-9908-8951C46E0444}"/>
    <cellStyle name="Comma 2 4 6 6 2 2" xfId="54575" xr:uid="{BD1B0787-AFE0-4A32-AF29-137906E08C08}"/>
    <cellStyle name="Comma 2 4 6 6 3" xfId="39165" xr:uid="{2BB5B049-0B20-44E2-8EA6-C5B3488228E6}"/>
    <cellStyle name="Comma 2 4 6 7" xfId="15942" xr:uid="{6AD3D184-CAE5-4809-8F4F-B81593F88B3A}"/>
    <cellStyle name="Comma 2 4 6 7 2" xfId="46766" xr:uid="{F321771A-0FA8-4BD0-BFAF-7ACE791AA6E6}"/>
    <cellStyle name="Comma 2 4 6 8" xfId="31356" xr:uid="{DA1FE287-00AB-4043-8CDF-9B6284FF8F06}"/>
    <cellStyle name="Comma 2 4 7" xfId="320" xr:uid="{623059FD-B107-48E8-9DDD-FF44620D8C99}"/>
    <cellStyle name="Comma 2 4 7 2" xfId="953" xr:uid="{CBACC96B-2011-42E3-AB53-BE1D4765533A}"/>
    <cellStyle name="Comma 2 4 7 2 2" xfId="2852" xr:uid="{46B7755F-BECD-40B9-9905-CCC523F3BD8F}"/>
    <cellStyle name="Comma 2 4 7 2 2 2" xfId="6655" xr:uid="{DD57A154-E4A5-4EE5-A029-51B59A2AE1CC}"/>
    <cellStyle name="Comma 2 4 7 2 2 2 2" xfId="14466" xr:uid="{7827BAD0-FCAD-405C-9EEF-12B383BAC3B1}"/>
    <cellStyle name="Comma 2 4 7 2 2 2 2 2" xfId="29877" xr:uid="{72D23625-4F58-42C9-B556-1D34FF840B88}"/>
    <cellStyle name="Comma 2 4 7 2 2 2 2 2 2" xfId="60701" xr:uid="{235FDC64-4E35-4C22-9E22-54D8DCB79F5E}"/>
    <cellStyle name="Comma 2 4 7 2 2 2 2 3" xfId="45291" xr:uid="{B0DA93C6-6227-4AE6-A7DF-D386937600DA}"/>
    <cellStyle name="Comma 2 4 7 2 2 2 3" xfId="22068" xr:uid="{0E5D674F-83C9-4C61-B4D4-9D2FC6DFAAC0}"/>
    <cellStyle name="Comma 2 4 7 2 2 2 3 2" xfId="52892" xr:uid="{58D4D2E5-8EF6-4F5A-A477-15E87721E0BD}"/>
    <cellStyle name="Comma 2 4 7 2 2 2 4" xfId="37482" xr:uid="{7DD61B6A-C2D3-456D-81AD-F1C660322195}"/>
    <cellStyle name="Comma 2 4 7 2 2 3" xfId="10663" xr:uid="{C146FE5C-5536-4609-B310-C280E1BF535A}"/>
    <cellStyle name="Comma 2 4 7 2 2 3 2" xfId="26074" xr:uid="{7DAE8541-BC30-477D-BD83-B289357FDB1F}"/>
    <cellStyle name="Comma 2 4 7 2 2 3 2 2" xfId="56898" xr:uid="{795FEBA7-1320-44CA-9F6D-3A20E1663CC1}"/>
    <cellStyle name="Comma 2 4 7 2 2 3 3" xfId="41488" xr:uid="{BAF4F4F8-BFE3-412C-AE0A-577706EAE732}"/>
    <cellStyle name="Comma 2 4 7 2 2 4" xfId="18265" xr:uid="{A641ECD6-71DB-4A8D-AA5D-EA59445C5371}"/>
    <cellStyle name="Comma 2 4 7 2 2 4 2" xfId="49089" xr:uid="{7E135ED5-985E-4BEB-A86A-0CAD99250CBF}"/>
    <cellStyle name="Comma 2 4 7 2 2 5" xfId="33679" xr:uid="{92B46377-CC49-446A-BE65-7154BCF70486}"/>
    <cellStyle name="Comma 2 4 7 2 3" xfId="4756" xr:uid="{FBF0DE6A-AC99-4240-8E38-BF8BE289E322}"/>
    <cellStyle name="Comma 2 4 7 2 3 2" xfId="12567" xr:uid="{A1C4CD2D-5529-4517-AE23-39B5BA46C3E9}"/>
    <cellStyle name="Comma 2 4 7 2 3 2 2" xfId="27978" xr:uid="{B09BACB3-1B32-4B15-BD58-8E8F314639BC}"/>
    <cellStyle name="Comma 2 4 7 2 3 2 2 2" xfId="58802" xr:uid="{165DC6C3-24B9-4DCB-95BB-34219A355D22}"/>
    <cellStyle name="Comma 2 4 7 2 3 2 3" xfId="43392" xr:uid="{25B5F7A9-5AA7-4C43-9CC2-4E9BF7A7552F}"/>
    <cellStyle name="Comma 2 4 7 2 3 3" xfId="20169" xr:uid="{1FA950A7-D012-4B87-8B2B-F7E8B076B9B6}"/>
    <cellStyle name="Comma 2 4 7 2 3 3 2" xfId="50993" xr:uid="{D0963AA3-6600-4FD1-A166-2A116CACC714}"/>
    <cellStyle name="Comma 2 4 7 2 3 4" xfId="35583" xr:uid="{0D384749-DE33-4316-8B4D-EB74F28C7766}"/>
    <cellStyle name="Comma 2 4 7 2 4" xfId="8764" xr:uid="{4C021740-F675-4A3F-B682-3D3F6ADCCAB6}"/>
    <cellStyle name="Comma 2 4 7 2 4 2" xfId="24175" xr:uid="{47347346-8C2E-4D60-BCD1-525AFF10CA8B}"/>
    <cellStyle name="Comma 2 4 7 2 4 2 2" xfId="54999" xr:uid="{F2BCE5DB-D6C9-4BB0-B804-4981CBE8D353}"/>
    <cellStyle name="Comma 2 4 7 2 4 3" xfId="39589" xr:uid="{9B824AF5-5380-4B59-A37B-C1A8391D3BE0}"/>
    <cellStyle name="Comma 2 4 7 2 5" xfId="16366" xr:uid="{4B1D3F32-E54F-43FD-AE70-9252C435F1EA}"/>
    <cellStyle name="Comma 2 4 7 2 5 2" xfId="47190" xr:uid="{604ABD47-F0D8-448F-B341-9560D4697A9E}"/>
    <cellStyle name="Comma 2 4 7 2 6" xfId="31780" xr:uid="{06EAB5A0-8FF4-40E3-90AC-1A575B8E3EC5}"/>
    <cellStyle name="Comma 2 4 7 3" xfId="1586" xr:uid="{47458670-7136-471F-88DB-EC9C15102153}"/>
    <cellStyle name="Comma 2 4 7 3 2" xfId="3485" xr:uid="{36BEE8C5-42C2-4FFC-9579-DD741B2371F1}"/>
    <cellStyle name="Comma 2 4 7 3 2 2" xfId="7288" xr:uid="{2ADF313B-4210-4B52-8435-071F645F650F}"/>
    <cellStyle name="Comma 2 4 7 3 2 2 2" xfId="15099" xr:uid="{DAB359CD-CE37-4E65-9416-AA72325D1515}"/>
    <cellStyle name="Comma 2 4 7 3 2 2 2 2" xfId="30510" xr:uid="{963986C4-87F5-41EE-B29E-8FDFF354F6FB}"/>
    <cellStyle name="Comma 2 4 7 3 2 2 2 2 2" xfId="61334" xr:uid="{946DC18F-1003-4A35-9022-F2B528ED471A}"/>
    <cellStyle name="Comma 2 4 7 3 2 2 2 3" xfId="45924" xr:uid="{61AB62AB-23D2-42E6-B032-5739E8149DA1}"/>
    <cellStyle name="Comma 2 4 7 3 2 2 3" xfId="22701" xr:uid="{90CA7E54-C263-4583-B3B6-DDC17BCA53AF}"/>
    <cellStyle name="Comma 2 4 7 3 2 2 3 2" xfId="53525" xr:uid="{29C45D2F-37A0-4A80-9123-BDA2D9CFEE39}"/>
    <cellStyle name="Comma 2 4 7 3 2 2 4" xfId="38115" xr:uid="{481B0844-0DFD-49BD-916A-9315E09B929C}"/>
    <cellStyle name="Comma 2 4 7 3 2 3" xfId="11296" xr:uid="{9AA42FB1-8316-465F-8572-B9198E48C4C9}"/>
    <cellStyle name="Comma 2 4 7 3 2 3 2" xfId="26707" xr:uid="{367379DA-82C6-40C8-BFA7-354E3B6298BE}"/>
    <cellStyle name="Comma 2 4 7 3 2 3 2 2" xfId="57531" xr:uid="{A9373539-0FC0-4794-98AC-3A94352D58DF}"/>
    <cellStyle name="Comma 2 4 7 3 2 3 3" xfId="42121" xr:uid="{33E9800F-0807-4BAE-8CED-4E1576F699CD}"/>
    <cellStyle name="Comma 2 4 7 3 2 4" xfId="18898" xr:uid="{F598944F-000F-4F5B-ADD0-F31E4B9592E0}"/>
    <cellStyle name="Comma 2 4 7 3 2 4 2" xfId="49722" xr:uid="{34C87E54-4127-4950-92F7-227D44656208}"/>
    <cellStyle name="Comma 2 4 7 3 2 5" xfId="34312" xr:uid="{11C420A7-FBD1-45A7-AD1D-AB831B6572D1}"/>
    <cellStyle name="Comma 2 4 7 3 3" xfId="5389" xr:uid="{79FDF034-A7CD-4CEA-A2D8-3262900B8168}"/>
    <cellStyle name="Comma 2 4 7 3 3 2" xfId="13200" xr:uid="{7FB51BAC-7408-4CE2-A981-A1D201E27706}"/>
    <cellStyle name="Comma 2 4 7 3 3 2 2" xfId="28611" xr:uid="{23C181CA-2C33-4FCC-82AF-030BE9DC5787}"/>
    <cellStyle name="Comma 2 4 7 3 3 2 2 2" xfId="59435" xr:uid="{B84DE732-80CF-4A7B-9E23-4289B3670B88}"/>
    <cellStyle name="Comma 2 4 7 3 3 2 3" xfId="44025" xr:uid="{CBE54A27-EC3A-4F87-87BB-AFC273166BD0}"/>
    <cellStyle name="Comma 2 4 7 3 3 3" xfId="20802" xr:uid="{2224D9B1-9D98-46C6-BD17-05573DB53043}"/>
    <cellStyle name="Comma 2 4 7 3 3 3 2" xfId="51626" xr:uid="{94BFF75A-92BD-4BD6-B0BA-66D03569A125}"/>
    <cellStyle name="Comma 2 4 7 3 3 4" xfId="36216" xr:uid="{30688949-B6D3-42B2-8142-42548978816A}"/>
    <cellStyle name="Comma 2 4 7 3 4" xfId="9397" xr:uid="{38631DDA-A9D3-43B6-B7C3-92370151C1DB}"/>
    <cellStyle name="Comma 2 4 7 3 4 2" xfId="24808" xr:uid="{747AD21D-C1A0-40FB-9392-08C8E46DF093}"/>
    <cellStyle name="Comma 2 4 7 3 4 2 2" xfId="55632" xr:uid="{D28149E1-AD2E-4370-931D-10BD01C93348}"/>
    <cellStyle name="Comma 2 4 7 3 4 3" xfId="40222" xr:uid="{DCE622D2-2484-4340-AC6C-65D1D13B0DD1}"/>
    <cellStyle name="Comma 2 4 7 3 5" xfId="16999" xr:uid="{3BA36690-883B-4D88-A7DC-9900306B1DE0}"/>
    <cellStyle name="Comma 2 4 7 3 5 2" xfId="47823" xr:uid="{6400016D-5A5B-4BEA-8599-4FE823779271}"/>
    <cellStyle name="Comma 2 4 7 3 6" xfId="32413" xr:uid="{A4AEA2B2-F635-4C68-94C3-9242F04CE39F}"/>
    <cellStyle name="Comma 2 4 7 4" xfId="2219" xr:uid="{32093033-57A8-4A67-A7BA-8A3319F775BA}"/>
    <cellStyle name="Comma 2 4 7 4 2" xfId="6022" xr:uid="{C6C7F6D8-9E28-4E0F-B28C-40888EDF7A1B}"/>
    <cellStyle name="Comma 2 4 7 4 2 2" xfId="13833" xr:uid="{19B8C010-2EA9-42AD-98BE-82B3B9C58C6A}"/>
    <cellStyle name="Comma 2 4 7 4 2 2 2" xfId="29244" xr:uid="{3E175956-9D9B-4628-859E-F605674B610C}"/>
    <cellStyle name="Comma 2 4 7 4 2 2 2 2" xfId="60068" xr:uid="{DF5DFB3D-3375-4690-AEA6-76D238EC2BDC}"/>
    <cellStyle name="Comma 2 4 7 4 2 2 3" xfId="44658" xr:uid="{4725F654-4765-4EC4-867C-687B2390A0C6}"/>
    <cellStyle name="Comma 2 4 7 4 2 3" xfId="21435" xr:uid="{EC3B61D1-72DF-4D1E-97DA-068A91DAA55D}"/>
    <cellStyle name="Comma 2 4 7 4 2 3 2" xfId="52259" xr:uid="{6D55705F-CB9D-4D9D-BC49-8753A07E69AD}"/>
    <cellStyle name="Comma 2 4 7 4 2 4" xfId="36849" xr:uid="{858D2F35-3B63-4677-83D2-F22D538E74B7}"/>
    <cellStyle name="Comma 2 4 7 4 3" xfId="10030" xr:uid="{B11B4B39-002E-4968-9A02-DBC9EAB04435}"/>
    <cellStyle name="Comma 2 4 7 4 3 2" xfId="25441" xr:uid="{59FEA659-E2E9-4682-86AF-E922A3F7916A}"/>
    <cellStyle name="Comma 2 4 7 4 3 2 2" xfId="56265" xr:uid="{2A16181E-D2C9-4360-B7AD-409FA94BE570}"/>
    <cellStyle name="Comma 2 4 7 4 3 3" xfId="40855" xr:uid="{7DB0A4D4-5A21-466B-9EB0-716129226F11}"/>
    <cellStyle name="Comma 2 4 7 4 4" xfId="17632" xr:uid="{2A54D2A8-D834-4C22-A533-F1436F6F8DD3}"/>
    <cellStyle name="Comma 2 4 7 4 4 2" xfId="48456" xr:uid="{AA743BE9-4080-44B7-A7EB-1212EB03377B}"/>
    <cellStyle name="Comma 2 4 7 4 5" xfId="33046" xr:uid="{77543536-7974-448E-9258-71CC4786D257}"/>
    <cellStyle name="Comma 2 4 7 5" xfId="4123" xr:uid="{CBA9DCC3-229A-487B-9734-7E9FBD7B0CB1}"/>
    <cellStyle name="Comma 2 4 7 5 2" xfId="11934" xr:uid="{269F6D93-E2C0-4A23-9083-AB56AB17E642}"/>
    <cellStyle name="Comma 2 4 7 5 2 2" xfId="27345" xr:uid="{8610CEEB-31F7-4BEE-98C6-647FDB4BCD97}"/>
    <cellStyle name="Comma 2 4 7 5 2 2 2" xfId="58169" xr:uid="{AC135D5B-952C-45BB-91B1-9BF431DB5AEA}"/>
    <cellStyle name="Comma 2 4 7 5 2 3" xfId="42759" xr:uid="{2710A5B8-7122-418B-A401-DF87E401F709}"/>
    <cellStyle name="Comma 2 4 7 5 3" xfId="19536" xr:uid="{11DC7B33-3F3B-4010-9ADD-0FD583A94591}"/>
    <cellStyle name="Comma 2 4 7 5 3 2" xfId="50360" xr:uid="{D26F1678-2F8E-43B0-BCF5-33679A0AC875}"/>
    <cellStyle name="Comma 2 4 7 5 4" xfId="34950" xr:uid="{F6335212-8E2A-4EC8-A58B-3D3721B48BBA}"/>
    <cellStyle name="Comma 2 4 7 6" xfId="8131" xr:uid="{ECCD0E78-7DEF-42CA-BEA9-E0BA9568B63D}"/>
    <cellStyle name="Comma 2 4 7 6 2" xfId="23542" xr:uid="{7D985222-86EB-49E3-8447-8E8C67F785F0}"/>
    <cellStyle name="Comma 2 4 7 6 2 2" xfId="54366" xr:uid="{D8DCB92A-CFD9-4712-888D-12BC94C1D902}"/>
    <cellStyle name="Comma 2 4 7 6 3" xfId="38956" xr:uid="{6A8861CF-B5BD-47AE-8BEF-465CBBE4B4FE}"/>
    <cellStyle name="Comma 2 4 7 7" xfId="15733" xr:uid="{F030300B-9501-4E6A-9929-D7723EDED240}"/>
    <cellStyle name="Comma 2 4 7 7 2" xfId="46557" xr:uid="{B8E78E4C-0BAB-4552-BFB2-DAE5F1A14E11}"/>
    <cellStyle name="Comma 2 4 7 8" xfId="31147" xr:uid="{B25B6B32-5998-414D-8865-82C65741687D}"/>
    <cellStyle name="Comma 2 4 8" xfId="740" xr:uid="{9E2F6EFF-1E3F-435C-9B48-4DC8909AA6A1}"/>
    <cellStyle name="Comma 2 4 8 2" xfId="2639" xr:uid="{F027FBB3-92AD-48B1-B14E-14105D4ACD24}"/>
    <cellStyle name="Comma 2 4 8 2 2" xfId="6442" xr:uid="{E483BD2E-CF4C-4D1C-AAC6-C7E2C5178843}"/>
    <cellStyle name="Comma 2 4 8 2 2 2" xfId="14253" xr:uid="{50CD1C6C-24CA-429A-A347-353DAB1019AD}"/>
    <cellStyle name="Comma 2 4 8 2 2 2 2" xfId="29664" xr:uid="{8E8E27E7-5805-444D-8FB1-CD70F2F1EA6C}"/>
    <cellStyle name="Comma 2 4 8 2 2 2 2 2" xfId="60488" xr:uid="{8C160C6A-3017-4347-AC8D-52ACEBB8EBBC}"/>
    <cellStyle name="Comma 2 4 8 2 2 2 3" xfId="45078" xr:uid="{B806C190-2A1E-41D9-AC1E-7B5F73C10F4E}"/>
    <cellStyle name="Comma 2 4 8 2 2 3" xfId="21855" xr:uid="{EE7CE63C-85BE-4F09-9743-F0B7B11E9970}"/>
    <cellStyle name="Comma 2 4 8 2 2 3 2" xfId="52679" xr:uid="{2938A02B-8E3E-4A95-A1F2-A2B562976244}"/>
    <cellStyle name="Comma 2 4 8 2 2 4" xfId="37269" xr:uid="{5201908E-2B42-4585-944E-A0AE3752B9B2}"/>
    <cellStyle name="Comma 2 4 8 2 3" xfId="10450" xr:uid="{9619B0DC-C72E-4E58-8890-27BE092A8999}"/>
    <cellStyle name="Comma 2 4 8 2 3 2" xfId="25861" xr:uid="{E21F2240-D2BD-465E-9053-1BE34BEBD86B}"/>
    <cellStyle name="Comma 2 4 8 2 3 2 2" xfId="56685" xr:uid="{09755666-98A1-4E0B-95B3-70D0EC60FCBE}"/>
    <cellStyle name="Comma 2 4 8 2 3 3" xfId="41275" xr:uid="{7846C37A-37ED-4971-85CF-0F181F2CA12F}"/>
    <cellStyle name="Comma 2 4 8 2 4" xfId="18052" xr:uid="{38DAE7AC-7239-45DC-BF76-6D3B50054991}"/>
    <cellStyle name="Comma 2 4 8 2 4 2" xfId="48876" xr:uid="{5729E4C2-9904-48C0-911F-C3982435D1EF}"/>
    <cellStyle name="Comma 2 4 8 2 5" xfId="33466" xr:uid="{029B8540-E321-420E-9A97-D37072ED9A74}"/>
    <cellStyle name="Comma 2 4 8 3" xfId="4543" xr:uid="{E9BBD6E4-E916-45A6-BDA1-FA9A81E3537E}"/>
    <cellStyle name="Comma 2 4 8 3 2" xfId="12354" xr:uid="{E0B7CBA9-8E01-4BFE-986E-8C7483ABFE07}"/>
    <cellStyle name="Comma 2 4 8 3 2 2" xfId="27765" xr:uid="{505628BD-2B25-41E9-8E75-3A5430430E5F}"/>
    <cellStyle name="Comma 2 4 8 3 2 2 2" xfId="58589" xr:uid="{55EEF158-A477-4041-8CBE-370531C75B40}"/>
    <cellStyle name="Comma 2 4 8 3 2 3" xfId="43179" xr:uid="{6E8BB411-FD22-4EAC-A81E-D5721AA3BA61}"/>
    <cellStyle name="Comma 2 4 8 3 3" xfId="19956" xr:uid="{0F137B30-878A-4D32-93CC-05FBD76D94E5}"/>
    <cellStyle name="Comma 2 4 8 3 3 2" xfId="50780" xr:uid="{54FDEAC8-1733-4B43-97E2-3D6A4A33A101}"/>
    <cellStyle name="Comma 2 4 8 3 4" xfId="35370" xr:uid="{03917614-F76D-4437-84F2-8D5724097CF3}"/>
    <cellStyle name="Comma 2 4 8 4" xfId="8551" xr:uid="{03A692BA-0D0F-45EC-A5DB-F2FB37025F8B}"/>
    <cellStyle name="Comma 2 4 8 4 2" xfId="23962" xr:uid="{2A5D7F4F-7C4D-461E-B1CD-B83E90E4AC32}"/>
    <cellStyle name="Comma 2 4 8 4 2 2" xfId="54786" xr:uid="{5763FD8B-F1C0-4810-95F8-384503081F44}"/>
    <cellStyle name="Comma 2 4 8 4 3" xfId="39376" xr:uid="{B842E6C2-39AD-4DB2-9818-7D96171157C0}"/>
    <cellStyle name="Comma 2 4 8 5" xfId="16153" xr:uid="{9F00ED90-3642-4A46-99FF-822F858E488C}"/>
    <cellStyle name="Comma 2 4 8 5 2" xfId="46977" xr:uid="{D55CE734-C588-4D78-ACDE-EBA50EB1690F}"/>
    <cellStyle name="Comma 2 4 8 6" xfId="31567" xr:uid="{B5A64872-DFBF-447D-9CBF-E9F59B41BE27}"/>
    <cellStyle name="Comma 2 4 9" xfId="1373" xr:uid="{D3E02F85-8971-48F2-94B2-82918B383183}"/>
    <cellStyle name="Comma 2 4 9 2" xfId="3272" xr:uid="{50553E2E-947D-45E3-ACE8-C8173AD3AB64}"/>
    <cellStyle name="Comma 2 4 9 2 2" xfId="7075" xr:uid="{A847FC16-FC7D-44A6-AD29-5D15BD89BDA4}"/>
    <cellStyle name="Comma 2 4 9 2 2 2" xfId="14886" xr:uid="{9B0DDE40-0738-488E-A4FF-28679CD614BD}"/>
    <cellStyle name="Comma 2 4 9 2 2 2 2" xfId="30297" xr:uid="{D4760C80-AB23-476C-A6B7-886BB52FA870}"/>
    <cellStyle name="Comma 2 4 9 2 2 2 2 2" xfId="61121" xr:uid="{05124472-68CB-4A9E-8502-ED5E3678541B}"/>
    <cellStyle name="Comma 2 4 9 2 2 2 3" xfId="45711" xr:uid="{21F8207F-14E3-47BD-9D6E-56FCEDA4A1EE}"/>
    <cellStyle name="Comma 2 4 9 2 2 3" xfId="22488" xr:uid="{DD49C912-8ACC-4436-8F6E-6AC89D69E36C}"/>
    <cellStyle name="Comma 2 4 9 2 2 3 2" xfId="53312" xr:uid="{42BD5B07-FDEE-4F20-9CCD-1DAF691C61E4}"/>
    <cellStyle name="Comma 2 4 9 2 2 4" xfId="37902" xr:uid="{FC0419DA-C2BE-4628-91DC-1161A02E259B}"/>
    <cellStyle name="Comma 2 4 9 2 3" xfId="11083" xr:uid="{1CE20666-3C48-4C94-AAD7-876D8EAEE7A2}"/>
    <cellStyle name="Comma 2 4 9 2 3 2" xfId="26494" xr:uid="{F1517286-9E4F-45C8-A3E4-AA20979599A5}"/>
    <cellStyle name="Comma 2 4 9 2 3 2 2" xfId="57318" xr:uid="{8264EAFA-71E2-47A9-ABF1-C43AC3A0191E}"/>
    <cellStyle name="Comma 2 4 9 2 3 3" xfId="41908" xr:uid="{CDB0C2DE-13D9-4E2A-BD5D-83846BBB7F90}"/>
    <cellStyle name="Comma 2 4 9 2 4" xfId="18685" xr:uid="{E6457977-8827-4F94-AE01-AB2BD6F6688B}"/>
    <cellStyle name="Comma 2 4 9 2 4 2" xfId="49509" xr:uid="{C60A9B23-9195-4F26-94BC-892C494DD484}"/>
    <cellStyle name="Comma 2 4 9 2 5" xfId="34099" xr:uid="{536952B0-860C-46FC-8F75-87CF2E4EB818}"/>
    <cellStyle name="Comma 2 4 9 3" xfId="5176" xr:uid="{0B84C512-99D8-4979-9F6C-648E0EB0C261}"/>
    <cellStyle name="Comma 2 4 9 3 2" xfId="12987" xr:uid="{DC016676-CCB1-47EF-AF63-236AB548EF02}"/>
    <cellStyle name="Comma 2 4 9 3 2 2" xfId="28398" xr:uid="{2B2700AC-6DD6-4290-BD7B-7B4AAE57E740}"/>
    <cellStyle name="Comma 2 4 9 3 2 2 2" xfId="59222" xr:uid="{ABC204C1-63EB-47E0-A214-B1391CF0963B}"/>
    <cellStyle name="Comma 2 4 9 3 2 3" xfId="43812" xr:uid="{477D71FC-33F8-477D-94F1-45BE7FB77F95}"/>
    <cellStyle name="Comma 2 4 9 3 3" xfId="20589" xr:uid="{B533617A-3E92-47C6-A861-DA6D80871E59}"/>
    <cellStyle name="Comma 2 4 9 3 3 2" xfId="51413" xr:uid="{36D72369-FF74-4C0C-940A-AFEDA9FC8153}"/>
    <cellStyle name="Comma 2 4 9 3 4" xfId="36003" xr:uid="{38682015-E267-4C44-8404-32B568BD6C1F}"/>
    <cellStyle name="Comma 2 4 9 4" xfId="9184" xr:uid="{01C30FC4-05AC-449B-A63C-E3EE7FD4FC33}"/>
    <cellStyle name="Comma 2 4 9 4 2" xfId="24595" xr:uid="{2CB328DC-8504-4BE9-ACEC-2F28C1CA1170}"/>
    <cellStyle name="Comma 2 4 9 4 2 2" xfId="55419" xr:uid="{C60847A0-5E90-4987-B9B1-F5056537C4E4}"/>
    <cellStyle name="Comma 2 4 9 4 3" xfId="40009" xr:uid="{99FAF192-8E94-4F87-B68C-7CF963D9E16A}"/>
    <cellStyle name="Comma 2 4 9 5" xfId="16786" xr:uid="{1E66D74C-4A91-4196-8CD9-26DCD7BFD6A8}"/>
    <cellStyle name="Comma 2 4 9 5 2" xfId="47610" xr:uid="{6BA46B40-20B8-41FB-B139-811237B69BBE}"/>
    <cellStyle name="Comma 2 4 9 6" xfId="32200" xr:uid="{1926EBBE-AFCB-406A-92C5-0C9E75DA638E}"/>
    <cellStyle name="Comma 2 5" xfId="108" xr:uid="{3873D853-8946-4D45-A17C-107996930715}"/>
    <cellStyle name="Comma 2 5 10" xfId="2008" xr:uid="{2FE8C8D9-E637-4694-AC19-1CAB2141F8C8}"/>
    <cellStyle name="Comma 2 5 10 2" xfId="5811" xr:uid="{D4C52EE9-39EF-4BF1-A4BF-7647D77E9B9F}"/>
    <cellStyle name="Comma 2 5 10 2 2" xfId="13622" xr:uid="{FAA2FF8F-85FE-4513-AE9B-6A17DB286F15}"/>
    <cellStyle name="Comma 2 5 10 2 2 2" xfId="29033" xr:uid="{861E8359-6C95-4703-B82F-DAD934C6A581}"/>
    <cellStyle name="Comma 2 5 10 2 2 2 2" xfId="59857" xr:uid="{1B124FBB-18BD-4A1F-8FF8-ADF406C91025}"/>
    <cellStyle name="Comma 2 5 10 2 2 3" xfId="44447" xr:uid="{411D4544-E941-423D-8636-2FD5C8A5FAD0}"/>
    <cellStyle name="Comma 2 5 10 2 3" xfId="21224" xr:uid="{87F382C7-F884-4C9B-BB2D-A2698696FACE}"/>
    <cellStyle name="Comma 2 5 10 2 3 2" xfId="52048" xr:uid="{3C671457-B1BC-42EF-A006-8457A6EE187E}"/>
    <cellStyle name="Comma 2 5 10 2 4" xfId="36638" xr:uid="{719D99CC-E0BC-4665-9476-237929D5B8FA}"/>
    <cellStyle name="Comma 2 5 10 3" xfId="9819" xr:uid="{5BB7AFA7-7A4D-46ED-8272-BEB596F22FB4}"/>
    <cellStyle name="Comma 2 5 10 3 2" xfId="25230" xr:uid="{51707DEB-1EA4-4440-86B2-4F9F4C100B5C}"/>
    <cellStyle name="Comma 2 5 10 3 2 2" xfId="56054" xr:uid="{0DAA4B0E-AC98-4EDD-87A9-EB13075A1FA4}"/>
    <cellStyle name="Comma 2 5 10 3 3" xfId="40644" xr:uid="{56B338C8-E9A0-4E61-8472-0FC3FDA36319}"/>
    <cellStyle name="Comma 2 5 10 4" xfId="17421" xr:uid="{17351380-D993-4914-A542-CE86854954DB}"/>
    <cellStyle name="Comma 2 5 10 4 2" xfId="48245" xr:uid="{142C7B74-7905-4439-B6BB-84CB2B4C4945}"/>
    <cellStyle name="Comma 2 5 10 5" xfId="32835" xr:uid="{E2E8D260-4E09-43D7-8F29-51B533848477}"/>
    <cellStyle name="Comma 2 5 11" xfId="3912" xr:uid="{0694309A-3C89-48B7-B352-827A9FEBE752}"/>
    <cellStyle name="Comma 2 5 11 2" xfId="11723" xr:uid="{061841D6-E5C5-4C4D-A9F0-397E07636B69}"/>
    <cellStyle name="Comma 2 5 11 2 2" xfId="27134" xr:uid="{B3A162BD-16CC-426B-9CF1-3B487ABC5FCC}"/>
    <cellStyle name="Comma 2 5 11 2 2 2" xfId="57958" xr:uid="{19CE595A-49F8-47C1-9E4D-9F5A80A2EC97}"/>
    <cellStyle name="Comma 2 5 11 2 3" xfId="42548" xr:uid="{7007CECA-CD3E-4E58-86D3-C838C2D8DFF2}"/>
    <cellStyle name="Comma 2 5 11 3" xfId="19325" xr:uid="{843A027E-AC18-48CF-8660-EA1E956AAAB6}"/>
    <cellStyle name="Comma 2 5 11 3 2" xfId="50149" xr:uid="{ED8CEB1C-A8EA-4766-B8ED-8449E2BA8B0E}"/>
    <cellStyle name="Comma 2 5 11 4" xfId="34739" xr:uid="{7D6362E4-3778-47BE-9D4D-5CDC5DD33272}"/>
    <cellStyle name="Comma 2 5 12" xfId="7920" xr:uid="{A8E57832-1278-4F9D-B39B-58EDDC8EDB3F}"/>
    <cellStyle name="Comma 2 5 12 2" xfId="23331" xr:uid="{4D0A4E47-164D-4EEC-8D48-DB2AFBD30017}"/>
    <cellStyle name="Comma 2 5 12 2 2" xfId="54155" xr:uid="{49489D6B-BD81-4295-9F5E-AFC1C8671488}"/>
    <cellStyle name="Comma 2 5 12 3" xfId="38745" xr:uid="{53125818-097B-4938-8FE4-B16DC89A8134}"/>
    <cellStyle name="Comma 2 5 13" xfId="7711" xr:uid="{12B38C87-707B-4F6A-AFD4-A8E7A3884F9C}"/>
    <cellStyle name="Comma 2 5 13 2" xfId="23122" xr:uid="{3DDE3635-0CB3-48D1-8C1F-85895537B8D4}"/>
    <cellStyle name="Comma 2 5 13 2 2" xfId="53946" xr:uid="{489BB157-2E7C-4246-9F74-FDDE1E08F135}"/>
    <cellStyle name="Comma 2 5 13 3" xfId="38536" xr:uid="{BBF72C80-7093-456E-B733-F747A320BC32}"/>
    <cellStyle name="Comma 2 5 14" xfId="15522" xr:uid="{641D4511-75D1-450D-92AA-BD15402468C0}"/>
    <cellStyle name="Comma 2 5 14 2" xfId="46346" xr:uid="{A55B2788-9388-48F6-8512-CD02CCF29E78}"/>
    <cellStyle name="Comma 2 5 15" xfId="30936" xr:uid="{46BD2859-A21F-4089-B2CC-5B46409B554C}"/>
    <cellStyle name="Comma 2 5 2" xfId="128" xr:uid="{87CF1A16-FA9F-4227-897B-D7E3A941DDF2}"/>
    <cellStyle name="Comma 2 5 2 10" xfId="3932" xr:uid="{518493A1-B107-43B5-98AF-BFFE8ADE52E2}"/>
    <cellStyle name="Comma 2 5 2 10 2" xfId="11743" xr:uid="{AD3C68FE-9815-4427-9C72-25E7C74004E2}"/>
    <cellStyle name="Comma 2 5 2 10 2 2" xfId="27154" xr:uid="{EB9590F9-B3F7-4DC1-9CBC-C0BA3E900BBC}"/>
    <cellStyle name="Comma 2 5 2 10 2 2 2" xfId="57978" xr:uid="{99567DA1-086B-41DD-9EE2-00C828ACE227}"/>
    <cellStyle name="Comma 2 5 2 10 2 3" xfId="42568" xr:uid="{865B4303-E3A5-4A2F-8310-C5BFDF34F51B}"/>
    <cellStyle name="Comma 2 5 2 10 3" xfId="19345" xr:uid="{3144846A-EA8E-4D93-8A1C-C680AD86C69D}"/>
    <cellStyle name="Comma 2 5 2 10 3 2" xfId="50169" xr:uid="{5A05CB3A-32DD-4C88-9259-349FABE7055C}"/>
    <cellStyle name="Comma 2 5 2 10 4" xfId="34759" xr:uid="{AF014FF7-FCAF-42CF-B30A-250BBB94E586}"/>
    <cellStyle name="Comma 2 5 2 11" xfId="7940" xr:uid="{267F2BFE-0777-4592-BB55-6D27E2405ACB}"/>
    <cellStyle name="Comma 2 5 2 11 2" xfId="23351" xr:uid="{6A54D6BE-E4ED-4289-A368-1DD65AA0AAB0}"/>
    <cellStyle name="Comma 2 5 2 11 2 2" xfId="54175" xr:uid="{EFCB7BEC-172F-4F62-93C0-44BADC19F263}"/>
    <cellStyle name="Comma 2 5 2 11 3" xfId="38765" xr:uid="{723EBC47-4BF6-4010-95D2-2E94BD9ACE49}"/>
    <cellStyle name="Comma 2 5 2 12" xfId="7731" xr:uid="{04075A18-1A21-448A-A4B2-65D67BBC66A0}"/>
    <cellStyle name="Comma 2 5 2 12 2" xfId="23142" xr:uid="{D4B62423-115E-463F-BB1B-046DFA60885C}"/>
    <cellStyle name="Comma 2 5 2 12 2 2" xfId="53966" xr:uid="{CE0A893B-EF8B-4747-A828-1B3A14DA50D3}"/>
    <cellStyle name="Comma 2 5 2 12 3" xfId="38556" xr:uid="{4E73006B-2392-49F4-AFF0-1129EE1BA655}"/>
    <cellStyle name="Comma 2 5 2 13" xfId="15542" xr:uid="{FEE10CE3-14FA-427F-BE49-4B4414E2D0EE}"/>
    <cellStyle name="Comma 2 5 2 13 2" xfId="46366" xr:uid="{ABB27954-BBD8-4BD8-9A6F-6162C39FAE05}"/>
    <cellStyle name="Comma 2 5 2 14" xfId="30956" xr:uid="{DC2F4BB4-C5B8-45A0-8232-4BD6272EB50B}"/>
    <cellStyle name="Comma 2 5 2 2" xfId="213" xr:uid="{FBC12F8C-BB72-490C-BA27-5141F97466DD}"/>
    <cellStyle name="Comma 2 5 2 2 10" xfId="7816" xr:uid="{4F0752F6-7E20-42F6-8A20-E04294E4FB11}"/>
    <cellStyle name="Comma 2 5 2 2 10 2" xfId="23227" xr:uid="{7FEE1C22-FCB8-4CA2-A855-08E6996845D4}"/>
    <cellStyle name="Comma 2 5 2 2 10 2 2" xfId="54051" xr:uid="{C2DEDFA1-FFC3-4D31-A71B-A46E0D52656F}"/>
    <cellStyle name="Comma 2 5 2 2 10 3" xfId="38641" xr:uid="{C73B3127-41D8-48DE-8272-296434D08E9B}"/>
    <cellStyle name="Comma 2 5 2 2 11" xfId="15627" xr:uid="{BCD64693-641B-49D8-B9F4-CB023507036A}"/>
    <cellStyle name="Comma 2 5 2 2 11 2" xfId="46451" xr:uid="{83C37E1F-0077-4FC6-BE5C-B31E9F867F0D}"/>
    <cellStyle name="Comma 2 5 2 2 12" xfId="31041" xr:uid="{DB65CD56-E9BD-43A4-B668-3098F8410831}"/>
    <cellStyle name="Comma 2 5 2 2 2" xfId="295" xr:uid="{F93EEFAB-DC71-4A01-8DE9-7EF508EBFBE8}"/>
    <cellStyle name="Comma 2 5 2 2 2 10" xfId="15709" xr:uid="{B329C9C4-77BB-4D93-84C3-200C6F0B94CF}"/>
    <cellStyle name="Comma 2 5 2 2 2 10 2" xfId="46533" xr:uid="{6CD5FA17-8862-4D6C-9E56-25EBD9694C96}"/>
    <cellStyle name="Comma 2 5 2 2 2 11" xfId="31123" xr:uid="{BD735D68-6174-4A65-8681-6753B784863D}"/>
    <cellStyle name="Comma 2 5 2 2 2 2" xfId="718" xr:uid="{832CCF06-E930-447A-892A-A87E2441E494}"/>
    <cellStyle name="Comma 2 5 2 2 2 2 2" xfId="1351" xr:uid="{43B9C07C-2C96-4E95-B434-BEA4ADCED692}"/>
    <cellStyle name="Comma 2 5 2 2 2 2 2 2" xfId="3250" xr:uid="{7370DE18-CE7B-4A97-AB95-A0B2DF8C8016}"/>
    <cellStyle name="Comma 2 5 2 2 2 2 2 2 2" xfId="7053" xr:uid="{3E1A8F7F-D0EE-4CCA-B120-05C49CE71ECC}"/>
    <cellStyle name="Comma 2 5 2 2 2 2 2 2 2 2" xfId="14864" xr:uid="{BA78F2AB-A862-4D69-96B7-66AB323D411E}"/>
    <cellStyle name="Comma 2 5 2 2 2 2 2 2 2 2 2" xfId="30275" xr:uid="{65CF1BE6-B9EA-46B1-9480-1D501D2E3ADF}"/>
    <cellStyle name="Comma 2 5 2 2 2 2 2 2 2 2 2 2" xfId="61099" xr:uid="{6C2336E3-DC3C-429A-B957-A04B1AC9A1ED}"/>
    <cellStyle name="Comma 2 5 2 2 2 2 2 2 2 2 3" xfId="45689" xr:uid="{9957CB29-F68B-40E4-83DE-1A115D15602A}"/>
    <cellStyle name="Comma 2 5 2 2 2 2 2 2 2 3" xfId="22466" xr:uid="{C3DF01E8-C622-4C08-B67B-2C5CE7D27310}"/>
    <cellStyle name="Comma 2 5 2 2 2 2 2 2 2 3 2" xfId="53290" xr:uid="{AE6DB556-0D25-4FED-9593-25AD0DB6FC43}"/>
    <cellStyle name="Comma 2 5 2 2 2 2 2 2 2 4" xfId="37880" xr:uid="{420FC831-D764-4DF6-A5B5-C88D12CA2EF8}"/>
    <cellStyle name="Comma 2 5 2 2 2 2 2 2 3" xfId="11061" xr:uid="{81053658-91E4-4CEE-9E77-1BC050478549}"/>
    <cellStyle name="Comma 2 5 2 2 2 2 2 2 3 2" xfId="26472" xr:uid="{B4AEC5D1-C977-4F72-82A2-D8FA7C3BC55C}"/>
    <cellStyle name="Comma 2 5 2 2 2 2 2 2 3 2 2" xfId="57296" xr:uid="{FFC595C6-086E-4A2A-A6E6-06F39835C168}"/>
    <cellStyle name="Comma 2 5 2 2 2 2 2 2 3 3" xfId="41886" xr:uid="{F6B5B569-CAA5-47A1-A4A2-FF3E4BB40265}"/>
    <cellStyle name="Comma 2 5 2 2 2 2 2 2 4" xfId="18663" xr:uid="{348A3DFD-DD00-40AA-82A1-68B1CAF1FFFF}"/>
    <cellStyle name="Comma 2 5 2 2 2 2 2 2 4 2" xfId="49487" xr:uid="{7F293794-87F7-4722-8ED3-896C76D4E2CF}"/>
    <cellStyle name="Comma 2 5 2 2 2 2 2 2 5" xfId="34077" xr:uid="{526B8536-EE21-421C-983E-76308CD52421}"/>
    <cellStyle name="Comma 2 5 2 2 2 2 2 3" xfId="5154" xr:uid="{4FF44A2A-4D96-4424-BD6A-31E17F4064D9}"/>
    <cellStyle name="Comma 2 5 2 2 2 2 2 3 2" xfId="12965" xr:uid="{5D39C80B-97CC-43D6-916B-3B49BCF96A23}"/>
    <cellStyle name="Comma 2 5 2 2 2 2 2 3 2 2" xfId="28376" xr:uid="{15821DB5-26E6-4F59-8FA0-6C213794236D}"/>
    <cellStyle name="Comma 2 5 2 2 2 2 2 3 2 2 2" xfId="59200" xr:uid="{0115B5DA-2BCB-4F29-878F-D83D8C850248}"/>
    <cellStyle name="Comma 2 5 2 2 2 2 2 3 2 3" xfId="43790" xr:uid="{8C7CCBBB-FD15-454F-9D50-B2756E0D31E0}"/>
    <cellStyle name="Comma 2 5 2 2 2 2 2 3 3" xfId="20567" xr:uid="{E485B598-0F48-403D-B0E1-18605C905A61}"/>
    <cellStyle name="Comma 2 5 2 2 2 2 2 3 3 2" xfId="51391" xr:uid="{3DC74BA1-771B-46DB-9953-8AEFAF9D0F60}"/>
    <cellStyle name="Comma 2 5 2 2 2 2 2 3 4" xfId="35981" xr:uid="{918C09DA-D060-4AAB-B895-9A5DFF510EBE}"/>
    <cellStyle name="Comma 2 5 2 2 2 2 2 4" xfId="9162" xr:uid="{ACCE88AF-63EF-46F5-B89F-72C53103DBF0}"/>
    <cellStyle name="Comma 2 5 2 2 2 2 2 4 2" xfId="24573" xr:uid="{48870210-2293-4204-82CB-C2A1D2EA164B}"/>
    <cellStyle name="Comma 2 5 2 2 2 2 2 4 2 2" xfId="55397" xr:uid="{194B42FE-9A5F-4A65-B848-B1C1C1C6DB17}"/>
    <cellStyle name="Comma 2 5 2 2 2 2 2 4 3" xfId="39987" xr:uid="{5024675A-1526-4236-9838-3AC402EB0B89}"/>
    <cellStyle name="Comma 2 5 2 2 2 2 2 5" xfId="16764" xr:uid="{E8F109DC-CD8E-4D5E-B627-584AFEDB3914}"/>
    <cellStyle name="Comma 2 5 2 2 2 2 2 5 2" xfId="47588" xr:uid="{1B16E2EE-B7B1-44F0-B13F-4D8335CDFDA5}"/>
    <cellStyle name="Comma 2 5 2 2 2 2 2 6" xfId="32178" xr:uid="{76F7DA87-305A-448D-B87B-510FCFB2B657}"/>
    <cellStyle name="Comma 2 5 2 2 2 2 3" xfId="1984" xr:uid="{C86C0DAE-F5AB-406B-AF49-CD3C8E3EC738}"/>
    <cellStyle name="Comma 2 5 2 2 2 2 3 2" xfId="3883" xr:uid="{CE89EEA9-7E6B-47AA-933E-52DAFDFA03C0}"/>
    <cellStyle name="Comma 2 5 2 2 2 2 3 2 2" xfId="7686" xr:uid="{6D7ECFD9-A3A4-4D13-A901-FC4BD52E9BA1}"/>
    <cellStyle name="Comma 2 5 2 2 2 2 3 2 2 2" xfId="15497" xr:uid="{86145846-323A-4BC5-941E-B10B3836D69C}"/>
    <cellStyle name="Comma 2 5 2 2 2 2 3 2 2 2 2" xfId="30908" xr:uid="{BC4171EF-4DCD-4362-9839-21AF134B6F6E}"/>
    <cellStyle name="Comma 2 5 2 2 2 2 3 2 2 2 2 2" xfId="61732" xr:uid="{594383FE-9440-48D2-A93E-243CC8201EAD}"/>
    <cellStyle name="Comma 2 5 2 2 2 2 3 2 2 2 3" xfId="46322" xr:uid="{73A83EB2-AB54-4E4A-B4DE-8FD1CB9294F0}"/>
    <cellStyle name="Comma 2 5 2 2 2 2 3 2 2 3" xfId="23099" xr:uid="{E4C59CAC-5F56-4F6A-B135-E73418BC8EFD}"/>
    <cellStyle name="Comma 2 5 2 2 2 2 3 2 2 3 2" xfId="53923" xr:uid="{205C1A65-4810-4FD5-90B4-82E26FA0875D}"/>
    <cellStyle name="Comma 2 5 2 2 2 2 3 2 2 4" xfId="38513" xr:uid="{A50CEDB5-E3A8-496C-B826-1DB1FAD36DDE}"/>
    <cellStyle name="Comma 2 5 2 2 2 2 3 2 3" xfId="11694" xr:uid="{E2E1823C-3853-4D47-8F13-A72D43998F8A}"/>
    <cellStyle name="Comma 2 5 2 2 2 2 3 2 3 2" xfId="27105" xr:uid="{324FD9EB-F1C1-40D5-9B53-6A5C2DE1124D}"/>
    <cellStyle name="Comma 2 5 2 2 2 2 3 2 3 2 2" xfId="57929" xr:uid="{45C322C5-50C9-4F53-9A52-8E17BD88479A}"/>
    <cellStyle name="Comma 2 5 2 2 2 2 3 2 3 3" xfId="42519" xr:uid="{532DEEB8-2FDA-4BF3-934F-164C5D55F4EF}"/>
    <cellStyle name="Comma 2 5 2 2 2 2 3 2 4" xfId="19296" xr:uid="{E81F954C-99A4-4FC8-8ED9-B8B47E1DB159}"/>
    <cellStyle name="Comma 2 5 2 2 2 2 3 2 4 2" xfId="50120" xr:uid="{CC94C340-E0F3-4762-9FC7-09B97385D4C6}"/>
    <cellStyle name="Comma 2 5 2 2 2 2 3 2 5" xfId="34710" xr:uid="{C3835AB1-DFAA-45EA-AF22-5616A3FF9734}"/>
    <cellStyle name="Comma 2 5 2 2 2 2 3 3" xfId="5787" xr:uid="{09944912-B9B0-4D65-A684-1C83F14819BA}"/>
    <cellStyle name="Comma 2 5 2 2 2 2 3 3 2" xfId="13598" xr:uid="{F6FB5CFF-229E-46D7-BFCD-BEAF4070B035}"/>
    <cellStyle name="Comma 2 5 2 2 2 2 3 3 2 2" xfId="29009" xr:uid="{C6BE55C0-77B6-45A1-82F5-3415969916B2}"/>
    <cellStyle name="Comma 2 5 2 2 2 2 3 3 2 2 2" xfId="59833" xr:uid="{B03D1953-EA60-4811-B1CE-83F24AF8B01B}"/>
    <cellStyle name="Comma 2 5 2 2 2 2 3 3 2 3" xfId="44423" xr:uid="{BD173E3A-D2E8-4324-8249-E5F6F07B2E7E}"/>
    <cellStyle name="Comma 2 5 2 2 2 2 3 3 3" xfId="21200" xr:uid="{D2FA6CC6-1690-4E02-934E-95C9078BA255}"/>
    <cellStyle name="Comma 2 5 2 2 2 2 3 3 3 2" xfId="52024" xr:uid="{AB4F5A17-1E51-478C-B6DB-740A12E95F81}"/>
    <cellStyle name="Comma 2 5 2 2 2 2 3 3 4" xfId="36614" xr:uid="{043B96BF-DF0D-4BD7-9BEF-29699D6C0151}"/>
    <cellStyle name="Comma 2 5 2 2 2 2 3 4" xfId="9795" xr:uid="{90F7F10C-7E0D-409A-9841-BB21232C8B6A}"/>
    <cellStyle name="Comma 2 5 2 2 2 2 3 4 2" xfId="25206" xr:uid="{E1D667AE-3DDC-4F35-AF00-13BF3A898214}"/>
    <cellStyle name="Comma 2 5 2 2 2 2 3 4 2 2" xfId="56030" xr:uid="{FA14506D-D8E5-4E49-9D2D-9F668A0158E1}"/>
    <cellStyle name="Comma 2 5 2 2 2 2 3 4 3" xfId="40620" xr:uid="{3A6F0E17-8B22-4CE3-8ED0-82965EFEC4DF}"/>
    <cellStyle name="Comma 2 5 2 2 2 2 3 5" xfId="17397" xr:uid="{520D9B0B-D6FB-48C8-BB45-CE940C047833}"/>
    <cellStyle name="Comma 2 5 2 2 2 2 3 5 2" xfId="48221" xr:uid="{F01DB5BF-3465-4282-AB20-4E33E6F2E780}"/>
    <cellStyle name="Comma 2 5 2 2 2 2 3 6" xfId="32811" xr:uid="{C881F83F-4C48-4911-9303-448286090B26}"/>
    <cellStyle name="Comma 2 5 2 2 2 2 4" xfId="2617" xr:uid="{84982CCE-9D9B-4E00-856A-9469444D03A1}"/>
    <cellStyle name="Comma 2 5 2 2 2 2 4 2" xfId="6420" xr:uid="{4966F7E7-EA93-4440-B8F2-7920BD23009B}"/>
    <cellStyle name="Comma 2 5 2 2 2 2 4 2 2" xfId="14231" xr:uid="{1F6A24D7-4BDE-47D1-95DE-6B7560D6F998}"/>
    <cellStyle name="Comma 2 5 2 2 2 2 4 2 2 2" xfId="29642" xr:uid="{84DB215C-86F5-447C-AA48-CAC6BFC56C14}"/>
    <cellStyle name="Comma 2 5 2 2 2 2 4 2 2 2 2" xfId="60466" xr:uid="{02FACCE4-7EC7-49FA-A93D-FA4B01B59537}"/>
    <cellStyle name="Comma 2 5 2 2 2 2 4 2 2 3" xfId="45056" xr:uid="{0AD7C486-6CED-47E8-84A1-2219B0AED735}"/>
    <cellStyle name="Comma 2 5 2 2 2 2 4 2 3" xfId="21833" xr:uid="{E7D08B63-20DA-4F41-B301-2953B579DA3B}"/>
    <cellStyle name="Comma 2 5 2 2 2 2 4 2 3 2" xfId="52657" xr:uid="{E895ECA2-C007-4D33-91AC-FD52B77AE162}"/>
    <cellStyle name="Comma 2 5 2 2 2 2 4 2 4" xfId="37247" xr:uid="{D43A1791-B207-43F8-8C9B-6B4F8F463ECB}"/>
    <cellStyle name="Comma 2 5 2 2 2 2 4 3" xfId="10428" xr:uid="{37DDF1B9-25ED-4966-ADAB-1B1B5508CEFA}"/>
    <cellStyle name="Comma 2 5 2 2 2 2 4 3 2" xfId="25839" xr:uid="{78ED8292-B4CB-4995-8F3E-1BED3835C8B2}"/>
    <cellStyle name="Comma 2 5 2 2 2 2 4 3 2 2" xfId="56663" xr:uid="{A85CFA31-CC8B-4117-9677-D2B865DE9764}"/>
    <cellStyle name="Comma 2 5 2 2 2 2 4 3 3" xfId="41253" xr:uid="{EAC92818-B453-4471-A253-E76E11401127}"/>
    <cellStyle name="Comma 2 5 2 2 2 2 4 4" xfId="18030" xr:uid="{9169BB8A-BDFA-41C2-840C-06193931ECB4}"/>
    <cellStyle name="Comma 2 5 2 2 2 2 4 4 2" xfId="48854" xr:uid="{87835749-82C2-40A9-ACFF-A37970C30E81}"/>
    <cellStyle name="Comma 2 5 2 2 2 2 4 5" xfId="33444" xr:uid="{84A8E2FE-67F2-4E9E-A953-B35432BCA331}"/>
    <cellStyle name="Comma 2 5 2 2 2 2 5" xfId="4521" xr:uid="{1BE1F4BE-AE74-4409-89CC-477C24D5A866}"/>
    <cellStyle name="Comma 2 5 2 2 2 2 5 2" xfId="12332" xr:uid="{7A3A9864-F7EB-42E7-B509-4BF3ED3898EA}"/>
    <cellStyle name="Comma 2 5 2 2 2 2 5 2 2" xfId="27743" xr:uid="{FB402449-7BEB-4FDB-A2D4-7FE73C983354}"/>
    <cellStyle name="Comma 2 5 2 2 2 2 5 2 2 2" xfId="58567" xr:uid="{CA263B7F-E6D0-49AF-B400-B433D936B062}"/>
    <cellStyle name="Comma 2 5 2 2 2 2 5 2 3" xfId="43157" xr:uid="{36BE9EEE-BF65-4837-9012-47F1C165E027}"/>
    <cellStyle name="Comma 2 5 2 2 2 2 5 3" xfId="19934" xr:uid="{3FC73B07-5BE8-4B9B-864D-E3F7C8B3ED48}"/>
    <cellStyle name="Comma 2 5 2 2 2 2 5 3 2" xfId="50758" xr:uid="{4C6219FB-0C10-47DA-9994-B09FD0FCA167}"/>
    <cellStyle name="Comma 2 5 2 2 2 2 5 4" xfId="35348" xr:uid="{7A7709DF-36BA-467D-9768-819DE2A368A3}"/>
    <cellStyle name="Comma 2 5 2 2 2 2 6" xfId="8529" xr:uid="{C5A902BD-79FB-4714-BB29-0D02E403BECC}"/>
    <cellStyle name="Comma 2 5 2 2 2 2 6 2" xfId="23940" xr:uid="{16245908-8008-4A0B-85B8-175BDBBA07E9}"/>
    <cellStyle name="Comma 2 5 2 2 2 2 6 2 2" xfId="54764" xr:uid="{CF68F1EC-31D6-4598-9285-28980242DB13}"/>
    <cellStyle name="Comma 2 5 2 2 2 2 6 3" xfId="39354" xr:uid="{88EC30FB-6110-4F2E-8354-7B8B9BEC5792}"/>
    <cellStyle name="Comma 2 5 2 2 2 2 7" xfId="16131" xr:uid="{94469C29-FC89-4423-8FA4-F15EECD69E17}"/>
    <cellStyle name="Comma 2 5 2 2 2 2 7 2" xfId="46955" xr:uid="{B992BD1A-8D3D-41EB-887D-64E25CF126BC}"/>
    <cellStyle name="Comma 2 5 2 2 2 2 8" xfId="31545" xr:uid="{4C27DB82-7B89-461B-9CA0-C3B5A253F3C3}"/>
    <cellStyle name="Comma 2 5 2 2 2 3" xfId="509" xr:uid="{D0B31719-5489-4326-849B-CDF222AA80FB}"/>
    <cellStyle name="Comma 2 5 2 2 2 3 2" xfId="1142" xr:uid="{8E66487D-A74E-4B9B-B024-CD7A3C347FE4}"/>
    <cellStyle name="Comma 2 5 2 2 2 3 2 2" xfId="3041" xr:uid="{41CA2A03-7879-4F7C-8255-4F23351F3011}"/>
    <cellStyle name="Comma 2 5 2 2 2 3 2 2 2" xfId="6844" xr:uid="{4053BBF1-1D94-4570-AE87-F20064207134}"/>
    <cellStyle name="Comma 2 5 2 2 2 3 2 2 2 2" xfId="14655" xr:uid="{8B81A08F-B312-4A8F-8B7F-B880EE21DCA1}"/>
    <cellStyle name="Comma 2 5 2 2 2 3 2 2 2 2 2" xfId="30066" xr:uid="{4BCFEACB-6A5E-4146-B309-66A902ACC99F}"/>
    <cellStyle name="Comma 2 5 2 2 2 3 2 2 2 2 2 2" xfId="60890" xr:uid="{8E2FF339-17D4-4E1D-945A-8DA3050D37BE}"/>
    <cellStyle name="Comma 2 5 2 2 2 3 2 2 2 2 3" xfId="45480" xr:uid="{D9F26DC0-FC38-490E-B4A6-5E92CB225C8E}"/>
    <cellStyle name="Comma 2 5 2 2 2 3 2 2 2 3" xfId="22257" xr:uid="{3C1A8BE6-BBA3-448E-9CC2-16111BC4BC64}"/>
    <cellStyle name="Comma 2 5 2 2 2 3 2 2 2 3 2" xfId="53081" xr:uid="{0432D3A9-9E58-4B03-B03F-E56718D680D6}"/>
    <cellStyle name="Comma 2 5 2 2 2 3 2 2 2 4" xfId="37671" xr:uid="{2ED4ECBC-F8A7-4530-A1E2-7FD4FFE9292C}"/>
    <cellStyle name="Comma 2 5 2 2 2 3 2 2 3" xfId="10852" xr:uid="{1D6C4DDF-E2A4-4355-A89F-C813AE230DD2}"/>
    <cellStyle name="Comma 2 5 2 2 2 3 2 2 3 2" xfId="26263" xr:uid="{19BC2BC1-D247-4930-B7D4-69B03AE4D250}"/>
    <cellStyle name="Comma 2 5 2 2 2 3 2 2 3 2 2" xfId="57087" xr:uid="{9358B5B9-E5B0-4BB6-B969-54621961CEA7}"/>
    <cellStyle name="Comma 2 5 2 2 2 3 2 2 3 3" xfId="41677" xr:uid="{C4C9C77E-B125-4651-9C63-359DE24B6AD9}"/>
    <cellStyle name="Comma 2 5 2 2 2 3 2 2 4" xfId="18454" xr:uid="{ABA6E910-B58A-4393-936F-F010394BDF93}"/>
    <cellStyle name="Comma 2 5 2 2 2 3 2 2 4 2" xfId="49278" xr:uid="{F71DB47D-DB1B-4EC0-BE7C-D2031ECFDEFB}"/>
    <cellStyle name="Comma 2 5 2 2 2 3 2 2 5" xfId="33868" xr:uid="{83D6F553-9620-4CDE-8B2B-D060E644CC0D}"/>
    <cellStyle name="Comma 2 5 2 2 2 3 2 3" xfId="4945" xr:uid="{1B694318-76A0-4B7B-B975-37C6C3403346}"/>
    <cellStyle name="Comma 2 5 2 2 2 3 2 3 2" xfId="12756" xr:uid="{82DBFC74-0F8A-4501-96B3-713724FA1177}"/>
    <cellStyle name="Comma 2 5 2 2 2 3 2 3 2 2" xfId="28167" xr:uid="{DB740D7F-97E9-43A8-BBCB-CD48EAB4BC41}"/>
    <cellStyle name="Comma 2 5 2 2 2 3 2 3 2 2 2" xfId="58991" xr:uid="{BB07E9BD-171D-4CF0-B4F3-B701C1B02F69}"/>
    <cellStyle name="Comma 2 5 2 2 2 3 2 3 2 3" xfId="43581" xr:uid="{1AB38509-4EF2-4107-8F4D-FBF1CAB70C34}"/>
    <cellStyle name="Comma 2 5 2 2 2 3 2 3 3" xfId="20358" xr:uid="{8ABA9CE6-B5F4-4B79-B0E7-19F39D35ED18}"/>
    <cellStyle name="Comma 2 5 2 2 2 3 2 3 3 2" xfId="51182" xr:uid="{4AF9FD14-3109-4059-BFD8-6F529DF8D4F7}"/>
    <cellStyle name="Comma 2 5 2 2 2 3 2 3 4" xfId="35772" xr:uid="{0B6E701E-8E05-4B38-BF63-EA4F9BF06653}"/>
    <cellStyle name="Comma 2 5 2 2 2 3 2 4" xfId="8953" xr:uid="{18ACA773-BF4C-4BC9-A771-D628ECA4EBFC}"/>
    <cellStyle name="Comma 2 5 2 2 2 3 2 4 2" xfId="24364" xr:uid="{1388D05A-A3EA-489A-9ACA-A2B2E851571A}"/>
    <cellStyle name="Comma 2 5 2 2 2 3 2 4 2 2" xfId="55188" xr:uid="{86B93535-BD62-410B-99DD-DFFF6953F2D5}"/>
    <cellStyle name="Comma 2 5 2 2 2 3 2 4 3" xfId="39778" xr:uid="{2A1CCD11-FA0B-4F79-88F4-22F009AABE74}"/>
    <cellStyle name="Comma 2 5 2 2 2 3 2 5" xfId="16555" xr:uid="{DEE45A6B-C0B5-4C18-B98E-7DE784A7EB8A}"/>
    <cellStyle name="Comma 2 5 2 2 2 3 2 5 2" xfId="47379" xr:uid="{6694C307-6FA4-46C2-BE72-074BB525CB4C}"/>
    <cellStyle name="Comma 2 5 2 2 2 3 2 6" xfId="31969" xr:uid="{5A1C597E-2201-49BA-AE45-C91827C7BEB4}"/>
    <cellStyle name="Comma 2 5 2 2 2 3 3" xfId="1775" xr:uid="{E2021B2F-AC01-474C-A07B-34612862EC28}"/>
    <cellStyle name="Comma 2 5 2 2 2 3 3 2" xfId="3674" xr:uid="{982919E3-1593-4FFA-AC4F-23425CC93F00}"/>
    <cellStyle name="Comma 2 5 2 2 2 3 3 2 2" xfId="7477" xr:uid="{A4A90CD5-EEF8-4D05-8567-4A8CD5C00BF3}"/>
    <cellStyle name="Comma 2 5 2 2 2 3 3 2 2 2" xfId="15288" xr:uid="{94755BD1-D7F5-4D45-A7C5-E24F2AE885EE}"/>
    <cellStyle name="Comma 2 5 2 2 2 3 3 2 2 2 2" xfId="30699" xr:uid="{9849661E-1253-4072-B97E-9D439D2E2A7D}"/>
    <cellStyle name="Comma 2 5 2 2 2 3 3 2 2 2 2 2" xfId="61523" xr:uid="{47E869ED-216C-4270-BDED-3D901D77A5BA}"/>
    <cellStyle name="Comma 2 5 2 2 2 3 3 2 2 2 3" xfId="46113" xr:uid="{C7C4B8EC-B4CA-40DB-9C1E-B30368A72C4F}"/>
    <cellStyle name="Comma 2 5 2 2 2 3 3 2 2 3" xfId="22890" xr:uid="{1C251099-D396-4298-9C6A-BA1DFC0C573B}"/>
    <cellStyle name="Comma 2 5 2 2 2 3 3 2 2 3 2" xfId="53714" xr:uid="{D64B081E-81DD-48A3-AF89-B707380DDE0A}"/>
    <cellStyle name="Comma 2 5 2 2 2 3 3 2 2 4" xfId="38304" xr:uid="{72B2D1CE-D88F-48EB-BB43-EA2CC13864F1}"/>
    <cellStyle name="Comma 2 5 2 2 2 3 3 2 3" xfId="11485" xr:uid="{60D6CD49-848E-43FA-BBD5-C0D9D748BC9B}"/>
    <cellStyle name="Comma 2 5 2 2 2 3 3 2 3 2" xfId="26896" xr:uid="{6F7E8BBF-82CF-4387-860D-76F02E0887B3}"/>
    <cellStyle name="Comma 2 5 2 2 2 3 3 2 3 2 2" xfId="57720" xr:uid="{547591DE-3CA3-4A96-93BE-C846671F913A}"/>
    <cellStyle name="Comma 2 5 2 2 2 3 3 2 3 3" xfId="42310" xr:uid="{02253CB7-2307-4F0F-8242-92236D8BCBA9}"/>
    <cellStyle name="Comma 2 5 2 2 2 3 3 2 4" xfId="19087" xr:uid="{7D60DF6B-660E-4A27-B83E-5A8D34056FE3}"/>
    <cellStyle name="Comma 2 5 2 2 2 3 3 2 4 2" xfId="49911" xr:uid="{44DC1E5B-5237-4F76-A170-546A77D4A5EC}"/>
    <cellStyle name="Comma 2 5 2 2 2 3 3 2 5" xfId="34501" xr:uid="{49258483-DA45-4215-B9E8-175259F36F3D}"/>
    <cellStyle name="Comma 2 5 2 2 2 3 3 3" xfId="5578" xr:uid="{475D9CCC-A34B-4909-B5C0-0D55EF1F8797}"/>
    <cellStyle name="Comma 2 5 2 2 2 3 3 3 2" xfId="13389" xr:uid="{C684A8BF-7758-4308-A493-50A313DECACB}"/>
    <cellStyle name="Comma 2 5 2 2 2 3 3 3 2 2" xfId="28800" xr:uid="{9A1B022D-8360-40EE-A771-9F919303BD0D}"/>
    <cellStyle name="Comma 2 5 2 2 2 3 3 3 2 2 2" xfId="59624" xr:uid="{4216C749-DBE4-40A1-B01B-9406B53D341A}"/>
    <cellStyle name="Comma 2 5 2 2 2 3 3 3 2 3" xfId="44214" xr:uid="{C42190F1-3DCC-4E8E-9FDE-C9402619BCD2}"/>
    <cellStyle name="Comma 2 5 2 2 2 3 3 3 3" xfId="20991" xr:uid="{718BA73E-EC45-460B-81D0-742B9EEB6BC0}"/>
    <cellStyle name="Comma 2 5 2 2 2 3 3 3 3 2" xfId="51815" xr:uid="{4B008372-7D02-4B3E-BB2C-78C7B376E0BD}"/>
    <cellStyle name="Comma 2 5 2 2 2 3 3 3 4" xfId="36405" xr:uid="{C7738F2E-5267-4A71-8AEA-01E1F5F1C7DB}"/>
    <cellStyle name="Comma 2 5 2 2 2 3 3 4" xfId="9586" xr:uid="{A0AF02CA-8BBD-4169-974A-38CE1212FDAE}"/>
    <cellStyle name="Comma 2 5 2 2 2 3 3 4 2" xfId="24997" xr:uid="{FD9B388F-2EA4-438D-A207-D7FDAFF40997}"/>
    <cellStyle name="Comma 2 5 2 2 2 3 3 4 2 2" xfId="55821" xr:uid="{05D63E2A-BB84-45A5-AC69-C6B1761035D1}"/>
    <cellStyle name="Comma 2 5 2 2 2 3 3 4 3" xfId="40411" xr:uid="{61DE205B-45C9-4846-B9B3-CF4628B8C6CF}"/>
    <cellStyle name="Comma 2 5 2 2 2 3 3 5" xfId="17188" xr:uid="{02C7529E-AD9E-499B-AFD3-F2E1AD1C1613}"/>
    <cellStyle name="Comma 2 5 2 2 2 3 3 5 2" xfId="48012" xr:uid="{485F0622-4387-492A-AF2C-5B6BAE0CA1B6}"/>
    <cellStyle name="Comma 2 5 2 2 2 3 3 6" xfId="32602" xr:uid="{A6260392-EF91-4CBB-844C-1D16A5055BF9}"/>
    <cellStyle name="Comma 2 5 2 2 2 3 4" xfId="2408" xr:uid="{345558BA-F10F-47AE-85D0-83D7878E6E18}"/>
    <cellStyle name="Comma 2 5 2 2 2 3 4 2" xfId="6211" xr:uid="{98961C29-8CF3-42AE-B75B-7B8B3FC5CB07}"/>
    <cellStyle name="Comma 2 5 2 2 2 3 4 2 2" xfId="14022" xr:uid="{AD50B637-7186-4ED5-8962-040E89E9D396}"/>
    <cellStyle name="Comma 2 5 2 2 2 3 4 2 2 2" xfId="29433" xr:uid="{0592A168-085E-4097-8AE2-E51B6281198E}"/>
    <cellStyle name="Comma 2 5 2 2 2 3 4 2 2 2 2" xfId="60257" xr:uid="{8292B2A3-1063-4A93-9924-45F918B8EC4B}"/>
    <cellStyle name="Comma 2 5 2 2 2 3 4 2 2 3" xfId="44847" xr:uid="{7663ABEB-7276-4974-88E5-6810547D956B}"/>
    <cellStyle name="Comma 2 5 2 2 2 3 4 2 3" xfId="21624" xr:uid="{67271C69-3D89-4B10-99AC-262CA921BF72}"/>
    <cellStyle name="Comma 2 5 2 2 2 3 4 2 3 2" xfId="52448" xr:uid="{026E681D-3D3E-484A-95AA-E643E4D4C90A}"/>
    <cellStyle name="Comma 2 5 2 2 2 3 4 2 4" xfId="37038" xr:uid="{D4CB87B6-F42E-4351-A748-3AF2E5C1DDB6}"/>
    <cellStyle name="Comma 2 5 2 2 2 3 4 3" xfId="10219" xr:uid="{A8D266CE-0027-4043-B52B-606573059EE9}"/>
    <cellStyle name="Comma 2 5 2 2 2 3 4 3 2" xfId="25630" xr:uid="{42D1E9D2-23E6-4F53-BB00-D8ECBD6421C5}"/>
    <cellStyle name="Comma 2 5 2 2 2 3 4 3 2 2" xfId="56454" xr:uid="{DC28BB92-36CA-4804-A697-2D841BADEF5B}"/>
    <cellStyle name="Comma 2 5 2 2 2 3 4 3 3" xfId="41044" xr:uid="{C4C8C920-74E0-44E1-AC55-D2F8AC409E0C}"/>
    <cellStyle name="Comma 2 5 2 2 2 3 4 4" xfId="17821" xr:uid="{0AD7BE7E-23C9-4EF0-AFF3-02C787890839}"/>
    <cellStyle name="Comma 2 5 2 2 2 3 4 4 2" xfId="48645" xr:uid="{7E55081A-C5C2-46FC-AECA-1A5B8EEB024D}"/>
    <cellStyle name="Comma 2 5 2 2 2 3 4 5" xfId="33235" xr:uid="{8BD18313-C3DD-4C81-A264-F3C5AD7DF61D}"/>
    <cellStyle name="Comma 2 5 2 2 2 3 5" xfId="4312" xr:uid="{B9CF2963-9685-49BE-A215-4C153B648FDE}"/>
    <cellStyle name="Comma 2 5 2 2 2 3 5 2" xfId="12123" xr:uid="{3494D02F-DF89-4AC0-9FE9-42E2BB66F864}"/>
    <cellStyle name="Comma 2 5 2 2 2 3 5 2 2" xfId="27534" xr:uid="{25275554-13E2-4EFB-961C-6B91A38699C6}"/>
    <cellStyle name="Comma 2 5 2 2 2 3 5 2 2 2" xfId="58358" xr:uid="{079F655F-8CDE-4C27-B6A7-D030B45C351D}"/>
    <cellStyle name="Comma 2 5 2 2 2 3 5 2 3" xfId="42948" xr:uid="{5E158963-F231-402C-80F4-0030102C4AF0}"/>
    <cellStyle name="Comma 2 5 2 2 2 3 5 3" xfId="19725" xr:uid="{CDC76E85-62F4-4183-BE92-EFFC5E434A09}"/>
    <cellStyle name="Comma 2 5 2 2 2 3 5 3 2" xfId="50549" xr:uid="{1B10B7F2-A91E-4663-B56E-C1B78AD06282}"/>
    <cellStyle name="Comma 2 5 2 2 2 3 5 4" xfId="35139" xr:uid="{68A8A4D0-99F4-4BD4-8810-8F2419A66726}"/>
    <cellStyle name="Comma 2 5 2 2 2 3 6" xfId="8320" xr:uid="{0F3E3788-127F-40AD-A93B-0379CB8AA0CE}"/>
    <cellStyle name="Comma 2 5 2 2 2 3 6 2" xfId="23731" xr:uid="{0D4C80D2-3844-408C-A111-57F29E7FE707}"/>
    <cellStyle name="Comma 2 5 2 2 2 3 6 2 2" xfId="54555" xr:uid="{ACB78449-9541-40BF-BD33-681D4AF64EC5}"/>
    <cellStyle name="Comma 2 5 2 2 2 3 6 3" xfId="39145" xr:uid="{20385C1E-2F90-4BFC-B83E-98CEF0479069}"/>
    <cellStyle name="Comma 2 5 2 2 2 3 7" xfId="15922" xr:uid="{2DEF28DF-0079-4619-9056-AB50A9D95485}"/>
    <cellStyle name="Comma 2 5 2 2 2 3 7 2" xfId="46746" xr:uid="{7B51C87A-8254-4A9A-8FDC-FF6B6A6F5FE6}"/>
    <cellStyle name="Comma 2 5 2 2 2 3 8" xfId="31336" xr:uid="{F4236DB2-78A7-4637-8D2F-60E9C7AC273A}"/>
    <cellStyle name="Comma 2 5 2 2 2 4" xfId="929" xr:uid="{ED2D8BEA-E300-42BF-9C51-3F8BA339F06F}"/>
    <cellStyle name="Comma 2 5 2 2 2 4 2" xfId="2828" xr:uid="{98563B37-6E8F-44E7-843E-AC5175EFDCEF}"/>
    <cellStyle name="Comma 2 5 2 2 2 4 2 2" xfId="6631" xr:uid="{A0B67ACB-354C-4684-B704-AE6F819ACD6B}"/>
    <cellStyle name="Comma 2 5 2 2 2 4 2 2 2" xfId="14442" xr:uid="{05439B22-C8C1-4B64-86CB-B7967581C55C}"/>
    <cellStyle name="Comma 2 5 2 2 2 4 2 2 2 2" xfId="29853" xr:uid="{1953EC03-08B3-4A7F-9959-030B883CA6BA}"/>
    <cellStyle name="Comma 2 5 2 2 2 4 2 2 2 2 2" xfId="60677" xr:uid="{5E067196-E67A-4408-A764-C296AB52AEE5}"/>
    <cellStyle name="Comma 2 5 2 2 2 4 2 2 2 3" xfId="45267" xr:uid="{739CCC5F-8E8A-4625-84C8-FFCB1B919A32}"/>
    <cellStyle name="Comma 2 5 2 2 2 4 2 2 3" xfId="22044" xr:uid="{E0EDB1B5-4AF4-4A8E-AE25-38988639A9DE}"/>
    <cellStyle name="Comma 2 5 2 2 2 4 2 2 3 2" xfId="52868" xr:uid="{6279D924-7837-4D09-A83D-D3B10AAB74DF}"/>
    <cellStyle name="Comma 2 5 2 2 2 4 2 2 4" xfId="37458" xr:uid="{8C077245-B0DF-4290-91BA-BC24183C69CD}"/>
    <cellStyle name="Comma 2 5 2 2 2 4 2 3" xfId="10639" xr:uid="{2F875BC8-0109-45D8-87BC-377DECB222DF}"/>
    <cellStyle name="Comma 2 5 2 2 2 4 2 3 2" xfId="26050" xr:uid="{288F76F1-5B75-4182-9081-EAA0538B1AB2}"/>
    <cellStyle name="Comma 2 5 2 2 2 4 2 3 2 2" xfId="56874" xr:uid="{691F936A-6A77-4F97-8532-27206CD0EB4E}"/>
    <cellStyle name="Comma 2 5 2 2 2 4 2 3 3" xfId="41464" xr:uid="{CE5ECBC3-7AA1-48F6-B7B3-932062BF4BD8}"/>
    <cellStyle name="Comma 2 5 2 2 2 4 2 4" xfId="18241" xr:uid="{8EA7BB56-0016-4E90-839B-C4AB9D69D2C7}"/>
    <cellStyle name="Comma 2 5 2 2 2 4 2 4 2" xfId="49065" xr:uid="{DF9D5417-A217-4F9C-B3FA-DAD3C2D5D691}"/>
    <cellStyle name="Comma 2 5 2 2 2 4 2 5" xfId="33655" xr:uid="{31AD0D65-ABBC-42F1-820F-0DE08E037EF2}"/>
    <cellStyle name="Comma 2 5 2 2 2 4 3" xfId="4732" xr:uid="{B7A57CE1-45DC-46BA-867A-4CC05E117307}"/>
    <cellStyle name="Comma 2 5 2 2 2 4 3 2" xfId="12543" xr:uid="{8D5BB78C-A6A2-416C-AD71-CFB133E21211}"/>
    <cellStyle name="Comma 2 5 2 2 2 4 3 2 2" xfId="27954" xr:uid="{1CE4ED4F-2E54-4E06-BC27-9D72213C34EB}"/>
    <cellStyle name="Comma 2 5 2 2 2 4 3 2 2 2" xfId="58778" xr:uid="{F4E2C1D7-DA3B-4A24-8377-6E42FF7162D0}"/>
    <cellStyle name="Comma 2 5 2 2 2 4 3 2 3" xfId="43368" xr:uid="{4969C211-59D1-45AE-AB09-EF0C045681EA}"/>
    <cellStyle name="Comma 2 5 2 2 2 4 3 3" xfId="20145" xr:uid="{EAF5FD36-3FAF-47B9-B305-983772B108FB}"/>
    <cellStyle name="Comma 2 5 2 2 2 4 3 3 2" xfId="50969" xr:uid="{270EC241-E5EE-4FB0-8068-370C90DE7D52}"/>
    <cellStyle name="Comma 2 5 2 2 2 4 3 4" xfId="35559" xr:uid="{76BFBA36-F0D8-4E0C-B9B1-D440CD5AC72D}"/>
    <cellStyle name="Comma 2 5 2 2 2 4 4" xfId="8740" xr:uid="{8C42E67D-A7ED-4DDF-92F6-C1CAFB0628B6}"/>
    <cellStyle name="Comma 2 5 2 2 2 4 4 2" xfId="24151" xr:uid="{D5539C85-D15F-4230-912C-5FBF30D9579E}"/>
    <cellStyle name="Comma 2 5 2 2 2 4 4 2 2" xfId="54975" xr:uid="{63FE3461-71C0-42E5-97A0-CC454E6C38E5}"/>
    <cellStyle name="Comma 2 5 2 2 2 4 4 3" xfId="39565" xr:uid="{6832685C-84AB-4365-9450-F6907C149BB1}"/>
    <cellStyle name="Comma 2 5 2 2 2 4 5" xfId="16342" xr:uid="{C56468C2-341E-4028-A4E8-19D088AD52C5}"/>
    <cellStyle name="Comma 2 5 2 2 2 4 5 2" xfId="47166" xr:uid="{68A7233F-681A-48CC-AF10-72EF6186496D}"/>
    <cellStyle name="Comma 2 5 2 2 2 4 6" xfId="31756" xr:uid="{909C378B-BF5F-455C-993E-0FDE9800596C}"/>
    <cellStyle name="Comma 2 5 2 2 2 5" xfId="1562" xr:uid="{60E4D185-5533-4C06-B4DC-DEA098D8626D}"/>
    <cellStyle name="Comma 2 5 2 2 2 5 2" xfId="3461" xr:uid="{7F943C09-D488-4295-A58E-474BDA7A60B8}"/>
    <cellStyle name="Comma 2 5 2 2 2 5 2 2" xfId="7264" xr:uid="{13B54774-D996-4C7E-8510-C732193C5D11}"/>
    <cellStyle name="Comma 2 5 2 2 2 5 2 2 2" xfId="15075" xr:uid="{01C04CC2-4F72-4B94-BE73-A145BFB52481}"/>
    <cellStyle name="Comma 2 5 2 2 2 5 2 2 2 2" xfId="30486" xr:uid="{39C0B813-310E-456B-9499-AEA735B1E853}"/>
    <cellStyle name="Comma 2 5 2 2 2 5 2 2 2 2 2" xfId="61310" xr:uid="{A07E5E33-2CEA-4BF1-BEEC-F77495AC320E}"/>
    <cellStyle name="Comma 2 5 2 2 2 5 2 2 2 3" xfId="45900" xr:uid="{1B232635-B7C2-4A84-A68B-581291369E98}"/>
    <cellStyle name="Comma 2 5 2 2 2 5 2 2 3" xfId="22677" xr:uid="{88972144-0E82-4C9F-A189-4709563873EC}"/>
    <cellStyle name="Comma 2 5 2 2 2 5 2 2 3 2" xfId="53501" xr:uid="{ACFBB6FB-C4EF-4D4A-B48D-54EBCC4EF3F9}"/>
    <cellStyle name="Comma 2 5 2 2 2 5 2 2 4" xfId="38091" xr:uid="{1EC01515-D03A-4A7F-8C0C-09A56DBB3F29}"/>
    <cellStyle name="Comma 2 5 2 2 2 5 2 3" xfId="11272" xr:uid="{F96568E0-1CEE-4C65-8F8C-0CA3C08AF82E}"/>
    <cellStyle name="Comma 2 5 2 2 2 5 2 3 2" xfId="26683" xr:uid="{1C61238B-0E85-468D-9D29-5AD10F9E5634}"/>
    <cellStyle name="Comma 2 5 2 2 2 5 2 3 2 2" xfId="57507" xr:uid="{28353B1F-1762-4C0C-AED1-B6FD6C1F8FB9}"/>
    <cellStyle name="Comma 2 5 2 2 2 5 2 3 3" xfId="42097" xr:uid="{1B0C7192-5775-41CA-A07D-0FDEA0738799}"/>
    <cellStyle name="Comma 2 5 2 2 2 5 2 4" xfId="18874" xr:uid="{C53733D2-55B1-49B2-AB08-A686535E4443}"/>
    <cellStyle name="Comma 2 5 2 2 2 5 2 4 2" xfId="49698" xr:uid="{58AAC406-B590-4C05-96EC-CA1F4C186450}"/>
    <cellStyle name="Comma 2 5 2 2 2 5 2 5" xfId="34288" xr:uid="{9F39A8BE-3E53-449F-8DBE-894CE766994A}"/>
    <cellStyle name="Comma 2 5 2 2 2 5 3" xfId="5365" xr:uid="{2F658FEE-6318-44A1-AC62-04043E659D6C}"/>
    <cellStyle name="Comma 2 5 2 2 2 5 3 2" xfId="13176" xr:uid="{71E2E9ED-A60A-4F15-AF1A-1258E73A4EE4}"/>
    <cellStyle name="Comma 2 5 2 2 2 5 3 2 2" xfId="28587" xr:uid="{E46B67BB-AA58-48B4-93F3-B6F62823A8DE}"/>
    <cellStyle name="Comma 2 5 2 2 2 5 3 2 2 2" xfId="59411" xr:uid="{5DC7020A-4329-4E76-B5C0-0E3EB73AA4CF}"/>
    <cellStyle name="Comma 2 5 2 2 2 5 3 2 3" xfId="44001" xr:uid="{29F7B477-082F-4D8D-96FB-1E81D7C73739}"/>
    <cellStyle name="Comma 2 5 2 2 2 5 3 3" xfId="20778" xr:uid="{C39C879B-0B87-4E27-9306-2E42F2717DCA}"/>
    <cellStyle name="Comma 2 5 2 2 2 5 3 3 2" xfId="51602" xr:uid="{8F77D91A-91D7-4352-A207-6A304DE4467F}"/>
    <cellStyle name="Comma 2 5 2 2 2 5 3 4" xfId="36192" xr:uid="{1EB2512C-82CC-4888-BE0E-7CFC1795E546}"/>
    <cellStyle name="Comma 2 5 2 2 2 5 4" xfId="9373" xr:uid="{682349C6-D57C-4BC3-90A6-F8F6269E3362}"/>
    <cellStyle name="Comma 2 5 2 2 2 5 4 2" xfId="24784" xr:uid="{EE92723B-35C2-401A-B68B-A4C0AC7CECAC}"/>
    <cellStyle name="Comma 2 5 2 2 2 5 4 2 2" xfId="55608" xr:uid="{D7B21F16-DEF7-4E9B-B631-7B5A4B5B2792}"/>
    <cellStyle name="Comma 2 5 2 2 2 5 4 3" xfId="40198" xr:uid="{E92E2FD1-D6E9-4A0A-A2A0-631FD8E9CB71}"/>
    <cellStyle name="Comma 2 5 2 2 2 5 5" xfId="16975" xr:uid="{C1165B03-DE57-479B-920B-235E123D417A}"/>
    <cellStyle name="Comma 2 5 2 2 2 5 5 2" xfId="47799" xr:uid="{526667E3-316B-4A71-9215-A6CA5F7B2E2D}"/>
    <cellStyle name="Comma 2 5 2 2 2 5 6" xfId="32389" xr:uid="{8B1B9B06-55C4-45A6-8AB7-2E809CA352B5}"/>
    <cellStyle name="Comma 2 5 2 2 2 6" xfId="2195" xr:uid="{1D709847-E084-4BC0-AFF2-2F252201231C}"/>
    <cellStyle name="Comma 2 5 2 2 2 6 2" xfId="5998" xr:uid="{FEC7AFA2-C482-4CF1-93B1-C93C92D13AE9}"/>
    <cellStyle name="Comma 2 5 2 2 2 6 2 2" xfId="13809" xr:uid="{5DB4EDAD-46D0-4A2D-BEC3-87C1298BFAA2}"/>
    <cellStyle name="Comma 2 5 2 2 2 6 2 2 2" xfId="29220" xr:uid="{25E0A4C0-AB46-4936-9627-8244E3DAF263}"/>
    <cellStyle name="Comma 2 5 2 2 2 6 2 2 2 2" xfId="60044" xr:uid="{CF7B4ECE-166B-4EAE-9C03-346E1BA41D36}"/>
    <cellStyle name="Comma 2 5 2 2 2 6 2 2 3" xfId="44634" xr:uid="{8278921B-94AD-40B5-A50B-9C3481CE3B8B}"/>
    <cellStyle name="Comma 2 5 2 2 2 6 2 3" xfId="21411" xr:uid="{3EADFD3B-9313-4339-B367-B5425FF6EA18}"/>
    <cellStyle name="Comma 2 5 2 2 2 6 2 3 2" xfId="52235" xr:uid="{1BC15125-6232-43F1-B7AA-6C4819C92F86}"/>
    <cellStyle name="Comma 2 5 2 2 2 6 2 4" xfId="36825" xr:uid="{4747A822-C439-4BA1-81E7-62C85DE77FD5}"/>
    <cellStyle name="Comma 2 5 2 2 2 6 3" xfId="10006" xr:uid="{606D7E97-9300-4B56-B6D2-A626DC9FBB5E}"/>
    <cellStyle name="Comma 2 5 2 2 2 6 3 2" xfId="25417" xr:uid="{246FC694-949E-4BCC-A34A-D90ADE3091A0}"/>
    <cellStyle name="Comma 2 5 2 2 2 6 3 2 2" xfId="56241" xr:uid="{B3A85D92-F938-4F04-9B0D-3D827905AF52}"/>
    <cellStyle name="Comma 2 5 2 2 2 6 3 3" xfId="40831" xr:uid="{DE294860-9763-4DBC-866C-0DFD92E7CDFF}"/>
    <cellStyle name="Comma 2 5 2 2 2 6 4" xfId="17608" xr:uid="{905E6901-CA16-4FDE-AFD9-57D8EF3D4F5E}"/>
    <cellStyle name="Comma 2 5 2 2 2 6 4 2" xfId="48432" xr:uid="{0FE307F4-55FD-4ED8-B4DE-28AD3ABE7110}"/>
    <cellStyle name="Comma 2 5 2 2 2 6 5" xfId="33022" xr:uid="{087E2FC6-DB6A-4C94-9D74-C83979D24B4B}"/>
    <cellStyle name="Comma 2 5 2 2 2 7" xfId="4099" xr:uid="{C31CB3F4-365E-44DB-A4A9-BF4913689DA7}"/>
    <cellStyle name="Comma 2 5 2 2 2 7 2" xfId="11910" xr:uid="{8703A20A-4DEB-4319-8849-40D2CC1AD6A2}"/>
    <cellStyle name="Comma 2 5 2 2 2 7 2 2" xfId="27321" xr:uid="{D821C72C-6AE7-446D-82DA-8F8DB309F20B}"/>
    <cellStyle name="Comma 2 5 2 2 2 7 2 2 2" xfId="58145" xr:uid="{4D24262A-F7FA-474A-B586-AA1825FDFD56}"/>
    <cellStyle name="Comma 2 5 2 2 2 7 2 3" xfId="42735" xr:uid="{7812C83F-DBBD-41AC-9E6E-226177AAD1B8}"/>
    <cellStyle name="Comma 2 5 2 2 2 7 3" xfId="19512" xr:uid="{F35A670A-9841-4233-AFBF-6E7165EEA158}"/>
    <cellStyle name="Comma 2 5 2 2 2 7 3 2" xfId="50336" xr:uid="{534A0D59-840E-4712-8AD1-DA7069960791}"/>
    <cellStyle name="Comma 2 5 2 2 2 7 4" xfId="34926" xr:uid="{8829A8B3-5C52-4E47-B388-42E3D6007596}"/>
    <cellStyle name="Comma 2 5 2 2 2 8" xfId="8107" xr:uid="{0ED055B2-C8D5-4211-9C9E-7C6F16E1F702}"/>
    <cellStyle name="Comma 2 5 2 2 2 8 2" xfId="23518" xr:uid="{90E6263F-2D96-4A77-A282-0E5B78BDAEC5}"/>
    <cellStyle name="Comma 2 5 2 2 2 8 2 2" xfId="54342" xr:uid="{F07014FC-CEAC-4415-A4C3-90F9D5DF7F89}"/>
    <cellStyle name="Comma 2 5 2 2 2 8 3" xfId="38932" xr:uid="{D79AC1B4-D029-46DD-A5D6-E7ACD2C6BC74}"/>
    <cellStyle name="Comma 2 5 2 2 2 9" xfId="7898" xr:uid="{B2440B21-2DCB-4BC4-8964-1985720A86D5}"/>
    <cellStyle name="Comma 2 5 2 2 2 9 2" xfId="23309" xr:uid="{233D8853-5853-4031-A9EB-3ED7CE92CAA7}"/>
    <cellStyle name="Comma 2 5 2 2 2 9 2 2" xfId="54133" xr:uid="{D70594C0-1700-4C78-825F-1AF990941EBC}"/>
    <cellStyle name="Comma 2 5 2 2 2 9 3" xfId="38723" xr:uid="{18C9134F-432F-4E29-8BCE-7F4325D4899F}"/>
    <cellStyle name="Comma 2 5 2 2 3" xfId="636" xr:uid="{52EA6CEC-CDE2-4403-9949-9A93B9B1C840}"/>
    <cellStyle name="Comma 2 5 2 2 3 2" xfId="1269" xr:uid="{D21857DB-420C-410F-BCB0-71B21092B00A}"/>
    <cellStyle name="Comma 2 5 2 2 3 2 2" xfId="3168" xr:uid="{3C82867F-ED8B-4C03-A5FF-459CB85196AD}"/>
    <cellStyle name="Comma 2 5 2 2 3 2 2 2" xfId="6971" xr:uid="{4FBF52B0-FC6F-452F-A94E-D194C5871119}"/>
    <cellStyle name="Comma 2 5 2 2 3 2 2 2 2" xfId="14782" xr:uid="{E8DA53A4-4058-41C5-8A0E-CABFBB828122}"/>
    <cellStyle name="Comma 2 5 2 2 3 2 2 2 2 2" xfId="30193" xr:uid="{D50A8D96-7869-4D89-9278-2590F3E59BAF}"/>
    <cellStyle name="Comma 2 5 2 2 3 2 2 2 2 2 2" xfId="61017" xr:uid="{ABF1A072-A254-4090-A1C4-B5116A5E5C7F}"/>
    <cellStyle name="Comma 2 5 2 2 3 2 2 2 2 3" xfId="45607" xr:uid="{0150AF4D-95E6-4D70-AE85-D9E6896D2DBD}"/>
    <cellStyle name="Comma 2 5 2 2 3 2 2 2 3" xfId="22384" xr:uid="{12156008-4341-4EF0-BC2F-212480DE3FB7}"/>
    <cellStyle name="Comma 2 5 2 2 3 2 2 2 3 2" xfId="53208" xr:uid="{64F6F58D-0671-41B8-B3C8-A9142614CE77}"/>
    <cellStyle name="Comma 2 5 2 2 3 2 2 2 4" xfId="37798" xr:uid="{C554EE58-B8F6-47DC-B1D5-1F323C9420BD}"/>
    <cellStyle name="Comma 2 5 2 2 3 2 2 3" xfId="10979" xr:uid="{B676AD00-D352-4F4D-A9A0-64076FACDC43}"/>
    <cellStyle name="Comma 2 5 2 2 3 2 2 3 2" xfId="26390" xr:uid="{77B07276-8D0F-40FD-987A-DAC20956A41C}"/>
    <cellStyle name="Comma 2 5 2 2 3 2 2 3 2 2" xfId="57214" xr:uid="{1464CA61-B1DA-4232-898F-93E98B2D2DDF}"/>
    <cellStyle name="Comma 2 5 2 2 3 2 2 3 3" xfId="41804" xr:uid="{F27FECB7-82BF-40DF-83EB-EA47381BE37F}"/>
    <cellStyle name="Comma 2 5 2 2 3 2 2 4" xfId="18581" xr:uid="{B4B19671-C8E8-4808-A812-C15C32AC07C6}"/>
    <cellStyle name="Comma 2 5 2 2 3 2 2 4 2" xfId="49405" xr:uid="{552421F1-3A8C-4727-A4BD-C69675816B1E}"/>
    <cellStyle name="Comma 2 5 2 2 3 2 2 5" xfId="33995" xr:uid="{F0F2279A-46B6-4912-A48E-D769261B3452}"/>
    <cellStyle name="Comma 2 5 2 2 3 2 3" xfId="5072" xr:uid="{BDF56024-A2D6-42A3-9E92-BCF21D0043AA}"/>
    <cellStyle name="Comma 2 5 2 2 3 2 3 2" xfId="12883" xr:uid="{832FEF30-4FF7-409C-BD28-E644BF6630CE}"/>
    <cellStyle name="Comma 2 5 2 2 3 2 3 2 2" xfId="28294" xr:uid="{E1569237-750C-4AD0-A6D5-56C7044C2F4A}"/>
    <cellStyle name="Comma 2 5 2 2 3 2 3 2 2 2" xfId="59118" xr:uid="{56B9C492-24DC-4D85-B956-0091AC34DF14}"/>
    <cellStyle name="Comma 2 5 2 2 3 2 3 2 3" xfId="43708" xr:uid="{D2CE0482-872A-41CB-9BC9-6E4D25AF26C4}"/>
    <cellStyle name="Comma 2 5 2 2 3 2 3 3" xfId="20485" xr:uid="{30DE28BB-A176-4D83-971F-83C0E9FBCA3B}"/>
    <cellStyle name="Comma 2 5 2 2 3 2 3 3 2" xfId="51309" xr:uid="{2B969D24-607A-4743-A7E2-09BCAC94FFB7}"/>
    <cellStyle name="Comma 2 5 2 2 3 2 3 4" xfId="35899" xr:uid="{1C6D4FEA-2C5A-4A84-9765-746C51D2B952}"/>
    <cellStyle name="Comma 2 5 2 2 3 2 4" xfId="9080" xr:uid="{F2DCCE91-783A-4A84-8DA2-D35D7D9D0B13}"/>
    <cellStyle name="Comma 2 5 2 2 3 2 4 2" xfId="24491" xr:uid="{C440C9A9-8080-4C59-AA11-E4872D34BFBE}"/>
    <cellStyle name="Comma 2 5 2 2 3 2 4 2 2" xfId="55315" xr:uid="{544F75BC-F6E0-42C9-939F-09A5AD791558}"/>
    <cellStyle name="Comma 2 5 2 2 3 2 4 3" xfId="39905" xr:uid="{1B908C2A-D845-40B6-BC78-E2349553DBBE}"/>
    <cellStyle name="Comma 2 5 2 2 3 2 5" xfId="16682" xr:uid="{49368D22-89E5-4F7C-8DA2-70FF7F5311F8}"/>
    <cellStyle name="Comma 2 5 2 2 3 2 5 2" xfId="47506" xr:uid="{533918C6-D945-485F-BA4D-7E6DE06F538D}"/>
    <cellStyle name="Comma 2 5 2 2 3 2 6" xfId="32096" xr:uid="{A9BF2EAA-81F2-43DC-B403-E82B2B33B79D}"/>
    <cellStyle name="Comma 2 5 2 2 3 3" xfId="1902" xr:uid="{F3890757-07FA-4400-9475-15FABDA26729}"/>
    <cellStyle name="Comma 2 5 2 2 3 3 2" xfId="3801" xr:uid="{CDA38DAD-F9D9-47EC-9502-37DC69CA4819}"/>
    <cellStyle name="Comma 2 5 2 2 3 3 2 2" xfId="7604" xr:uid="{A65C98DF-A947-4D71-98E8-6475B9E4AC76}"/>
    <cellStyle name="Comma 2 5 2 2 3 3 2 2 2" xfId="15415" xr:uid="{8B001362-D254-42CF-9C6A-0D99EFB9D368}"/>
    <cellStyle name="Comma 2 5 2 2 3 3 2 2 2 2" xfId="30826" xr:uid="{D1844BFF-980E-4B10-A967-D11486C8E132}"/>
    <cellStyle name="Comma 2 5 2 2 3 3 2 2 2 2 2" xfId="61650" xr:uid="{A56A30BD-2023-4D36-B2B4-3590D33A49AA}"/>
    <cellStyle name="Comma 2 5 2 2 3 3 2 2 2 3" xfId="46240" xr:uid="{16303788-3717-4D67-876E-37CFA7880A83}"/>
    <cellStyle name="Comma 2 5 2 2 3 3 2 2 3" xfId="23017" xr:uid="{6EEE3E2A-A092-48DC-90E7-94EF35EF9AB2}"/>
    <cellStyle name="Comma 2 5 2 2 3 3 2 2 3 2" xfId="53841" xr:uid="{179D62D6-F8BC-4958-96F4-933F4975C2CF}"/>
    <cellStyle name="Comma 2 5 2 2 3 3 2 2 4" xfId="38431" xr:uid="{1027EB1B-9709-4BAE-BCC8-D96A4A396BBF}"/>
    <cellStyle name="Comma 2 5 2 2 3 3 2 3" xfId="11612" xr:uid="{85354645-A17D-4C99-8FF1-102792819BCD}"/>
    <cellStyle name="Comma 2 5 2 2 3 3 2 3 2" xfId="27023" xr:uid="{4FE96B87-ED74-4CEA-844A-BF14A4E6E0F7}"/>
    <cellStyle name="Comma 2 5 2 2 3 3 2 3 2 2" xfId="57847" xr:uid="{4DA72FCA-6D62-49A5-B109-DF4882AF1F8C}"/>
    <cellStyle name="Comma 2 5 2 2 3 3 2 3 3" xfId="42437" xr:uid="{65B82677-8450-4697-9181-C21B8B37F43D}"/>
    <cellStyle name="Comma 2 5 2 2 3 3 2 4" xfId="19214" xr:uid="{AB741DAC-D894-4586-8512-2754055C3189}"/>
    <cellStyle name="Comma 2 5 2 2 3 3 2 4 2" xfId="50038" xr:uid="{5A27E1C6-55A5-4080-9837-3C9ACC116B2B}"/>
    <cellStyle name="Comma 2 5 2 2 3 3 2 5" xfId="34628" xr:uid="{B9873217-BACA-46D4-989C-B59ACD406654}"/>
    <cellStyle name="Comma 2 5 2 2 3 3 3" xfId="5705" xr:uid="{6EC41B64-D646-439A-A62D-1A344E49F9F2}"/>
    <cellStyle name="Comma 2 5 2 2 3 3 3 2" xfId="13516" xr:uid="{158D529F-4067-44E7-8BE3-6E0F1CE01A85}"/>
    <cellStyle name="Comma 2 5 2 2 3 3 3 2 2" xfId="28927" xr:uid="{BBEC6F21-EFD5-4DEC-B192-3B659AF592BD}"/>
    <cellStyle name="Comma 2 5 2 2 3 3 3 2 2 2" xfId="59751" xr:uid="{A434F214-8D66-458F-91C3-CE2E3ADD02A6}"/>
    <cellStyle name="Comma 2 5 2 2 3 3 3 2 3" xfId="44341" xr:uid="{7D721078-E2FB-41A1-B387-52207AF5782D}"/>
    <cellStyle name="Comma 2 5 2 2 3 3 3 3" xfId="21118" xr:uid="{71E66A94-DE0D-4DB5-BE3C-99EF23C9217A}"/>
    <cellStyle name="Comma 2 5 2 2 3 3 3 3 2" xfId="51942" xr:uid="{77B6C399-2561-4CB6-A7EF-A9EF5CA7988B}"/>
    <cellStyle name="Comma 2 5 2 2 3 3 3 4" xfId="36532" xr:uid="{72384DC2-7C45-45D5-B064-252F4EE3E433}"/>
    <cellStyle name="Comma 2 5 2 2 3 3 4" xfId="9713" xr:uid="{B5B0E486-4504-44EC-B97E-5351DC682D95}"/>
    <cellStyle name="Comma 2 5 2 2 3 3 4 2" xfId="25124" xr:uid="{F303211A-1638-48D2-A2BF-A4710B2DDBD1}"/>
    <cellStyle name="Comma 2 5 2 2 3 3 4 2 2" xfId="55948" xr:uid="{7D36B4E9-BE6A-4C6B-B7CA-11B7426181E7}"/>
    <cellStyle name="Comma 2 5 2 2 3 3 4 3" xfId="40538" xr:uid="{C6E0A340-4262-418A-BA10-31DC5025659E}"/>
    <cellStyle name="Comma 2 5 2 2 3 3 5" xfId="17315" xr:uid="{F16EFB95-6ABF-4FE7-93F9-2C892F21A405}"/>
    <cellStyle name="Comma 2 5 2 2 3 3 5 2" xfId="48139" xr:uid="{7D627682-236D-4534-AD2C-4BEB9DD5AA2E}"/>
    <cellStyle name="Comma 2 5 2 2 3 3 6" xfId="32729" xr:uid="{92305463-4A3D-491B-8817-356218567D09}"/>
    <cellStyle name="Comma 2 5 2 2 3 4" xfId="2535" xr:uid="{34ECE165-AB0B-4AC5-99ED-B57DEAD0E873}"/>
    <cellStyle name="Comma 2 5 2 2 3 4 2" xfId="6338" xr:uid="{9AC2803C-BAD9-48F3-9F6D-7A39366C9F89}"/>
    <cellStyle name="Comma 2 5 2 2 3 4 2 2" xfId="14149" xr:uid="{53A46D24-3C21-492B-9ADB-F3E7004755CF}"/>
    <cellStyle name="Comma 2 5 2 2 3 4 2 2 2" xfId="29560" xr:uid="{AAE52557-27CB-497E-94F1-177D8DA44D52}"/>
    <cellStyle name="Comma 2 5 2 2 3 4 2 2 2 2" xfId="60384" xr:uid="{18628318-D89D-42D9-9FB4-704EE5A90259}"/>
    <cellStyle name="Comma 2 5 2 2 3 4 2 2 3" xfId="44974" xr:uid="{65EEF8AA-ACA7-4B6C-9AFD-8CE514D2E504}"/>
    <cellStyle name="Comma 2 5 2 2 3 4 2 3" xfId="21751" xr:uid="{A5B68AA8-F50C-47C6-A0A5-952E0F760034}"/>
    <cellStyle name="Comma 2 5 2 2 3 4 2 3 2" xfId="52575" xr:uid="{3BA5475C-6D08-410B-8915-7AFBFD802F61}"/>
    <cellStyle name="Comma 2 5 2 2 3 4 2 4" xfId="37165" xr:uid="{61CA8E03-D519-4B1C-B5D7-CAA61CBDBD36}"/>
    <cellStyle name="Comma 2 5 2 2 3 4 3" xfId="10346" xr:uid="{EAE8DF79-AC59-4CF3-A06F-74266BD51D77}"/>
    <cellStyle name="Comma 2 5 2 2 3 4 3 2" xfId="25757" xr:uid="{872F23AC-5BBD-401C-BC87-21B55F52B0DE}"/>
    <cellStyle name="Comma 2 5 2 2 3 4 3 2 2" xfId="56581" xr:uid="{DC10BFA6-BF85-46A7-B05D-58BA02484247}"/>
    <cellStyle name="Comma 2 5 2 2 3 4 3 3" xfId="41171" xr:uid="{078596A5-1EA8-4F7A-A600-EA46BC6285D5}"/>
    <cellStyle name="Comma 2 5 2 2 3 4 4" xfId="17948" xr:uid="{75F38D05-0C15-4A77-A638-D9FBF6251117}"/>
    <cellStyle name="Comma 2 5 2 2 3 4 4 2" xfId="48772" xr:uid="{89BC0EEA-C952-4CBA-956F-641C682F1EE8}"/>
    <cellStyle name="Comma 2 5 2 2 3 4 5" xfId="33362" xr:uid="{DC6259BD-011D-41F2-A2AF-9D3FDB3C7AAC}"/>
    <cellStyle name="Comma 2 5 2 2 3 5" xfId="4439" xr:uid="{EB3A23AB-3D99-4855-8A65-D900A7D71BF8}"/>
    <cellStyle name="Comma 2 5 2 2 3 5 2" xfId="12250" xr:uid="{0A6E571D-524E-4843-B58D-559BE749D822}"/>
    <cellStyle name="Comma 2 5 2 2 3 5 2 2" xfId="27661" xr:uid="{76CB62F2-CC9A-4DA2-A47B-4143755828F4}"/>
    <cellStyle name="Comma 2 5 2 2 3 5 2 2 2" xfId="58485" xr:uid="{5EF28275-643F-4E80-B338-4D80CB7E1240}"/>
    <cellStyle name="Comma 2 5 2 2 3 5 2 3" xfId="43075" xr:uid="{CB9A96B7-F43D-42E7-BF5E-4BF5993AE37F}"/>
    <cellStyle name="Comma 2 5 2 2 3 5 3" xfId="19852" xr:uid="{03408AC2-B49F-4C57-9E3B-72C781355EDD}"/>
    <cellStyle name="Comma 2 5 2 2 3 5 3 2" xfId="50676" xr:uid="{08AB49F2-2328-4C7E-AF37-98F0DFEAAEE0}"/>
    <cellStyle name="Comma 2 5 2 2 3 5 4" xfId="35266" xr:uid="{4C6C17B9-F977-4E71-A552-5D498C8C4E6B}"/>
    <cellStyle name="Comma 2 5 2 2 3 6" xfId="8447" xr:uid="{E1648634-AABD-4D99-9ECE-905362D0EAF2}"/>
    <cellStyle name="Comma 2 5 2 2 3 6 2" xfId="23858" xr:uid="{9B072598-F7CF-4EE9-BD8D-DCC81BC85DF5}"/>
    <cellStyle name="Comma 2 5 2 2 3 6 2 2" xfId="54682" xr:uid="{B72967DE-A6D2-4F8C-ACFA-335D37D0C481}"/>
    <cellStyle name="Comma 2 5 2 2 3 6 3" xfId="39272" xr:uid="{F3A5756E-BCB8-438B-9B4E-1EB9CDEE6FC0}"/>
    <cellStyle name="Comma 2 5 2 2 3 7" xfId="16049" xr:uid="{9AADB68D-8B6B-406D-B231-751D818E107D}"/>
    <cellStyle name="Comma 2 5 2 2 3 7 2" xfId="46873" xr:uid="{6604931F-A35D-4F15-ADFA-22B4955FD559}"/>
    <cellStyle name="Comma 2 5 2 2 3 8" xfId="31463" xr:uid="{A0DDB6F6-3EE0-41CC-BC28-03C5C746332B}"/>
    <cellStyle name="Comma 2 5 2 2 4" xfId="427" xr:uid="{97F7163A-C523-4772-8EF8-EF4F7BC6CE10}"/>
    <cellStyle name="Comma 2 5 2 2 4 2" xfId="1060" xr:uid="{9336F710-42BB-45BD-BECF-32D88549C102}"/>
    <cellStyle name="Comma 2 5 2 2 4 2 2" xfId="2959" xr:uid="{673083CD-5E32-41FD-B5F0-DD9CDE50AA4D}"/>
    <cellStyle name="Comma 2 5 2 2 4 2 2 2" xfId="6762" xr:uid="{0D3D433A-D9D3-46EA-9DEE-645158AD6BDF}"/>
    <cellStyle name="Comma 2 5 2 2 4 2 2 2 2" xfId="14573" xr:uid="{62191D79-535F-4BF1-BB49-5A833AAC6D6A}"/>
    <cellStyle name="Comma 2 5 2 2 4 2 2 2 2 2" xfId="29984" xr:uid="{18FBA1E3-2330-4C11-B8CC-856DBEF06065}"/>
    <cellStyle name="Comma 2 5 2 2 4 2 2 2 2 2 2" xfId="60808" xr:uid="{33EF06A9-0DFC-444E-B714-6A86BCC4681B}"/>
    <cellStyle name="Comma 2 5 2 2 4 2 2 2 2 3" xfId="45398" xr:uid="{227FD132-721E-4335-AA61-B8BF4D98D440}"/>
    <cellStyle name="Comma 2 5 2 2 4 2 2 2 3" xfId="22175" xr:uid="{1EE17821-D00A-44EF-8CC1-52D51D8C0681}"/>
    <cellStyle name="Comma 2 5 2 2 4 2 2 2 3 2" xfId="52999" xr:uid="{5023A24E-191F-4055-847C-205AFCFECC56}"/>
    <cellStyle name="Comma 2 5 2 2 4 2 2 2 4" xfId="37589" xr:uid="{0EEC6E4E-BF8C-4CE4-91D3-429C80931EB1}"/>
    <cellStyle name="Comma 2 5 2 2 4 2 2 3" xfId="10770" xr:uid="{3E60204E-E8C7-4E0B-8680-B06627F62A56}"/>
    <cellStyle name="Comma 2 5 2 2 4 2 2 3 2" xfId="26181" xr:uid="{627ACFF3-6522-40EE-AF51-606A0A64526F}"/>
    <cellStyle name="Comma 2 5 2 2 4 2 2 3 2 2" xfId="57005" xr:uid="{97A8FC64-B23E-445F-B933-6E90CE13ED26}"/>
    <cellStyle name="Comma 2 5 2 2 4 2 2 3 3" xfId="41595" xr:uid="{8514F752-7394-4853-9A33-5A3E0A3D87E4}"/>
    <cellStyle name="Comma 2 5 2 2 4 2 2 4" xfId="18372" xr:uid="{0BDCF2D1-C510-4701-B5ED-5C9EC7F7D597}"/>
    <cellStyle name="Comma 2 5 2 2 4 2 2 4 2" xfId="49196" xr:uid="{BF68E4F3-8054-4784-A88B-42DE8386D309}"/>
    <cellStyle name="Comma 2 5 2 2 4 2 2 5" xfId="33786" xr:uid="{EC1D04EA-BB8D-47E7-9919-DC752FABFFE7}"/>
    <cellStyle name="Comma 2 5 2 2 4 2 3" xfId="4863" xr:uid="{08BC95E4-3605-4855-B0F0-0C82E171EE18}"/>
    <cellStyle name="Comma 2 5 2 2 4 2 3 2" xfId="12674" xr:uid="{C3CF7053-AC38-45B4-965B-02A739375C6B}"/>
    <cellStyle name="Comma 2 5 2 2 4 2 3 2 2" xfId="28085" xr:uid="{0864CA4F-3316-43E5-BAF2-DCC945E8C8FF}"/>
    <cellStyle name="Comma 2 5 2 2 4 2 3 2 2 2" xfId="58909" xr:uid="{82223891-D0CD-4376-A685-AFDDED3CE22E}"/>
    <cellStyle name="Comma 2 5 2 2 4 2 3 2 3" xfId="43499" xr:uid="{514E4981-0F7F-4FAB-BE02-4CD862D744C4}"/>
    <cellStyle name="Comma 2 5 2 2 4 2 3 3" xfId="20276" xr:uid="{CE89C14E-14A3-4FBF-A052-5DCA3F975F53}"/>
    <cellStyle name="Comma 2 5 2 2 4 2 3 3 2" xfId="51100" xr:uid="{B57E8226-8655-48CE-985A-6BD272277C36}"/>
    <cellStyle name="Comma 2 5 2 2 4 2 3 4" xfId="35690" xr:uid="{43F0C997-1F23-4902-A21C-6B7249C4D423}"/>
    <cellStyle name="Comma 2 5 2 2 4 2 4" xfId="8871" xr:uid="{05EEA653-5AB3-4484-945A-A83DE4743C62}"/>
    <cellStyle name="Comma 2 5 2 2 4 2 4 2" xfId="24282" xr:uid="{CDE45802-9697-4967-B263-BADF41DD3CA8}"/>
    <cellStyle name="Comma 2 5 2 2 4 2 4 2 2" xfId="55106" xr:uid="{8E14415E-C3CA-4E8C-9319-70C14DA6105A}"/>
    <cellStyle name="Comma 2 5 2 2 4 2 4 3" xfId="39696" xr:uid="{AD6E498D-8F08-4A5D-8666-58DAF480731F}"/>
    <cellStyle name="Comma 2 5 2 2 4 2 5" xfId="16473" xr:uid="{4DFAD0BD-2819-4455-8C5C-EA491DA7A040}"/>
    <cellStyle name="Comma 2 5 2 2 4 2 5 2" xfId="47297" xr:uid="{0D9FB5C9-71D9-4CCF-8D0C-9309B334CD4C}"/>
    <cellStyle name="Comma 2 5 2 2 4 2 6" xfId="31887" xr:uid="{A40B3C70-43DD-4271-91D3-7E68319612C0}"/>
    <cellStyle name="Comma 2 5 2 2 4 3" xfId="1693" xr:uid="{6B605BFD-BA19-4B82-B819-53A7F7059CBC}"/>
    <cellStyle name="Comma 2 5 2 2 4 3 2" xfId="3592" xr:uid="{C9312CF8-5FC6-4490-A864-247023D712FB}"/>
    <cellStyle name="Comma 2 5 2 2 4 3 2 2" xfId="7395" xr:uid="{581E8C4C-3DCA-4ECC-BA88-F8676DEE56FD}"/>
    <cellStyle name="Comma 2 5 2 2 4 3 2 2 2" xfId="15206" xr:uid="{3D7F9A28-4C66-4467-8F9A-761C73230C83}"/>
    <cellStyle name="Comma 2 5 2 2 4 3 2 2 2 2" xfId="30617" xr:uid="{A6039BDF-6E16-46D2-BACF-888EDE7F02DA}"/>
    <cellStyle name="Comma 2 5 2 2 4 3 2 2 2 2 2" xfId="61441" xr:uid="{56F13E1F-CD53-4FFB-8527-89BAD8D6E9A4}"/>
    <cellStyle name="Comma 2 5 2 2 4 3 2 2 2 3" xfId="46031" xr:uid="{772BDE5D-89DE-420D-8596-9B3D2E6854CB}"/>
    <cellStyle name="Comma 2 5 2 2 4 3 2 2 3" xfId="22808" xr:uid="{0A884B71-10D1-4958-B293-C072002EAE02}"/>
    <cellStyle name="Comma 2 5 2 2 4 3 2 2 3 2" xfId="53632" xr:uid="{686A7293-AA91-4882-AEFA-5264B6F3822C}"/>
    <cellStyle name="Comma 2 5 2 2 4 3 2 2 4" xfId="38222" xr:uid="{5165E810-5A29-48F1-A348-7F5F03C73149}"/>
    <cellStyle name="Comma 2 5 2 2 4 3 2 3" xfId="11403" xr:uid="{782E1D9F-8549-461C-BF14-FB57E1BA6DBE}"/>
    <cellStyle name="Comma 2 5 2 2 4 3 2 3 2" xfId="26814" xr:uid="{9C82FB71-9E10-4FF6-A24C-300330849C47}"/>
    <cellStyle name="Comma 2 5 2 2 4 3 2 3 2 2" xfId="57638" xr:uid="{175609EB-2C12-4E27-BBF5-A2A748CEFF0C}"/>
    <cellStyle name="Comma 2 5 2 2 4 3 2 3 3" xfId="42228" xr:uid="{48914922-0B02-4B54-9174-A301BCB67C4A}"/>
    <cellStyle name="Comma 2 5 2 2 4 3 2 4" xfId="19005" xr:uid="{578B319D-95EE-4E24-A700-59D3226BEFDF}"/>
    <cellStyle name="Comma 2 5 2 2 4 3 2 4 2" xfId="49829" xr:uid="{7BF966A7-D3C0-4F35-98C5-8672050F5C08}"/>
    <cellStyle name="Comma 2 5 2 2 4 3 2 5" xfId="34419" xr:uid="{00F90880-E889-4966-8973-1FFBBE53FE0E}"/>
    <cellStyle name="Comma 2 5 2 2 4 3 3" xfId="5496" xr:uid="{4D63BED8-B124-4FE9-B513-D4A46D6349DB}"/>
    <cellStyle name="Comma 2 5 2 2 4 3 3 2" xfId="13307" xr:uid="{51F6B548-D2E1-4702-89BA-347DF449B9E0}"/>
    <cellStyle name="Comma 2 5 2 2 4 3 3 2 2" xfId="28718" xr:uid="{B7FFFA20-BAF3-4DEF-9E61-76755E7DE558}"/>
    <cellStyle name="Comma 2 5 2 2 4 3 3 2 2 2" xfId="59542" xr:uid="{0E5549EF-5265-4CCF-BCE5-C62CC6AA6A1F}"/>
    <cellStyle name="Comma 2 5 2 2 4 3 3 2 3" xfId="44132" xr:uid="{E7F56101-DF89-4006-A233-CE5EC763354E}"/>
    <cellStyle name="Comma 2 5 2 2 4 3 3 3" xfId="20909" xr:uid="{4CE0AF43-9645-4BAD-95AA-FC351F93930B}"/>
    <cellStyle name="Comma 2 5 2 2 4 3 3 3 2" xfId="51733" xr:uid="{293CA99B-68C9-44D5-B3D9-2357A0F6D410}"/>
    <cellStyle name="Comma 2 5 2 2 4 3 3 4" xfId="36323" xr:uid="{40A233A1-743D-4800-97D9-A461C6EBC297}"/>
    <cellStyle name="Comma 2 5 2 2 4 3 4" xfId="9504" xr:uid="{00BBC9FC-AAD2-42E4-929F-39E975027490}"/>
    <cellStyle name="Comma 2 5 2 2 4 3 4 2" xfId="24915" xr:uid="{81918D93-A985-48DF-BB01-E5350E241965}"/>
    <cellStyle name="Comma 2 5 2 2 4 3 4 2 2" xfId="55739" xr:uid="{1E1FEC8C-F717-42DA-AB31-4044DA3079A4}"/>
    <cellStyle name="Comma 2 5 2 2 4 3 4 3" xfId="40329" xr:uid="{95809744-CD77-4570-9969-2FD3C2127DCD}"/>
    <cellStyle name="Comma 2 5 2 2 4 3 5" xfId="17106" xr:uid="{97672024-E3FA-4781-B7EC-5E8DCB54A3B9}"/>
    <cellStyle name="Comma 2 5 2 2 4 3 5 2" xfId="47930" xr:uid="{950D4F72-AB75-40D5-8EED-3394446C7356}"/>
    <cellStyle name="Comma 2 5 2 2 4 3 6" xfId="32520" xr:uid="{E8CF6263-4329-4D6C-A8FC-0A9701B69FCC}"/>
    <cellStyle name="Comma 2 5 2 2 4 4" xfId="2326" xr:uid="{2B0FDC91-9BFD-443B-ABC5-12162D6BAD7B}"/>
    <cellStyle name="Comma 2 5 2 2 4 4 2" xfId="6129" xr:uid="{0233512B-7A58-462B-8A2C-CE58EE86F9BF}"/>
    <cellStyle name="Comma 2 5 2 2 4 4 2 2" xfId="13940" xr:uid="{8048ED72-2823-45E6-A7C4-E6E464DA0F91}"/>
    <cellStyle name="Comma 2 5 2 2 4 4 2 2 2" xfId="29351" xr:uid="{8F119409-EBA1-40A9-A669-55C9D159D66B}"/>
    <cellStyle name="Comma 2 5 2 2 4 4 2 2 2 2" xfId="60175" xr:uid="{0D1F1BD3-8979-4BA8-A22D-D7400B5E8CCF}"/>
    <cellStyle name="Comma 2 5 2 2 4 4 2 2 3" xfId="44765" xr:uid="{203F9B89-4165-45EB-980D-4B926FE8E394}"/>
    <cellStyle name="Comma 2 5 2 2 4 4 2 3" xfId="21542" xr:uid="{C7917EFB-ADAA-4505-90AC-B5DD2FB6C9AC}"/>
    <cellStyle name="Comma 2 5 2 2 4 4 2 3 2" xfId="52366" xr:uid="{5C7A483A-50D9-4EE5-B30F-EF7633878789}"/>
    <cellStyle name="Comma 2 5 2 2 4 4 2 4" xfId="36956" xr:uid="{31949E21-9323-4882-9FDF-3FF4D6A010D9}"/>
    <cellStyle name="Comma 2 5 2 2 4 4 3" xfId="10137" xr:uid="{15AB8C41-D87F-4A77-8EE5-197609DED641}"/>
    <cellStyle name="Comma 2 5 2 2 4 4 3 2" xfId="25548" xr:uid="{58916B92-D62A-4D65-8494-9B09FCB448FE}"/>
    <cellStyle name="Comma 2 5 2 2 4 4 3 2 2" xfId="56372" xr:uid="{F2A8A089-5931-47AD-AF6F-78833D20CFEB}"/>
    <cellStyle name="Comma 2 5 2 2 4 4 3 3" xfId="40962" xr:uid="{C97DE2B3-CCC1-4077-BDD6-4230BB5B36FD}"/>
    <cellStyle name="Comma 2 5 2 2 4 4 4" xfId="17739" xr:uid="{99972DE6-4DF2-4132-A60B-F3CD34631195}"/>
    <cellStyle name="Comma 2 5 2 2 4 4 4 2" xfId="48563" xr:uid="{33C0C416-384E-42EA-9EE7-624CB5283817}"/>
    <cellStyle name="Comma 2 5 2 2 4 4 5" xfId="33153" xr:uid="{6244E033-8E4C-4BA9-9B24-83C2F16051EF}"/>
    <cellStyle name="Comma 2 5 2 2 4 5" xfId="4230" xr:uid="{B23EA305-4D54-4CCE-BC08-7D2F42C504B8}"/>
    <cellStyle name="Comma 2 5 2 2 4 5 2" xfId="12041" xr:uid="{87BBAB6E-B611-4B3B-AF0A-B3912DF3C789}"/>
    <cellStyle name="Comma 2 5 2 2 4 5 2 2" xfId="27452" xr:uid="{AC8591EC-EA82-4973-8869-07592354CBBF}"/>
    <cellStyle name="Comma 2 5 2 2 4 5 2 2 2" xfId="58276" xr:uid="{72D855D8-F53D-451F-965D-F0763B3F59D1}"/>
    <cellStyle name="Comma 2 5 2 2 4 5 2 3" xfId="42866" xr:uid="{34E20EF5-4784-4BF5-8DC5-3AAC206C1A21}"/>
    <cellStyle name="Comma 2 5 2 2 4 5 3" xfId="19643" xr:uid="{7EDB638F-B6DA-4E0A-A322-B74A1E036415}"/>
    <cellStyle name="Comma 2 5 2 2 4 5 3 2" xfId="50467" xr:uid="{2EA70A48-15E1-42A3-9402-C027168CB2CD}"/>
    <cellStyle name="Comma 2 5 2 2 4 5 4" xfId="35057" xr:uid="{3BB1B822-17A9-436D-BB1F-A7E6E25F4429}"/>
    <cellStyle name="Comma 2 5 2 2 4 6" xfId="8238" xr:uid="{6E9B4B84-E819-4162-8C61-EEAB032D7DE2}"/>
    <cellStyle name="Comma 2 5 2 2 4 6 2" xfId="23649" xr:uid="{58CDE39B-E7E1-4D82-AF07-BAE7BF22709A}"/>
    <cellStyle name="Comma 2 5 2 2 4 6 2 2" xfId="54473" xr:uid="{43457B0E-43AF-4766-8FA5-C229923426F7}"/>
    <cellStyle name="Comma 2 5 2 2 4 6 3" xfId="39063" xr:uid="{D195A24C-1817-4F95-A5CC-CE4F34FAB449}"/>
    <cellStyle name="Comma 2 5 2 2 4 7" xfId="15840" xr:uid="{50C99994-EF3D-4404-BEB8-3225EBFEFB44}"/>
    <cellStyle name="Comma 2 5 2 2 4 7 2" xfId="46664" xr:uid="{B200F4CF-2E95-409B-8B57-886E04849948}"/>
    <cellStyle name="Comma 2 5 2 2 4 8" xfId="31254" xr:uid="{DCD30520-742A-4680-9E96-A02F698E7B0B}"/>
    <cellStyle name="Comma 2 5 2 2 5" xfId="847" xr:uid="{0D488A2E-58DC-4139-AE98-9518C63190D8}"/>
    <cellStyle name="Comma 2 5 2 2 5 2" xfId="2746" xr:uid="{FC58BC9F-DA79-4C8D-9AED-095D9AD61C72}"/>
    <cellStyle name="Comma 2 5 2 2 5 2 2" xfId="6549" xr:uid="{0F9F3B14-6D03-4161-81FC-DFB7A43F7132}"/>
    <cellStyle name="Comma 2 5 2 2 5 2 2 2" xfId="14360" xr:uid="{29BEE56A-53CC-4D9A-8192-4ED1CB9A0DA3}"/>
    <cellStyle name="Comma 2 5 2 2 5 2 2 2 2" xfId="29771" xr:uid="{FE4DC58C-FAD4-444D-AFF1-FE888B20A6F9}"/>
    <cellStyle name="Comma 2 5 2 2 5 2 2 2 2 2" xfId="60595" xr:uid="{8A28EE66-9D85-49FF-A1C0-C415F1673885}"/>
    <cellStyle name="Comma 2 5 2 2 5 2 2 2 3" xfId="45185" xr:uid="{E4E0B826-77B2-4130-9C94-630A777A353B}"/>
    <cellStyle name="Comma 2 5 2 2 5 2 2 3" xfId="21962" xr:uid="{0CF19DBA-7998-4787-B847-4058ACA61E71}"/>
    <cellStyle name="Comma 2 5 2 2 5 2 2 3 2" xfId="52786" xr:uid="{1128FFEC-5B7A-42B5-8D3B-ED8814101089}"/>
    <cellStyle name="Comma 2 5 2 2 5 2 2 4" xfId="37376" xr:uid="{85B5DE2E-BC30-4ABF-85D6-AF8D60AA9B0C}"/>
    <cellStyle name="Comma 2 5 2 2 5 2 3" xfId="10557" xr:uid="{0B155174-4A2F-4C56-B405-BB14FEFE7CFB}"/>
    <cellStyle name="Comma 2 5 2 2 5 2 3 2" xfId="25968" xr:uid="{ACD1197A-4F84-4D58-8660-8695280DF008}"/>
    <cellStyle name="Comma 2 5 2 2 5 2 3 2 2" xfId="56792" xr:uid="{F4FAF8F3-1630-41A6-9AE1-A6D722DFF42F}"/>
    <cellStyle name="Comma 2 5 2 2 5 2 3 3" xfId="41382" xr:uid="{7342D4F0-09D6-491E-B005-E57C74A5AEF3}"/>
    <cellStyle name="Comma 2 5 2 2 5 2 4" xfId="18159" xr:uid="{05978EAB-BBD6-4FF0-85C2-7BDEBD38E69F}"/>
    <cellStyle name="Comma 2 5 2 2 5 2 4 2" xfId="48983" xr:uid="{A157C2B9-A5B3-4682-AEEB-D036E336027B}"/>
    <cellStyle name="Comma 2 5 2 2 5 2 5" xfId="33573" xr:uid="{2E70A4D8-BCB1-4DAB-AC17-8A9A8937B424}"/>
    <cellStyle name="Comma 2 5 2 2 5 3" xfId="4650" xr:uid="{9D136ABC-E567-4E97-B8AE-A7DE3626F210}"/>
    <cellStyle name="Comma 2 5 2 2 5 3 2" xfId="12461" xr:uid="{5004C79B-30DC-409F-AD1B-67DD976CCA71}"/>
    <cellStyle name="Comma 2 5 2 2 5 3 2 2" xfId="27872" xr:uid="{C7093580-3D34-4712-86B0-1429D0E44595}"/>
    <cellStyle name="Comma 2 5 2 2 5 3 2 2 2" xfId="58696" xr:uid="{D73E3E15-4CBE-4A9F-B202-B3CC02493031}"/>
    <cellStyle name="Comma 2 5 2 2 5 3 2 3" xfId="43286" xr:uid="{F5BB67F1-F732-447D-B2EF-908F58E3A933}"/>
    <cellStyle name="Comma 2 5 2 2 5 3 3" xfId="20063" xr:uid="{4CE8F6E7-2CB1-425A-B17A-75F7D4264422}"/>
    <cellStyle name="Comma 2 5 2 2 5 3 3 2" xfId="50887" xr:uid="{6D50539F-4C57-40EA-B384-FC2D3DBCB757}"/>
    <cellStyle name="Comma 2 5 2 2 5 3 4" xfId="35477" xr:uid="{1418E9DE-40BE-4314-BB78-2D4076A459F5}"/>
    <cellStyle name="Comma 2 5 2 2 5 4" xfId="8658" xr:uid="{D62B25A4-DF7F-43D8-A148-1C6994A02A56}"/>
    <cellStyle name="Comma 2 5 2 2 5 4 2" xfId="24069" xr:uid="{41886A06-9BF2-4C16-9B21-C5BA1B9CEE78}"/>
    <cellStyle name="Comma 2 5 2 2 5 4 2 2" xfId="54893" xr:uid="{0BE457EB-C1DC-4077-BC6B-2DE7CAA75DAD}"/>
    <cellStyle name="Comma 2 5 2 2 5 4 3" xfId="39483" xr:uid="{329C386D-BFDC-455F-98C8-19F1930BCE2F}"/>
    <cellStyle name="Comma 2 5 2 2 5 5" xfId="16260" xr:uid="{C63D72F6-6FA3-4F2B-A5E7-43D1C215553F}"/>
    <cellStyle name="Comma 2 5 2 2 5 5 2" xfId="47084" xr:uid="{77556805-F86A-4584-BBBD-13495719BA1A}"/>
    <cellStyle name="Comma 2 5 2 2 5 6" xfId="31674" xr:uid="{6749A149-A735-48B8-BFDD-417E068F619F}"/>
    <cellStyle name="Comma 2 5 2 2 6" xfId="1480" xr:uid="{A651CA8F-48DE-4E1E-974D-71181C224A1D}"/>
    <cellStyle name="Comma 2 5 2 2 6 2" xfId="3379" xr:uid="{E271CD08-EB26-4816-A1EA-31A385A2C5EF}"/>
    <cellStyle name="Comma 2 5 2 2 6 2 2" xfId="7182" xr:uid="{C3412C5D-B4E0-4EF6-A79D-97044CB3145D}"/>
    <cellStyle name="Comma 2 5 2 2 6 2 2 2" xfId="14993" xr:uid="{CD1BA2CA-9A76-4308-AF16-EE68D7A6AC8C}"/>
    <cellStyle name="Comma 2 5 2 2 6 2 2 2 2" xfId="30404" xr:uid="{E1072E52-9005-4015-B010-1BA04ECDA5F4}"/>
    <cellStyle name="Comma 2 5 2 2 6 2 2 2 2 2" xfId="61228" xr:uid="{77E9C9CE-93B8-4F9A-84A5-0ADB59B7A9BF}"/>
    <cellStyle name="Comma 2 5 2 2 6 2 2 2 3" xfId="45818" xr:uid="{0C22B6C9-A8B6-42F5-8F8F-13EB0992A419}"/>
    <cellStyle name="Comma 2 5 2 2 6 2 2 3" xfId="22595" xr:uid="{F1D23B5A-BB4B-41CC-ACD8-D8BCFC9EF722}"/>
    <cellStyle name="Comma 2 5 2 2 6 2 2 3 2" xfId="53419" xr:uid="{33FA79EF-C98A-4AB1-8627-6CFD24A1194D}"/>
    <cellStyle name="Comma 2 5 2 2 6 2 2 4" xfId="38009" xr:uid="{37FBD1BA-CC66-48B9-A67F-DCB200F7B62E}"/>
    <cellStyle name="Comma 2 5 2 2 6 2 3" xfId="11190" xr:uid="{04F2AE5D-0DDE-4C84-B7A2-39E0952B9F11}"/>
    <cellStyle name="Comma 2 5 2 2 6 2 3 2" xfId="26601" xr:uid="{D8710528-D08A-4C81-85F4-159C3ECA75CC}"/>
    <cellStyle name="Comma 2 5 2 2 6 2 3 2 2" xfId="57425" xr:uid="{1E9299A2-2E6C-4FD7-B821-6BBD5AD89A1D}"/>
    <cellStyle name="Comma 2 5 2 2 6 2 3 3" xfId="42015" xr:uid="{46EC471F-8344-4695-8235-F0EF07A510C4}"/>
    <cellStyle name="Comma 2 5 2 2 6 2 4" xfId="18792" xr:uid="{46CD9C4E-557F-4672-83D4-B816F23D1008}"/>
    <cellStyle name="Comma 2 5 2 2 6 2 4 2" xfId="49616" xr:uid="{E33BCA55-4B49-4AAD-9155-63270154A7EF}"/>
    <cellStyle name="Comma 2 5 2 2 6 2 5" xfId="34206" xr:uid="{1C41C417-CB83-45FE-A083-A4035644A5B0}"/>
    <cellStyle name="Comma 2 5 2 2 6 3" xfId="5283" xr:uid="{A6B9C5C2-9846-4738-82EC-A203846D8FF5}"/>
    <cellStyle name="Comma 2 5 2 2 6 3 2" xfId="13094" xr:uid="{C600DA4E-EC96-4381-ADD3-37AEF7A66547}"/>
    <cellStyle name="Comma 2 5 2 2 6 3 2 2" xfId="28505" xr:uid="{4F042879-C64F-4CEA-B5C3-55C486816970}"/>
    <cellStyle name="Comma 2 5 2 2 6 3 2 2 2" xfId="59329" xr:uid="{4A4DF881-304B-410B-BF9C-2EE50B7AB804}"/>
    <cellStyle name="Comma 2 5 2 2 6 3 2 3" xfId="43919" xr:uid="{50551348-B03F-4CA6-A6B1-1459DDD7152B}"/>
    <cellStyle name="Comma 2 5 2 2 6 3 3" xfId="20696" xr:uid="{0EC7288A-4973-4666-9F38-1182207387B1}"/>
    <cellStyle name="Comma 2 5 2 2 6 3 3 2" xfId="51520" xr:uid="{3C725C3E-0E73-46FC-8AEC-AF7FDCA56C42}"/>
    <cellStyle name="Comma 2 5 2 2 6 3 4" xfId="36110" xr:uid="{40597317-35B2-46AF-A496-7405FB67601C}"/>
    <cellStyle name="Comma 2 5 2 2 6 4" xfId="9291" xr:uid="{EBB2DD7F-5F12-4F97-A47E-AFF2248B607B}"/>
    <cellStyle name="Comma 2 5 2 2 6 4 2" xfId="24702" xr:uid="{1FC5DBE3-46DC-4890-AEA0-87BC335836EF}"/>
    <cellStyle name="Comma 2 5 2 2 6 4 2 2" xfId="55526" xr:uid="{47F7863C-E51E-4BD3-9BFA-AEE64C0BA31C}"/>
    <cellStyle name="Comma 2 5 2 2 6 4 3" xfId="40116" xr:uid="{83D23288-C156-44A0-AF3A-152F633159F4}"/>
    <cellStyle name="Comma 2 5 2 2 6 5" xfId="16893" xr:uid="{0B5CFF7F-1855-497F-AC13-0D3E1216931F}"/>
    <cellStyle name="Comma 2 5 2 2 6 5 2" xfId="47717" xr:uid="{A0E47B26-6D1E-494F-9BFE-455BBE904628}"/>
    <cellStyle name="Comma 2 5 2 2 6 6" xfId="32307" xr:uid="{2A06A574-A59F-4BA9-8AE9-197CA49ABA54}"/>
    <cellStyle name="Comma 2 5 2 2 7" xfId="2113" xr:uid="{226C4838-582A-4569-9D55-ED5A6C04C723}"/>
    <cellStyle name="Comma 2 5 2 2 7 2" xfId="5916" xr:uid="{226B1497-6923-4514-8D16-D8B066974078}"/>
    <cellStyle name="Comma 2 5 2 2 7 2 2" xfId="13727" xr:uid="{19D10B8C-E23A-4CCC-846B-C96947CCA165}"/>
    <cellStyle name="Comma 2 5 2 2 7 2 2 2" xfId="29138" xr:uid="{B85616B8-F454-48C0-BA55-527C2BBC7728}"/>
    <cellStyle name="Comma 2 5 2 2 7 2 2 2 2" xfId="59962" xr:uid="{CCB0C11A-CF15-43D7-BFD2-13B209035EA4}"/>
    <cellStyle name="Comma 2 5 2 2 7 2 2 3" xfId="44552" xr:uid="{F2E30082-44C7-4495-80C3-BD636BF06D53}"/>
    <cellStyle name="Comma 2 5 2 2 7 2 3" xfId="21329" xr:uid="{17688360-E5D8-48FD-A6D6-0B5F41B1482B}"/>
    <cellStyle name="Comma 2 5 2 2 7 2 3 2" xfId="52153" xr:uid="{BA985430-C7AF-4206-9FAF-7EA5A9C4C190}"/>
    <cellStyle name="Comma 2 5 2 2 7 2 4" xfId="36743" xr:uid="{FF55FBDE-1D47-4AF6-B04D-A97DCAB2950A}"/>
    <cellStyle name="Comma 2 5 2 2 7 3" xfId="9924" xr:uid="{7FEBB382-5FCB-4924-B5BD-906085936476}"/>
    <cellStyle name="Comma 2 5 2 2 7 3 2" xfId="25335" xr:uid="{9059C010-7781-44BB-9289-A583E0ACC3AC}"/>
    <cellStyle name="Comma 2 5 2 2 7 3 2 2" xfId="56159" xr:uid="{C0C42DA7-D605-4B69-B631-125108D40BC6}"/>
    <cellStyle name="Comma 2 5 2 2 7 3 3" xfId="40749" xr:uid="{E9F31900-E916-4284-B25F-40484D663C68}"/>
    <cellStyle name="Comma 2 5 2 2 7 4" xfId="17526" xr:uid="{840016C6-9E97-40D6-8345-1C34DCA23FBF}"/>
    <cellStyle name="Comma 2 5 2 2 7 4 2" xfId="48350" xr:uid="{18CF9DAA-71E8-4AF1-946F-45F84D3513E3}"/>
    <cellStyle name="Comma 2 5 2 2 7 5" xfId="32940" xr:uid="{306AD970-DFD3-4449-A64C-3A157C874509}"/>
    <cellStyle name="Comma 2 5 2 2 8" xfId="4017" xr:uid="{81ABD745-135C-4789-A56F-9FC0E10BBECC}"/>
    <cellStyle name="Comma 2 5 2 2 8 2" xfId="11828" xr:uid="{F6BE19B2-144B-4C7C-ABC9-5A28C3195E04}"/>
    <cellStyle name="Comma 2 5 2 2 8 2 2" xfId="27239" xr:uid="{1DB39CA2-947C-46FD-A2AF-A7DA2F76ED85}"/>
    <cellStyle name="Comma 2 5 2 2 8 2 2 2" xfId="58063" xr:uid="{F6F57C71-4DD2-4315-BCA2-2CAB2BBEA4FA}"/>
    <cellStyle name="Comma 2 5 2 2 8 2 3" xfId="42653" xr:uid="{4F9AC004-80FA-42B8-B69E-3BB0A3992947}"/>
    <cellStyle name="Comma 2 5 2 2 8 3" xfId="19430" xr:uid="{33D28C3A-AFBE-41CE-B09C-103ADC1B7AD9}"/>
    <cellStyle name="Comma 2 5 2 2 8 3 2" xfId="50254" xr:uid="{9612F08A-A07B-4898-8DDC-DEB64DC28B62}"/>
    <cellStyle name="Comma 2 5 2 2 8 4" xfId="34844" xr:uid="{8231A6A8-3B95-4508-A28E-F8A8AF94640D}"/>
    <cellStyle name="Comma 2 5 2 2 9" xfId="8025" xr:uid="{E89C7878-BFAC-4F56-8E0A-38170D899DB7}"/>
    <cellStyle name="Comma 2 5 2 2 9 2" xfId="23436" xr:uid="{7CD5E2B3-4571-40DC-BC42-906D1FB1FE94}"/>
    <cellStyle name="Comma 2 5 2 2 9 2 2" xfId="54260" xr:uid="{2CF6D355-5715-4D4B-A3ED-F90C3A0D225E}"/>
    <cellStyle name="Comma 2 5 2 2 9 3" xfId="38850" xr:uid="{274600B8-3EA2-49B8-B265-91B871E9E8DF}"/>
    <cellStyle name="Comma 2 5 2 3" xfId="253" xr:uid="{CAC8B60F-3061-41F5-92DC-E0F2BEB6EAA1}"/>
    <cellStyle name="Comma 2 5 2 3 10" xfId="15667" xr:uid="{FB9F5D3A-FA4E-402C-98E6-4F1D64998CFF}"/>
    <cellStyle name="Comma 2 5 2 3 10 2" xfId="46491" xr:uid="{D7D8B730-64AC-4CCE-B469-023B0F78CB9E}"/>
    <cellStyle name="Comma 2 5 2 3 11" xfId="31081" xr:uid="{3510FE43-7BEA-4F12-8F20-E71C16536757}"/>
    <cellStyle name="Comma 2 5 2 3 2" xfId="676" xr:uid="{B115F45D-260C-4E15-A258-AB2E2D81E52E}"/>
    <cellStyle name="Comma 2 5 2 3 2 2" xfId="1309" xr:uid="{C5789E8D-1A65-47B2-90DA-1C61C8CFE96A}"/>
    <cellStyle name="Comma 2 5 2 3 2 2 2" xfId="3208" xr:uid="{4B0C3CC1-909A-4A25-96EF-2BA15D8E07F4}"/>
    <cellStyle name="Comma 2 5 2 3 2 2 2 2" xfId="7011" xr:uid="{E5D7A092-A30A-45D6-9EBF-50539D3DBCB6}"/>
    <cellStyle name="Comma 2 5 2 3 2 2 2 2 2" xfId="14822" xr:uid="{7ED67A13-BCFE-49AC-A7D5-9D375B44D48E}"/>
    <cellStyle name="Comma 2 5 2 3 2 2 2 2 2 2" xfId="30233" xr:uid="{A6DF5FF9-BEE0-4B54-A2C6-C908B0226B13}"/>
    <cellStyle name="Comma 2 5 2 3 2 2 2 2 2 2 2" xfId="61057" xr:uid="{5B43E901-50E4-46D5-A68C-66ED9D51635E}"/>
    <cellStyle name="Comma 2 5 2 3 2 2 2 2 2 3" xfId="45647" xr:uid="{F93E9DBB-88F2-483F-B27B-FF0D9202E166}"/>
    <cellStyle name="Comma 2 5 2 3 2 2 2 2 3" xfId="22424" xr:uid="{2AB69883-F268-4AAB-91A5-67C1FEDD3D36}"/>
    <cellStyle name="Comma 2 5 2 3 2 2 2 2 3 2" xfId="53248" xr:uid="{D1DF2672-D349-4DD4-8955-340F7E459963}"/>
    <cellStyle name="Comma 2 5 2 3 2 2 2 2 4" xfId="37838" xr:uid="{6FACE75F-0D91-4DB2-B2B1-6F8CEBBF20BF}"/>
    <cellStyle name="Comma 2 5 2 3 2 2 2 3" xfId="11019" xr:uid="{1319EFCE-51F3-4F44-970A-2311F0735B59}"/>
    <cellStyle name="Comma 2 5 2 3 2 2 2 3 2" xfId="26430" xr:uid="{612989EB-9B2B-4906-A0D8-1FEB857887CE}"/>
    <cellStyle name="Comma 2 5 2 3 2 2 2 3 2 2" xfId="57254" xr:uid="{49E491BC-642F-46C0-8190-D3A6B70AE0C8}"/>
    <cellStyle name="Comma 2 5 2 3 2 2 2 3 3" xfId="41844" xr:uid="{57FF013C-79BC-4177-984A-22093E0C8613}"/>
    <cellStyle name="Comma 2 5 2 3 2 2 2 4" xfId="18621" xr:uid="{32EAC2B5-3851-4C45-B911-24A9A1D4A727}"/>
    <cellStyle name="Comma 2 5 2 3 2 2 2 4 2" xfId="49445" xr:uid="{4F0C25E6-A60C-45FD-8D50-EAC09F8E6385}"/>
    <cellStyle name="Comma 2 5 2 3 2 2 2 5" xfId="34035" xr:uid="{11826EF1-BE21-482A-8743-F5E2598C50E1}"/>
    <cellStyle name="Comma 2 5 2 3 2 2 3" xfId="5112" xr:uid="{2F008610-0EAF-453A-81B2-2C23F20EE91A}"/>
    <cellStyle name="Comma 2 5 2 3 2 2 3 2" xfId="12923" xr:uid="{EDE8A95D-FC5E-4486-8C6C-2C00730BC5B3}"/>
    <cellStyle name="Comma 2 5 2 3 2 2 3 2 2" xfId="28334" xr:uid="{57D25E41-60FA-4213-9E8D-53A29D2CE7CB}"/>
    <cellStyle name="Comma 2 5 2 3 2 2 3 2 2 2" xfId="59158" xr:uid="{718BDA04-D95A-4855-9306-A98E81A9F6D3}"/>
    <cellStyle name="Comma 2 5 2 3 2 2 3 2 3" xfId="43748" xr:uid="{B33912E2-D1D4-4485-AE02-6F26CABE94C1}"/>
    <cellStyle name="Comma 2 5 2 3 2 2 3 3" xfId="20525" xr:uid="{D7ECECE0-98AA-4A0A-862F-548943FDF13B}"/>
    <cellStyle name="Comma 2 5 2 3 2 2 3 3 2" xfId="51349" xr:uid="{463A9BEE-9404-4A81-866E-E8FBDBBF3116}"/>
    <cellStyle name="Comma 2 5 2 3 2 2 3 4" xfId="35939" xr:uid="{8CA47C6B-7402-4487-9361-84392437071B}"/>
    <cellStyle name="Comma 2 5 2 3 2 2 4" xfId="9120" xr:uid="{166E0649-066F-46EB-99CC-53AC47ADB559}"/>
    <cellStyle name="Comma 2 5 2 3 2 2 4 2" xfId="24531" xr:uid="{A8FA857A-819A-4440-9319-73A600FA93E4}"/>
    <cellStyle name="Comma 2 5 2 3 2 2 4 2 2" xfId="55355" xr:uid="{938419C4-766D-4839-B151-5AFA65BABFB0}"/>
    <cellStyle name="Comma 2 5 2 3 2 2 4 3" xfId="39945" xr:uid="{AA4B6797-608C-4841-9CEE-AE9825DE21D9}"/>
    <cellStyle name="Comma 2 5 2 3 2 2 5" xfId="16722" xr:uid="{C8FEF1B5-1C84-4DB1-83DA-A751231C057B}"/>
    <cellStyle name="Comma 2 5 2 3 2 2 5 2" xfId="47546" xr:uid="{4298F752-EC3C-431C-A75D-C37960008385}"/>
    <cellStyle name="Comma 2 5 2 3 2 2 6" xfId="32136" xr:uid="{E1258E47-040F-4DDF-BFEF-5FCB9917BF54}"/>
    <cellStyle name="Comma 2 5 2 3 2 3" xfId="1942" xr:uid="{8799D613-93D5-40FA-966B-5834FFCC88E7}"/>
    <cellStyle name="Comma 2 5 2 3 2 3 2" xfId="3841" xr:uid="{93715F4D-23CE-489E-8E1E-56993FB98638}"/>
    <cellStyle name="Comma 2 5 2 3 2 3 2 2" xfId="7644" xr:uid="{77FE530F-F785-413A-9EAB-29F5F3468C4E}"/>
    <cellStyle name="Comma 2 5 2 3 2 3 2 2 2" xfId="15455" xr:uid="{4CFD65AF-D2CF-4FF3-9E41-B7964787020F}"/>
    <cellStyle name="Comma 2 5 2 3 2 3 2 2 2 2" xfId="30866" xr:uid="{F8593F73-1276-4D60-B77F-8EB1AB8F3C2E}"/>
    <cellStyle name="Comma 2 5 2 3 2 3 2 2 2 2 2" xfId="61690" xr:uid="{3C1E3B9A-1BD0-4FE0-A39B-BC59A81588CA}"/>
    <cellStyle name="Comma 2 5 2 3 2 3 2 2 2 3" xfId="46280" xr:uid="{3792DC77-78AD-43F5-8197-31FFEA27131C}"/>
    <cellStyle name="Comma 2 5 2 3 2 3 2 2 3" xfId="23057" xr:uid="{6AFBD43F-6B25-4959-A88C-8BA00676951F}"/>
    <cellStyle name="Comma 2 5 2 3 2 3 2 2 3 2" xfId="53881" xr:uid="{48891AB9-913F-4CA0-835D-4BA75B6EA1C3}"/>
    <cellStyle name="Comma 2 5 2 3 2 3 2 2 4" xfId="38471" xr:uid="{D901A4E8-BD57-4061-8B6F-3EDCF1234E15}"/>
    <cellStyle name="Comma 2 5 2 3 2 3 2 3" xfId="11652" xr:uid="{9A392CE0-A9A4-499A-8AC6-C9FB93A9702C}"/>
    <cellStyle name="Comma 2 5 2 3 2 3 2 3 2" xfId="27063" xr:uid="{1E065783-5E73-459F-B14A-2306789DEBA0}"/>
    <cellStyle name="Comma 2 5 2 3 2 3 2 3 2 2" xfId="57887" xr:uid="{A9B34692-68E0-4F4C-948D-3A3A4EBD4E95}"/>
    <cellStyle name="Comma 2 5 2 3 2 3 2 3 3" xfId="42477" xr:uid="{C14FD335-CBFC-4AFF-B1C5-97679ACA4461}"/>
    <cellStyle name="Comma 2 5 2 3 2 3 2 4" xfId="19254" xr:uid="{DE9F1EE5-6784-4D22-8AB4-A0363DA950D6}"/>
    <cellStyle name="Comma 2 5 2 3 2 3 2 4 2" xfId="50078" xr:uid="{C09874A8-19D8-45DE-BEA5-41D64F21242C}"/>
    <cellStyle name="Comma 2 5 2 3 2 3 2 5" xfId="34668" xr:uid="{D38494BD-9230-4C9A-BAAB-9C78421524E4}"/>
    <cellStyle name="Comma 2 5 2 3 2 3 3" xfId="5745" xr:uid="{0279A8DB-696E-49AB-B5D5-E9D0F6304D53}"/>
    <cellStyle name="Comma 2 5 2 3 2 3 3 2" xfId="13556" xr:uid="{75B84D64-1450-4636-A847-E4ADF1F2D19E}"/>
    <cellStyle name="Comma 2 5 2 3 2 3 3 2 2" xfId="28967" xr:uid="{3D68D299-C73E-407E-A2FB-0CA871A49F81}"/>
    <cellStyle name="Comma 2 5 2 3 2 3 3 2 2 2" xfId="59791" xr:uid="{6DE29D9F-F838-4893-A566-08A20E3593E2}"/>
    <cellStyle name="Comma 2 5 2 3 2 3 3 2 3" xfId="44381" xr:uid="{5A2C617A-D868-4246-A51F-6E9C19B5B5A1}"/>
    <cellStyle name="Comma 2 5 2 3 2 3 3 3" xfId="21158" xr:uid="{078E52D9-3389-4CBC-BC21-938C4BA44897}"/>
    <cellStyle name="Comma 2 5 2 3 2 3 3 3 2" xfId="51982" xr:uid="{CDF6A923-667D-493F-B112-476FD707AA1C}"/>
    <cellStyle name="Comma 2 5 2 3 2 3 3 4" xfId="36572" xr:uid="{50088A42-2580-4135-9992-61717DB999B5}"/>
    <cellStyle name="Comma 2 5 2 3 2 3 4" xfId="9753" xr:uid="{584E6D99-BCE4-43A0-BC5F-7C5510AE3868}"/>
    <cellStyle name="Comma 2 5 2 3 2 3 4 2" xfId="25164" xr:uid="{DE5767C5-647B-4121-BF77-74532CEF8BE3}"/>
    <cellStyle name="Comma 2 5 2 3 2 3 4 2 2" xfId="55988" xr:uid="{0FED44DA-FA60-4CFC-82E6-FD2C5AACF520}"/>
    <cellStyle name="Comma 2 5 2 3 2 3 4 3" xfId="40578" xr:uid="{DDF5C98D-CE73-4D32-8174-A8E7FB7B312A}"/>
    <cellStyle name="Comma 2 5 2 3 2 3 5" xfId="17355" xr:uid="{3471AEF4-7AA9-46EF-987D-C7CB3161AE03}"/>
    <cellStyle name="Comma 2 5 2 3 2 3 5 2" xfId="48179" xr:uid="{22C2B94D-19B9-43AF-9529-DE6CAB9C0ECC}"/>
    <cellStyle name="Comma 2 5 2 3 2 3 6" xfId="32769" xr:uid="{E2DEE628-8DAC-481C-8055-7EA95B466D72}"/>
    <cellStyle name="Comma 2 5 2 3 2 4" xfId="2575" xr:uid="{C0773FD6-6D6F-4159-ADD6-4933D33AC47C}"/>
    <cellStyle name="Comma 2 5 2 3 2 4 2" xfId="6378" xr:uid="{F44341E7-6263-48F9-A993-E3888A7837D9}"/>
    <cellStyle name="Comma 2 5 2 3 2 4 2 2" xfId="14189" xr:uid="{2622497E-B894-4A5D-B078-EA3CA8D79289}"/>
    <cellStyle name="Comma 2 5 2 3 2 4 2 2 2" xfId="29600" xr:uid="{5A42EC09-1A93-48DB-A164-7007272D1D69}"/>
    <cellStyle name="Comma 2 5 2 3 2 4 2 2 2 2" xfId="60424" xr:uid="{3B05A57F-710F-4615-80FC-C805B37729BE}"/>
    <cellStyle name="Comma 2 5 2 3 2 4 2 2 3" xfId="45014" xr:uid="{676566A4-174C-4F49-8A0A-7622B0B63678}"/>
    <cellStyle name="Comma 2 5 2 3 2 4 2 3" xfId="21791" xr:uid="{41E7673E-50C8-4313-B847-A97230D4F039}"/>
    <cellStyle name="Comma 2 5 2 3 2 4 2 3 2" xfId="52615" xr:uid="{A1CCE4CB-BE49-4F45-9C36-EA7E35859255}"/>
    <cellStyle name="Comma 2 5 2 3 2 4 2 4" xfId="37205" xr:uid="{A9A0F87C-9ED0-4453-B4AD-D70B41CF92C1}"/>
    <cellStyle name="Comma 2 5 2 3 2 4 3" xfId="10386" xr:uid="{9C5F2FBB-F515-4611-999C-2204F2AD7DEC}"/>
    <cellStyle name="Comma 2 5 2 3 2 4 3 2" xfId="25797" xr:uid="{460CEB98-E820-46D6-A7AE-362AA0500B63}"/>
    <cellStyle name="Comma 2 5 2 3 2 4 3 2 2" xfId="56621" xr:uid="{5C1F0786-647D-49EA-9770-E2AD47A6BD5C}"/>
    <cellStyle name="Comma 2 5 2 3 2 4 3 3" xfId="41211" xr:uid="{AC7185A0-6A40-401D-AE78-7413E854893D}"/>
    <cellStyle name="Comma 2 5 2 3 2 4 4" xfId="17988" xr:uid="{0C46247B-196E-4157-8123-CDE31F8C9B52}"/>
    <cellStyle name="Comma 2 5 2 3 2 4 4 2" xfId="48812" xr:uid="{EAACE905-FF98-4CA6-96B0-5F4776FAF7F5}"/>
    <cellStyle name="Comma 2 5 2 3 2 4 5" xfId="33402" xr:uid="{3B85BC0B-F4EB-4335-8CD4-851AC907A98F}"/>
    <cellStyle name="Comma 2 5 2 3 2 5" xfId="4479" xr:uid="{40677E58-5649-4E55-8A2A-FFA508EA893F}"/>
    <cellStyle name="Comma 2 5 2 3 2 5 2" xfId="12290" xr:uid="{10E2C296-B45F-4795-89F3-3B6ACBF57577}"/>
    <cellStyle name="Comma 2 5 2 3 2 5 2 2" xfId="27701" xr:uid="{E0289CEE-576F-4399-9AFC-E733865AD79F}"/>
    <cellStyle name="Comma 2 5 2 3 2 5 2 2 2" xfId="58525" xr:uid="{AD2A4F2E-CCCA-493C-852C-B6EC33312845}"/>
    <cellStyle name="Comma 2 5 2 3 2 5 2 3" xfId="43115" xr:uid="{C9127C76-C6DB-4269-82F5-6022C8769FDB}"/>
    <cellStyle name="Comma 2 5 2 3 2 5 3" xfId="19892" xr:uid="{6AE12186-890D-4B07-8535-EB9E648A7357}"/>
    <cellStyle name="Comma 2 5 2 3 2 5 3 2" xfId="50716" xr:uid="{558F5F84-8319-4705-A483-C6C701FDBCD6}"/>
    <cellStyle name="Comma 2 5 2 3 2 5 4" xfId="35306" xr:uid="{5FDDC64C-9467-43C7-81F4-B28B06602B3F}"/>
    <cellStyle name="Comma 2 5 2 3 2 6" xfId="8487" xr:uid="{D885D05A-CDC0-4A3F-81C3-AF0328AE5627}"/>
    <cellStyle name="Comma 2 5 2 3 2 6 2" xfId="23898" xr:uid="{880C0EF4-E197-4EB7-A3E5-46E79A468780}"/>
    <cellStyle name="Comma 2 5 2 3 2 6 2 2" xfId="54722" xr:uid="{5BE41A81-5793-4D79-A21E-56AEE1B7F68D}"/>
    <cellStyle name="Comma 2 5 2 3 2 6 3" xfId="39312" xr:uid="{CAE6D6BC-B0E2-4A2C-AA02-55A3B8D235EC}"/>
    <cellStyle name="Comma 2 5 2 3 2 7" xfId="16089" xr:uid="{609BB7CE-DCCB-424A-ACD4-23CB7249D9F8}"/>
    <cellStyle name="Comma 2 5 2 3 2 7 2" xfId="46913" xr:uid="{78A49A02-B0FC-4CE1-872F-9456839D8595}"/>
    <cellStyle name="Comma 2 5 2 3 2 8" xfId="31503" xr:uid="{5F20D711-C3EB-493B-A12A-25EA3C6D9D31}"/>
    <cellStyle name="Comma 2 5 2 3 3" xfId="467" xr:uid="{3548C4FE-CF67-4BCC-9F67-100E7C609DD5}"/>
    <cellStyle name="Comma 2 5 2 3 3 2" xfId="1100" xr:uid="{E4B0F8AB-BDBA-4E44-AEF4-A4346A1BA7B0}"/>
    <cellStyle name="Comma 2 5 2 3 3 2 2" xfId="2999" xr:uid="{59FACDF6-A0A4-47D8-A67E-D1EB96024BA2}"/>
    <cellStyle name="Comma 2 5 2 3 3 2 2 2" xfId="6802" xr:uid="{8983941C-6D36-4071-B23B-544B69F79E1B}"/>
    <cellStyle name="Comma 2 5 2 3 3 2 2 2 2" xfId="14613" xr:uid="{832697EE-0163-4FF0-95A7-4FF055A111FC}"/>
    <cellStyle name="Comma 2 5 2 3 3 2 2 2 2 2" xfId="30024" xr:uid="{CDCBFB67-FDA6-44DC-9E18-7AD5D86CE778}"/>
    <cellStyle name="Comma 2 5 2 3 3 2 2 2 2 2 2" xfId="60848" xr:uid="{20547629-481F-468C-9A21-3D91DD0F7EB8}"/>
    <cellStyle name="Comma 2 5 2 3 3 2 2 2 2 3" xfId="45438" xr:uid="{051D5077-249D-4CDD-ABA7-76214F181BF2}"/>
    <cellStyle name="Comma 2 5 2 3 3 2 2 2 3" xfId="22215" xr:uid="{69B17B2A-9945-4B16-868E-53D2F9CA62CA}"/>
    <cellStyle name="Comma 2 5 2 3 3 2 2 2 3 2" xfId="53039" xr:uid="{CDBB3A72-BAC2-49B8-9CFF-4CE35B6B4171}"/>
    <cellStyle name="Comma 2 5 2 3 3 2 2 2 4" xfId="37629" xr:uid="{63479EF6-1D76-4C61-83FB-4CD12A90BDAD}"/>
    <cellStyle name="Comma 2 5 2 3 3 2 2 3" xfId="10810" xr:uid="{12A33F82-269E-48B6-AEA7-37F64CDBFAF4}"/>
    <cellStyle name="Comma 2 5 2 3 3 2 2 3 2" xfId="26221" xr:uid="{8B5B650A-F05C-4555-812F-EDAC87083130}"/>
    <cellStyle name="Comma 2 5 2 3 3 2 2 3 2 2" xfId="57045" xr:uid="{2B24D3AD-CDE0-4E93-8B2E-44CD83F0DC80}"/>
    <cellStyle name="Comma 2 5 2 3 3 2 2 3 3" xfId="41635" xr:uid="{F163AB8B-F97C-4F94-9F36-0C2E12730008}"/>
    <cellStyle name="Comma 2 5 2 3 3 2 2 4" xfId="18412" xr:uid="{CCC04FE7-ABC1-400A-ACD9-ECD3A209A6FB}"/>
    <cellStyle name="Comma 2 5 2 3 3 2 2 4 2" xfId="49236" xr:uid="{52A0DA87-178E-4586-9A03-EB986415BA4D}"/>
    <cellStyle name="Comma 2 5 2 3 3 2 2 5" xfId="33826" xr:uid="{D666BA2D-439E-4054-9A29-E3F985E72BC9}"/>
    <cellStyle name="Comma 2 5 2 3 3 2 3" xfId="4903" xr:uid="{F4786C85-E6E6-4D5F-8B5D-5DEB4BB2DFAE}"/>
    <cellStyle name="Comma 2 5 2 3 3 2 3 2" xfId="12714" xr:uid="{445DC6A0-8B2F-4416-AFB9-EE804780ECBA}"/>
    <cellStyle name="Comma 2 5 2 3 3 2 3 2 2" xfId="28125" xr:uid="{35422558-C939-43A5-A27B-482ECB39D545}"/>
    <cellStyle name="Comma 2 5 2 3 3 2 3 2 2 2" xfId="58949" xr:uid="{1EAB8BA8-446E-4E18-8F89-6009044ED3A2}"/>
    <cellStyle name="Comma 2 5 2 3 3 2 3 2 3" xfId="43539" xr:uid="{6A14EA6D-8485-42DF-B284-BEE817D43160}"/>
    <cellStyle name="Comma 2 5 2 3 3 2 3 3" xfId="20316" xr:uid="{D1505CCA-D9E9-43B6-A99B-9BD41B04EA90}"/>
    <cellStyle name="Comma 2 5 2 3 3 2 3 3 2" xfId="51140" xr:uid="{C2616624-F078-488C-8B5E-7C745DE3A7A0}"/>
    <cellStyle name="Comma 2 5 2 3 3 2 3 4" xfId="35730" xr:uid="{1BBD14AF-3D3A-4D39-B483-D730BAE9924A}"/>
    <cellStyle name="Comma 2 5 2 3 3 2 4" xfId="8911" xr:uid="{C759D52C-623D-4432-A5CC-0D168FC3A5FE}"/>
    <cellStyle name="Comma 2 5 2 3 3 2 4 2" xfId="24322" xr:uid="{79BB17EB-2DEB-460B-BA1A-829079BB86EB}"/>
    <cellStyle name="Comma 2 5 2 3 3 2 4 2 2" xfId="55146" xr:uid="{C126B421-F42E-433C-8119-950400789211}"/>
    <cellStyle name="Comma 2 5 2 3 3 2 4 3" xfId="39736" xr:uid="{016E5071-3C95-46AC-A414-1C1DA54F6E8F}"/>
    <cellStyle name="Comma 2 5 2 3 3 2 5" xfId="16513" xr:uid="{7E60360E-A5DF-4DED-9964-E8162A5A788A}"/>
    <cellStyle name="Comma 2 5 2 3 3 2 5 2" xfId="47337" xr:uid="{CAF0704A-779C-4445-AB3C-2CA319A09C32}"/>
    <cellStyle name="Comma 2 5 2 3 3 2 6" xfId="31927" xr:uid="{0DBA71D6-469B-4B8E-8CF2-643CB6E0A13D}"/>
    <cellStyle name="Comma 2 5 2 3 3 3" xfId="1733" xr:uid="{006C231E-734F-4D47-9D8A-9CB7DBD57060}"/>
    <cellStyle name="Comma 2 5 2 3 3 3 2" xfId="3632" xr:uid="{C8CEA5CB-CB23-4E35-A304-CBE3159E7722}"/>
    <cellStyle name="Comma 2 5 2 3 3 3 2 2" xfId="7435" xr:uid="{E0224960-355B-4662-B339-A0AB34F23416}"/>
    <cellStyle name="Comma 2 5 2 3 3 3 2 2 2" xfId="15246" xr:uid="{790EA303-DF93-4842-9CD7-DE1DA286D1C8}"/>
    <cellStyle name="Comma 2 5 2 3 3 3 2 2 2 2" xfId="30657" xr:uid="{C2A6BC3E-ECA6-4132-BDE2-2FEC9A75E9EC}"/>
    <cellStyle name="Comma 2 5 2 3 3 3 2 2 2 2 2" xfId="61481" xr:uid="{472A1B31-9833-4918-9035-1AD868FA12E8}"/>
    <cellStyle name="Comma 2 5 2 3 3 3 2 2 2 3" xfId="46071" xr:uid="{65C5D3AA-5FE1-4818-A086-29DB0274EC02}"/>
    <cellStyle name="Comma 2 5 2 3 3 3 2 2 3" xfId="22848" xr:uid="{A5284BA8-8D89-433F-8973-C5F0317AD66D}"/>
    <cellStyle name="Comma 2 5 2 3 3 3 2 2 3 2" xfId="53672" xr:uid="{3DB015DD-87DD-40E0-B6E5-F956BD75BFAA}"/>
    <cellStyle name="Comma 2 5 2 3 3 3 2 2 4" xfId="38262" xr:uid="{8536E62B-9EE0-48D3-99F8-B95DE11184B2}"/>
    <cellStyle name="Comma 2 5 2 3 3 3 2 3" xfId="11443" xr:uid="{15BCCEF7-6D25-4D74-BB16-4DB9FA1098A9}"/>
    <cellStyle name="Comma 2 5 2 3 3 3 2 3 2" xfId="26854" xr:uid="{467ACC07-6D8A-47C9-8AA8-97C63585B270}"/>
    <cellStyle name="Comma 2 5 2 3 3 3 2 3 2 2" xfId="57678" xr:uid="{AF627B03-DD6A-475F-A8C1-BBBF559F7B09}"/>
    <cellStyle name="Comma 2 5 2 3 3 3 2 3 3" xfId="42268" xr:uid="{FE5B2098-8359-47F4-B73F-68A1A01392FB}"/>
    <cellStyle name="Comma 2 5 2 3 3 3 2 4" xfId="19045" xr:uid="{B126563A-1CB2-45E4-8C6E-E4D21814B3F1}"/>
    <cellStyle name="Comma 2 5 2 3 3 3 2 4 2" xfId="49869" xr:uid="{F0F82F8C-C1C7-44FC-8339-8643AD0B61FC}"/>
    <cellStyle name="Comma 2 5 2 3 3 3 2 5" xfId="34459" xr:uid="{2E592A78-DEAB-4591-8E1E-52D1962BEBFD}"/>
    <cellStyle name="Comma 2 5 2 3 3 3 3" xfId="5536" xr:uid="{B6EE0115-B9DB-49A4-A578-DFE0241EFA34}"/>
    <cellStyle name="Comma 2 5 2 3 3 3 3 2" xfId="13347" xr:uid="{F2A4AABB-EB8C-4165-8A6B-C22219C14805}"/>
    <cellStyle name="Comma 2 5 2 3 3 3 3 2 2" xfId="28758" xr:uid="{EC6317E9-CEE3-404F-BDE4-A22836BB9524}"/>
    <cellStyle name="Comma 2 5 2 3 3 3 3 2 2 2" xfId="59582" xr:uid="{ABFC24FC-1C7E-4B68-B54D-D5FCBE34D0B4}"/>
    <cellStyle name="Comma 2 5 2 3 3 3 3 2 3" xfId="44172" xr:uid="{BF1FAD72-A745-4871-8925-2FF8304B5FD6}"/>
    <cellStyle name="Comma 2 5 2 3 3 3 3 3" xfId="20949" xr:uid="{E8E6C101-A742-4A34-8173-BB34855AC1CC}"/>
    <cellStyle name="Comma 2 5 2 3 3 3 3 3 2" xfId="51773" xr:uid="{80087AAB-9DC3-4CB7-BCBD-168F80E18940}"/>
    <cellStyle name="Comma 2 5 2 3 3 3 3 4" xfId="36363" xr:uid="{A8CF9C3E-AFF2-43D0-A7A9-6DFF14EFFC85}"/>
    <cellStyle name="Comma 2 5 2 3 3 3 4" xfId="9544" xr:uid="{CB40AA42-A480-4EBE-9CCB-D91EAF2E96C5}"/>
    <cellStyle name="Comma 2 5 2 3 3 3 4 2" xfId="24955" xr:uid="{DBD37A45-5D85-4C23-8691-B1363503830F}"/>
    <cellStyle name="Comma 2 5 2 3 3 3 4 2 2" xfId="55779" xr:uid="{9ED3DEA0-C8FA-4081-8099-EEF6042498FE}"/>
    <cellStyle name="Comma 2 5 2 3 3 3 4 3" xfId="40369" xr:uid="{04F4F9BF-A8D5-43CA-BC2C-DF095B2ADEDA}"/>
    <cellStyle name="Comma 2 5 2 3 3 3 5" xfId="17146" xr:uid="{78119320-6289-4170-BC33-DDD82F1D689F}"/>
    <cellStyle name="Comma 2 5 2 3 3 3 5 2" xfId="47970" xr:uid="{A22A5A36-3701-4856-B6AC-B7A48CF70969}"/>
    <cellStyle name="Comma 2 5 2 3 3 3 6" xfId="32560" xr:uid="{29325813-0D17-47D7-A223-F0B5210531F5}"/>
    <cellStyle name="Comma 2 5 2 3 3 4" xfId="2366" xr:uid="{23E565BE-A84B-4929-BBD6-772C295BC231}"/>
    <cellStyle name="Comma 2 5 2 3 3 4 2" xfId="6169" xr:uid="{EB244574-312A-4895-AB1E-75B511229E20}"/>
    <cellStyle name="Comma 2 5 2 3 3 4 2 2" xfId="13980" xr:uid="{BD3E8E33-AC20-41FD-9A46-419FF7E4A8D0}"/>
    <cellStyle name="Comma 2 5 2 3 3 4 2 2 2" xfId="29391" xr:uid="{359E705D-A979-4556-AF61-71ACD5B236CB}"/>
    <cellStyle name="Comma 2 5 2 3 3 4 2 2 2 2" xfId="60215" xr:uid="{41B540AB-9BA0-43CA-9725-72EF0C92CF70}"/>
    <cellStyle name="Comma 2 5 2 3 3 4 2 2 3" xfId="44805" xr:uid="{2EF28444-8AB9-4B55-99A5-538213B70318}"/>
    <cellStyle name="Comma 2 5 2 3 3 4 2 3" xfId="21582" xr:uid="{CA0DC3F7-D42D-4940-9F05-D39C801B7C08}"/>
    <cellStyle name="Comma 2 5 2 3 3 4 2 3 2" xfId="52406" xr:uid="{AF634A87-E589-4F4D-9746-F8F225B6D7F9}"/>
    <cellStyle name="Comma 2 5 2 3 3 4 2 4" xfId="36996" xr:uid="{6F0BB3C8-7C94-4E47-8202-FAC2DFAE3DD5}"/>
    <cellStyle name="Comma 2 5 2 3 3 4 3" xfId="10177" xr:uid="{0F9F7AB4-5EE3-4948-92DF-1A01A65BE43C}"/>
    <cellStyle name="Comma 2 5 2 3 3 4 3 2" xfId="25588" xr:uid="{22C37E60-28A2-4182-A5BF-EDA796701CC1}"/>
    <cellStyle name="Comma 2 5 2 3 3 4 3 2 2" xfId="56412" xr:uid="{9DE34F21-5947-4391-BC2D-A7F2A08C7AD8}"/>
    <cellStyle name="Comma 2 5 2 3 3 4 3 3" xfId="41002" xr:uid="{04559C55-62A6-4FF4-965A-8BBF04B78CF0}"/>
    <cellStyle name="Comma 2 5 2 3 3 4 4" xfId="17779" xr:uid="{C6F13EFA-68DE-4377-B83A-5B48D2E565C8}"/>
    <cellStyle name="Comma 2 5 2 3 3 4 4 2" xfId="48603" xr:uid="{FC608B09-8BB5-46F6-930F-96FF0D247CB8}"/>
    <cellStyle name="Comma 2 5 2 3 3 4 5" xfId="33193" xr:uid="{B7E5B009-0177-4933-B862-C71EA551C524}"/>
    <cellStyle name="Comma 2 5 2 3 3 5" xfId="4270" xr:uid="{B42B8210-A8DB-4410-B9B3-E0EB443C498B}"/>
    <cellStyle name="Comma 2 5 2 3 3 5 2" xfId="12081" xr:uid="{3C2E9D5F-7E1B-4E30-B912-AB0F7CAD5DC4}"/>
    <cellStyle name="Comma 2 5 2 3 3 5 2 2" xfId="27492" xr:uid="{C4FD2FEA-9AFE-48A9-8804-6CC2FBCE29A7}"/>
    <cellStyle name="Comma 2 5 2 3 3 5 2 2 2" xfId="58316" xr:uid="{045ED2A7-F278-404B-92DB-19CCF66B1011}"/>
    <cellStyle name="Comma 2 5 2 3 3 5 2 3" xfId="42906" xr:uid="{33269D52-8EF8-4E85-8900-C96D9B8F7345}"/>
    <cellStyle name="Comma 2 5 2 3 3 5 3" xfId="19683" xr:uid="{C7315D5C-E77E-4264-865C-F17C93096649}"/>
    <cellStyle name="Comma 2 5 2 3 3 5 3 2" xfId="50507" xr:uid="{2BC5A92C-E4CE-4E9C-A15E-49D1DF629691}"/>
    <cellStyle name="Comma 2 5 2 3 3 5 4" xfId="35097" xr:uid="{1023281E-AC84-4B73-92E4-370CCCD48DD2}"/>
    <cellStyle name="Comma 2 5 2 3 3 6" xfId="8278" xr:uid="{FBFDACBC-8419-4761-9F6B-DB1BB0C73EA3}"/>
    <cellStyle name="Comma 2 5 2 3 3 6 2" xfId="23689" xr:uid="{9F0DD92E-5141-4EF1-85D7-B3B88FCC7F41}"/>
    <cellStyle name="Comma 2 5 2 3 3 6 2 2" xfId="54513" xr:uid="{BBB4B068-EC1E-476A-B9A8-F54DFAA0C533}"/>
    <cellStyle name="Comma 2 5 2 3 3 6 3" xfId="39103" xr:uid="{22C25863-013D-401E-A130-B9A6102B878A}"/>
    <cellStyle name="Comma 2 5 2 3 3 7" xfId="15880" xr:uid="{A1CEF2B3-4F75-4F8C-A91D-A512CD9536C9}"/>
    <cellStyle name="Comma 2 5 2 3 3 7 2" xfId="46704" xr:uid="{D7958416-5BB6-4C8E-A15A-8F5B954DBDE8}"/>
    <cellStyle name="Comma 2 5 2 3 3 8" xfId="31294" xr:uid="{09D84C4C-35DD-4BA5-84B9-1D2749F3C3BD}"/>
    <cellStyle name="Comma 2 5 2 3 4" xfId="887" xr:uid="{3F6357C2-0B4A-4F7D-8893-CE4E747B0A03}"/>
    <cellStyle name="Comma 2 5 2 3 4 2" xfId="2786" xr:uid="{FD9B566E-02D8-48D7-8F5C-58ADBE11BC95}"/>
    <cellStyle name="Comma 2 5 2 3 4 2 2" xfId="6589" xr:uid="{930B6099-8816-4656-AD94-F610A4CAE805}"/>
    <cellStyle name="Comma 2 5 2 3 4 2 2 2" xfId="14400" xr:uid="{F34BAE4E-F5EA-402C-8E6F-FFF804AB8CAF}"/>
    <cellStyle name="Comma 2 5 2 3 4 2 2 2 2" xfId="29811" xr:uid="{B56BE369-E26E-418A-A06A-C6E3C4557F1B}"/>
    <cellStyle name="Comma 2 5 2 3 4 2 2 2 2 2" xfId="60635" xr:uid="{7CC170DA-D1D2-45D7-BF4B-97A44B9221BD}"/>
    <cellStyle name="Comma 2 5 2 3 4 2 2 2 3" xfId="45225" xr:uid="{6D346A0E-3E67-482F-8853-ABFFEB2F7A64}"/>
    <cellStyle name="Comma 2 5 2 3 4 2 2 3" xfId="22002" xr:uid="{4631EC87-F332-4A93-AF66-D7505435DC34}"/>
    <cellStyle name="Comma 2 5 2 3 4 2 2 3 2" xfId="52826" xr:uid="{CE2AF8DA-FBF4-46B0-A7C4-27BDB6E25875}"/>
    <cellStyle name="Comma 2 5 2 3 4 2 2 4" xfId="37416" xr:uid="{86E6F517-3052-47DC-B88E-B05C43DE7DE9}"/>
    <cellStyle name="Comma 2 5 2 3 4 2 3" xfId="10597" xr:uid="{254D996B-2D41-4C91-BB58-56C59651F503}"/>
    <cellStyle name="Comma 2 5 2 3 4 2 3 2" xfId="26008" xr:uid="{B001385F-E2AB-4EBD-A73E-E56D9CF81B85}"/>
    <cellStyle name="Comma 2 5 2 3 4 2 3 2 2" xfId="56832" xr:uid="{4345A1A8-7DBB-4B14-B62F-B05AFD847EE9}"/>
    <cellStyle name="Comma 2 5 2 3 4 2 3 3" xfId="41422" xr:uid="{82E3507B-730F-4E2E-9F31-024ED4322ECD}"/>
    <cellStyle name="Comma 2 5 2 3 4 2 4" xfId="18199" xr:uid="{EDBB6913-5E88-4B55-9FD5-CD0B6574F386}"/>
    <cellStyle name="Comma 2 5 2 3 4 2 4 2" xfId="49023" xr:uid="{4432D753-72DA-4626-9EA1-7912B738A6C1}"/>
    <cellStyle name="Comma 2 5 2 3 4 2 5" xfId="33613" xr:uid="{3356D492-DB35-4B89-B74A-F2D1B6E54369}"/>
    <cellStyle name="Comma 2 5 2 3 4 3" xfId="4690" xr:uid="{D836BC6B-3FC0-4866-A256-81920A93357A}"/>
    <cellStyle name="Comma 2 5 2 3 4 3 2" xfId="12501" xr:uid="{CFD6234F-C4D3-43CD-A03F-61226CA09566}"/>
    <cellStyle name="Comma 2 5 2 3 4 3 2 2" xfId="27912" xr:uid="{D872D858-6E21-4D27-A376-BB7EBDAECEFA}"/>
    <cellStyle name="Comma 2 5 2 3 4 3 2 2 2" xfId="58736" xr:uid="{A6E8A51C-28CB-4261-B665-08F1983A0756}"/>
    <cellStyle name="Comma 2 5 2 3 4 3 2 3" xfId="43326" xr:uid="{2525063F-2336-4A10-8DDE-CD42ABBE9FFE}"/>
    <cellStyle name="Comma 2 5 2 3 4 3 3" xfId="20103" xr:uid="{123DDDAF-034C-46A5-B5CD-7E3E004921D8}"/>
    <cellStyle name="Comma 2 5 2 3 4 3 3 2" xfId="50927" xr:uid="{B6DA57E1-8E99-4AC9-B4F4-BE6EABFE2234}"/>
    <cellStyle name="Comma 2 5 2 3 4 3 4" xfId="35517" xr:uid="{01CA97CC-2240-4421-9DAE-876698B18635}"/>
    <cellStyle name="Comma 2 5 2 3 4 4" xfId="8698" xr:uid="{05390559-5B49-48F6-B3FF-1F3D7B72677A}"/>
    <cellStyle name="Comma 2 5 2 3 4 4 2" xfId="24109" xr:uid="{BD1099B3-A4AA-4CFE-BAED-AF3283EC964C}"/>
    <cellStyle name="Comma 2 5 2 3 4 4 2 2" xfId="54933" xr:uid="{8EBBDEC0-65F5-45EC-948F-ED0E1CE8570B}"/>
    <cellStyle name="Comma 2 5 2 3 4 4 3" xfId="39523" xr:uid="{3283EC4E-C466-43FB-9F36-4797581F8398}"/>
    <cellStyle name="Comma 2 5 2 3 4 5" xfId="16300" xr:uid="{5E74D5D8-1CA3-4C9C-A5AD-4549CF1EA06D}"/>
    <cellStyle name="Comma 2 5 2 3 4 5 2" xfId="47124" xr:uid="{A364E24F-114E-4F3F-9056-FF1B9696717E}"/>
    <cellStyle name="Comma 2 5 2 3 4 6" xfId="31714" xr:uid="{5A983A71-A294-4491-B416-4E181191BEB5}"/>
    <cellStyle name="Comma 2 5 2 3 5" xfId="1520" xr:uid="{E536F047-36C0-491C-B5DB-CED5DA91D793}"/>
    <cellStyle name="Comma 2 5 2 3 5 2" xfId="3419" xr:uid="{DBC0E0BA-1547-4E75-A8CE-B71CEDD246F6}"/>
    <cellStyle name="Comma 2 5 2 3 5 2 2" xfId="7222" xr:uid="{F19B121C-D4A6-4692-B133-64CA90A4DB42}"/>
    <cellStyle name="Comma 2 5 2 3 5 2 2 2" xfId="15033" xr:uid="{C515DEC5-F63B-4343-87C7-280B36E57692}"/>
    <cellStyle name="Comma 2 5 2 3 5 2 2 2 2" xfId="30444" xr:uid="{4A650DCE-6E56-42F3-A4B1-A9EE3571712F}"/>
    <cellStyle name="Comma 2 5 2 3 5 2 2 2 2 2" xfId="61268" xr:uid="{A75E0376-1C05-4C3C-857D-F4AF3B97DFA8}"/>
    <cellStyle name="Comma 2 5 2 3 5 2 2 2 3" xfId="45858" xr:uid="{DA7FF8FD-848F-412B-B5CF-E11E51016169}"/>
    <cellStyle name="Comma 2 5 2 3 5 2 2 3" xfId="22635" xr:uid="{5237F183-5239-470E-A50B-EB4C851C5C25}"/>
    <cellStyle name="Comma 2 5 2 3 5 2 2 3 2" xfId="53459" xr:uid="{C876D843-D440-4251-92C5-1F5B19F743FA}"/>
    <cellStyle name="Comma 2 5 2 3 5 2 2 4" xfId="38049" xr:uid="{FE292552-1959-4522-9A6C-7B7D427B1FA8}"/>
    <cellStyle name="Comma 2 5 2 3 5 2 3" xfId="11230" xr:uid="{8F8FF207-5761-40CD-949F-8FD5D5644967}"/>
    <cellStyle name="Comma 2 5 2 3 5 2 3 2" xfId="26641" xr:uid="{D17E62F3-D2E6-441D-B317-8FF3B39A1AD3}"/>
    <cellStyle name="Comma 2 5 2 3 5 2 3 2 2" xfId="57465" xr:uid="{AB4080AB-DA1D-4590-8857-BB00D4208B82}"/>
    <cellStyle name="Comma 2 5 2 3 5 2 3 3" xfId="42055" xr:uid="{134E8779-4B8A-4A66-B257-19F1A2AB803F}"/>
    <cellStyle name="Comma 2 5 2 3 5 2 4" xfId="18832" xr:uid="{BE467AEB-AF55-421D-95C5-E44202268894}"/>
    <cellStyle name="Comma 2 5 2 3 5 2 4 2" xfId="49656" xr:uid="{E3C21120-B1AC-4F48-B75A-BD5E31751ACF}"/>
    <cellStyle name="Comma 2 5 2 3 5 2 5" xfId="34246" xr:uid="{872B08FF-EB68-4D8D-A5FB-F7144FAEBC1D}"/>
    <cellStyle name="Comma 2 5 2 3 5 3" xfId="5323" xr:uid="{A78BA476-9CFF-433A-90EB-C3E73C416BEF}"/>
    <cellStyle name="Comma 2 5 2 3 5 3 2" xfId="13134" xr:uid="{8A4219D6-9FC3-4B4F-92AC-C3961C9C6F35}"/>
    <cellStyle name="Comma 2 5 2 3 5 3 2 2" xfId="28545" xr:uid="{AEB8E1A1-3F85-4190-8592-619C3C7DB8FA}"/>
    <cellStyle name="Comma 2 5 2 3 5 3 2 2 2" xfId="59369" xr:uid="{38C4F8D5-4F0B-4BD8-863C-1FC33F49B439}"/>
    <cellStyle name="Comma 2 5 2 3 5 3 2 3" xfId="43959" xr:uid="{3D399007-A064-458B-9CEE-48E953B92FD8}"/>
    <cellStyle name="Comma 2 5 2 3 5 3 3" xfId="20736" xr:uid="{1D24ADCE-0DDC-4973-8E08-63EAD8B94799}"/>
    <cellStyle name="Comma 2 5 2 3 5 3 3 2" xfId="51560" xr:uid="{208B8C40-E6C2-47F2-889E-B046A423C720}"/>
    <cellStyle name="Comma 2 5 2 3 5 3 4" xfId="36150" xr:uid="{2B0C42B7-AE4E-4CF7-B19C-DF9F771325F1}"/>
    <cellStyle name="Comma 2 5 2 3 5 4" xfId="9331" xr:uid="{2DB2380B-9AD0-441B-AE91-1ED717734D0D}"/>
    <cellStyle name="Comma 2 5 2 3 5 4 2" xfId="24742" xr:uid="{F3C27B7E-DEBE-4C53-A6D1-9CCC3725E604}"/>
    <cellStyle name="Comma 2 5 2 3 5 4 2 2" xfId="55566" xr:uid="{CE86C57B-2833-4C94-9C1B-A277D106C474}"/>
    <cellStyle name="Comma 2 5 2 3 5 4 3" xfId="40156" xr:uid="{E12F325D-CF3D-48D2-B2F1-957723060C91}"/>
    <cellStyle name="Comma 2 5 2 3 5 5" xfId="16933" xr:uid="{1549CEF8-C551-450E-B21F-55144E6BEF9B}"/>
    <cellStyle name="Comma 2 5 2 3 5 5 2" xfId="47757" xr:uid="{0E1045A7-E265-46A6-889E-D0F6EC4D9B8C}"/>
    <cellStyle name="Comma 2 5 2 3 5 6" xfId="32347" xr:uid="{D7EA311F-B0F0-4D22-9AE6-828354CAC8CE}"/>
    <cellStyle name="Comma 2 5 2 3 6" xfId="2153" xr:uid="{C559C81C-34D4-4820-9C72-8E532A386782}"/>
    <cellStyle name="Comma 2 5 2 3 6 2" xfId="5956" xr:uid="{23759673-F09A-4C12-9CC7-4FA7164EAC5E}"/>
    <cellStyle name="Comma 2 5 2 3 6 2 2" xfId="13767" xr:uid="{DB79C16F-3621-4754-AEA1-E171034941E3}"/>
    <cellStyle name="Comma 2 5 2 3 6 2 2 2" xfId="29178" xr:uid="{77138BFE-D6E4-4269-A656-4852CC8023FD}"/>
    <cellStyle name="Comma 2 5 2 3 6 2 2 2 2" xfId="60002" xr:uid="{F16277DD-E8AE-4058-BB75-373EC9BA4690}"/>
    <cellStyle name="Comma 2 5 2 3 6 2 2 3" xfId="44592" xr:uid="{A4273E6B-6AAB-460B-B75A-D17D75A8E68C}"/>
    <cellStyle name="Comma 2 5 2 3 6 2 3" xfId="21369" xr:uid="{84CBA3B2-1B11-46D9-8B72-9DBAEFADE034}"/>
    <cellStyle name="Comma 2 5 2 3 6 2 3 2" xfId="52193" xr:uid="{05315324-C636-4CC6-9384-638CFE4F2572}"/>
    <cellStyle name="Comma 2 5 2 3 6 2 4" xfId="36783" xr:uid="{B6DA1BF0-9841-40DE-92F1-52DA624106A8}"/>
    <cellStyle name="Comma 2 5 2 3 6 3" xfId="9964" xr:uid="{A852170E-9298-4F0C-9BDD-5FAA768240FB}"/>
    <cellStyle name="Comma 2 5 2 3 6 3 2" xfId="25375" xr:uid="{BB7F4C65-21A1-41D3-A65E-85FC6222A22C}"/>
    <cellStyle name="Comma 2 5 2 3 6 3 2 2" xfId="56199" xr:uid="{05B80A0D-889A-4809-AF05-6E0850484150}"/>
    <cellStyle name="Comma 2 5 2 3 6 3 3" xfId="40789" xr:uid="{D451839C-D7CB-40AC-BED7-7FFEA72B6576}"/>
    <cellStyle name="Comma 2 5 2 3 6 4" xfId="17566" xr:uid="{6D9634F8-E23D-43B9-B259-EDC4D9CDABFA}"/>
    <cellStyle name="Comma 2 5 2 3 6 4 2" xfId="48390" xr:uid="{C24A196A-BB14-48FE-8800-46A5FE8AC947}"/>
    <cellStyle name="Comma 2 5 2 3 6 5" xfId="32980" xr:uid="{405BAE91-40F7-44E2-A5E0-9937CE349167}"/>
    <cellStyle name="Comma 2 5 2 3 7" xfId="4057" xr:uid="{493F55C2-0FAD-4381-B47D-8615F27127C3}"/>
    <cellStyle name="Comma 2 5 2 3 7 2" xfId="11868" xr:uid="{BCE0ADEA-59ED-4EFD-B83A-1611C1617D4C}"/>
    <cellStyle name="Comma 2 5 2 3 7 2 2" xfId="27279" xr:uid="{E40B48F9-1FDC-42CC-A989-B2D9C2065814}"/>
    <cellStyle name="Comma 2 5 2 3 7 2 2 2" xfId="58103" xr:uid="{AEF1A50F-F099-4B20-A364-A0B47F0AD294}"/>
    <cellStyle name="Comma 2 5 2 3 7 2 3" xfId="42693" xr:uid="{66A3E285-84FB-4A19-B275-4A7B54DC7EB8}"/>
    <cellStyle name="Comma 2 5 2 3 7 3" xfId="19470" xr:uid="{47D22D2F-BB85-4128-A2A6-FD92863BD5D2}"/>
    <cellStyle name="Comma 2 5 2 3 7 3 2" xfId="50294" xr:uid="{66AC4E30-E201-4110-9800-07B5315ADFC5}"/>
    <cellStyle name="Comma 2 5 2 3 7 4" xfId="34884" xr:uid="{12083E4A-9EAD-4A13-816A-72B6A656CBAC}"/>
    <cellStyle name="Comma 2 5 2 3 8" xfId="8065" xr:uid="{78FCE55E-75D2-400D-834A-78A35E3CC604}"/>
    <cellStyle name="Comma 2 5 2 3 8 2" xfId="23476" xr:uid="{6F73AC4C-4D62-4BD6-9D7B-9BA1FCA64587}"/>
    <cellStyle name="Comma 2 5 2 3 8 2 2" xfId="54300" xr:uid="{9E6C98C7-6689-45FD-B6AF-FE642C529D5C}"/>
    <cellStyle name="Comma 2 5 2 3 8 3" xfId="38890" xr:uid="{71037A4D-4ECE-45EE-89DF-B101A593ACC8}"/>
    <cellStyle name="Comma 2 5 2 3 9" xfId="7856" xr:uid="{AEE8B7FF-FDDE-4C23-AE3C-B9E129061B95}"/>
    <cellStyle name="Comma 2 5 2 3 9 2" xfId="23267" xr:uid="{E774DA53-6B2B-449D-AB50-30EE0C0BE9D0}"/>
    <cellStyle name="Comma 2 5 2 3 9 2 2" xfId="54091" xr:uid="{1ED8B580-58D4-4D7E-B839-C8E4FB8A6484}"/>
    <cellStyle name="Comma 2 5 2 3 9 3" xfId="38681" xr:uid="{084852AA-38B7-4643-BF84-DED1DC20F1F9}"/>
    <cellStyle name="Comma 2 5 2 4" xfId="173" xr:uid="{365B0F91-3810-4063-AAA3-7D36442B1419}"/>
    <cellStyle name="Comma 2 5 2 4 10" xfId="15587" xr:uid="{05C54461-BE2B-4E01-AE26-91B2694ED554}"/>
    <cellStyle name="Comma 2 5 2 4 10 2" xfId="46411" xr:uid="{9AA6E5F9-8F93-4DCE-80F9-1D5CFFCB12EF}"/>
    <cellStyle name="Comma 2 5 2 4 11" xfId="31001" xr:uid="{6B87C390-EC71-4DFE-917E-FA2AE28D40E1}"/>
    <cellStyle name="Comma 2 5 2 4 2" xfId="596" xr:uid="{45019C77-F567-4574-BFB2-E135D2B9106B}"/>
    <cellStyle name="Comma 2 5 2 4 2 2" xfId="1229" xr:uid="{EB26F554-4B99-429B-B46D-B0B1979650AA}"/>
    <cellStyle name="Comma 2 5 2 4 2 2 2" xfId="3128" xr:uid="{9CB31FDF-D68A-45EE-A28E-255FC24C9063}"/>
    <cellStyle name="Comma 2 5 2 4 2 2 2 2" xfId="6931" xr:uid="{1C5009D8-BBB0-4DA7-B5C1-4BC3925DA233}"/>
    <cellStyle name="Comma 2 5 2 4 2 2 2 2 2" xfId="14742" xr:uid="{EDB87CE1-D51F-4EAC-8834-B68F110845A4}"/>
    <cellStyle name="Comma 2 5 2 4 2 2 2 2 2 2" xfId="30153" xr:uid="{6A65FA08-76AF-4F51-A1D5-D9AD272964F9}"/>
    <cellStyle name="Comma 2 5 2 4 2 2 2 2 2 2 2" xfId="60977" xr:uid="{E8243EB7-8009-4C61-8B5A-589AD58B202B}"/>
    <cellStyle name="Comma 2 5 2 4 2 2 2 2 2 3" xfId="45567" xr:uid="{750DD4E9-7CF5-402C-9579-A378A39F308A}"/>
    <cellStyle name="Comma 2 5 2 4 2 2 2 2 3" xfId="22344" xr:uid="{84EB756E-CE75-441C-8912-A23DAE1D1445}"/>
    <cellStyle name="Comma 2 5 2 4 2 2 2 2 3 2" xfId="53168" xr:uid="{BACA9E25-9686-427E-B674-40F6F03F005C}"/>
    <cellStyle name="Comma 2 5 2 4 2 2 2 2 4" xfId="37758" xr:uid="{8E613657-09E5-499E-8B36-ABF0FA92AB78}"/>
    <cellStyle name="Comma 2 5 2 4 2 2 2 3" xfId="10939" xr:uid="{4ED4F543-043C-473C-A4BA-50C2E2D1C934}"/>
    <cellStyle name="Comma 2 5 2 4 2 2 2 3 2" xfId="26350" xr:uid="{D2532C8A-7479-436E-B559-8B0D21C1BCB7}"/>
    <cellStyle name="Comma 2 5 2 4 2 2 2 3 2 2" xfId="57174" xr:uid="{6DC49D11-B28C-4E96-9231-A2ECDF62A09B}"/>
    <cellStyle name="Comma 2 5 2 4 2 2 2 3 3" xfId="41764" xr:uid="{1B0D7BD5-AD5B-4305-A7AE-658238D79123}"/>
    <cellStyle name="Comma 2 5 2 4 2 2 2 4" xfId="18541" xr:uid="{B0EB7E4A-830F-41C7-B002-7C67A24FADE2}"/>
    <cellStyle name="Comma 2 5 2 4 2 2 2 4 2" xfId="49365" xr:uid="{2256A56F-BE01-4EE2-AD29-05BB4F41CB88}"/>
    <cellStyle name="Comma 2 5 2 4 2 2 2 5" xfId="33955" xr:uid="{10D750F2-3552-4061-9A94-DD7281764254}"/>
    <cellStyle name="Comma 2 5 2 4 2 2 3" xfId="5032" xr:uid="{658A4529-0619-479E-800C-E9BCC46DCFBF}"/>
    <cellStyle name="Comma 2 5 2 4 2 2 3 2" xfId="12843" xr:uid="{F0592102-8561-4E17-B7E3-84FD132B5243}"/>
    <cellStyle name="Comma 2 5 2 4 2 2 3 2 2" xfId="28254" xr:uid="{9587B6AF-0B5F-46E8-97F3-7236B14D868C}"/>
    <cellStyle name="Comma 2 5 2 4 2 2 3 2 2 2" xfId="59078" xr:uid="{788ED2A5-31A2-4315-9465-BF2449F9752F}"/>
    <cellStyle name="Comma 2 5 2 4 2 2 3 2 3" xfId="43668" xr:uid="{5B0A3104-992D-4AB1-846E-8C303A20DE85}"/>
    <cellStyle name="Comma 2 5 2 4 2 2 3 3" xfId="20445" xr:uid="{90E96931-B410-4AC9-BBA8-A04CA34D9D2F}"/>
    <cellStyle name="Comma 2 5 2 4 2 2 3 3 2" xfId="51269" xr:uid="{2D1F959D-68CF-417A-B3E4-82E2DDF19FBE}"/>
    <cellStyle name="Comma 2 5 2 4 2 2 3 4" xfId="35859" xr:uid="{B8A3685B-2EB2-416A-8EA2-08AB139BF217}"/>
    <cellStyle name="Comma 2 5 2 4 2 2 4" xfId="9040" xr:uid="{E2E77845-8E4F-4C89-A6EC-4B46966B534E}"/>
    <cellStyle name="Comma 2 5 2 4 2 2 4 2" xfId="24451" xr:uid="{24562002-4391-4EFE-9747-52AE1CDBB835}"/>
    <cellStyle name="Comma 2 5 2 4 2 2 4 2 2" xfId="55275" xr:uid="{CCEADB0A-B3F2-4B5D-B57B-4B1BEE66D718}"/>
    <cellStyle name="Comma 2 5 2 4 2 2 4 3" xfId="39865" xr:uid="{9F1220BD-99F1-4D5C-B495-F226622EB623}"/>
    <cellStyle name="Comma 2 5 2 4 2 2 5" xfId="16642" xr:uid="{27E1293E-0FF9-4279-9D5A-FB3720A23BBB}"/>
    <cellStyle name="Comma 2 5 2 4 2 2 5 2" xfId="47466" xr:uid="{B7554200-CCAA-45E0-A7AC-309CAA82DA76}"/>
    <cellStyle name="Comma 2 5 2 4 2 2 6" xfId="32056" xr:uid="{16070383-CCB8-4454-A6F8-CEED87F3FD13}"/>
    <cellStyle name="Comma 2 5 2 4 2 3" xfId="1862" xr:uid="{6DC341B3-AEB4-4924-9F5E-2B1AF98FAFE1}"/>
    <cellStyle name="Comma 2 5 2 4 2 3 2" xfId="3761" xr:uid="{C10A2243-5C46-4802-A17C-E11DB98DDBFF}"/>
    <cellStyle name="Comma 2 5 2 4 2 3 2 2" xfId="7564" xr:uid="{95EABC53-3A06-496F-BC19-15F2BC870533}"/>
    <cellStyle name="Comma 2 5 2 4 2 3 2 2 2" xfId="15375" xr:uid="{B31AFBA9-CB31-40EC-8775-06EE1C1F8E82}"/>
    <cellStyle name="Comma 2 5 2 4 2 3 2 2 2 2" xfId="30786" xr:uid="{0546B260-221F-4329-A459-433B3D6BD623}"/>
    <cellStyle name="Comma 2 5 2 4 2 3 2 2 2 2 2" xfId="61610" xr:uid="{55A7E26D-FC67-4E72-A224-7B79EFD4A22F}"/>
    <cellStyle name="Comma 2 5 2 4 2 3 2 2 2 3" xfId="46200" xr:uid="{562C2864-D76E-4C3D-B007-BB46E4CD22CD}"/>
    <cellStyle name="Comma 2 5 2 4 2 3 2 2 3" xfId="22977" xr:uid="{CF7CCF95-BFE6-4607-9EF4-543883B182EF}"/>
    <cellStyle name="Comma 2 5 2 4 2 3 2 2 3 2" xfId="53801" xr:uid="{5974D12C-0D01-4C5F-AAC4-D6C9BA1DCC1D}"/>
    <cellStyle name="Comma 2 5 2 4 2 3 2 2 4" xfId="38391" xr:uid="{D73435ED-827C-402C-8CAF-580C55BC44BD}"/>
    <cellStyle name="Comma 2 5 2 4 2 3 2 3" xfId="11572" xr:uid="{2A1D56FE-4425-47CB-AC53-D538907F40E7}"/>
    <cellStyle name="Comma 2 5 2 4 2 3 2 3 2" xfId="26983" xr:uid="{FCB15096-EBF3-4C62-9C66-D4EBC85F4DA7}"/>
    <cellStyle name="Comma 2 5 2 4 2 3 2 3 2 2" xfId="57807" xr:uid="{4676ED57-8DB0-4AB6-B9D6-FE98DD6DA553}"/>
    <cellStyle name="Comma 2 5 2 4 2 3 2 3 3" xfId="42397" xr:uid="{EABD75C0-BFF3-4E19-9F37-540F60160D57}"/>
    <cellStyle name="Comma 2 5 2 4 2 3 2 4" xfId="19174" xr:uid="{A37A14DF-6F88-49C1-9B13-111BED0DC7F9}"/>
    <cellStyle name="Comma 2 5 2 4 2 3 2 4 2" xfId="49998" xr:uid="{BDEBEC3A-EA1B-4F29-92A8-A8D303C92C42}"/>
    <cellStyle name="Comma 2 5 2 4 2 3 2 5" xfId="34588" xr:uid="{0B50CE9E-1E37-482D-BC25-88BE09EF3BCC}"/>
    <cellStyle name="Comma 2 5 2 4 2 3 3" xfId="5665" xr:uid="{892E0062-DF08-4172-8DAC-AEF9AABA7898}"/>
    <cellStyle name="Comma 2 5 2 4 2 3 3 2" xfId="13476" xr:uid="{C73C571F-8B12-429D-8F5B-03592FA17499}"/>
    <cellStyle name="Comma 2 5 2 4 2 3 3 2 2" xfId="28887" xr:uid="{EDCD718B-70CC-491D-9165-1618092297C1}"/>
    <cellStyle name="Comma 2 5 2 4 2 3 3 2 2 2" xfId="59711" xr:uid="{546C7DB0-EBB8-4B85-AC5B-49BA7203CB90}"/>
    <cellStyle name="Comma 2 5 2 4 2 3 3 2 3" xfId="44301" xr:uid="{1F3BAE31-5F49-4D47-92E4-2D8EE1253D4A}"/>
    <cellStyle name="Comma 2 5 2 4 2 3 3 3" xfId="21078" xr:uid="{26586DEF-2410-4687-AB37-E7A42E72E843}"/>
    <cellStyle name="Comma 2 5 2 4 2 3 3 3 2" xfId="51902" xr:uid="{895AD288-A0C9-41AF-ADDA-9002F90FA6E9}"/>
    <cellStyle name="Comma 2 5 2 4 2 3 3 4" xfId="36492" xr:uid="{B7CF62F0-98C4-4778-BE80-EE8C71C5F4B3}"/>
    <cellStyle name="Comma 2 5 2 4 2 3 4" xfId="9673" xr:uid="{9E41FCAD-A011-4CE0-92B2-2527F0C61E66}"/>
    <cellStyle name="Comma 2 5 2 4 2 3 4 2" xfId="25084" xr:uid="{646254C6-4D2A-4C34-86AA-5BF5FEA95FA4}"/>
    <cellStyle name="Comma 2 5 2 4 2 3 4 2 2" xfId="55908" xr:uid="{DEAC146F-3256-462D-9156-5C034BCBBFE9}"/>
    <cellStyle name="Comma 2 5 2 4 2 3 4 3" xfId="40498" xr:uid="{28D94532-64FD-4ADE-8AEA-5D9CFB60876B}"/>
    <cellStyle name="Comma 2 5 2 4 2 3 5" xfId="17275" xr:uid="{32ABFBAA-E975-4C0F-866F-DFE51D2299CC}"/>
    <cellStyle name="Comma 2 5 2 4 2 3 5 2" xfId="48099" xr:uid="{89F264C0-6969-45F6-8035-595890FB5F13}"/>
    <cellStyle name="Comma 2 5 2 4 2 3 6" xfId="32689" xr:uid="{7054C16A-76EC-4817-BA6C-858BFFA5C333}"/>
    <cellStyle name="Comma 2 5 2 4 2 4" xfId="2495" xr:uid="{A721DCB0-EA47-4B01-BD61-59321AEF6339}"/>
    <cellStyle name="Comma 2 5 2 4 2 4 2" xfId="6298" xr:uid="{58105118-50EE-4B09-B05B-0D08022F20D8}"/>
    <cellStyle name="Comma 2 5 2 4 2 4 2 2" xfId="14109" xr:uid="{0C13CF00-D3E2-46B0-8A12-17F317A9D9ED}"/>
    <cellStyle name="Comma 2 5 2 4 2 4 2 2 2" xfId="29520" xr:uid="{A420000B-3124-4113-85E9-34F82671772D}"/>
    <cellStyle name="Comma 2 5 2 4 2 4 2 2 2 2" xfId="60344" xr:uid="{4919C3AC-A15E-40EB-A2F0-9BACE1588FA8}"/>
    <cellStyle name="Comma 2 5 2 4 2 4 2 2 3" xfId="44934" xr:uid="{6BDE3557-C391-41E1-BC99-F089EA45F46F}"/>
    <cellStyle name="Comma 2 5 2 4 2 4 2 3" xfId="21711" xr:uid="{73DCBA71-442F-43D1-9EA6-D670515E5314}"/>
    <cellStyle name="Comma 2 5 2 4 2 4 2 3 2" xfId="52535" xr:uid="{6E9346B6-2EA6-40E1-AEAB-E4FE4A66B7DD}"/>
    <cellStyle name="Comma 2 5 2 4 2 4 2 4" xfId="37125" xr:uid="{48A0617B-A0BD-465B-AA52-29A5FE59FF2E}"/>
    <cellStyle name="Comma 2 5 2 4 2 4 3" xfId="10306" xr:uid="{C4A90608-1052-4894-AB9C-5896EA30A839}"/>
    <cellStyle name="Comma 2 5 2 4 2 4 3 2" xfId="25717" xr:uid="{155FEB17-0A40-42B3-ACDE-AC19B52B057D}"/>
    <cellStyle name="Comma 2 5 2 4 2 4 3 2 2" xfId="56541" xr:uid="{E4945EA4-9951-4284-8D57-12FE6A278F51}"/>
    <cellStyle name="Comma 2 5 2 4 2 4 3 3" xfId="41131" xr:uid="{E8C862C0-95FD-4CC0-A7DF-141DC123AC00}"/>
    <cellStyle name="Comma 2 5 2 4 2 4 4" xfId="17908" xr:uid="{F3900780-1E2D-480E-AEF6-AE33193224A0}"/>
    <cellStyle name="Comma 2 5 2 4 2 4 4 2" xfId="48732" xr:uid="{4FCCC2B1-BBA8-456A-9347-F375B8B141F8}"/>
    <cellStyle name="Comma 2 5 2 4 2 4 5" xfId="33322" xr:uid="{EFC59E22-9264-4431-BD0C-4F847189161D}"/>
    <cellStyle name="Comma 2 5 2 4 2 5" xfId="4399" xr:uid="{7025E304-265E-4E3C-9B29-BED0BC660C42}"/>
    <cellStyle name="Comma 2 5 2 4 2 5 2" xfId="12210" xr:uid="{8EAA9F25-1330-4549-B1E3-5A8BF57BBCC3}"/>
    <cellStyle name="Comma 2 5 2 4 2 5 2 2" xfId="27621" xr:uid="{8E538305-4199-4A82-BB45-24771706A81E}"/>
    <cellStyle name="Comma 2 5 2 4 2 5 2 2 2" xfId="58445" xr:uid="{788DA68E-CFC6-4C46-BBC9-F430E3AF63C0}"/>
    <cellStyle name="Comma 2 5 2 4 2 5 2 3" xfId="43035" xr:uid="{1A622EE3-3BED-4A6C-A673-BAEEE705559E}"/>
    <cellStyle name="Comma 2 5 2 4 2 5 3" xfId="19812" xr:uid="{B7207B22-CFC6-48C9-8DDD-2B393E7C9F75}"/>
    <cellStyle name="Comma 2 5 2 4 2 5 3 2" xfId="50636" xr:uid="{DBA1B612-7F0F-436F-943E-4736FCA0D247}"/>
    <cellStyle name="Comma 2 5 2 4 2 5 4" xfId="35226" xr:uid="{9AB137B9-487A-4E5A-A139-AE47171C5216}"/>
    <cellStyle name="Comma 2 5 2 4 2 6" xfId="8407" xr:uid="{553EB143-B7BC-41BE-B865-D2AB6B1A46F1}"/>
    <cellStyle name="Comma 2 5 2 4 2 6 2" xfId="23818" xr:uid="{B5D35E15-40C8-4072-81AA-D1E0A10AFB8A}"/>
    <cellStyle name="Comma 2 5 2 4 2 6 2 2" xfId="54642" xr:uid="{C08DF85F-FF9F-4BF4-A40B-2612CC07DE2D}"/>
    <cellStyle name="Comma 2 5 2 4 2 6 3" xfId="39232" xr:uid="{0A24751C-11B5-448D-8D25-CB48AA1F683E}"/>
    <cellStyle name="Comma 2 5 2 4 2 7" xfId="16009" xr:uid="{E4DDA60D-C411-4BE9-974D-6B5464267C75}"/>
    <cellStyle name="Comma 2 5 2 4 2 7 2" xfId="46833" xr:uid="{48721469-AB6C-4C5D-9940-7270AC8BEE34}"/>
    <cellStyle name="Comma 2 5 2 4 2 8" xfId="31423" xr:uid="{E15A08DC-BEAD-4060-BD2E-0E07A0100DEF}"/>
    <cellStyle name="Comma 2 5 2 4 3" xfId="387" xr:uid="{4C49AFB2-DA12-47D0-A7F6-9481B8A2C3E8}"/>
    <cellStyle name="Comma 2 5 2 4 3 2" xfId="1020" xr:uid="{5745CA12-6D30-4EB2-9B73-C8C3F2ED4214}"/>
    <cellStyle name="Comma 2 5 2 4 3 2 2" xfId="2919" xr:uid="{0D5EEB35-F7B7-4AE3-991A-F7A9DE985514}"/>
    <cellStyle name="Comma 2 5 2 4 3 2 2 2" xfId="6722" xr:uid="{E8C02841-4D34-4E1B-AAEA-DDE2EDC1FC4E}"/>
    <cellStyle name="Comma 2 5 2 4 3 2 2 2 2" xfId="14533" xr:uid="{94008F0F-402A-4496-A10A-88D31AB635C7}"/>
    <cellStyle name="Comma 2 5 2 4 3 2 2 2 2 2" xfId="29944" xr:uid="{3680ED87-208E-4313-AA21-4C25F06535DD}"/>
    <cellStyle name="Comma 2 5 2 4 3 2 2 2 2 2 2" xfId="60768" xr:uid="{708F2BFB-DC88-4687-95F7-C66D894254CF}"/>
    <cellStyle name="Comma 2 5 2 4 3 2 2 2 2 3" xfId="45358" xr:uid="{F0371F22-F936-4AB7-8C35-1E6F70B430F2}"/>
    <cellStyle name="Comma 2 5 2 4 3 2 2 2 3" xfId="22135" xr:uid="{522D8DFB-3572-4CBA-9B56-C8B8B5AD9AC4}"/>
    <cellStyle name="Comma 2 5 2 4 3 2 2 2 3 2" xfId="52959" xr:uid="{13556C4C-8AF5-45A9-8598-FE891C318443}"/>
    <cellStyle name="Comma 2 5 2 4 3 2 2 2 4" xfId="37549" xr:uid="{DC02233B-5CB0-4138-9B8F-9B503D37CF93}"/>
    <cellStyle name="Comma 2 5 2 4 3 2 2 3" xfId="10730" xr:uid="{E2B9F975-970B-4FB5-A711-AEA0D40DE0A9}"/>
    <cellStyle name="Comma 2 5 2 4 3 2 2 3 2" xfId="26141" xr:uid="{CF9D5CFF-90F0-4458-A431-732F6C5C6361}"/>
    <cellStyle name="Comma 2 5 2 4 3 2 2 3 2 2" xfId="56965" xr:uid="{71886A87-1027-4CC0-A220-8896774C352A}"/>
    <cellStyle name="Comma 2 5 2 4 3 2 2 3 3" xfId="41555" xr:uid="{2436B649-4C81-4A6D-868A-5C061EFAB7C3}"/>
    <cellStyle name="Comma 2 5 2 4 3 2 2 4" xfId="18332" xr:uid="{32A47869-D3FA-4C9C-8EF9-858254B97C6E}"/>
    <cellStyle name="Comma 2 5 2 4 3 2 2 4 2" xfId="49156" xr:uid="{B5F9BC4F-DC8D-4BFD-AF46-10CE5B088893}"/>
    <cellStyle name="Comma 2 5 2 4 3 2 2 5" xfId="33746" xr:uid="{FA46247A-0F6A-498F-8CA6-B90C1F03E62F}"/>
    <cellStyle name="Comma 2 5 2 4 3 2 3" xfId="4823" xr:uid="{ED8D7266-4206-464E-97B8-C2858CD26895}"/>
    <cellStyle name="Comma 2 5 2 4 3 2 3 2" xfId="12634" xr:uid="{AE463035-8EEF-4564-89D5-308E4B5A1CBA}"/>
    <cellStyle name="Comma 2 5 2 4 3 2 3 2 2" xfId="28045" xr:uid="{591E5940-D789-4E21-B16B-586A572647EC}"/>
    <cellStyle name="Comma 2 5 2 4 3 2 3 2 2 2" xfId="58869" xr:uid="{AA50D00D-0CE9-4A04-8DC5-B01326F28840}"/>
    <cellStyle name="Comma 2 5 2 4 3 2 3 2 3" xfId="43459" xr:uid="{07AE707D-981D-44EA-B0C1-EAD70BA664C5}"/>
    <cellStyle name="Comma 2 5 2 4 3 2 3 3" xfId="20236" xr:uid="{E71E78A0-7E79-47C3-9A7D-3DEA8907FB72}"/>
    <cellStyle name="Comma 2 5 2 4 3 2 3 3 2" xfId="51060" xr:uid="{533A15AD-1387-4D13-BF94-A2E9F2B6A7FD}"/>
    <cellStyle name="Comma 2 5 2 4 3 2 3 4" xfId="35650" xr:uid="{B0E47F7A-A5DC-44BB-9F9D-AF71A58B4BAE}"/>
    <cellStyle name="Comma 2 5 2 4 3 2 4" xfId="8831" xr:uid="{5A197793-A940-45D1-B910-2D8F8124F5BE}"/>
    <cellStyle name="Comma 2 5 2 4 3 2 4 2" xfId="24242" xr:uid="{C354C539-AA48-4CED-8502-E14C3B12801C}"/>
    <cellStyle name="Comma 2 5 2 4 3 2 4 2 2" xfId="55066" xr:uid="{AD1301F1-E5DA-4CA1-AEC2-E2428342632E}"/>
    <cellStyle name="Comma 2 5 2 4 3 2 4 3" xfId="39656" xr:uid="{84A00BDE-8ECC-4407-9248-1CEB8A3AB351}"/>
    <cellStyle name="Comma 2 5 2 4 3 2 5" xfId="16433" xr:uid="{E937DC93-F90F-47F5-AFE7-9C1124A50773}"/>
    <cellStyle name="Comma 2 5 2 4 3 2 5 2" xfId="47257" xr:uid="{4CEDCD78-FFCD-49D1-96D1-BA9ADD10BCE5}"/>
    <cellStyle name="Comma 2 5 2 4 3 2 6" xfId="31847" xr:uid="{7D04B98E-D6BB-4E79-822D-D4AB30B2F930}"/>
    <cellStyle name="Comma 2 5 2 4 3 3" xfId="1653" xr:uid="{E803B424-01D0-4827-A945-121B4625FBE9}"/>
    <cellStyle name="Comma 2 5 2 4 3 3 2" xfId="3552" xr:uid="{52F9BBB2-ECE2-4134-88D0-B8187BCADE69}"/>
    <cellStyle name="Comma 2 5 2 4 3 3 2 2" xfId="7355" xr:uid="{7C4CF453-31EE-4617-A516-1E60F086A58A}"/>
    <cellStyle name="Comma 2 5 2 4 3 3 2 2 2" xfId="15166" xr:uid="{42A2407C-1B55-42A8-99CA-75DB2DCB66E9}"/>
    <cellStyle name="Comma 2 5 2 4 3 3 2 2 2 2" xfId="30577" xr:uid="{D42C1089-30A9-4454-9DE8-5DA02D67C6FE}"/>
    <cellStyle name="Comma 2 5 2 4 3 3 2 2 2 2 2" xfId="61401" xr:uid="{D93CE307-E3B7-4B90-8741-B7AE110EEE01}"/>
    <cellStyle name="Comma 2 5 2 4 3 3 2 2 2 3" xfId="45991" xr:uid="{DAB41BFD-0305-41EC-8EAB-9AC55F7F9B84}"/>
    <cellStyle name="Comma 2 5 2 4 3 3 2 2 3" xfId="22768" xr:uid="{3A55E1A4-EB32-44A1-9E64-BBFAFCEAC3ED}"/>
    <cellStyle name="Comma 2 5 2 4 3 3 2 2 3 2" xfId="53592" xr:uid="{B9672A6E-2D78-4D51-A4F2-5B60F4AE2D53}"/>
    <cellStyle name="Comma 2 5 2 4 3 3 2 2 4" xfId="38182" xr:uid="{9C5C4034-36C4-43FA-B211-FF2B799E1158}"/>
    <cellStyle name="Comma 2 5 2 4 3 3 2 3" xfId="11363" xr:uid="{E9A73C9D-853D-4928-96B2-129676B141DF}"/>
    <cellStyle name="Comma 2 5 2 4 3 3 2 3 2" xfId="26774" xr:uid="{AFDC5827-8EDF-48AC-BA19-654C38108DAC}"/>
    <cellStyle name="Comma 2 5 2 4 3 3 2 3 2 2" xfId="57598" xr:uid="{4CC5C954-75D6-44CA-9569-E4414810172B}"/>
    <cellStyle name="Comma 2 5 2 4 3 3 2 3 3" xfId="42188" xr:uid="{71C9A3A3-FD41-4D37-9100-A00FB1F65A19}"/>
    <cellStyle name="Comma 2 5 2 4 3 3 2 4" xfId="18965" xr:uid="{A5E5C17E-66E4-437A-8EF4-5CC72DB0B1B6}"/>
    <cellStyle name="Comma 2 5 2 4 3 3 2 4 2" xfId="49789" xr:uid="{AAABB3D5-198C-47C3-BBF7-7572222E4F50}"/>
    <cellStyle name="Comma 2 5 2 4 3 3 2 5" xfId="34379" xr:uid="{BCF6A724-544A-4409-9815-FCAF401F23B3}"/>
    <cellStyle name="Comma 2 5 2 4 3 3 3" xfId="5456" xr:uid="{ABE23A30-F266-4FB2-A820-8C36C0329F1A}"/>
    <cellStyle name="Comma 2 5 2 4 3 3 3 2" xfId="13267" xr:uid="{8EA697E6-AF92-4E33-BB9C-AAD1AB5AD12D}"/>
    <cellStyle name="Comma 2 5 2 4 3 3 3 2 2" xfId="28678" xr:uid="{60AC87D0-636C-460A-9092-59E4ABE5F277}"/>
    <cellStyle name="Comma 2 5 2 4 3 3 3 2 2 2" xfId="59502" xr:uid="{9ED4C0F5-7F2A-4A0C-970C-B4C29BF4CC30}"/>
    <cellStyle name="Comma 2 5 2 4 3 3 3 2 3" xfId="44092" xr:uid="{38618A97-DEF8-401C-967A-9B8D3ADCCC18}"/>
    <cellStyle name="Comma 2 5 2 4 3 3 3 3" xfId="20869" xr:uid="{90699E81-87C1-44B5-AA45-2A1E58687090}"/>
    <cellStyle name="Comma 2 5 2 4 3 3 3 3 2" xfId="51693" xr:uid="{142116AF-744D-463A-8295-724D732A7A6F}"/>
    <cellStyle name="Comma 2 5 2 4 3 3 3 4" xfId="36283" xr:uid="{D15100D0-5BCF-4836-B074-A50233A7A41B}"/>
    <cellStyle name="Comma 2 5 2 4 3 3 4" xfId="9464" xr:uid="{9B77D081-D56E-4F13-9FD7-8BB1A7237390}"/>
    <cellStyle name="Comma 2 5 2 4 3 3 4 2" xfId="24875" xr:uid="{DBE0BFB9-A1DE-4B75-BFD8-A87A1BF8DC1E}"/>
    <cellStyle name="Comma 2 5 2 4 3 3 4 2 2" xfId="55699" xr:uid="{72BB7AB6-A0B6-4C48-A1D2-3DCDA4C1080F}"/>
    <cellStyle name="Comma 2 5 2 4 3 3 4 3" xfId="40289" xr:uid="{B022DD21-8920-4C02-AECC-73F1CDD5808F}"/>
    <cellStyle name="Comma 2 5 2 4 3 3 5" xfId="17066" xr:uid="{46E5BE02-32A9-4084-B7B5-A211A3406462}"/>
    <cellStyle name="Comma 2 5 2 4 3 3 5 2" xfId="47890" xr:uid="{61D5AE3B-B7F7-4E50-B5ED-CB53520B1ECE}"/>
    <cellStyle name="Comma 2 5 2 4 3 3 6" xfId="32480" xr:uid="{0A507CB6-7708-4CDA-A8C0-6EF9AB62C84A}"/>
    <cellStyle name="Comma 2 5 2 4 3 4" xfId="2286" xr:uid="{E1DFC1F3-01EB-496E-8A20-2A39FB6FA454}"/>
    <cellStyle name="Comma 2 5 2 4 3 4 2" xfId="6089" xr:uid="{62391BD8-8421-4D4A-A6BA-E63081D6AFAB}"/>
    <cellStyle name="Comma 2 5 2 4 3 4 2 2" xfId="13900" xr:uid="{41900867-5DEE-49E6-8518-1A3C68F86C41}"/>
    <cellStyle name="Comma 2 5 2 4 3 4 2 2 2" xfId="29311" xr:uid="{E099D770-AEC3-41B3-A630-AC93F3A62B45}"/>
    <cellStyle name="Comma 2 5 2 4 3 4 2 2 2 2" xfId="60135" xr:uid="{C509AC7B-7600-4B80-B9FB-90AFD0432C0F}"/>
    <cellStyle name="Comma 2 5 2 4 3 4 2 2 3" xfId="44725" xr:uid="{2401E4CE-C06D-4302-902D-3ECADBAE67A5}"/>
    <cellStyle name="Comma 2 5 2 4 3 4 2 3" xfId="21502" xr:uid="{AB1866D2-3F11-4590-AF38-FCE8111352D3}"/>
    <cellStyle name="Comma 2 5 2 4 3 4 2 3 2" xfId="52326" xr:uid="{6AAAED5C-9C7F-4AF1-8346-F5BB43C68F4C}"/>
    <cellStyle name="Comma 2 5 2 4 3 4 2 4" xfId="36916" xr:uid="{28DCF83A-993A-4836-9868-11623D5DA1D2}"/>
    <cellStyle name="Comma 2 5 2 4 3 4 3" xfId="10097" xr:uid="{4DE305DD-3981-41FE-B4FB-259F9C18DA14}"/>
    <cellStyle name="Comma 2 5 2 4 3 4 3 2" xfId="25508" xr:uid="{FA37BF37-4503-45FB-8E85-98ADED2E2802}"/>
    <cellStyle name="Comma 2 5 2 4 3 4 3 2 2" xfId="56332" xr:uid="{83933627-DED8-44CE-9ECA-1A29D2CF9655}"/>
    <cellStyle name="Comma 2 5 2 4 3 4 3 3" xfId="40922" xr:uid="{074CE3CE-17CE-46EB-8D91-D1FFB838210B}"/>
    <cellStyle name="Comma 2 5 2 4 3 4 4" xfId="17699" xr:uid="{17AF3904-DA51-4459-A1E2-144DB9A664D0}"/>
    <cellStyle name="Comma 2 5 2 4 3 4 4 2" xfId="48523" xr:uid="{1D953C25-ED09-45AD-AE49-6B0A9953442D}"/>
    <cellStyle name="Comma 2 5 2 4 3 4 5" xfId="33113" xr:uid="{DC41ACD6-5575-4CB8-A091-6106DDFB89A0}"/>
    <cellStyle name="Comma 2 5 2 4 3 5" xfId="4190" xr:uid="{2FDB5E52-7590-46D4-A182-0925386CC98E}"/>
    <cellStyle name="Comma 2 5 2 4 3 5 2" xfId="12001" xr:uid="{B10FDEC7-E409-4C89-82DE-3817426580EC}"/>
    <cellStyle name="Comma 2 5 2 4 3 5 2 2" xfId="27412" xr:uid="{4E484404-4650-4123-BCE5-3C607F7E6118}"/>
    <cellStyle name="Comma 2 5 2 4 3 5 2 2 2" xfId="58236" xr:uid="{1D43DA63-5048-4F7C-9549-4750CBFED1F6}"/>
    <cellStyle name="Comma 2 5 2 4 3 5 2 3" xfId="42826" xr:uid="{AA04EFF8-3D59-44E2-9C54-DF2A917508A4}"/>
    <cellStyle name="Comma 2 5 2 4 3 5 3" xfId="19603" xr:uid="{C3600D78-83FA-4110-82DC-49DB9E9479B4}"/>
    <cellStyle name="Comma 2 5 2 4 3 5 3 2" xfId="50427" xr:uid="{60250AAB-54D5-4E26-AC22-C2FA4F3A5467}"/>
    <cellStyle name="Comma 2 5 2 4 3 5 4" xfId="35017" xr:uid="{68C26EB0-96E9-4EE0-87EE-0771DFE6CD4A}"/>
    <cellStyle name="Comma 2 5 2 4 3 6" xfId="8198" xr:uid="{441C64ED-F044-4AFA-B7C9-1077B5AF5097}"/>
    <cellStyle name="Comma 2 5 2 4 3 6 2" xfId="23609" xr:uid="{1EC73253-8763-467F-AFF3-132CD52BEBAD}"/>
    <cellStyle name="Comma 2 5 2 4 3 6 2 2" xfId="54433" xr:uid="{82B87984-C7EF-4021-A9D6-F0C58899C3D0}"/>
    <cellStyle name="Comma 2 5 2 4 3 6 3" xfId="39023" xr:uid="{9911C939-8DB8-463E-894C-71D1D6C69097}"/>
    <cellStyle name="Comma 2 5 2 4 3 7" xfId="15800" xr:uid="{5E01DF99-D70E-444C-BED3-22BBF27084E5}"/>
    <cellStyle name="Comma 2 5 2 4 3 7 2" xfId="46624" xr:uid="{99D51B79-628A-4FB9-A727-03E2CF7A697C}"/>
    <cellStyle name="Comma 2 5 2 4 3 8" xfId="31214" xr:uid="{12651BCC-D758-4638-A438-36BD338E6BDB}"/>
    <cellStyle name="Comma 2 5 2 4 4" xfId="807" xr:uid="{EEFC6F20-C178-49C9-8DEA-D52C0CADDB83}"/>
    <cellStyle name="Comma 2 5 2 4 4 2" xfId="2706" xr:uid="{4152881D-1540-4B1E-8378-7B8192D3D1EC}"/>
    <cellStyle name="Comma 2 5 2 4 4 2 2" xfId="6509" xr:uid="{CB870E7B-DE31-4F0C-AFCF-FED7A3BF619B}"/>
    <cellStyle name="Comma 2 5 2 4 4 2 2 2" xfId="14320" xr:uid="{4DF3EB52-3728-41B3-983A-9107003F05EA}"/>
    <cellStyle name="Comma 2 5 2 4 4 2 2 2 2" xfId="29731" xr:uid="{A0272C1B-4717-4B03-8344-ADBB531F3C71}"/>
    <cellStyle name="Comma 2 5 2 4 4 2 2 2 2 2" xfId="60555" xr:uid="{492DF27C-3DFA-492F-8E5C-DD2AC7A974EE}"/>
    <cellStyle name="Comma 2 5 2 4 4 2 2 2 3" xfId="45145" xr:uid="{7D8C2054-BA2B-4FEA-BB57-DC62BFD282F0}"/>
    <cellStyle name="Comma 2 5 2 4 4 2 2 3" xfId="21922" xr:uid="{D5E7A0E7-E251-4EFC-A694-FBC728D33A42}"/>
    <cellStyle name="Comma 2 5 2 4 4 2 2 3 2" xfId="52746" xr:uid="{86CF22A0-C3B6-46BB-9E48-58E9A598C2B1}"/>
    <cellStyle name="Comma 2 5 2 4 4 2 2 4" xfId="37336" xr:uid="{DA174C10-603B-4A6A-9DBE-CB184D7A7E56}"/>
    <cellStyle name="Comma 2 5 2 4 4 2 3" xfId="10517" xr:uid="{1431C46C-B4EE-453C-B320-BAFC2CDB34E4}"/>
    <cellStyle name="Comma 2 5 2 4 4 2 3 2" xfId="25928" xr:uid="{AEE33C2A-9FDB-4486-B669-8C763261A438}"/>
    <cellStyle name="Comma 2 5 2 4 4 2 3 2 2" xfId="56752" xr:uid="{479538E2-0C22-4B5B-BEBD-1AA291F571FA}"/>
    <cellStyle name="Comma 2 5 2 4 4 2 3 3" xfId="41342" xr:uid="{0F46C37C-8A64-4DCA-A391-FE2A4158A4ED}"/>
    <cellStyle name="Comma 2 5 2 4 4 2 4" xfId="18119" xr:uid="{A0C752A6-1541-4C20-A12C-9DBB73861AFE}"/>
    <cellStyle name="Comma 2 5 2 4 4 2 4 2" xfId="48943" xr:uid="{C53B4C4D-D4D8-4F33-AA90-1EC9F72A5955}"/>
    <cellStyle name="Comma 2 5 2 4 4 2 5" xfId="33533" xr:uid="{7FF75F53-2602-41AE-A69F-9A05C13759CE}"/>
    <cellStyle name="Comma 2 5 2 4 4 3" xfId="4610" xr:uid="{0E31920E-3615-4016-BF32-DFEA42525E43}"/>
    <cellStyle name="Comma 2 5 2 4 4 3 2" xfId="12421" xr:uid="{F2C0F569-ED8E-40FF-B3FC-7C9F09333068}"/>
    <cellStyle name="Comma 2 5 2 4 4 3 2 2" xfId="27832" xr:uid="{A9255AA6-486A-4DBB-A272-BD8B86EE9038}"/>
    <cellStyle name="Comma 2 5 2 4 4 3 2 2 2" xfId="58656" xr:uid="{61BB86DB-6ACB-4338-A358-0615B75F7E91}"/>
    <cellStyle name="Comma 2 5 2 4 4 3 2 3" xfId="43246" xr:uid="{5252B9C9-7949-4199-9260-08F3168666EB}"/>
    <cellStyle name="Comma 2 5 2 4 4 3 3" xfId="20023" xr:uid="{CE8CA66F-4783-4F6F-A60A-939F8E1D979A}"/>
    <cellStyle name="Comma 2 5 2 4 4 3 3 2" xfId="50847" xr:uid="{AB272B7C-F2B3-42D2-A647-83B132509CF5}"/>
    <cellStyle name="Comma 2 5 2 4 4 3 4" xfId="35437" xr:uid="{23104920-D154-44DA-8663-DAEECF0A0CB7}"/>
    <cellStyle name="Comma 2 5 2 4 4 4" xfId="8618" xr:uid="{674E473E-21B0-4429-962F-B003B871602B}"/>
    <cellStyle name="Comma 2 5 2 4 4 4 2" xfId="24029" xr:uid="{A007814F-D10A-4DA7-952F-656A8040E8C2}"/>
    <cellStyle name="Comma 2 5 2 4 4 4 2 2" xfId="54853" xr:uid="{BA1DBC92-EA3B-40F4-823B-0E74CD75D90F}"/>
    <cellStyle name="Comma 2 5 2 4 4 4 3" xfId="39443" xr:uid="{29AF8C1D-D007-4795-8B6F-72744DAE9BFC}"/>
    <cellStyle name="Comma 2 5 2 4 4 5" xfId="16220" xr:uid="{CE5AF245-761A-4944-8A24-7E7576789F51}"/>
    <cellStyle name="Comma 2 5 2 4 4 5 2" xfId="47044" xr:uid="{08F045A2-041B-4DD3-B519-F166AC19113B}"/>
    <cellStyle name="Comma 2 5 2 4 4 6" xfId="31634" xr:uid="{E7FB4351-A9B6-454A-9D83-2268D57BEB0B}"/>
    <cellStyle name="Comma 2 5 2 4 5" xfId="1440" xr:uid="{86120873-A377-439E-9092-BDEB075D20EF}"/>
    <cellStyle name="Comma 2 5 2 4 5 2" xfId="3339" xr:uid="{8FFC9539-8F39-451A-AD1D-257F2A6857FC}"/>
    <cellStyle name="Comma 2 5 2 4 5 2 2" xfId="7142" xr:uid="{7A3A3D0A-3831-4E3E-88CC-3F9959843D59}"/>
    <cellStyle name="Comma 2 5 2 4 5 2 2 2" xfId="14953" xr:uid="{0A93EF02-914C-458D-9366-626AC66D6BCE}"/>
    <cellStyle name="Comma 2 5 2 4 5 2 2 2 2" xfId="30364" xr:uid="{6F5678C3-79FA-4FF8-A860-A4D853DB590C}"/>
    <cellStyle name="Comma 2 5 2 4 5 2 2 2 2 2" xfId="61188" xr:uid="{C4E4779B-55D8-460D-9868-4104DF25524A}"/>
    <cellStyle name="Comma 2 5 2 4 5 2 2 2 3" xfId="45778" xr:uid="{421CE210-A032-46BA-B89A-2CB12CA91493}"/>
    <cellStyle name="Comma 2 5 2 4 5 2 2 3" xfId="22555" xr:uid="{3140CBD4-8E07-49C9-9372-3557A902D691}"/>
    <cellStyle name="Comma 2 5 2 4 5 2 2 3 2" xfId="53379" xr:uid="{8D744387-2ED9-4E88-B0AD-2AB30D2454D3}"/>
    <cellStyle name="Comma 2 5 2 4 5 2 2 4" xfId="37969" xr:uid="{E65B2F5B-89C8-4679-A195-D60B481A4A52}"/>
    <cellStyle name="Comma 2 5 2 4 5 2 3" xfId="11150" xr:uid="{BCE5E519-81BB-4E8A-B421-B58606688368}"/>
    <cellStyle name="Comma 2 5 2 4 5 2 3 2" xfId="26561" xr:uid="{BE695299-090D-4367-9F2F-3B406F8845D4}"/>
    <cellStyle name="Comma 2 5 2 4 5 2 3 2 2" xfId="57385" xr:uid="{D1617AF1-5653-40E0-86C9-287F57486C03}"/>
    <cellStyle name="Comma 2 5 2 4 5 2 3 3" xfId="41975" xr:uid="{9E4978D5-F191-424B-9FB3-0CCA3D46A361}"/>
    <cellStyle name="Comma 2 5 2 4 5 2 4" xfId="18752" xr:uid="{887F40FD-E7DB-49F5-8FAF-D5A30A551FF6}"/>
    <cellStyle name="Comma 2 5 2 4 5 2 4 2" xfId="49576" xr:uid="{3893E3B7-C681-45A7-B18C-DB0AAF793BCD}"/>
    <cellStyle name="Comma 2 5 2 4 5 2 5" xfId="34166" xr:uid="{6DCAC37F-37A6-4AA0-A5B1-3FF475C99A80}"/>
    <cellStyle name="Comma 2 5 2 4 5 3" xfId="5243" xr:uid="{3A7773C7-01A4-4063-8F12-E45B6473EDFB}"/>
    <cellStyle name="Comma 2 5 2 4 5 3 2" xfId="13054" xr:uid="{DE26AF69-788D-4E50-91FD-1A9E5988F32D}"/>
    <cellStyle name="Comma 2 5 2 4 5 3 2 2" xfId="28465" xr:uid="{BB87EAA2-C6E6-44DE-B437-3FCC70FEE876}"/>
    <cellStyle name="Comma 2 5 2 4 5 3 2 2 2" xfId="59289" xr:uid="{4B0EDF29-4528-4205-B390-6233B82156E0}"/>
    <cellStyle name="Comma 2 5 2 4 5 3 2 3" xfId="43879" xr:uid="{A02781E1-9E7C-4E67-AC39-E196A131F354}"/>
    <cellStyle name="Comma 2 5 2 4 5 3 3" xfId="20656" xr:uid="{BC716EA1-8A64-42A3-ABCE-274E6D74C6A6}"/>
    <cellStyle name="Comma 2 5 2 4 5 3 3 2" xfId="51480" xr:uid="{EB1875CC-645F-41E1-A8E6-CD5D3EFFD03A}"/>
    <cellStyle name="Comma 2 5 2 4 5 3 4" xfId="36070" xr:uid="{89AB8D46-DB87-474D-A7DF-76744C5C49BD}"/>
    <cellStyle name="Comma 2 5 2 4 5 4" xfId="9251" xr:uid="{15CEBA78-E18F-4D60-9EEF-5A367EB540D4}"/>
    <cellStyle name="Comma 2 5 2 4 5 4 2" xfId="24662" xr:uid="{E84860DC-FE65-44AE-89CD-079760E5BF4C}"/>
    <cellStyle name="Comma 2 5 2 4 5 4 2 2" xfId="55486" xr:uid="{75D418B0-641B-4AAD-A730-D4C7EAC74A94}"/>
    <cellStyle name="Comma 2 5 2 4 5 4 3" xfId="40076" xr:uid="{B64AEA84-AB2A-4C57-B958-41C0AAD0E83F}"/>
    <cellStyle name="Comma 2 5 2 4 5 5" xfId="16853" xr:uid="{1FC6F81C-BE4E-4790-AF36-91235303D565}"/>
    <cellStyle name="Comma 2 5 2 4 5 5 2" xfId="47677" xr:uid="{8281B52F-EFEE-48B2-9C3D-E22C43F0934F}"/>
    <cellStyle name="Comma 2 5 2 4 5 6" xfId="32267" xr:uid="{5FC8C2A3-3BB1-4613-A93D-8559C833FC56}"/>
    <cellStyle name="Comma 2 5 2 4 6" xfId="2073" xr:uid="{EE9F2208-A953-4E5E-8B37-F5C25E257315}"/>
    <cellStyle name="Comma 2 5 2 4 6 2" xfId="5876" xr:uid="{38E8CBDC-46C4-4752-87B1-4D91DAB65E3E}"/>
    <cellStyle name="Comma 2 5 2 4 6 2 2" xfId="13687" xr:uid="{E59FD738-40E3-461A-B772-4D303E278392}"/>
    <cellStyle name="Comma 2 5 2 4 6 2 2 2" xfId="29098" xr:uid="{9A275324-FB2A-412A-A78C-91EC0E394D07}"/>
    <cellStyle name="Comma 2 5 2 4 6 2 2 2 2" xfId="59922" xr:uid="{29A4F014-2309-44F5-9E76-FC653570A5F0}"/>
    <cellStyle name="Comma 2 5 2 4 6 2 2 3" xfId="44512" xr:uid="{49702A0E-AB4B-4BFE-B230-6D2CCFA8DCF0}"/>
    <cellStyle name="Comma 2 5 2 4 6 2 3" xfId="21289" xr:uid="{8B0CE487-6C43-4EBB-A4AB-6E2423FB9317}"/>
    <cellStyle name="Comma 2 5 2 4 6 2 3 2" xfId="52113" xr:uid="{DFEF749E-FA20-43D8-A448-18DC47A30C83}"/>
    <cellStyle name="Comma 2 5 2 4 6 2 4" xfId="36703" xr:uid="{9A44BF36-DA9A-447F-B157-D686B9D7EDFC}"/>
    <cellStyle name="Comma 2 5 2 4 6 3" xfId="9884" xr:uid="{9EA6C085-9D58-4876-9313-AA0E7FCFC87A}"/>
    <cellStyle name="Comma 2 5 2 4 6 3 2" xfId="25295" xr:uid="{A3CD0F1C-BB3F-45FE-916A-218500B1FE20}"/>
    <cellStyle name="Comma 2 5 2 4 6 3 2 2" xfId="56119" xr:uid="{2B25735B-7AE9-46EC-85BD-9CB88370B193}"/>
    <cellStyle name="Comma 2 5 2 4 6 3 3" xfId="40709" xr:uid="{9260E0BC-49FC-4831-A705-AD259C530D87}"/>
    <cellStyle name="Comma 2 5 2 4 6 4" xfId="17486" xr:uid="{EEFB908E-C2B4-4CA8-A7ED-F73B5DEF9B7C}"/>
    <cellStyle name="Comma 2 5 2 4 6 4 2" xfId="48310" xr:uid="{08558BB0-FB7B-4403-9940-3AD50A9A6DF7}"/>
    <cellStyle name="Comma 2 5 2 4 6 5" xfId="32900" xr:uid="{EEE26E27-28CD-4D5C-942D-1DA405AE4905}"/>
    <cellStyle name="Comma 2 5 2 4 7" xfId="3977" xr:uid="{1BB4B6A0-B6CF-405B-8F9B-157F1342899F}"/>
    <cellStyle name="Comma 2 5 2 4 7 2" xfId="11788" xr:uid="{9FCF3217-595E-4040-B2B7-2122106E838A}"/>
    <cellStyle name="Comma 2 5 2 4 7 2 2" xfId="27199" xr:uid="{095BF893-E979-48E0-95E9-2DDB393C9531}"/>
    <cellStyle name="Comma 2 5 2 4 7 2 2 2" xfId="58023" xr:uid="{DEACC850-B9D6-46C8-A144-1EC43E06F5FF}"/>
    <cellStyle name="Comma 2 5 2 4 7 2 3" xfId="42613" xr:uid="{79F1B69C-3E45-45D6-A567-787D98020967}"/>
    <cellStyle name="Comma 2 5 2 4 7 3" xfId="19390" xr:uid="{79A7F3BB-5194-414F-9C60-2C73A28569E5}"/>
    <cellStyle name="Comma 2 5 2 4 7 3 2" xfId="50214" xr:uid="{638AC300-72B1-4D8A-9BEA-03E50114A7C4}"/>
    <cellStyle name="Comma 2 5 2 4 7 4" xfId="34804" xr:uid="{DDC66309-A8D0-4EBD-A954-2F92D5296B54}"/>
    <cellStyle name="Comma 2 5 2 4 8" xfId="7985" xr:uid="{C513B164-C301-425C-893A-0A4594FB00C7}"/>
    <cellStyle name="Comma 2 5 2 4 8 2" xfId="23396" xr:uid="{1011B9C2-971C-427C-B3D1-F4317ADE6470}"/>
    <cellStyle name="Comma 2 5 2 4 8 2 2" xfId="54220" xr:uid="{B3994B8D-A51B-4785-BF61-DDE4A090212E}"/>
    <cellStyle name="Comma 2 5 2 4 8 3" xfId="38810" xr:uid="{9BC6B2F4-372F-4486-9487-5520B039DBA3}"/>
    <cellStyle name="Comma 2 5 2 4 9" xfId="7776" xr:uid="{E207F52E-82DB-4863-8F67-06DC93EB085D}"/>
    <cellStyle name="Comma 2 5 2 4 9 2" xfId="23187" xr:uid="{CED3E7C4-1404-4395-B313-79D93D4E1AD1}"/>
    <cellStyle name="Comma 2 5 2 4 9 2 2" xfId="54011" xr:uid="{B9450B5E-134A-42DA-9AE6-4011557BDE27}"/>
    <cellStyle name="Comma 2 5 2 4 9 3" xfId="38601" xr:uid="{8F6B82EE-8C8C-4962-972B-5D275FBB30EC}"/>
    <cellStyle name="Comma 2 5 2 5" xfId="551" xr:uid="{A5EBD334-0022-43F0-B54A-D20DBA2A242C}"/>
    <cellStyle name="Comma 2 5 2 5 2" xfId="1184" xr:uid="{2D1564A9-8CC8-45A9-A43E-EBBA87AF37B4}"/>
    <cellStyle name="Comma 2 5 2 5 2 2" xfId="3083" xr:uid="{8A14099C-2FDF-4D7E-919C-3B73D66FAE98}"/>
    <cellStyle name="Comma 2 5 2 5 2 2 2" xfId="6886" xr:uid="{01F4A2F6-F0F5-4136-AE56-098C8202086A}"/>
    <cellStyle name="Comma 2 5 2 5 2 2 2 2" xfId="14697" xr:uid="{16B0E9DE-621B-48B9-90B4-565B5F9BFF15}"/>
    <cellStyle name="Comma 2 5 2 5 2 2 2 2 2" xfId="30108" xr:uid="{3FAF89D8-DFB2-438D-A5A0-DD60F1F70A8D}"/>
    <cellStyle name="Comma 2 5 2 5 2 2 2 2 2 2" xfId="60932" xr:uid="{709C4CCC-CE14-44D7-BC51-352CA3044572}"/>
    <cellStyle name="Comma 2 5 2 5 2 2 2 2 3" xfId="45522" xr:uid="{797CF9E1-810F-43D1-857F-1CDAF4F3D943}"/>
    <cellStyle name="Comma 2 5 2 5 2 2 2 3" xfId="22299" xr:uid="{8C55067E-466B-4ECE-B32E-4165BAE70BEE}"/>
    <cellStyle name="Comma 2 5 2 5 2 2 2 3 2" xfId="53123" xr:uid="{ED96D13D-12DD-4056-BE76-6B772D751663}"/>
    <cellStyle name="Comma 2 5 2 5 2 2 2 4" xfId="37713" xr:uid="{E6815A82-ADF6-4F99-A447-F818C7026937}"/>
    <cellStyle name="Comma 2 5 2 5 2 2 3" xfId="10894" xr:uid="{CFD1517D-2DBA-4B6C-8922-F43DD053778F}"/>
    <cellStyle name="Comma 2 5 2 5 2 2 3 2" xfId="26305" xr:uid="{3BAB84A7-EEE3-4780-B0F2-1A7706D9FFEE}"/>
    <cellStyle name="Comma 2 5 2 5 2 2 3 2 2" xfId="57129" xr:uid="{204CAEAC-091D-4522-ABDD-0EB52E2D49BF}"/>
    <cellStyle name="Comma 2 5 2 5 2 2 3 3" xfId="41719" xr:uid="{03E380F6-3B6E-48F9-B9D1-9533B7DD33F3}"/>
    <cellStyle name="Comma 2 5 2 5 2 2 4" xfId="18496" xr:uid="{1A748CB8-EF6A-4D85-9B4D-3ABE7B61B061}"/>
    <cellStyle name="Comma 2 5 2 5 2 2 4 2" xfId="49320" xr:uid="{7B1D5973-6F30-4FFC-A1AF-7F6B1C95A075}"/>
    <cellStyle name="Comma 2 5 2 5 2 2 5" xfId="33910" xr:uid="{7F461F27-5B76-4241-9776-993108942F7C}"/>
    <cellStyle name="Comma 2 5 2 5 2 3" xfId="4987" xr:uid="{1D181635-241F-4A04-AEF8-7A079DE899E1}"/>
    <cellStyle name="Comma 2 5 2 5 2 3 2" xfId="12798" xr:uid="{97C255F9-9EFB-42F8-82E5-D77B2E51C979}"/>
    <cellStyle name="Comma 2 5 2 5 2 3 2 2" xfId="28209" xr:uid="{0FCB1597-5E39-43E4-9463-123B818C90EA}"/>
    <cellStyle name="Comma 2 5 2 5 2 3 2 2 2" xfId="59033" xr:uid="{6BACF4AC-2386-4415-AD20-9D2641216871}"/>
    <cellStyle name="Comma 2 5 2 5 2 3 2 3" xfId="43623" xr:uid="{47B75477-DA2A-4E76-B2DB-2F5172564790}"/>
    <cellStyle name="Comma 2 5 2 5 2 3 3" xfId="20400" xr:uid="{5F00C8E5-3130-40AE-9F3E-E18F9C63E927}"/>
    <cellStyle name="Comma 2 5 2 5 2 3 3 2" xfId="51224" xr:uid="{300BBC32-9A2D-4601-949E-52DA15D3E6E3}"/>
    <cellStyle name="Comma 2 5 2 5 2 3 4" xfId="35814" xr:uid="{A71E9585-5669-458E-B169-ABCB5424D604}"/>
    <cellStyle name="Comma 2 5 2 5 2 4" xfId="8995" xr:uid="{E505AEF4-8997-478D-86DB-44582695233A}"/>
    <cellStyle name="Comma 2 5 2 5 2 4 2" xfId="24406" xr:uid="{FD498B71-63C2-4C06-95B4-14EE083884BA}"/>
    <cellStyle name="Comma 2 5 2 5 2 4 2 2" xfId="55230" xr:uid="{9D98619C-2AC2-48EB-BACD-11C469482CF1}"/>
    <cellStyle name="Comma 2 5 2 5 2 4 3" xfId="39820" xr:uid="{818819F2-6EE6-4362-B44F-F34F74D40E22}"/>
    <cellStyle name="Comma 2 5 2 5 2 5" xfId="16597" xr:uid="{67104B96-AE11-4418-85EF-4114B84456A1}"/>
    <cellStyle name="Comma 2 5 2 5 2 5 2" xfId="47421" xr:uid="{149F3709-CE7B-4C35-AD57-429DEBF8AFD1}"/>
    <cellStyle name="Comma 2 5 2 5 2 6" xfId="32011" xr:uid="{3387113E-462E-45FE-8CF6-02BDDBA4D917}"/>
    <cellStyle name="Comma 2 5 2 5 3" xfId="1817" xr:uid="{E80B8E55-65BC-416C-9F08-A24751C1C45A}"/>
    <cellStyle name="Comma 2 5 2 5 3 2" xfId="3716" xr:uid="{1D3A5552-BB6D-4578-BD47-7ED92A39E5DF}"/>
    <cellStyle name="Comma 2 5 2 5 3 2 2" xfId="7519" xr:uid="{BE10B7E4-15E3-4A20-9789-FC21070176F7}"/>
    <cellStyle name="Comma 2 5 2 5 3 2 2 2" xfId="15330" xr:uid="{BD61C4CC-34D0-4D55-ABD5-E1209361DB73}"/>
    <cellStyle name="Comma 2 5 2 5 3 2 2 2 2" xfId="30741" xr:uid="{9FB75121-51DE-4602-ABCC-ED207CB12B3E}"/>
    <cellStyle name="Comma 2 5 2 5 3 2 2 2 2 2" xfId="61565" xr:uid="{6421F741-F6DF-457B-822C-1FCF325F6E48}"/>
    <cellStyle name="Comma 2 5 2 5 3 2 2 2 3" xfId="46155" xr:uid="{1A83311E-1B0F-4061-B0ED-CE50FDE537E5}"/>
    <cellStyle name="Comma 2 5 2 5 3 2 2 3" xfId="22932" xr:uid="{385E1046-5EB2-42E5-9227-B1B509B5414A}"/>
    <cellStyle name="Comma 2 5 2 5 3 2 2 3 2" xfId="53756" xr:uid="{C19D7D5F-C4DD-4C8E-AA1E-2B686F1796CB}"/>
    <cellStyle name="Comma 2 5 2 5 3 2 2 4" xfId="38346" xr:uid="{03CE4F64-F9B8-4D6D-B436-B1D956479EB1}"/>
    <cellStyle name="Comma 2 5 2 5 3 2 3" xfId="11527" xr:uid="{F76CF053-172F-41C3-BDE0-95B255AC51BD}"/>
    <cellStyle name="Comma 2 5 2 5 3 2 3 2" xfId="26938" xr:uid="{1FF72ED0-3158-499B-A6D1-E985713C8A63}"/>
    <cellStyle name="Comma 2 5 2 5 3 2 3 2 2" xfId="57762" xr:uid="{7C8FE283-323E-4E0B-BF13-E91FBC0D5F50}"/>
    <cellStyle name="Comma 2 5 2 5 3 2 3 3" xfId="42352" xr:uid="{CA2F8F7A-76D2-4C7F-82CB-5AB1B67F500D}"/>
    <cellStyle name="Comma 2 5 2 5 3 2 4" xfId="19129" xr:uid="{C6C8FCA8-0E79-49DC-B011-0D9280017431}"/>
    <cellStyle name="Comma 2 5 2 5 3 2 4 2" xfId="49953" xr:uid="{BAD54302-6FBD-4B03-BA09-6AC64C817DC8}"/>
    <cellStyle name="Comma 2 5 2 5 3 2 5" xfId="34543" xr:uid="{8B85083A-B89E-4EF0-A77E-D5C7975D6451}"/>
    <cellStyle name="Comma 2 5 2 5 3 3" xfId="5620" xr:uid="{40511FB3-BF10-42D5-B8BE-EC1485B2E973}"/>
    <cellStyle name="Comma 2 5 2 5 3 3 2" xfId="13431" xr:uid="{17E4CD57-3681-4156-A238-9A735FCD1336}"/>
    <cellStyle name="Comma 2 5 2 5 3 3 2 2" xfId="28842" xr:uid="{0C51C98D-644F-4157-BD5E-17498E46AAA3}"/>
    <cellStyle name="Comma 2 5 2 5 3 3 2 2 2" xfId="59666" xr:uid="{BF650F62-A30A-4249-A966-2AAFB3D540A1}"/>
    <cellStyle name="Comma 2 5 2 5 3 3 2 3" xfId="44256" xr:uid="{0C350CCC-B18C-480B-A875-01B3055C7BB8}"/>
    <cellStyle name="Comma 2 5 2 5 3 3 3" xfId="21033" xr:uid="{2A5CD077-8087-4EF5-B127-325583B1FEA7}"/>
    <cellStyle name="Comma 2 5 2 5 3 3 3 2" xfId="51857" xr:uid="{EA794C19-45C7-4030-9675-2609C90D09FE}"/>
    <cellStyle name="Comma 2 5 2 5 3 3 4" xfId="36447" xr:uid="{745AFC21-DDB7-4B69-A585-4AB5D5225C74}"/>
    <cellStyle name="Comma 2 5 2 5 3 4" xfId="9628" xr:uid="{47A4E21D-A7A8-4AF7-8A1B-D9EDE25B6B27}"/>
    <cellStyle name="Comma 2 5 2 5 3 4 2" xfId="25039" xr:uid="{A6F02384-0386-4534-8A2C-25CE6B762109}"/>
    <cellStyle name="Comma 2 5 2 5 3 4 2 2" xfId="55863" xr:uid="{16932D6E-78D3-4EE5-903E-0363380AC833}"/>
    <cellStyle name="Comma 2 5 2 5 3 4 3" xfId="40453" xr:uid="{52A0575A-D4C6-4AFA-988F-2A18EE3101C3}"/>
    <cellStyle name="Comma 2 5 2 5 3 5" xfId="17230" xr:uid="{0341D0FB-BB61-47B7-85C1-1F2EEA99BFED}"/>
    <cellStyle name="Comma 2 5 2 5 3 5 2" xfId="48054" xr:uid="{AE6A08B5-8EFF-49CF-B470-AB29F88BA1A8}"/>
    <cellStyle name="Comma 2 5 2 5 3 6" xfId="32644" xr:uid="{43B5B02C-D986-4AB2-8973-60849A228797}"/>
    <cellStyle name="Comma 2 5 2 5 4" xfId="2450" xr:uid="{49F4A7B1-33B1-4C1A-9C95-44BAD9C57CDE}"/>
    <cellStyle name="Comma 2 5 2 5 4 2" xfId="6253" xr:uid="{A82B5052-CB90-4516-9F79-D70B31E82762}"/>
    <cellStyle name="Comma 2 5 2 5 4 2 2" xfId="14064" xr:uid="{2FD6F3AD-34E1-4900-88D5-4619230DABDF}"/>
    <cellStyle name="Comma 2 5 2 5 4 2 2 2" xfId="29475" xr:uid="{EF8B08E5-B6DE-470D-9D78-583CBE3B35FD}"/>
    <cellStyle name="Comma 2 5 2 5 4 2 2 2 2" xfId="60299" xr:uid="{35A7F42E-B16A-40E0-95BC-AA1BA7EE25FE}"/>
    <cellStyle name="Comma 2 5 2 5 4 2 2 3" xfId="44889" xr:uid="{22E228CF-09BD-4B81-98B1-5E646281DFF3}"/>
    <cellStyle name="Comma 2 5 2 5 4 2 3" xfId="21666" xr:uid="{D8FA9B6A-DBDE-4035-A0CF-182D725E32AB}"/>
    <cellStyle name="Comma 2 5 2 5 4 2 3 2" xfId="52490" xr:uid="{7C895442-44C8-4197-8718-8E90AE5E793C}"/>
    <cellStyle name="Comma 2 5 2 5 4 2 4" xfId="37080" xr:uid="{53C085D9-E8AA-47BF-8F11-7DDED4F185E6}"/>
    <cellStyle name="Comma 2 5 2 5 4 3" xfId="10261" xr:uid="{2DFE2D67-AD5C-4C07-AA06-BB12562C8B2C}"/>
    <cellStyle name="Comma 2 5 2 5 4 3 2" xfId="25672" xr:uid="{45EAF77D-4199-43EE-B84F-AD48089605A2}"/>
    <cellStyle name="Comma 2 5 2 5 4 3 2 2" xfId="56496" xr:uid="{F83570F6-F564-49CC-A545-55C0B5B74F23}"/>
    <cellStyle name="Comma 2 5 2 5 4 3 3" xfId="41086" xr:uid="{538CA15D-AF23-4EDC-9AB0-57C7467DF546}"/>
    <cellStyle name="Comma 2 5 2 5 4 4" xfId="17863" xr:uid="{F8BE2358-C19D-4EAA-9588-EEBB142A2009}"/>
    <cellStyle name="Comma 2 5 2 5 4 4 2" xfId="48687" xr:uid="{142A69F6-E172-4025-9196-AA946173DD06}"/>
    <cellStyle name="Comma 2 5 2 5 4 5" xfId="33277" xr:uid="{402F3178-F932-47D1-891E-028A0F05048F}"/>
    <cellStyle name="Comma 2 5 2 5 5" xfId="4354" xr:uid="{4B024574-F6B0-4C56-87F4-A80347B69993}"/>
    <cellStyle name="Comma 2 5 2 5 5 2" xfId="12165" xr:uid="{7F1786C3-1DC9-4D5F-817A-636F497C0BB0}"/>
    <cellStyle name="Comma 2 5 2 5 5 2 2" xfId="27576" xr:uid="{68CBCDB1-0E1A-4C1E-ACF6-80FDA2D0257C}"/>
    <cellStyle name="Comma 2 5 2 5 5 2 2 2" xfId="58400" xr:uid="{3D15E3BB-C335-43F0-8762-BD6561936020}"/>
    <cellStyle name="Comma 2 5 2 5 5 2 3" xfId="42990" xr:uid="{AA996D14-9D1E-4401-A95A-F952C19BF8D3}"/>
    <cellStyle name="Comma 2 5 2 5 5 3" xfId="19767" xr:uid="{008E7095-F335-4EF7-BE35-7AD40219B7E6}"/>
    <cellStyle name="Comma 2 5 2 5 5 3 2" xfId="50591" xr:uid="{677D993E-460F-478D-9D27-698AE7D2F881}"/>
    <cellStyle name="Comma 2 5 2 5 5 4" xfId="35181" xr:uid="{F5EC2BC0-1987-4E31-8455-FE4E5906018C}"/>
    <cellStyle name="Comma 2 5 2 5 6" xfId="8362" xr:uid="{4C0336E9-6197-4B98-AFCD-81CCF8F8A76A}"/>
    <cellStyle name="Comma 2 5 2 5 6 2" xfId="23773" xr:uid="{7C8DF665-90DC-4B8B-9CCB-C505046FA2B0}"/>
    <cellStyle name="Comma 2 5 2 5 6 2 2" xfId="54597" xr:uid="{A02D4046-6C82-47BF-B395-3BEE76A69718}"/>
    <cellStyle name="Comma 2 5 2 5 6 3" xfId="39187" xr:uid="{EC8F3066-12D5-4AD3-B08E-E03308A0D6B7}"/>
    <cellStyle name="Comma 2 5 2 5 7" xfId="15964" xr:uid="{63502AC0-457D-43B8-A03E-BFA3E9350786}"/>
    <cellStyle name="Comma 2 5 2 5 7 2" xfId="46788" xr:uid="{9EB4D49E-80A9-4B0A-8824-5E5AB96CC21A}"/>
    <cellStyle name="Comma 2 5 2 5 8" xfId="31378" xr:uid="{2FC385B8-B7E4-45E9-AA12-04873E1E8D11}"/>
    <cellStyle name="Comma 2 5 2 6" xfId="342" xr:uid="{2AE48050-53A5-4C26-9257-EA63FA5D8D79}"/>
    <cellStyle name="Comma 2 5 2 6 2" xfId="975" xr:uid="{9F91E09E-EB42-4189-AD05-25470844C589}"/>
    <cellStyle name="Comma 2 5 2 6 2 2" xfId="2874" xr:uid="{C5E200DE-4471-4373-AE7A-51DA1906C4E7}"/>
    <cellStyle name="Comma 2 5 2 6 2 2 2" xfId="6677" xr:uid="{23C486AC-998E-49A8-975F-A18F859BD72B}"/>
    <cellStyle name="Comma 2 5 2 6 2 2 2 2" xfId="14488" xr:uid="{2D6B2E93-C5C6-4291-A520-08A58BC0F883}"/>
    <cellStyle name="Comma 2 5 2 6 2 2 2 2 2" xfId="29899" xr:uid="{7BE72255-4C6A-4C45-A4FB-F6E6236B1B31}"/>
    <cellStyle name="Comma 2 5 2 6 2 2 2 2 2 2" xfId="60723" xr:uid="{1831E3E2-6EE7-403B-9235-6002447B4DF8}"/>
    <cellStyle name="Comma 2 5 2 6 2 2 2 2 3" xfId="45313" xr:uid="{23CFACB3-8B5B-4403-A200-A566959CA13A}"/>
    <cellStyle name="Comma 2 5 2 6 2 2 2 3" xfId="22090" xr:uid="{735DA278-83F5-4A53-BDC4-A2C2488DA7F9}"/>
    <cellStyle name="Comma 2 5 2 6 2 2 2 3 2" xfId="52914" xr:uid="{B4FF659E-DED2-4C9D-85BB-4556D5F95F53}"/>
    <cellStyle name="Comma 2 5 2 6 2 2 2 4" xfId="37504" xr:uid="{5DB42D7E-C5EA-4550-95A8-A2F32E8EC151}"/>
    <cellStyle name="Comma 2 5 2 6 2 2 3" xfId="10685" xr:uid="{DFF3FF5E-5F20-4F11-A225-6CCF690358C2}"/>
    <cellStyle name="Comma 2 5 2 6 2 2 3 2" xfId="26096" xr:uid="{02FC500A-1470-470B-8685-E8410FD3134C}"/>
    <cellStyle name="Comma 2 5 2 6 2 2 3 2 2" xfId="56920" xr:uid="{CD6D5827-2634-4E0C-B097-A06EE9730CDF}"/>
    <cellStyle name="Comma 2 5 2 6 2 2 3 3" xfId="41510" xr:uid="{8E3CBEE9-E378-462F-AC9D-A0C981171F82}"/>
    <cellStyle name="Comma 2 5 2 6 2 2 4" xfId="18287" xr:uid="{1673C27D-641E-4877-8397-3478F38AC2A1}"/>
    <cellStyle name="Comma 2 5 2 6 2 2 4 2" xfId="49111" xr:uid="{3616682F-EDBC-41B3-8A98-BAD5AC08F86E}"/>
    <cellStyle name="Comma 2 5 2 6 2 2 5" xfId="33701" xr:uid="{11B87D48-62D3-410C-BBF8-06E22D769F21}"/>
    <cellStyle name="Comma 2 5 2 6 2 3" xfId="4778" xr:uid="{83FFBD4B-404C-406D-A954-333C859597EB}"/>
    <cellStyle name="Comma 2 5 2 6 2 3 2" xfId="12589" xr:uid="{3D847DE1-5E33-4336-BCB3-3A72CF6BA037}"/>
    <cellStyle name="Comma 2 5 2 6 2 3 2 2" xfId="28000" xr:uid="{D1684B0B-FF62-4577-BBBF-E54432FE983F}"/>
    <cellStyle name="Comma 2 5 2 6 2 3 2 2 2" xfId="58824" xr:uid="{A09B9560-2A16-49FE-8275-E2D1BC8DBF48}"/>
    <cellStyle name="Comma 2 5 2 6 2 3 2 3" xfId="43414" xr:uid="{C87F90D7-73F1-4F5F-BAB9-37D5C4DD5602}"/>
    <cellStyle name="Comma 2 5 2 6 2 3 3" xfId="20191" xr:uid="{F05D2C37-CB18-4B98-B01B-E87C07BC4150}"/>
    <cellStyle name="Comma 2 5 2 6 2 3 3 2" xfId="51015" xr:uid="{71BCDEBA-CDC3-4734-9CB7-DFB9332EDB26}"/>
    <cellStyle name="Comma 2 5 2 6 2 3 4" xfId="35605" xr:uid="{8717466B-AF9D-4C02-AB9C-734AB0307971}"/>
    <cellStyle name="Comma 2 5 2 6 2 4" xfId="8786" xr:uid="{C50F6BA9-80C8-4A13-86FA-7892B555883C}"/>
    <cellStyle name="Comma 2 5 2 6 2 4 2" xfId="24197" xr:uid="{943D8B6B-729B-4DF0-9420-19C7B29F768E}"/>
    <cellStyle name="Comma 2 5 2 6 2 4 2 2" xfId="55021" xr:uid="{DE0B2EDB-61EE-47CE-9760-11D4EE38F587}"/>
    <cellStyle name="Comma 2 5 2 6 2 4 3" xfId="39611" xr:uid="{647299A4-D869-4AA0-BC33-ABA6E79CE1A5}"/>
    <cellStyle name="Comma 2 5 2 6 2 5" xfId="16388" xr:uid="{8152DCBA-BBF2-4524-917D-6343EECE9CFE}"/>
    <cellStyle name="Comma 2 5 2 6 2 5 2" xfId="47212" xr:uid="{F25752FE-A6C1-41C8-BC04-B1F3DF05B837}"/>
    <cellStyle name="Comma 2 5 2 6 2 6" xfId="31802" xr:uid="{012B6E59-03CA-413A-A939-1DBBF89EB515}"/>
    <cellStyle name="Comma 2 5 2 6 3" xfId="1608" xr:uid="{0F06FB4B-CC80-4924-9814-C79FBD1F7791}"/>
    <cellStyle name="Comma 2 5 2 6 3 2" xfId="3507" xr:uid="{73B38534-C04D-4D69-AA93-4A7507CEDCA0}"/>
    <cellStyle name="Comma 2 5 2 6 3 2 2" xfId="7310" xr:uid="{33ECDC71-7652-4CE3-BCAF-BD6A6D981E65}"/>
    <cellStyle name="Comma 2 5 2 6 3 2 2 2" xfId="15121" xr:uid="{F6D85F59-E551-4DB6-8E9C-8C3763E3CD8D}"/>
    <cellStyle name="Comma 2 5 2 6 3 2 2 2 2" xfId="30532" xr:uid="{199564BC-4A28-4EC7-A378-7EC7CE1B522B}"/>
    <cellStyle name="Comma 2 5 2 6 3 2 2 2 2 2" xfId="61356" xr:uid="{D532C476-146B-4245-B4EA-87D60DFE72CB}"/>
    <cellStyle name="Comma 2 5 2 6 3 2 2 2 3" xfId="45946" xr:uid="{C2435B1D-FA22-4123-980D-98BE9B9535DC}"/>
    <cellStyle name="Comma 2 5 2 6 3 2 2 3" xfId="22723" xr:uid="{492E542A-ABE7-46DA-AFC8-D3F43C523A3A}"/>
    <cellStyle name="Comma 2 5 2 6 3 2 2 3 2" xfId="53547" xr:uid="{BBCDFB3B-F345-4C9C-874B-C6C21C12836B}"/>
    <cellStyle name="Comma 2 5 2 6 3 2 2 4" xfId="38137" xr:uid="{C3E344E4-BA56-47C8-9244-ACCD3A060455}"/>
    <cellStyle name="Comma 2 5 2 6 3 2 3" xfId="11318" xr:uid="{5C451D7A-5CBC-4503-81A3-3712557D8B37}"/>
    <cellStyle name="Comma 2 5 2 6 3 2 3 2" xfId="26729" xr:uid="{8846027F-C65A-403C-8E89-1C83FEF54618}"/>
    <cellStyle name="Comma 2 5 2 6 3 2 3 2 2" xfId="57553" xr:uid="{5BDE5EF5-01C5-4421-A934-7106B29230CF}"/>
    <cellStyle name="Comma 2 5 2 6 3 2 3 3" xfId="42143" xr:uid="{C8B046AD-160C-43ED-9B37-4D092FB518E2}"/>
    <cellStyle name="Comma 2 5 2 6 3 2 4" xfId="18920" xr:uid="{CC88D100-0DF9-4A36-880A-A5601AF879FF}"/>
    <cellStyle name="Comma 2 5 2 6 3 2 4 2" xfId="49744" xr:uid="{85ED169A-39FE-43A0-A9C7-982E64793B52}"/>
    <cellStyle name="Comma 2 5 2 6 3 2 5" xfId="34334" xr:uid="{54767736-9352-41ED-9750-8476E0502A48}"/>
    <cellStyle name="Comma 2 5 2 6 3 3" xfId="5411" xr:uid="{8A7B253B-5AF5-4509-8E47-28312FE1F164}"/>
    <cellStyle name="Comma 2 5 2 6 3 3 2" xfId="13222" xr:uid="{E63A2D85-5B4E-4D19-8C28-026E1179958B}"/>
    <cellStyle name="Comma 2 5 2 6 3 3 2 2" xfId="28633" xr:uid="{459B1225-507E-486E-8426-3B7990DB5FB2}"/>
    <cellStyle name="Comma 2 5 2 6 3 3 2 2 2" xfId="59457" xr:uid="{C2B0A278-89DC-4ACE-A3EE-91C236CBC435}"/>
    <cellStyle name="Comma 2 5 2 6 3 3 2 3" xfId="44047" xr:uid="{9C4C2C7E-353C-42F4-813C-5CC1CC650847}"/>
    <cellStyle name="Comma 2 5 2 6 3 3 3" xfId="20824" xr:uid="{67694D2D-54F0-4793-A612-A79A48BAD5F4}"/>
    <cellStyle name="Comma 2 5 2 6 3 3 3 2" xfId="51648" xr:uid="{595E3415-426D-4857-A6D5-E02807BA6163}"/>
    <cellStyle name="Comma 2 5 2 6 3 3 4" xfId="36238" xr:uid="{1CA84DD5-AC53-4E2E-80BB-DCD78BEC749B}"/>
    <cellStyle name="Comma 2 5 2 6 3 4" xfId="9419" xr:uid="{3A2AEFE1-EB60-4971-9E64-503D7E419335}"/>
    <cellStyle name="Comma 2 5 2 6 3 4 2" xfId="24830" xr:uid="{7A5122DD-E18C-4164-AEE4-FC06FB58D785}"/>
    <cellStyle name="Comma 2 5 2 6 3 4 2 2" xfId="55654" xr:uid="{1809CED7-39CF-43C0-AB4F-3841974AE0D4}"/>
    <cellStyle name="Comma 2 5 2 6 3 4 3" xfId="40244" xr:uid="{B7E77C87-8740-4C6E-BD0A-D261044F5280}"/>
    <cellStyle name="Comma 2 5 2 6 3 5" xfId="17021" xr:uid="{D2486674-CA0A-48DA-BFCF-E07351E71206}"/>
    <cellStyle name="Comma 2 5 2 6 3 5 2" xfId="47845" xr:uid="{A48B6089-F664-4C5F-9808-8CC3F4616E3E}"/>
    <cellStyle name="Comma 2 5 2 6 3 6" xfId="32435" xr:uid="{03C83677-BF69-43F2-915B-CE5926183188}"/>
    <cellStyle name="Comma 2 5 2 6 4" xfId="2241" xr:uid="{65771562-C846-4CC5-A191-346CC93CACC4}"/>
    <cellStyle name="Comma 2 5 2 6 4 2" xfId="6044" xr:uid="{C07A06AF-AFCD-40E4-AC64-26229486B119}"/>
    <cellStyle name="Comma 2 5 2 6 4 2 2" xfId="13855" xr:uid="{1466CBFE-26E1-48B9-B78D-81108F9E6C07}"/>
    <cellStyle name="Comma 2 5 2 6 4 2 2 2" xfId="29266" xr:uid="{B4543B53-1930-415A-B958-98A57D733794}"/>
    <cellStyle name="Comma 2 5 2 6 4 2 2 2 2" xfId="60090" xr:uid="{2F622D77-70F3-4A41-9C07-C9D505286035}"/>
    <cellStyle name="Comma 2 5 2 6 4 2 2 3" xfId="44680" xr:uid="{D3BF0CDF-D7EA-4921-A94B-A4BD11BB71B2}"/>
    <cellStyle name="Comma 2 5 2 6 4 2 3" xfId="21457" xr:uid="{58E12B8D-973D-4461-B188-6CEB7CEB73EF}"/>
    <cellStyle name="Comma 2 5 2 6 4 2 3 2" xfId="52281" xr:uid="{3789879B-EFAB-412A-A2A8-8ADE6BBD4C38}"/>
    <cellStyle name="Comma 2 5 2 6 4 2 4" xfId="36871" xr:uid="{F4B8A066-7D3D-4BCD-8155-EA3418DEA8D3}"/>
    <cellStyle name="Comma 2 5 2 6 4 3" xfId="10052" xr:uid="{0A7F4350-44BD-48A3-A160-9EB41A6E9BAF}"/>
    <cellStyle name="Comma 2 5 2 6 4 3 2" xfId="25463" xr:uid="{6A5298CF-21E9-4D6E-8F88-10B8CCF8B9C0}"/>
    <cellStyle name="Comma 2 5 2 6 4 3 2 2" xfId="56287" xr:uid="{9904BAD3-F9D5-4E62-BE5F-0606EE519F34}"/>
    <cellStyle name="Comma 2 5 2 6 4 3 3" xfId="40877" xr:uid="{AFF7E5C6-B07C-4441-A374-0A574FF35710}"/>
    <cellStyle name="Comma 2 5 2 6 4 4" xfId="17654" xr:uid="{E3F507A7-9BDC-4211-8C20-0742ECF7C092}"/>
    <cellStyle name="Comma 2 5 2 6 4 4 2" xfId="48478" xr:uid="{3E3878E9-FA4A-4A39-81D0-477444947E96}"/>
    <cellStyle name="Comma 2 5 2 6 4 5" xfId="33068" xr:uid="{CB0685B9-5B25-4880-B100-336D6D397921}"/>
    <cellStyle name="Comma 2 5 2 6 5" xfId="4145" xr:uid="{5F0F9CA3-071D-4D0B-A6D0-90AEF90BD93A}"/>
    <cellStyle name="Comma 2 5 2 6 5 2" xfId="11956" xr:uid="{A5EAD6B9-8ABD-408E-A78D-2A5977F48E86}"/>
    <cellStyle name="Comma 2 5 2 6 5 2 2" xfId="27367" xr:uid="{8366A047-626B-411C-93DE-D58CEFC3CD65}"/>
    <cellStyle name="Comma 2 5 2 6 5 2 2 2" xfId="58191" xr:uid="{681FC436-DE3B-49B4-B09D-A33A958DDDCF}"/>
    <cellStyle name="Comma 2 5 2 6 5 2 3" xfId="42781" xr:uid="{61DE27B9-D212-4983-8D78-51167701377A}"/>
    <cellStyle name="Comma 2 5 2 6 5 3" xfId="19558" xr:uid="{A4CF04AD-DF39-4C1E-9F36-878143F9BA86}"/>
    <cellStyle name="Comma 2 5 2 6 5 3 2" xfId="50382" xr:uid="{36FCB7EF-CA03-4A6C-A537-0CA6F401CFE4}"/>
    <cellStyle name="Comma 2 5 2 6 5 4" xfId="34972" xr:uid="{071F00D6-DD5F-4C86-AC9D-5BFB3FEE4258}"/>
    <cellStyle name="Comma 2 5 2 6 6" xfId="8153" xr:uid="{326F457C-5ABB-4EBE-9077-3B42D7A780A2}"/>
    <cellStyle name="Comma 2 5 2 6 6 2" xfId="23564" xr:uid="{7F868B2E-0EEC-410F-B891-589A7283B15B}"/>
    <cellStyle name="Comma 2 5 2 6 6 2 2" xfId="54388" xr:uid="{A90D6D35-094F-44CD-8A87-F4294CDF707F}"/>
    <cellStyle name="Comma 2 5 2 6 6 3" xfId="38978" xr:uid="{7D9CBBC4-FAC7-4D33-8A04-E400068A6272}"/>
    <cellStyle name="Comma 2 5 2 6 7" xfId="15755" xr:uid="{CCFB05FA-DE95-4DF6-85EB-15CE4CC77B57}"/>
    <cellStyle name="Comma 2 5 2 6 7 2" xfId="46579" xr:uid="{F6377955-B631-46D3-96D5-C86C1F8DE9F0}"/>
    <cellStyle name="Comma 2 5 2 6 8" xfId="31169" xr:uid="{F050D0FD-97DD-4F9C-9836-82F23B8E43C2}"/>
    <cellStyle name="Comma 2 5 2 7" xfId="762" xr:uid="{E6BB29A1-EB77-4136-9462-25CE3BBC5663}"/>
    <cellStyle name="Comma 2 5 2 7 2" xfId="2661" xr:uid="{220DB66D-F7FC-4086-A103-210899C56B36}"/>
    <cellStyle name="Comma 2 5 2 7 2 2" xfId="6464" xr:uid="{12CA52E1-32A4-4C36-9708-96B9C0D17E9A}"/>
    <cellStyle name="Comma 2 5 2 7 2 2 2" xfId="14275" xr:uid="{BE59033C-4B42-4D1E-A24D-E54CA33A00D5}"/>
    <cellStyle name="Comma 2 5 2 7 2 2 2 2" xfId="29686" xr:uid="{4E3ACEF6-7486-49F5-B594-580DB83C9240}"/>
    <cellStyle name="Comma 2 5 2 7 2 2 2 2 2" xfId="60510" xr:uid="{D6288A7D-BFBB-43E2-9B48-075B6F393436}"/>
    <cellStyle name="Comma 2 5 2 7 2 2 2 3" xfId="45100" xr:uid="{DE384765-9F89-47DE-B963-B5AFAE79A6EC}"/>
    <cellStyle name="Comma 2 5 2 7 2 2 3" xfId="21877" xr:uid="{D35F921D-BC7F-42CF-BA66-0B85BCF63C86}"/>
    <cellStyle name="Comma 2 5 2 7 2 2 3 2" xfId="52701" xr:uid="{E93D2EC5-1ECC-4EA4-A4C5-352FEF269164}"/>
    <cellStyle name="Comma 2 5 2 7 2 2 4" xfId="37291" xr:uid="{9989D98A-EE53-46F4-B8C1-74D0DAAC6CC2}"/>
    <cellStyle name="Comma 2 5 2 7 2 3" xfId="10472" xr:uid="{818123C8-29C2-47A1-AC71-48EEFB7969D7}"/>
    <cellStyle name="Comma 2 5 2 7 2 3 2" xfId="25883" xr:uid="{5DBCF720-8824-45FC-BE6B-8703D5864D2F}"/>
    <cellStyle name="Comma 2 5 2 7 2 3 2 2" xfId="56707" xr:uid="{89F6D915-8458-49F1-8996-DE140F6EB73D}"/>
    <cellStyle name="Comma 2 5 2 7 2 3 3" xfId="41297" xr:uid="{D1817B17-BB74-4E4C-BAD5-20A392A85A69}"/>
    <cellStyle name="Comma 2 5 2 7 2 4" xfId="18074" xr:uid="{66631AEA-2B6B-4499-BCE4-EEDAC952E177}"/>
    <cellStyle name="Comma 2 5 2 7 2 4 2" xfId="48898" xr:uid="{8EE218D5-EA20-48C7-B6CE-18650965F5B7}"/>
    <cellStyle name="Comma 2 5 2 7 2 5" xfId="33488" xr:uid="{07001500-D005-4C0F-AAF5-4A6A8761B3C3}"/>
    <cellStyle name="Comma 2 5 2 7 3" xfId="4565" xr:uid="{15299572-01DE-4586-A950-43F3516287B6}"/>
    <cellStyle name="Comma 2 5 2 7 3 2" xfId="12376" xr:uid="{13945142-F6FB-4BA8-A37E-66B0F48380CC}"/>
    <cellStyle name="Comma 2 5 2 7 3 2 2" xfId="27787" xr:uid="{CAAD5586-C656-46A4-944D-AC2CC7BE8978}"/>
    <cellStyle name="Comma 2 5 2 7 3 2 2 2" xfId="58611" xr:uid="{7D8072A6-1DD3-4E10-81D2-F6C25E19EF18}"/>
    <cellStyle name="Comma 2 5 2 7 3 2 3" xfId="43201" xr:uid="{00E33BDD-B977-4329-A8AF-D65C62B4685B}"/>
    <cellStyle name="Comma 2 5 2 7 3 3" xfId="19978" xr:uid="{41FECF8B-0760-4A99-B0F0-B8C2D527F77A}"/>
    <cellStyle name="Comma 2 5 2 7 3 3 2" xfId="50802" xr:uid="{A764530F-2108-4EA6-B8F6-B78C75DF0B16}"/>
    <cellStyle name="Comma 2 5 2 7 3 4" xfId="35392" xr:uid="{C4EF76EB-1DC4-4709-BFE1-45F2BA1F2255}"/>
    <cellStyle name="Comma 2 5 2 7 4" xfId="8573" xr:uid="{E0BF0D5F-0120-47B5-A4F1-7C900534B760}"/>
    <cellStyle name="Comma 2 5 2 7 4 2" xfId="23984" xr:uid="{2A6C6941-8D66-4274-9790-523D8B79741D}"/>
    <cellStyle name="Comma 2 5 2 7 4 2 2" xfId="54808" xr:uid="{CF7EB54A-8D97-4F06-9B8E-EA18C0A88DBA}"/>
    <cellStyle name="Comma 2 5 2 7 4 3" xfId="39398" xr:uid="{CC30013E-6F78-4DCB-AD29-272853E48511}"/>
    <cellStyle name="Comma 2 5 2 7 5" xfId="16175" xr:uid="{0057DA7E-DE3C-48C6-9FC8-978E0EB870B6}"/>
    <cellStyle name="Comma 2 5 2 7 5 2" xfId="46999" xr:uid="{6F07509C-4E75-44EF-9389-62AC438EC239}"/>
    <cellStyle name="Comma 2 5 2 7 6" xfId="31589" xr:uid="{99A43926-6DD4-4FA1-B76C-38F661670345}"/>
    <cellStyle name="Comma 2 5 2 8" xfId="1395" xr:uid="{509DF651-F3DE-4943-B142-9B0A8902B230}"/>
    <cellStyle name="Comma 2 5 2 8 2" xfId="3294" xr:uid="{BD11181A-6075-47F5-9923-6918BF022205}"/>
    <cellStyle name="Comma 2 5 2 8 2 2" xfId="7097" xr:uid="{225970BC-504A-4B0A-9A04-A67F5F01636D}"/>
    <cellStyle name="Comma 2 5 2 8 2 2 2" xfId="14908" xr:uid="{42E3D03D-364C-4C8D-A6B3-8EE245DE0916}"/>
    <cellStyle name="Comma 2 5 2 8 2 2 2 2" xfId="30319" xr:uid="{A4173EC4-0CC1-4996-BCBB-9CAD5EC7843D}"/>
    <cellStyle name="Comma 2 5 2 8 2 2 2 2 2" xfId="61143" xr:uid="{602E287D-6D4C-4677-A926-001ACDE518B9}"/>
    <cellStyle name="Comma 2 5 2 8 2 2 2 3" xfId="45733" xr:uid="{5B4608E4-EFF4-4BAB-8D1F-F935E598946B}"/>
    <cellStyle name="Comma 2 5 2 8 2 2 3" xfId="22510" xr:uid="{F99144EA-A13E-4F90-808C-1676B3987BFE}"/>
    <cellStyle name="Comma 2 5 2 8 2 2 3 2" xfId="53334" xr:uid="{90604AFD-593E-4FA8-90A9-8535BA5F4238}"/>
    <cellStyle name="Comma 2 5 2 8 2 2 4" xfId="37924" xr:uid="{69929046-5F2F-4B1B-840A-3EE99549A7AC}"/>
    <cellStyle name="Comma 2 5 2 8 2 3" xfId="11105" xr:uid="{DF54EFFA-333B-4E90-BD3F-6B7AAEA09844}"/>
    <cellStyle name="Comma 2 5 2 8 2 3 2" xfId="26516" xr:uid="{F9CC6086-97F2-499A-8E3F-08A6D5EC9336}"/>
    <cellStyle name="Comma 2 5 2 8 2 3 2 2" xfId="57340" xr:uid="{FFBF8B10-6F44-4B97-A6FF-2884426ADFE4}"/>
    <cellStyle name="Comma 2 5 2 8 2 3 3" xfId="41930" xr:uid="{D13EEB28-4201-4DAD-BF3B-41EA39B32F3E}"/>
    <cellStyle name="Comma 2 5 2 8 2 4" xfId="18707" xr:uid="{C38DA674-D8D4-4605-9D7B-A34E16CAC8DE}"/>
    <cellStyle name="Comma 2 5 2 8 2 4 2" xfId="49531" xr:uid="{E7F1868B-077F-4018-8CA6-940965294A02}"/>
    <cellStyle name="Comma 2 5 2 8 2 5" xfId="34121" xr:uid="{F00BE041-DC5D-4A94-9AFB-91A81A01EBD2}"/>
    <cellStyle name="Comma 2 5 2 8 3" xfId="5198" xr:uid="{1AB4E249-EF98-4DA1-8AA9-6CF26BF97A52}"/>
    <cellStyle name="Comma 2 5 2 8 3 2" xfId="13009" xr:uid="{D875CFD9-F470-4E9C-849F-3E4272599AA8}"/>
    <cellStyle name="Comma 2 5 2 8 3 2 2" xfId="28420" xr:uid="{C6568D0E-0E23-4CCA-87C0-C22FEE860309}"/>
    <cellStyle name="Comma 2 5 2 8 3 2 2 2" xfId="59244" xr:uid="{541D0C8F-C456-4667-AA88-127DAF4048A3}"/>
    <cellStyle name="Comma 2 5 2 8 3 2 3" xfId="43834" xr:uid="{E686E03B-FDA2-4B29-8421-139A8E551BD5}"/>
    <cellStyle name="Comma 2 5 2 8 3 3" xfId="20611" xr:uid="{18AE92D1-36C4-401B-AF13-6CAB46E4B066}"/>
    <cellStyle name="Comma 2 5 2 8 3 3 2" xfId="51435" xr:uid="{E82CA52B-1342-4E0C-9D08-244435202431}"/>
    <cellStyle name="Comma 2 5 2 8 3 4" xfId="36025" xr:uid="{0FF9542D-D9B4-484C-BE1D-E3C5986AE171}"/>
    <cellStyle name="Comma 2 5 2 8 4" xfId="9206" xr:uid="{B7952564-C510-4C7F-ACFC-B1653ED57CDA}"/>
    <cellStyle name="Comma 2 5 2 8 4 2" xfId="24617" xr:uid="{D281DD88-7AA3-4827-B2A1-66B48952920A}"/>
    <cellStyle name="Comma 2 5 2 8 4 2 2" xfId="55441" xr:uid="{4BF6D7ED-B880-4627-BB3B-4B37D6CDF6C8}"/>
    <cellStyle name="Comma 2 5 2 8 4 3" xfId="40031" xr:uid="{EA5F2BF5-E0EC-49DA-BB0F-D3A08CFF836F}"/>
    <cellStyle name="Comma 2 5 2 8 5" xfId="16808" xr:uid="{49441967-8D52-473C-B713-DF5732E3850F}"/>
    <cellStyle name="Comma 2 5 2 8 5 2" xfId="47632" xr:uid="{A5DEF72F-9891-460A-9101-C8B36E579FC7}"/>
    <cellStyle name="Comma 2 5 2 8 6" xfId="32222" xr:uid="{5C7DA5B0-FAC1-471A-A002-773BDFC498BE}"/>
    <cellStyle name="Comma 2 5 2 9" xfId="2028" xr:uid="{6808B2C1-30B1-443E-A058-CE9261B40592}"/>
    <cellStyle name="Comma 2 5 2 9 2" xfId="5831" xr:uid="{196017C5-D713-433C-903B-877747AD9287}"/>
    <cellStyle name="Comma 2 5 2 9 2 2" xfId="13642" xr:uid="{8EFAC9CA-D798-4EF1-A866-4CEA424D5386}"/>
    <cellStyle name="Comma 2 5 2 9 2 2 2" xfId="29053" xr:uid="{AC2E4867-219B-46B5-9BC4-540CCD7B562D}"/>
    <cellStyle name="Comma 2 5 2 9 2 2 2 2" xfId="59877" xr:uid="{377BBA4D-98AF-4392-890C-287CA0C77F6C}"/>
    <cellStyle name="Comma 2 5 2 9 2 2 3" xfId="44467" xr:uid="{F0B28238-C2BF-4598-9A46-96015D8843A4}"/>
    <cellStyle name="Comma 2 5 2 9 2 3" xfId="21244" xr:uid="{D44DC8E1-0CDD-40D1-8DBA-15E0A54050C8}"/>
    <cellStyle name="Comma 2 5 2 9 2 3 2" xfId="52068" xr:uid="{591FAB30-1090-4C5C-B36B-6FB30B258169}"/>
    <cellStyle name="Comma 2 5 2 9 2 4" xfId="36658" xr:uid="{68515B3C-9375-4C55-A99E-AABDCB6D92CC}"/>
    <cellStyle name="Comma 2 5 2 9 3" xfId="9839" xr:uid="{B8270530-E8BB-480B-8DCA-7E1EA7CDE144}"/>
    <cellStyle name="Comma 2 5 2 9 3 2" xfId="25250" xr:uid="{57050ED7-FB26-4FC2-955A-E3D5D0C97D89}"/>
    <cellStyle name="Comma 2 5 2 9 3 2 2" xfId="56074" xr:uid="{0D6A13A7-661B-4C57-86EA-52C4751B9E7F}"/>
    <cellStyle name="Comma 2 5 2 9 3 3" xfId="40664" xr:uid="{EA0131FE-69FF-4A71-B11F-77603908103A}"/>
    <cellStyle name="Comma 2 5 2 9 4" xfId="17441" xr:uid="{B0F4B1FF-7644-42DF-96E6-58F72A180199}"/>
    <cellStyle name="Comma 2 5 2 9 4 2" xfId="48265" xr:uid="{EB39A825-A18C-4D35-889C-5ED548BCC89A}"/>
    <cellStyle name="Comma 2 5 2 9 5" xfId="32855" xr:uid="{E1F40EC1-F0C8-4EC1-8F32-3C41BB801CE1}"/>
    <cellStyle name="Comma 2 5 3" xfId="193" xr:uid="{61429EC1-DDA9-40FE-8877-17FB5237DDA5}"/>
    <cellStyle name="Comma 2 5 3 10" xfId="7796" xr:uid="{ED90D4B9-DA1E-4DD3-8C93-D687ED950A24}"/>
    <cellStyle name="Comma 2 5 3 10 2" xfId="23207" xr:uid="{602C58BA-07B0-48FD-88A4-9AD6262AD842}"/>
    <cellStyle name="Comma 2 5 3 10 2 2" xfId="54031" xr:uid="{21CF1304-D722-4FA8-8C64-8E014D3D1D10}"/>
    <cellStyle name="Comma 2 5 3 10 3" xfId="38621" xr:uid="{3C3F9CC4-1FD9-4A08-8A28-984E6FBDDA7E}"/>
    <cellStyle name="Comma 2 5 3 11" xfId="15607" xr:uid="{D8DB3187-4FB3-4271-A3BD-23EDFE34860E}"/>
    <cellStyle name="Comma 2 5 3 11 2" xfId="46431" xr:uid="{71294FE5-F8F9-4251-8873-F688362EB760}"/>
    <cellStyle name="Comma 2 5 3 12" xfId="31021" xr:uid="{76A8B5B2-4363-4EF9-9769-F3654023C213}"/>
    <cellStyle name="Comma 2 5 3 2" xfId="275" xr:uid="{2495F5CA-EA6D-4417-985E-4E0653794734}"/>
    <cellStyle name="Comma 2 5 3 2 10" xfId="15689" xr:uid="{1FED535E-691A-4B1D-BD0F-0F037AC9D108}"/>
    <cellStyle name="Comma 2 5 3 2 10 2" xfId="46513" xr:uid="{5B4A2247-5D9C-4A4B-B3CD-4C5C7B95419B}"/>
    <cellStyle name="Comma 2 5 3 2 11" xfId="31103" xr:uid="{80A0E2A8-71A5-4187-AB69-A20FEF04FF38}"/>
    <cellStyle name="Comma 2 5 3 2 2" xfId="698" xr:uid="{C3D1BBB4-0FEB-4A21-93F3-0A1840556B75}"/>
    <cellStyle name="Comma 2 5 3 2 2 2" xfId="1331" xr:uid="{A95F4EE3-CDE9-4A31-A108-1D2169D311D1}"/>
    <cellStyle name="Comma 2 5 3 2 2 2 2" xfId="3230" xr:uid="{2E13A9EF-60D4-48F8-8524-D5FD8F256D23}"/>
    <cellStyle name="Comma 2 5 3 2 2 2 2 2" xfId="7033" xr:uid="{DA1C9A3B-0BE4-4926-81D5-420BBBA3F6FD}"/>
    <cellStyle name="Comma 2 5 3 2 2 2 2 2 2" xfId="14844" xr:uid="{7459C23F-0544-4A60-ADB3-64194B6475EE}"/>
    <cellStyle name="Comma 2 5 3 2 2 2 2 2 2 2" xfId="30255" xr:uid="{DA23F2B3-61AC-4AE3-A5FE-610BD7C2E169}"/>
    <cellStyle name="Comma 2 5 3 2 2 2 2 2 2 2 2" xfId="61079" xr:uid="{641EC608-0176-4597-AF1E-0C837BA6C525}"/>
    <cellStyle name="Comma 2 5 3 2 2 2 2 2 2 3" xfId="45669" xr:uid="{A9ECD928-6969-4129-A422-7977EABAA35F}"/>
    <cellStyle name="Comma 2 5 3 2 2 2 2 2 3" xfId="22446" xr:uid="{035ACCCD-7CC2-462F-AF26-CD7E65B9F77E}"/>
    <cellStyle name="Comma 2 5 3 2 2 2 2 2 3 2" xfId="53270" xr:uid="{A5862987-E7AB-4253-8817-37AA99D4AC85}"/>
    <cellStyle name="Comma 2 5 3 2 2 2 2 2 4" xfId="37860" xr:uid="{4AFF384F-565F-4969-9361-0DA4D2058BF2}"/>
    <cellStyle name="Comma 2 5 3 2 2 2 2 3" xfId="11041" xr:uid="{180E393F-F11A-41F5-8F59-B49337903276}"/>
    <cellStyle name="Comma 2 5 3 2 2 2 2 3 2" xfId="26452" xr:uid="{2AB1625F-3E99-4E1B-8320-0EF2096BB1CB}"/>
    <cellStyle name="Comma 2 5 3 2 2 2 2 3 2 2" xfId="57276" xr:uid="{E914036B-159C-4DD3-85F0-122D6E3FAEE7}"/>
    <cellStyle name="Comma 2 5 3 2 2 2 2 3 3" xfId="41866" xr:uid="{C5C9D01A-BBDC-456E-AE61-CD248CB7B1A4}"/>
    <cellStyle name="Comma 2 5 3 2 2 2 2 4" xfId="18643" xr:uid="{30C14324-5442-4243-9194-23C217FBD7CA}"/>
    <cellStyle name="Comma 2 5 3 2 2 2 2 4 2" xfId="49467" xr:uid="{FE36D7B3-42F7-40DE-9711-21943FDF66D1}"/>
    <cellStyle name="Comma 2 5 3 2 2 2 2 5" xfId="34057" xr:uid="{CB6F20C3-59D4-4230-A541-B4404FC663CF}"/>
    <cellStyle name="Comma 2 5 3 2 2 2 3" xfId="5134" xr:uid="{48650AEC-7480-4EAC-BFD5-C937A69E6A4F}"/>
    <cellStyle name="Comma 2 5 3 2 2 2 3 2" xfId="12945" xr:uid="{2FDA1780-9AF8-481A-BFF8-1EA98E3CF406}"/>
    <cellStyle name="Comma 2 5 3 2 2 2 3 2 2" xfId="28356" xr:uid="{017F6783-D26B-4423-BB4F-981E850E1880}"/>
    <cellStyle name="Comma 2 5 3 2 2 2 3 2 2 2" xfId="59180" xr:uid="{FF83C6D1-1F54-4445-9F49-2247B4017149}"/>
    <cellStyle name="Comma 2 5 3 2 2 2 3 2 3" xfId="43770" xr:uid="{CB804C8E-1695-4511-BEC7-4E5281A4DC7A}"/>
    <cellStyle name="Comma 2 5 3 2 2 2 3 3" xfId="20547" xr:uid="{AECF5569-8FFF-4D41-A8DC-498EE5280409}"/>
    <cellStyle name="Comma 2 5 3 2 2 2 3 3 2" xfId="51371" xr:uid="{344153B4-2D69-4816-B140-02FA874EF48B}"/>
    <cellStyle name="Comma 2 5 3 2 2 2 3 4" xfId="35961" xr:uid="{D3BD59B5-BB11-4AD1-A8DE-5EACE8F7C006}"/>
    <cellStyle name="Comma 2 5 3 2 2 2 4" xfId="9142" xr:uid="{E91A2859-E7D9-47E3-9A0D-44F4C5DA0EE3}"/>
    <cellStyle name="Comma 2 5 3 2 2 2 4 2" xfId="24553" xr:uid="{4547846A-CD58-4BB1-B653-E865D4083391}"/>
    <cellStyle name="Comma 2 5 3 2 2 2 4 2 2" xfId="55377" xr:uid="{61E6668A-B3C4-4A9A-87DA-ED2E029AA386}"/>
    <cellStyle name="Comma 2 5 3 2 2 2 4 3" xfId="39967" xr:uid="{D5795852-C1BC-4C24-8C58-C43DADB3EAE1}"/>
    <cellStyle name="Comma 2 5 3 2 2 2 5" xfId="16744" xr:uid="{06FD92D6-122C-4CA0-A120-431E6D20FE6C}"/>
    <cellStyle name="Comma 2 5 3 2 2 2 5 2" xfId="47568" xr:uid="{378662C2-DF3F-41D3-A7B6-499C25F0A327}"/>
    <cellStyle name="Comma 2 5 3 2 2 2 6" xfId="32158" xr:uid="{C5F37CB9-344B-493F-803E-9AD464512AF5}"/>
    <cellStyle name="Comma 2 5 3 2 2 3" xfId="1964" xr:uid="{9AE226A4-020E-4E84-95B6-A331E459F902}"/>
    <cellStyle name="Comma 2 5 3 2 2 3 2" xfId="3863" xr:uid="{98686278-B740-4AE6-8354-69625898D02A}"/>
    <cellStyle name="Comma 2 5 3 2 2 3 2 2" xfId="7666" xr:uid="{A61629CC-380F-43E3-9C82-C142F06E46A1}"/>
    <cellStyle name="Comma 2 5 3 2 2 3 2 2 2" xfId="15477" xr:uid="{7E5BB05F-E28C-4C68-8C2F-B156F018E06C}"/>
    <cellStyle name="Comma 2 5 3 2 2 3 2 2 2 2" xfId="30888" xr:uid="{B9988983-A9D2-4521-84C9-93E7D70B5AFE}"/>
    <cellStyle name="Comma 2 5 3 2 2 3 2 2 2 2 2" xfId="61712" xr:uid="{4D636FE2-9389-4291-9837-75127BDB351D}"/>
    <cellStyle name="Comma 2 5 3 2 2 3 2 2 2 3" xfId="46302" xr:uid="{4A080F15-A5CD-401B-907F-096DC662EBF9}"/>
    <cellStyle name="Comma 2 5 3 2 2 3 2 2 3" xfId="23079" xr:uid="{8E7655AB-0944-4324-9FD0-A11561FE5112}"/>
    <cellStyle name="Comma 2 5 3 2 2 3 2 2 3 2" xfId="53903" xr:uid="{3ADE2602-B131-4CC4-8D7E-6FD9BD687220}"/>
    <cellStyle name="Comma 2 5 3 2 2 3 2 2 4" xfId="38493" xr:uid="{24279564-9EB0-43ED-916E-BEAC8E4E394B}"/>
    <cellStyle name="Comma 2 5 3 2 2 3 2 3" xfId="11674" xr:uid="{A1A41ABB-4673-442A-9C6D-AD1D0C8F0B9C}"/>
    <cellStyle name="Comma 2 5 3 2 2 3 2 3 2" xfId="27085" xr:uid="{1C61D83A-A574-4AED-82F2-5C78493B220C}"/>
    <cellStyle name="Comma 2 5 3 2 2 3 2 3 2 2" xfId="57909" xr:uid="{47114613-3879-47CA-8EB9-EC5E63F3C36F}"/>
    <cellStyle name="Comma 2 5 3 2 2 3 2 3 3" xfId="42499" xr:uid="{E41E2CE5-D0EC-49D6-A099-8059CDD3E7FC}"/>
    <cellStyle name="Comma 2 5 3 2 2 3 2 4" xfId="19276" xr:uid="{6736E18A-5FC8-43FD-992F-C4F664D58D1A}"/>
    <cellStyle name="Comma 2 5 3 2 2 3 2 4 2" xfId="50100" xr:uid="{CCB39B12-4A05-453D-80CC-DCF22937D5D1}"/>
    <cellStyle name="Comma 2 5 3 2 2 3 2 5" xfId="34690" xr:uid="{D4C3886D-C8F9-4182-B124-3E930AB8353D}"/>
    <cellStyle name="Comma 2 5 3 2 2 3 3" xfId="5767" xr:uid="{21895BCB-3B4C-450B-BB4A-4B954968EC47}"/>
    <cellStyle name="Comma 2 5 3 2 2 3 3 2" xfId="13578" xr:uid="{9C8C0F5D-2B72-48A4-8995-9321ABFE2D64}"/>
    <cellStyle name="Comma 2 5 3 2 2 3 3 2 2" xfId="28989" xr:uid="{85455271-5626-4FB4-A038-F62DE06671FC}"/>
    <cellStyle name="Comma 2 5 3 2 2 3 3 2 2 2" xfId="59813" xr:uid="{31694F1B-C700-46A5-8817-F0C476F5968D}"/>
    <cellStyle name="Comma 2 5 3 2 2 3 3 2 3" xfId="44403" xr:uid="{724FA5F5-73A2-4CD4-AA70-FBC485D6A3DA}"/>
    <cellStyle name="Comma 2 5 3 2 2 3 3 3" xfId="21180" xr:uid="{D5E69411-5290-4C79-85EA-DDB599E17E14}"/>
    <cellStyle name="Comma 2 5 3 2 2 3 3 3 2" xfId="52004" xr:uid="{CD5A26E6-7C8A-456B-8323-C5E971426362}"/>
    <cellStyle name="Comma 2 5 3 2 2 3 3 4" xfId="36594" xr:uid="{AAA4C33C-49E8-4478-AB52-B4D16B535051}"/>
    <cellStyle name="Comma 2 5 3 2 2 3 4" xfId="9775" xr:uid="{94551D2A-A803-4501-A78E-018E5745F923}"/>
    <cellStyle name="Comma 2 5 3 2 2 3 4 2" xfId="25186" xr:uid="{12333C63-26CD-4A52-8E27-AEE718E4A4C0}"/>
    <cellStyle name="Comma 2 5 3 2 2 3 4 2 2" xfId="56010" xr:uid="{17E7EBE9-C19D-4FA8-8518-9FCAFDF01B9C}"/>
    <cellStyle name="Comma 2 5 3 2 2 3 4 3" xfId="40600" xr:uid="{7D5FF802-4CB9-4446-BFCA-BC2D09E168D4}"/>
    <cellStyle name="Comma 2 5 3 2 2 3 5" xfId="17377" xr:uid="{1F72C50E-3B77-43BC-AE7A-5D2EF245C815}"/>
    <cellStyle name="Comma 2 5 3 2 2 3 5 2" xfId="48201" xr:uid="{7B2A4B07-422E-4AD7-BD63-FA92D050332A}"/>
    <cellStyle name="Comma 2 5 3 2 2 3 6" xfId="32791" xr:uid="{459CAAF2-1C76-40CF-AF69-6C2186250036}"/>
    <cellStyle name="Comma 2 5 3 2 2 4" xfId="2597" xr:uid="{22D05C3F-AD91-4F0A-9EC5-6E5D6D598DB8}"/>
    <cellStyle name="Comma 2 5 3 2 2 4 2" xfId="6400" xr:uid="{A3B4EB8A-8FFC-40E4-A07E-F291AFD4E993}"/>
    <cellStyle name="Comma 2 5 3 2 2 4 2 2" xfId="14211" xr:uid="{456512C5-DCB6-476B-A791-BD7F0F3F27C9}"/>
    <cellStyle name="Comma 2 5 3 2 2 4 2 2 2" xfId="29622" xr:uid="{447389AF-C80C-41A5-898F-556ED5B2E356}"/>
    <cellStyle name="Comma 2 5 3 2 2 4 2 2 2 2" xfId="60446" xr:uid="{B0DB7F88-66D0-4FB0-B2CB-38E8FF4186B0}"/>
    <cellStyle name="Comma 2 5 3 2 2 4 2 2 3" xfId="45036" xr:uid="{E794DC92-6731-4C4C-AB82-6840EA7EAF75}"/>
    <cellStyle name="Comma 2 5 3 2 2 4 2 3" xfId="21813" xr:uid="{FA68A0CD-6C07-4CD8-9F1E-8994D155B213}"/>
    <cellStyle name="Comma 2 5 3 2 2 4 2 3 2" xfId="52637" xr:uid="{9583DF3F-9370-44EA-914F-448F67F09D7A}"/>
    <cellStyle name="Comma 2 5 3 2 2 4 2 4" xfId="37227" xr:uid="{11162222-3926-4A62-91D7-760E6AAEEF80}"/>
    <cellStyle name="Comma 2 5 3 2 2 4 3" xfId="10408" xr:uid="{7A36046F-FD1B-414D-A5B7-5C181B1D661F}"/>
    <cellStyle name="Comma 2 5 3 2 2 4 3 2" xfId="25819" xr:uid="{11F1E965-EA8D-47ED-9ADE-97A284F4AD4F}"/>
    <cellStyle name="Comma 2 5 3 2 2 4 3 2 2" xfId="56643" xr:uid="{68CC8D5F-365C-44C0-B037-7BAEA65DF8DB}"/>
    <cellStyle name="Comma 2 5 3 2 2 4 3 3" xfId="41233" xr:uid="{4A1B0DED-AAA8-4005-AD40-24BD953451F8}"/>
    <cellStyle name="Comma 2 5 3 2 2 4 4" xfId="18010" xr:uid="{06B24FCA-2C97-4A8E-9CE9-00A487F7DBE6}"/>
    <cellStyle name="Comma 2 5 3 2 2 4 4 2" xfId="48834" xr:uid="{9B94EC30-6B21-4779-9CFF-B72F0E7916F9}"/>
    <cellStyle name="Comma 2 5 3 2 2 4 5" xfId="33424" xr:uid="{20CAF283-6180-4B28-827A-8FE81B8BA46E}"/>
    <cellStyle name="Comma 2 5 3 2 2 5" xfId="4501" xr:uid="{C2281663-7928-44E5-8343-4551037E5558}"/>
    <cellStyle name="Comma 2 5 3 2 2 5 2" xfId="12312" xr:uid="{56469CA3-19CA-48EF-8F14-A5EA279CFA1F}"/>
    <cellStyle name="Comma 2 5 3 2 2 5 2 2" xfId="27723" xr:uid="{33F76106-6787-4347-A31A-2E50C3A91B1A}"/>
    <cellStyle name="Comma 2 5 3 2 2 5 2 2 2" xfId="58547" xr:uid="{F0F376E3-98FF-4540-9264-D03E9865698A}"/>
    <cellStyle name="Comma 2 5 3 2 2 5 2 3" xfId="43137" xr:uid="{856356FC-A6AC-4859-B59C-CF9609BB16F0}"/>
    <cellStyle name="Comma 2 5 3 2 2 5 3" xfId="19914" xr:uid="{BAFB25AC-AB7C-47A3-86AB-859199A18B86}"/>
    <cellStyle name="Comma 2 5 3 2 2 5 3 2" xfId="50738" xr:uid="{F05F2315-C12E-49C0-AC13-CBF94265560D}"/>
    <cellStyle name="Comma 2 5 3 2 2 5 4" xfId="35328" xr:uid="{EA9A0BC5-EDEB-47C2-9B49-6AE8E6162614}"/>
    <cellStyle name="Comma 2 5 3 2 2 6" xfId="8509" xr:uid="{49309792-AEFC-498B-AFEF-1BE48AD1A502}"/>
    <cellStyle name="Comma 2 5 3 2 2 6 2" xfId="23920" xr:uid="{A2504CBC-925E-4754-B05A-FFCD95FD2D92}"/>
    <cellStyle name="Comma 2 5 3 2 2 6 2 2" xfId="54744" xr:uid="{AD53914B-0682-4933-9729-32F8A4572AAE}"/>
    <cellStyle name="Comma 2 5 3 2 2 6 3" xfId="39334" xr:uid="{D6D798BA-88B1-4003-8B8F-6C1307549637}"/>
    <cellStyle name="Comma 2 5 3 2 2 7" xfId="16111" xr:uid="{7D064134-12FC-4E93-A9B0-C179F7D67AA2}"/>
    <cellStyle name="Comma 2 5 3 2 2 7 2" xfId="46935" xr:uid="{376330FA-293E-4D50-B4B9-8ED02ABB5B42}"/>
    <cellStyle name="Comma 2 5 3 2 2 8" xfId="31525" xr:uid="{BD636619-9BBB-4D3C-B940-EC69C25D1DE8}"/>
    <cellStyle name="Comma 2 5 3 2 3" xfId="489" xr:uid="{D4730D89-8C31-4436-A67E-D898451813D2}"/>
    <cellStyle name="Comma 2 5 3 2 3 2" xfId="1122" xr:uid="{16E9B55F-285A-417F-BD56-CF76A7A21C56}"/>
    <cellStyle name="Comma 2 5 3 2 3 2 2" xfId="3021" xr:uid="{269E7782-FA50-4B84-91D9-BFA553F3B939}"/>
    <cellStyle name="Comma 2 5 3 2 3 2 2 2" xfId="6824" xr:uid="{32249551-EE9C-4264-977D-390CBB84F23E}"/>
    <cellStyle name="Comma 2 5 3 2 3 2 2 2 2" xfId="14635" xr:uid="{BA6055AE-1063-4D7A-B407-07F73787CDB0}"/>
    <cellStyle name="Comma 2 5 3 2 3 2 2 2 2 2" xfId="30046" xr:uid="{1791D7BD-D7EC-435B-BA80-E9203F1F100D}"/>
    <cellStyle name="Comma 2 5 3 2 3 2 2 2 2 2 2" xfId="60870" xr:uid="{359166AA-BC80-4933-B715-687E2F13B20E}"/>
    <cellStyle name="Comma 2 5 3 2 3 2 2 2 2 3" xfId="45460" xr:uid="{A96F5F35-4044-47FE-B4D0-BEC6335C68FD}"/>
    <cellStyle name="Comma 2 5 3 2 3 2 2 2 3" xfId="22237" xr:uid="{751B684C-701E-4267-8944-2D16DC29145F}"/>
    <cellStyle name="Comma 2 5 3 2 3 2 2 2 3 2" xfId="53061" xr:uid="{E3569892-1882-44FA-B32C-228FBD616C74}"/>
    <cellStyle name="Comma 2 5 3 2 3 2 2 2 4" xfId="37651" xr:uid="{5EE275D7-DDCE-4120-81EE-C2B97628A786}"/>
    <cellStyle name="Comma 2 5 3 2 3 2 2 3" xfId="10832" xr:uid="{7083F628-16D1-4606-9C18-6F5D75367B4F}"/>
    <cellStyle name="Comma 2 5 3 2 3 2 2 3 2" xfId="26243" xr:uid="{53B15D63-A112-4CE5-A10C-DE84E7306E40}"/>
    <cellStyle name="Comma 2 5 3 2 3 2 2 3 2 2" xfId="57067" xr:uid="{FF7B8A71-76D0-4195-9455-0C9FE3DE69FD}"/>
    <cellStyle name="Comma 2 5 3 2 3 2 2 3 3" xfId="41657" xr:uid="{E19543A6-F851-4823-84E7-767AE83426DE}"/>
    <cellStyle name="Comma 2 5 3 2 3 2 2 4" xfId="18434" xr:uid="{7915A31E-CE50-4C22-A6E2-E1C19D66F731}"/>
    <cellStyle name="Comma 2 5 3 2 3 2 2 4 2" xfId="49258" xr:uid="{87A31BCF-5C22-49D9-B33C-66CDC7EA6335}"/>
    <cellStyle name="Comma 2 5 3 2 3 2 2 5" xfId="33848" xr:uid="{2B9C3EC7-6367-481F-B2AB-CDB57DAE96FF}"/>
    <cellStyle name="Comma 2 5 3 2 3 2 3" xfId="4925" xr:uid="{9ED6E98F-454B-4235-9C19-194530B5D5FB}"/>
    <cellStyle name="Comma 2 5 3 2 3 2 3 2" xfId="12736" xr:uid="{224E3A0E-80C7-4118-8DD0-024622872A22}"/>
    <cellStyle name="Comma 2 5 3 2 3 2 3 2 2" xfId="28147" xr:uid="{33E4B63C-507C-4D73-B3AC-5658C74B7D95}"/>
    <cellStyle name="Comma 2 5 3 2 3 2 3 2 2 2" xfId="58971" xr:uid="{DE594A37-4EC3-4419-AE70-06A965255D62}"/>
    <cellStyle name="Comma 2 5 3 2 3 2 3 2 3" xfId="43561" xr:uid="{70A89FFA-BE24-4BC7-BF1B-53C575B5C163}"/>
    <cellStyle name="Comma 2 5 3 2 3 2 3 3" xfId="20338" xr:uid="{C2620CFB-8FA0-40DF-A49F-D1D84FB19CE4}"/>
    <cellStyle name="Comma 2 5 3 2 3 2 3 3 2" xfId="51162" xr:uid="{4F27F21F-C209-4F5D-B4DD-BD51F36C38A5}"/>
    <cellStyle name="Comma 2 5 3 2 3 2 3 4" xfId="35752" xr:uid="{49CEC7DB-14E3-44FB-8339-23EAF1EA7185}"/>
    <cellStyle name="Comma 2 5 3 2 3 2 4" xfId="8933" xr:uid="{0533E792-F0C5-44FC-84D4-BF5421C2F004}"/>
    <cellStyle name="Comma 2 5 3 2 3 2 4 2" xfId="24344" xr:uid="{D5B962FA-A86A-4359-93C6-AB4F7B2795AB}"/>
    <cellStyle name="Comma 2 5 3 2 3 2 4 2 2" xfId="55168" xr:uid="{B07A0B93-CC7F-44B0-A5DF-376049EB0C04}"/>
    <cellStyle name="Comma 2 5 3 2 3 2 4 3" xfId="39758" xr:uid="{FCFA7253-41CC-41C0-B091-4AAEA74649DC}"/>
    <cellStyle name="Comma 2 5 3 2 3 2 5" xfId="16535" xr:uid="{9E710B6B-697C-4226-869D-E52838D871D5}"/>
    <cellStyle name="Comma 2 5 3 2 3 2 5 2" xfId="47359" xr:uid="{7D47D89F-810E-4AB8-857E-DF1B79BBE746}"/>
    <cellStyle name="Comma 2 5 3 2 3 2 6" xfId="31949" xr:uid="{C4C2ECEA-A91C-4B2E-9CF7-A9D0B8D1E84D}"/>
    <cellStyle name="Comma 2 5 3 2 3 3" xfId="1755" xr:uid="{C726330D-20A9-4E66-88BA-7804CE77BAA4}"/>
    <cellStyle name="Comma 2 5 3 2 3 3 2" xfId="3654" xr:uid="{B49FBFD8-3D8C-469A-897F-50A3E87D5EBA}"/>
    <cellStyle name="Comma 2 5 3 2 3 3 2 2" xfId="7457" xr:uid="{A8C78322-DE00-4202-A40D-B172E7688F1C}"/>
    <cellStyle name="Comma 2 5 3 2 3 3 2 2 2" xfId="15268" xr:uid="{D5A978B5-2EA3-46D7-9592-4EB9F3997EDA}"/>
    <cellStyle name="Comma 2 5 3 2 3 3 2 2 2 2" xfId="30679" xr:uid="{E207D5F0-A755-4715-9A6C-2B786F343345}"/>
    <cellStyle name="Comma 2 5 3 2 3 3 2 2 2 2 2" xfId="61503" xr:uid="{9C07232C-23A0-4B85-A792-DAF54EFB525C}"/>
    <cellStyle name="Comma 2 5 3 2 3 3 2 2 2 3" xfId="46093" xr:uid="{7CF81710-1366-4513-B72D-009F6A8EC917}"/>
    <cellStyle name="Comma 2 5 3 2 3 3 2 2 3" xfId="22870" xr:uid="{88CB971D-C9D6-4D24-8582-C87BD89704A9}"/>
    <cellStyle name="Comma 2 5 3 2 3 3 2 2 3 2" xfId="53694" xr:uid="{EEA5F428-4C72-450E-A659-D5B6C3FCA89F}"/>
    <cellStyle name="Comma 2 5 3 2 3 3 2 2 4" xfId="38284" xr:uid="{9601F1FB-A353-4CA1-AF4D-EC6C18B74CA8}"/>
    <cellStyle name="Comma 2 5 3 2 3 3 2 3" xfId="11465" xr:uid="{F23A2F14-8474-4A1A-81C7-F104675AC64C}"/>
    <cellStyle name="Comma 2 5 3 2 3 3 2 3 2" xfId="26876" xr:uid="{7A76DA84-F2B0-477D-942B-1D71215E0EA1}"/>
    <cellStyle name="Comma 2 5 3 2 3 3 2 3 2 2" xfId="57700" xr:uid="{1459C347-32C0-436C-A0CA-FD20AF7CF350}"/>
    <cellStyle name="Comma 2 5 3 2 3 3 2 3 3" xfId="42290" xr:uid="{38705736-F34F-44D6-9766-957DDD1AA2DD}"/>
    <cellStyle name="Comma 2 5 3 2 3 3 2 4" xfId="19067" xr:uid="{6BDA0203-17CD-44E0-8179-1C7364B54C9F}"/>
    <cellStyle name="Comma 2 5 3 2 3 3 2 4 2" xfId="49891" xr:uid="{887AE505-7FC1-469F-8B88-D427E0FB2049}"/>
    <cellStyle name="Comma 2 5 3 2 3 3 2 5" xfId="34481" xr:uid="{C088ABAA-B3EF-4908-8CA3-943797D052A5}"/>
    <cellStyle name="Comma 2 5 3 2 3 3 3" xfId="5558" xr:uid="{4858BFDE-1A18-4A14-9DF9-4E7AE478D193}"/>
    <cellStyle name="Comma 2 5 3 2 3 3 3 2" xfId="13369" xr:uid="{57883E46-929E-4181-BEB8-3CC6D23377AE}"/>
    <cellStyle name="Comma 2 5 3 2 3 3 3 2 2" xfId="28780" xr:uid="{B4642148-E178-456C-AF7A-0AE1C0B246AA}"/>
    <cellStyle name="Comma 2 5 3 2 3 3 3 2 2 2" xfId="59604" xr:uid="{5856BF46-105D-4772-B34F-492057B767EE}"/>
    <cellStyle name="Comma 2 5 3 2 3 3 3 2 3" xfId="44194" xr:uid="{7AF4D277-48AA-45A1-9C8F-ECFD9718770C}"/>
    <cellStyle name="Comma 2 5 3 2 3 3 3 3" xfId="20971" xr:uid="{78D4AC3F-1E69-443F-8383-7CF47CC55AA2}"/>
    <cellStyle name="Comma 2 5 3 2 3 3 3 3 2" xfId="51795" xr:uid="{A81C32D9-5418-4276-A814-E57201289134}"/>
    <cellStyle name="Comma 2 5 3 2 3 3 3 4" xfId="36385" xr:uid="{202D172E-C741-4B39-A3B4-8E98100C6762}"/>
    <cellStyle name="Comma 2 5 3 2 3 3 4" xfId="9566" xr:uid="{7F635078-A316-4040-9B4B-8DB04A292478}"/>
    <cellStyle name="Comma 2 5 3 2 3 3 4 2" xfId="24977" xr:uid="{30D35A1D-12C4-4CCE-860A-CD9AFB6EF2A6}"/>
    <cellStyle name="Comma 2 5 3 2 3 3 4 2 2" xfId="55801" xr:uid="{19249695-2A70-4B09-A962-5D555F41C4FB}"/>
    <cellStyle name="Comma 2 5 3 2 3 3 4 3" xfId="40391" xr:uid="{88975974-EC2A-45A9-9B5F-33126860B645}"/>
    <cellStyle name="Comma 2 5 3 2 3 3 5" xfId="17168" xr:uid="{ADE154C6-41BB-4BD0-AA83-33BAAA31D9C7}"/>
    <cellStyle name="Comma 2 5 3 2 3 3 5 2" xfId="47992" xr:uid="{01CCD4E7-FB2F-4E66-9F20-BA2890784498}"/>
    <cellStyle name="Comma 2 5 3 2 3 3 6" xfId="32582" xr:uid="{AD5172B3-5FDC-4675-87FD-651A51B6B38E}"/>
    <cellStyle name="Comma 2 5 3 2 3 4" xfId="2388" xr:uid="{97675330-490F-4C37-96CB-1740E16F0131}"/>
    <cellStyle name="Comma 2 5 3 2 3 4 2" xfId="6191" xr:uid="{017EF28E-F0B2-4A77-AF11-64A70F7446CF}"/>
    <cellStyle name="Comma 2 5 3 2 3 4 2 2" xfId="14002" xr:uid="{11AA086A-A545-452C-822B-DD3FB255255A}"/>
    <cellStyle name="Comma 2 5 3 2 3 4 2 2 2" xfId="29413" xr:uid="{2D56BB7B-2B52-44B2-8AC8-65D1609941D7}"/>
    <cellStyle name="Comma 2 5 3 2 3 4 2 2 2 2" xfId="60237" xr:uid="{DB09CE49-5435-4977-8199-46A4076FB970}"/>
    <cellStyle name="Comma 2 5 3 2 3 4 2 2 3" xfId="44827" xr:uid="{25519404-8312-46AD-B227-6DFC5E645E40}"/>
    <cellStyle name="Comma 2 5 3 2 3 4 2 3" xfId="21604" xr:uid="{489F00DA-0F1C-4150-9A3C-7EA4E0D5CBA4}"/>
    <cellStyle name="Comma 2 5 3 2 3 4 2 3 2" xfId="52428" xr:uid="{106B1073-465F-456E-8D0F-511E78FC7356}"/>
    <cellStyle name="Comma 2 5 3 2 3 4 2 4" xfId="37018" xr:uid="{18C60C0E-710D-4488-9577-A06D795B88D5}"/>
    <cellStyle name="Comma 2 5 3 2 3 4 3" xfId="10199" xr:uid="{36D461EC-FD71-47E6-9AEA-A0B91EA3C9EE}"/>
    <cellStyle name="Comma 2 5 3 2 3 4 3 2" xfId="25610" xr:uid="{2851DA7D-3310-43FB-9FA6-269B0E24D931}"/>
    <cellStyle name="Comma 2 5 3 2 3 4 3 2 2" xfId="56434" xr:uid="{11281CBD-BA00-4C35-87F7-918E081DE301}"/>
    <cellStyle name="Comma 2 5 3 2 3 4 3 3" xfId="41024" xr:uid="{667AE238-CC6F-492E-AC36-50C87F3F35E5}"/>
    <cellStyle name="Comma 2 5 3 2 3 4 4" xfId="17801" xr:uid="{BAA8C083-BF47-46D5-9F85-CF769E06F0A4}"/>
    <cellStyle name="Comma 2 5 3 2 3 4 4 2" xfId="48625" xr:uid="{AF777A6E-9F3C-4ED9-9804-C4342910947E}"/>
    <cellStyle name="Comma 2 5 3 2 3 4 5" xfId="33215" xr:uid="{B1C35E79-5D16-431B-90DD-4852728BEA02}"/>
    <cellStyle name="Comma 2 5 3 2 3 5" xfId="4292" xr:uid="{B2930BFC-E4DF-49C7-8102-FAA561A9C45D}"/>
    <cellStyle name="Comma 2 5 3 2 3 5 2" xfId="12103" xr:uid="{D47A1BCE-9C91-4281-964E-94AD27951509}"/>
    <cellStyle name="Comma 2 5 3 2 3 5 2 2" xfId="27514" xr:uid="{79FCE1FD-CD73-4C6E-8A9A-89BF02E3036B}"/>
    <cellStyle name="Comma 2 5 3 2 3 5 2 2 2" xfId="58338" xr:uid="{094245FE-01B5-4909-B7CF-EA8D10E505A2}"/>
    <cellStyle name="Comma 2 5 3 2 3 5 2 3" xfId="42928" xr:uid="{9B5537C5-4684-4344-BD9F-4213B738BCF2}"/>
    <cellStyle name="Comma 2 5 3 2 3 5 3" xfId="19705" xr:uid="{7996A4CF-D7F6-4360-985B-590A602B17FD}"/>
    <cellStyle name="Comma 2 5 3 2 3 5 3 2" xfId="50529" xr:uid="{B7A2EFEE-F543-4D41-8C2D-F851BDCB595C}"/>
    <cellStyle name="Comma 2 5 3 2 3 5 4" xfId="35119" xr:uid="{A448D32B-4C3E-4068-A779-84EE5741B178}"/>
    <cellStyle name="Comma 2 5 3 2 3 6" xfId="8300" xr:uid="{8C96EC97-05AD-4BA6-90A7-7270ABB6A64F}"/>
    <cellStyle name="Comma 2 5 3 2 3 6 2" xfId="23711" xr:uid="{1EB53CB1-3B5F-425A-9076-663D22DC5E49}"/>
    <cellStyle name="Comma 2 5 3 2 3 6 2 2" xfId="54535" xr:uid="{BF84258B-1560-48C5-AF7A-77AD5EC3F596}"/>
    <cellStyle name="Comma 2 5 3 2 3 6 3" xfId="39125" xr:uid="{13A0FDD6-1471-47C4-AB83-8A1EF9C92C89}"/>
    <cellStyle name="Comma 2 5 3 2 3 7" xfId="15902" xr:uid="{41EA70D1-C471-4B91-9FAB-B1C413B089DF}"/>
    <cellStyle name="Comma 2 5 3 2 3 7 2" xfId="46726" xr:uid="{8137C715-E113-4E09-AC17-0AA6FA39386A}"/>
    <cellStyle name="Comma 2 5 3 2 3 8" xfId="31316" xr:uid="{97AE091F-14EB-40EF-ABC1-3FFB3D6847FA}"/>
    <cellStyle name="Comma 2 5 3 2 4" xfId="909" xr:uid="{56817161-3779-4DCC-A36B-2E7C4C58BD7D}"/>
    <cellStyle name="Comma 2 5 3 2 4 2" xfId="2808" xr:uid="{05E1FA82-32B5-45FA-9FAF-9BBB9547A5EA}"/>
    <cellStyle name="Comma 2 5 3 2 4 2 2" xfId="6611" xr:uid="{6C576AE8-CC3D-4533-949B-C5B70779EB32}"/>
    <cellStyle name="Comma 2 5 3 2 4 2 2 2" xfId="14422" xr:uid="{F187739D-181C-43F7-843B-DD61D15967E2}"/>
    <cellStyle name="Comma 2 5 3 2 4 2 2 2 2" xfId="29833" xr:uid="{19D02AD7-78E6-4B42-AF33-E91907439DBC}"/>
    <cellStyle name="Comma 2 5 3 2 4 2 2 2 2 2" xfId="60657" xr:uid="{99802FE7-A537-4E95-8941-6F4ACA266893}"/>
    <cellStyle name="Comma 2 5 3 2 4 2 2 2 3" xfId="45247" xr:uid="{4DD59A2A-E9B8-4402-B6D6-506ECA749D89}"/>
    <cellStyle name="Comma 2 5 3 2 4 2 2 3" xfId="22024" xr:uid="{57B7164C-C689-4BFE-8C0C-6951BB50E513}"/>
    <cellStyle name="Comma 2 5 3 2 4 2 2 3 2" xfId="52848" xr:uid="{9CC8AE8D-0AA7-49CB-9D01-EC7F771F8077}"/>
    <cellStyle name="Comma 2 5 3 2 4 2 2 4" xfId="37438" xr:uid="{623305BB-971B-432F-9F2A-EAE6D3F3F2CD}"/>
    <cellStyle name="Comma 2 5 3 2 4 2 3" xfId="10619" xr:uid="{BABC183C-3D60-42C3-BE4C-21A19226CB78}"/>
    <cellStyle name="Comma 2 5 3 2 4 2 3 2" xfId="26030" xr:uid="{3BF48773-18D0-4F99-8A09-44EF8ACF40BC}"/>
    <cellStyle name="Comma 2 5 3 2 4 2 3 2 2" xfId="56854" xr:uid="{C4EC19DD-B641-4BFF-A143-C2784F6D8833}"/>
    <cellStyle name="Comma 2 5 3 2 4 2 3 3" xfId="41444" xr:uid="{C0F4D2E7-7708-4519-9E43-D47320D2ED67}"/>
    <cellStyle name="Comma 2 5 3 2 4 2 4" xfId="18221" xr:uid="{E5DE382E-3A61-4B54-A1C8-C2EF5ECBE14D}"/>
    <cellStyle name="Comma 2 5 3 2 4 2 4 2" xfId="49045" xr:uid="{7E06F531-972C-4B0A-823A-29A4CFE15E33}"/>
    <cellStyle name="Comma 2 5 3 2 4 2 5" xfId="33635" xr:uid="{2359C085-C457-419F-BEA9-85775AF286E0}"/>
    <cellStyle name="Comma 2 5 3 2 4 3" xfId="4712" xr:uid="{7DA96E71-74D1-469A-9B5C-F35BAC096E99}"/>
    <cellStyle name="Comma 2 5 3 2 4 3 2" xfId="12523" xr:uid="{95DA645D-08B2-4A45-9DD6-DD31C5965599}"/>
    <cellStyle name="Comma 2 5 3 2 4 3 2 2" xfId="27934" xr:uid="{9F90CAD8-7C98-45A2-868C-381DBE1ED9D8}"/>
    <cellStyle name="Comma 2 5 3 2 4 3 2 2 2" xfId="58758" xr:uid="{8B04A9D9-D1C7-482E-AAD4-425731BA5858}"/>
    <cellStyle name="Comma 2 5 3 2 4 3 2 3" xfId="43348" xr:uid="{DD712FFE-FA5E-4921-A393-64304DDDFECD}"/>
    <cellStyle name="Comma 2 5 3 2 4 3 3" xfId="20125" xr:uid="{C9A5F1B0-80D0-4628-B0B5-DB8D773EE48C}"/>
    <cellStyle name="Comma 2 5 3 2 4 3 3 2" xfId="50949" xr:uid="{99EEC032-D629-4D15-9A8D-8FC4CD072796}"/>
    <cellStyle name="Comma 2 5 3 2 4 3 4" xfId="35539" xr:uid="{918B5781-8CEB-4859-B699-64281A4CCFA8}"/>
    <cellStyle name="Comma 2 5 3 2 4 4" xfId="8720" xr:uid="{F6E4B673-60EA-448D-9746-3A365E801486}"/>
    <cellStyle name="Comma 2 5 3 2 4 4 2" xfId="24131" xr:uid="{7BE1DE18-6EC2-4C16-97AB-F813F942DB57}"/>
    <cellStyle name="Comma 2 5 3 2 4 4 2 2" xfId="54955" xr:uid="{29CBD3AA-6363-4EC9-95C9-92B8318AAA06}"/>
    <cellStyle name="Comma 2 5 3 2 4 4 3" xfId="39545" xr:uid="{F5FEEB73-4623-4D9E-9414-F4C19A554691}"/>
    <cellStyle name="Comma 2 5 3 2 4 5" xfId="16322" xr:uid="{2A4BABDB-B37C-4708-932B-198B5AC69DAE}"/>
    <cellStyle name="Comma 2 5 3 2 4 5 2" xfId="47146" xr:uid="{490B1BCA-EFF7-4A4B-83B7-E094BB423E42}"/>
    <cellStyle name="Comma 2 5 3 2 4 6" xfId="31736" xr:uid="{AC3F8FA9-10A8-4609-96E3-81F9C72D4339}"/>
    <cellStyle name="Comma 2 5 3 2 5" xfId="1542" xr:uid="{E0923405-9CB0-4E3E-A7FA-D6AFD7FF5605}"/>
    <cellStyle name="Comma 2 5 3 2 5 2" xfId="3441" xr:uid="{383011FB-EB1B-4EEB-9AD4-1A27B662B5D6}"/>
    <cellStyle name="Comma 2 5 3 2 5 2 2" xfId="7244" xr:uid="{A8DE9F3B-6258-4C7A-BB54-AEC02E14FE90}"/>
    <cellStyle name="Comma 2 5 3 2 5 2 2 2" xfId="15055" xr:uid="{7E63D225-AB7E-4824-A88B-8B3C23FF695C}"/>
    <cellStyle name="Comma 2 5 3 2 5 2 2 2 2" xfId="30466" xr:uid="{04E22B1B-EE03-4D7C-A48D-DB70C9183C0E}"/>
    <cellStyle name="Comma 2 5 3 2 5 2 2 2 2 2" xfId="61290" xr:uid="{EDC85FEB-694D-4465-AB77-DB7D3F5FDF3A}"/>
    <cellStyle name="Comma 2 5 3 2 5 2 2 2 3" xfId="45880" xr:uid="{6EE898D4-F560-4043-926E-491B6810F614}"/>
    <cellStyle name="Comma 2 5 3 2 5 2 2 3" xfId="22657" xr:uid="{B781B6BD-7AD1-4831-B05A-135DDD60994D}"/>
    <cellStyle name="Comma 2 5 3 2 5 2 2 3 2" xfId="53481" xr:uid="{8A21C76C-1DC0-45E8-AFAA-07BBA1E7F9D7}"/>
    <cellStyle name="Comma 2 5 3 2 5 2 2 4" xfId="38071" xr:uid="{B9A39271-5F8D-48B8-93E3-53E168EF95A3}"/>
    <cellStyle name="Comma 2 5 3 2 5 2 3" xfId="11252" xr:uid="{C89EAF84-E02D-414D-9001-09980AE498FB}"/>
    <cellStyle name="Comma 2 5 3 2 5 2 3 2" xfId="26663" xr:uid="{3FFDA20F-21C3-4AA1-BC25-A5AA91D61888}"/>
    <cellStyle name="Comma 2 5 3 2 5 2 3 2 2" xfId="57487" xr:uid="{C33D796D-A317-4BC3-96A1-0F8459B7B6BC}"/>
    <cellStyle name="Comma 2 5 3 2 5 2 3 3" xfId="42077" xr:uid="{BA24BD59-5352-4159-AE1E-C2FEDABD7CBD}"/>
    <cellStyle name="Comma 2 5 3 2 5 2 4" xfId="18854" xr:uid="{1E4A2780-9522-42D1-9AF5-789ACF023922}"/>
    <cellStyle name="Comma 2 5 3 2 5 2 4 2" xfId="49678" xr:uid="{48FBF146-DA3B-431F-A2E6-FBC6D2E2114C}"/>
    <cellStyle name="Comma 2 5 3 2 5 2 5" xfId="34268" xr:uid="{58290D82-EF15-469E-9E2A-F15C508A6E14}"/>
    <cellStyle name="Comma 2 5 3 2 5 3" xfId="5345" xr:uid="{54CCF9E9-ECB4-4058-BFB5-02B3EAE98E78}"/>
    <cellStyle name="Comma 2 5 3 2 5 3 2" xfId="13156" xr:uid="{FC2892E5-E96F-40BB-B048-29C1A31EBA09}"/>
    <cellStyle name="Comma 2 5 3 2 5 3 2 2" xfId="28567" xr:uid="{43D371C9-2C27-4C62-9E00-C5D1FAF6A3CB}"/>
    <cellStyle name="Comma 2 5 3 2 5 3 2 2 2" xfId="59391" xr:uid="{112A909A-F6BB-43BD-9590-766A9391BB00}"/>
    <cellStyle name="Comma 2 5 3 2 5 3 2 3" xfId="43981" xr:uid="{195739BF-19EF-471B-A2B0-C92B97ED1BB1}"/>
    <cellStyle name="Comma 2 5 3 2 5 3 3" xfId="20758" xr:uid="{529FAB30-1BF3-4D4C-AD89-417BEFD022D0}"/>
    <cellStyle name="Comma 2 5 3 2 5 3 3 2" xfId="51582" xr:uid="{AE03A317-D8F4-473F-A6A5-C5EC595902E6}"/>
    <cellStyle name="Comma 2 5 3 2 5 3 4" xfId="36172" xr:uid="{E21844E9-D70A-4CDB-AEFF-4C5C5E289257}"/>
    <cellStyle name="Comma 2 5 3 2 5 4" xfId="9353" xr:uid="{2F863C6A-F890-47D8-A41A-EEEA15E286D4}"/>
    <cellStyle name="Comma 2 5 3 2 5 4 2" xfId="24764" xr:uid="{EB8432BE-4FD6-4D0E-9BFB-28F25309E805}"/>
    <cellStyle name="Comma 2 5 3 2 5 4 2 2" xfId="55588" xr:uid="{EC388D1D-0257-4EE8-8DB5-0FD638ABAA18}"/>
    <cellStyle name="Comma 2 5 3 2 5 4 3" xfId="40178" xr:uid="{C0A0FAB9-3B2B-442B-B179-07F57F80C7FF}"/>
    <cellStyle name="Comma 2 5 3 2 5 5" xfId="16955" xr:uid="{290A35E3-6AFF-495E-9D03-6640EDE12B67}"/>
    <cellStyle name="Comma 2 5 3 2 5 5 2" xfId="47779" xr:uid="{D9EBB1F5-4CDA-4128-BE08-2060988566B9}"/>
    <cellStyle name="Comma 2 5 3 2 5 6" xfId="32369" xr:uid="{7BDB0135-1348-48E8-81E9-AA00C842BCB2}"/>
    <cellStyle name="Comma 2 5 3 2 6" xfId="2175" xr:uid="{E825CD6A-512C-4F0D-8D2E-1306EEAC1ABC}"/>
    <cellStyle name="Comma 2 5 3 2 6 2" xfId="5978" xr:uid="{B426CFF0-3F84-4285-AD80-5AB26088B39A}"/>
    <cellStyle name="Comma 2 5 3 2 6 2 2" xfId="13789" xr:uid="{68104678-4EE6-4E5B-878D-1EF51F8EDD96}"/>
    <cellStyle name="Comma 2 5 3 2 6 2 2 2" xfId="29200" xr:uid="{D218E28C-4112-4751-9544-C953B8684885}"/>
    <cellStyle name="Comma 2 5 3 2 6 2 2 2 2" xfId="60024" xr:uid="{1B90045C-CA8A-45BD-854F-DC429C2D796C}"/>
    <cellStyle name="Comma 2 5 3 2 6 2 2 3" xfId="44614" xr:uid="{F19E3867-6ABF-417D-99AA-40AF8508DEBF}"/>
    <cellStyle name="Comma 2 5 3 2 6 2 3" xfId="21391" xr:uid="{27B6C0F4-6172-4826-B6AB-45D64BDCFBFC}"/>
    <cellStyle name="Comma 2 5 3 2 6 2 3 2" xfId="52215" xr:uid="{2953B855-A267-44E2-B99E-D5FB37697B2F}"/>
    <cellStyle name="Comma 2 5 3 2 6 2 4" xfId="36805" xr:uid="{B432CB9E-DDEC-459C-9C5E-013058C02AC2}"/>
    <cellStyle name="Comma 2 5 3 2 6 3" xfId="9986" xr:uid="{64727031-6E0E-41DE-BD61-C553E8B7CDFB}"/>
    <cellStyle name="Comma 2 5 3 2 6 3 2" xfId="25397" xr:uid="{1BEEDB8D-9D5B-4444-929E-64F9B101D7C2}"/>
    <cellStyle name="Comma 2 5 3 2 6 3 2 2" xfId="56221" xr:uid="{31C721BD-3A6D-4294-BAC6-740885ED185E}"/>
    <cellStyle name="Comma 2 5 3 2 6 3 3" xfId="40811" xr:uid="{0BD7CEE8-B22D-49A3-93BB-557D8A6927DB}"/>
    <cellStyle name="Comma 2 5 3 2 6 4" xfId="17588" xr:uid="{8992E56F-5AD4-48A9-A67C-FE284C918088}"/>
    <cellStyle name="Comma 2 5 3 2 6 4 2" xfId="48412" xr:uid="{C5919E73-C5B9-4397-8101-62164E153AAD}"/>
    <cellStyle name="Comma 2 5 3 2 6 5" xfId="33002" xr:uid="{008257D8-243A-4968-A807-CB10C2270D52}"/>
    <cellStyle name="Comma 2 5 3 2 7" xfId="4079" xr:uid="{F1BEFC5C-F2E9-46E9-838E-A56DB3D4E6ED}"/>
    <cellStyle name="Comma 2 5 3 2 7 2" xfId="11890" xr:uid="{0961CA02-D371-44D1-AE92-E7EA35D7F23F}"/>
    <cellStyle name="Comma 2 5 3 2 7 2 2" xfId="27301" xr:uid="{667FF0EF-DC4C-415A-B365-431145011993}"/>
    <cellStyle name="Comma 2 5 3 2 7 2 2 2" xfId="58125" xr:uid="{9C1505D5-2DAE-4691-80A6-1ED5B90E4DF7}"/>
    <cellStyle name="Comma 2 5 3 2 7 2 3" xfId="42715" xr:uid="{722A1FFD-450D-4BE6-A65D-DFC625F0641C}"/>
    <cellStyle name="Comma 2 5 3 2 7 3" xfId="19492" xr:uid="{7635E9D5-A148-43CA-B07A-4A8E0C3DEFF5}"/>
    <cellStyle name="Comma 2 5 3 2 7 3 2" xfId="50316" xr:uid="{9813C1D5-78FB-4B44-8E08-2714D9A8B3E8}"/>
    <cellStyle name="Comma 2 5 3 2 7 4" xfId="34906" xr:uid="{BF86BE74-AA25-42FE-B4CB-5E375A63E790}"/>
    <cellStyle name="Comma 2 5 3 2 8" xfId="8087" xr:uid="{6C8BADB4-0AE2-4F2D-8BF3-C73873D6252E}"/>
    <cellStyle name="Comma 2 5 3 2 8 2" xfId="23498" xr:uid="{6EB83D25-C35D-4869-94C7-42C9583A353B}"/>
    <cellStyle name="Comma 2 5 3 2 8 2 2" xfId="54322" xr:uid="{84C591F1-C1CA-4A03-81F0-47B34C5F42FB}"/>
    <cellStyle name="Comma 2 5 3 2 8 3" xfId="38912" xr:uid="{987675D8-7F1F-434E-9D85-5B58227C93F5}"/>
    <cellStyle name="Comma 2 5 3 2 9" xfId="7878" xr:uid="{97686D2C-32DE-4028-BABF-BF0B19270417}"/>
    <cellStyle name="Comma 2 5 3 2 9 2" xfId="23289" xr:uid="{13B7CB46-0ADD-4EF6-9902-4AD66029F51A}"/>
    <cellStyle name="Comma 2 5 3 2 9 2 2" xfId="54113" xr:uid="{6BCE5AA1-6250-4248-93CF-8FA72253FA67}"/>
    <cellStyle name="Comma 2 5 3 2 9 3" xfId="38703" xr:uid="{ABE794F4-E082-4227-9334-6463279941CC}"/>
    <cellStyle name="Comma 2 5 3 3" xfId="616" xr:uid="{5E11E6AE-3E4E-4EE1-8494-27AEB02492DC}"/>
    <cellStyle name="Comma 2 5 3 3 2" xfId="1249" xr:uid="{B0E51757-67DC-4787-A3B2-B1EB6E1212A3}"/>
    <cellStyle name="Comma 2 5 3 3 2 2" xfId="3148" xr:uid="{91166AA9-5534-4251-9D45-0FD5691CF40C}"/>
    <cellStyle name="Comma 2 5 3 3 2 2 2" xfId="6951" xr:uid="{3E4A7581-4277-4E39-A6E2-265CF0A1CDA0}"/>
    <cellStyle name="Comma 2 5 3 3 2 2 2 2" xfId="14762" xr:uid="{C3F37489-DC90-41B1-9E65-A4EBDF46665C}"/>
    <cellStyle name="Comma 2 5 3 3 2 2 2 2 2" xfId="30173" xr:uid="{22B3C555-8DD0-415A-B49F-AA9527D5FE6B}"/>
    <cellStyle name="Comma 2 5 3 3 2 2 2 2 2 2" xfId="60997" xr:uid="{74DFE5A0-6918-47DA-AD97-B6C363E4CDD0}"/>
    <cellStyle name="Comma 2 5 3 3 2 2 2 2 3" xfId="45587" xr:uid="{7D948855-65EF-4F6F-8BE3-B2A234942C9D}"/>
    <cellStyle name="Comma 2 5 3 3 2 2 2 3" xfId="22364" xr:uid="{F8C5C507-0703-46D6-946E-18F94B1C26C6}"/>
    <cellStyle name="Comma 2 5 3 3 2 2 2 3 2" xfId="53188" xr:uid="{5BD2BDA0-363B-4DC5-BA82-56FEE072FAB2}"/>
    <cellStyle name="Comma 2 5 3 3 2 2 2 4" xfId="37778" xr:uid="{ED1CD00E-ED35-4EFA-93C7-A10702A5A931}"/>
    <cellStyle name="Comma 2 5 3 3 2 2 3" xfId="10959" xr:uid="{D2848C0A-5552-47D8-B227-91551AC03285}"/>
    <cellStyle name="Comma 2 5 3 3 2 2 3 2" xfId="26370" xr:uid="{EDA1C62F-C751-4C87-BB3D-E2A3BF3B3F24}"/>
    <cellStyle name="Comma 2 5 3 3 2 2 3 2 2" xfId="57194" xr:uid="{73F2A7F4-4BC8-45D8-9DEA-EAB60D4B434B}"/>
    <cellStyle name="Comma 2 5 3 3 2 2 3 3" xfId="41784" xr:uid="{56FE6E75-C1A3-43BB-8F39-210C19F04B87}"/>
    <cellStyle name="Comma 2 5 3 3 2 2 4" xfId="18561" xr:uid="{E0610A0F-C208-4C96-8CD0-BBC4471D0ACF}"/>
    <cellStyle name="Comma 2 5 3 3 2 2 4 2" xfId="49385" xr:uid="{89789A34-050C-43F9-B85C-D75A24FE9CD5}"/>
    <cellStyle name="Comma 2 5 3 3 2 2 5" xfId="33975" xr:uid="{968AE46B-8AB1-4392-8D96-3EA723454DA6}"/>
    <cellStyle name="Comma 2 5 3 3 2 3" xfId="5052" xr:uid="{908C63D9-D117-4E55-A952-FAA5109D4A2E}"/>
    <cellStyle name="Comma 2 5 3 3 2 3 2" xfId="12863" xr:uid="{14B2F06D-B9A2-4950-AF80-063F5AE90C98}"/>
    <cellStyle name="Comma 2 5 3 3 2 3 2 2" xfId="28274" xr:uid="{31C1A544-4D62-438A-AD41-CF51D4A7B308}"/>
    <cellStyle name="Comma 2 5 3 3 2 3 2 2 2" xfId="59098" xr:uid="{C021D253-4E5E-4CBE-B923-7B3D5E5F5C18}"/>
    <cellStyle name="Comma 2 5 3 3 2 3 2 3" xfId="43688" xr:uid="{1AE7DF82-7A4D-40D3-B9FF-FE2BD4CFA730}"/>
    <cellStyle name="Comma 2 5 3 3 2 3 3" xfId="20465" xr:uid="{812318A8-E5CE-4E84-9F75-5B54666CEA18}"/>
    <cellStyle name="Comma 2 5 3 3 2 3 3 2" xfId="51289" xr:uid="{6E674811-B638-488A-B568-B1449CAB7806}"/>
    <cellStyle name="Comma 2 5 3 3 2 3 4" xfId="35879" xr:uid="{98CC4928-2553-460D-9DAB-8E7BE9A06113}"/>
    <cellStyle name="Comma 2 5 3 3 2 4" xfId="9060" xr:uid="{8B9788A0-7CEC-4F2E-B6DF-A241592DE71A}"/>
    <cellStyle name="Comma 2 5 3 3 2 4 2" xfId="24471" xr:uid="{ABA6A70E-44C5-49BE-B434-7BEAA680BC4B}"/>
    <cellStyle name="Comma 2 5 3 3 2 4 2 2" xfId="55295" xr:uid="{BB57BA6F-6B84-4FB9-92F3-A6C7F0E19178}"/>
    <cellStyle name="Comma 2 5 3 3 2 4 3" xfId="39885" xr:uid="{098D80D5-AA13-4299-90A5-AEF685204D99}"/>
    <cellStyle name="Comma 2 5 3 3 2 5" xfId="16662" xr:uid="{0F67F639-DEA9-4897-94B9-A9AAC15FD3D0}"/>
    <cellStyle name="Comma 2 5 3 3 2 5 2" xfId="47486" xr:uid="{7DB30CA6-57B1-4763-86D3-6F9FA7AC4049}"/>
    <cellStyle name="Comma 2 5 3 3 2 6" xfId="32076" xr:uid="{4E559EB6-B1E7-4EE4-A631-CB7866776761}"/>
    <cellStyle name="Comma 2 5 3 3 3" xfId="1882" xr:uid="{C4CD22FC-226E-43C3-9BC7-9C77628D758F}"/>
    <cellStyle name="Comma 2 5 3 3 3 2" xfId="3781" xr:uid="{3B772F7F-DA2D-4E4D-B5E1-1BFEFD84BAEA}"/>
    <cellStyle name="Comma 2 5 3 3 3 2 2" xfId="7584" xr:uid="{F294DD35-D0DD-4DFC-9695-3F6396084280}"/>
    <cellStyle name="Comma 2 5 3 3 3 2 2 2" xfId="15395" xr:uid="{37E5BC6C-EC11-4EBC-83C6-4F21D0D0D501}"/>
    <cellStyle name="Comma 2 5 3 3 3 2 2 2 2" xfId="30806" xr:uid="{B9664370-1704-4E72-BB54-BCD27742A520}"/>
    <cellStyle name="Comma 2 5 3 3 3 2 2 2 2 2" xfId="61630" xr:uid="{511ED05F-33F1-4ACD-A9F3-0EBDBA6C9C2F}"/>
    <cellStyle name="Comma 2 5 3 3 3 2 2 2 3" xfId="46220" xr:uid="{D6D8240A-0414-4A0E-AA3D-CF72BC97771B}"/>
    <cellStyle name="Comma 2 5 3 3 3 2 2 3" xfId="22997" xr:uid="{7C637F9C-D818-435A-9FB1-2675C2154FF9}"/>
    <cellStyle name="Comma 2 5 3 3 3 2 2 3 2" xfId="53821" xr:uid="{1C3BDBC2-6333-4C15-B742-610903491C41}"/>
    <cellStyle name="Comma 2 5 3 3 3 2 2 4" xfId="38411" xr:uid="{DB66E88E-E83C-4EE9-9F41-88D8C07E3C58}"/>
    <cellStyle name="Comma 2 5 3 3 3 2 3" xfId="11592" xr:uid="{D1F02860-756B-45FD-B4C1-CAE9D56A89E0}"/>
    <cellStyle name="Comma 2 5 3 3 3 2 3 2" xfId="27003" xr:uid="{A8C807FA-0C0E-4A44-A2A8-98DE8B531A3D}"/>
    <cellStyle name="Comma 2 5 3 3 3 2 3 2 2" xfId="57827" xr:uid="{2CFAB568-D950-4ED3-8E8D-C05FF2A2DAAF}"/>
    <cellStyle name="Comma 2 5 3 3 3 2 3 3" xfId="42417" xr:uid="{53740F83-2AF5-4102-B65C-0AE195CC243C}"/>
    <cellStyle name="Comma 2 5 3 3 3 2 4" xfId="19194" xr:uid="{1108CF06-20C9-4CD5-A9A5-032B6FA4A8DE}"/>
    <cellStyle name="Comma 2 5 3 3 3 2 4 2" xfId="50018" xr:uid="{1DEE4093-66FC-4708-98A4-1B0AF3D1456C}"/>
    <cellStyle name="Comma 2 5 3 3 3 2 5" xfId="34608" xr:uid="{8283D9FF-793E-4944-9986-858C77B6825B}"/>
    <cellStyle name="Comma 2 5 3 3 3 3" xfId="5685" xr:uid="{4C63FB12-F429-4A24-9941-FC82438A302B}"/>
    <cellStyle name="Comma 2 5 3 3 3 3 2" xfId="13496" xr:uid="{7D8BB6A7-510B-4595-8E1A-2530E22F3325}"/>
    <cellStyle name="Comma 2 5 3 3 3 3 2 2" xfId="28907" xr:uid="{B3D759F0-30FC-4AAB-8122-D9987688ED6B}"/>
    <cellStyle name="Comma 2 5 3 3 3 3 2 2 2" xfId="59731" xr:uid="{9AE72890-E049-4A6D-A207-17E1D90D8498}"/>
    <cellStyle name="Comma 2 5 3 3 3 3 2 3" xfId="44321" xr:uid="{B665CA88-15BD-40A0-BFBC-1D9A4887B95E}"/>
    <cellStyle name="Comma 2 5 3 3 3 3 3" xfId="21098" xr:uid="{168A320D-4999-4A3E-AB09-B716710DC5A6}"/>
    <cellStyle name="Comma 2 5 3 3 3 3 3 2" xfId="51922" xr:uid="{9A2EC407-E3EC-4FC8-9703-D988E2371D25}"/>
    <cellStyle name="Comma 2 5 3 3 3 3 4" xfId="36512" xr:uid="{9C6E5178-3CFC-4B75-935E-7D1B518F69CC}"/>
    <cellStyle name="Comma 2 5 3 3 3 4" xfId="9693" xr:uid="{5276AB4E-16F7-4756-A1B5-F18E2D30408B}"/>
    <cellStyle name="Comma 2 5 3 3 3 4 2" xfId="25104" xr:uid="{8A0B383C-D5D8-4B61-86B7-46DE3D8E6C5C}"/>
    <cellStyle name="Comma 2 5 3 3 3 4 2 2" xfId="55928" xr:uid="{B289D943-7526-44A0-9CFD-CF4FFC4A91D7}"/>
    <cellStyle name="Comma 2 5 3 3 3 4 3" xfId="40518" xr:uid="{91B68C8D-0362-47C4-8FAB-B0D377EDAB21}"/>
    <cellStyle name="Comma 2 5 3 3 3 5" xfId="17295" xr:uid="{0C3A061F-F2AD-4F72-9D75-232E72937885}"/>
    <cellStyle name="Comma 2 5 3 3 3 5 2" xfId="48119" xr:uid="{08A5F699-424B-4139-9938-84927C34FB48}"/>
    <cellStyle name="Comma 2 5 3 3 3 6" xfId="32709" xr:uid="{6846C3BB-ABDC-444D-A138-E7E55D5083D8}"/>
    <cellStyle name="Comma 2 5 3 3 4" xfId="2515" xr:uid="{A7AA7780-1940-4B14-B285-D0F853A55016}"/>
    <cellStyle name="Comma 2 5 3 3 4 2" xfId="6318" xr:uid="{19A30F9A-487B-49E8-8639-8D848DD84FCE}"/>
    <cellStyle name="Comma 2 5 3 3 4 2 2" xfId="14129" xr:uid="{E674CD1F-A0DC-47D5-AD50-7EB2B1C82F38}"/>
    <cellStyle name="Comma 2 5 3 3 4 2 2 2" xfId="29540" xr:uid="{22754389-F473-493A-8098-A229DE0EB7C2}"/>
    <cellStyle name="Comma 2 5 3 3 4 2 2 2 2" xfId="60364" xr:uid="{E53909E7-61E7-44B3-AA76-27523E3B393F}"/>
    <cellStyle name="Comma 2 5 3 3 4 2 2 3" xfId="44954" xr:uid="{F7F2BAE2-B2C0-43EE-82A2-0D0B1E9AD480}"/>
    <cellStyle name="Comma 2 5 3 3 4 2 3" xfId="21731" xr:uid="{B76D1674-E336-4AF6-80D3-A9FCC400BD31}"/>
    <cellStyle name="Comma 2 5 3 3 4 2 3 2" xfId="52555" xr:uid="{00895EDF-5E7A-4BA2-9514-FF6FDA01C646}"/>
    <cellStyle name="Comma 2 5 3 3 4 2 4" xfId="37145" xr:uid="{FA536E0C-D5D6-4659-B392-E3F28833154C}"/>
    <cellStyle name="Comma 2 5 3 3 4 3" xfId="10326" xr:uid="{F7FDA0A6-4263-42D0-8896-559B0F9058A1}"/>
    <cellStyle name="Comma 2 5 3 3 4 3 2" xfId="25737" xr:uid="{2C736083-3F74-4FD0-8ED4-4B706907D2BA}"/>
    <cellStyle name="Comma 2 5 3 3 4 3 2 2" xfId="56561" xr:uid="{46AE5358-D0DC-4DFA-A6E6-FBECF13CC9DE}"/>
    <cellStyle name="Comma 2 5 3 3 4 3 3" xfId="41151" xr:uid="{880BCD03-0321-4A66-902A-0E471C9E0815}"/>
    <cellStyle name="Comma 2 5 3 3 4 4" xfId="17928" xr:uid="{1DDBC994-60CC-44BF-AB4A-96830D3320BD}"/>
    <cellStyle name="Comma 2 5 3 3 4 4 2" xfId="48752" xr:uid="{80CAB60B-D7B3-495F-A10D-33E924B14161}"/>
    <cellStyle name="Comma 2 5 3 3 4 5" xfId="33342" xr:uid="{B5E46682-60BE-407E-B53B-8F8849273006}"/>
    <cellStyle name="Comma 2 5 3 3 5" xfId="4419" xr:uid="{D5A465E8-D336-4637-9CDD-777353AB2B51}"/>
    <cellStyle name="Comma 2 5 3 3 5 2" xfId="12230" xr:uid="{19E024A8-6B8A-4922-8A9B-70285EE6C719}"/>
    <cellStyle name="Comma 2 5 3 3 5 2 2" xfId="27641" xr:uid="{F6FF3B19-6211-48E3-A1F9-1AE2EEB36747}"/>
    <cellStyle name="Comma 2 5 3 3 5 2 2 2" xfId="58465" xr:uid="{046C5854-BF91-49B7-8C92-95CD30F8FB4F}"/>
    <cellStyle name="Comma 2 5 3 3 5 2 3" xfId="43055" xr:uid="{C4DC96FA-F0C3-4D6F-B9D3-B3FF37D38A73}"/>
    <cellStyle name="Comma 2 5 3 3 5 3" xfId="19832" xr:uid="{7FEDF04A-69B9-4C06-9791-5DB8BE97F00E}"/>
    <cellStyle name="Comma 2 5 3 3 5 3 2" xfId="50656" xr:uid="{5AAF9AA8-6581-475C-B3AF-B876E7E7B4EB}"/>
    <cellStyle name="Comma 2 5 3 3 5 4" xfId="35246" xr:uid="{AE6ED180-DC97-459B-900B-450150744E0A}"/>
    <cellStyle name="Comma 2 5 3 3 6" xfId="8427" xr:uid="{3957C7E8-6754-4AE2-9181-22B72ED980F8}"/>
    <cellStyle name="Comma 2 5 3 3 6 2" xfId="23838" xr:uid="{CCEAF249-8C97-4E19-BC1F-362072155459}"/>
    <cellStyle name="Comma 2 5 3 3 6 2 2" xfId="54662" xr:uid="{B2BB77D8-F325-45D7-9274-65008AF09DAC}"/>
    <cellStyle name="Comma 2 5 3 3 6 3" xfId="39252" xr:uid="{D1D7C880-A91C-4E32-BFFF-88894433D74B}"/>
    <cellStyle name="Comma 2 5 3 3 7" xfId="16029" xr:uid="{F03E747C-B051-466C-AB90-DDA1CC00CE2A}"/>
    <cellStyle name="Comma 2 5 3 3 7 2" xfId="46853" xr:uid="{A4D730C4-0929-48B9-A6EF-41E56C8DC4AE}"/>
    <cellStyle name="Comma 2 5 3 3 8" xfId="31443" xr:uid="{CABA726B-F64D-4CC6-831D-8EE4E3BFAD92}"/>
    <cellStyle name="Comma 2 5 3 4" xfId="407" xr:uid="{60478E83-CECF-4764-A1F3-A4BDD1747435}"/>
    <cellStyle name="Comma 2 5 3 4 2" xfId="1040" xr:uid="{53CAD7D9-0849-47B9-88B3-1D38A6619D87}"/>
    <cellStyle name="Comma 2 5 3 4 2 2" xfId="2939" xr:uid="{D71AFE28-91A2-457C-89F6-08BA06BED441}"/>
    <cellStyle name="Comma 2 5 3 4 2 2 2" xfId="6742" xr:uid="{B77D3661-FA9D-4B84-836E-4975EDBA3D66}"/>
    <cellStyle name="Comma 2 5 3 4 2 2 2 2" xfId="14553" xr:uid="{F3E68341-487F-491B-9D45-E23BC71A8552}"/>
    <cellStyle name="Comma 2 5 3 4 2 2 2 2 2" xfId="29964" xr:uid="{F563210C-23EE-4ED9-B177-B1AB93FB9494}"/>
    <cellStyle name="Comma 2 5 3 4 2 2 2 2 2 2" xfId="60788" xr:uid="{4B194D93-7392-4B78-9382-FC0E21D546B0}"/>
    <cellStyle name="Comma 2 5 3 4 2 2 2 2 3" xfId="45378" xr:uid="{657A32AB-7640-4359-B46C-3F18E244E56E}"/>
    <cellStyle name="Comma 2 5 3 4 2 2 2 3" xfId="22155" xr:uid="{3080E0EB-41EA-4BD2-A142-4C06B6C1FE1A}"/>
    <cellStyle name="Comma 2 5 3 4 2 2 2 3 2" xfId="52979" xr:uid="{79A572A2-B539-4C6F-90DD-098B39C6E657}"/>
    <cellStyle name="Comma 2 5 3 4 2 2 2 4" xfId="37569" xr:uid="{5FD4071B-FEB9-4A16-A471-21D27990C85C}"/>
    <cellStyle name="Comma 2 5 3 4 2 2 3" xfId="10750" xr:uid="{7C31717B-1647-493A-A432-C83F6D96BB40}"/>
    <cellStyle name="Comma 2 5 3 4 2 2 3 2" xfId="26161" xr:uid="{08B0C3AE-4A51-4F35-A0A6-7C588CABE8F9}"/>
    <cellStyle name="Comma 2 5 3 4 2 2 3 2 2" xfId="56985" xr:uid="{17B54330-B324-40EC-A60C-F3394BD22EBE}"/>
    <cellStyle name="Comma 2 5 3 4 2 2 3 3" xfId="41575" xr:uid="{818F9B77-6CCC-4135-9A87-6D114CD85278}"/>
    <cellStyle name="Comma 2 5 3 4 2 2 4" xfId="18352" xr:uid="{6B03DD19-0CE9-4C50-B111-1658EBD99D86}"/>
    <cellStyle name="Comma 2 5 3 4 2 2 4 2" xfId="49176" xr:uid="{30E3A7CE-5A02-431F-B5BB-D98D3CE4F276}"/>
    <cellStyle name="Comma 2 5 3 4 2 2 5" xfId="33766" xr:uid="{10426410-D94E-49A6-AAFD-8E50E6EC426E}"/>
    <cellStyle name="Comma 2 5 3 4 2 3" xfId="4843" xr:uid="{68639FE7-D72F-4C9F-9E6B-DFBC714CE7BC}"/>
    <cellStyle name="Comma 2 5 3 4 2 3 2" xfId="12654" xr:uid="{6F2E0344-72BF-4C88-B6A6-20D530988BC4}"/>
    <cellStyle name="Comma 2 5 3 4 2 3 2 2" xfId="28065" xr:uid="{663CAC5D-F1E4-4939-B954-F0558F6F61AD}"/>
    <cellStyle name="Comma 2 5 3 4 2 3 2 2 2" xfId="58889" xr:uid="{2B68CE38-F190-4A60-AED9-C17277EEFC0D}"/>
    <cellStyle name="Comma 2 5 3 4 2 3 2 3" xfId="43479" xr:uid="{10B76E2D-E53F-46EA-8D7C-EAD7B6520D65}"/>
    <cellStyle name="Comma 2 5 3 4 2 3 3" xfId="20256" xr:uid="{DB0B59D3-830A-42CE-AAAD-4F57F6C6248D}"/>
    <cellStyle name="Comma 2 5 3 4 2 3 3 2" xfId="51080" xr:uid="{98196900-3EAE-4524-950D-80E76BD8153A}"/>
    <cellStyle name="Comma 2 5 3 4 2 3 4" xfId="35670" xr:uid="{86D50B4B-D4B5-4D72-8B3A-DBC18D4A3F49}"/>
    <cellStyle name="Comma 2 5 3 4 2 4" xfId="8851" xr:uid="{53D6FB4D-7A95-4ABC-A790-DD76E985F32C}"/>
    <cellStyle name="Comma 2 5 3 4 2 4 2" xfId="24262" xr:uid="{C4BD3C4A-E170-4C46-9813-51FDD18D764E}"/>
    <cellStyle name="Comma 2 5 3 4 2 4 2 2" xfId="55086" xr:uid="{325C01C1-7953-4721-8D79-FA9F4F89B32D}"/>
    <cellStyle name="Comma 2 5 3 4 2 4 3" xfId="39676" xr:uid="{045FD3D2-E612-41BF-88C8-455B04F35661}"/>
    <cellStyle name="Comma 2 5 3 4 2 5" xfId="16453" xr:uid="{889D9C35-8E28-4626-89C4-C55F972D34FC}"/>
    <cellStyle name="Comma 2 5 3 4 2 5 2" xfId="47277" xr:uid="{758BFBF6-8D2C-4F34-9B77-8DB9F6DBF8BA}"/>
    <cellStyle name="Comma 2 5 3 4 2 6" xfId="31867" xr:uid="{1E4FD5B5-A0E5-4110-8C63-A0A038297890}"/>
    <cellStyle name="Comma 2 5 3 4 3" xfId="1673" xr:uid="{5A581AB1-350D-4A24-B548-08EE5B30F6A0}"/>
    <cellStyle name="Comma 2 5 3 4 3 2" xfId="3572" xr:uid="{413DF4A5-AB1D-4D50-B709-FBC5CF1DBCD4}"/>
    <cellStyle name="Comma 2 5 3 4 3 2 2" xfId="7375" xr:uid="{11D44B56-1A66-4DD0-A41A-2E37482C3C87}"/>
    <cellStyle name="Comma 2 5 3 4 3 2 2 2" xfId="15186" xr:uid="{64208600-220D-499B-9F19-26F97E16855C}"/>
    <cellStyle name="Comma 2 5 3 4 3 2 2 2 2" xfId="30597" xr:uid="{7F8D7285-3E62-41B7-8E33-09FFDC9C9FC3}"/>
    <cellStyle name="Comma 2 5 3 4 3 2 2 2 2 2" xfId="61421" xr:uid="{713C7179-7502-4679-B379-4F3BD5D63353}"/>
    <cellStyle name="Comma 2 5 3 4 3 2 2 2 3" xfId="46011" xr:uid="{DC2AC5DB-AB55-442D-BE93-A7EECC4ADD5F}"/>
    <cellStyle name="Comma 2 5 3 4 3 2 2 3" xfId="22788" xr:uid="{885984FB-7466-4C8B-810E-737AD976B0E0}"/>
    <cellStyle name="Comma 2 5 3 4 3 2 2 3 2" xfId="53612" xr:uid="{82BB2C56-6A0E-4613-996B-AE4FFCDE19FF}"/>
    <cellStyle name="Comma 2 5 3 4 3 2 2 4" xfId="38202" xr:uid="{5D3EBEA7-F6FA-4E0A-8C14-0072C14AB634}"/>
    <cellStyle name="Comma 2 5 3 4 3 2 3" xfId="11383" xr:uid="{CA2079B4-655F-42DF-AD24-A8A1F25B4FC3}"/>
    <cellStyle name="Comma 2 5 3 4 3 2 3 2" xfId="26794" xr:uid="{151DB8CC-089E-462E-8CAF-C28DDF6FA17A}"/>
    <cellStyle name="Comma 2 5 3 4 3 2 3 2 2" xfId="57618" xr:uid="{46FB8B61-208A-4942-A8BF-2C66C8A231AC}"/>
    <cellStyle name="Comma 2 5 3 4 3 2 3 3" xfId="42208" xr:uid="{7EB6DD77-D052-454F-B2F4-255143F8A957}"/>
    <cellStyle name="Comma 2 5 3 4 3 2 4" xfId="18985" xr:uid="{C6961D58-E20C-4BC1-B1DB-5C804601CCED}"/>
    <cellStyle name="Comma 2 5 3 4 3 2 4 2" xfId="49809" xr:uid="{CF96A330-4984-4BCA-B0D1-45CE8ACB59A0}"/>
    <cellStyle name="Comma 2 5 3 4 3 2 5" xfId="34399" xr:uid="{BA3D99AD-1569-42A2-9086-4A06D14FA7BC}"/>
    <cellStyle name="Comma 2 5 3 4 3 3" xfId="5476" xr:uid="{61AAF2A3-5ADE-43FC-9D11-F4A89F49ED47}"/>
    <cellStyle name="Comma 2 5 3 4 3 3 2" xfId="13287" xr:uid="{442DDC8D-07B0-4D0C-9159-E235CB336022}"/>
    <cellStyle name="Comma 2 5 3 4 3 3 2 2" xfId="28698" xr:uid="{FC83F61F-A4CA-4B20-B010-D3E369C54337}"/>
    <cellStyle name="Comma 2 5 3 4 3 3 2 2 2" xfId="59522" xr:uid="{6916187F-BA6F-4518-B1D4-8BEDEFB46A8C}"/>
    <cellStyle name="Comma 2 5 3 4 3 3 2 3" xfId="44112" xr:uid="{A64C313B-36FD-4852-8D1D-B809F6AD8F20}"/>
    <cellStyle name="Comma 2 5 3 4 3 3 3" xfId="20889" xr:uid="{B0C9D772-7E1A-4858-9E4D-3999AA461862}"/>
    <cellStyle name="Comma 2 5 3 4 3 3 3 2" xfId="51713" xr:uid="{B72318E9-E857-4537-B376-539C4301EDB1}"/>
    <cellStyle name="Comma 2 5 3 4 3 3 4" xfId="36303" xr:uid="{EE319CF3-5845-418E-B942-837989D1325E}"/>
    <cellStyle name="Comma 2 5 3 4 3 4" xfId="9484" xr:uid="{E09D4F7E-5610-4A0D-BEC0-CB832F84AFDF}"/>
    <cellStyle name="Comma 2 5 3 4 3 4 2" xfId="24895" xr:uid="{31FC4416-E28D-4805-9DAE-52DD22144604}"/>
    <cellStyle name="Comma 2 5 3 4 3 4 2 2" xfId="55719" xr:uid="{64480701-3ED6-4A10-9595-8D7D322E5E67}"/>
    <cellStyle name="Comma 2 5 3 4 3 4 3" xfId="40309" xr:uid="{90A8410A-22F1-4B40-BDB7-D272FADAE431}"/>
    <cellStyle name="Comma 2 5 3 4 3 5" xfId="17086" xr:uid="{28F7A527-1415-46C8-9209-C73DA3B4B876}"/>
    <cellStyle name="Comma 2 5 3 4 3 5 2" xfId="47910" xr:uid="{BACCB648-87D3-414D-84FC-C3F44A21B5A6}"/>
    <cellStyle name="Comma 2 5 3 4 3 6" xfId="32500" xr:uid="{DEF1D765-68A3-4848-B42B-6F9AC9A52297}"/>
    <cellStyle name="Comma 2 5 3 4 4" xfId="2306" xr:uid="{EE108650-A793-4BB5-8FB4-1310B962AC8D}"/>
    <cellStyle name="Comma 2 5 3 4 4 2" xfId="6109" xr:uid="{B9C2CCE6-2AAF-4D81-BBE0-E53C46975850}"/>
    <cellStyle name="Comma 2 5 3 4 4 2 2" xfId="13920" xr:uid="{DF908BED-DAC7-4DB5-A4A7-98487B576A2A}"/>
    <cellStyle name="Comma 2 5 3 4 4 2 2 2" xfId="29331" xr:uid="{4570AA17-D753-4FB0-A7E4-61106612888A}"/>
    <cellStyle name="Comma 2 5 3 4 4 2 2 2 2" xfId="60155" xr:uid="{C6BDA498-EC7D-4442-9638-BC687EADF081}"/>
    <cellStyle name="Comma 2 5 3 4 4 2 2 3" xfId="44745" xr:uid="{2C034970-245C-4AA5-A45F-B0CCDBC4CD20}"/>
    <cellStyle name="Comma 2 5 3 4 4 2 3" xfId="21522" xr:uid="{766EC78A-09BF-4CFF-89CB-C990A68AEA2C}"/>
    <cellStyle name="Comma 2 5 3 4 4 2 3 2" xfId="52346" xr:uid="{5F8FDA7C-F84D-4299-BD5C-408258D65BA1}"/>
    <cellStyle name="Comma 2 5 3 4 4 2 4" xfId="36936" xr:uid="{1D811A40-1B60-4F45-8079-D739D42ED21E}"/>
    <cellStyle name="Comma 2 5 3 4 4 3" xfId="10117" xr:uid="{D4CEEF34-C82E-4705-AB1D-52D047F4C3DC}"/>
    <cellStyle name="Comma 2 5 3 4 4 3 2" xfId="25528" xr:uid="{408ECF0F-2051-4974-95CC-E7C6B7759CE9}"/>
    <cellStyle name="Comma 2 5 3 4 4 3 2 2" xfId="56352" xr:uid="{6B3C053A-2543-4DE2-8CBF-2C239D1E7007}"/>
    <cellStyle name="Comma 2 5 3 4 4 3 3" xfId="40942" xr:uid="{28619D57-57EB-4789-8C47-270A19F27DE9}"/>
    <cellStyle name="Comma 2 5 3 4 4 4" xfId="17719" xr:uid="{8E0EF49D-B306-4674-B2E0-2A6AEE43A875}"/>
    <cellStyle name="Comma 2 5 3 4 4 4 2" xfId="48543" xr:uid="{7B5932F3-CA4A-4044-89EC-DFFAEBD83676}"/>
    <cellStyle name="Comma 2 5 3 4 4 5" xfId="33133" xr:uid="{51744AA5-81B4-49D5-9522-4EE3FA03BE1A}"/>
    <cellStyle name="Comma 2 5 3 4 5" xfId="4210" xr:uid="{8782FF88-E089-43ED-90D7-E1E978F4C44E}"/>
    <cellStyle name="Comma 2 5 3 4 5 2" xfId="12021" xr:uid="{CD86521B-961E-4400-BC55-79B07015896C}"/>
    <cellStyle name="Comma 2 5 3 4 5 2 2" xfId="27432" xr:uid="{FC1314DC-944C-4F3C-A0A3-68202940178F}"/>
    <cellStyle name="Comma 2 5 3 4 5 2 2 2" xfId="58256" xr:uid="{3DB6658C-86EA-45A3-BBDA-31884705A4D3}"/>
    <cellStyle name="Comma 2 5 3 4 5 2 3" xfId="42846" xr:uid="{5362C086-6A8E-4CF3-A830-53D78BD45C8D}"/>
    <cellStyle name="Comma 2 5 3 4 5 3" xfId="19623" xr:uid="{723AE16D-2CD1-4F20-8EAB-16B6911CB96F}"/>
    <cellStyle name="Comma 2 5 3 4 5 3 2" xfId="50447" xr:uid="{3A187262-F127-4351-A271-897E996A06FE}"/>
    <cellStyle name="Comma 2 5 3 4 5 4" xfId="35037" xr:uid="{FA74B0ED-FE93-43B4-AF46-D3E50CA5552A}"/>
    <cellStyle name="Comma 2 5 3 4 6" xfId="8218" xr:uid="{8C7C671D-CC91-4D56-8687-3E38087A4B6B}"/>
    <cellStyle name="Comma 2 5 3 4 6 2" xfId="23629" xr:uid="{1E1E2223-4A75-4194-A2AE-9D581A4C5B38}"/>
    <cellStyle name="Comma 2 5 3 4 6 2 2" xfId="54453" xr:uid="{7A983995-C326-4A83-9ABC-EF16E40A6ED8}"/>
    <cellStyle name="Comma 2 5 3 4 6 3" xfId="39043" xr:uid="{5C131359-36AC-44F7-A8E0-4B20898CE02A}"/>
    <cellStyle name="Comma 2 5 3 4 7" xfId="15820" xr:uid="{F9529939-A42A-416D-B357-3F9AE8DBCC80}"/>
    <cellStyle name="Comma 2 5 3 4 7 2" xfId="46644" xr:uid="{798782CC-C59B-4FCF-9DB0-2F0BBF563A4C}"/>
    <cellStyle name="Comma 2 5 3 4 8" xfId="31234" xr:uid="{24215174-7F65-4477-9787-00F6F82BAC76}"/>
    <cellStyle name="Comma 2 5 3 5" xfId="827" xr:uid="{42B7E02D-2AF0-4AB8-B925-B62CE19A7235}"/>
    <cellStyle name="Comma 2 5 3 5 2" xfId="2726" xr:uid="{977D5F6A-884D-4CAB-AA6E-16B520F29527}"/>
    <cellStyle name="Comma 2 5 3 5 2 2" xfId="6529" xr:uid="{D6D767FB-865A-4CF5-A12B-760FFE3DA97A}"/>
    <cellStyle name="Comma 2 5 3 5 2 2 2" xfId="14340" xr:uid="{E22B1C6F-04C2-4720-BB08-ED8B1997B75E}"/>
    <cellStyle name="Comma 2 5 3 5 2 2 2 2" xfId="29751" xr:uid="{08F4982A-DD2E-4AC2-B842-4EF6DCA0551B}"/>
    <cellStyle name="Comma 2 5 3 5 2 2 2 2 2" xfId="60575" xr:uid="{875465FA-660F-4B6A-AAA9-A2FF5E565E91}"/>
    <cellStyle name="Comma 2 5 3 5 2 2 2 3" xfId="45165" xr:uid="{01B98167-D33F-43E9-A37D-2DA35290645D}"/>
    <cellStyle name="Comma 2 5 3 5 2 2 3" xfId="21942" xr:uid="{D460D463-1271-4B5B-B387-073C99B52029}"/>
    <cellStyle name="Comma 2 5 3 5 2 2 3 2" xfId="52766" xr:uid="{1544812C-F8F6-4F48-A9E2-B6064FA7337A}"/>
    <cellStyle name="Comma 2 5 3 5 2 2 4" xfId="37356" xr:uid="{7D81D524-1E24-43A6-B2CE-D7E9F488F819}"/>
    <cellStyle name="Comma 2 5 3 5 2 3" xfId="10537" xr:uid="{A21D2C2E-52AE-4185-BDE0-D98347FBA473}"/>
    <cellStyle name="Comma 2 5 3 5 2 3 2" xfId="25948" xr:uid="{621441E2-185A-4A45-8739-853E6DE9A8F0}"/>
    <cellStyle name="Comma 2 5 3 5 2 3 2 2" xfId="56772" xr:uid="{10BFD7C8-EFCC-4B67-8DF2-FA823833D7AA}"/>
    <cellStyle name="Comma 2 5 3 5 2 3 3" xfId="41362" xr:uid="{4664B61A-1889-40C4-9DA2-E7AEE51FBFDB}"/>
    <cellStyle name="Comma 2 5 3 5 2 4" xfId="18139" xr:uid="{C3A27FCC-CFBC-418E-AEC9-CEA962BCD769}"/>
    <cellStyle name="Comma 2 5 3 5 2 4 2" xfId="48963" xr:uid="{75B91205-E70C-4E07-A370-3296DDB724EA}"/>
    <cellStyle name="Comma 2 5 3 5 2 5" xfId="33553" xr:uid="{BDD32543-45D4-4552-A0C4-66F483C8172B}"/>
    <cellStyle name="Comma 2 5 3 5 3" xfId="4630" xr:uid="{FAE373FD-3B32-4E3E-B3BF-C1BF60F1CF54}"/>
    <cellStyle name="Comma 2 5 3 5 3 2" xfId="12441" xr:uid="{E8A366DF-9C5A-47E0-A9F3-2D4787A1D9E5}"/>
    <cellStyle name="Comma 2 5 3 5 3 2 2" xfId="27852" xr:uid="{66CF9E8E-7FC7-4385-8BE2-7FAA6460E028}"/>
    <cellStyle name="Comma 2 5 3 5 3 2 2 2" xfId="58676" xr:uid="{8907B510-11D9-44A4-88C6-EDF6D452EB5A}"/>
    <cellStyle name="Comma 2 5 3 5 3 2 3" xfId="43266" xr:uid="{DD24C6CE-FA62-4CD1-A4A9-507CE33725F2}"/>
    <cellStyle name="Comma 2 5 3 5 3 3" xfId="20043" xr:uid="{71E50477-249C-4540-9B19-9CC602D74011}"/>
    <cellStyle name="Comma 2 5 3 5 3 3 2" xfId="50867" xr:uid="{A008CF5C-6F4B-4633-BE4B-F53544DDC7CE}"/>
    <cellStyle name="Comma 2 5 3 5 3 4" xfId="35457" xr:uid="{63F18288-9588-4DA1-879C-508F3721459D}"/>
    <cellStyle name="Comma 2 5 3 5 4" xfId="8638" xr:uid="{602E7D48-A148-48F9-B4DF-FB5B82073367}"/>
    <cellStyle name="Comma 2 5 3 5 4 2" xfId="24049" xr:uid="{BC5D5607-4714-444E-A199-CFB335D54526}"/>
    <cellStyle name="Comma 2 5 3 5 4 2 2" xfId="54873" xr:uid="{9D191E9C-DFD2-4696-ACE8-E22C9DC8E8B2}"/>
    <cellStyle name="Comma 2 5 3 5 4 3" xfId="39463" xr:uid="{8E9D38BB-4C44-4DA1-846C-8097E8A09B30}"/>
    <cellStyle name="Comma 2 5 3 5 5" xfId="16240" xr:uid="{D2B358E5-F018-40B7-88AF-4E7FEE3D0D93}"/>
    <cellStyle name="Comma 2 5 3 5 5 2" xfId="47064" xr:uid="{668884CA-CDCB-47E2-BC53-851B297667E8}"/>
    <cellStyle name="Comma 2 5 3 5 6" xfId="31654" xr:uid="{9F420295-3AC7-4874-B133-CE958010DA3A}"/>
    <cellStyle name="Comma 2 5 3 6" xfId="1460" xr:uid="{A10B89FC-6772-4F90-974D-8719F8E37E49}"/>
    <cellStyle name="Comma 2 5 3 6 2" xfId="3359" xr:uid="{BB760107-47B7-44B2-BFC0-B21FDE1FA1FE}"/>
    <cellStyle name="Comma 2 5 3 6 2 2" xfId="7162" xr:uid="{7F6ED630-2E8C-44C7-88C7-AF3BBA77D0E7}"/>
    <cellStyle name="Comma 2 5 3 6 2 2 2" xfId="14973" xr:uid="{032C49E6-4431-46D1-898E-4529B84BE6B8}"/>
    <cellStyle name="Comma 2 5 3 6 2 2 2 2" xfId="30384" xr:uid="{62A75AD7-EC91-4952-A7A8-01EC57F86296}"/>
    <cellStyle name="Comma 2 5 3 6 2 2 2 2 2" xfId="61208" xr:uid="{86D4E5A6-B9CB-4272-932B-6FB204D66B1E}"/>
    <cellStyle name="Comma 2 5 3 6 2 2 2 3" xfId="45798" xr:uid="{6A17AC88-A89D-492A-B5F3-05F02BB4CA21}"/>
    <cellStyle name="Comma 2 5 3 6 2 2 3" xfId="22575" xr:uid="{D85B812C-BC31-43AF-9B33-D364E85C0AF1}"/>
    <cellStyle name="Comma 2 5 3 6 2 2 3 2" xfId="53399" xr:uid="{02908557-8FD6-4F5E-9A4C-74AEFC8CB0F2}"/>
    <cellStyle name="Comma 2 5 3 6 2 2 4" xfId="37989" xr:uid="{5E21E8DF-C332-457B-B317-5E5DED9DBB7C}"/>
    <cellStyle name="Comma 2 5 3 6 2 3" xfId="11170" xr:uid="{2D3FCF89-A327-4D54-BFB7-94E046F20D3A}"/>
    <cellStyle name="Comma 2 5 3 6 2 3 2" xfId="26581" xr:uid="{FEB01218-BD9F-4606-864D-96CE897344EE}"/>
    <cellStyle name="Comma 2 5 3 6 2 3 2 2" xfId="57405" xr:uid="{61A77627-AD06-4437-81E2-7E4C07422DAC}"/>
    <cellStyle name="Comma 2 5 3 6 2 3 3" xfId="41995" xr:uid="{0478C56C-D50B-44CB-B2D5-8E6D8BF329CF}"/>
    <cellStyle name="Comma 2 5 3 6 2 4" xfId="18772" xr:uid="{844721C6-5692-438A-8A5E-73BD430294FE}"/>
    <cellStyle name="Comma 2 5 3 6 2 4 2" xfId="49596" xr:uid="{9E95F7A3-6A1A-4DB7-B0C3-B6617B7706D7}"/>
    <cellStyle name="Comma 2 5 3 6 2 5" xfId="34186" xr:uid="{754002E4-4EE1-4DE2-95C0-C3D5D518364E}"/>
    <cellStyle name="Comma 2 5 3 6 3" xfId="5263" xr:uid="{6547CF31-9B3F-4B33-A3B4-CC3740A733AE}"/>
    <cellStyle name="Comma 2 5 3 6 3 2" xfId="13074" xr:uid="{80881151-1869-49EA-A2BC-1ADE424FDF54}"/>
    <cellStyle name="Comma 2 5 3 6 3 2 2" xfId="28485" xr:uid="{3A0AA861-FF4D-4A71-86F0-47311C6E0D92}"/>
    <cellStyle name="Comma 2 5 3 6 3 2 2 2" xfId="59309" xr:uid="{C511CF9C-7305-4973-92D9-C31114538A19}"/>
    <cellStyle name="Comma 2 5 3 6 3 2 3" xfId="43899" xr:uid="{FCE0B055-D20E-4C95-B22D-5858D6F6F988}"/>
    <cellStyle name="Comma 2 5 3 6 3 3" xfId="20676" xr:uid="{F1177368-6A8A-4ED5-8257-1475FDCD9F44}"/>
    <cellStyle name="Comma 2 5 3 6 3 3 2" xfId="51500" xr:uid="{95E14994-0A38-49A0-89D6-773D52776BB4}"/>
    <cellStyle name="Comma 2 5 3 6 3 4" xfId="36090" xr:uid="{D43CE04A-3484-4508-9262-4041D80A300E}"/>
    <cellStyle name="Comma 2 5 3 6 4" xfId="9271" xr:uid="{27CE37D5-5D97-4CF0-B3F7-C25D927EFE50}"/>
    <cellStyle name="Comma 2 5 3 6 4 2" xfId="24682" xr:uid="{A85E0363-C0ED-4601-B57D-094A423DC474}"/>
    <cellStyle name="Comma 2 5 3 6 4 2 2" xfId="55506" xr:uid="{AEF7ABB1-9F2E-47DD-95A6-5966D0DBE136}"/>
    <cellStyle name="Comma 2 5 3 6 4 3" xfId="40096" xr:uid="{0871ABA2-3134-414C-AB0B-BDC2287CE386}"/>
    <cellStyle name="Comma 2 5 3 6 5" xfId="16873" xr:uid="{7339D03C-499C-4613-8950-3E0FA4293B45}"/>
    <cellStyle name="Comma 2 5 3 6 5 2" xfId="47697" xr:uid="{BA2F04A9-788F-4661-AB95-200E779B5F63}"/>
    <cellStyle name="Comma 2 5 3 6 6" xfId="32287" xr:uid="{4AEDD895-0C2B-4932-BEFA-F935EADD7051}"/>
    <cellStyle name="Comma 2 5 3 7" xfId="2093" xr:uid="{D7D2449B-D555-47F9-AD86-86F14E5498B7}"/>
    <cellStyle name="Comma 2 5 3 7 2" xfId="5896" xr:uid="{A1E497D6-59DC-4851-A987-D1C571642E44}"/>
    <cellStyle name="Comma 2 5 3 7 2 2" xfId="13707" xr:uid="{CED9FA5C-302D-4BAD-8C42-B33B6B78A031}"/>
    <cellStyle name="Comma 2 5 3 7 2 2 2" xfId="29118" xr:uid="{DEA3F2F5-0893-44F1-B32D-471F40791DF7}"/>
    <cellStyle name="Comma 2 5 3 7 2 2 2 2" xfId="59942" xr:uid="{6F090751-94D6-414D-8812-8FD93F06EFF9}"/>
    <cellStyle name="Comma 2 5 3 7 2 2 3" xfId="44532" xr:uid="{650EC2D2-ADAE-42AE-A42C-F6C492397F77}"/>
    <cellStyle name="Comma 2 5 3 7 2 3" xfId="21309" xr:uid="{96BF6A06-E84B-4C33-AB72-60BBBE63FA6B}"/>
    <cellStyle name="Comma 2 5 3 7 2 3 2" xfId="52133" xr:uid="{607BF7B0-B89A-4DCA-925D-95F73616A87C}"/>
    <cellStyle name="Comma 2 5 3 7 2 4" xfId="36723" xr:uid="{5B805CCA-A1F3-462A-84C2-C59D80FCA2FA}"/>
    <cellStyle name="Comma 2 5 3 7 3" xfId="9904" xr:uid="{C8FC6D67-B43F-4233-A3F5-094994F7F3BE}"/>
    <cellStyle name="Comma 2 5 3 7 3 2" xfId="25315" xr:uid="{58F42E5A-F083-477C-A774-E9F19063257B}"/>
    <cellStyle name="Comma 2 5 3 7 3 2 2" xfId="56139" xr:uid="{B5A0A5D5-3606-4565-A64A-5FCCBB7C27AA}"/>
    <cellStyle name="Comma 2 5 3 7 3 3" xfId="40729" xr:uid="{75E1F35A-58E9-419C-B4FF-7A3A8B468BBB}"/>
    <cellStyle name="Comma 2 5 3 7 4" xfId="17506" xr:uid="{1B482862-5D1D-491E-A783-9ED518D5C759}"/>
    <cellStyle name="Comma 2 5 3 7 4 2" xfId="48330" xr:uid="{67DA80A5-8F9F-440A-9D21-F038306E5EFB}"/>
    <cellStyle name="Comma 2 5 3 7 5" xfId="32920" xr:uid="{ADD4E0AC-9769-4C77-9556-13F490B98A7B}"/>
    <cellStyle name="Comma 2 5 3 8" xfId="3997" xr:uid="{E428A11D-195C-40EE-87C0-130385CEA113}"/>
    <cellStyle name="Comma 2 5 3 8 2" xfId="11808" xr:uid="{5FE5CD4D-6124-4200-85B7-8EEA31245ADA}"/>
    <cellStyle name="Comma 2 5 3 8 2 2" xfId="27219" xr:uid="{D39A75F4-A0AE-4222-BF4B-1663D4F51231}"/>
    <cellStyle name="Comma 2 5 3 8 2 2 2" xfId="58043" xr:uid="{A9B99A57-FA4A-4FF4-8E31-7DF4BB2FD125}"/>
    <cellStyle name="Comma 2 5 3 8 2 3" xfId="42633" xr:uid="{710E6404-15BB-43EB-B915-AD05DA656F08}"/>
    <cellStyle name="Comma 2 5 3 8 3" xfId="19410" xr:uid="{0BD55375-6F8B-44D5-8F93-F0C6F97E1FD8}"/>
    <cellStyle name="Comma 2 5 3 8 3 2" xfId="50234" xr:uid="{F7D7E503-9890-4F64-B691-187BF120992C}"/>
    <cellStyle name="Comma 2 5 3 8 4" xfId="34824" xr:uid="{B27F4F34-B2A4-4D4C-9C55-3A89FBA8D48C}"/>
    <cellStyle name="Comma 2 5 3 9" xfId="8005" xr:uid="{B934DBC3-BB4A-45D7-A9B4-311D9B32D30D}"/>
    <cellStyle name="Comma 2 5 3 9 2" xfId="23416" xr:uid="{9DEE931E-08D0-41C3-A3DB-E156F22A09AF}"/>
    <cellStyle name="Comma 2 5 3 9 2 2" xfId="54240" xr:uid="{F3BBE805-F031-4DDC-8040-0A1682B3D297}"/>
    <cellStyle name="Comma 2 5 3 9 3" xfId="38830" xr:uid="{6BC2AF99-3318-442A-9A5D-E90CA59CD2CC}"/>
    <cellStyle name="Comma 2 5 4" xfId="233" xr:uid="{7A79E01E-F9D7-4760-83D0-1C8FA676C94A}"/>
    <cellStyle name="Comma 2 5 4 10" xfId="15647" xr:uid="{184A7918-B720-41F5-A399-48D08E2FD3B2}"/>
    <cellStyle name="Comma 2 5 4 10 2" xfId="46471" xr:uid="{C4CFD341-B9AA-4FC5-8CBA-A68CA0F7FF87}"/>
    <cellStyle name="Comma 2 5 4 11" xfId="31061" xr:uid="{0106EFC4-01F4-4B05-9AE1-B2A7069BECF7}"/>
    <cellStyle name="Comma 2 5 4 2" xfId="656" xr:uid="{BAD57F71-1359-42F6-90DD-484000DB382A}"/>
    <cellStyle name="Comma 2 5 4 2 2" xfId="1289" xr:uid="{973F0CB6-AEE9-4BEA-A51D-643AC1F8A5B6}"/>
    <cellStyle name="Comma 2 5 4 2 2 2" xfId="3188" xr:uid="{EA46A275-42AB-4A05-BCDF-5AD835F64331}"/>
    <cellStyle name="Comma 2 5 4 2 2 2 2" xfId="6991" xr:uid="{FD1F1FBF-B1FB-4E49-BACA-E1F286FA0595}"/>
    <cellStyle name="Comma 2 5 4 2 2 2 2 2" xfId="14802" xr:uid="{56D96A28-3583-48EE-BBA7-0B82A5F7F7B6}"/>
    <cellStyle name="Comma 2 5 4 2 2 2 2 2 2" xfId="30213" xr:uid="{384600D8-9C28-45F8-879B-CB7A6D6ECCA5}"/>
    <cellStyle name="Comma 2 5 4 2 2 2 2 2 2 2" xfId="61037" xr:uid="{70FCDF8B-FB29-44D7-86AA-4E62E1BF2861}"/>
    <cellStyle name="Comma 2 5 4 2 2 2 2 2 3" xfId="45627" xr:uid="{76ABF065-7F37-4C01-BE2C-4DCD79F49A9E}"/>
    <cellStyle name="Comma 2 5 4 2 2 2 2 3" xfId="22404" xr:uid="{2AF5EB95-7EA3-48AB-80AB-6B3981F6B911}"/>
    <cellStyle name="Comma 2 5 4 2 2 2 2 3 2" xfId="53228" xr:uid="{22100EFE-A52A-4646-A1B6-AE1601FF9DFA}"/>
    <cellStyle name="Comma 2 5 4 2 2 2 2 4" xfId="37818" xr:uid="{6C088202-EA99-4DC7-984C-686232CAB237}"/>
    <cellStyle name="Comma 2 5 4 2 2 2 3" xfId="10999" xr:uid="{8C8B33E7-85B4-4461-B614-3268BBFE6396}"/>
    <cellStyle name="Comma 2 5 4 2 2 2 3 2" xfId="26410" xr:uid="{1441F6CC-5DFA-4485-80FE-018AFFB5BAAB}"/>
    <cellStyle name="Comma 2 5 4 2 2 2 3 2 2" xfId="57234" xr:uid="{D27BB5F6-E6F7-499A-808D-A6AC6A9ABB9B}"/>
    <cellStyle name="Comma 2 5 4 2 2 2 3 3" xfId="41824" xr:uid="{23094BFC-1C51-4FC5-BEAA-0FE7751C7D7E}"/>
    <cellStyle name="Comma 2 5 4 2 2 2 4" xfId="18601" xr:uid="{3BAB7F1C-E062-4AE1-9E48-CE4116CFD92E}"/>
    <cellStyle name="Comma 2 5 4 2 2 2 4 2" xfId="49425" xr:uid="{B1EA5050-1CFA-44AE-BBB4-A765B3F9A051}"/>
    <cellStyle name="Comma 2 5 4 2 2 2 5" xfId="34015" xr:uid="{2408E363-1434-4A3C-BACC-994927E3802C}"/>
    <cellStyle name="Comma 2 5 4 2 2 3" xfId="5092" xr:uid="{B0E393AE-10C8-4611-B982-5A69DB8B7F64}"/>
    <cellStyle name="Comma 2 5 4 2 2 3 2" xfId="12903" xr:uid="{3693F316-7DFB-4960-B8C5-65EEFE4FDF61}"/>
    <cellStyle name="Comma 2 5 4 2 2 3 2 2" xfId="28314" xr:uid="{11EE2C12-3E9C-4887-BCF3-F1622688E240}"/>
    <cellStyle name="Comma 2 5 4 2 2 3 2 2 2" xfId="59138" xr:uid="{F6B2E7EA-93FF-4C45-9485-5A237600B8A7}"/>
    <cellStyle name="Comma 2 5 4 2 2 3 2 3" xfId="43728" xr:uid="{419D3F4D-51E5-45A0-AA85-8893E8A5B082}"/>
    <cellStyle name="Comma 2 5 4 2 2 3 3" xfId="20505" xr:uid="{F0A036F3-D017-4400-A82A-690729279351}"/>
    <cellStyle name="Comma 2 5 4 2 2 3 3 2" xfId="51329" xr:uid="{226F596B-F449-4748-A0C1-49E76AACBAA3}"/>
    <cellStyle name="Comma 2 5 4 2 2 3 4" xfId="35919" xr:uid="{AFD3162F-B1A5-47B7-A75E-5E54467BFB90}"/>
    <cellStyle name="Comma 2 5 4 2 2 4" xfId="9100" xr:uid="{ECFADAAD-3FFE-4B6C-8436-BE7A2D0CE766}"/>
    <cellStyle name="Comma 2 5 4 2 2 4 2" xfId="24511" xr:uid="{612FF45E-7A8F-498C-8584-AE3F0CACE9B2}"/>
    <cellStyle name="Comma 2 5 4 2 2 4 2 2" xfId="55335" xr:uid="{65F5B36B-A669-4B91-A68C-96E7545D554B}"/>
    <cellStyle name="Comma 2 5 4 2 2 4 3" xfId="39925" xr:uid="{04863542-EF5C-4F33-AB12-0591AA548F48}"/>
    <cellStyle name="Comma 2 5 4 2 2 5" xfId="16702" xr:uid="{406F8992-4A41-4830-B33F-0DFA7E418B4B}"/>
    <cellStyle name="Comma 2 5 4 2 2 5 2" xfId="47526" xr:uid="{D5F0C6EC-B89F-40B0-831E-CF65E438F023}"/>
    <cellStyle name="Comma 2 5 4 2 2 6" xfId="32116" xr:uid="{422D29DD-4AA4-4042-8EE6-A3B5ED787ED6}"/>
    <cellStyle name="Comma 2 5 4 2 3" xfId="1922" xr:uid="{C11B81DB-5A34-4401-B1BA-E1B7B304D055}"/>
    <cellStyle name="Comma 2 5 4 2 3 2" xfId="3821" xr:uid="{CC4C13B6-9426-4FB8-9461-31F478169388}"/>
    <cellStyle name="Comma 2 5 4 2 3 2 2" xfId="7624" xr:uid="{75BD057A-D5C4-4E20-97FF-3F19D4F24206}"/>
    <cellStyle name="Comma 2 5 4 2 3 2 2 2" xfId="15435" xr:uid="{E01835E2-CAF2-4B19-ABE9-5F37574EAEC6}"/>
    <cellStyle name="Comma 2 5 4 2 3 2 2 2 2" xfId="30846" xr:uid="{DAEE2F58-3A39-4D5A-9E7F-6A5E812FFCA2}"/>
    <cellStyle name="Comma 2 5 4 2 3 2 2 2 2 2" xfId="61670" xr:uid="{E124B116-A005-460C-A319-60CD7D6C3C00}"/>
    <cellStyle name="Comma 2 5 4 2 3 2 2 2 3" xfId="46260" xr:uid="{D858E39E-E738-468F-BC1C-927ECF349D4E}"/>
    <cellStyle name="Comma 2 5 4 2 3 2 2 3" xfId="23037" xr:uid="{07CD892B-35BD-4AF9-83E6-56E772AF51B5}"/>
    <cellStyle name="Comma 2 5 4 2 3 2 2 3 2" xfId="53861" xr:uid="{B5AA98A0-EC0C-4EFB-A3B3-0C5BD931ADE7}"/>
    <cellStyle name="Comma 2 5 4 2 3 2 2 4" xfId="38451" xr:uid="{EFA35AAF-7153-43B7-AE3A-BCC7D2B2C2AE}"/>
    <cellStyle name="Comma 2 5 4 2 3 2 3" xfId="11632" xr:uid="{F1FC1529-198F-458C-BE2B-8B6D2B34C05B}"/>
    <cellStyle name="Comma 2 5 4 2 3 2 3 2" xfId="27043" xr:uid="{3790EE4E-6378-4331-BC37-F7261B57E38F}"/>
    <cellStyle name="Comma 2 5 4 2 3 2 3 2 2" xfId="57867" xr:uid="{F170C219-E0CB-43E0-ADBA-20A80CA7CEC2}"/>
    <cellStyle name="Comma 2 5 4 2 3 2 3 3" xfId="42457" xr:uid="{5DC41575-62DE-4ADA-9247-434B79672B29}"/>
    <cellStyle name="Comma 2 5 4 2 3 2 4" xfId="19234" xr:uid="{3470C9A9-3819-4F4B-9C2F-DF958033FD74}"/>
    <cellStyle name="Comma 2 5 4 2 3 2 4 2" xfId="50058" xr:uid="{23E29C75-5FC7-47FB-843A-E254E38D16C6}"/>
    <cellStyle name="Comma 2 5 4 2 3 2 5" xfId="34648" xr:uid="{E805725F-6841-4F34-ABFE-ECE40411A203}"/>
    <cellStyle name="Comma 2 5 4 2 3 3" xfId="5725" xr:uid="{6B6934D2-A9AF-4DEB-B51F-33B05608012C}"/>
    <cellStyle name="Comma 2 5 4 2 3 3 2" xfId="13536" xr:uid="{D3D14EB4-9AB7-4C79-B70A-B3C565C22100}"/>
    <cellStyle name="Comma 2 5 4 2 3 3 2 2" xfId="28947" xr:uid="{A473111D-9678-41BB-B548-E268C92B3C35}"/>
    <cellStyle name="Comma 2 5 4 2 3 3 2 2 2" xfId="59771" xr:uid="{B99C269C-43E6-4117-8F6B-F1FE222C4478}"/>
    <cellStyle name="Comma 2 5 4 2 3 3 2 3" xfId="44361" xr:uid="{487A9672-8087-4F29-8351-B003579477DA}"/>
    <cellStyle name="Comma 2 5 4 2 3 3 3" xfId="21138" xr:uid="{01D62CCF-3A6A-4753-978A-2935B5698DAA}"/>
    <cellStyle name="Comma 2 5 4 2 3 3 3 2" xfId="51962" xr:uid="{5326917A-E098-41E7-8C4B-0B149A743237}"/>
    <cellStyle name="Comma 2 5 4 2 3 3 4" xfId="36552" xr:uid="{E569AD66-C3EE-49E7-A240-D185C79DAB9A}"/>
    <cellStyle name="Comma 2 5 4 2 3 4" xfId="9733" xr:uid="{29F081C8-1CDE-49C8-A636-B621BCCC9E0E}"/>
    <cellStyle name="Comma 2 5 4 2 3 4 2" xfId="25144" xr:uid="{4C977769-503C-4D51-B5E2-4CD6058654B9}"/>
    <cellStyle name="Comma 2 5 4 2 3 4 2 2" xfId="55968" xr:uid="{8195F0E9-EA5A-4B2A-A62B-4BF309E8B08B}"/>
    <cellStyle name="Comma 2 5 4 2 3 4 3" xfId="40558" xr:uid="{72936C84-9DDC-4496-8BCE-B5E39EF23DF6}"/>
    <cellStyle name="Comma 2 5 4 2 3 5" xfId="17335" xr:uid="{7CCDE239-C194-48FE-B5A2-0417426ED693}"/>
    <cellStyle name="Comma 2 5 4 2 3 5 2" xfId="48159" xr:uid="{295A9555-94DF-414E-97D7-1916C9FE9EF3}"/>
    <cellStyle name="Comma 2 5 4 2 3 6" xfId="32749" xr:uid="{33C68805-F1E7-4FEB-820E-7A226B11F0B0}"/>
    <cellStyle name="Comma 2 5 4 2 4" xfId="2555" xr:uid="{206FC673-8C80-4205-95A6-1AE7BC6B542F}"/>
    <cellStyle name="Comma 2 5 4 2 4 2" xfId="6358" xr:uid="{403CA2E7-944A-4F84-A766-C9F175F6CC11}"/>
    <cellStyle name="Comma 2 5 4 2 4 2 2" xfId="14169" xr:uid="{F95D3CB2-7605-4517-8CF3-485188715B63}"/>
    <cellStyle name="Comma 2 5 4 2 4 2 2 2" xfId="29580" xr:uid="{F71D611B-219C-4B4C-B92F-518FC0491725}"/>
    <cellStyle name="Comma 2 5 4 2 4 2 2 2 2" xfId="60404" xr:uid="{0A28F147-0B37-4263-AB5A-6B15C1C6DFBC}"/>
    <cellStyle name="Comma 2 5 4 2 4 2 2 3" xfId="44994" xr:uid="{6D0A7637-518F-4371-A5FC-719FC557DDDF}"/>
    <cellStyle name="Comma 2 5 4 2 4 2 3" xfId="21771" xr:uid="{12B124E2-9885-45FD-A3DB-417B6D8559CA}"/>
    <cellStyle name="Comma 2 5 4 2 4 2 3 2" xfId="52595" xr:uid="{65BDF6A8-F011-4D2A-B701-714211C0DD56}"/>
    <cellStyle name="Comma 2 5 4 2 4 2 4" xfId="37185" xr:uid="{9414F14D-7C55-4AC5-869F-FFB44AF1BDD8}"/>
    <cellStyle name="Comma 2 5 4 2 4 3" xfId="10366" xr:uid="{93AD628B-3AFC-4A62-A5D4-B13CCB573CA5}"/>
    <cellStyle name="Comma 2 5 4 2 4 3 2" xfId="25777" xr:uid="{B79C8831-0909-4475-B494-8E3DC46886B8}"/>
    <cellStyle name="Comma 2 5 4 2 4 3 2 2" xfId="56601" xr:uid="{75259DA8-BF56-4088-8147-D99B1941547B}"/>
    <cellStyle name="Comma 2 5 4 2 4 3 3" xfId="41191" xr:uid="{4173C96E-F403-4299-B7F3-9CDDC21ACD3B}"/>
    <cellStyle name="Comma 2 5 4 2 4 4" xfId="17968" xr:uid="{30076320-C112-4647-91BA-D928A6278DCE}"/>
    <cellStyle name="Comma 2 5 4 2 4 4 2" xfId="48792" xr:uid="{8A50A182-41AE-4240-9537-0C00D6E41129}"/>
    <cellStyle name="Comma 2 5 4 2 4 5" xfId="33382" xr:uid="{94C857CF-09CC-4CC7-8392-8BDAB230D5E2}"/>
    <cellStyle name="Comma 2 5 4 2 5" xfId="4459" xr:uid="{AA83333F-A657-4484-B0A3-31D5CFB01B38}"/>
    <cellStyle name="Comma 2 5 4 2 5 2" xfId="12270" xr:uid="{3E549DFB-58DE-4AFA-9C51-0EFE46B497B6}"/>
    <cellStyle name="Comma 2 5 4 2 5 2 2" xfId="27681" xr:uid="{8ADDAF2B-9E86-4A30-BFA7-71754723F468}"/>
    <cellStyle name="Comma 2 5 4 2 5 2 2 2" xfId="58505" xr:uid="{62D1C376-BD13-428D-80AC-7B77935F0BAE}"/>
    <cellStyle name="Comma 2 5 4 2 5 2 3" xfId="43095" xr:uid="{6394DF9A-93B7-4EB2-BD2B-50FF8D22E683}"/>
    <cellStyle name="Comma 2 5 4 2 5 3" xfId="19872" xr:uid="{9D1094EF-EABE-4E8A-B201-A5ED81FA9D8C}"/>
    <cellStyle name="Comma 2 5 4 2 5 3 2" xfId="50696" xr:uid="{569D7513-F33E-406D-85EA-759AAD820080}"/>
    <cellStyle name="Comma 2 5 4 2 5 4" xfId="35286" xr:uid="{44068C16-7F94-482D-9AA2-35B3BF1FC052}"/>
    <cellStyle name="Comma 2 5 4 2 6" xfId="8467" xr:uid="{93BF77B5-9D22-40F8-9A99-860B4F1142D9}"/>
    <cellStyle name="Comma 2 5 4 2 6 2" xfId="23878" xr:uid="{1403190D-1F04-4130-9F2D-9CE4FFD5259B}"/>
    <cellStyle name="Comma 2 5 4 2 6 2 2" xfId="54702" xr:uid="{5DDB8BB8-59CB-4308-80A2-BFA4EF2B73B9}"/>
    <cellStyle name="Comma 2 5 4 2 6 3" xfId="39292" xr:uid="{D1C7637B-070B-4874-8B61-C987F72F34FF}"/>
    <cellStyle name="Comma 2 5 4 2 7" xfId="16069" xr:uid="{1E414FA4-5223-432F-B5A4-02EE2670C022}"/>
    <cellStyle name="Comma 2 5 4 2 7 2" xfId="46893" xr:uid="{EEA5CC88-A323-4796-AC51-9BF9717913EB}"/>
    <cellStyle name="Comma 2 5 4 2 8" xfId="31483" xr:uid="{E041BC06-8A51-4E59-AC18-B3EDA6E67E70}"/>
    <cellStyle name="Comma 2 5 4 3" xfId="447" xr:uid="{ACF9CCCB-1A99-40F7-8586-91435F9CAF96}"/>
    <cellStyle name="Comma 2 5 4 3 2" xfId="1080" xr:uid="{960D53E2-0F6D-4016-AF69-EE8CD361B448}"/>
    <cellStyle name="Comma 2 5 4 3 2 2" xfId="2979" xr:uid="{CCC7484D-5D9A-4B29-83A1-0B22710830CE}"/>
    <cellStyle name="Comma 2 5 4 3 2 2 2" xfId="6782" xr:uid="{58B44DF0-E8F2-4294-B487-976E1388B884}"/>
    <cellStyle name="Comma 2 5 4 3 2 2 2 2" xfId="14593" xr:uid="{9D4D5ED4-B526-4F1A-B147-4EF28AFCC75B}"/>
    <cellStyle name="Comma 2 5 4 3 2 2 2 2 2" xfId="30004" xr:uid="{6DF02236-83EC-44FE-9D34-300371AEF70E}"/>
    <cellStyle name="Comma 2 5 4 3 2 2 2 2 2 2" xfId="60828" xr:uid="{0FF8EFAC-50A0-4A01-A86E-1EE4B6ADB2F7}"/>
    <cellStyle name="Comma 2 5 4 3 2 2 2 2 3" xfId="45418" xr:uid="{CFF9B9EE-DC52-46EB-ABBA-4BCD1653C4A9}"/>
    <cellStyle name="Comma 2 5 4 3 2 2 2 3" xfId="22195" xr:uid="{8A979629-3C06-4306-B03A-60D37AED248A}"/>
    <cellStyle name="Comma 2 5 4 3 2 2 2 3 2" xfId="53019" xr:uid="{2B77F82C-A96A-4762-B38A-2BEB0BBBD8D4}"/>
    <cellStyle name="Comma 2 5 4 3 2 2 2 4" xfId="37609" xr:uid="{40BAC4D1-9494-4ACF-BB57-AF3A8ED12F27}"/>
    <cellStyle name="Comma 2 5 4 3 2 2 3" xfId="10790" xr:uid="{9275FB9A-33DD-47FD-9F52-2478B7CD71C5}"/>
    <cellStyle name="Comma 2 5 4 3 2 2 3 2" xfId="26201" xr:uid="{9234BF59-252D-4BB4-8EB6-1DAB96E75B0D}"/>
    <cellStyle name="Comma 2 5 4 3 2 2 3 2 2" xfId="57025" xr:uid="{83201CB4-24AC-4838-ADAC-7C0CC83148BC}"/>
    <cellStyle name="Comma 2 5 4 3 2 2 3 3" xfId="41615" xr:uid="{34E314A7-9BA6-4DEA-8692-0F4B09ADA545}"/>
    <cellStyle name="Comma 2 5 4 3 2 2 4" xfId="18392" xr:uid="{E4CE704A-D2EC-41FF-9641-3E26A86F7776}"/>
    <cellStyle name="Comma 2 5 4 3 2 2 4 2" xfId="49216" xr:uid="{6D9E2C27-3D15-4DCE-8E35-CF0376D81803}"/>
    <cellStyle name="Comma 2 5 4 3 2 2 5" xfId="33806" xr:uid="{48FD2DE4-983C-405E-AC88-21E9A2895883}"/>
    <cellStyle name="Comma 2 5 4 3 2 3" xfId="4883" xr:uid="{A061FFFF-15E2-4D8A-8E0A-5A6ACC2D303F}"/>
    <cellStyle name="Comma 2 5 4 3 2 3 2" xfId="12694" xr:uid="{5936CCAF-6E71-4F41-8BCD-836D6CB6DD70}"/>
    <cellStyle name="Comma 2 5 4 3 2 3 2 2" xfId="28105" xr:uid="{E825F083-05BF-4948-9E78-065EEA3EE5E5}"/>
    <cellStyle name="Comma 2 5 4 3 2 3 2 2 2" xfId="58929" xr:uid="{2C1B7CA8-399F-4BD0-9B79-343C06F8C01B}"/>
    <cellStyle name="Comma 2 5 4 3 2 3 2 3" xfId="43519" xr:uid="{516C516B-DA18-458A-BACD-C9E007B0DDC7}"/>
    <cellStyle name="Comma 2 5 4 3 2 3 3" xfId="20296" xr:uid="{564EF9BD-835E-4F79-87C5-724043BDE6DD}"/>
    <cellStyle name="Comma 2 5 4 3 2 3 3 2" xfId="51120" xr:uid="{CEAFC51A-647D-4399-B22E-4A25D9547F64}"/>
    <cellStyle name="Comma 2 5 4 3 2 3 4" xfId="35710" xr:uid="{2B81BF28-5C1B-41D6-8132-5ECB121114E0}"/>
    <cellStyle name="Comma 2 5 4 3 2 4" xfId="8891" xr:uid="{D48FDB7A-7C55-4A82-8081-AD1DCD9AA825}"/>
    <cellStyle name="Comma 2 5 4 3 2 4 2" xfId="24302" xr:uid="{C4F71370-B16E-4897-A3B1-722A5A80E4FE}"/>
    <cellStyle name="Comma 2 5 4 3 2 4 2 2" xfId="55126" xr:uid="{D57A6AAE-FCE6-49D0-B085-BD62A7B7F1EC}"/>
    <cellStyle name="Comma 2 5 4 3 2 4 3" xfId="39716" xr:uid="{44AFA63E-8B63-4DD5-8326-196D68B49D5E}"/>
    <cellStyle name="Comma 2 5 4 3 2 5" xfId="16493" xr:uid="{7CCC34B4-7506-4161-AC88-9398E1F384CF}"/>
    <cellStyle name="Comma 2 5 4 3 2 5 2" xfId="47317" xr:uid="{1837EA4E-BBC7-4B07-9F01-1281C6957E5A}"/>
    <cellStyle name="Comma 2 5 4 3 2 6" xfId="31907" xr:uid="{509BEEFD-62DB-4A96-AE62-56BEBCD694CE}"/>
    <cellStyle name="Comma 2 5 4 3 3" xfId="1713" xr:uid="{B99AA9D3-5B7B-4592-BBAE-4D998FE3DED4}"/>
    <cellStyle name="Comma 2 5 4 3 3 2" xfId="3612" xr:uid="{7E1AF761-B42B-4F8A-ACA8-8F4A9AE6AE76}"/>
    <cellStyle name="Comma 2 5 4 3 3 2 2" xfId="7415" xr:uid="{F86AF68F-EB61-40B6-A2B0-761DEBAFB84A}"/>
    <cellStyle name="Comma 2 5 4 3 3 2 2 2" xfId="15226" xr:uid="{11A3708F-4E92-4BD4-8435-2C6DA4E12F0B}"/>
    <cellStyle name="Comma 2 5 4 3 3 2 2 2 2" xfId="30637" xr:uid="{BE944862-F24D-46CC-9626-A71AAE523AC2}"/>
    <cellStyle name="Comma 2 5 4 3 3 2 2 2 2 2" xfId="61461" xr:uid="{0FAF72C9-4AF9-4A24-B685-46E39DEF9C83}"/>
    <cellStyle name="Comma 2 5 4 3 3 2 2 2 3" xfId="46051" xr:uid="{D2FD988C-D0FE-4ABC-AE26-F09973D1D235}"/>
    <cellStyle name="Comma 2 5 4 3 3 2 2 3" xfId="22828" xr:uid="{24D9FE08-CC11-4528-9E58-B79A3639FF05}"/>
    <cellStyle name="Comma 2 5 4 3 3 2 2 3 2" xfId="53652" xr:uid="{C4E8DE2F-8AF5-4AF0-A835-4755D4C97711}"/>
    <cellStyle name="Comma 2 5 4 3 3 2 2 4" xfId="38242" xr:uid="{0E46DC1C-B2BB-495D-A4C9-862B60783C6E}"/>
    <cellStyle name="Comma 2 5 4 3 3 2 3" xfId="11423" xr:uid="{9B468968-1D6C-48DB-B297-1ECBB69F4D27}"/>
    <cellStyle name="Comma 2 5 4 3 3 2 3 2" xfId="26834" xr:uid="{659E80AA-CD3C-4BC9-805B-E698CF8D88BE}"/>
    <cellStyle name="Comma 2 5 4 3 3 2 3 2 2" xfId="57658" xr:uid="{B1C5A80E-A8C0-47C8-859F-0C039AB2B535}"/>
    <cellStyle name="Comma 2 5 4 3 3 2 3 3" xfId="42248" xr:uid="{DDEE391A-A694-4334-967A-2B5B7FEF5510}"/>
    <cellStyle name="Comma 2 5 4 3 3 2 4" xfId="19025" xr:uid="{A7DD10C8-D322-4645-8948-35BB67028CCB}"/>
    <cellStyle name="Comma 2 5 4 3 3 2 4 2" xfId="49849" xr:uid="{34B55415-9AFB-4687-9A31-EAAF3C764603}"/>
    <cellStyle name="Comma 2 5 4 3 3 2 5" xfId="34439" xr:uid="{8AF1491A-EDE7-4699-B984-FD48AC38489C}"/>
    <cellStyle name="Comma 2 5 4 3 3 3" xfId="5516" xr:uid="{B8A4E11D-E88B-47BE-9ABB-B3CCC8E8EB02}"/>
    <cellStyle name="Comma 2 5 4 3 3 3 2" xfId="13327" xr:uid="{0293BF3D-15EC-47FC-A294-A67347BD042B}"/>
    <cellStyle name="Comma 2 5 4 3 3 3 2 2" xfId="28738" xr:uid="{5007FFB8-D7D3-46DE-90C4-83F1E4924420}"/>
    <cellStyle name="Comma 2 5 4 3 3 3 2 2 2" xfId="59562" xr:uid="{8BACF336-D221-45A3-810C-8261D65184F7}"/>
    <cellStyle name="Comma 2 5 4 3 3 3 2 3" xfId="44152" xr:uid="{98A441EE-CDBB-4DAB-94F9-2A7099450DF3}"/>
    <cellStyle name="Comma 2 5 4 3 3 3 3" xfId="20929" xr:uid="{B144218C-13D2-4AC7-99E3-E8CCE49919A7}"/>
    <cellStyle name="Comma 2 5 4 3 3 3 3 2" xfId="51753" xr:uid="{4D4B0035-AB1A-4E17-9A6F-6C03B92C191C}"/>
    <cellStyle name="Comma 2 5 4 3 3 3 4" xfId="36343" xr:uid="{99960529-3D7B-4BB3-BE1A-5B2E080355D6}"/>
    <cellStyle name="Comma 2 5 4 3 3 4" xfId="9524" xr:uid="{461C506E-A3E2-4621-90EA-55CEE6E6A264}"/>
    <cellStyle name="Comma 2 5 4 3 3 4 2" xfId="24935" xr:uid="{575F6321-9627-4F0E-9467-6B62A9C31A62}"/>
    <cellStyle name="Comma 2 5 4 3 3 4 2 2" xfId="55759" xr:uid="{6939C613-3FE4-4755-8CC7-53CCED935997}"/>
    <cellStyle name="Comma 2 5 4 3 3 4 3" xfId="40349" xr:uid="{F7FD8CF0-5681-41EA-B00D-DDEA1FD21B11}"/>
    <cellStyle name="Comma 2 5 4 3 3 5" xfId="17126" xr:uid="{33518F41-53DA-4E1F-B6AC-F801B85CBAA8}"/>
    <cellStyle name="Comma 2 5 4 3 3 5 2" xfId="47950" xr:uid="{25E5AF04-7A88-44CF-B573-606A85C6E8CB}"/>
    <cellStyle name="Comma 2 5 4 3 3 6" xfId="32540" xr:uid="{0B83E1E6-2079-41B9-B9C1-FFFA50849306}"/>
    <cellStyle name="Comma 2 5 4 3 4" xfId="2346" xr:uid="{1FB74528-F6AC-41EC-AA7A-6FEFCC94B2AB}"/>
    <cellStyle name="Comma 2 5 4 3 4 2" xfId="6149" xr:uid="{311E05BE-0CF6-44EB-B659-DEC090A93AC3}"/>
    <cellStyle name="Comma 2 5 4 3 4 2 2" xfId="13960" xr:uid="{0AEA5F5C-1A74-4CF5-99D9-5A2881203958}"/>
    <cellStyle name="Comma 2 5 4 3 4 2 2 2" xfId="29371" xr:uid="{C1978157-F56D-4E42-8715-6A2B34F35B8C}"/>
    <cellStyle name="Comma 2 5 4 3 4 2 2 2 2" xfId="60195" xr:uid="{EFA4BAA3-6994-4BC8-A66F-4A6D177895B9}"/>
    <cellStyle name="Comma 2 5 4 3 4 2 2 3" xfId="44785" xr:uid="{B0A346FD-496F-4445-89E1-A25FD5B27C02}"/>
    <cellStyle name="Comma 2 5 4 3 4 2 3" xfId="21562" xr:uid="{11B1D1D1-B00B-4A48-9761-F1E47EFE45AE}"/>
    <cellStyle name="Comma 2 5 4 3 4 2 3 2" xfId="52386" xr:uid="{37EAF6D4-5C9D-4A25-98E7-12C188A91F9D}"/>
    <cellStyle name="Comma 2 5 4 3 4 2 4" xfId="36976" xr:uid="{A012640E-3059-44DE-AD3B-65E9AF1AC6B7}"/>
    <cellStyle name="Comma 2 5 4 3 4 3" xfId="10157" xr:uid="{DF2005D5-2ABF-46CA-BCEB-64735E4FFD8D}"/>
    <cellStyle name="Comma 2 5 4 3 4 3 2" xfId="25568" xr:uid="{B77E203A-1522-48AB-B673-0B3112249496}"/>
    <cellStyle name="Comma 2 5 4 3 4 3 2 2" xfId="56392" xr:uid="{CFF0F289-5C52-4307-A4A3-E74CF6144D70}"/>
    <cellStyle name="Comma 2 5 4 3 4 3 3" xfId="40982" xr:uid="{DF1112F3-EFAA-494C-A092-D2952E89E3D3}"/>
    <cellStyle name="Comma 2 5 4 3 4 4" xfId="17759" xr:uid="{2075CD37-0E26-4F49-862A-85A0585F1A18}"/>
    <cellStyle name="Comma 2 5 4 3 4 4 2" xfId="48583" xr:uid="{C51F3D14-4F3E-4727-A209-B1CA25444859}"/>
    <cellStyle name="Comma 2 5 4 3 4 5" xfId="33173" xr:uid="{67189E15-794D-4ED3-BB31-78CB2D104CD3}"/>
    <cellStyle name="Comma 2 5 4 3 5" xfId="4250" xr:uid="{D6B625AD-93EB-497C-9504-C01D818B3ADF}"/>
    <cellStyle name="Comma 2 5 4 3 5 2" xfId="12061" xr:uid="{C516AE18-D2BA-4A44-BA0E-54B3A4761471}"/>
    <cellStyle name="Comma 2 5 4 3 5 2 2" xfId="27472" xr:uid="{7C6D7EEE-AEF1-4A78-AFF5-0A65A527ECF9}"/>
    <cellStyle name="Comma 2 5 4 3 5 2 2 2" xfId="58296" xr:uid="{33993FFE-F9E1-4A2E-9EFE-6638FE6E2AF8}"/>
    <cellStyle name="Comma 2 5 4 3 5 2 3" xfId="42886" xr:uid="{B49C55F1-03C5-417F-8A64-352D221C1D21}"/>
    <cellStyle name="Comma 2 5 4 3 5 3" xfId="19663" xr:uid="{C226C10E-F43C-448B-BCF5-7FE0A8A9FE9C}"/>
    <cellStyle name="Comma 2 5 4 3 5 3 2" xfId="50487" xr:uid="{74B8AA25-2B5A-4F25-8F5F-354C4BDB3DC0}"/>
    <cellStyle name="Comma 2 5 4 3 5 4" xfId="35077" xr:uid="{B69B2508-B064-4652-AD46-966CD9B51F28}"/>
    <cellStyle name="Comma 2 5 4 3 6" xfId="8258" xr:uid="{61BDA645-FAA7-4BF2-9C10-F4C4853382A6}"/>
    <cellStyle name="Comma 2 5 4 3 6 2" xfId="23669" xr:uid="{0CD4CEDC-D586-40BC-BDEA-01A032470321}"/>
    <cellStyle name="Comma 2 5 4 3 6 2 2" xfId="54493" xr:uid="{E60C6A74-42EC-4AC1-99B0-DC0CD4AA7EC1}"/>
    <cellStyle name="Comma 2 5 4 3 6 3" xfId="39083" xr:uid="{198380BB-F691-4976-9722-B3572B0C9E8A}"/>
    <cellStyle name="Comma 2 5 4 3 7" xfId="15860" xr:uid="{118467F9-BD87-4FE1-BDBA-14BA7CB06B84}"/>
    <cellStyle name="Comma 2 5 4 3 7 2" xfId="46684" xr:uid="{D458F923-E921-4C48-8840-A0962CF9EE1F}"/>
    <cellStyle name="Comma 2 5 4 3 8" xfId="31274" xr:uid="{57697074-7A66-40E8-89E3-2DF0CB23B690}"/>
    <cellStyle name="Comma 2 5 4 4" xfId="867" xr:uid="{4EB36200-AA10-4FF0-B333-630D8B4B500F}"/>
    <cellStyle name="Comma 2 5 4 4 2" xfId="2766" xr:uid="{AA4BCAD6-8FC2-4163-8CA2-6F0D8A9EEFAE}"/>
    <cellStyle name="Comma 2 5 4 4 2 2" xfId="6569" xr:uid="{03967C12-AFC7-4F31-9198-915D3A299027}"/>
    <cellStyle name="Comma 2 5 4 4 2 2 2" xfId="14380" xr:uid="{CE801EDA-014C-4508-AF5D-D5DE7663B243}"/>
    <cellStyle name="Comma 2 5 4 4 2 2 2 2" xfId="29791" xr:uid="{5C334E55-B6CD-4D2E-AA09-4CE4452513E0}"/>
    <cellStyle name="Comma 2 5 4 4 2 2 2 2 2" xfId="60615" xr:uid="{B54278E6-2A0D-4D97-9C54-41748D32694F}"/>
    <cellStyle name="Comma 2 5 4 4 2 2 2 3" xfId="45205" xr:uid="{546F17ED-DC7F-4556-A0BA-54D28EB656BA}"/>
    <cellStyle name="Comma 2 5 4 4 2 2 3" xfId="21982" xr:uid="{BDA24070-0B9C-4A9D-B0F7-822CCC69C0C7}"/>
    <cellStyle name="Comma 2 5 4 4 2 2 3 2" xfId="52806" xr:uid="{7FF39EE7-2C99-4FEE-8B9E-FFE6559DD913}"/>
    <cellStyle name="Comma 2 5 4 4 2 2 4" xfId="37396" xr:uid="{F3E08A64-70F3-46DE-9D2C-A08F1DE21B52}"/>
    <cellStyle name="Comma 2 5 4 4 2 3" xfId="10577" xr:uid="{D368EA18-7C8B-4EC6-B24A-3F66F7ABF172}"/>
    <cellStyle name="Comma 2 5 4 4 2 3 2" xfId="25988" xr:uid="{3A09C292-6E50-42B3-A314-780A89A0FB2F}"/>
    <cellStyle name="Comma 2 5 4 4 2 3 2 2" xfId="56812" xr:uid="{B24AA6C4-EDB3-42BD-9165-6927AD73140E}"/>
    <cellStyle name="Comma 2 5 4 4 2 3 3" xfId="41402" xr:uid="{AB032E03-7F57-4917-9531-4E7DFB074801}"/>
    <cellStyle name="Comma 2 5 4 4 2 4" xfId="18179" xr:uid="{CCE0D878-D274-4E5E-B7AC-8908AFDF1B9C}"/>
    <cellStyle name="Comma 2 5 4 4 2 4 2" xfId="49003" xr:uid="{309C0162-9181-4BB1-BF50-8AE01180FFAE}"/>
    <cellStyle name="Comma 2 5 4 4 2 5" xfId="33593" xr:uid="{644014E1-0557-4A43-B288-A570AF563397}"/>
    <cellStyle name="Comma 2 5 4 4 3" xfId="4670" xr:uid="{7CE0EBB3-FE30-4EE2-BEFE-687F418B6C5A}"/>
    <cellStyle name="Comma 2 5 4 4 3 2" xfId="12481" xr:uid="{EA5CAD93-6C65-46A3-92E9-916863527F93}"/>
    <cellStyle name="Comma 2 5 4 4 3 2 2" xfId="27892" xr:uid="{98F1C210-6186-44D9-A35D-EB97D5131170}"/>
    <cellStyle name="Comma 2 5 4 4 3 2 2 2" xfId="58716" xr:uid="{403004F7-D7A4-4B23-9344-E887334BA948}"/>
    <cellStyle name="Comma 2 5 4 4 3 2 3" xfId="43306" xr:uid="{2AC304C1-44A9-4AC3-A2BC-E2B4C4BD3256}"/>
    <cellStyle name="Comma 2 5 4 4 3 3" xfId="20083" xr:uid="{43A6C1D5-7A5C-4029-8ACE-A636DAEF18E1}"/>
    <cellStyle name="Comma 2 5 4 4 3 3 2" xfId="50907" xr:uid="{C4D0D412-0E51-484F-9690-658715C87E9C}"/>
    <cellStyle name="Comma 2 5 4 4 3 4" xfId="35497" xr:uid="{E752AE5D-DC1C-406F-BAD8-778DB80C059D}"/>
    <cellStyle name="Comma 2 5 4 4 4" xfId="8678" xr:uid="{5BFFB2E6-C092-4B64-939D-D4B946329F41}"/>
    <cellStyle name="Comma 2 5 4 4 4 2" xfId="24089" xr:uid="{A76BB2F1-A09E-4C75-A400-4F34F5FE0690}"/>
    <cellStyle name="Comma 2 5 4 4 4 2 2" xfId="54913" xr:uid="{F6EDA2F9-12B0-480D-ACE3-C9A4E8328094}"/>
    <cellStyle name="Comma 2 5 4 4 4 3" xfId="39503" xr:uid="{75480CCB-7CA5-4AFF-BD56-53881C94E8A9}"/>
    <cellStyle name="Comma 2 5 4 4 5" xfId="16280" xr:uid="{E5465331-BC51-4E3C-92CB-A9E712A78600}"/>
    <cellStyle name="Comma 2 5 4 4 5 2" xfId="47104" xr:uid="{54F7D08F-05C6-4A54-9923-34D6E2DB780A}"/>
    <cellStyle name="Comma 2 5 4 4 6" xfId="31694" xr:uid="{4343FF83-F9B5-4920-B71A-6143B4281421}"/>
    <cellStyle name="Comma 2 5 4 5" xfId="1500" xr:uid="{C2E274EE-DD57-4E49-9638-AB695F17D056}"/>
    <cellStyle name="Comma 2 5 4 5 2" xfId="3399" xr:uid="{C7F25FA2-19E9-425D-A5FB-B8FA66376082}"/>
    <cellStyle name="Comma 2 5 4 5 2 2" xfId="7202" xr:uid="{7BC5112A-707F-4B82-9E7D-B07F0154A6E3}"/>
    <cellStyle name="Comma 2 5 4 5 2 2 2" xfId="15013" xr:uid="{E9310BBC-6E5E-4A4F-9A59-49D03DADFA6F}"/>
    <cellStyle name="Comma 2 5 4 5 2 2 2 2" xfId="30424" xr:uid="{8762083C-A401-4AB5-8E1C-BA6577B52E7F}"/>
    <cellStyle name="Comma 2 5 4 5 2 2 2 2 2" xfId="61248" xr:uid="{45CD06F6-8696-436A-A939-DF45C5A547CC}"/>
    <cellStyle name="Comma 2 5 4 5 2 2 2 3" xfId="45838" xr:uid="{FC06DB70-0965-4655-ADC4-878641721089}"/>
    <cellStyle name="Comma 2 5 4 5 2 2 3" xfId="22615" xr:uid="{27C0DEE7-F72D-4068-B4BE-D9D22993921E}"/>
    <cellStyle name="Comma 2 5 4 5 2 2 3 2" xfId="53439" xr:uid="{E7935159-D6ED-4DE3-8871-833EBA0A2875}"/>
    <cellStyle name="Comma 2 5 4 5 2 2 4" xfId="38029" xr:uid="{669BB685-D3B8-4B5B-A617-C256EFFBFBE9}"/>
    <cellStyle name="Comma 2 5 4 5 2 3" xfId="11210" xr:uid="{09B05795-C662-400D-8792-B72ECCC99ACD}"/>
    <cellStyle name="Comma 2 5 4 5 2 3 2" xfId="26621" xr:uid="{7DDD2224-64B5-4B2E-BBCC-4490F9EFEA53}"/>
    <cellStyle name="Comma 2 5 4 5 2 3 2 2" xfId="57445" xr:uid="{994FC51A-D976-4263-92E3-92E54B287A31}"/>
    <cellStyle name="Comma 2 5 4 5 2 3 3" xfId="42035" xr:uid="{2238D1DB-ED38-4D1C-A051-DE59CD09DE10}"/>
    <cellStyle name="Comma 2 5 4 5 2 4" xfId="18812" xr:uid="{DA19873C-2EFE-4BD6-BC39-9E9126AD2FF9}"/>
    <cellStyle name="Comma 2 5 4 5 2 4 2" xfId="49636" xr:uid="{FF08382B-CF02-4698-9DE1-6FD8192F89A4}"/>
    <cellStyle name="Comma 2 5 4 5 2 5" xfId="34226" xr:uid="{5DD64B9A-6169-400A-BD82-DC42CC97F564}"/>
    <cellStyle name="Comma 2 5 4 5 3" xfId="5303" xr:uid="{D09F3622-9F95-49FF-948C-2AEC0960D19F}"/>
    <cellStyle name="Comma 2 5 4 5 3 2" xfId="13114" xr:uid="{02CF1781-2BB7-41FF-A7D6-7A377D282BB6}"/>
    <cellStyle name="Comma 2 5 4 5 3 2 2" xfId="28525" xr:uid="{34D7CFAA-CDB0-4942-A8AD-EECC388E9A7B}"/>
    <cellStyle name="Comma 2 5 4 5 3 2 2 2" xfId="59349" xr:uid="{572E56BE-BD50-4279-8CD2-E589EB47A4AF}"/>
    <cellStyle name="Comma 2 5 4 5 3 2 3" xfId="43939" xr:uid="{9B0CB0DD-BE6B-41B4-A633-66F6F4DDFB77}"/>
    <cellStyle name="Comma 2 5 4 5 3 3" xfId="20716" xr:uid="{1A3F4757-6681-4570-8800-2D9FB8210B39}"/>
    <cellStyle name="Comma 2 5 4 5 3 3 2" xfId="51540" xr:uid="{8ABCBF5F-1301-4C9E-8527-97566BEF5B69}"/>
    <cellStyle name="Comma 2 5 4 5 3 4" xfId="36130" xr:uid="{2D458263-5A42-4E4A-95B8-57909F3F8E6F}"/>
    <cellStyle name="Comma 2 5 4 5 4" xfId="9311" xr:uid="{CCD8BB60-63A8-44E8-9FAD-741755249433}"/>
    <cellStyle name="Comma 2 5 4 5 4 2" xfId="24722" xr:uid="{6A5B4078-42CC-40C1-AB4F-4CF687496E91}"/>
    <cellStyle name="Comma 2 5 4 5 4 2 2" xfId="55546" xr:uid="{63F2F585-2BD6-4F1D-B330-36762710855A}"/>
    <cellStyle name="Comma 2 5 4 5 4 3" xfId="40136" xr:uid="{F0622707-77E8-49F9-B779-36F382F0EEDF}"/>
    <cellStyle name="Comma 2 5 4 5 5" xfId="16913" xr:uid="{E5E841E5-CFB7-4828-B744-1431B5B170B8}"/>
    <cellStyle name="Comma 2 5 4 5 5 2" xfId="47737" xr:uid="{0E251ECD-57E1-42E0-BD79-F18876CFF0D7}"/>
    <cellStyle name="Comma 2 5 4 5 6" xfId="32327" xr:uid="{C52C949F-7090-49B5-B5AC-3D36D3A45596}"/>
    <cellStyle name="Comma 2 5 4 6" xfId="2133" xr:uid="{A9171A39-3DC2-4770-BA75-4B5E7D735E38}"/>
    <cellStyle name="Comma 2 5 4 6 2" xfId="5936" xr:uid="{8C44BDAF-47AD-47CB-9C3C-0E2FAC742CA1}"/>
    <cellStyle name="Comma 2 5 4 6 2 2" xfId="13747" xr:uid="{C4FE63CA-A40B-468E-939A-792ED8C226DD}"/>
    <cellStyle name="Comma 2 5 4 6 2 2 2" xfId="29158" xr:uid="{AEA14D8E-FB75-45B6-9788-9B880F0FACD2}"/>
    <cellStyle name="Comma 2 5 4 6 2 2 2 2" xfId="59982" xr:uid="{3938BF04-F9FB-4DB1-BA9C-99E4DDF5C11D}"/>
    <cellStyle name="Comma 2 5 4 6 2 2 3" xfId="44572" xr:uid="{AE24C6F5-2923-4A0E-BCEE-ADDFE090553C}"/>
    <cellStyle name="Comma 2 5 4 6 2 3" xfId="21349" xr:uid="{169932BD-CB41-48EE-9F71-D5B376E84E5B}"/>
    <cellStyle name="Comma 2 5 4 6 2 3 2" xfId="52173" xr:uid="{1C67A641-59C5-42EE-8C88-8634CE090E04}"/>
    <cellStyle name="Comma 2 5 4 6 2 4" xfId="36763" xr:uid="{ABE6D57D-CEA6-456E-B9A2-C76A99E731D5}"/>
    <cellStyle name="Comma 2 5 4 6 3" xfId="9944" xr:uid="{149F8745-F506-4698-BA8A-895CCD2AA7C1}"/>
    <cellStyle name="Comma 2 5 4 6 3 2" xfId="25355" xr:uid="{ED2AA26A-206E-471D-BD23-234A255740D0}"/>
    <cellStyle name="Comma 2 5 4 6 3 2 2" xfId="56179" xr:uid="{0627AE74-2B9D-47D7-A229-6DFB8DD0A343}"/>
    <cellStyle name="Comma 2 5 4 6 3 3" xfId="40769" xr:uid="{47A1A33E-2BAE-40F2-8255-A6FA24483F7F}"/>
    <cellStyle name="Comma 2 5 4 6 4" xfId="17546" xr:uid="{56D7F9C3-A3A8-48BE-A933-E44FD7905577}"/>
    <cellStyle name="Comma 2 5 4 6 4 2" xfId="48370" xr:uid="{80959E25-0C45-441B-850D-49A416860764}"/>
    <cellStyle name="Comma 2 5 4 6 5" xfId="32960" xr:uid="{43A6AE5E-9C01-4149-B880-CF807021D753}"/>
    <cellStyle name="Comma 2 5 4 7" xfId="4037" xr:uid="{F84414D0-1E78-44BB-A84D-BBFB7ABA7E10}"/>
    <cellStyle name="Comma 2 5 4 7 2" xfId="11848" xr:uid="{634AFA9F-184C-40A2-8DB0-1015554B6FB2}"/>
    <cellStyle name="Comma 2 5 4 7 2 2" xfId="27259" xr:uid="{DA680625-4A35-4BCE-A7C9-588D92E5A6A6}"/>
    <cellStyle name="Comma 2 5 4 7 2 2 2" xfId="58083" xr:uid="{F254BC57-AA01-4F7A-BC5E-AF05231EC551}"/>
    <cellStyle name="Comma 2 5 4 7 2 3" xfId="42673" xr:uid="{C6475759-7D6C-45AB-88E4-B86014167D6F}"/>
    <cellStyle name="Comma 2 5 4 7 3" xfId="19450" xr:uid="{5E8437CD-4BC0-4D5E-8E39-4DC043714973}"/>
    <cellStyle name="Comma 2 5 4 7 3 2" xfId="50274" xr:uid="{ADCD8126-4454-4EEC-8BC0-3BEA74BDC37E}"/>
    <cellStyle name="Comma 2 5 4 7 4" xfId="34864" xr:uid="{B9B304A7-ED92-420F-8148-B62ADF8885C9}"/>
    <cellStyle name="Comma 2 5 4 8" xfId="8045" xr:uid="{3F7E144B-F587-4C33-B572-DCED255E7999}"/>
    <cellStyle name="Comma 2 5 4 8 2" xfId="23456" xr:uid="{0FC495E8-E4D5-46E1-B980-7ED1EB4D5254}"/>
    <cellStyle name="Comma 2 5 4 8 2 2" xfId="54280" xr:uid="{6A2E4E6D-159F-4BB0-AB11-4B64235515C8}"/>
    <cellStyle name="Comma 2 5 4 8 3" xfId="38870" xr:uid="{66764169-54D6-47FE-8C2F-97EE0EF98AC9}"/>
    <cellStyle name="Comma 2 5 4 9" xfId="7836" xr:uid="{86DE484A-997A-45AE-922D-0348E939FE04}"/>
    <cellStyle name="Comma 2 5 4 9 2" xfId="23247" xr:uid="{75E388B2-C902-46CF-8631-B0B114C54F89}"/>
    <cellStyle name="Comma 2 5 4 9 2 2" xfId="54071" xr:uid="{4632B90A-C75E-4AA7-98AC-925210267503}"/>
    <cellStyle name="Comma 2 5 4 9 3" xfId="38661" xr:uid="{FAC456DF-8FF2-4AFB-82C1-EA6D3DE41A35}"/>
    <cellStyle name="Comma 2 5 5" xfId="153" xr:uid="{20B4D1FE-5717-40C8-983A-2FBDFC2B5D76}"/>
    <cellStyle name="Comma 2 5 5 10" xfId="15567" xr:uid="{366D84FB-3C05-47DE-97C0-8766A8196EFE}"/>
    <cellStyle name="Comma 2 5 5 10 2" xfId="46391" xr:uid="{80CEFDAA-D33C-4D85-B54E-2DAF9EB94433}"/>
    <cellStyle name="Comma 2 5 5 11" xfId="30981" xr:uid="{80452DE8-DE62-42C8-979D-465190740230}"/>
    <cellStyle name="Comma 2 5 5 2" xfId="576" xr:uid="{53C8138E-94FF-4DE5-9692-4A8071A36669}"/>
    <cellStyle name="Comma 2 5 5 2 2" xfId="1209" xr:uid="{5D18D82C-4743-417D-9284-D9E0BDB2BD41}"/>
    <cellStyle name="Comma 2 5 5 2 2 2" xfId="3108" xr:uid="{768ED739-3F46-463D-9868-CEC33D1DE5E2}"/>
    <cellStyle name="Comma 2 5 5 2 2 2 2" xfId="6911" xr:uid="{649D2F06-3A74-41F5-9023-B38E2E6C493F}"/>
    <cellStyle name="Comma 2 5 5 2 2 2 2 2" xfId="14722" xr:uid="{05AC74BE-2742-4CFB-BEF4-FB651B675B65}"/>
    <cellStyle name="Comma 2 5 5 2 2 2 2 2 2" xfId="30133" xr:uid="{6EB2B544-B3D9-482E-B15C-6A9B4797DCDE}"/>
    <cellStyle name="Comma 2 5 5 2 2 2 2 2 2 2" xfId="60957" xr:uid="{632615B5-153D-4D50-B01A-541E458621EB}"/>
    <cellStyle name="Comma 2 5 5 2 2 2 2 2 3" xfId="45547" xr:uid="{2699B914-04AA-4D2F-92DE-1C51493E4E61}"/>
    <cellStyle name="Comma 2 5 5 2 2 2 2 3" xfId="22324" xr:uid="{11763323-6D99-4451-ACEF-E7BE02D453DA}"/>
    <cellStyle name="Comma 2 5 5 2 2 2 2 3 2" xfId="53148" xr:uid="{5776E907-F994-4D54-9185-8E9F1F572B3D}"/>
    <cellStyle name="Comma 2 5 5 2 2 2 2 4" xfId="37738" xr:uid="{0731CCE0-6CA4-4409-A3AE-025465C9F3A9}"/>
    <cellStyle name="Comma 2 5 5 2 2 2 3" xfId="10919" xr:uid="{97847F19-B22B-4B3C-9CE3-06F3080CE83C}"/>
    <cellStyle name="Comma 2 5 5 2 2 2 3 2" xfId="26330" xr:uid="{60E62332-64FF-4709-9E98-A6F4AC618E32}"/>
    <cellStyle name="Comma 2 5 5 2 2 2 3 2 2" xfId="57154" xr:uid="{6D3CFE18-ECAA-4CC8-AC9D-2D2244CCBCF9}"/>
    <cellStyle name="Comma 2 5 5 2 2 2 3 3" xfId="41744" xr:uid="{E0EE28B3-01BD-4EF0-85D4-97666BE277BB}"/>
    <cellStyle name="Comma 2 5 5 2 2 2 4" xfId="18521" xr:uid="{2769CE4C-27C2-40DD-95DA-A68C7C1CB4F4}"/>
    <cellStyle name="Comma 2 5 5 2 2 2 4 2" xfId="49345" xr:uid="{8A55DA8D-73B3-470E-B315-6FB9444C24BD}"/>
    <cellStyle name="Comma 2 5 5 2 2 2 5" xfId="33935" xr:uid="{F9890324-8007-47D5-A706-6B4D19D1F280}"/>
    <cellStyle name="Comma 2 5 5 2 2 3" xfId="5012" xr:uid="{877AB06B-EFDA-4AE7-9521-C353E4861EC1}"/>
    <cellStyle name="Comma 2 5 5 2 2 3 2" xfId="12823" xr:uid="{A61E3AD8-6F94-4F5A-86C0-51ACCCE08656}"/>
    <cellStyle name="Comma 2 5 5 2 2 3 2 2" xfId="28234" xr:uid="{1F976739-3119-49AF-9BCE-5FD0C2D44610}"/>
    <cellStyle name="Comma 2 5 5 2 2 3 2 2 2" xfId="59058" xr:uid="{CD692F29-56DE-4031-AFB2-DEC3B8D82614}"/>
    <cellStyle name="Comma 2 5 5 2 2 3 2 3" xfId="43648" xr:uid="{7C301FED-1A8A-424A-87A5-0C2AFDCADE95}"/>
    <cellStyle name="Comma 2 5 5 2 2 3 3" xfId="20425" xr:uid="{44137D25-EB97-48DB-9E36-3AC09B3318AE}"/>
    <cellStyle name="Comma 2 5 5 2 2 3 3 2" xfId="51249" xr:uid="{3389C3C0-9408-4C50-B46F-1C93D5141DDF}"/>
    <cellStyle name="Comma 2 5 5 2 2 3 4" xfId="35839" xr:uid="{87A8C440-747B-4E95-A84A-DADF7705C346}"/>
    <cellStyle name="Comma 2 5 5 2 2 4" xfId="9020" xr:uid="{0DC0C159-71D9-4154-97E7-E822C6C614A1}"/>
    <cellStyle name="Comma 2 5 5 2 2 4 2" xfId="24431" xr:uid="{0CED1258-DF3B-4912-84BE-977EE3F0E608}"/>
    <cellStyle name="Comma 2 5 5 2 2 4 2 2" xfId="55255" xr:uid="{44B11034-7851-46C0-9C57-6C6ACD3D3A61}"/>
    <cellStyle name="Comma 2 5 5 2 2 4 3" xfId="39845" xr:uid="{11B702B3-C8A9-453B-BE90-8252A27D21D2}"/>
    <cellStyle name="Comma 2 5 5 2 2 5" xfId="16622" xr:uid="{BEC7DA89-8B1B-486D-9F03-C73BA66A86AC}"/>
    <cellStyle name="Comma 2 5 5 2 2 5 2" xfId="47446" xr:uid="{B2B5880A-2520-42BA-853D-F60200FCEC5F}"/>
    <cellStyle name="Comma 2 5 5 2 2 6" xfId="32036" xr:uid="{D16F5A22-E3C3-4645-9383-7C1D4628BAF9}"/>
    <cellStyle name="Comma 2 5 5 2 3" xfId="1842" xr:uid="{CD96B65B-D505-4744-82B9-8FB345D054AF}"/>
    <cellStyle name="Comma 2 5 5 2 3 2" xfId="3741" xr:uid="{487057D0-AB7F-4BB2-B982-4CBAAB8F6860}"/>
    <cellStyle name="Comma 2 5 5 2 3 2 2" xfId="7544" xr:uid="{EE774D17-296C-4130-BDFB-C6AD1A8A3710}"/>
    <cellStyle name="Comma 2 5 5 2 3 2 2 2" xfId="15355" xr:uid="{14550AE1-DF7A-4F68-BB2F-4D4CC715BF33}"/>
    <cellStyle name="Comma 2 5 5 2 3 2 2 2 2" xfId="30766" xr:uid="{A283A556-8998-4921-A211-4BE01D4F527D}"/>
    <cellStyle name="Comma 2 5 5 2 3 2 2 2 2 2" xfId="61590" xr:uid="{89FD2CE8-7CB4-4597-A2C1-7E28E160517C}"/>
    <cellStyle name="Comma 2 5 5 2 3 2 2 2 3" xfId="46180" xr:uid="{04C4BB3B-B335-4EF2-BB1C-A9E4209838FD}"/>
    <cellStyle name="Comma 2 5 5 2 3 2 2 3" xfId="22957" xr:uid="{EA92BC87-123F-427B-9036-0E202C426F6D}"/>
    <cellStyle name="Comma 2 5 5 2 3 2 2 3 2" xfId="53781" xr:uid="{A81730EC-01FA-403E-8A3E-59D915B286B4}"/>
    <cellStyle name="Comma 2 5 5 2 3 2 2 4" xfId="38371" xr:uid="{E71DB895-2D13-4DC7-88F0-0B4F25AB580C}"/>
    <cellStyle name="Comma 2 5 5 2 3 2 3" xfId="11552" xr:uid="{E2B4AAA8-9F8B-4D3E-90F8-790BD285DE0F}"/>
    <cellStyle name="Comma 2 5 5 2 3 2 3 2" xfId="26963" xr:uid="{2088F1A4-AD12-4B9F-BC07-FB6A0A0319BD}"/>
    <cellStyle name="Comma 2 5 5 2 3 2 3 2 2" xfId="57787" xr:uid="{D5A13CB0-9353-4280-A678-8F71D5704D39}"/>
    <cellStyle name="Comma 2 5 5 2 3 2 3 3" xfId="42377" xr:uid="{F067283B-1A52-4A2E-88E8-3756145C49EB}"/>
    <cellStyle name="Comma 2 5 5 2 3 2 4" xfId="19154" xr:uid="{2657B3CB-3A30-4929-92AB-2019E3A3CC78}"/>
    <cellStyle name="Comma 2 5 5 2 3 2 4 2" xfId="49978" xr:uid="{2938A071-386A-4B60-843B-E847217061F2}"/>
    <cellStyle name="Comma 2 5 5 2 3 2 5" xfId="34568" xr:uid="{F1A213AB-67C8-4B9B-98A1-DEF5D19877BB}"/>
    <cellStyle name="Comma 2 5 5 2 3 3" xfId="5645" xr:uid="{FE7125FA-B6E6-480F-AE05-C5E4838A1462}"/>
    <cellStyle name="Comma 2 5 5 2 3 3 2" xfId="13456" xr:uid="{25FB2377-0389-45CB-A86D-84B5F0F97AC0}"/>
    <cellStyle name="Comma 2 5 5 2 3 3 2 2" xfId="28867" xr:uid="{40B74ED8-F688-4FDA-9BCB-80A9F1F76D50}"/>
    <cellStyle name="Comma 2 5 5 2 3 3 2 2 2" xfId="59691" xr:uid="{A0B119D5-9AAD-4344-954C-A8C5D6031DC1}"/>
    <cellStyle name="Comma 2 5 5 2 3 3 2 3" xfId="44281" xr:uid="{4C0F2B07-A838-424C-87A4-0F9590319A4E}"/>
    <cellStyle name="Comma 2 5 5 2 3 3 3" xfId="21058" xr:uid="{D81FD14E-CA18-49E5-BCF0-DDC2DE07C522}"/>
    <cellStyle name="Comma 2 5 5 2 3 3 3 2" xfId="51882" xr:uid="{4AC9002B-6DD7-4A70-B1B4-39C15AA9EF0E}"/>
    <cellStyle name="Comma 2 5 5 2 3 3 4" xfId="36472" xr:uid="{E31B054C-A22F-410E-9EF7-5E09D182F04B}"/>
    <cellStyle name="Comma 2 5 5 2 3 4" xfId="9653" xr:uid="{701D24C5-4E34-46CE-834E-9F0A99AF284A}"/>
    <cellStyle name="Comma 2 5 5 2 3 4 2" xfId="25064" xr:uid="{4E5FE2C1-9408-4148-A219-181BC12AAC35}"/>
    <cellStyle name="Comma 2 5 5 2 3 4 2 2" xfId="55888" xr:uid="{CB3913EB-1FB4-4823-A058-0654BFFBCCC2}"/>
    <cellStyle name="Comma 2 5 5 2 3 4 3" xfId="40478" xr:uid="{C621ABDA-B12E-44FE-BA21-5AE840563437}"/>
    <cellStyle name="Comma 2 5 5 2 3 5" xfId="17255" xr:uid="{FEA40CD3-E1BC-4BF1-8064-BDE9F9877858}"/>
    <cellStyle name="Comma 2 5 5 2 3 5 2" xfId="48079" xr:uid="{AA382D07-02CE-4193-9C6E-474FE877E2C1}"/>
    <cellStyle name="Comma 2 5 5 2 3 6" xfId="32669" xr:uid="{2A86999E-FDBD-4FEA-9887-7BA09FF62198}"/>
    <cellStyle name="Comma 2 5 5 2 4" xfId="2475" xr:uid="{EE565B5B-164E-4FBF-A85E-19A1A0EB88C0}"/>
    <cellStyle name="Comma 2 5 5 2 4 2" xfId="6278" xr:uid="{A34DBE5E-4C74-4FE9-B14C-123C1ED03298}"/>
    <cellStyle name="Comma 2 5 5 2 4 2 2" xfId="14089" xr:uid="{55154E63-D08C-4AAD-91FC-F6D15CC5BC7A}"/>
    <cellStyle name="Comma 2 5 5 2 4 2 2 2" xfId="29500" xr:uid="{76D19A29-9845-449E-95F3-166436CA3E94}"/>
    <cellStyle name="Comma 2 5 5 2 4 2 2 2 2" xfId="60324" xr:uid="{C66A7713-0840-4B40-884C-736848018ADE}"/>
    <cellStyle name="Comma 2 5 5 2 4 2 2 3" xfId="44914" xr:uid="{C1A6DA59-C898-4DC6-A660-AD1A82AF310C}"/>
    <cellStyle name="Comma 2 5 5 2 4 2 3" xfId="21691" xr:uid="{55F7E55E-CC6C-47D3-876A-9B6E8FDB0B78}"/>
    <cellStyle name="Comma 2 5 5 2 4 2 3 2" xfId="52515" xr:uid="{D9E3D389-8A8D-4A8C-BCC8-A5FEAF4CF178}"/>
    <cellStyle name="Comma 2 5 5 2 4 2 4" xfId="37105" xr:uid="{14371D8D-A116-45F2-B204-51188C07BF02}"/>
    <cellStyle name="Comma 2 5 5 2 4 3" xfId="10286" xr:uid="{891DD057-B961-4D0A-8A9B-30424C510216}"/>
    <cellStyle name="Comma 2 5 5 2 4 3 2" xfId="25697" xr:uid="{7315624B-8C90-45D3-A01B-53BC959820CC}"/>
    <cellStyle name="Comma 2 5 5 2 4 3 2 2" xfId="56521" xr:uid="{D4140802-F2A6-4606-ABFE-6084A5188A50}"/>
    <cellStyle name="Comma 2 5 5 2 4 3 3" xfId="41111" xr:uid="{7E176D02-7BEC-4978-9D1B-0F1648077B56}"/>
    <cellStyle name="Comma 2 5 5 2 4 4" xfId="17888" xr:uid="{1C1BF659-F0F4-4841-A657-E6CC195CCB6E}"/>
    <cellStyle name="Comma 2 5 5 2 4 4 2" xfId="48712" xr:uid="{188DD0B8-86FB-48BF-9E54-FEF7DDCC247D}"/>
    <cellStyle name="Comma 2 5 5 2 4 5" xfId="33302" xr:uid="{5D26D3A9-5FC9-49A9-ABA8-7FD12EE1C53D}"/>
    <cellStyle name="Comma 2 5 5 2 5" xfId="4379" xr:uid="{DC2A8EA0-45BB-42D8-8CC0-19983755CA43}"/>
    <cellStyle name="Comma 2 5 5 2 5 2" xfId="12190" xr:uid="{9BE78196-331C-4528-B93C-14118EC413E2}"/>
    <cellStyle name="Comma 2 5 5 2 5 2 2" xfId="27601" xr:uid="{4168F993-3788-4DA9-A830-4ACBAE859039}"/>
    <cellStyle name="Comma 2 5 5 2 5 2 2 2" xfId="58425" xr:uid="{E845DFE4-E74C-41D3-A99F-6B4E750EE21B}"/>
    <cellStyle name="Comma 2 5 5 2 5 2 3" xfId="43015" xr:uid="{52B3E5B7-BBDA-4342-A245-4E62B1913DC6}"/>
    <cellStyle name="Comma 2 5 5 2 5 3" xfId="19792" xr:uid="{8907FDD9-B66B-4E2B-9FA4-84DE65ED39D4}"/>
    <cellStyle name="Comma 2 5 5 2 5 3 2" xfId="50616" xr:uid="{05829DC3-41CF-4A50-A187-846F3C161E30}"/>
    <cellStyle name="Comma 2 5 5 2 5 4" xfId="35206" xr:uid="{F9B0B5CE-049F-4EBD-BF9C-31B92A3FE068}"/>
    <cellStyle name="Comma 2 5 5 2 6" xfId="8387" xr:uid="{1873CDAE-0ADB-44E4-A2F0-08B5A83CB233}"/>
    <cellStyle name="Comma 2 5 5 2 6 2" xfId="23798" xr:uid="{323E22DE-E93F-4940-8038-FAD8500B937B}"/>
    <cellStyle name="Comma 2 5 5 2 6 2 2" xfId="54622" xr:uid="{117B7A33-9221-450C-B8ED-82B8A36B3FC9}"/>
    <cellStyle name="Comma 2 5 5 2 6 3" xfId="39212" xr:uid="{AA1B7CB2-8C4C-4AE2-A2DD-9D37C4AD3D0A}"/>
    <cellStyle name="Comma 2 5 5 2 7" xfId="15989" xr:uid="{002C6EAF-F70A-4068-801B-2857AF2E8D82}"/>
    <cellStyle name="Comma 2 5 5 2 7 2" xfId="46813" xr:uid="{C8F4D767-0E40-4519-A678-AC797AA31305}"/>
    <cellStyle name="Comma 2 5 5 2 8" xfId="31403" xr:uid="{503EF538-1307-44DD-BB04-0A05E892DAFD}"/>
    <cellStyle name="Comma 2 5 5 3" xfId="367" xr:uid="{BDC949AB-21F9-4A1F-BFC5-F959BF161593}"/>
    <cellStyle name="Comma 2 5 5 3 2" xfId="1000" xr:uid="{C0D8F3DF-76C6-419C-923A-209C609A38C0}"/>
    <cellStyle name="Comma 2 5 5 3 2 2" xfId="2899" xr:uid="{D4503EA8-8C0D-4EB9-B669-4A9630B1B490}"/>
    <cellStyle name="Comma 2 5 5 3 2 2 2" xfId="6702" xr:uid="{0F36A2EF-9DAA-4E23-ACD9-48C50AD83754}"/>
    <cellStyle name="Comma 2 5 5 3 2 2 2 2" xfId="14513" xr:uid="{617D5CA0-5635-4195-B628-6A115B35DA9B}"/>
    <cellStyle name="Comma 2 5 5 3 2 2 2 2 2" xfId="29924" xr:uid="{2B8E672B-C488-4609-AD97-2BF27FC0C181}"/>
    <cellStyle name="Comma 2 5 5 3 2 2 2 2 2 2" xfId="60748" xr:uid="{86D4B6D2-DEB4-446C-A1C1-6369C5ADC042}"/>
    <cellStyle name="Comma 2 5 5 3 2 2 2 2 3" xfId="45338" xr:uid="{2603C0C6-73B3-45A1-BB3F-1FA225934A15}"/>
    <cellStyle name="Comma 2 5 5 3 2 2 2 3" xfId="22115" xr:uid="{9A7D1CD9-CAF9-4521-9A5B-555986979DD4}"/>
    <cellStyle name="Comma 2 5 5 3 2 2 2 3 2" xfId="52939" xr:uid="{BF573BCD-BBD6-4E7B-BA2B-9C446B921D16}"/>
    <cellStyle name="Comma 2 5 5 3 2 2 2 4" xfId="37529" xr:uid="{AD3242CA-04E3-4F3F-9BBF-A0D15550A7B1}"/>
    <cellStyle name="Comma 2 5 5 3 2 2 3" xfId="10710" xr:uid="{9444A800-7157-47B8-9AD7-4C26BB366208}"/>
    <cellStyle name="Comma 2 5 5 3 2 2 3 2" xfId="26121" xr:uid="{467F3D48-447E-4937-878C-EA86399D18C5}"/>
    <cellStyle name="Comma 2 5 5 3 2 2 3 2 2" xfId="56945" xr:uid="{F71E45C8-B00B-4254-B651-3D53AFA56590}"/>
    <cellStyle name="Comma 2 5 5 3 2 2 3 3" xfId="41535" xr:uid="{88B3755A-F42B-43A7-816C-96AEA0C273FD}"/>
    <cellStyle name="Comma 2 5 5 3 2 2 4" xfId="18312" xr:uid="{F60D74DE-A10B-43BA-AD6D-6A55796417A8}"/>
    <cellStyle name="Comma 2 5 5 3 2 2 4 2" xfId="49136" xr:uid="{65AF6F88-188D-41C4-85CE-7336AC6E4059}"/>
    <cellStyle name="Comma 2 5 5 3 2 2 5" xfId="33726" xr:uid="{6DDBF5A8-A335-4B3A-B6BE-67E6FFE270B7}"/>
    <cellStyle name="Comma 2 5 5 3 2 3" xfId="4803" xr:uid="{592934C7-49FE-43B9-8E39-BDF9E8FF4B7C}"/>
    <cellStyle name="Comma 2 5 5 3 2 3 2" xfId="12614" xr:uid="{E9E308EF-DCF0-458F-A28C-8822BA058050}"/>
    <cellStyle name="Comma 2 5 5 3 2 3 2 2" xfId="28025" xr:uid="{3A253216-BC0B-4377-9B38-3E2402540A3F}"/>
    <cellStyle name="Comma 2 5 5 3 2 3 2 2 2" xfId="58849" xr:uid="{B9415568-A149-4554-8831-DB4D0C6F5A39}"/>
    <cellStyle name="Comma 2 5 5 3 2 3 2 3" xfId="43439" xr:uid="{F2972FDD-D0EA-447E-B28F-384A0B1DE081}"/>
    <cellStyle name="Comma 2 5 5 3 2 3 3" xfId="20216" xr:uid="{DA396AFE-58CA-406D-904F-0D5673E51861}"/>
    <cellStyle name="Comma 2 5 5 3 2 3 3 2" xfId="51040" xr:uid="{1B931CE2-62C8-4867-B8C3-128F411E604E}"/>
    <cellStyle name="Comma 2 5 5 3 2 3 4" xfId="35630" xr:uid="{851B03D5-F28D-4E2B-99D4-057D491233D9}"/>
    <cellStyle name="Comma 2 5 5 3 2 4" xfId="8811" xr:uid="{7F9B3DAE-ADC0-4773-B5DE-541D29F5BC53}"/>
    <cellStyle name="Comma 2 5 5 3 2 4 2" xfId="24222" xr:uid="{5507254D-FFE1-4970-A874-DF76343542C2}"/>
    <cellStyle name="Comma 2 5 5 3 2 4 2 2" xfId="55046" xr:uid="{A94FAD6A-1B5B-489D-BA25-FB557E757C2F}"/>
    <cellStyle name="Comma 2 5 5 3 2 4 3" xfId="39636" xr:uid="{B687934E-DA74-4B31-A9BE-B1484E4F2F7B}"/>
    <cellStyle name="Comma 2 5 5 3 2 5" xfId="16413" xr:uid="{C1B1CE98-43F6-4AFA-9A25-268B8835F2EB}"/>
    <cellStyle name="Comma 2 5 5 3 2 5 2" xfId="47237" xr:uid="{C0219E71-8759-4889-AAA7-A9836B00125C}"/>
    <cellStyle name="Comma 2 5 5 3 2 6" xfId="31827" xr:uid="{E2C524E0-44C7-4ED0-B6C5-73FAD3B340FB}"/>
    <cellStyle name="Comma 2 5 5 3 3" xfId="1633" xr:uid="{CDFCD8E3-96D1-4BB8-BED6-95DEB6DF48A1}"/>
    <cellStyle name="Comma 2 5 5 3 3 2" xfId="3532" xr:uid="{86B9E752-EF5E-4054-8FED-D10A0D291F66}"/>
    <cellStyle name="Comma 2 5 5 3 3 2 2" xfId="7335" xr:uid="{76C3B7F3-D8A1-47E5-ABDB-08DB3FA3CBA9}"/>
    <cellStyle name="Comma 2 5 5 3 3 2 2 2" xfId="15146" xr:uid="{699C31B5-0A4E-4CAC-80B8-BF3E9A296E8A}"/>
    <cellStyle name="Comma 2 5 5 3 3 2 2 2 2" xfId="30557" xr:uid="{E1CFEACF-84BE-410F-B45A-DD4D04ED9849}"/>
    <cellStyle name="Comma 2 5 5 3 3 2 2 2 2 2" xfId="61381" xr:uid="{115F005B-1DC2-421B-AF90-23FF24021104}"/>
    <cellStyle name="Comma 2 5 5 3 3 2 2 2 3" xfId="45971" xr:uid="{76110870-51F8-486A-BAF0-1F32488E2D05}"/>
    <cellStyle name="Comma 2 5 5 3 3 2 2 3" xfId="22748" xr:uid="{8F8B334C-9A6A-4837-AB76-1A48105C5F22}"/>
    <cellStyle name="Comma 2 5 5 3 3 2 2 3 2" xfId="53572" xr:uid="{D8CA0EBB-51B8-428C-B968-BA21CE87AA36}"/>
    <cellStyle name="Comma 2 5 5 3 3 2 2 4" xfId="38162" xr:uid="{D411E35F-F5CC-461C-8A77-53F6D3E979D7}"/>
    <cellStyle name="Comma 2 5 5 3 3 2 3" xfId="11343" xr:uid="{37FF49F2-D20A-45BA-BDBF-8C59081F6EF2}"/>
    <cellStyle name="Comma 2 5 5 3 3 2 3 2" xfId="26754" xr:uid="{607D1A47-025F-41BF-8419-A1955281FB15}"/>
    <cellStyle name="Comma 2 5 5 3 3 2 3 2 2" xfId="57578" xr:uid="{1E06CB9D-C2A3-418F-8535-65B06873FB26}"/>
    <cellStyle name="Comma 2 5 5 3 3 2 3 3" xfId="42168" xr:uid="{D5E4A48A-7279-417B-8358-0E35A6EF281F}"/>
    <cellStyle name="Comma 2 5 5 3 3 2 4" xfId="18945" xr:uid="{2DCB1856-3858-4E67-913E-D01D2EBE7896}"/>
    <cellStyle name="Comma 2 5 5 3 3 2 4 2" xfId="49769" xr:uid="{C32C1724-9E43-47E1-8CD5-B616146F25CE}"/>
    <cellStyle name="Comma 2 5 5 3 3 2 5" xfId="34359" xr:uid="{217C1224-CEEF-4A72-BA34-E8ED6C8F9A07}"/>
    <cellStyle name="Comma 2 5 5 3 3 3" xfId="5436" xr:uid="{738DCA1D-103E-4041-8937-7E521DB554EA}"/>
    <cellStyle name="Comma 2 5 5 3 3 3 2" xfId="13247" xr:uid="{AD128C17-F94E-40D5-BA02-CE8270FA454C}"/>
    <cellStyle name="Comma 2 5 5 3 3 3 2 2" xfId="28658" xr:uid="{EA63D17A-A241-469B-A715-952D98EC2B2F}"/>
    <cellStyle name="Comma 2 5 5 3 3 3 2 2 2" xfId="59482" xr:uid="{FA8C6CFB-9AB4-481A-8F59-BDC580112319}"/>
    <cellStyle name="Comma 2 5 5 3 3 3 2 3" xfId="44072" xr:uid="{5E518D3C-50E5-4E2D-AF0C-4BD0B2EAC36B}"/>
    <cellStyle name="Comma 2 5 5 3 3 3 3" xfId="20849" xr:uid="{B59B15C1-FD3C-41F5-87F8-A40411AC8EF8}"/>
    <cellStyle name="Comma 2 5 5 3 3 3 3 2" xfId="51673" xr:uid="{2E666FAC-C5CA-479A-9892-3D31CE299D19}"/>
    <cellStyle name="Comma 2 5 5 3 3 3 4" xfId="36263" xr:uid="{2DB1F044-B378-414C-9799-77DE72CBFF27}"/>
    <cellStyle name="Comma 2 5 5 3 3 4" xfId="9444" xr:uid="{C22BEC37-4B4C-4AAE-BA40-E8083A26DE99}"/>
    <cellStyle name="Comma 2 5 5 3 3 4 2" xfId="24855" xr:uid="{F1DD6743-C78A-486D-B99E-44912426FE1F}"/>
    <cellStyle name="Comma 2 5 5 3 3 4 2 2" xfId="55679" xr:uid="{A5B5D680-EEE9-432D-AEF9-238C54807EF7}"/>
    <cellStyle name="Comma 2 5 5 3 3 4 3" xfId="40269" xr:uid="{F7533C64-C441-4FCC-89BC-72EB3DDB24BA}"/>
    <cellStyle name="Comma 2 5 5 3 3 5" xfId="17046" xr:uid="{57CFB079-CD75-4318-AB2C-E7B1C3FE8504}"/>
    <cellStyle name="Comma 2 5 5 3 3 5 2" xfId="47870" xr:uid="{5A44CB67-A892-4764-BC23-7797EF85CCF5}"/>
    <cellStyle name="Comma 2 5 5 3 3 6" xfId="32460" xr:uid="{2077B0DB-F263-4719-A36C-EC26221397BF}"/>
    <cellStyle name="Comma 2 5 5 3 4" xfId="2266" xr:uid="{D0979383-0678-448C-863B-E9914FB996EB}"/>
    <cellStyle name="Comma 2 5 5 3 4 2" xfId="6069" xr:uid="{38630A60-5D77-4054-B39B-D8ECFED4DCD5}"/>
    <cellStyle name="Comma 2 5 5 3 4 2 2" xfId="13880" xr:uid="{27DFD29A-D137-46DC-962F-B2AE24E521C3}"/>
    <cellStyle name="Comma 2 5 5 3 4 2 2 2" xfId="29291" xr:uid="{2FB04A77-57AE-4069-8584-216787F5EE13}"/>
    <cellStyle name="Comma 2 5 5 3 4 2 2 2 2" xfId="60115" xr:uid="{B3D13456-CF71-49A8-87D5-2C9981A88AA3}"/>
    <cellStyle name="Comma 2 5 5 3 4 2 2 3" xfId="44705" xr:uid="{CC2AE0A3-85B5-4174-A2BC-A046884EC43A}"/>
    <cellStyle name="Comma 2 5 5 3 4 2 3" xfId="21482" xr:uid="{381C4144-97C1-47AE-8C9C-6F28081AC7C4}"/>
    <cellStyle name="Comma 2 5 5 3 4 2 3 2" xfId="52306" xr:uid="{B7D38E6B-7531-46AC-9E08-BC0A80456E45}"/>
    <cellStyle name="Comma 2 5 5 3 4 2 4" xfId="36896" xr:uid="{6623D99E-5C0D-4B6A-918C-4B2F84189EE3}"/>
    <cellStyle name="Comma 2 5 5 3 4 3" xfId="10077" xr:uid="{BD27EC1D-5168-4FB4-B5B0-860DDA67D216}"/>
    <cellStyle name="Comma 2 5 5 3 4 3 2" xfId="25488" xr:uid="{283F23F9-D171-4F43-91BC-78811DB812C5}"/>
    <cellStyle name="Comma 2 5 5 3 4 3 2 2" xfId="56312" xr:uid="{860A5830-4FA0-45E5-8264-E040D951F4A8}"/>
    <cellStyle name="Comma 2 5 5 3 4 3 3" xfId="40902" xr:uid="{E507BD3D-2D09-474D-9DD0-BAACBF427BEA}"/>
    <cellStyle name="Comma 2 5 5 3 4 4" xfId="17679" xr:uid="{6BFB76FA-FD6F-4353-AD58-79316DB5FC11}"/>
    <cellStyle name="Comma 2 5 5 3 4 4 2" xfId="48503" xr:uid="{3544CB64-3736-4245-872A-B9F8884E45B0}"/>
    <cellStyle name="Comma 2 5 5 3 4 5" xfId="33093" xr:uid="{CF0D8F8D-CA75-4AEE-883F-CCA55A2FA85D}"/>
    <cellStyle name="Comma 2 5 5 3 5" xfId="4170" xr:uid="{AA2D7CF6-019A-44F3-BC3D-8534294E2F62}"/>
    <cellStyle name="Comma 2 5 5 3 5 2" xfId="11981" xr:uid="{0037B788-F8EC-4749-A548-076273818814}"/>
    <cellStyle name="Comma 2 5 5 3 5 2 2" xfId="27392" xr:uid="{58080E30-C39D-4429-A472-DC40B705AD47}"/>
    <cellStyle name="Comma 2 5 5 3 5 2 2 2" xfId="58216" xr:uid="{3E799FB2-B2C5-46F9-85A6-84ACADFA93F4}"/>
    <cellStyle name="Comma 2 5 5 3 5 2 3" xfId="42806" xr:uid="{747ED1C9-8E8E-4D50-B63D-267EA6576479}"/>
    <cellStyle name="Comma 2 5 5 3 5 3" xfId="19583" xr:uid="{5E6E1D24-03FA-408F-B38B-26968AD013C7}"/>
    <cellStyle name="Comma 2 5 5 3 5 3 2" xfId="50407" xr:uid="{9258D22F-DF99-4315-AB30-96DA4ECA2256}"/>
    <cellStyle name="Comma 2 5 5 3 5 4" xfId="34997" xr:uid="{AF003B38-139E-4396-9E7E-A35E5562F878}"/>
    <cellStyle name="Comma 2 5 5 3 6" xfId="8178" xr:uid="{84A97ABF-6633-4295-BF04-478CEB7DB9BB}"/>
    <cellStyle name="Comma 2 5 5 3 6 2" xfId="23589" xr:uid="{05163F2A-414E-4643-A107-B89A9FCC1B8E}"/>
    <cellStyle name="Comma 2 5 5 3 6 2 2" xfId="54413" xr:uid="{95730276-D340-4FDD-835A-AEC9113CB37A}"/>
    <cellStyle name="Comma 2 5 5 3 6 3" xfId="39003" xr:uid="{E803135F-279B-4EB1-BF99-65766DDCFEAA}"/>
    <cellStyle name="Comma 2 5 5 3 7" xfId="15780" xr:uid="{F10E287B-2EE8-4CFD-9A50-1E7229578B15}"/>
    <cellStyle name="Comma 2 5 5 3 7 2" xfId="46604" xr:uid="{BB039B8E-D497-4C94-B19E-B4E725E1B488}"/>
    <cellStyle name="Comma 2 5 5 3 8" xfId="31194" xr:uid="{68863C21-7D06-4916-B192-C21563141BE4}"/>
    <cellStyle name="Comma 2 5 5 4" xfId="787" xr:uid="{642687B1-9E45-40D6-A6F0-55F490772113}"/>
    <cellStyle name="Comma 2 5 5 4 2" xfId="2686" xr:uid="{E5068FD6-CF31-4C1E-AD79-D2683C83C711}"/>
    <cellStyle name="Comma 2 5 5 4 2 2" xfId="6489" xr:uid="{2A0E8F5F-8C51-4258-81D1-78B1D631EDB9}"/>
    <cellStyle name="Comma 2 5 5 4 2 2 2" xfId="14300" xr:uid="{9008EC30-97C2-4521-BB48-44C50A465E70}"/>
    <cellStyle name="Comma 2 5 5 4 2 2 2 2" xfId="29711" xr:uid="{9829D7F8-6AA7-424F-BBCC-689889D83883}"/>
    <cellStyle name="Comma 2 5 5 4 2 2 2 2 2" xfId="60535" xr:uid="{6765F1DF-9107-42B5-896D-D6DD75DA10CE}"/>
    <cellStyle name="Comma 2 5 5 4 2 2 2 3" xfId="45125" xr:uid="{85E4E1B6-653A-4F3E-9B6B-E844FD00A0D0}"/>
    <cellStyle name="Comma 2 5 5 4 2 2 3" xfId="21902" xr:uid="{4DA2EB71-E6AF-44EA-A1BA-72572ECA07AE}"/>
    <cellStyle name="Comma 2 5 5 4 2 2 3 2" xfId="52726" xr:uid="{1C17CBDF-F758-4C5E-851B-776D8987FE13}"/>
    <cellStyle name="Comma 2 5 5 4 2 2 4" xfId="37316" xr:uid="{B5C3B96A-CD32-484D-89A7-265B98A62580}"/>
    <cellStyle name="Comma 2 5 5 4 2 3" xfId="10497" xr:uid="{E78C7A84-BB28-4292-B91B-404B920FFE7C}"/>
    <cellStyle name="Comma 2 5 5 4 2 3 2" xfId="25908" xr:uid="{284E235A-4C16-4EB6-9EB1-3574E89C6E6B}"/>
    <cellStyle name="Comma 2 5 5 4 2 3 2 2" xfId="56732" xr:uid="{AE0C4F91-8F38-48FC-BDCE-AE3C75304D4B}"/>
    <cellStyle name="Comma 2 5 5 4 2 3 3" xfId="41322" xr:uid="{28A75D45-71FD-4A48-A888-15290F5E1642}"/>
    <cellStyle name="Comma 2 5 5 4 2 4" xfId="18099" xr:uid="{94BDC33A-0D85-483E-9B29-BD349B79ED8A}"/>
    <cellStyle name="Comma 2 5 5 4 2 4 2" xfId="48923" xr:uid="{43DA3927-97A1-4656-9464-483856E2E4B9}"/>
    <cellStyle name="Comma 2 5 5 4 2 5" xfId="33513" xr:uid="{78DF0797-6BC5-4535-A905-A17FC7CCA731}"/>
    <cellStyle name="Comma 2 5 5 4 3" xfId="4590" xr:uid="{BD38BFC5-BE2E-4705-BC79-3024CC22F3A3}"/>
    <cellStyle name="Comma 2 5 5 4 3 2" xfId="12401" xr:uid="{2C24A7E3-BA73-45E0-BD88-E8D00FE20C07}"/>
    <cellStyle name="Comma 2 5 5 4 3 2 2" xfId="27812" xr:uid="{EB7A8A04-2F1C-4556-BBC4-047B6559DA21}"/>
    <cellStyle name="Comma 2 5 5 4 3 2 2 2" xfId="58636" xr:uid="{5E938B2D-B080-46C8-87EC-C530310CDCB0}"/>
    <cellStyle name="Comma 2 5 5 4 3 2 3" xfId="43226" xr:uid="{D86E4773-FF00-4599-A3A5-CE5230BE6BD4}"/>
    <cellStyle name="Comma 2 5 5 4 3 3" xfId="20003" xr:uid="{4FF4B136-0EAF-4237-9371-C709103EA8A5}"/>
    <cellStyle name="Comma 2 5 5 4 3 3 2" xfId="50827" xr:uid="{69A13572-76B7-466C-BC7D-9BD56AC3D12B}"/>
    <cellStyle name="Comma 2 5 5 4 3 4" xfId="35417" xr:uid="{F790EBE1-EA00-4FA6-BA41-1728144D0BBB}"/>
    <cellStyle name="Comma 2 5 5 4 4" xfId="8598" xr:uid="{C043BE03-B342-4E96-A95E-8571E14C908F}"/>
    <cellStyle name="Comma 2 5 5 4 4 2" xfId="24009" xr:uid="{B5FCC1E9-7908-46C3-A746-671544C27966}"/>
    <cellStyle name="Comma 2 5 5 4 4 2 2" xfId="54833" xr:uid="{5C870FC4-F6D5-4E12-A467-FD2233A7E3B8}"/>
    <cellStyle name="Comma 2 5 5 4 4 3" xfId="39423" xr:uid="{AA20BC36-E324-4F5E-A0E8-02872EB83A68}"/>
    <cellStyle name="Comma 2 5 5 4 5" xfId="16200" xr:uid="{9DE8935F-FD13-4275-8E96-A69D7B7D4C20}"/>
    <cellStyle name="Comma 2 5 5 4 5 2" xfId="47024" xr:uid="{D6E8C909-7269-4729-B806-FFFD407130FB}"/>
    <cellStyle name="Comma 2 5 5 4 6" xfId="31614" xr:uid="{9316DF94-A5FA-474F-97CD-44019C0D05D5}"/>
    <cellStyle name="Comma 2 5 5 5" xfId="1420" xr:uid="{2EBB4442-1DFD-4517-B9F4-6332FB41A8F3}"/>
    <cellStyle name="Comma 2 5 5 5 2" xfId="3319" xr:uid="{00B6F9C2-37DD-4C6E-AC3A-D97DDD8CC721}"/>
    <cellStyle name="Comma 2 5 5 5 2 2" xfId="7122" xr:uid="{F4BBA291-2ECB-4A6C-A0E7-16E35D970545}"/>
    <cellStyle name="Comma 2 5 5 5 2 2 2" xfId="14933" xr:uid="{0D0626BA-272E-4F88-A135-761C2A568B2C}"/>
    <cellStyle name="Comma 2 5 5 5 2 2 2 2" xfId="30344" xr:uid="{A111598B-EA72-412E-90B6-BECA5C6EC310}"/>
    <cellStyle name="Comma 2 5 5 5 2 2 2 2 2" xfId="61168" xr:uid="{C3B6BEF8-0539-4E3C-BD95-3E00EEFA1FD6}"/>
    <cellStyle name="Comma 2 5 5 5 2 2 2 3" xfId="45758" xr:uid="{6A5CDF66-3EDB-42BA-85BD-00DAD3E0FC37}"/>
    <cellStyle name="Comma 2 5 5 5 2 2 3" xfId="22535" xr:uid="{77BFE39B-2A96-41FF-9E24-92CC80A1D6E5}"/>
    <cellStyle name="Comma 2 5 5 5 2 2 3 2" xfId="53359" xr:uid="{45530A2A-000D-4C68-9294-57F76CD025C7}"/>
    <cellStyle name="Comma 2 5 5 5 2 2 4" xfId="37949" xr:uid="{DD17B3EC-A167-4FAD-B674-4B288EF9477B}"/>
    <cellStyle name="Comma 2 5 5 5 2 3" xfId="11130" xr:uid="{890A51A0-D26D-489C-8375-55A17CB7BA57}"/>
    <cellStyle name="Comma 2 5 5 5 2 3 2" xfId="26541" xr:uid="{43781D9A-0ECB-4A57-9AA8-B32C8E11479E}"/>
    <cellStyle name="Comma 2 5 5 5 2 3 2 2" xfId="57365" xr:uid="{F3A44FB1-7E23-4EC6-8D0E-79300AD04E30}"/>
    <cellStyle name="Comma 2 5 5 5 2 3 3" xfId="41955" xr:uid="{F7020D9B-F15F-4F9E-A35F-BE2DB8EDE5A6}"/>
    <cellStyle name="Comma 2 5 5 5 2 4" xfId="18732" xr:uid="{8A734F09-2085-453D-BE62-6EB9196EAA96}"/>
    <cellStyle name="Comma 2 5 5 5 2 4 2" xfId="49556" xr:uid="{1DC59342-A6ED-4976-B75D-55D1737D2EF3}"/>
    <cellStyle name="Comma 2 5 5 5 2 5" xfId="34146" xr:uid="{5CE47261-4BBD-4237-8B1D-31FC5E508035}"/>
    <cellStyle name="Comma 2 5 5 5 3" xfId="5223" xr:uid="{2E048345-5650-4BC5-88CA-134380AD57AC}"/>
    <cellStyle name="Comma 2 5 5 5 3 2" xfId="13034" xr:uid="{64E18EF8-9C6B-402E-90F3-5CE764CB4B2A}"/>
    <cellStyle name="Comma 2 5 5 5 3 2 2" xfId="28445" xr:uid="{5C230FC1-291C-4B98-9023-C0EC8C827472}"/>
    <cellStyle name="Comma 2 5 5 5 3 2 2 2" xfId="59269" xr:uid="{1844FDEB-70F1-490D-8649-39B33BAB2E77}"/>
    <cellStyle name="Comma 2 5 5 5 3 2 3" xfId="43859" xr:uid="{BC56033E-C6CA-4C4C-944A-91B7BAD48586}"/>
    <cellStyle name="Comma 2 5 5 5 3 3" xfId="20636" xr:uid="{C0C0E580-20AC-4A34-89DF-ABFAA498934E}"/>
    <cellStyle name="Comma 2 5 5 5 3 3 2" xfId="51460" xr:uid="{34419B88-0431-443E-8CE2-4791022E4DD7}"/>
    <cellStyle name="Comma 2 5 5 5 3 4" xfId="36050" xr:uid="{26E32102-E4E3-4628-B050-669DC475E9CA}"/>
    <cellStyle name="Comma 2 5 5 5 4" xfId="9231" xr:uid="{46EA36E3-EDC3-454C-B549-AFD00FBD74E6}"/>
    <cellStyle name="Comma 2 5 5 5 4 2" xfId="24642" xr:uid="{3C9A8DA4-267B-4AFE-A8D8-CA16E3A6B848}"/>
    <cellStyle name="Comma 2 5 5 5 4 2 2" xfId="55466" xr:uid="{E7F5BC07-FC5C-4890-959C-331DFA5D9C34}"/>
    <cellStyle name="Comma 2 5 5 5 4 3" xfId="40056" xr:uid="{0E09D847-2583-471F-B608-D2EC2B07D539}"/>
    <cellStyle name="Comma 2 5 5 5 5" xfId="16833" xr:uid="{9764BFDC-6774-46F8-A272-9D7007A6F3F1}"/>
    <cellStyle name="Comma 2 5 5 5 5 2" xfId="47657" xr:uid="{EFE13685-0C71-43F3-BC5D-D32669BB3F71}"/>
    <cellStyle name="Comma 2 5 5 5 6" xfId="32247" xr:uid="{252F23B4-8B9C-4C48-96EE-97400AB3CB7C}"/>
    <cellStyle name="Comma 2 5 5 6" xfId="2053" xr:uid="{2672A96E-99CE-4A34-AD0F-DBB0D6FA5B44}"/>
    <cellStyle name="Comma 2 5 5 6 2" xfId="5856" xr:uid="{0F522033-D5B6-4622-BFB5-0C37F278CFB2}"/>
    <cellStyle name="Comma 2 5 5 6 2 2" xfId="13667" xr:uid="{503EA3E3-C5AC-4E3D-BEE4-D52E1DC6631C}"/>
    <cellStyle name="Comma 2 5 5 6 2 2 2" xfId="29078" xr:uid="{B40DA8CE-BB1D-4045-B41C-76E14BCCA7E9}"/>
    <cellStyle name="Comma 2 5 5 6 2 2 2 2" xfId="59902" xr:uid="{25CC447A-17BC-4DFA-A6B7-EF5934162E92}"/>
    <cellStyle name="Comma 2 5 5 6 2 2 3" xfId="44492" xr:uid="{AB307604-E995-4857-80E3-31B48FD7675A}"/>
    <cellStyle name="Comma 2 5 5 6 2 3" xfId="21269" xr:uid="{9DC17D5E-144F-450A-B9C9-D2A46D81B526}"/>
    <cellStyle name="Comma 2 5 5 6 2 3 2" xfId="52093" xr:uid="{DA82375B-C384-470F-B2AE-F4ADEBC4DF81}"/>
    <cellStyle name="Comma 2 5 5 6 2 4" xfId="36683" xr:uid="{315F94CD-12E2-43E7-93CC-EA989BA5F4B2}"/>
    <cellStyle name="Comma 2 5 5 6 3" xfId="9864" xr:uid="{99A7449D-C626-4C68-9C31-911E0FFA7B95}"/>
    <cellStyle name="Comma 2 5 5 6 3 2" xfId="25275" xr:uid="{E352100F-C239-48D2-BB4D-7D4300E3E964}"/>
    <cellStyle name="Comma 2 5 5 6 3 2 2" xfId="56099" xr:uid="{BA6778A5-E68E-4AD3-A7F5-049CC69F8013}"/>
    <cellStyle name="Comma 2 5 5 6 3 3" xfId="40689" xr:uid="{7E423463-C498-46B3-81C6-FBCB2F3C51C1}"/>
    <cellStyle name="Comma 2 5 5 6 4" xfId="17466" xr:uid="{706BC463-3EF4-4C07-B96E-DC708DF181E9}"/>
    <cellStyle name="Comma 2 5 5 6 4 2" xfId="48290" xr:uid="{550800E2-A144-40BC-98EB-448BDA0A7DBC}"/>
    <cellStyle name="Comma 2 5 5 6 5" xfId="32880" xr:uid="{75EC9682-B748-45F0-9812-160EAFCA682E}"/>
    <cellStyle name="Comma 2 5 5 7" xfId="3957" xr:uid="{EB40D65C-0571-4692-8C10-67D29D175090}"/>
    <cellStyle name="Comma 2 5 5 7 2" xfId="11768" xr:uid="{42695D06-E0CC-4CC4-8F63-0B7A5A1755DF}"/>
    <cellStyle name="Comma 2 5 5 7 2 2" xfId="27179" xr:uid="{BD902579-4DAE-412A-A650-B431808C2FE9}"/>
    <cellStyle name="Comma 2 5 5 7 2 2 2" xfId="58003" xr:uid="{BF060A80-8953-466F-9290-A91AD9FF7330}"/>
    <cellStyle name="Comma 2 5 5 7 2 3" xfId="42593" xr:uid="{ED0AE071-A4F2-49CE-B02C-13DFF2D86B3E}"/>
    <cellStyle name="Comma 2 5 5 7 3" xfId="19370" xr:uid="{C2D48376-8902-4956-9FE4-E627AAF22A0E}"/>
    <cellStyle name="Comma 2 5 5 7 3 2" xfId="50194" xr:uid="{816974CD-54DC-4073-B901-DC77E6F09163}"/>
    <cellStyle name="Comma 2 5 5 7 4" xfId="34784" xr:uid="{110906D6-8F70-4A33-B7E6-0ECF93E78A04}"/>
    <cellStyle name="Comma 2 5 5 8" xfId="7965" xr:uid="{4C55FC1B-A241-44DC-84F4-27E0497FECCA}"/>
    <cellStyle name="Comma 2 5 5 8 2" xfId="23376" xr:uid="{7CBCF21B-EA77-4253-9F4D-4F11437739DA}"/>
    <cellStyle name="Comma 2 5 5 8 2 2" xfId="54200" xr:uid="{96659A6F-D21C-4A39-BB9B-3C4FB7BD21A9}"/>
    <cellStyle name="Comma 2 5 5 8 3" xfId="38790" xr:uid="{1BFE35E6-20D6-46CA-AE8A-8648794630FE}"/>
    <cellStyle name="Comma 2 5 5 9" xfId="7756" xr:uid="{17ECAE54-7768-41D5-9909-4AFCA9C49898}"/>
    <cellStyle name="Comma 2 5 5 9 2" xfId="23167" xr:uid="{B3CB5BF1-58AB-47EB-ACAE-D31C9CB5B8E8}"/>
    <cellStyle name="Comma 2 5 5 9 2 2" xfId="53991" xr:uid="{B6233FBD-199B-4EED-9548-380AB8687FE1}"/>
    <cellStyle name="Comma 2 5 5 9 3" xfId="38581" xr:uid="{8DD736CE-B83E-4FBE-A16E-9BD69AF38FE7}"/>
    <cellStyle name="Comma 2 5 6" xfId="531" xr:uid="{3350927F-E268-4798-9301-77AA23C5514E}"/>
    <cellStyle name="Comma 2 5 6 2" xfId="1164" xr:uid="{9968D0C4-AE88-4C4F-AF9D-999D0C9EEC89}"/>
    <cellStyle name="Comma 2 5 6 2 2" xfId="3063" xr:uid="{7A9F60D9-7A31-412B-B648-87A09A4F0538}"/>
    <cellStyle name="Comma 2 5 6 2 2 2" xfId="6866" xr:uid="{7ADFC5F2-E32B-4E02-9744-CCF54F0F8E46}"/>
    <cellStyle name="Comma 2 5 6 2 2 2 2" xfId="14677" xr:uid="{97B070C7-3CEA-4F79-998B-A624739CFCD9}"/>
    <cellStyle name="Comma 2 5 6 2 2 2 2 2" xfId="30088" xr:uid="{DE599666-6FA4-4F1A-8267-1571111EDE2A}"/>
    <cellStyle name="Comma 2 5 6 2 2 2 2 2 2" xfId="60912" xr:uid="{BCDC813C-AA6C-43EA-8213-3824C2FACB9A}"/>
    <cellStyle name="Comma 2 5 6 2 2 2 2 3" xfId="45502" xr:uid="{D333E9D5-D0D9-42EC-9D41-03568A35732F}"/>
    <cellStyle name="Comma 2 5 6 2 2 2 3" xfId="22279" xr:uid="{5EF6784A-3267-49AE-85BB-B887636FBD14}"/>
    <cellStyle name="Comma 2 5 6 2 2 2 3 2" xfId="53103" xr:uid="{9381BC77-564B-463B-BB77-C762E245F8E3}"/>
    <cellStyle name="Comma 2 5 6 2 2 2 4" xfId="37693" xr:uid="{E8E2995F-3B96-4A16-84E2-E6CC6795E8E2}"/>
    <cellStyle name="Comma 2 5 6 2 2 3" xfId="10874" xr:uid="{0503BDEB-FE0B-4D30-9E90-79BA050F03E1}"/>
    <cellStyle name="Comma 2 5 6 2 2 3 2" xfId="26285" xr:uid="{1E1D6332-2F2F-4152-9100-B685D99515C9}"/>
    <cellStyle name="Comma 2 5 6 2 2 3 2 2" xfId="57109" xr:uid="{94D8E809-EBEB-4C0C-AC21-C045F645C838}"/>
    <cellStyle name="Comma 2 5 6 2 2 3 3" xfId="41699" xr:uid="{480B5B56-3799-4DC6-8F6E-7FCA7D496B43}"/>
    <cellStyle name="Comma 2 5 6 2 2 4" xfId="18476" xr:uid="{26D87CAB-D0F9-4F23-9D32-5447722B62D4}"/>
    <cellStyle name="Comma 2 5 6 2 2 4 2" xfId="49300" xr:uid="{A6C336BF-BF9B-47F0-A54C-7EC6D5044E65}"/>
    <cellStyle name="Comma 2 5 6 2 2 5" xfId="33890" xr:uid="{C2428E69-F015-4A09-ADC7-C8D976B092C4}"/>
    <cellStyle name="Comma 2 5 6 2 3" xfId="4967" xr:uid="{861800AB-2388-4473-868B-2B7713C783B5}"/>
    <cellStyle name="Comma 2 5 6 2 3 2" xfId="12778" xr:uid="{EBF9D9F2-B96D-4275-84D6-5C8F3DD909B1}"/>
    <cellStyle name="Comma 2 5 6 2 3 2 2" xfId="28189" xr:uid="{AA8E221A-4FE3-4423-BDBD-ACD3F0AEEFA5}"/>
    <cellStyle name="Comma 2 5 6 2 3 2 2 2" xfId="59013" xr:uid="{741875A8-BBB4-40D4-B1D4-B348D86B1B2D}"/>
    <cellStyle name="Comma 2 5 6 2 3 2 3" xfId="43603" xr:uid="{DF978933-7179-4162-851C-DD60E6EC4540}"/>
    <cellStyle name="Comma 2 5 6 2 3 3" xfId="20380" xr:uid="{8FAE95E9-8E62-4673-9448-BB467776E43B}"/>
    <cellStyle name="Comma 2 5 6 2 3 3 2" xfId="51204" xr:uid="{359DDCCB-B9A1-42BA-9DAD-CADA6B25E8F4}"/>
    <cellStyle name="Comma 2 5 6 2 3 4" xfId="35794" xr:uid="{71C84581-E111-4796-B596-6B3DE249E0F0}"/>
    <cellStyle name="Comma 2 5 6 2 4" xfId="8975" xr:uid="{5F94E6E3-97FE-45B7-8943-292BF43EE008}"/>
    <cellStyle name="Comma 2 5 6 2 4 2" xfId="24386" xr:uid="{8B075ABA-A2B3-4C4B-BB2B-D08BC2AF1ED9}"/>
    <cellStyle name="Comma 2 5 6 2 4 2 2" xfId="55210" xr:uid="{7379D38B-D44A-4BC1-AE67-6380F0992A7C}"/>
    <cellStyle name="Comma 2 5 6 2 4 3" xfId="39800" xr:uid="{870597C3-0956-4ED8-8E01-400C823BC7E1}"/>
    <cellStyle name="Comma 2 5 6 2 5" xfId="16577" xr:uid="{0316C16B-ACC2-4F31-AB8B-C13C8DBF953E}"/>
    <cellStyle name="Comma 2 5 6 2 5 2" xfId="47401" xr:uid="{783DE556-1A6A-4FC3-864C-EEB6E86A6192}"/>
    <cellStyle name="Comma 2 5 6 2 6" xfId="31991" xr:uid="{E3C1C86E-4EFD-422C-86AB-60E1861B9C2F}"/>
    <cellStyle name="Comma 2 5 6 3" xfId="1797" xr:uid="{81D985B6-6C5C-4FFD-A7F0-0C69C391D5AC}"/>
    <cellStyle name="Comma 2 5 6 3 2" xfId="3696" xr:uid="{E91034EC-BD8B-4502-8ABE-E71BE9A49CBB}"/>
    <cellStyle name="Comma 2 5 6 3 2 2" xfId="7499" xr:uid="{08A0CF4D-E751-42CC-AE22-9F8838E2DB4A}"/>
    <cellStyle name="Comma 2 5 6 3 2 2 2" xfId="15310" xr:uid="{05AD3E2B-8FE1-44CA-BE32-FE867B92FCD4}"/>
    <cellStyle name="Comma 2 5 6 3 2 2 2 2" xfId="30721" xr:uid="{D72904A8-45B6-4CA4-91CF-C352ABD28934}"/>
    <cellStyle name="Comma 2 5 6 3 2 2 2 2 2" xfId="61545" xr:uid="{62ECFE8E-FAF4-427F-A77A-506EECAB6341}"/>
    <cellStyle name="Comma 2 5 6 3 2 2 2 3" xfId="46135" xr:uid="{AFC40E0F-9B56-4EFF-960C-A92F90A46876}"/>
    <cellStyle name="Comma 2 5 6 3 2 2 3" xfId="22912" xr:uid="{2B2DC2E6-411A-43B4-A6E6-954A946962B5}"/>
    <cellStyle name="Comma 2 5 6 3 2 2 3 2" xfId="53736" xr:uid="{8BBD185A-DE1D-4145-B93E-FF67241B5A3E}"/>
    <cellStyle name="Comma 2 5 6 3 2 2 4" xfId="38326" xr:uid="{0794BF41-F724-49B8-905B-29862BAFEF8A}"/>
    <cellStyle name="Comma 2 5 6 3 2 3" xfId="11507" xr:uid="{2B1A496C-C73C-4FE9-82EE-2A2C3F17A0FB}"/>
    <cellStyle name="Comma 2 5 6 3 2 3 2" xfId="26918" xr:uid="{B5804374-A4AA-4121-8C0F-80827324D538}"/>
    <cellStyle name="Comma 2 5 6 3 2 3 2 2" xfId="57742" xr:uid="{1AE8B6C1-5AB5-447C-BEAE-789E8588DB3B}"/>
    <cellStyle name="Comma 2 5 6 3 2 3 3" xfId="42332" xr:uid="{E6C9C12B-A2F5-4BEB-83CC-112E67B29CA6}"/>
    <cellStyle name="Comma 2 5 6 3 2 4" xfId="19109" xr:uid="{264954F9-6612-47D7-ACC4-47C481D4D095}"/>
    <cellStyle name="Comma 2 5 6 3 2 4 2" xfId="49933" xr:uid="{5D62E1C2-7911-4279-8152-67A25D8AAC9C}"/>
    <cellStyle name="Comma 2 5 6 3 2 5" xfId="34523" xr:uid="{AEFD2CCA-6359-456A-9BF6-CFAF5D276DEC}"/>
    <cellStyle name="Comma 2 5 6 3 3" xfId="5600" xr:uid="{F4537A99-83C9-4FEA-A43E-59CDBB779319}"/>
    <cellStyle name="Comma 2 5 6 3 3 2" xfId="13411" xr:uid="{6D475060-5255-480D-B4F0-B837CACB1E6F}"/>
    <cellStyle name="Comma 2 5 6 3 3 2 2" xfId="28822" xr:uid="{E4EBBBF4-C21A-4FB4-903A-D964CD015EA9}"/>
    <cellStyle name="Comma 2 5 6 3 3 2 2 2" xfId="59646" xr:uid="{E2892144-CE32-49E4-9684-B50B88D96869}"/>
    <cellStyle name="Comma 2 5 6 3 3 2 3" xfId="44236" xr:uid="{8B3207BF-E511-4453-A095-5031C33147DF}"/>
    <cellStyle name="Comma 2 5 6 3 3 3" xfId="21013" xr:uid="{0167DC77-EB83-4B64-9B50-734622C38AB9}"/>
    <cellStyle name="Comma 2 5 6 3 3 3 2" xfId="51837" xr:uid="{E83AC899-9334-4514-817E-22421498ECE4}"/>
    <cellStyle name="Comma 2 5 6 3 3 4" xfId="36427" xr:uid="{2FF57882-357F-4DFC-A006-5F159AB2597B}"/>
    <cellStyle name="Comma 2 5 6 3 4" xfId="9608" xr:uid="{C6321545-65ED-4FFD-BE3F-8B07A427B585}"/>
    <cellStyle name="Comma 2 5 6 3 4 2" xfId="25019" xr:uid="{3A646047-2774-4832-9A09-6CA56DAED503}"/>
    <cellStyle name="Comma 2 5 6 3 4 2 2" xfId="55843" xr:uid="{70242B36-ED85-4EA2-AB5A-E52547E31594}"/>
    <cellStyle name="Comma 2 5 6 3 4 3" xfId="40433" xr:uid="{BBB5D38E-CEB2-49FE-A30D-4BE0F54F8E49}"/>
    <cellStyle name="Comma 2 5 6 3 5" xfId="17210" xr:uid="{729837D1-386F-49E8-BB98-FC90DB37227C}"/>
    <cellStyle name="Comma 2 5 6 3 5 2" xfId="48034" xr:uid="{5D917416-8474-43F2-8A65-3E855F9D3E9D}"/>
    <cellStyle name="Comma 2 5 6 3 6" xfId="32624" xr:uid="{A457E902-47F5-4D25-B448-5302ED12D455}"/>
    <cellStyle name="Comma 2 5 6 4" xfId="2430" xr:uid="{D47501D2-3449-492C-AB06-D0CF9408CD90}"/>
    <cellStyle name="Comma 2 5 6 4 2" xfId="6233" xr:uid="{242BEA7A-AF6B-42F3-A845-7C83F282811E}"/>
    <cellStyle name="Comma 2 5 6 4 2 2" xfId="14044" xr:uid="{9CC778A6-7433-4E67-A182-B1D289808018}"/>
    <cellStyle name="Comma 2 5 6 4 2 2 2" xfId="29455" xr:uid="{2D6F5C92-1871-431A-8138-DF0A640EF678}"/>
    <cellStyle name="Comma 2 5 6 4 2 2 2 2" xfId="60279" xr:uid="{0F24576B-355C-49D3-863C-4119A437B732}"/>
    <cellStyle name="Comma 2 5 6 4 2 2 3" xfId="44869" xr:uid="{BEFAC955-BBCA-4AD8-9FF7-447B75B4C4CF}"/>
    <cellStyle name="Comma 2 5 6 4 2 3" xfId="21646" xr:uid="{A3A614B3-D889-443C-BB80-84814216FA2B}"/>
    <cellStyle name="Comma 2 5 6 4 2 3 2" xfId="52470" xr:uid="{EBF710B7-E585-44C8-8DFF-6FE22D9ABD21}"/>
    <cellStyle name="Comma 2 5 6 4 2 4" xfId="37060" xr:uid="{DD4A210A-DB3F-407C-A565-67D8917846CE}"/>
    <cellStyle name="Comma 2 5 6 4 3" xfId="10241" xr:uid="{2B292E61-2FAE-47DD-A879-104F3D6E99E2}"/>
    <cellStyle name="Comma 2 5 6 4 3 2" xfId="25652" xr:uid="{922A452F-E46A-41AD-A18C-94A042CFF9C1}"/>
    <cellStyle name="Comma 2 5 6 4 3 2 2" xfId="56476" xr:uid="{BD606FD0-48DD-4AF9-8341-52C51CCDC997}"/>
    <cellStyle name="Comma 2 5 6 4 3 3" xfId="41066" xr:uid="{858E7706-D934-4596-A306-B6B7075947A1}"/>
    <cellStyle name="Comma 2 5 6 4 4" xfId="17843" xr:uid="{18E97874-07EC-4366-A181-90EB1D4DBBAC}"/>
    <cellStyle name="Comma 2 5 6 4 4 2" xfId="48667" xr:uid="{62DE24F5-9A1D-4359-9AE0-77ADA24963B8}"/>
    <cellStyle name="Comma 2 5 6 4 5" xfId="33257" xr:uid="{6204BA6C-5BB0-431B-A180-0C688EA81CD7}"/>
    <cellStyle name="Comma 2 5 6 5" xfId="4334" xr:uid="{A7CA7705-38E4-4630-A81C-55876AA77309}"/>
    <cellStyle name="Comma 2 5 6 5 2" xfId="12145" xr:uid="{756A62D7-BA8D-456A-9038-EFE006E17CD2}"/>
    <cellStyle name="Comma 2 5 6 5 2 2" xfId="27556" xr:uid="{D2C4BFB3-E2CB-4F19-854E-2C60A6807497}"/>
    <cellStyle name="Comma 2 5 6 5 2 2 2" xfId="58380" xr:uid="{48189407-9953-4338-AFED-E4B04BCAC9C8}"/>
    <cellStyle name="Comma 2 5 6 5 2 3" xfId="42970" xr:uid="{33C46A5C-4644-4E59-8C76-8C3732043F79}"/>
    <cellStyle name="Comma 2 5 6 5 3" xfId="19747" xr:uid="{549A00C2-E028-4760-B614-93866843C718}"/>
    <cellStyle name="Comma 2 5 6 5 3 2" xfId="50571" xr:uid="{98AA6914-F10D-4F22-9B58-C796CAD7A3F3}"/>
    <cellStyle name="Comma 2 5 6 5 4" xfId="35161" xr:uid="{453D5651-7A7F-43D1-8A9B-52CAAC87F35F}"/>
    <cellStyle name="Comma 2 5 6 6" xfId="8342" xr:uid="{01A0D21C-8A82-46A0-827C-474882F2EE74}"/>
    <cellStyle name="Comma 2 5 6 6 2" xfId="23753" xr:uid="{55EC7883-CDCF-4525-9524-4F8C165B5F81}"/>
    <cellStyle name="Comma 2 5 6 6 2 2" xfId="54577" xr:uid="{9775DEF1-0311-4B94-82F2-F59D73F19894}"/>
    <cellStyle name="Comma 2 5 6 6 3" xfId="39167" xr:uid="{E2DA153A-A752-485A-A9A0-440548CBD7F4}"/>
    <cellStyle name="Comma 2 5 6 7" xfId="15944" xr:uid="{D56BCD2F-1A5D-445B-951A-C3C5CFD25AF2}"/>
    <cellStyle name="Comma 2 5 6 7 2" xfId="46768" xr:uid="{B13D5361-B807-4DDC-8D4A-6F6E487989BC}"/>
    <cellStyle name="Comma 2 5 6 8" xfId="31358" xr:uid="{BC8A4A6C-FBAE-464B-8CFD-D5520C46F782}"/>
    <cellStyle name="Comma 2 5 7" xfId="322" xr:uid="{598AAC8E-4C9A-41B4-AD45-6C9D2191DEF0}"/>
    <cellStyle name="Comma 2 5 7 2" xfId="955" xr:uid="{EA9077D0-9470-400C-BF15-42DE35C7CFFD}"/>
    <cellStyle name="Comma 2 5 7 2 2" xfId="2854" xr:uid="{AC2F44AB-C986-4D89-A4E6-D25BAAF04DC4}"/>
    <cellStyle name="Comma 2 5 7 2 2 2" xfId="6657" xr:uid="{0C34660F-3654-4C6C-AD3E-3432A71A2AF0}"/>
    <cellStyle name="Comma 2 5 7 2 2 2 2" xfId="14468" xr:uid="{0A49ACDD-A836-43BC-866B-62FDDB6D8912}"/>
    <cellStyle name="Comma 2 5 7 2 2 2 2 2" xfId="29879" xr:uid="{F883D1C2-ED3B-47DE-A8F7-77ACCF8C298E}"/>
    <cellStyle name="Comma 2 5 7 2 2 2 2 2 2" xfId="60703" xr:uid="{11F6D16F-01EF-4E31-807A-17BDE29C970D}"/>
    <cellStyle name="Comma 2 5 7 2 2 2 2 3" xfId="45293" xr:uid="{6D23362D-114F-40CF-A5FB-456028EC35AB}"/>
    <cellStyle name="Comma 2 5 7 2 2 2 3" xfId="22070" xr:uid="{ECC58AC3-9886-45CA-A26A-22A9DA5FF9F2}"/>
    <cellStyle name="Comma 2 5 7 2 2 2 3 2" xfId="52894" xr:uid="{2C90EC83-5780-40B3-8B2D-DF826EACA822}"/>
    <cellStyle name="Comma 2 5 7 2 2 2 4" xfId="37484" xr:uid="{BB110018-0F47-482A-A85E-8149F741507E}"/>
    <cellStyle name="Comma 2 5 7 2 2 3" xfId="10665" xr:uid="{60B971C3-563D-4C37-ACA5-18D397D1442F}"/>
    <cellStyle name="Comma 2 5 7 2 2 3 2" xfId="26076" xr:uid="{A551D8AB-1603-4716-A914-35C2E84FFEAA}"/>
    <cellStyle name="Comma 2 5 7 2 2 3 2 2" xfId="56900" xr:uid="{0DEDB85E-7AD2-460C-AD93-4929E019FF98}"/>
    <cellStyle name="Comma 2 5 7 2 2 3 3" xfId="41490" xr:uid="{F310F0D1-509A-4530-AFEF-4A5626977557}"/>
    <cellStyle name="Comma 2 5 7 2 2 4" xfId="18267" xr:uid="{BF20C0FB-8535-446F-8787-ABA36FDEAE2A}"/>
    <cellStyle name="Comma 2 5 7 2 2 4 2" xfId="49091" xr:uid="{B265C337-C2B1-4B91-9DF5-F95513F6BF0D}"/>
    <cellStyle name="Comma 2 5 7 2 2 5" xfId="33681" xr:uid="{4E2FF9A8-240B-4ACE-8F50-49B43C38D80C}"/>
    <cellStyle name="Comma 2 5 7 2 3" xfId="4758" xr:uid="{F43A1E85-DD38-4019-A363-B2443A2B0D52}"/>
    <cellStyle name="Comma 2 5 7 2 3 2" xfId="12569" xr:uid="{1252E927-57B3-4E5A-B1AA-3F5CF50B0D68}"/>
    <cellStyle name="Comma 2 5 7 2 3 2 2" xfId="27980" xr:uid="{0EED28D5-8C55-4C33-96B0-FAF80F484DDD}"/>
    <cellStyle name="Comma 2 5 7 2 3 2 2 2" xfId="58804" xr:uid="{9FB88933-E7F0-42C8-85AE-9C74CFDD86E7}"/>
    <cellStyle name="Comma 2 5 7 2 3 2 3" xfId="43394" xr:uid="{5506988D-A2E4-4E45-A119-BAE9A468B437}"/>
    <cellStyle name="Comma 2 5 7 2 3 3" xfId="20171" xr:uid="{05BF8BF4-A34C-4108-AB53-4C657DA2CD91}"/>
    <cellStyle name="Comma 2 5 7 2 3 3 2" xfId="50995" xr:uid="{0B169B2F-D28C-4121-87E9-E4C14801DEE3}"/>
    <cellStyle name="Comma 2 5 7 2 3 4" xfId="35585" xr:uid="{A0DCCBAD-3ABE-4164-A897-C0C66A0EC012}"/>
    <cellStyle name="Comma 2 5 7 2 4" xfId="8766" xr:uid="{45F8E7AE-8DEB-45D1-B2D8-AB6B57EE7A95}"/>
    <cellStyle name="Comma 2 5 7 2 4 2" xfId="24177" xr:uid="{C67F3363-A18A-433A-A192-41371E04D079}"/>
    <cellStyle name="Comma 2 5 7 2 4 2 2" xfId="55001" xr:uid="{5B0E4EE1-CD79-457C-A219-8982727B625C}"/>
    <cellStyle name="Comma 2 5 7 2 4 3" xfId="39591" xr:uid="{B3784630-0476-456B-A579-C17E51FABB31}"/>
    <cellStyle name="Comma 2 5 7 2 5" xfId="16368" xr:uid="{D910EA0C-CC08-49B2-9FFF-EAEC5297A630}"/>
    <cellStyle name="Comma 2 5 7 2 5 2" xfId="47192" xr:uid="{C4870072-660E-452B-AB46-550B9BAA9082}"/>
    <cellStyle name="Comma 2 5 7 2 6" xfId="31782" xr:uid="{971B6C08-F003-44AA-9A8F-B4233ABB45C0}"/>
    <cellStyle name="Comma 2 5 7 3" xfId="1588" xr:uid="{2B7640E1-A276-4F6C-9C8F-CBA8A3A0904B}"/>
    <cellStyle name="Comma 2 5 7 3 2" xfId="3487" xr:uid="{DB61C127-CB24-4CB7-A84D-29CE7A474399}"/>
    <cellStyle name="Comma 2 5 7 3 2 2" xfId="7290" xr:uid="{601F49D4-6884-4B77-876E-2F1AF98DC8ED}"/>
    <cellStyle name="Comma 2 5 7 3 2 2 2" xfId="15101" xr:uid="{1D37FFB3-CA1A-4DAC-BF13-BD544301FDEE}"/>
    <cellStyle name="Comma 2 5 7 3 2 2 2 2" xfId="30512" xr:uid="{CA5E64EF-2781-4C29-9C39-366F0FF9F8B7}"/>
    <cellStyle name="Comma 2 5 7 3 2 2 2 2 2" xfId="61336" xr:uid="{9FB3FE92-AC95-4AC6-8D36-14E058778D29}"/>
    <cellStyle name="Comma 2 5 7 3 2 2 2 3" xfId="45926" xr:uid="{6F6C4260-87E5-4855-BEB0-3D9150F30CA0}"/>
    <cellStyle name="Comma 2 5 7 3 2 2 3" xfId="22703" xr:uid="{47A7E6EE-0F58-48FA-A858-4DBF29CF61B7}"/>
    <cellStyle name="Comma 2 5 7 3 2 2 3 2" xfId="53527" xr:uid="{8A24A8B5-36B2-458E-8E10-640E8622DAB3}"/>
    <cellStyle name="Comma 2 5 7 3 2 2 4" xfId="38117" xr:uid="{6BD61BF4-4ADF-4316-B573-B0BA2AA5171A}"/>
    <cellStyle name="Comma 2 5 7 3 2 3" xfId="11298" xr:uid="{717B98D3-ACD4-458D-B8F1-8652518A5ACF}"/>
    <cellStyle name="Comma 2 5 7 3 2 3 2" xfId="26709" xr:uid="{0BF869B4-497B-4020-B035-CEA83CC2D3D8}"/>
    <cellStyle name="Comma 2 5 7 3 2 3 2 2" xfId="57533" xr:uid="{B665E500-173C-465D-9AE0-27540BC93FF7}"/>
    <cellStyle name="Comma 2 5 7 3 2 3 3" xfId="42123" xr:uid="{FF3B3CE1-6D2F-4B70-9501-D0DC1C9C81F8}"/>
    <cellStyle name="Comma 2 5 7 3 2 4" xfId="18900" xr:uid="{AA5A52B7-9A46-4917-B3D0-A091C754B61C}"/>
    <cellStyle name="Comma 2 5 7 3 2 4 2" xfId="49724" xr:uid="{EB34FD06-6A86-4800-8142-0F4D867E63F1}"/>
    <cellStyle name="Comma 2 5 7 3 2 5" xfId="34314" xr:uid="{47C06C4E-AE0E-4EF4-B815-328D297DDDF9}"/>
    <cellStyle name="Comma 2 5 7 3 3" xfId="5391" xr:uid="{D6A68D52-8535-469B-B90E-EB7AE216186D}"/>
    <cellStyle name="Comma 2 5 7 3 3 2" xfId="13202" xr:uid="{A6C040E8-2918-4EAB-BDAB-B6E68B5001A8}"/>
    <cellStyle name="Comma 2 5 7 3 3 2 2" xfId="28613" xr:uid="{3EB3DF21-3DFF-49EC-B65D-89DDE9C92D85}"/>
    <cellStyle name="Comma 2 5 7 3 3 2 2 2" xfId="59437" xr:uid="{C6A81FAE-18AA-47A6-81E6-B76F297F2758}"/>
    <cellStyle name="Comma 2 5 7 3 3 2 3" xfId="44027" xr:uid="{6A29FED6-D47F-442B-9844-3B78574D4F14}"/>
    <cellStyle name="Comma 2 5 7 3 3 3" xfId="20804" xr:uid="{379A8FD7-A579-4A01-AEDA-6937C911FAD5}"/>
    <cellStyle name="Comma 2 5 7 3 3 3 2" xfId="51628" xr:uid="{A7B6933E-7606-424D-BEFF-6A3D2C44073D}"/>
    <cellStyle name="Comma 2 5 7 3 3 4" xfId="36218" xr:uid="{2C98B871-7592-4D66-9E17-934A49FDC065}"/>
    <cellStyle name="Comma 2 5 7 3 4" xfId="9399" xr:uid="{D0C8B2EF-2797-4CD7-A94B-E6333BB4E511}"/>
    <cellStyle name="Comma 2 5 7 3 4 2" xfId="24810" xr:uid="{C24EC6BB-5344-4328-9CC0-EDEB8D92D4E9}"/>
    <cellStyle name="Comma 2 5 7 3 4 2 2" xfId="55634" xr:uid="{7D6B99EC-95AA-4510-967F-106BE86899A0}"/>
    <cellStyle name="Comma 2 5 7 3 4 3" xfId="40224" xr:uid="{994424EC-5300-4279-9B20-1A38095D9E2B}"/>
    <cellStyle name="Comma 2 5 7 3 5" xfId="17001" xr:uid="{8DFB64B1-C2F6-45B8-8710-3629EF2145AB}"/>
    <cellStyle name="Comma 2 5 7 3 5 2" xfId="47825" xr:uid="{EFF44FFD-0B6B-4D41-B360-2017A4179695}"/>
    <cellStyle name="Comma 2 5 7 3 6" xfId="32415" xr:uid="{E65B4F11-124E-4C6B-816C-6563EB35B666}"/>
    <cellStyle name="Comma 2 5 7 4" xfId="2221" xr:uid="{5522A71C-E544-4CCA-ADBB-FE644451B853}"/>
    <cellStyle name="Comma 2 5 7 4 2" xfId="6024" xr:uid="{C1CAD27F-2D71-4F36-9104-FBFA70D117C3}"/>
    <cellStyle name="Comma 2 5 7 4 2 2" xfId="13835" xr:uid="{A8551D5D-F367-4D90-9C2D-C64600D34C72}"/>
    <cellStyle name="Comma 2 5 7 4 2 2 2" xfId="29246" xr:uid="{5AFF5241-FEF0-4E60-A7EC-DB10E84EF2C5}"/>
    <cellStyle name="Comma 2 5 7 4 2 2 2 2" xfId="60070" xr:uid="{EB273137-A1BD-43CF-8059-76A86E4497E3}"/>
    <cellStyle name="Comma 2 5 7 4 2 2 3" xfId="44660" xr:uid="{23D8378F-2B97-4030-8337-957F98EE24A5}"/>
    <cellStyle name="Comma 2 5 7 4 2 3" xfId="21437" xr:uid="{B79288EB-97F8-4DCC-A29A-8547CD79E033}"/>
    <cellStyle name="Comma 2 5 7 4 2 3 2" xfId="52261" xr:uid="{937AD0AD-13CF-4599-A7FB-FA019D94A18D}"/>
    <cellStyle name="Comma 2 5 7 4 2 4" xfId="36851" xr:uid="{361A1139-2BB1-4F64-B4AD-2F95F0415757}"/>
    <cellStyle name="Comma 2 5 7 4 3" xfId="10032" xr:uid="{EF83A19B-FA2B-462A-9695-13E8AAB0458D}"/>
    <cellStyle name="Comma 2 5 7 4 3 2" xfId="25443" xr:uid="{B1978E84-93C9-497D-BEA2-FDD3D71A0C17}"/>
    <cellStyle name="Comma 2 5 7 4 3 2 2" xfId="56267" xr:uid="{AABAE8C7-47C3-4297-975B-1F7306BE4190}"/>
    <cellStyle name="Comma 2 5 7 4 3 3" xfId="40857" xr:uid="{DE9ECAA6-B22D-44DB-BA0F-24D5C8724432}"/>
    <cellStyle name="Comma 2 5 7 4 4" xfId="17634" xr:uid="{37916AF8-7F93-482B-8776-BD987187D33D}"/>
    <cellStyle name="Comma 2 5 7 4 4 2" xfId="48458" xr:uid="{1178CEFC-039C-48B8-93D9-E4A20F903B4D}"/>
    <cellStyle name="Comma 2 5 7 4 5" xfId="33048" xr:uid="{16E1BBD6-AFFB-4CF1-BBB0-D3E5734D9344}"/>
    <cellStyle name="Comma 2 5 7 5" xfId="4125" xr:uid="{147A2A98-0099-46CF-BA14-463BDFE92EF1}"/>
    <cellStyle name="Comma 2 5 7 5 2" xfId="11936" xr:uid="{D44DCC88-D9BB-4FB8-81AF-6F09685447E5}"/>
    <cellStyle name="Comma 2 5 7 5 2 2" xfId="27347" xr:uid="{7B7FAC5A-986E-4727-ACF7-04EED142217B}"/>
    <cellStyle name="Comma 2 5 7 5 2 2 2" xfId="58171" xr:uid="{8D5C5492-9BC7-4759-A5D6-83FBCC1B78F0}"/>
    <cellStyle name="Comma 2 5 7 5 2 3" xfId="42761" xr:uid="{BFC91237-D558-4DFD-BAE2-F9C4D9BEE7FE}"/>
    <cellStyle name="Comma 2 5 7 5 3" xfId="19538" xr:uid="{2480F1F9-72EB-4F7E-A543-90DE6E659AF8}"/>
    <cellStyle name="Comma 2 5 7 5 3 2" xfId="50362" xr:uid="{206537F2-4633-411E-93A2-54565953D998}"/>
    <cellStyle name="Comma 2 5 7 5 4" xfId="34952" xr:uid="{8CFD74C2-ECE8-421D-9C2E-D895775C0DEA}"/>
    <cellStyle name="Comma 2 5 7 6" xfId="8133" xr:uid="{CDBEBDD9-B9A8-4FD4-B6FA-B96E0685111C}"/>
    <cellStyle name="Comma 2 5 7 6 2" xfId="23544" xr:uid="{023D6C63-6CDA-4D91-BCB3-8045E0DB6E0A}"/>
    <cellStyle name="Comma 2 5 7 6 2 2" xfId="54368" xr:uid="{22B82BC5-D577-42BE-82DE-070998192BB4}"/>
    <cellStyle name="Comma 2 5 7 6 3" xfId="38958" xr:uid="{8F456573-0C2A-4D06-9245-ACC31AE5DBAF}"/>
    <cellStyle name="Comma 2 5 7 7" xfId="15735" xr:uid="{4CF5BB88-D481-41AC-B4BD-0EF83BB9C79D}"/>
    <cellStyle name="Comma 2 5 7 7 2" xfId="46559" xr:uid="{45262F31-7544-402B-8562-D56B24B252FB}"/>
    <cellStyle name="Comma 2 5 7 8" xfId="31149" xr:uid="{BE76E20B-A57D-4588-ACA7-305B72D719EC}"/>
    <cellStyle name="Comma 2 5 8" xfId="742" xr:uid="{2A788509-A089-4D98-A1E9-C7F574488483}"/>
    <cellStyle name="Comma 2 5 8 2" xfId="2641" xr:uid="{2CCA2653-E0BD-4885-AF8E-7EA537C87005}"/>
    <cellStyle name="Comma 2 5 8 2 2" xfId="6444" xr:uid="{72B37F89-76C9-49A1-A388-41693EC1E6E5}"/>
    <cellStyle name="Comma 2 5 8 2 2 2" xfId="14255" xr:uid="{D265B24C-5F1C-4202-A049-9F41F25E40D8}"/>
    <cellStyle name="Comma 2 5 8 2 2 2 2" xfId="29666" xr:uid="{3CAD3CF1-E18F-444F-9FB8-D1DA3BD442FD}"/>
    <cellStyle name="Comma 2 5 8 2 2 2 2 2" xfId="60490" xr:uid="{64EC5A55-792F-4D8D-B8DB-1F176ECCD7DF}"/>
    <cellStyle name="Comma 2 5 8 2 2 2 3" xfId="45080" xr:uid="{44F08C5F-818E-4DE8-BE65-F0F39B2C87E0}"/>
    <cellStyle name="Comma 2 5 8 2 2 3" xfId="21857" xr:uid="{D49C9436-45C2-4060-8EED-5960D3F3903D}"/>
    <cellStyle name="Comma 2 5 8 2 2 3 2" xfId="52681" xr:uid="{2A63C939-FD0C-461F-9845-8F5C85D2AAA7}"/>
    <cellStyle name="Comma 2 5 8 2 2 4" xfId="37271" xr:uid="{6374A6F2-F1C7-4768-9549-8C7BECD22549}"/>
    <cellStyle name="Comma 2 5 8 2 3" xfId="10452" xr:uid="{6D63A5D6-9B65-499E-9D73-46816355C671}"/>
    <cellStyle name="Comma 2 5 8 2 3 2" xfId="25863" xr:uid="{6E8DF315-A235-473D-A274-9DD2053145DB}"/>
    <cellStyle name="Comma 2 5 8 2 3 2 2" xfId="56687" xr:uid="{66AFCACB-A498-47B7-9976-866B2DFB009F}"/>
    <cellStyle name="Comma 2 5 8 2 3 3" xfId="41277" xr:uid="{D7EBD630-7466-44C0-8A09-75D1C316D068}"/>
    <cellStyle name="Comma 2 5 8 2 4" xfId="18054" xr:uid="{5E748417-8FF5-4F68-A596-E1C87AC57892}"/>
    <cellStyle name="Comma 2 5 8 2 4 2" xfId="48878" xr:uid="{36A83CD4-806B-4DF2-9BBD-C2F7B6ECE4D0}"/>
    <cellStyle name="Comma 2 5 8 2 5" xfId="33468" xr:uid="{3A08ED76-2BE7-490F-800E-DB449FE76BB4}"/>
    <cellStyle name="Comma 2 5 8 3" xfId="4545" xr:uid="{7193705D-A2B2-440A-88A6-9C8E7102EA85}"/>
    <cellStyle name="Comma 2 5 8 3 2" xfId="12356" xr:uid="{10CD1818-4C39-4E48-BB27-25AF7AC97B74}"/>
    <cellStyle name="Comma 2 5 8 3 2 2" xfId="27767" xr:uid="{4A617B68-992E-4A2C-9157-AE8B10B2F864}"/>
    <cellStyle name="Comma 2 5 8 3 2 2 2" xfId="58591" xr:uid="{DF573296-6A24-436F-B328-95A2FC60B565}"/>
    <cellStyle name="Comma 2 5 8 3 2 3" xfId="43181" xr:uid="{7A739C53-82EC-4411-9578-70F617991FB1}"/>
    <cellStyle name="Comma 2 5 8 3 3" xfId="19958" xr:uid="{AE89ED91-8199-4C3C-AD2D-122544092C26}"/>
    <cellStyle name="Comma 2 5 8 3 3 2" xfId="50782" xr:uid="{EDE48454-1206-4C37-861A-8BFBB07AB48B}"/>
    <cellStyle name="Comma 2 5 8 3 4" xfId="35372" xr:uid="{0E083BC6-BDAE-4C7F-8DC1-B25A9AE39495}"/>
    <cellStyle name="Comma 2 5 8 4" xfId="8553" xr:uid="{0D54D954-7D9D-4555-8DCD-90C8C7FE9E9C}"/>
    <cellStyle name="Comma 2 5 8 4 2" xfId="23964" xr:uid="{58DD7445-7D93-40EA-9BB5-54D9705303A3}"/>
    <cellStyle name="Comma 2 5 8 4 2 2" xfId="54788" xr:uid="{9656BC19-6C4E-4A5C-BC11-A1712D98BABE}"/>
    <cellStyle name="Comma 2 5 8 4 3" xfId="39378" xr:uid="{00FCB87D-437C-4CCB-A07F-C6FCD546D403}"/>
    <cellStyle name="Comma 2 5 8 5" xfId="16155" xr:uid="{F9C425D7-0073-4366-A4F9-9D6D94150A8B}"/>
    <cellStyle name="Comma 2 5 8 5 2" xfId="46979" xr:uid="{08FE21EC-9DEE-49CD-B8D0-828EF977CD0D}"/>
    <cellStyle name="Comma 2 5 8 6" xfId="31569" xr:uid="{DDD0C450-E8D1-40B5-8979-ECEED0805A33}"/>
    <cellStyle name="Comma 2 5 9" xfId="1375" xr:uid="{CA5C8DA8-639C-481D-A6B8-14228B214FD3}"/>
    <cellStyle name="Comma 2 5 9 2" xfId="3274" xr:uid="{2A9A9946-3E6D-48A2-B2C9-D7C71AF2502C}"/>
    <cellStyle name="Comma 2 5 9 2 2" xfId="7077" xr:uid="{6A7AE5B7-B7D9-4BE3-ACD8-866F1E7D35A9}"/>
    <cellStyle name="Comma 2 5 9 2 2 2" xfId="14888" xr:uid="{80DEE6B5-361E-4DCC-87F5-8B0C58727716}"/>
    <cellStyle name="Comma 2 5 9 2 2 2 2" xfId="30299" xr:uid="{57431FCC-8FD7-4376-9534-C7B5527177E3}"/>
    <cellStyle name="Comma 2 5 9 2 2 2 2 2" xfId="61123" xr:uid="{A47DB5D3-85FE-4B71-813D-E3257A7A70E3}"/>
    <cellStyle name="Comma 2 5 9 2 2 2 3" xfId="45713" xr:uid="{649E2B03-BAAA-49AB-B067-DB829DDB6B64}"/>
    <cellStyle name="Comma 2 5 9 2 2 3" xfId="22490" xr:uid="{06D23D44-67F0-4A4E-BA32-6DA983A24D2A}"/>
    <cellStyle name="Comma 2 5 9 2 2 3 2" xfId="53314" xr:uid="{8D9116CC-30B7-414D-8A77-3940FCDDEAF1}"/>
    <cellStyle name="Comma 2 5 9 2 2 4" xfId="37904" xr:uid="{B4DD356D-214E-43B3-BD8E-E51BBFB1AAE4}"/>
    <cellStyle name="Comma 2 5 9 2 3" xfId="11085" xr:uid="{99346F19-97DD-43E8-B254-3FD8B82E1219}"/>
    <cellStyle name="Comma 2 5 9 2 3 2" xfId="26496" xr:uid="{182FF19A-240E-4189-A5E9-F957EA8A5662}"/>
    <cellStyle name="Comma 2 5 9 2 3 2 2" xfId="57320" xr:uid="{EB0A673A-F9AE-4718-A70D-55814E5D0967}"/>
    <cellStyle name="Comma 2 5 9 2 3 3" xfId="41910" xr:uid="{75FA81D4-98D3-4D74-88D7-A00C5E5ACDF9}"/>
    <cellStyle name="Comma 2 5 9 2 4" xfId="18687" xr:uid="{EA1C0034-F115-4CBF-AF92-965F2E389F31}"/>
    <cellStyle name="Comma 2 5 9 2 4 2" xfId="49511" xr:uid="{AB0E68E5-2138-4CAF-83B6-3763AB630CF8}"/>
    <cellStyle name="Comma 2 5 9 2 5" xfId="34101" xr:uid="{C8AF25DE-CA62-4ECB-ADB0-4283A918C682}"/>
    <cellStyle name="Comma 2 5 9 3" xfId="5178" xr:uid="{6CD4EB0B-4A8F-4C1B-B55D-57B803D32D7A}"/>
    <cellStyle name="Comma 2 5 9 3 2" xfId="12989" xr:uid="{D3BD60F5-8CE6-4A77-B516-D700319F0670}"/>
    <cellStyle name="Comma 2 5 9 3 2 2" xfId="28400" xr:uid="{AA1629F0-5439-4DC7-B310-4C566622361C}"/>
    <cellStyle name="Comma 2 5 9 3 2 2 2" xfId="59224" xr:uid="{7378FBEF-FC21-4C4B-8C6B-548A5922DDD3}"/>
    <cellStyle name="Comma 2 5 9 3 2 3" xfId="43814" xr:uid="{D46E1706-D289-47EA-B3C6-2081474C8E4C}"/>
    <cellStyle name="Comma 2 5 9 3 3" xfId="20591" xr:uid="{520CABC2-B5B6-43BA-B50D-CB9D55FBEE86}"/>
    <cellStyle name="Comma 2 5 9 3 3 2" xfId="51415" xr:uid="{E473F3A9-41B0-4570-9E17-6DA8E277E94C}"/>
    <cellStyle name="Comma 2 5 9 3 4" xfId="36005" xr:uid="{AE3081F6-2593-485D-8615-FEB060598BB8}"/>
    <cellStyle name="Comma 2 5 9 4" xfId="9186" xr:uid="{08C2F8D7-5D50-4035-9FB2-31170F23F704}"/>
    <cellStyle name="Comma 2 5 9 4 2" xfId="24597" xr:uid="{5260C833-9546-4E51-8370-7A64CA25695C}"/>
    <cellStyle name="Comma 2 5 9 4 2 2" xfId="55421" xr:uid="{C334B413-D926-44D3-902A-BD391ED0487C}"/>
    <cellStyle name="Comma 2 5 9 4 3" xfId="40011" xr:uid="{EF25269D-1CA3-4FE6-9222-5490386956D6}"/>
    <cellStyle name="Comma 2 5 9 5" xfId="16788" xr:uid="{C81E52EC-046F-4E80-89FC-E084C9552B22}"/>
    <cellStyle name="Comma 2 5 9 5 2" xfId="47612" xr:uid="{33B3A983-18C0-41AC-A8F1-A00E7443DEF6}"/>
    <cellStyle name="Comma 2 5 9 6" xfId="32202" xr:uid="{B81F556E-E17D-4305-8BE1-6C091C0F1308}"/>
    <cellStyle name="Comma 2 6" xfId="110" xr:uid="{EB02CEB5-E97D-4299-A892-F7200DEC10F8}"/>
    <cellStyle name="Comma 2 6 10" xfId="3914" xr:uid="{3C3D5C01-6D05-47BB-B0DD-DD4B29EC51D2}"/>
    <cellStyle name="Comma 2 6 10 2" xfId="11725" xr:uid="{EDA679F9-1FF1-4EA7-BBA3-C3E1ACEAEF76}"/>
    <cellStyle name="Comma 2 6 10 2 2" xfId="27136" xr:uid="{FFBF2DC4-7174-4898-9BD6-8681BCA09AB0}"/>
    <cellStyle name="Comma 2 6 10 2 2 2" xfId="57960" xr:uid="{84B19B91-5D4D-4BC1-A387-293233E6A9C9}"/>
    <cellStyle name="Comma 2 6 10 2 3" xfId="42550" xr:uid="{03A4FE00-E8E0-4E3E-8E35-2DD84C23D1C2}"/>
    <cellStyle name="Comma 2 6 10 3" xfId="19327" xr:uid="{240EA317-3CEC-44FD-B8B0-68F84A2AFDBB}"/>
    <cellStyle name="Comma 2 6 10 3 2" xfId="50151" xr:uid="{AF15B39A-6FCE-43CC-80F8-66B5BD9A4CD1}"/>
    <cellStyle name="Comma 2 6 10 4" xfId="34741" xr:uid="{7CE38000-C4AF-484E-A9B1-232D71CC0850}"/>
    <cellStyle name="Comma 2 6 11" xfId="7922" xr:uid="{1DA43A21-A35E-471D-BD95-49E1C737E9DB}"/>
    <cellStyle name="Comma 2 6 11 2" xfId="23333" xr:uid="{AA91EB7B-6A96-4797-BF96-73D6AE1FE215}"/>
    <cellStyle name="Comma 2 6 11 2 2" xfId="54157" xr:uid="{13216280-1C0A-4139-B7A7-73106D02F89E}"/>
    <cellStyle name="Comma 2 6 11 3" xfId="38747" xr:uid="{D3ED32DD-925D-4C53-8179-B6A6245B81AB}"/>
    <cellStyle name="Comma 2 6 12" xfId="7713" xr:uid="{A223886E-80E6-45A6-AD67-51B63181F1A5}"/>
    <cellStyle name="Comma 2 6 12 2" xfId="23124" xr:uid="{06525B30-AB2F-4A9F-A4DE-3E6F7E5B8D1D}"/>
    <cellStyle name="Comma 2 6 12 2 2" xfId="53948" xr:uid="{79D2C9D7-DA96-4C25-9071-9C156C088032}"/>
    <cellStyle name="Comma 2 6 12 3" xfId="38538" xr:uid="{F3C9C167-3556-4292-BA35-C03A5949E1C0}"/>
    <cellStyle name="Comma 2 6 13" xfId="15524" xr:uid="{2C507F96-3AA7-472F-8EB1-49F81565C262}"/>
    <cellStyle name="Comma 2 6 13 2" xfId="46348" xr:uid="{452FB394-40EE-43F3-81F3-453D79E197F8}"/>
    <cellStyle name="Comma 2 6 14" xfId="30938" xr:uid="{249D52A1-7018-4009-860F-D46126775515}"/>
    <cellStyle name="Comma 2 6 2" xfId="195" xr:uid="{AF555066-04C0-41BE-A0CE-81F85047F25D}"/>
    <cellStyle name="Comma 2 6 2 10" xfId="7798" xr:uid="{900A1F0D-9D8F-45A2-81A6-FBCDF830D93E}"/>
    <cellStyle name="Comma 2 6 2 10 2" xfId="23209" xr:uid="{B77247CC-FA5A-4413-A775-DBC05EBB96F0}"/>
    <cellStyle name="Comma 2 6 2 10 2 2" xfId="54033" xr:uid="{F0955CB9-4264-4A13-BBA9-B96A236B3990}"/>
    <cellStyle name="Comma 2 6 2 10 3" xfId="38623" xr:uid="{9F62D171-48A2-4818-9482-04591F564F95}"/>
    <cellStyle name="Comma 2 6 2 11" xfId="15609" xr:uid="{B919A6E5-79EA-49E3-8A03-C001B762366F}"/>
    <cellStyle name="Comma 2 6 2 11 2" xfId="46433" xr:uid="{64C02A2E-0B80-439B-9520-311A6E938249}"/>
    <cellStyle name="Comma 2 6 2 12" xfId="31023" xr:uid="{8912B637-95DF-409F-9EE1-16B830472E33}"/>
    <cellStyle name="Comma 2 6 2 2" xfId="277" xr:uid="{D831EFB4-6B97-438A-926D-BCCBDA86842F}"/>
    <cellStyle name="Comma 2 6 2 2 10" xfId="15691" xr:uid="{5B315987-DA72-475D-A344-DF6888FB355B}"/>
    <cellStyle name="Comma 2 6 2 2 10 2" xfId="46515" xr:uid="{A7B5A147-3F4F-4EDB-BFCD-3B726C824BE2}"/>
    <cellStyle name="Comma 2 6 2 2 11" xfId="31105" xr:uid="{B7C847DA-5031-4810-98E5-1CD00AD0A654}"/>
    <cellStyle name="Comma 2 6 2 2 2" xfId="700" xr:uid="{3DC27AD1-7664-4961-A8F3-A75F361F57B2}"/>
    <cellStyle name="Comma 2 6 2 2 2 2" xfId="1333" xr:uid="{3D8A804E-0FBA-43DD-A013-E033596566FE}"/>
    <cellStyle name="Comma 2 6 2 2 2 2 2" xfId="3232" xr:uid="{78C49909-7C39-4B9E-AF79-3844EEA90F9F}"/>
    <cellStyle name="Comma 2 6 2 2 2 2 2 2" xfId="7035" xr:uid="{57C5C6AD-F51A-4717-A8A1-D8394CB621D4}"/>
    <cellStyle name="Comma 2 6 2 2 2 2 2 2 2" xfId="14846" xr:uid="{0E7F39D2-2241-4CD4-9E66-FD7FC10FC16F}"/>
    <cellStyle name="Comma 2 6 2 2 2 2 2 2 2 2" xfId="30257" xr:uid="{401560C5-33A5-4EB3-81BA-4403073F4EDE}"/>
    <cellStyle name="Comma 2 6 2 2 2 2 2 2 2 2 2" xfId="61081" xr:uid="{C790CAB4-A696-4462-A575-2EC041AF21B1}"/>
    <cellStyle name="Comma 2 6 2 2 2 2 2 2 2 3" xfId="45671" xr:uid="{0A6E0210-5D23-41EF-88E1-E3C13208049C}"/>
    <cellStyle name="Comma 2 6 2 2 2 2 2 2 3" xfId="22448" xr:uid="{1E758484-1DE8-4181-AFD7-BDA7512C7740}"/>
    <cellStyle name="Comma 2 6 2 2 2 2 2 2 3 2" xfId="53272" xr:uid="{687DFE54-3CCD-444A-9F8D-90DAB6D0C8B1}"/>
    <cellStyle name="Comma 2 6 2 2 2 2 2 2 4" xfId="37862" xr:uid="{71F37B8D-EB96-4B36-95E3-C9162D55DF7B}"/>
    <cellStyle name="Comma 2 6 2 2 2 2 2 3" xfId="11043" xr:uid="{BA028253-ACEA-49E6-B04B-E25F077E8CFE}"/>
    <cellStyle name="Comma 2 6 2 2 2 2 2 3 2" xfId="26454" xr:uid="{5F74D6EC-717E-49B1-BEB7-35D2345F305A}"/>
    <cellStyle name="Comma 2 6 2 2 2 2 2 3 2 2" xfId="57278" xr:uid="{2F7942EB-53FA-4479-9F3A-33CBBDBE2661}"/>
    <cellStyle name="Comma 2 6 2 2 2 2 2 3 3" xfId="41868" xr:uid="{49FA5250-4028-4CCC-9D15-93CD1A9AE92B}"/>
    <cellStyle name="Comma 2 6 2 2 2 2 2 4" xfId="18645" xr:uid="{9BB70C04-14BE-4C3A-A6EB-109602451EF3}"/>
    <cellStyle name="Comma 2 6 2 2 2 2 2 4 2" xfId="49469" xr:uid="{7D0EAD82-231C-4A6A-9A28-F969E8A576CC}"/>
    <cellStyle name="Comma 2 6 2 2 2 2 2 5" xfId="34059" xr:uid="{14BBF608-AF54-4A86-B54C-89E7EE2E8ABE}"/>
    <cellStyle name="Comma 2 6 2 2 2 2 3" xfId="5136" xr:uid="{AA2370EC-70A3-4BFF-A6E8-CA98BF91DFC5}"/>
    <cellStyle name="Comma 2 6 2 2 2 2 3 2" xfId="12947" xr:uid="{AF49DE17-4ADC-470C-AC29-C391BBFE3D37}"/>
    <cellStyle name="Comma 2 6 2 2 2 2 3 2 2" xfId="28358" xr:uid="{3069D235-AF18-4A16-98D8-08401CBD23E0}"/>
    <cellStyle name="Comma 2 6 2 2 2 2 3 2 2 2" xfId="59182" xr:uid="{0570980C-8284-49CC-9AF1-5B3F7F263ECF}"/>
    <cellStyle name="Comma 2 6 2 2 2 2 3 2 3" xfId="43772" xr:uid="{D7745573-E17F-4AFB-86DB-F8BC731FC3B8}"/>
    <cellStyle name="Comma 2 6 2 2 2 2 3 3" xfId="20549" xr:uid="{A6A7D8D1-2E88-441F-814E-CBD8A3CC625D}"/>
    <cellStyle name="Comma 2 6 2 2 2 2 3 3 2" xfId="51373" xr:uid="{A3E4458B-4983-47B4-A75F-6634E2F482C8}"/>
    <cellStyle name="Comma 2 6 2 2 2 2 3 4" xfId="35963" xr:uid="{C7349113-A161-451B-9AA7-E5E08883AE70}"/>
    <cellStyle name="Comma 2 6 2 2 2 2 4" xfId="9144" xr:uid="{4B8A4729-B1CA-4E33-A867-0A09B5818F84}"/>
    <cellStyle name="Comma 2 6 2 2 2 2 4 2" xfId="24555" xr:uid="{F9A25867-8C2E-4F9B-A3C6-CC58AF03A31F}"/>
    <cellStyle name="Comma 2 6 2 2 2 2 4 2 2" xfId="55379" xr:uid="{C8048FEB-88C3-4E51-8F1A-AE6E3A3AD7D2}"/>
    <cellStyle name="Comma 2 6 2 2 2 2 4 3" xfId="39969" xr:uid="{CEC28790-970D-46C0-A0C4-34E9FA6AABEF}"/>
    <cellStyle name="Comma 2 6 2 2 2 2 5" xfId="16746" xr:uid="{7FB2B0FC-594D-4823-99AB-8643AB524E65}"/>
    <cellStyle name="Comma 2 6 2 2 2 2 5 2" xfId="47570" xr:uid="{5105F859-5222-47D9-9C69-C9ECEA5140C3}"/>
    <cellStyle name="Comma 2 6 2 2 2 2 6" xfId="32160" xr:uid="{C73CCBB2-A1FB-4E81-85D4-0A327F596E9C}"/>
    <cellStyle name="Comma 2 6 2 2 2 3" xfId="1966" xr:uid="{3704EC3F-653F-468D-914F-1D108A04B3F0}"/>
    <cellStyle name="Comma 2 6 2 2 2 3 2" xfId="3865" xr:uid="{E9E6EC13-534F-4B94-B38A-587D4C08E9CE}"/>
    <cellStyle name="Comma 2 6 2 2 2 3 2 2" xfId="7668" xr:uid="{73025240-187B-4FF9-86B7-A5826A29237D}"/>
    <cellStyle name="Comma 2 6 2 2 2 3 2 2 2" xfId="15479" xr:uid="{04A1A307-29EA-4C1A-AA8B-0BDE7EB360F9}"/>
    <cellStyle name="Comma 2 6 2 2 2 3 2 2 2 2" xfId="30890" xr:uid="{A0323AC9-1968-45EE-9A52-705D238CDCB3}"/>
    <cellStyle name="Comma 2 6 2 2 2 3 2 2 2 2 2" xfId="61714" xr:uid="{204E7D6C-17E8-4FA6-A723-045EC944C02C}"/>
    <cellStyle name="Comma 2 6 2 2 2 3 2 2 2 3" xfId="46304" xr:uid="{B1CCD89C-750C-4B57-AE12-D993BE36A55B}"/>
    <cellStyle name="Comma 2 6 2 2 2 3 2 2 3" xfId="23081" xr:uid="{37E73B9D-236F-4EF2-BB3E-9901FB381E9F}"/>
    <cellStyle name="Comma 2 6 2 2 2 3 2 2 3 2" xfId="53905" xr:uid="{33C5BC69-BFE5-4ED5-A2C5-0F435AAD2512}"/>
    <cellStyle name="Comma 2 6 2 2 2 3 2 2 4" xfId="38495" xr:uid="{CF572109-7914-4C15-ADBB-5FB6281ABDE5}"/>
    <cellStyle name="Comma 2 6 2 2 2 3 2 3" xfId="11676" xr:uid="{D960E5CF-02C0-4F3C-B2C9-A35796E98719}"/>
    <cellStyle name="Comma 2 6 2 2 2 3 2 3 2" xfId="27087" xr:uid="{1F8E536F-1451-42BB-8F0B-A5B8F9B97EE0}"/>
    <cellStyle name="Comma 2 6 2 2 2 3 2 3 2 2" xfId="57911" xr:uid="{771F9111-8C73-4FF8-A42C-81C46CDB259A}"/>
    <cellStyle name="Comma 2 6 2 2 2 3 2 3 3" xfId="42501" xr:uid="{833063F6-637F-4EB5-89E6-107FA533CC80}"/>
    <cellStyle name="Comma 2 6 2 2 2 3 2 4" xfId="19278" xr:uid="{7632F45B-862E-4695-B905-E592176CA401}"/>
    <cellStyle name="Comma 2 6 2 2 2 3 2 4 2" xfId="50102" xr:uid="{E48683AE-D2CF-4662-9550-0682DBC181CE}"/>
    <cellStyle name="Comma 2 6 2 2 2 3 2 5" xfId="34692" xr:uid="{359CF178-0ECC-454E-94CD-AE2C36399568}"/>
    <cellStyle name="Comma 2 6 2 2 2 3 3" xfId="5769" xr:uid="{A4DA7FDE-D022-4D31-89EF-45358D28B58A}"/>
    <cellStyle name="Comma 2 6 2 2 2 3 3 2" xfId="13580" xr:uid="{E14675BF-BAF3-4599-9D11-1ADFFF9B3086}"/>
    <cellStyle name="Comma 2 6 2 2 2 3 3 2 2" xfId="28991" xr:uid="{5AD83617-225A-4C7A-A09A-936802F928B4}"/>
    <cellStyle name="Comma 2 6 2 2 2 3 3 2 2 2" xfId="59815" xr:uid="{DF1F7294-3301-49E6-9104-07CC5C51A22A}"/>
    <cellStyle name="Comma 2 6 2 2 2 3 3 2 3" xfId="44405" xr:uid="{6202EC9B-5829-4D1D-85EE-1FA5EBB321FA}"/>
    <cellStyle name="Comma 2 6 2 2 2 3 3 3" xfId="21182" xr:uid="{7A8A435D-610A-4686-9CD3-F5887772414C}"/>
    <cellStyle name="Comma 2 6 2 2 2 3 3 3 2" xfId="52006" xr:uid="{34172310-6E8A-49FC-A019-53BDE6275C0E}"/>
    <cellStyle name="Comma 2 6 2 2 2 3 3 4" xfId="36596" xr:uid="{BC8A05EF-42EC-49C7-B9A4-B9BC86D4FD08}"/>
    <cellStyle name="Comma 2 6 2 2 2 3 4" xfId="9777" xr:uid="{E4DF3118-3312-4AF1-855A-608FC3963804}"/>
    <cellStyle name="Comma 2 6 2 2 2 3 4 2" xfId="25188" xr:uid="{2F750A7C-A01C-4DFC-ADE6-451010D5493C}"/>
    <cellStyle name="Comma 2 6 2 2 2 3 4 2 2" xfId="56012" xr:uid="{504C07E7-1DB5-470C-BB6D-00B94EA4A773}"/>
    <cellStyle name="Comma 2 6 2 2 2 3 4 3" xfId="40602" xr:uid="{1D407B7D-BAAB-4489-98B2-0F5175BE5D9E}"/>
    <cellStyle name="Comma 2 6 2 2 2 3 5" xfId="17379" xr:uid="{A9CC6E32-1102-4956-9632-E547F0CA5F00}"/>
    <cellStyle name="Comma 2 6 2 2 2 3 5 2" xfId="48203" xr:uid="{E6A932A0-227E-4881-98F9-03C021E07AB5}"/>
    <cellStyle name="Comma 2 6 2 2 2 3 6" xfId="32793" xr:uid="{B7F72990-E6F1-40A5-86A1-54EFA1171045}"/>
    <cellStyle name="Comma 2 6 2 2 2 4" xfId="2599" xr:uid="{F87B94D1-24C4-4138-A724-9BA7E1D151D0}"/>
    <cellStyle name="Comma 2 6 2 2 2 4 2" xfId="6402" xr:uid="{D5A06EB3-0095-48A4-9012-51F54D788100}"/>
    <cellStyle name="Comma 2 6 2 2 2 4 2 2" xfId="14213" xr:uid="{8E0EB5DF-3D95-4FBC-BD4F-6EEDE4B7D822}"/>
    <cellStyle name="Comma 2 6 2 2 2 4 2 2 2" xfId="29624" xr:uid="{890C5F2A-B067-42B8-8A0E-4E837EFFF8C6}"/>
    <cellStyle name="Comma 2 6 2 2 2 4 2 2 2 2" xfId="60448" xr:uid="{E50EB332-62E8-4D5C-AA87-6C3CE6BB0599}"/>
    <cellStyle name="Comma 2 6 2 2 2 4 2 2 3" xfId="45038" xr:uid="{D35432A2-6A09-4ECC-8333-37BF2856DCD5}"/>
    <cellStyle name="Comma 2 6 2 2 2 4 2 3" xfId="21815" xr:uid="{5132FA09-29B7-4DEA-AF33-08603EE1FB4F}"/>
    <cellStyle name="Comma 2 6 2 2 2 4 2 3 2" xfId="52639" xr:uid="{72E7C151-E5D7-4956-A768-845D557DE64B}"/>
    <cellStyle name="Comma 2 6 2 2 2 4 2 4" xfId="37229" xr:uid="{9CEC20A7-BE87-41D8-9B35-48D5FF500E42}"/>
    <cellStyle name="Comma 2 6 2 2 2 4 3" xfId="10410" xr:uid="{026E656A-1757-4F52-96A0-C95E2C1EC9B3}"/>
    <cellStyle name="Comma 2 6 2 2 2 4 3 2" xfId="25821" xr:uid="{A4B12E1F-B65F-4A3E-B401-7A50554940AB}"/>
    <cellStyle name="Comma 2 6 2 2 2 4 3 2 2" xfId="56645" xr:uid="{722A7248-FA03-4232-B07E-284AA5064EE2}"/>
    <cellStyle name="Comma 2 6 2 2 2 4 3 3" xfId="41235" xr:uid="{C8D37C8A-BAA6-4162-A32D-D27FD405EB10}"/>
    <cellStyle name="Comma 2 6 2 2 2 4 4" xfId="18012" xr:uid="{0FD6865A-924C-4BFC-B54E-2354E54BA7F7}"/>
    <cellStyle name="Comma 2 6 2 2 2 4 4 2" xfId="48836" xr:uid="{A35FA821-5D67-4987-8CA6-7B2D5232980A}"/>
    <cellStyle name="Comma 2 6 2 2 2 4 5" xfId="33426" xr:uid="{83477EEC-BF50-4CC9-9023-D1FEFD11CC8E}"/>
    <cellStyle name="Comma 2 6 2 2 2 5" xfId="4503" xr:uid="{C75729E1-223A-42A6-BCBC-6E06CADE43C5}"/>
    <cellStyle name="Comma 2 6 2 2 2 5 2" xfId="12314" xr:uid="{E43419A9-BD47-4F32-AA8C-2F9B780CF1FF}"/>
    <cellStyle name="Comma 2 6 2 2 2 5 2 2" xfId="27725" xr:uid="{B3EF2960-6194-4020-91AA-26796BCD6144}"/>
    <cellStyle name="Comma 2 6 2 2 2 5 2 2 2" xfId="58549" xr:uid="{3A69253E-2D9C-4D72-ACD7-1ACD9E645395}"/>
    <cellStyle name="Comma 2 6 2 2 2 5 2 3" xfId="43139" xr:uid="{B97982D5-690B-47D2-858F-F247DBF2044A}"/>
    <cellStyle name="Comma 2 6 2 2 2 5 3" xfId="19916" xr:uid="{0F6BF466-02E5-432E-82AA-E018D22E0890}"/>
    <cellStyle name="Comma 2 6 2 2 2 5 3 2" xfId="50740" xr:uid="{0421E59F-A079-48C6-96B6-F437D71FAFFE}"/>
    <cellStyle name="Comma 2 6 2 2 2 5 4" xfId="35330" xr:uid="{4B03C08B-668F-47CD-9CB7-74BC912D0844}"/>
    <cellStyle name="Comma 2 6 2 2 2 6" xfId="8511" xr:uid="{54E06213-3278-4A13-9D49-930BBB976920}"/>
    <cellStyle name="Comma 2 6 2 2 2 6 2" xfId="23922" xr:uid="{DCF80650-6CDA-4BAB-AE7E-CAE7682BDAC3}"/>
    <cellStyle name="Comma 2 6 2 2 2 6 2 2" xfId="54746" xr:uid="{69901C5F-6E1E-408F-B9F3-277C100DE097}"/>
    <cellStyle name="Comma 2 6 2 2 2 6 3" xfId="39336" xr:uid="{ACF67E95-CFA7-4073-A758-1662F4699C53}"/>
    <cellStyle name="Comma 2 6 2 2 2 7" xfId="16113" xr:uid="{E2C4AF8A-E5D4-4B47-9825-75FE1D6878F4}"/>
    <cellStyle name="Comma 2 6 2 2 2 7 2" xfId="46937" xr:uid="{F583C0B9-CF3C-4996-B127-86797EEB3DD8}"/>
    <cellStyle name="Comma 2 6 2 2 2 8" xfId="31527" xr:uid="{37D508AA-FE64-4108-8F95-D0D56ECC56E6}"/>
    <cellStyle name="Comma 2 6 2 2 3" xfId="491" xr:uid="{0642DA3D-7433-4226-89FF-F2CD957C0893}"/>
    <cellStyle name="Comma 2 6 2 2 3 2" xfId="1124" xr:uid="{478E0E29-9559-49B9-ABF8-B80269404D2B}"/>
    <cellStyle name="Comma 2 6 2 2 3 2 2" xfId="3023" xr:uid="{09B1E9F2-C947-4E8A-BC42-379769ADFC0F}"/>
    <cellStyle name="Comma 2 6 2 2 3 2 2 2" xfId="6826" xr:uid="{94330AD8-BF4D-4B54-942B-3B268DD85C47}"/>
    <cellStyle name="Comma 2 6 2 2 3 2 2 2 2" xfId="14637" xr:uid="{CEE8AD67-F005-454C-9E4F-A4EEA4B636FC}"/>
    <cellStyle name="Comma 2 6 2 2 3 2 2 2 2 2" xfId="30048" xr:uid="{09CE313F-6F9B-4FC3-99FE-D1B8ABC24920}"/>
    <cellStyle name="Comma 2 6 2 2 3 2 2 2 2 2 2" xfId="60872" xr:uid="{D5CF60BD-2C0E-44AC-8248-970FEBD20E16}"/>
    <cellStyle name="Comma 2 6 2 2 3 2 2 2 2 3" xfId="45462" xr:uid="{A7AF0A6C-91FF-42C1-A5B3-B7EDF4EC81B6}"/>
    <cellStyle name="Comma 2 6 2 2 3 2 2 2 3" xfId="22239" xr:uid="{11FB6716-6FEA-4DDD-945B-8705F0DECEC5}"/>
    <cellStyle name="Comma 2 6 2 2 3 2 2 2 3 2" xfId="53063" xr:uid="{10C97574-06E1-4FEA-BFBE-6FE900874FE5}"/>
    <cellStyle name="Comma 2 6 2 2 3 2 2 2 4" xfId="37653" xr:uid="{96567A57-CD50-4A44-8798-3AE61D16A8BD}"/>
    <cellStyle name="Comma 2 6 2 2 3 2 2 3" xfId="10834" xr:uid="{BABAB0FF-59EE-424D-A1DF-C81A8370B50F}"/>
    <cellStyle name="Comma 2 6 2 2 3 2 2 3 2" xfId="26245" xr:uid="{FA12B224-F42C-4D27-9F51-E4BF0EB27771}"/>
    <cellStyle name="Comma 2 6 2 2 3 2 2 3 2 2" xfId="57069" xr:uid="{97B57558-F6FD-48E6-BAB3-7FE81B5F1A00}"/>
    <cellStyle name="Comma 2 6 2 2 3 2 2 3 3" xfId="41659" xr:uid="{EF7B28CE-F2C7-49AD-A8E2-0F247B07AD4C}"/>
    <cellStyle name="Comma 2 6 2 2 3 2 2 4" xfId="18436" xr:uid="{F204E71C-D980-42A3-A48D-E9C4556983CC}"/>
    <cellStyle name="Comma 2 6 2 2 3 2 2 4 2" xfId="49260" xr:uid="{47A21CD2-7B1F-470B-A943-A5656ED5E904}"/>
    <cellStyle name="Comma 2 6 2 2 3 2 2 5" xfId="33850" xr:uid="{6A4D92D0-C6B5-469A-B483-F593A36502F9}"/>
    <cellStyle name="Comma 2 6 2 2 3 2 3" xfId="4927" xr:uid="{981A8126-54AC-478C-9FB4-FDAB785C8C2A}"/>
    <cellStyle name="Comma 2 6 2 2 3 2 3 2" xfId="12738" xr:uid="{CEB2EF8C-8460-487A-9FFF-1044C71A158F}"/>
    <cellStyle name="Comma 2 6 2 2 3 2 3 2 2" xfId="28149" xr:uid="{1976CDCD-1B2F-40B9-915B-18826D127D37}"/>
    <cellStyle name="Comma 2 6 2 2 3 2 3 2 2 2" xfId="58973" xr:uid="{8AEC70B9-D1ED-44A3-B20A-51535A1EA91D}"/>
    <cellStyle name="Comma 2 6 2 2 3 2 3 2 3" xfId="43563" xr:uid="{541F7A21-075B-4D78-956A-AF37EC086D8B}"/>
    <cellStyle name="Comma 2 6 2 2 3 2 3 3" xfId="20340" xr:uid="{40A3B0EC-C97D-45C1-AA0C-67D193F47422}"/>
    <cellStyle name="Comma 2 6 2 2 3 2 3 3 2" xfId="51164" xr:uid="{BCA60BDE-F85A-4CDD-BAAB-637AD9C6BA05}"/>
    <cellStyle name="Comma 2 6 2 2 3 2 3 4" xfId="35754" xr:uid="{B292746F-4F1D-4D9C-B58A-73119D45442E}"/>
    <cellStyle name="Comma 2 6 2 2 3 2 4" xfId="8935" xr:uid="{9DC0D372-8E26-4B60-A9D5-1BE3A4A95B63}"/>
    <cellStyle name="Comma 2 6 2 2 3 2 4 2" xfId="24346" xr:uid="{E1AE982B-6DA6-4F33-A5EE-C488F1D34BAD}"/>
    <cellStyle name="Comma 2 6 2 2 3 2 4 2 2" xfId="55170" xr:uid="{6E3373D0-B47E-4408-BD23-9066F172BD31}"/>
    <cellStyle name="Comma 2 6 2 2 3 2 4 3" xfId="39760" xr:uid="{FF4B0778-CA8C-4548-8438-5A56609DDB7A}"/>
    <cellStyle name="Comma 2 6 2 2 3 2 5" xfId="16537" xr:uid="{F5E99B9B-3EB7-4B87-9820-06F6673FE4B4}"/>
    <cellStyle name="Comma 2 6 2 2 3 2 5 2" xfId="47361" xr:uid="{FCEDEE1A-7C5B-49D4-BC56-CCB590C25BD1}"/>
    <cellStyle name="Comma 2 6 2 2 3 2 6" xfId="31951" xr:uid="{A61071DB-93E5-4B59-91F6-207303BEF0A4}"/>
    <cellStyle name="Comma 2 6 2 2 3 3" xfId="1757" xr:uid="{2D461358-A78B-4595-BF56-5B1E33E242F0}"/>
    <cellStyle name="Comma 2 6 2 2 3 3 2" xfId="3656" xr:uid="{EE0F40FA-5F88-40B3-B9F5-82E9248EBA0E}"/>
    <cellStyle name="Comma 2 6 2 2 3 3 2 2" xfId="7459" xr:uid="{2E06A687-3CD5-4275-B019-B99D186EE68D}"/>
    <cellStyle name="Comma 2 6 2 2 3 3 2 2 2" xfId="15270" xr:uid="{9B0E2DC5-A429-405B-9096-4768E25A8713}"/>
    <cellStyle name="Comma 2 6 2 2 3 3 2 2 2 2" xfId="30681" xr:uid="{255D0158-747A-46BF-B91B-BD871DD0BB16}"/>
    <cellStyle name="Comma 2 6 2 2 3 3 2 2 2 2 2" xfId="61505" xr:uid="{C1616160-1327-49F8-AED6-76C9799FD922}"/>
    <cellStyle name="Comma 2 6 2 2 3 3 2 2 2 3" xfId="46095" xr:uid="{CF2D0BE3-42AB-4A12-8E30-6FD9C8E0AB99}"/>
    <cellStyle name="Comma 2 6 2 2 3 3 2 2 3" xfId="22872" xr:uid="{EE2FDE52-425D-4DCD-8AE5-2A2CC6120203}"/>
    <cellStyle name="Comma 2 6 2 2 3 3 2 2 3 2" xfId="53696" xr:uid="{A7086CFF-E702-4EAA-A5F9-129A07EF9499}"/>
    <cellStyle name="Comma 2 6 2 2 3 3 2 2 4" xfId="38286" xr:uid="{3665FD4F-91D7-4032-9841-8FF8C5EC17D4}"/>
    <cellStyle name="Comma 2 6 2 2 3 3 2 3" xfId="11467" xr:uid="{02BA8795-977E-4F5B-83F2-E49D4CA88BD2}"/>
    <cellStyle name="Comma 2 6 2 2 3 3 2 3 2" xfId="26878" xr:uid="{42EEA060-1A18-4123-A4BC-DA6EE7567B0D}"/>
    <cellStyle name="Comma 2 6 2 2 3 3 2 3 2 2" xfId="57702" xr:uid="{1286AD62-4939-446A-A924-A2FE6AB40675}"/>
    <cellStyle name="Comma 2 6 2 2 3 3 2 3 3" xfId="42292" xr:uid="{D3030820-BDD7-43B5-AA19-97ECC30FEB06}"/>
    <cellStyle name="Comma 2 6 2 2 3 3 2 4" xfId="19069" xr:uid="{7B51257F-AFCA-484B-85C5-DDAE03BAD24C}"/>
    <cellStyle name="Comma 2 6 2 2 3 3 2 4 2" xfId="49893" xr:uid="{2543F990-BECA-4F5A-8F53-78288579CFC9}"/>
    <cellStyle name="Comma 2 6 2 2 3 3 2 5" xfId="34483" xr:uid="{D91763E6-D02C-4DD6-A18C-AEF384313FE6}"/>
    <cellStyle name="Comma 2 6 2 2 3 3 3" xfId="5560" xr:uid="{B9DFE703-BFEE-48A4-99A8-425B934DAF8A}"/>
    <cellStyle name="Comma 2 6 2 2 3 3 3 2" xfId="13371" xr:uid="{E253A670-BDD3-491E-A4F9-D9007F91A161}"/>
    <cellStyle name="Comma 2 6 2 2 3 3 3 2 2" xfId="28782" xr:uid="{C7631280-9A73-4D8B-A077-4E3789BAACE1}"/>
    <cellStyle name="Comma 2 6 2 2 3 3 3 2 2 2" xfId="59606" xr:uid="{21EF65F6-66F1-4A2D-9BAD-FA4F9C940976}"/>
    <cellStyle name="Comma 2 6 2 2 3 3 3 2 3" xfId="44196" xr:uid="{FC9871B6-A244-4757-80CC-47ABA6CDD7D2}"/>
    <cellStyle name="Comma 2 6 2 2 3 3 3 3" xfId="20973" xr:uid="{FACD0BE9-6F65-4E11-A54D-10E62C84080F}"/>
    <cellStyle name="Comma 2 6 2 2 3 3 3 3 2" xfId="51797" xr:uid="{6A7E07A3-8684-4965-9393-EAF26E7B4C93}"/>
    <cellStyle name="Comma 2 6 2 2 3 3 3 4" xfId="36387" xr:uid="{1C1ED23A-8AF0-4964-BAB8-AA84380FCE78}"/>
    <cellStyle name="Comma 2 6 2 2 3 3 4" xfId="9568" xr:uid="{76E34BC7-4621-44CB-B14B-99C20200D8C7}"/>
    <cellStyle name="Comma 2 6 2 2 3 3 4 2" xfId="24979" xr:uid="{B2D54133-2A53-48D9-B229-9F463DBAD49F}"/>
    <cellStyle name="Comma 2 6 2 2 3 3 4 2 2" xfId="55803" xr:uid="{BF28A033-6B7D-4970-9DAB-BDDFCB4CE231}"/>
    <cellStyle name="Comma 2 6 2 2 3 3 4 3" xfId="40393" xr:uid="{99ABD42A-0FF0-4C9A-9019-69EB6E3CCC5F}"/>
    <cellStyle name="Comma 2 6 2 2 3 3 5" xfId="17170" xr:uid="{28F9F9A8-283E-4974-B37E-631D6A127481}"/>
    <cellStyle name="Comma 2 6 2 2 3 3 5 2" xfId="47994" xr:uid="{60CFAAE4-389A-4A74-897A-5EEDA48D0A0D}"/>
    <cellStyle name="Comma 2 6 2 2 3 3 6" xfId="32584" xr:uid="{52EC23A4-5D7A-467A-B4C7-F9E1C2E9EFCA}"/>
    <cellStyle name="Comma 2 6 2 2 3 4" xfId="2390" xr:uid="{622F627D-7A57-4A70-9408-CCC24704E10D}"/>
    <cellStyle name="Comma 2 6 2 2 3 4 2" xfId="6193" xr:uid="{2D721789-DD8B-47B2-A99C-9A22B1273EA6}"/>
    <cellStyle name="Comma 2 6 2 2 3 4 2 2" xfId="14004" xr:uid="{68B65136-9FDC-4FDC-93ED-7086C6A464E7}"/>
    <cellStyle name="Comma 2 6 2 2 3 4 2 2 2" xfId="29415" xr:uid="{C6826A1F-0849-4BCF-B88C-BCA6E0D6D2F2}"/>
    <cellStyle name="Comma 2 6 2 2 3 4 2 2 2 2" xfId="60239" xr:uid="{3BCBCDE6-337E-477B-948A-E014B17D25A2}"/>
    <cellStyle name="Comma 2 6 2 2 3 4 2 2 3" xfId="44829" xr:uid="{2746A6C6-0030-4AD2-AFC8-4571AC44AE5F}"/>
    <cellStyle name="Comma 2 6 2 2 3 4 2 3" xfId="21606" xr:uid="{5EADAEBF-FDF5-49CD-BD80-52E930D7F586}"/>
    <cellStyle name="Comma 2 6 2 2 3 4 2 3 2" xfId="52430" xr:uid="{4E86BFE4-8990-4826-87AF-B4F91A74B99F}"/>
    <cellStyle name="Comma 2 6 2 2 3 4 2 4" xfId="37020" xr:uid="{57D0AC24-4BE8-4D1A-9349-2A6546A8A7BA}"/>
    <cellStyle name="Comma 2 6 2 2 3 4 3" xfId="10201" xr:uid="{40EE677A-0B58-4595-BC23-4ED15B23833F}"/>
    <cellStyle name="Comma 2 6 2 2 3 4 3 2" xfId="25612" xr:uid="{341485D6-1715-43EE-9E10-1FF9F51BAC55}"/>
    <cellStyle name="Comma 2 6 2 2 3 4 3 2 2" xfId="56436" xr:uid="{51694592-113C-400F-ADE4-7468BE4C93C4}"/>
    <cellStyle name="Comma 2 6 2 2 3 4 3 3" xfId="41026" xr:uid="{9E5B6C8F-4961-428E-8F20-CE8FA6FE3BCF}"/>
    <cellStyle name="Comma 2 6 2 2 3 4 4" xfId="17803" xr:uid="{9FD3BAC1-8456-434C-8FEB-5654BBB703DF}"/>
    <cellStyle name="Comma 2 6 2 2 3 4 4 2" xfId="48627" xr:uid="{37E08B59-8D3E-4B68-A626-F978CF348AE9}"/>
    <cellStyle name="Comma 2 6 2 2 3 4 5" xfId="33217" xr:uid="{9189663D-AC18-41C7-A669-1977B75FE5A8}"/>
    <cellStyle name="Comma 2 6 2 2 3 5" xfId="4294" xr:uid="{3E69547E-31A6-4A93-A2DF-EEC05ADBD093}"/>
    <cellStyle name="Comma 2 6 2 2 3 5 2" xfId="12105" xr:uid="{C7E62DAD-01F5-4562-B5A6-E56758F5F8AD}"/>
    <cellStyle name="Comma 2 6 2 2 3 5 2 2" xfId="27516" xr:uid="{0661C8D8-E9EE-42C4-A67D-26E588B6E6AA}"/>
    <cellStyle name="Comma 2 6 2 2 3 5 2 2 2" xfId="58340" xr:uid="{FCDB382A-B8F7-48A6-8A35-04FC3340A0AD}"/>
    <cellStyle name="Comma 2 6 2 2 3 5 2 3" xfId="42930" xr:uid="{360A0EC1-BF68-45EB-8AED-D80B068B7822}"/>
    <cellStyle name="Comma 2 6 2 2 3 5 3" xfId="19707" xr:uid="{FF847140-CE2E-4B25-8A2D-F0A0BC9443B0}"/>
    <cellStyle name="Comma 2 6 2 2 3 5 3 2" xfId="50531" xr:uid="{1FF72324-06CB-4793-9103-9DB8B49217C4}"/>
    <cellStyle name="Comma 2 6 2 2 3 5 4" xfId="35121" xr:uid="{89151967-1AC1-48E4-996A-EA19141652DE}"/>
    <cellStyle name="Comma 2 6 2 2 3 6" xfId="8302" xr:uid="{7F3F51F1-9B90-40DB-ABA1-B8028CD1EC64}"/>
    <cellStyle name="Comma 2 6 2 2 3 6 2" xfId="23713" xr:uid="{824BED15-62A2-427C-A80E-1223A595E77C}"/>
    <cellStyle name="Comma 2 6 2 2 3 6 2 2" xfId="54537" xr:uid="{77575C22-B18C-48F2-906D-7DBE52C3C354}"/>
    <cellStyle name="Comma 2 6 2 2 3 6 3" xfId="39127" xr:uid="{4651676F-FA99-411C-98C6-B87B5D47D9D3}"/>
    <cellStyle name="Comma 2 6 2 2 3 7" xfId="15904" xr:uid="{41C1F779-39D0-4720-BDFC-EA971283FC76}"/>
    <cellStyle name="Comma 2 6 2 2 3 7 2" xfId="46728" xr:uid="{9C1831B8-B339-4CD5-A93F-C3D367C597D7}"/>
    <cellStyle name="Comma 2 6 2 2 3 8" xfId="31318" xr:uid="{642E829D-3706-4FF9-8583-61CC209FE5C7}"/>
    <cellStyle name="Comma 2 6 2 2 4" xfId="911" xr:uid="{D12F837F-7E80-4955-8D2C-3A1D878D132A}"/>
    <cellStyle name="Comma 2 6 2 2 4 2" xfId="2810" xr:uid="{66879170-3C46-48E6-81AF-899E2D6CA9E4}"/>
    <cellStyle name="Comma 2 6 2 2 4 2 2" xfId="6613" xr:uid="{F1773A20-E2EC-48AD-B6D6-D1E6B1A95ADD}"/>
    <cellStyle name="Comma 2 6 2 2 4 2 2 2" xfId="14424" xr:uid="{DEC84F7B-4102-4EC8-A5C9-A877EB80222D}"/>
    <cellStyle name="Comma 2 6 2 2 4 2 2 2 2" xfId="29835" xr:uid="{872B17EA-2A8D-43A6-8BAC-E90FA1E42B1D}"/>
    <cellStyle name="Comma 2 6 2 2 4 2 2 2 2 2" xfId="60659" xr:uid="{8265FDD5-D8BC-4FEF-B709-98B90D15C5CB}"/>
    <cellStyle name="Comma 2 6 2 2 4 2 2 2 3" xfId="45249" xr:uid="{44D1B6FB-EA1F-4874-B091-6063B9D61D44}"/>
    <cellStyle name="Comma 2 6 2 2 4 2 2 3" xfId="22026" xr:uid="{2160239E-8051-4763-8017-831B6BE7BF83}"/>
    <cellStyle name="Comma 2 6 2 2 4 2 2 3 2" xfId="52850" xr:uid="{4924FC74-D56D-4645-BDF1-4D6F35633BA5}"/>
    <cellStyle name="Comma 2 6 2 2 4 2 2 4" xfId="37440" xr:uid="{1AA32B21-6C35-456A-96B6-068B337D8BA5}"/>
    <cellStyle name="Comma 2 6 2 2 4 2 3" xfId="10621" xr:uid="{DC0063B4-E7DC-4912-A2ED-8ED8AE19EA1B}"/>
    <cellStyle name="Comma 2 6 2 2 4 2 3 2" xfId="26032" xr:uid="{71766585-3615-4A6B-8290-6D04BBBBFAE0}"/>
    <cellStyle name="Comma 2 6 2 2 4 2 3 2 2" xfId="56856" xr:uid="{2584391F-A334-475F-A452-38C75ED37FF2}"/>
    <cellStyle name="Comma 2 6 2 2 4 2 3 3" xfId="41446" xr:uid="{D3E25B44-BEE9-44FD-A136-927C753E19D4}"/>
    <cellStyle name="Comma 2 6 2 2 4 2 4" xfId="18223" xr:uid="{2F2FD35F-CC5B-4A97-AC41-DB37411DC570}"/>
    <cellStyle name="Comma 2 6 2 2 4 2 4 2" xfId="49047" xr:uid="{D4F2EB2A-41BA-4899-8EDD-E1BBE62C8757}"/>
    <cellStyle name="Comma 2 6 2 2 4 2 5" xfId="33637" xr:uid="{C6DD2EF8-9B6D-490B-986D-7B606683C611}"/>
    <cellStyle name="Comma 2 6 2 2 4 3" xfId="4714" xr:uid="{61EE39E1-4411-4DF2-9A32-9153A889279D}"/>
    <cellStyle name="Comma 2 6 2 2 4 3 2" xfId="12525" xr:uid="{75E9D9D9-6D7E-4DC0-82A3-4D33CD236FB5}"/>
    <cellStyle name="Comma 2 6 2 2 4 3 2 2" xfId="27936" xr:uid="{9190E135-4E13-44BB-9116-4E659E4D36BC}"/>
    <cellStyle name="Comma 2 6 2 2 4 3 2 2 2" xfId="58760" xr:uid="{F89028E3-3272-4367-A40A-CB5C8101CDF3}"/>
    <cellStyle name="Comma 2 6 2 2 4 3 2 3" xfId="43350" xr:uid="{5E33FD5F-3A3D-4CD2-B8A7-7DA8391E54BA}"/>
    <cellStyle name="Comma 2 6 2 2 4 3 3" xfId="20127" xr:uid="{2BA17C45-E164-4D04-B377-1C4FB9D10433}"/>
    <cellStyle name="Comma 2 6 2 2 4 3 3 2" xfId="50951" xr:uid="{D359FF85-4A8F-4D8B-8670-63859BE0863D}"/>
    <cellStyle name="Comma 2 6 2 2 4 3 4" xfId="35541" xr:uid="{B6090472-2E4C-423F-B6E7-9208FD4F4B46}"/>
    <cellStyle name="Comma 2 6 2 2 4 4" xfId="8722" xr:uid="{8EA1779B-5BC3-415F-B91D-7343602F7658}"/>
    <cellStyle name="Comma 2 6 2 2 4 4 2" xfId="24133" xr:uid="{3B1209B8-2317-4E0D-9250-05BCC5738878}"/>
    <cellStyle name="Comma 2 6 2 2 4 4 2 2" xfId="54957" xr:uid="{44A04714-0515-4E86-934A-09CF884F5967}"/>
    <cellStyle name="Comma 2 6 2 2 4 4 3" xfId="39547" xr:uid="{FA7CBB74-458F-4F6A-92B8-B5222E6E482C}"/>
    <cellStyle name="Comma 2 6 2 2 4 5" xfId="16324" xr:uid="{43A052A9-8CE5-4397-9D00-31EB84961B49}"/>
    <cellStyle name="Comma 2 6 2 2 4 5 2" xfId="47148" xr:uid="{0E26B982-540F-4D70-A4AD-DBBEBB220C5D}"/>
    <cellStyle name="Comma 2 6 2 2 4 6" xfId="31738" xr:uid="{F288252C-9E44-4607-AC45-844959630196}"/>
    <cellStyle name="Comma 2 6 2 2 5" xfId="1544" xr:uid="{C787B6C8-27ED-4160-A717-E5CAA3B608D1}"/>
    <cellStyle name="Comma 2 6 2 2 5 2" xfId="3443" xr:uid="{F72B775C-622D-4A43-8048-0DAA41A7C235}"/>
    <cellStyle name="Comma 2 6 2 2 5 2 2" xfId="7246" xr:uid="{5A0154E9-1247-42D1-8F21-1DC3E0B4E123}"/>
    <cellStyle name="Comma 2 6 2 2 5 2 2 2" xfId="15057" xr:uid="{2023327B-D992-4765-BBDF-589FADB83AE7}"/>
    <cellStyle name="Comma 2 6 2 2 5 2 2 2 2" xfId="30468" xr:uid="{C3F251E1-FC39-47C8-84B3-6F9D3B26413C}"/>
    <cellStyle name="Comma 2 6 2 2 5 2 2 2 2 2" xfId="61292" xr:uid="{A47C0403-E9AF-4DC2-B60F-B2FA3DE0AF6D}"/>
    <cellStyle name="Comma 2 6 2 2 5 2 2 2 3" xfId="45882" xr:uid="{D6502750-85AB-4BED-BBAC-D9A3D161AB56}"/>
    <cellStyle name="Comma 2 6 2 2 5 2 2 3" xfId="22659" xr:uid="{73A438DB-DB24-40D0-9502-0798B7BE1249}"/>
    <cellStyle name="Comma 2 6 2 2 5 2 2 3 2" xfId="53483" xr:uid="{5C0ADA09-6D62-4818-AB36-DF4F78263AF1}"/>
    <cellStyle name="Comma 2 6 2 2 5 2 2 4" xfId="38073" xr:uid="{C5239A65-EA09-41D7-8998-1BED37A80D87}"/>
    <cellStyle name="Comma 2 6 2 2 5 2 3" xfId="11254" xr:uid="{8D608666-4429-4B24-A183-438B5B4B1319}"/>
    <cellStyle name="Comma 2 6 2 2 5 2 3 2" xfId="26665" xr:uid="{8231B8AB-1331-4450-B366-6AB1FBEAC694}"/>
    <cellStyle name="Comma 2 6 2 2 5 2 3 2 2" xfId="57489" xr:uid="{221D289E-6E5D-4170-A828-3538927E1FF8}"/>
    <cellStyle name="Comma 2 6 2 2 5 2 3 3" xfId="42079" xr:uid="{9670B7B2-681B-4DB8-AF3A-98030DC6963D}"/>
    <cellStyle name="Comma 2 6 2 2 5 2 4" xfId="18856" xr:uid="{33273D0B-1A39-4732-9BC3-8648FC97C471}"/>
    <cellStyle name="Comma 2 6 2 2 5 2 4 2" xfId="49680" xr:uid="{AF0D272D-D3E9-4FA3-8872-24E01DF78B4B}"/>
    <cellStyle name="Comma 2 6 2 2 5 2 5" xfId="34270" xr:uid="{52FF6D2C-8F0D-4950-A9BD-B039B33F0A3B}"/>
    <cellStyle name="Comma 2 6 2 2 5 3" xfId="5347" xr:uid="{07A73A29-BD3F-4F77-871E-45EBF8A2FD85}"/>
    <cellStyle name="Comma 2 6 2 2 5 3 2" xfId="13158" xr:uid="{02A04AEA-FBCC-4205-A2B6-997E7FADB9C9}"/>
    <cellStyle name="Comma 2 6 2 2 5 3 2 2" xfId="28569" xr:uid="{0E69F111-777A-4385-9CAA-6754C7DB932A}"/>
    <cellStyle name="Comma 2 6 2 2 5 3 2 2 2" xfId="59393" xr:uid="{EE424303-8AAD-4CFA-942D-58465BE41E47}"/>
    <cellStyle name="Comma 2 6 2 2 5 3 2 3" xfId="43983" xr:uid="{E5210D02-9A19-4E84-A400-C929B386C8B3}"/>
    <cellStyle name="Comma 2 6 2 2 5 3 3" xfId="20760" xr:uid="{AC2F5971-B79A-4972-B14E-6F874791AEC9}"/>
    <cellStyle name="Comma 2 6 2 2 5 3 3 2" xfId="51584" xr:uid="{FBE178BF-6058-429F-BA67-8A0AB3AB82D3}"/>
    <cellStyle name="Comma 2 6 2 2 5 3 4" xfId="36174" xr:uid="{BF8F41BB-AD74-4BAC-B444-7FD7A7ACD809}"/>
    <cellStyle name="Comma 2 6 2 2 5 4" xfId="9355" xr:uid="{CA95EBA9-961E-47E8-91C4-20C37695E33E}"/>
    <cellStyle name="Comma 2 6 2 2 5 4 2" xfId="24766" xr:uid="{C7CA51B3-6263-486E-AE80-A19BDB019787}"/>
    <cellStyle name="Comma 2 6 2 2 5 4 2 2" xfId="55590" xr:uid="{1119AB66-287D-4B57-AE7C-90CBCB2275B6}"/>
    <cellStyle name="Comma 2 6 2 2 5 4 3" xfId="40180" xr:uid="{F8E209C5-31E2-4F10-9105-4FA93BF3E4D8}"/>
    <cellStyle name="Comma 2 6 2 2 5 5" xfId="16957" xr:uid="{024E2006-B1B1-4002-B0B8-5B2D30EF7738}"/>
    <cellStyle name="Comma 2 6 2 2 5 5 2" xfId="47781" xr:uid="{C73DC79D-F3E5-4E91-AEEA-3EE01AB3EDA3}"/>
    <cellStyle name="Comma 2 6 2 2 5 6" xfId="32371" xr:uid="{53EB613A-21D6-4EF0-B095-125AC43AB061}"/>
    <cellStyle name="Comma 2 6 2 2 6" xfId="2177" xr:uid="{529284B1-40D5-4737-BA41-6E410B506ADE}"/>
    <cellStyle name="Comma 2 6 2 2 6 2" xfId="5980" xr:uid="{63678BBE-D28D-47E8-9659-C10913AB8041}"/>
    <cellStyle name="Comma 2 6 2 2 6 2 2" xfId="13791" xr:uid="{8ADFE1CA-BB3E-4009-B7AD-83D0AB1C7333}"/>
    <cellStyle name="Comma 2 6 2 2 6 2 2 2" xfId="29202" xr:uid="{42421EFC-8D2D-472C-86D9-7276D6626B3D}"/>
    <cellStyle name="Comma 2 6 2 2 6 2 2 2 2" xfId="60026" xr:uid="{0BE8F849-747E-479D-9BD4-30C91EA81B2B}"/>
    <cellStyle name="Comma 2 6 2 2 6 2 2 3" xfId="44616" xr:uid="{091BC0E4-F339-4540-AFE0-1E9447202129}"/>
    <cellStyle name="Comma 2 6 2 2 6 2 3" xfId="21393" xr:uid="{4B47EAAA-72C2-4CF9-A828-FE3C8D2F4C0A}"/>
    <cellStyle name="Comma 2 6 2 2 6 2 3 2" xfId="52217" xr:uid="{DE1885D0-2497-42DB-AB3C-CC13126894EE}"/>
    <cellStyle name="Comma 2 6 2 2 6 2 4" xfId="36807" xr:uid="{0A323AC0-C145-4E11-9927-66C65E743808}"/>
    <cellStyle name="Comma 2 6 2 2 6 3" xfId="9988" xr:uid="{8CB36858-1119-4690-8CBC-4DB34E6DE93E}"/>
    <cellStyle name="Comma 2 6 2 2 6 3 2" xfId="25399" xr:uid="{2CBC4187-85D7-4C72-95BB-4012ADACD9A4}"/>
    <cellStyle name="Comma 2 6 2 2 6 3 2 2" xfId="56223" xr:uid="{C066070A-A2F3-47D7-8FEE-597105FF9A68}"/>
    <cellStyle name="Comma 2 6 2 2 6 3 3" xfId="40813" xr:uid="{1118E911-8CD9-42D8-88BB-0A3005BD3E02}"/>
    <cellStyle name="Comma 2 6 2 2 6 4" xfId="17590" xr:uid="{E0B3D9FF-7A6C-4369-921A-7E5D095089D5}"/>
    <cellStyle name="Comma 2 6 2 2 6 4 2" xfId="48414" xr:uid="{D772A46D-0CC4-48BB-8B79-6CFFD7E9D312}"/>
    <cellStyle name="Comma 2 6 2 2 6 5" xfId="33004" xr:uid="{95F9AFB1-C188-40FB-8BF0-62DB1203BC63}"/>
    <cellStyle name="Comma 2 6 2 2 7" xfId="4081" xr:uid="{FB7CE74A-E39D-4767-A73D-E6DC363A3402}"/>
    <cellStyle name="Comma 2 6 2 2 7 2" xfId="11892" xr:uid="{FC99E564-BF06-4671-B647-769F58108297}"/>
    <cellStyle name="Comma 2 6 2 2 7 2 2" xfId="27303" xr:uid="{4A9CFDC5-B522-4FC6-9190-DFE36414AFFC}"/>
    <cellStyle name="Comma 2 6 2 2 7 2 2 2" xfId="58127" xr:uid="{FD188490-1ECD-4253-AA05-9DE101723A9B}"/>
    <cellStyle name="Comma 2 6 2 2 7 2 3" xfId="42717" xr:uid="{34A0194B-9C01-4150-9C71-498DBE3EFB77}"/>
    <cellStyle name="Comma 2 6 2 2 7 3" xfId="19494" xr:uid="{ECFC4747-0981-43AD-A272-52FD12E0B8B6}"/>
    <cellStyle name="Comma 2 6 2 2 7 3 2" xfId="50318" xr:uid="{E199AF18-06DC-4F98-9B80-F9D258172C16}"/>
    <cellStyle name="Comma 2 6 2 2 7 4" xfId="34908" xr:uid="{284CEF1D-006C-4F27-9FF4-3C8169A4F508}"/>
    <cellStyle name="Comma 2 6 2 2 8" xfId="8089" xr:uid="{C962AED3-D039-4815-B4FC-0A8A739E7F86}"/>
    <cellStyle name="Comma 2 6 2 2 8 2" xfId="23500" xr:uid="{B1140979-9320-4A11-A39E-46E49B7ABA6C}"/>
    <cellStyle name="Comma 2 6 2 2 8 2 2" xfId="54324" xr:uid="{1D3908D2-6A13-4DF1-B88D-C83CF210E2C5}"/>
    <cellStyle name="Comma 2 6 2 2 8 3" xfId="38914" xr:uid="{774763B3-2653-4751-B56D-3D4A6E473A6D}"/>
    <cellStyle name="Comma 2 6 2 2 9" xfId="7880" xr:uid="{A8E05376-2612-49BE-930A-9A14CDA5F2CE}"/>
    <cellStyle name="Comma 2 6 2 2 9 2" xfId="23291" xr:uid="{2ADAABE5-23DD-4112-8B51-FE2739451812}"/>
    <cellStyle name="Comma 2 6 2 2 9 2 2" xfId="54115" xr:uid="{EFD36D73-76FC-4FA5-BDC5-EC2CD8E250D5}"/>
    <cellStyle name="Comma 2 6 2 2 9 3" xfId="38705" xr:uid="{5FE73581-8265-4A14-B3D0-256350B8DF85}"/>
    <cellStyle name="Comma 2 6 2 3" xfId="618" xr:uid="{9BCF9D50-183D-4946-BD06-1D57C14A04FE}"/>
    <cellStyle name="Comma 2 6 2 3 2" xfId="1251" xr:uid="{F2FD56B1-EAC2-419B-A723-7B0B00E1ED39}"/>
    <cellStyle name="Comma 2 6 2 3 2 2" xfId="3150" xr:uid="{CFE17953-B643-4378-8274-BD3432F6BE30}"/>
    <cellStyle name="Comma 2 6 2 3 2 2 2" xfId="6953" xr:uid="{9EB857C3-72B6-47CC-9080-2EDA66CADAA4}"/>
    <cellStyle name="Comma 2 6 2 3 2 2 2 2" xfId="14764" xr:uid="{6AB9CE05-06AC-4970-8FDE-6D1F594F1595}"/>
    <cellStyle name="Comma 2 6 2 3 2 2 2 2 2" xfId="30175" xr:uid="{6B143BD4-C1FE-4FBE-96E5-0BBF3ACDB974}"/>
    <cellStyle name="Comma 2 6 2 3 2 2 2 2 2 2" xfId="60999" xr:uid="{2B86C435-BE80-49A7-8EAB-B1CD96A25195}"/>
    <cellStyle name="Comma 2 6 2 3 2 2 2 2 3" xfId="45589" xr:uid="{78B2C380-DA36-44C5-A14E-1294618A08DF}"/>
    <cellStyle name="Comma 2 6 2 3 2 2 2 3" xfId="22366" xr:uid="{00271B09-5540-4C51-BA9D-A79C7AE83635}"/>
    <cellStyle name="Comma 2 6 2 3 2 2 2 3 2" xfId="53190" xr:uid="{7666ECF4-99F6-4493-A566-1391F68FC904}"/>
    <cellStyle name="Comma 2 6 2 3 2 2 2 4" xfId="37780" xr:uid="{4F925E08-104F-4C8C-9C4E-AEDE22E552BB}"/>
    <cellStyle name="Comma 2 6 2 3 2 2 3" xfId="10961" xr:uid="{EE0C96A7-1FCE-4B9A-8040-DFA5AF5EA692}"/>
    <cellStyle name="Comma 2 6 2 3 2 2 3 2" xfId="26372" xr:uid="{F5A62FC7-3ACD-4FC8-A503-EEFD6DFFCBA6}"/>
    <cellStyle name="Comma 2 6 2 3 2 2 3 2 2" xfId="57196" xr:uid="{B18C8430-CE0F-4E4B-8A28-B1D09A167BED}"/>
    <cellStyle name="Comma 2 6 2 3 2 2 3 3" xfId="41786" xr:uid="{3F0A3BB7-7052-4847-A511-DCE7E2A892A7}"/>
    <cellStyle name="Comma 2 6 2 3 2 2 4" xfId="18563" xr:uid="{15384511-45B5-4EE6-9372-6AE3F5E69D3A}"/>
    <cellStyle name="Comma 2 6 2 3 2 2 4 2" xfId="49387" xr:uid="{603F01A8-9F85-4DFB-8AD1-BCAA97533783}"/>
    <cellStyle name="Comma 2 6 2 3 2 2 5" xfId="33977" xr:uid="{D39C454B-C658-492E-AD89-B3A182D35121}"/>
    <cellStyle name="Comma 2 6 2 3 2 3" xfId="5054" xr:uid="{2A9B510E-17CC-4B04-92E7-6DE74958DC6C}"/>
    <cellStyle name="Comma 2 6 2 3 2 3 2" xfId="12865" xr:uid="{B107C451-E5D4-4E72-96BB-614F5D691EAE}"/>
    <cellStyle name="Comma 2 6 2 3 2 3 2 2" xfId="28276" xr:uid="{51C6A76A-685D-496F-B745-6F5333F3C2A9}"/>
    <cellStyle name="Comma 2 6 2 3 2 3 2 2 2" xfId="59100" xr:uid="{7FCA0888-B21B-4E74-BCFB-8F1D692E202C}"/>
    <cellStyle name="Comma 2 6 2 3 2 3 2 3" xfId="43690" xr:uid="{4DEE2D12-359C-4AEA-AB62-201C52A0DFE3}"/>
    <cellStyle name="Comma 2 6 2 3 2 3 3" xfId="20467" xr:uid="{20F1020D-9B28-4747-AA40-6B9DC1F63144}"/>
    <cellStyle name="Comma 2 6 2 3 2 3 3 2" xfId="51291" xr:uid="{34F10A01-8654-4457-A503-0202077DE92A}"/>
    <cellStyle name="Comma 2 6 2 3 2 3 4" xfId="35881" xr:uid="{A63C105C-C77F-4D0F-8A09-3563D82C6474}"/>
    <cellStyle name="Comma 2 6 2 3 2 4" xfId="9062" xr:uid="{B579C33D-BC78-4CAA-87C8-7327EDD9A975}"/>
    <cellStyle name="Comma 2 6 2 3 2 4 2" xfId="24473" xr:uid="{DD4ABDEC-A440-46C0-B14D-E4D5E23050EE}"/>
    <cellStyle name="Comma 2 6 2 3 2 4 2 2" xfId="55297" xr:uid="{A55EA529-7043-4629-A140-FE4056DECEC3}"/>
    <cellStyle name="Comma 2 6 2 3 2 4 3" xfId="39887" xr:uid="{0ACA9EBC-5594-4E43-A399-FD47895F3464}"/>
    <cellStyle name="Comma 2 6 2 3 2 5" xfId="16664" xr:uid="{D5F005BF-3FF7-4500-88B5-0455FB9D0CC4}"/>
    <cellStyle name="Comma 2 6 2 3 2 5 2" xfId="47488" xr:uid="{84F4AB4A-7BBE-4F9B-84B8-9C485F3BAAFE}"/>
    <cellStyle name="Comma 2 6 2 3 2 6" xfId="32078" xr:uid="{3449E8FF-8083-466B-8DAF-C80C88A0B989}"/>
    <cellStyle name="Comma 2 6 2 3 3" xfId="1884" xr:uid="{85176D84-CA71-4C20-B37F-CD2010B21DCF}"/>
    <cellStyle name="Comma 2 6 2 3 3 2" xfId="3783" xr:uid="{EFED7A84-408F-41FC-B459-BF632AB3A7F8}"/>
    <cellStyle name="Comma 2 6 2 3 3 2 2" xfId="7586" xr:uid="{FB0DAC4B-DE6D-40A8-8204-2CEF265FABC9}"/>
    <cellStyle name="Comma 2 6 2 3 3 2 2 2" xfId="15397" xr:uid="{49066471-B194-4304-9CA1-6AD6936210CA}"/>
    <cellStyle name="Comma 2 6 2 3 3 2 2 2 2" xfId="30808" xr:uid="{E9058A7D-4570-47C5-801B-2B233C0A10CD}"/>
    <cellStyle name="Comma 2 6 2 3 3 2 2 2 2 2" xfId="61632" xr:uid="{7722B9A2-80D8-4027-B809-12AB12EC7D01}"/>
    <cellStyle name="Comma 2 6 2 3 3 2 2 2 3" xfId="46222" xr:uid="{126E8D39-7677-4F7B-9B23-67EA63806431}"/>
    <cellStyle name="Comma 2 6 2 3 3 2 2 3" xfId="22999" xr:uid="{5748DF4A-4CB7-4C88-9A95-52E7B2D6CA62}"/>
    <cellStyle name="Comma 2 6 2 3 3 2 2 3 2" xfId="53823" xr:uid="{6C7F2451-A268-4E3A-A124-58DA3BA1A063}"/>
    <cellStyle name="Comma 2 6 2 3 3 2 2 4" xfId="38413" xr:uid="{6620B6AA-F61B-4FB1-8B8F-3A2E2FDCBFF5}"/>
    <cellStyle name="Comma 2 6 2 3 3 2 3" xfId="11594" xr:uid="{7A7CF395-8F8D-4983-BF16-2BE834183ADC}"/>
    <cellStyle name="Comma 2 6 2 3 3 2 3 2" xfId="27005" xr:uid="{ECE49B56-1D24-4414-90F4-92B82BBB84E2}"/>
    <cellStyle name="Comma 2 6 2 3 3 2 3 2 2" xfId="57829" xr:uid="{1FC30D05-EC9C-4CCC-A8C3-97363FF2456D}"/>
    <cellStyle name="Comma 2 6 2 3 3 2 3 3" xfId="42419" xr:uid="{E737AEF2-AE27-4D87-9667-A5A7FC362157}"/>
    <cellStyle name="Comma 2 6 2 3 3 2 4" xfId="19196" xr:uid="{7B935408-008B-411C-AE5E-536F39E2A2AE}"/>
    <cellStyle name="Comma 2 6 2 3 3 2 4 2" xfId="50020" xr:uid="{0572EB2B-4154-4F89-81BC-4358B74C0FFD}"/>
    <cellStyle name="Comma 2 6 2 3 3 2 5" xfId="34610" xr:uid="{80883459-DA4D-498A-9282-0D15E2D340B4}"/>
    <cellStyle name="Comma 2 6 2 3 3 3" xfId="5687" xr:uid="{709F8B84-4813-4D71-A72A-6941AAF8A9D8}"/>
    <cellStyle name="Comma 2 6 2 3 3 3 2" xfId="13498" xr:uid="{E9554B85-5A81-44B7-B037-7539CA65A3C0}"/>
    <cellStyle name="Comma 2 6 2 3 3 3 2 2" xfId="28909" xr:uid="{A97AED02-4747-4CA9-9B5F-EBE8EACB5DD5}"/>
    <cellStyle name="Comma 2 6 2 3 3 3 2 2 2" xfId="59733" xr:uid="{4609FA47-B4A5-4B5A-AD22-9CADBFCDCC2F}"/>
    <cellStyle name="Comma 2 6 2 3 3 3 2 3" xfId="44323" xr:uid="{4978689D-E721-4DCE-96B8-9320B192AC06}"/>
    <cellStyle name="Comma 2 6 2 3 3 3 3" xfId="21100" xr:uid="{6A196D5B-31DF-4CFA-96C7-E2E2186DC442}"/>
    <cellStyle name="Comma 2 6 2 3 3 3 3 2" xfId="51924" xr:uid="{7467DF53-8688-4792-ACC7-886D7B0DF810}"/>
    <cellStyle name="Comma 2 6 2 3 3 3 4" xfId="36514" xr:uid="{DF0E2D71-729E-4415-889E-AC4A53F3717C}"/>
    <cellStyle name="Comma 2 6 2 3 3 4" xfId="9695" xr:uid="{13C78557-E221-4A6F-8D19-B78FDF7602E4}"/>
    <cellStyle name="Comma 2 6 2 3 3 4 2" xfId="25106" xr:uid="{98C2B58B-6CFA-4B75-9A17-741A4DD79B3B}"/>
    <cellStyle name="Comma 2 6 2 3 3 4 2 2" xfId="55930" xr:uid="{1C6965CD-362D-4312-A52D-81BCD4457FA7}"/>
    <cellStyle name="Comma 2 6 2 3 3 4 3" xfId="40520" xr:uid="{45C8CB93-C03A-4BB3-B07D-E235A6543638}"/>
    <cellStyle name="Comma 2 6 2 3 3 5" xfId="17297" xr:uid="{00726329-4577-437D-A56D-40B2A311C897}"/>
    <cellStyle name="Comma 2 6 2 3 3 5 2" xfId="48121" xr:uid="{A11159EA-022D-4EBF-ABFC-3270A4828C88}"/>
    <cellStyle name="Comma 2 6 2 3 3 6" xfId="32711" xr:uid="{FBA0BEA6-28A2-4258-9577-5809FC298429}"/>
    <cellStyle name="Comma 2 6 2 3 4" xfId="2517" xr:uid="{EDE03512-7A38-48F8-AAEA-2245B33B77CF}"/>
    <cellStyle name="Comma 2 6 2 3 4 2" xfId="6320" xr:uid="{315E0FF2-0226-409C-B562-64A1C33E3DB3}"/>
    <cellStyle name="Comma 2 6 2 3 4 2 2" xfId="14131" xr:uid="{74F76121-C700-45B7-8DA9-14E69DD6C304}"/>
    <cellStyle name="Comma 2 6 2 3 4 2 2 2" xfId="29542" xr:uid="{A702B02B-4E9F-42E3-86BE-4A4D76C9D478}"/>
    <cellStyle name="Comma 2 6 2 3 4 2 2 2 2" xfId="60366" xr:uid="{EF749045-CB71-4BF2-ACF6-DA87E7D7F639}"/>
    <cellStyle name="Comma 2 6 2 3 4 2 2 3" xfId="44956" xr:uid="{770F054F-CDDA-4BF8-B953-46B4984B5742}"/>
    <cellStyle name="Comma 2 6 2 3 4 2 3" xfId="21733" xr:uid="{FC8D3EF7-6CC3-4E61-913F-EC77054F6E17}"/>
    <cellStyle name="Comma 2 6 2 3 4 2 3 2" xfId="52557" xr:uid="{0BAA9198-B7F2-4C21-8E58-F437C5D4DC0A}"/>
    <cellStyle name="Comma 2 6 2 3 4 2 4" xfId="37147" xr:uid="{2352F438-B238-41D0-97F8-AF9440721BAA}"/>
    <cellStyle name="Comma 2 6 2 3 4 3" xfId="10328" xr:uid="{155BE074-1830-4B84-A47E-603BC1D13215}"/>
    <cellStyle name="Comma 2 6 2 3 4 3 2" xfId="25739" xr:uid="{B71D6488-D19C-40FB-B51E-4BEB14E00B07}"/>
    <cellStyle name="Comma 2 6 2 3 4 3 2 2" xfId="56563" xr:uid="{AAFB364E-FBE5-44B7-8DB0-961E688AFB47}"/>
    <cellStyle name="Comma 2 6 2 3 4 3 3" xfId="41153" xr:uid="{71AC2809-96F3-4CF0-94B4-C3244241A20E}"/>
    <cellStyle name="Comma 2 6 2 3 4 4" xfId="17930" xr:uid="{B67C6E6D-3CE2-42D1-B022-689EE2400C76}"/>
    <cellStyle name="Comma 2 6 2 3 4 4 2" xfId="48754" xr:uid="{FDA16C65-D4AE-4D58-8C7F-9E71A73D3F18}"/>
    <cellStyle name="Comma 2 6 2 3 4 5" xfId="33344" xr:uid="{124CC7F0-1E6B-404B-B04E-3DD6999B99BD}"/>
    <cellStyle name="Comma 2 6 2 3 5" xfId="4421" xr:uid="{0DE18657-4C74-4862-B7DE-5843407E8618}"/>
    <cellStyle name="Comma 2 6 2 3 5 2" xfId="12232" xr:uid="{05228991-AC1F-4F6F-AE8F-C5D7CBEF52F7}"/>
    <cellStyle name="Comma 2 6 2 3 5 2 2" xfId="27643" xr:uid="{1C2529FE-794B-414C-AB90-9D721A534E53}"/>
    <cellStyle name="Comma 2 6 2 3 5 2 2 2" xfId="58467" xr:uid="{CDE45651-1688-42B2-AA53-E3DA6E948E23}"/>
    <cellStyle name="Comma 2 6 2 3 5 2 3" xfId="43057" xr:uid="{AB588CEB-057D-41E1-9893-9A2798F110DC}"/>
    <cellStyle name="Comma 2 6 2 3 5 3" xfId="19834" xr:uid="{FA747379-3D7B-4269-B970-9A1961160FA0}"/>
    <cellStyle name="Comma 2 6 2 3 5 3 2" xfId="50658" xr:uid="{93614888-D890-4C88-AE41-BD8FF855EA79}"/>
    <cellStyle name="Comma 2 6 2 3 5 4" xfId="35248" xr:uid="{BD3B23B1-0A16-4D2C-9BD3-68178DB12198}"/>
    <cellStyle name="Comma 2 6 2 3 6" xfId="8429" xr:uid="{D5D9AFA3-DE5E-4575-88B6-9C1C8FD28996}"/>
    <cellStyle name="Comma 2 6 2 3 6 2" xfId="23840" xr:uid="{68490772-2E17-4B45-AC24-322741D6ABF6}"/>
    <cellStyle name="Comma 2 6 2 3 6 2 2" xfId="54664" xr:uid="{CFAA306C-FBCE-4E29-83CC-C90D9D93FABE}"/>
    <cellStyle name="Comma 2 6 2 3 6 3" xfId="39254" xr:uid="{D0D7F5BC-F861-4B55-A01C-A9C523DA9CE0}"/>
    <cellStyle name="Comma 2 6 2 3 7" xfId="16031" xr:uid="{5A7713B0-337A-4E30-9E27-792CC869E924}"/>
    <cellStyle name="Comma 2 6 2 3 7 2" xfId="46855" xr:uid="{800682C8-0ADF-4961-82D2-49F010E28236}"/>
    <cellStyle name="Comma 2 6 2 3 8" xfId="31445" xr:uid="{2B432DF0-388C-42D0-8DAC-3324CECDFBCD}"/>
    <cellStyle name="Comma 2 6 2 4" xfId="409" xr:uid="{35D844A1-F505-47F2-A9AB-0B0C489A3057}"/>
    <cellStyle name="Comma 2 6 2 4 2" xfId="1042" xr:uid="{002B96E8-D137-4846-BEA0-E2C1F1BBEFED}"/>
    <cellStyle name="Comma 2 6 2 4 2 2" xfId="2941" xr:uid="{B496E90B-111C-4488-856D-C8498556B9A3}"/>
    <cellStyle name="Comma 2 6 2 4 2 2 2" xfId="6744" xr:uid="{E4BF13E5-9F68-4DD8-9AA5-47FDA5CA23A0}"/>
    <cellStyle name="Comma 2 6 2 4 2 2 2 2" xfId="14555" xr:uid="{27CF6DF7-727B-4769-8A41-3BB5F26CD421}"/>
    <cellStyle name="Comma 2 6 2 4 2 2 2 2 2" xfId="29966" xr:uid="{168C76FF-D30C-43BE-A85F-295F5249DD03}"/>
    <cellStyle name="Comma 2 6 2 4 2 2 2 2 2 2" xfId="60790" xr:uid="{91510C74-8B39-4464-9BCC-5228BE3D778B}"/>
    <cellStyle name="Comma 2 6 2 4 2 2 2 2 3" xfId="45380" xr:uid="{05B6677A-C057-489E-9039-6C79FC1CE40F}"/>
    <cellStyle name="Comma 2 6 2 4 2 2 2 3" xfId="22157" xr:uid="{D0DD739F-B855-4D33-BBD0-2C2281C723FF}"/>
    <cellStyle name="Comma 2 6 2 4 2 2 2 3 2" xfId="52981" xr:uid="{28CA4073-D675-473A-BB12-C35F7002C536}"/>
    <cellStyle name="Comma 2 6 2 4 2 2 2 4" xfId="37571" xr:uid="{FF748C2F-7692-4466-9ED0-FEA9B5EA1C36}"/>
    <cellStyle name="Comma 2 6 2 4 2 2 3" xfId="10752" xr:uid="{DB6FB12D-0293-4332-825C-56FB09D83048}"/>
    <cellStyle name="Comma 2 6 2 4 2 2 3 2" xfId="26163" xr:uid="{49B6BDCA-C1E2-4076-AE39-917806717690}"/>
    <cellStyle name="Comma 2 6 2 4 2 2 3 2 2" xfId="56987" xr:uid="{8A917EE9-D749-47AC-A3C4-8B781EDFAF50}"/>
    <cellStyle name="Comma 2 6 2 4 2 2 3 3" xfId="41577" xr:uid="{499DEC53-2A92-43D7-8DD6-94E6814939E3}"/>
    <cellStyle name="Comma 2 6 2 4 2 2 4" xfId="18354" xr:uid="{E5A10778-C892-4326-9B9E-6B15DCC3ED01}"/>
    <cellStyle name="Comma 2 6 2 4 2 2 4 2" xfId="49178" xr:uid="{61984702-DF9D-43C5-83D0-92D4BCCB8097}"/>
    <cellStyle name="Comma 2 6 2 4 2 2 5" xfId="33768" xr:uid="{C3D6F0E5-F594-461D-BBDB-D1E6872C1A9F}"/>
    <cellStyle name="Comma 2 6 2 4 2 3" xfId="4845" xr:uid="{285E32E4-612C-400C-B5BE-DE1B0A8943C6}"/>
    <cellStyle name="Comma 2 6 2 4 2 3 2" xfId="12656" xr:uid="{A740E006-4366-4B9E-A6C3-3555DD82E444}"/>
    <cellStyle name="Comma 2 6 2 4 2 3 2 2" xfId="28067" xr:uid="{165F3DB8-D672-47DA-B208-E98FED59F13A}"/>
    <cellStyle name="Comma 2 6 2 4 2 3 2 2 2" xfId="58891" xr:uid="{FCEE3CC0-C59E-4DE4-9E90-0E9E6390D17E}"/>
    <cellStyle name="Comma 2 6 2 4 2 3 2 3" xfId="43481" xr:uid="{01FE8D59-869B-48D5-918C-BAA494526500}"/>
    <cellStyle name="Comma 2 6 2 4 2 3 3" xfId="20258" xr:uid="{7C076617-83A9-4F63-89C3-45A8343A60DF}"/>
    <cellStyle name="Comma 2 6 2 4 2 3 3 2" xfId="51082" xr:uid="{425B67C4-69D4-4D42-9CCF-FE234EB2E349}"/>
    <cellStyle name="Comma 2 6 2 4 2 3 4" xfId="35672" xr:uid="{A105EEA8-2B53-49AE-81AE-1C349927D7ED}"/>
    <cellStyle name="Comma 2 6 2 4 2 4" xfId="8853" xr:uid="{203A4826-199D-44B1-B7D4-FB4C112C8534}"/>
    <cellStyle name="Comma 2 6 2 4 2 4 2" xfId="24264" xr:uid="{2F2439F8-8F23-43C3-A27B-393295CDE8FE}"/>
    <cellStyle name="Comma 2 6 2 4 2 4 2 2" xfId="55088" xr:uid="{E77DEA51-0675-4594-9C04-C72B1520098B}"/>
    <cellStyle name="Comma 2 6 2 4 2 4 3" xfId="39678" xr:uid="{7539F166-0D1F-4007-ACDF-8C21D4C4FFE5}"/>
    <cellStyle name="Comma 2 6 2 4 2 5" xfId="16455" xr:uid="{0F1462A5-6177-4484-9055-BA6838DE6A20}"/>
    <cellStyle name="Comma 2 6 2 4 2 5 2" xfId="47279" xr:uid="{E5FABD0A-15DE-4FDF-BCDC-4E0F00F1BCCE}"/>
    <cellStyle name="Comma 2 6 2 4 2 6" xfId="31869" xr:uid="{93CD7CBD-4C19-4935-BA6A-D39107F9C22C}"/>
    <cellStyle name="Comma 2 6 2 4 3" xfId="1675" xr:uid="{8F981D69-C71B-456F-9169-AEF41DF87D93}"/>
    <cellStyle name="Comma 2 6 2 4 3 2" xfId="3574" xr:uid="{1EA95023-D4FA-4921-BDCA-7BE266F974BE}"/>
    <cellStyle name="Comma 2 6 2 4 3 2 2" xfId="7377" xr:uid="{B93E4979-4FC0-4032-B81A-0CB40F50D8B7}"/>
    <cellStyle name="Comma 2 6 2 4 3 2 2 2" xfId="15188" xr:uid="{098A2E50-09DA-4B1F-81B2-AA55D1DCCEEC}"/>
    <cellStyle name="Comma 2 6 2 4 3 2 2 2 2" xfId="30599" xr:uid="{55B774E3-B5B2-4DBF-8C9A-3F1CDFAE349C}"/>
    <cellStyle name="Comma 2 6 2 4 3 2 2 2 2 2" xfId="61423" xr:uid="{12D3E60C-4C78-4E18-A733-F08E1944257B}"/>
    <cellStyle name="Comma 2 6 2 4 3 2 2 2 3" xfId="46013" xr:uid="{2AA9F0E1-EC3E-4639-970B-B87486ED3EC1}"/>
    <cellStyle name="Comma 2 6 2 4 3 2 2 3" xfId="22790" xr:uid="{14376523-B812-4C8B-9E0F-1AF2D008251E}"/>
    <cellStyle name="Comma 2 6 2 4 3 2 2 3 2" xfId="53614" xr:uid="{7FE82B25-B566-4B7A-AA9E-A27995663612}"/>
    <cellStyle name="Comma 2 6 2 4 3 2 2 4" xfId="38204" xr:uid="{8FD47C11-BA92-4721-A069-439AA83C93A4}"/>
    <cellStyle name="Comma 2 6 2 4 3 2 3" xfId="11385" xr:uid="{8AFB3523-9D0C-44FC-8940-37D808BB3B58}"/>
    <cellStyle name="Comma 2 6 2 4 3 2 3 2" xfId="26796" xr:uid="{5F839D3B-09D6-438E-A47D-DBF6FFA1B2C6}"/>
    <cellStyle name="Comma 2 6 2 4 3 2 3 2 2" xfId="57620" xr:uid="{885F9A15-380A-4B59-8E5B-3FF012D3A564}"/>
    <cellStyle name="Comma 2 6 2 4 3 2 3 3" xfId="42210" xr:uid="{EC51BAA9-ED56-4CF4-BE38-179682EE9FE4}"/>
    <cellStyle name="Comma 2 6 2 4 3 2 4" xfId="18987" xr:uid="{9EC74C88-52DD-4C24-B4F8-A433BB91962E}"/>
    <cellStyle name="Comma 2 6 2 4 3 2 4 2" xfId="49811" xr:uid="{317A82F4-A50A-41A7-897E-48C2C9A50AE4}"/>
    <cellStyle name="Comma 2 6 2 4 3 2 5" xfId="34401" xr:uid="{7D3FAD71-3CA7-45D6-AB2D-3DDD96C1EC86}"/>
    <cellStyle name="Comma 2 6 2 4 3 3" xfId="5478" xr:uid="{077AEEED-1C80-4242-A4BC-E1BF63DBD4E3}"/>
    <cellStyle name="Comma 2 6 2 4 3 3 2" xfId="13289" xr:uid="{C62C778F-EA8C-4CB5-8094-AB5C1D6B0D75}"/>
    <cellStyle name="Comma 2 6 2 4 3 3 2 2" xfId="28700" xr:uid="{A8F2F903-8E15-4984-9F9F-9DA1E080C4DE}"/>
    <cellStyle name="Comma 2 6 2 4 3 3 2 2 2" xfId="59524" xr:uid="{DEA6FDDC-4A24-4B6C-80DB-6FF41FEE98C7}"/>
    <cellStyle name="Comma 2 6 2 4 3 3 2 3" xfId="44114" xr:uid="{14E21654-5463-40CC-B8ED-143E8F58DD36}"/>
    <cellStyle name="Comma 2 6 2 4 3 3 3" xfId="20891" xr:uid="{22054E2B-FA1C-426F-BF65-2C43D61540F8}"/>
    <cellStyle name="Comma 2 6 2 4 3 3 3 2" xfId="51715" xr:uid="{110B05E5-4493-41EE-8FE0-DA442C167FD4}"/>
    <cellStyle name="Comma 2 6 2 4 3 3 4" xfId="36305" xr:uid="{F485A0E9-DB5F-4329-8EFD-A788D21AA262}"/>
    <cellStyle name="Comma 2 6 2 4 3 4" xfId="9486" xr:uid="{83B13CF5-650B-4293-9295-324A31461482}"/>
    <cellStyle name="Comma 2 6 2 4 3 4 2" xfId="24897" xr:uid="{5A8A6028-D762-4629-A073-C0203813B632}"/>
    <cellStyle name="Comma 2 6 2 4 3 4 2 2" xfId="55721" xr:uid="{201B4D9B-AAD0-45F9-837E-675A3B9BFCBE}"/>
    <cellStyle name="Comma 2 6 2 4 3 4 3" xfId="40311" xr:uid="{3AA3F284-8D05-4B82-95B8-37AC6D50D6DD}"/>
    <cellStyle name="Comma 2 6 2 4 3 5" xfId="17088" xr:uid="{2189AE1B-D36B-4A64-A688-DDD286BC351A}"/>
    <cellStyle name="Comma 2 6 2 4 3 5 2" xfId="47912" xr:uid="{86233EEE-0031-46FE-B0B0-9587079E0635}"/>
    <cellStyle name="Comma 2 6 2 4 3 6" xfId="32502" xr:uid="{A02F490E-5433-493C-9FC2-266871940A9D}"/>
    <cellStyle name="Comma 2 6 2 4 4" xfId="2308" xr:uid="{02BAD2FE-058B-4828-88A6-9A8A32C8EB4E}"/>
    <cellStyle name="Comma 2 6 2 4 4 2" xfId="6111" xr:uid="{3CF99300-AF61-479D-8AE8-4DB9B1A85CB9}"/>
    <cellStyle name="Comma 2 6 2 4 4 2 2" xfId="13922" xr:uid="{7356E95A-134B-47CA-A04B-1BBA329485A4}"/>
    <cellStyle name="Comma 2 6 2 4 4 2 2 2" xfId="29333" xr:uid="{D03EB995-59F4-4C63-9714-E8AE80F2F368}"/>
    <cellStyle name="Comma 2 6 2 4 4 2 2 2 2" xfId="60157" xr:uid="{3252A8E9-4830-4CDD-B7A5-EC1A1E16BE29}"/>
    <cellStyle name="Comma 2 6 2 4 4 2 2 3" xfId="44747" xr:uid="{05EB34F1-CE8F-4FD6-805E-D465A95A9EE9}"/>
    <cellStyle name="Comma 2 6 2 4 4 2 3" xfId="21524" xr:uid="{EED25046-8B00-4FAE-B37C-15B2E29E2EF7}"/>
    <cellStyle name="Comma 2 6 2 4 4 2 3 2" xfId="52348" xr:uid="{267405E0-E7E7-47F6-AA35-D90A1B73A7E2}"/>
    <cellStyle name="Comma 2 6 2 4 4 2 4" xfId="36938" xr:uid="{2F0E4D72-405A-4610-B4A1-9BD7509BB273}"/>
    <cellStyle name="Comma 2 6 2 4 4 3" xfId="10119" xr:uid="{47E12D63-93C9-464C-AB6D-187227485DF3}"/>
    <cellStyle name="Comma 2 6 2 4 4 3 2" xfId="25530" xr:uid="{0D1FD285-8FAE-4F40-ADF4-5A56100271AE}"/>
    <cellStyle name="Comma 2 6 2 4 4 3 2 2" xfId="56354" xr:uid="{9EB049C2-FA59-412E-8348-37CCE3FBCB24}"/>
    <cellStyle name="Comma 2 6 2 4 4 3 3" xfId="40944" xr:uid="{3940DD34-781D-477E-AB8C-A8D22D6E33E1}"/>
    <cellStyle name="Comma 2 6 2 4 4 4" xfId="17721" xr:uid="{7BE920F1-F0C3-4AEA-9C23-4D80EEF2F78E}"/>
    <cellStyle name="Comma 2 6 2 4 4 4 2" xfId="48545" xr:uid="{A71E74FB-22DE-4582-A78D-E6D0F8530BF7}"/>
    <cellStyle name="Comma 2 6 2 4 4 5" xfId="33135" xr:uid="{E568C62C-ADB8-40FF-BC17-23A3AA8D50D0}"/>
    <cellStyle name="Comma 2 6 2 4 5" xfId="4212" xr:uid="{8BED80C0-F680-491A-80E1-F87931D1455B}"/>
    <cellStyle name="Comma 2 6 2 4 5 2" xfId="12023" xr:uid="{2253F3C9-397D-4419-878B-F71A186F173B}"/>
    <cellStyle name="Comma 2 6 2 4 5 2 2" xfId="27434" xr:uid="{507959ED-5F70-4603-9F60-7B1C6EA96790}"/>
    <cellStyle name="Comma 2 6 2 4 5 2 2 2" xfId="58258" xr:uid="{BF1D6174-F75D-4A34-AB3D-98BAB5ADF9F0}"/>
    <cellStyle name="Comma 2 6 2 4 5 2 3" xfId="42848" xr:uid="{B8A609AE-E396-4FFF-889B-46FB3C8B72CB}"/>
    <cellStyle name="Comma 2 6 2 4 5 3" xfId="19625" xr:uid="{DA92EA25-2322-4D3A-9215-0D129EB39AED}"/>
    <cellStyle name="Comma 2 6 2 4 5 3 2" xfId="50449" xr:uid="{F7A19F25-C985-4BD7-A937-4E4F7F43DC52}"/>
    <cellStyle name="Comma 2 6 2 4 5 4" xfId="35039" xr:uid="{914F915C-CA0D-4184-88C1-C031AE43E7E7}"/>
    <cellStyle name="Comma 2 6 2 4 6" xfId="8220" xr:uid="{8E30FCE9-8775-4847-AE5E-FC79E343BB67}"/>
    <cellStyle name="Comma 2 6 2 4 6 2" xfId="23631" xr:uid="{180F48C9-8287-4CD1-9E5E-9391D354B561}"/>
    <cellStyle name="Comma 2 6 2 4 6 2 2" xfId="54455" xr:uid="{75AA2CDA-D9BD-46B9-8327-B19A4ACD102E}"/>
    <cellStyle name="Comma 2 6 2 4 6 3" xfId="39045" xr:uid="{5DC38BA3-F73A-44A0-968D-276D2E4E35BF}"/>
    <cellStyle name="Comma 2 6 2 4 7" xfId="15822" xr:uid="{A0E11E0B-940B-410B-8C0B-E746A492EC58}"/>
    <cellStyle name="Comma 2 6 2 4 7 2" xfId="46646" xr:uid="{062505CE-8F41-46D9-BA58-112B5A45D909}"/>
    <cellStyle name="Comma 2 6 2 4 8" xfId="31236" xr:uid="{B16D7C40-7403-42DD-B3D6-A10C8889E0D7}"/>
    <cellStyle name="Comma 2 6 2 5" xfId="829" xr:uid="{61A806F4-311C-4C25-A9C0-0DC5265BF282}"/>
    <cellStyle name="Comma 2 6 2 5 2" xfId="2728" xr:uid="{1DD7CE7E-C10D-49A1-8F3F-DEACFDF0F6BB}"/>
    <cellStyle name="Comma 2 6 2 5 2 2" xfId="6531" xr:uid="{D1DE450B-8FB2-400E-A2A9-47C355ACB340}"/>
    <cellStyle name="Comma 2 6 2 5 2 2 2" xfId="14342" xr:uid="{AEA89459-9F0A-4EC0-B9EB-0591BC6A641B}"/>
    <cellStyle name="Comma 2 6 2 5 2 2 2 2" xfId="29753" xr:uid="{CB40F03C-031F-40F2-ACD0-C75A6886C345}"/>
    <cellStyle name="Comma 2 6 2 5 2 2 2 2 2" xfId="60577" xr:uid="{9E4297FF-86C6-4A60-8716-3487B4AB4EE3}"/>
    <cellStyle name="Comma 2 6 2 5 2 2 2 3" xfId="45167" xr:uid="{C25FC1CB-A7EB-4E38-8FFA-E0499F038843}"/>
    <cellStyle name="Comma 2 6 2 5 2 2 3" xfId="21944" xr:uid="{D6C555F5-FB17-420E-B4D0-E523408D4DAC}"/>
    <cellStyle name="Comma 2 6 2 5 2 2 3 2" xfId="52768" xr:uid="{5506F96A-AE4C-4BAC-96DA-5C61FBDEC3FA}"/>
    <cellStyle name="Comma 2 6 2 5 2 2 4" xfId="37358" xr:uid="{5EEB083C-A7C0-4CB1-AE77-AB7EF474365D}"/>
    <cellStyle name="Comma 2 6 2 5 2 3" xfId="10539" xr:uid="{60547469-D8BF-4AEE-953E-BA488E95F3AC}"/>
    <cellStyle name="Comma 2 6 2 5 2 3 2" xfId="25950" xr:uid="{582B1F40-BC94-4242-B8E9-56C289DB3DB2}"/>
    <cellStyle name="Comma 2 6 2 5 2 3 2 2" xfId="56774" xr:uid="{480710B4-EAB1-44A4-83D9-22DB4D2CECA2}"/>
    <cellStyle name="Comma 2 6 2 5 2 3 3" xfId="41364" xr:uid="{C7547D14-B12F-4B02-8EBD-9E6D049A6FED}"/>
    <cellStyle name="Comma 2 6 2 5 2 4" xfId="18141" xr:uid="{40B0366F-8E06-4ABE-9C8B-9E1174205F24}"/>
    <cellStyle name="Comma 2 6 2 5 2 4 2" xfId="48965" xr:uid="{E6204CBF-0C33-4B4D-920D-91D5152BBCEC}"/>
    <cellStyle name="Comma 2 6 2 5 2 5" xfId="33555" xr:uid="{C280350E-11CD-4DA2-BD77-AE2F082E1921}"/>
    <cellStyle name="Comma 2 6 2 5 3" xfId="4632" xr:uid="{5CBB788D-A9BD-46B7-9C94-85ACE3ED78BA}"/>
    <cellStyle name="Comma 2 6 2 5 3 2" xfId="12443" xr:uid="{3F89802C-B38F-459A-BD74-052EEC5346E9}"/>
    <cellStyle name="Comma 2 6 2 5 3 2 2" xfId="27854" xr:uid="{CA694602-64DC-439E-BACF-7FC7BB9B3396}"/>
    <cellStyle name="Comma 2 6 2 5 3 2 2 2" xfId="58678" xr:uid="{9DDECBF3-5E43-4B5D-A88B-7FA19DC9FC2D}"/>
    <cellStyle name="Comma 2 6 2 5 3 2 3" xfId="43268" xr:uid="{8BCF2CD8-8D58-425D-98A6-AF4FBAC1B7FB}"/>
    <cellStyle name="Comma 2 6 2 5 3 3" xfId="20045" xr:uid="{B2586AEC-8CF1-45EC-A78D-F192007E86F7}"/>
    <cellStyle name="Comma 2 6 2 5 3 3 2" xfId="50869" xr:uid="{D9F13B4A-7D18-44B1-B1CA-EDCE9A1EBCD9}"/>
    <cellStyle name="Comma 2 6 2 5 3 4" xfId="35459" xr:uid="{7C041908-09CF-4026-AE69-B4843B169839}"/>
    <cellStyle name="Comma 2 6 2 5 4" xfId="8640" xr:uid="{BF35BD24-2303-4E63-8142-E7FDC52DA13D}"/>
    <cellStyle name="Comma 2 6 2 5 4 2" xfId="24051" xr:uid="{660F39AD-B73F-4F29-A92C-50B5292DDDD8}"/>
    <cellStyle name="Comma 2 6 2 5 4 2 2" xfId="54875" xr:uid="{37438C18-592C-4A63-9621-3B26FDDB05ED}"/>
    <cellStyle name="Comma 2 6 2 5 4 3" xfId="39465" xr:uid="{CFD048E8-EED4-4ED6-AB68-C1383A5815C7}"/>
    <cellStyle name="Comma 2 6 2 5 5" xfId="16242" xr:uid="{C1CDB458-775B-4D92-9356-D527839B4CAB}"/>
    <cellStyle name="Comma 2 6 2 5 5 2" xfId="47066" xr:uid="{0BB50224-B85C-4909-9883-96E246CF0BB0}"/>
    <cellStyle name="Comma 2 6 2 5 6" xfId="31656" xr:uid="{4D1DC705-0AB6-407F-9F44-E0AA334CE35B}"/>
    <cellStyle name="Comma 2 6 2 6" xfId="1462" xr:uid="{6E01CEFE-086D-4C0E-AAC9-9F07A0132D0A}"/>
    <cellStyle name="Comma 2 6 2 6 2" xfId="3361" xr:uid="{AED7A7F1-2452-4BAF-8189-9997C0912E7D}"/>
    <cellStyle name="Comma 2 6 2 6 2 2" xfId="7164" xr:uid="{7E872A4D-C31A-42ED-8DD7-30B93D025B3F}"/>
    <cellStyle name="Comma 2 6 2 6 2 2 2" xfId="14975" xr:uid="{19A868B9-E6A0-4C22-B745-035957D361A3}"/>
    <cellStyle name="Comma 2 6 2 6 2 2 2 2" xfId="30386" xr:uid="{72A4DD0C-BE15-49C5-AB64-0453C88FA092}"/>
    <cellStyle name="Comma 2 6 2 6 2 2 2 2 2" xfId="61210" xr:uid="{0B5062EF-E673-410D-9067-EEFF0C3A31BE}"/>
    <cellStyle name="Comma 2 6 2 6 2 2 2 3" xfId="45800" xr:uid="{854F83D1-3402-4CDB-865E-5928612DD3A9}"/>
    <cellStyle name="Comma 2 6 2 6 2 2 3" xfId="22577" xr:uid="{72699F84-3AC1-4BA3-940F-D280CC1294DB}"/>
    <cellStyle name="Comma 2 6 2 6 2 2 3 2" xfId="53401" xr:uid="{560368BB-894F-4354-B9CA-BE93A208B0A4}"/>
    <cellStyle name="Comma 2 6 2 6 2 2 4" xfId="37991" xr:uid="{53C3D1DE-6387-47DA-9754-C78B72BF57D9}"/>
    <cellStyle name="Comma 2 6 2 6 2 3" xfId="11172" xr:uid="{73CE80DD-006C-4410-8431-1021A8E5BA4F}"/>
    <cellStyle name="Comma 2 6 2 6 2 3 2" xfId="26583" xr:uid="{72BD6801-5D73-4F96-8FE7-67DB0B94F659}"/>
    <cellStyle name="Comma 2 6 2 6 2 3 2 2" xfId="57407" xr:uid="{10678BCE-E342-4998-81BB-0D7A368805F5}"/>
    <cellStyle name="Comma 2 6 2 6 2 3 3" xfId="41997" xr:uid="{5037A6D9-D1BB-4241-8EEF-02A75203521A}"/>
    <cellStyle name="Comma 2 6 2 6 2 4" xfId="18774" xr:uid="{9E2BDC7A-A03F-462C-9039-38C60F2EEEFE}"/>
    <cellStyle name="Comma 2 6 2 6 2 4 2" xfId="49598" xr:uid="{6320B5ED-58F1-4C7D-9B4A-C4DE3B17E801}"/>
    <cellStyle name="Comma 2 6 2 6 2 5" xfId="34188" xr:uid="{4D7F5102-4C2E-4CB5-8FB4-64F21664BE7E}"/>
    <cellStyle name="Comma 2 6 2 6 3" xfId="5265" xr:uid="{12BEFC30-F256-4239-B563-7C7B182A4BD9}"/>
    <cellStyle name="Comma 2 6 2 6 3 2" xfId="13076" xr:uid="{68C2221A-10E3-41E5-ABE0-DE09538FBCA6}"/>
    <cellStyle name="Comma 2 6 2 6 3 2 2" xfId="28487" xr:uid="{4B19415A-22FA-4844-8DC1-F5E707D361F5}"/>
    <cellStyle name="Comma 2 6 2 6 3 2 2 2" xfId="59311" xr:uid="{6BD578D5-2C5B-4F58-BD17-A6F4F4A85212}"/>
    <cellStyle name="Comma 2 6 2 6 3 2 3" xfId="43901" xr:uid="{3269C8A7-F029-49BF-BAA6-2B76E99ADD92}"/>
    <cellStyle name="Comma 2 6 2 6 3 3" xfId="20678" xr:uid="{B866F789-9140-44AB-A3C0-93FA56A2DB08}"/>
    <cellStyle name="Comma 2 6 2 6 3 3 2" xfId="51502" xr:uid="{ECCF558E-D8BF-4056-9F01-16046788C5CC}"/>
    <cellStyle name="Comma 2 6 2 6 3 4" xfId="36092" xr:uid="{DC3922EE-981D-4F21-B914-6FC9E0BFF322}"/>
    <cellStyle name="Comma 2 6 2 6 4" xfId="9273" xr:uid="{968183B0-F1C9-46E4-A13E-E59DA52C0206}"/>
    <cellStyle name="Comma 2 6 2 6 4 2" xfId="24684" xr:uid="{6FEA3ED1-212A-4C33-AEB7-B6EAB8D094E3}"/>
    <cellStyle name="Comma 2 6 2 6 4 2 2" xfId="55508" xr:uid="{60A28CFE-82C9-469E-AA1E-D87DC3C25757}"/>
    <cellStyle name="Comma 2 6 2 6 4 3" xfId="40098" xr:uid="{34C3B81D-5D09-42A5-A5F4-F2FE32CFE0F4}"/>
    <cellStyle name="Comma 2 6 2 6 5" xfId="16875" xr:uid="{269BBC22-D6D4-4830-A017-EA03052B05DF}"/>
    <cellStyle name="Comma 2 6 2 6 5 2" xfId="47699" xr:uid="{1317E5A9-96F2-4BED-8DC2-4F0EF3C89E56}"/>
    <cellStyle name="Comma 2 6 2 6 6" xfId="32289" xr:uid="{60AC993D-C313-4ADB-9A89-2CDDF86CB061}"/>
    <cellStyle name="Comma 2 6 2 7" xfId="2095" xr:uid="{097ED5C6-7804-452F-AF1A-43902656F94A}"/>
    <cellStyle name="Comma 2 6 2 7 2" xfId="5898" xr:uid="{A0D13F5B-4E82-4CDD-974E-E9A26B7AF4FD}"/>
    <cellStyle name="Comma 2 6 2 7 2 2" xfId="13709" xr:uid="{E59E499A-070C-4420-892E-5FB57D1C9842}"/>
    <cellStyle name="Comma 2 6 2 7 2 2 2" xfId="29120" xr:uid="{E1F0A402-E299-4985-B0BC-CF190F9BF752}"/>
    <cellStyle name="Comma 2 6 2 7 2 2 2 2" xfId="59944" xr:uid="{D43376DC-6B9E-4598-8CFE-F1C1CA0C3F3B}"/>
    <cellStyle name="Comma 2 6 2 7 2 2 3" xfId="44534" xr:uid="{0C18FC3E-A2C4-49FB-AD66-82000A22D25B}"/>
    <cellStyle name="Comma 2 6 2 7 2 3" xfId="21311" xr:uid="{D8CBED00-0ED3-4DB8-9342-6256408A3FED}"/>
    <cellStyle name="Comma 2 6 2 7 2 3 2" xfId="52135" xr:uid="{5BF39807-0A8F-4D15-882B-7872215104E6}"/>
    <cellStyle name="Comma 2 6 2 7 2 4" xfId="36725" xr:uid="{A49379A7-A910-4B7C-96BA-0C50DB24CD69}"/>
    <cellStyle name="Comma 2 6 2 7 3" xfId="9906" xr:uid="{042C1447-06B2-4ED3-8FA3-A5EE38BA539D}"/>
    <cellStyle name="Comma 2 6 2 7 3 2" xfId="25317" xr:uid="{9BD56EB0-C891-4283-A439-AE92571D7A7D}"/>
    <cellStyle name="Comma 2 6 2 7 3 2 2" xfId="56141" xr:uid="{238287A1-A4AC-4A59-8894-DCBC8FE30B5D}"/>
    <cellStyle name="Comma 2 6 2 7 3 3" xfId="40731" xr:uid="{AA4D4432-0F73-4AC6-A8DE-A09B3228B0AD}"/>
    <cellStyle name="Comma 2 6 2 7 4" xfId="17508" xr:uid="{9CFF8FA2-FB6E-4B52-BBD8-24D59504EA7E}"/>
    <cellStyle name="Comma 2 6 2 7 4 2" xfId="48332" xr:uid="{A49D36CF-C0F5-4C9F-AC66-A2B120F4E695}"/>
    <cellStyle name="Comma 2 6 2 7 5" xfId="32922" xr:uid="{D1F33E55-8483-4ACE-9F13-B0EFF139811F}"/>
    <cellStyle name="Comma 2 6 2 8" xfId="3999" xr:uid="{5055DBA5-09C4-45D9-8B8A-EFD211B39CE9}"/>
    <cellStyle name="Comma 2 6 2 8 2" xfId="11810" xr:uid="{C025F9D0-DD67-4704-82B1-0E56A8884044}"/>
    <cellStyle name="Comma 2 6 2 8 2 2" xfId="27221" xr:uid="{D3315248-F473-4335-8062-EC2025983425}"/>
    <cellStyle name="Comma 2 6 2 8 2 2 2" xfId="58045" xr:uid="{B77C5623-3F62-40C8-8711-B2D0F7E6EC1D}"/>
    <cellStyle name="Comma 2 6 2 8 2 3" xfId="42635" xr:uid="{F5147A79-FA20-43E1-8D8F-6BD27DC31738}"/>
    <cellStyle name="Comma 2 6 2 8 3" xfId="19412" xr:uid="{DBEF39BB-C448-468C-9B32-9C5532982A57}"/>
    <cellStyle name="Comma 2 6 2 8 3 2" xfId="50236" xr:uid="{6648E6BE-05A7-4D87-8FC3-9A59FBE8F209}"/>
    <cellStyle name="Comma 2 6 2 8 4" xfId="34826" xr:uid="{8F5D2854-B6F0-446B-8979-5CDA0404DBAF}"/>
    <cellStyle name="Comma 2 6 2 9" xfId="8007" xr:uid="{E0D923BA-1530-4C43-9A64-D39E160488A7}"/>
    <cellStyle name="Comma 2 6 2 9 2" xfId="23418" xr:uid="{17A4D57F-5AA3-4759-955E-407628B053CE}"/>
    <cellStyle name="Comma 2 6 2 9 2 2" xfId="54242" xr:uid="{71BDC0A5-F7EB-4ED5-A6EF-5599DCD0165A}"/>
    <cellStyle name="Comma 2 6 2 9 3" xfId="38832" xr:uid="{76C4DBF3-F590-4CFF-8ECE-3BEC139CF838}"/>
    <cellStyle name="Comma 2 6 3" xfId="235" xr:uid="{502E9551-D386-49BD-9478-2F7302938F31}"/>
    <cellStyle name="Comma 2 6 3 10" xfId="15649" xr:uid="{B6152E5D-4C41-4DFE-9FAD-E713CB212037}"/>
    <cellStyle name="Comma 2 6 3 10 2" xfId="46473" xr:uid="{165EF9EA-2389-42D3-8B57-2A5A594293F4}"/>
    <cellStyle name="Comma 2 6 3 11" xfId="31063" xr:uid="{EB73C9B8-FEDA-41FB-8BC9-F23A49E5AA9C}"/>
    <cellStyle name="Comma 2 6 3 2" xfId="658" xr:uid="{F46CD22D-BA01-4B59-B581-21A26CA47A7A}"/>
    <cellStyle name="Comma 2 6 3 2 2" xfId="1291" xr:uid="{6C44097E-DE66-4C28-A142-43064572F225}"/>
    <cellStyle name="Comma 2 6 3 2 2 2" xfId="3190" xr:uid="{EE5FFA80-C9B6-4B2D-8D51-775ECC25753C}"/>
    <cellStyle name="Comma 2 6 3 2 2 2 2" xfId="6993" xr:uid="{EA91987A-152E-43B2-A98E-075D6420677A}"/>
    <cellStyle name="Comma 2 6 3 2 2 2 2 2" xfId="14804" xr:uid="{1A19709F-0753-40B7-9F1A-844C8E4EE68A}"/>
    <cellStyle name="Comma 2 6 3 2 2 2 2 2 2" xfId="30215" xr:uid="{616A11FA-980F-4360-A889-A16212D80DAE}"/>
    <cellStyle name="Comma 2 6 3 2 2 2 2 2 2 2" xfId="61039" xr:uid="{50010AAA-255C-42CD-B9FA-50367EEB77F7}"/>
    <cellStyle name="Comma 2 6 3 2 2 2 2 2 3" xfId="45629" xr:uid="{315FDD09-0837-4EC1-A2E0-3B938F77F406}"/>
    <cellStyle name="Comma 2 6 3 2 2 2 2 3" xfId="22406" xr:uid="{60D9F597-434E-44E6-A412-FE0C42ABE3F8}"/>
    <cellStyle name="Comma 2 6 3 2 2 2 2 3 2" xfId="53230" xr:uid="{62B1A1D0-F4A4-412F-A7C9-8EC001AD68B1}"/>
    <cellStyle name="Comma 2 6 3 2 2 2 2 4" xfId="37820" xr:uid="{51F89A39-68F9-49A9-A5AD-48CDF14179EE}"/>
    <cellStyle name="Comma 2 6 3 2 2 2 3" xfId="11001" xr:uid="{EC356E30-035C-496B-93F0-0C4451B4C646}"/>
    <cellStyle name="Comma 2 6 3 2 2 2 3 2" xfId="26412" xr:uid="{959B10E8-A75D-4EF8-BD02-1D45B1ABE766}"/>
    <cellStyle name="Comma 2 6 3 2 2 2 3 2 2" xfId="57236" xr:uid="{AA723983-62D8-4B70-B7DC-7CA2FA5AF994}"/>
    <cellStyle name="Comma 2 6 3 2 2 2 3 3" xfId="41826" xr:uid="{784A1A7F-41D1-41E4-A676-52946F708BFA}"/>
    <cellStyle name="Comma 2 6 3 2 2 2 4" xfId="18603" xr:uid="{877C059F-7840-47ED-AE41-7699EB7A6D7D}"/>
    <cellStyle name="Comma 2 6 3 2 2 2 4 2" xfId="49427" xr:uid="{A1F67EE9-E799-45A3-A789-5F5FCBB5B6BE}"/>
    <cellStyle name="Comma 2 6 3 2 2 2 5" xfId="34017" xr:uid="{1F1A1D6D-C338-4CC0-9806-DAC89D42DC9D}"/>
    <cellStyle name="Comma 2 6 3 2 2 3" xfId="5094" xr:uid="{9773DA52-977E-4A36-9981-71267E8A97E3}"/>
    <cellStyle name="Comma 2 6 3 2 2 3 2" xfId="12905" xr:uid="{F53192A0-E6E9-4A5A-BC95-49C2C2F43447}"/>
    <cellStyle name="Comma 2 6 3 2 2 3 2 2" xfId="28316" xr:uid="{41FE9B4D-4133-4144-8316-AF0F07CCB9EB}"/>
    <cellStyle name="Comma 2 6 3 2 2 3 2 2 2" xfId="59140" xr:uid="{6D1EBC4D-7162-46FF-8280-68EFCF2F7335}"/>
    <cellStyle name="Comma 2 6 3 2 2 3 2 3" xfId="43730" xr:uid="{7BEAD15F-9D05-47A5-81F1-2FF5D90AB744}"/>
    <cellStyle name="Comma 2 6 3 2 2 3 3" xfId="20507" xr:uid="{2ADDEFF8-1AE0-4C4E-8EB3-7F755622A2D7}"/>
    <cellStyle name="Comma 2 6 3 2 2 3 3 2" xfId="51331" xr:uid="{60E09F2D-A646-4683-BBB5-2E6099B0F964}"/>
    <cellStyle name="Comma 2 6 3 2 2 3 4" xfId="35921" xr:uid="{61F34BAE-C6E8-41A2-86AD-780EA014DE60}"/>
    <cellStyle name="Comma 2 6 3 2 2 4" xfId="9102" xr:uid="{843A4F09-FCBA-418A-9619-68D2FF00BA20}"/>
    <cellStyle name="Comma 2 6 3 2 2 4 2" xfId="24513" xr:uid="{82229E94-0B6E-425C-A77F-2423E132E18A}"/>
    <cellStyle name="Comma 2 6 3 2 2 4 2 2" xfId="55337" xr:uid="{7D59EEAF-75A0-43D3-8755-8B1F8D271FE9}"/>
    <cellStyle name="Comma 2 6 3 2 2 4 3" xfId="39927" xr:uid="{98C53A5B-4F5B-49DC-B955-4DF6F2EAFC05}"/>
    <cellStyle name="Comma 2 6 3 2 2 5" xfId="16704" xr:uid="{0C44C7EE-0600-4D14-A469-5C881B4B0A91}"/>
    <cellStyle name="Comma 2 6 3 2 2 5 2" xfId="47528" xr:uid="{76A45913-E0C3-41DB-8F2A-96244C99CAE5}"/>
    <cellStyle name="Comma 2 6 3 2 2 6" xfId="32118" xr:uid="{407038E6-CF98-4556-A84D-E4EC5869FF1C}"/>
    <cellStyle name="Comma 2 6 3 2 3" xfId="1924" xr:uid="{3C5E61DA-4B2B-4410-92FB-25E7FD6A219A}"/>
    <cellStyle name="Comma 2 6 3 2 3 2" xfId="3823" xr:uid="{BF5ABF22-BB33-472B-A0D4-8E11FBFF7602}"/>
    <cellStyle name="Comma 2 6 3 2 3 2 2" xfId="7626" xr:uid="{63B9E12E-A52D-4BD5-AB3D-8EBF376FA2D9}"/>
    <cellStyle name="Comma 2 6 3 2 3 2 2 2" xfId="15437" xr:uid="{EF75A575-0C95-4C2D-81CD-7C4016BDA917}"/>
    <cellStyle name="Comma 2 6 3 2 3 2 2 2 2" xfId="30848" xr:uid="{F4EEC297-B1AA-456A-9D5E-6CB9264B727C}"/>
    <cellStyle name="Comma 2 6 3 2 3 2 2 2 2 2" xfId="61672" xr:uid="{BFBDBE2A-27C4-4C2F-A8E1-ADA66985FC42}"/>
    <cellStyle name="Comma 2 6 3 2 3 2 2 2 3" xfId="46262" xr:uid="{9892BC09-23B5-4E42-9DE0-9E8FB0692D49}"/>
    <cellStyle name="Comma 2 6 3 2 3 2 2 3" xfId="23039" xr:uid="{A0426C46-3BA2-4698-8864-0C95E839EFA6}"/>
    <cellStyle name="Comma 2 6 3 2 3 2 2 3 2" xfId="53863" xr:uid="{60515980-9935-442C-8A07-34091D805A0F}"/>
    <cellStyle name="Comma 2 6 3 2 3 2 2 4" xfId="38453" xr:uid="{A24EA0B9-4D91-4ECE-85A7-A598F0862F1A}"/>
    <cellStyle name="Comma 2 6 3 2 3 2 3" xfId="11634" xr:uid="{754FE25C-B61C-4255-8F3F-FA5650390C12}"/>
    <cellStyle name="Comma 2 6 3 2 3 2 3 2" xfId="27045" xr:uid="{48CE1266-C94C-46D3-A2B4-6FBC83C2DCBB}"/>
    <cellStyle name="Comma 2 6 3 2 3 2 3 2 2" xfId="57869" xr:uid="{0E2167C9-B238-4746-A19E-1AACE323E809}"/>
    <cellStyle name="Comma 2 6 3 2 3 2 3 3" xfId="42459" xr:uid="{5F771383-0C4D-48CF-A189-D5828F230594}"/>
    <cellStyle name="Comma 2 6 3 2 3 2 4" xfId="19236" xr:uid="{09C6CD23-AF91-4138-A410-A68D8EECCDA9}"/>
    <cellStyle name="Comma 2 6 3 2 3 2 4 2" xfId="50060" xr:uid="{81738B44-0D10-47C2-8BF3-0C7574C814C0}"/>
    <cellStyle name="Comma 2 6 3 2 3 2 5" xfId="34650" xr:uid="{E13E67FD-954F-4E97-BB0D-0DF36FD34BFA}"/>
    <cellStyle name="Comma 2 6 3 2 3 3" xfId="5727" xr:uid="{B9376BB3-DDB1-4A31-B4A2-2F835BA2F96A}"/>
    <cellStyle name="Comma 2 6 3 2 3 3 2" xfId="13538" xr:uid="{FA987AFE-5BE7-4048-B6CF-BE96FEDB04DE}"/>
    <cellStyle name="Comma 2 6 3 2 3 3 2 2" xfId="28949" xr:uid="{A1BDF976-0EAB-495A-A783-4CF55BB46E6D}"/>
    <cellStyle name="Comma 2 6 3 2 3 3 2 2 2" xfId="59773" xr:uid="{484CFB52-12FC-46E6-A83F-C18822B43D28}"/>
    <cellStyle name="Comma 2 6 3 2 3 3 2 3" xfId="44363" xr:uid="{B7B9D85E-B9AA-4314-B035-CD2BF0DFA6BC}"/>
    <cellStyle name="Comma 2 6 3 2 3 3 3" xfId="21140" xr:uid="{BFFAFD49-DFD4-4603-B0FC-2B14F7198036}"/>
    <cellStyle name="Comma 2 6 3 2 3 3 3 2" xfId="51964" xr:uid="{E9C20C8B-3103-4C79-8079-3ED0BD27092C}"/>
    <cellStyle name="Comma 2 6 3 2 3 3 4" xfId="36554" xr:uid="{773BFF24-BA2A-4F30-B785-2C07C5D9AA77}"/>
    <cellStyle name="Comma 2 6 3 2 3 4" xfId="9735" xr:uid="{1C440CA2-6031-4AF5-A2FA-D2093577531C}"/>
    <cellStyle name="Comma 2 6 3 2 3 4 2" xfId="25146" xr:uid="{E2928D22-09AB-4E27-9459-0EBEADF7AF2A}"/>
    <cellStyle name="Comma 2 6 3 2 3 4 2 2" xfId="55970" xr:uid="{BBED3165-83DC-4FE7-BDF0-830FEBFFF793}"/>
    <cellStyle name="Comma 2 6 3 2 3 4 3" xfId="40560" xr:uid="{ECA817F7-D534-48C1-8364-CD3D369FCDDE}"/>
    <cellStyle name="Comma 2 6 3 2 3 5" xfId="17337" xr:uid="{7511E24E-EA4E-44F4-8B29-C9E5825B5962}"/>
    <cellStyle name="Comma 2 6 3 2 3 5 2" xfId="48161" xr:uid="{D2CCE3B3-E5B3-483A-AE6E-1B766E066C05}"/>
    <cellStyle name="Comma 2 6 3 2 3 6" xfId="32751" xr:uid="{0DF0A779-5147-4A97-BF25-AA803333009E}"/>
    <cellStyle name="Comma 2 6 3 2 4" xfId="2557" xr:uid="{9DDB18A9-3E53-490D-BEC4-31DBE8BA59A5}"/>
    <cellStyle name="Comma 2 6 3 2 4 2" xfId="6360" xr:uid="{D08E8290-210C-4069-8A44-464120D167F1}"/>
    <cellStyle name="Comma 2 6 3 2 4 2 2" xfId="14171" xr:uid="{28E74CA0-4BC2-46CF-9A67-F1BECBF31F3B}"/>
    <cellStyle name="Comma 2 6 3 2 4 2 2 2" xfId="29582" xr:uid="{3943410D-38B2-4959-B26A-88E9250F0E83}"/>
    <cellStyle name="Comma 2 6 3 2 4 2 2 2 2" xfId="60406" xr:uid="{05E28E55-4138-49EB-8300-75BB97A4FBE8}"/>
    <cellStyle name="Comma 2 6 3 2 4 2 2 3" xfId="44996" xr:uid="{71A74D48-DBF2-41F0-ABE3-2579B22085F6}"/>
    <cellStyle name="Comma 2 6 3 2 4 2 3" xfId="21773" xr:uid="{108C1B58-C3E5-4D5E-BFF6-571CBC6FEAC3}"/>
    <cellStyle name="Comma 2 6 3 2 4 2 3 2" xfId="52597" xr:uid="{F5A6A1FC-9315-4B8B-AE34-AB03957E247F}"/>
    <cellStyle name="Comma 2 6 3 2 4 2 4" xfId="37187" xr:uid="{04F4F659-34A8-40B3-9E79-F23CB8C6B00D}"/>
    <cellStyle name="Comma 2 6 3 2 4 3" xfId="10368" xr:uid="{CBD3A25F-CEF9-466D-92F4-2C9396112389}"/>
    <cellStyle name="Comma 2 6 3 2 4 3 2" xfId="25779" xr:uid="{2D487FB5-8FE2-4A50-AC98-6838B2D16EC6}"/>
    <cellStyle name="Comma 2 6 3 2 4 3 2 2" xfId="56603" xr:uid="{D68712C5-B0C2-4814-BE88-ED27EA29D743}"/>
    <cellStyle name="Comma 2 6 3 2 4 3 3" xfId="41193" xr:uid="{21332934-9262-425D-80D2-0C53975E2F18}"/>
    <cellStyle name="Comma 2 6 3 2 4 4" xfId="17970" xr:uid="{1B55D39A-C0B2-4E36-A200-2F44AA81D528}"/>
    <cellStyle name="Comma 2 6 3 2 4 4 2" xfId="48794" xr:uid="{D41393F6-063A-43F1-81CE-EB6D519A5B79}"/>
    <cellStyle name="Comma 2 6 3 2 4 5" xfId="33384" xr:uid="{867D5D89-FEDF-4093-9C8A-FD51E7528426}"/>
    <cellStyle name="Comma 2 6 3 2 5" xfId="4461" xr:uid="{33A47343-2D26-4AAC-8F64-EF71ADB35B24}"/>
    <cellStyle name="Comma 2 6 3 2 5 2" xfId="12272" xr:uid="{A0A06ACC-B116-464B-8E31-AE7E167A14FB}"/>
    <cellStyle name="Comma 2 6 3 2 5 2 2" xfId="27683" xr:uid="{D7B86B05-420D-4263-8157-9E22DA7DC563}"/>
    <cellStyle name="Comma 2 6 3 2 5 2 2 2" xfId="58507" xr:uid="{C1F1F458-486A-4A86-9FD4-B938797DA45B}"/>
    <cellStyle name="Comma 2 6 3 2 5 2 3" xfId="43097" xr:uid="{0F865331-623B-4C38-96C0-0A703DAE10CF}"/>
    <cellStyle name="Comma 2 6 3 2 5 3" xfId="19874" xr:uid="{C72922C7-0CA6-41A0-BD41-12261491CAE0}"/>
    <cellStyle name="Comma 2 6 3 2 5 3 2" xfId="50698" xr:uid="{E179311B-2C33-44B8-A8D8-4A993D14DAEE}"/>
    <cellStyle name="Comma 2 6 3 2 5 4" xfId="35288" xr:uid="{6EB59970-86DA-4C27-BE21-65A38A185B53}"/>
    <cellStyle name="Comma 2 6 3 2 6" xfId="8469" xr:uid="{5BE16CC7-73FA-49D0-90CF-1EB3F1EFAAE4}"/>
    <cellStyle name="Comma 2 6 3 2 6 2" xfId="23880" xr:uid="{64721965-7298-4595-8058-5EA9B14DD72F}"/>
    <cellStyle name="Comma 2 6 3 2 6 2 2" xfId="54704" xr:uid="{24270F34-7CC4-4623-9BFD-38B7763B49DC}"/>
    <cellStyle name="Comma 2 6 3 2 6 3" xfId="39294" xr:uid="{4F9AE5F7-8B2F-4EA3-85F4-B8A50B47AE8F}"/>
    <cellStyle name="Comma 2 6 3 2 7" xfId="16071" xr:uid="{F8A3B931-2A21-47F9-8CD0-5D59169402BA}"/>
    <cellStyle name="Comma 2 6 3 2 7 2" xfId="46895" xr:uid="{01CF7A5C-FCF8-4E28-ACD2-99D758EBC2CD}"/>
    <cellStyle name="Comma 2 6 3 2 8" xfId="31485" xr:uid="{9BCB4A10-DF8A-41B8-91E9-2701984C35D4}"/>
    <cellStyle name="Comma 2 6 3 3" xfId="449" xr:uid="{6817E550-1A20-431E-B232-F9EF63A2CC78}"/>
    <cellStyle name="Comma 2 6 3 3 2" xfId="1082" xr:uid="{48ACEF26-9B0B-4603-AFA7-F7143A698338}"/>
    <cellStyle name="Comma 2 6 3 3 2 2" xfId="2981" xr:uid="{B5A37C45-D50A-4F78-B6F5-994D64850E9A}"/>
    <cellStyle name="Comma 2 6 3 3 2 2 2" xfId="6784" xr:uid="{5CD72581-FABF-42AF-9143-2BD518F9EF00}"/>
    <cellStyle name="Comma 2 6 3 3 2 2 2 2" xfId="14595" xr:uid="{B2AB8BED-A36A-4DEA-BB58-3FCDB29E4D4C}"/>
    <cellStyle name="Comma 2 6 3 3 2 2 2 2 2" xfId="30006" xr:uid="{D0CF8865-D296-4488-8222-C8BDAA742E9D}"/>
    <cellStyle name="Comma 2 6 3 3 2 2 2 2 2 2" xfId="60830" xr:uid="{742715A1-BAE1-4FEB-AC4D-423A2807F427}"/>
    <cellStyle name="Comma 2 6 3 3 2 2 2 2 3" xfId="45420" xr:uid="{812C6050-0482-4C46-A6B6-55B028E3E97B}"/>
    <cellStyle name="Comma 2 6 3 3 2 2 2 3" xfId="22197" xr:uid="{8B8D2F19-86B3-470D-AC58-F17CA5515FF6}"/>
    <cellStyle name="Comma 2 6 3 3 2 2 2 3 2" xfId="53021" xr:uid="{BCEA6EE0-3E90-4DCF-9E93-199ABA3BAE30}"/>
    <cellStyle name="Comma 2 6 3 3 2 2 2 4" xfId="37611" xr:uid="{560E45C8-188E-485C-A6C4-1D8EA3E6E155}"/>
    <cellStyle name="Comma 2 6 3 3 2 2 3" xfId="10792" xr:uid="{FA083726-C1D0-4A8A-82DB-AF0586EBEF62}"/>
    <cellStyle name="Comma 2 6 3 3 2 2 3 2" xfId="26203" xr:uid="{4E97D4E3-1F31-43EC-9F55-F7AE827369CB}"/>
    <cellStyle name="Comma 2 6 3 3 2 2 3 2 2" xfId="57027" xr:uid="{D4D7CF81-AC6A-45E1-BA3C-0C6F5105F2FB}"/>
    <cellStyle name="Comma 2 6 3 3 2 2 3 3" xfId="41617" xr:uid="{479586A3-B7BE-4AE8-A732-0714BA8D7530}"/>
    <cellStyle name="Comma 2 6 3 3 2 2 4" xfId="18394" xr:uid="{28091A0A-A462-4481-9716-216D1612C8B6}"/>
    <cellStyle name="Comma 2 6 3 3 2 2 4 2" xfId="49218" xr:uid="{938A673D-5B3F-4FCD-B10C-2113DEAA7A3F}"/>
    <cellStyle name="Comma 2 6 3 3 2 2 5" xfId="33808" xr:uid="{0C0A9436-7346-43B9-A15B-C994A678B51A}"/>
    <cellStyle name="Comma 2 6 3 3 2 3" xfId="4885" xr:uid="{5C7B932A-1598-4419-B580-60E6897C0A7C}"/>
    <cellStyle name="Comma 2 6 3 3 2 3 2" xfId="12696" xr:uid="{6DA2F55F-E7A1-4A60-88BC-D6DFAC20F845}"/>
    <cellStyle name="Comma 2 6 3 3 2 3 2 2" xfId="28107" xr:uid="{67B8CE9D-9C76-4EF6-85B3-DE6576D88EEE}"/>
    <cellStyle name="Comma 2 6 3 3 2 3 2 2 2" xfId="58931" xr:uid="{500C90B0-AE76-44F8-A480-CA51B404FD40}"/>
    <cellStyle name="Comma 2 6 3 3 2 3 2 3" xfId="43521" xr:uid="{7686352B-AECC-4611-969B-11AF81BA92F3}"/>
    <cellStyle name="Comma 2 6 3 3 2 3 3" xfId="20298" xr:uid="{ED8BC576-DDB2-4703-8334-876F6A4F366C}"/>
    <cellStyle name="Comma 2 6 3 3 2 3 3 2" xfId="51122" xr:uid="{5611E182-E242-4711-B796-41F5DB63FC7C}"/>
    <cellStyle name="Comma 2 6 3 3 2 3 4" xfId="35712" xr:uid="{22BE1510-457C-4B3F-8C19-EF0862E7EECD}"/>
    <cellStyle name="Comma 2 6 3 3 2 4" xfId="8893" xr:uid="{3EEA26F0-8F16-4A1B-846C-485897E294FD}"/>
    <cellStyle name="Comma 2 6 3 3 2 4 2" xfId="24304" xr:uid="{18D0E15E-0649-40DA-93DB-9A89E54252F2}"/>
    <cellStyle name="Comma 2 6 3 3 2 4 2 2" xfId="55128" xr:uid="{A7E76B97-8EDD-41F6-B40C-A3C6DC45FE74}"/>
    <cellStyle name="Comma 2 6 3 3 2 4 3" xfId="39718" xr:uid="{82859DA9-F3D1-41EB-9A72-E4FCA501B3A9}"/>
    <cellStyle name="Comma 2 6 3 3 2 5" xfId="16495" xr:uid="{FD95A70F-4C40-45DC-8A84-B54158385EE5}"/>
    <cellStyle name="Comma 2 6 3 3 2 5 2" xfId="47319" xr:uid="{F3E86F8D-6784-440E-81EF-155EDC9D9AB5}"/>
    <cellStyle name="Comma 2 6 3 3 2 6" xfId="31909" xr:uid="{AE4B2462-7601-452E-B2EF-BB4738488501}"/>
    <cellStyle name="Comma 2 6 3 3 3" xfId="1715" xr:uid="{7AAD3C23-436F-4BF5-9C06-1BFE2F2DEA10}"/>
    <cellStyle name="Comma 2 6 3 3 3 2" xfId="3614" xr:uid="{66F0051E-6AAB-43A0-A159-B640D36FACAF}"/>
    <cellStyle name="Comma 2 6 3 3 3 2 2" xfId="7417" xr:uid="{813C454D-330A-4946-8A15-2445CE58AB36}"/>
    <cellStyle name="Comma 2 6 3 3 3 2 2 2" xfId="15228" xr:uid="{F92B72FA-2719-4BDD-946C-140B035A7382}"/>
    <cellStyle name="Comma 2 6 3 3 3 2 2 2 2" xfId="30639" xr:uid="{35F60FF1-1659-4DCD-960F-BA7BDB1A8D7D}"/>
    <cellStyle name="Comma 2 6 3 3 3 2 2 2 2 2" xfId="61463" xr:uid="{2259670D-80F0-46BB-8878-0925F32425C6}"/>
    <cellStyle name="Comma 2 6 3 3 3 2 2 2 3" xfId="46053" xr:uid="{85E53D0B-6C50-4153-84DF-BF64D9C86AB5}"/>
    <cellStyle name="Comma 2 6 3 3 3 2 2 3" xfId="22830" xr:uid="{CE9BF8C7-858B-46BE-A078-4C3DA8D53B7D}"/>
    <cellStyle name="Comma 2 6 3 3 3 2 2 3 2" xfId="53654" xr:uid="{10F7C10B-B39A-40F6-898D-29ECB09CD41E}"/>
    <cellStyle name="Comma 2 6 3 3 3 2 2 4" xfId="38244" xr:uid="{7FCBD37E-8983-40D9-B463-91CF663BEFE7}"/>
    <cellStyle name="Comma 2 6 3 3 3 2 3" xfId="11425" xr:uid="{F41278D6-21F4-4188-B2E2-7E888CDBF8B8}"/>
    <cellStyle name="Comma 2 6 3 3 3 2 3 2" xfId="26836" xr:uid="{D69717C9-AEDB-4A70-A0C1-FFCE2B5E691F}"/>
    <cellStyle name="Comma 2 6 3 3 3 2 3 2 2" xfId="57660" xr:uid="{F63F50F2-D3EF-4A20-B636-F4E45588190A}"/>
    <cellStyle name="Comma 2 6 3 3 3 2 3 3" xfId="42250" xr:uid="{C451B5A5-3C82-41AB-BFD6-33DAE1AF6ADE}"/>
    <cellStyle name="Comma 2 6 3 3 3 2 4" xfId="19027" xr:uid="{A653C625-5A39-427C-8292-C95D22D5F73F}"/>
    <cellStyle name="Comma 2 6 3 3 3 2 4 2" xfId="49851" xr:uid="{89AA308D-12EF-4382-8240-8F2BF0F57634}"/>
    <cellStyle name="Comma 2 6 3 3 3 2 5" xfId="34441" xr:uid="{2AD061AA-9385-49CF-B93D-ED77B75281DC}"/>
    <cellStyle name="Comma 2 6 3 3 3 3" xfId="5518" xr:uid="{540920E7-8D38-4CB9-805E-F008F898519D}"/>
    <cellStyle name="Comma 2 6 3 3 3 3 2" xfId="13329" xr:uid="{B389AB2C-6833-4FFA-87C7-84C0B05855EA}"/>
    <cellStyle name="Comma 2 6 3 3 3 3 2 2" xfId="28740" xr:uid="{7F74B497-2539-48C3-8E5A-2B0A0E4CE064}"/>
    <cellStyle name="Comma 2 6 3 3 3 3 2 2 2" xfId="59564" xr:uid="{4E0E9FD6-ADDB-485D-9642-6C37CF8101C9}"/>
    <cellStyle name="Comma 2 6 3 3 3 3 2 3" xfId="44154" xr:uid="{E034D33D-8C4E-4D1B-91CB-2168C9606EE7}"/>
    <cellStyle name="Comma 2 6 3 3 3 3 3" xfId="20931" xr:uid="{45689E71-F083-490F-9AC8-463389C54A07}"/>
    <cellStyle name="Comma 2 6 3 3 3 3 3 2" xfId="51755" xr:uid="{AD87409A-D165-4D9E-9930-EBF98DE984BE}"/>
    <cellStyle name="Comma 2 6 3 3 3 3 4" xfId="36345" xr:uid="{EA78562F-2954-42D6-BCDB-6FAC98ADD9C8}"/>
    <cellStyle name="Comma 2 6 3 3 3 4" xfId="9526" xr:uid="{F251D03E-1813-4BCE-A17D-AE2289F31CF1}"/>
    <cellStyle name="Comma 2 6 3 3 3 4 2" xfId="24937" xr:uid="{7CFE469C-6B15-46C0-BBC8-618B38B50EDF}"/>
    <cellStyle name="Comma 2 6 3 3 3 4 2 2" xfId="55761" xr:uid="{30F4EBDB-CD37-439E-8D53-DB7C2831617A}"/>
    <cellStyle name="Comma 2 6 3 3 3 4 3" xfId="40351" xr:uid="{7E6F47B7-FC86-400A-A99B-AD51889DADB9}"/>
    <cellStyle name="Comma 2 6 3 3 3 5" xfId="17128" xr:uid="{725D5321-7500-4453-915A-567304EE2D18}"/>
    <cellStyle name="Comma 2 6 3 3 3 5 2" xfId="47952" xr:uid="{B1598BA1-E46F-4FE7-94FF-E8CF4DF910BA}"/>
    <cellStyle name="Comma 2 6 3 3 3 6" xfId="32542" xr:uid="{96B880E9-4270-4F67-9846-C648486BCB68}"/>
    <cellStyle name="Comma 2 6 3 3 4" xfId="2348" xr:uid="{62866A93-7878-4B00-B38E-836B00780C8F}"/>
    <cellStyle name="Comma 2 6 3 3 4 2" xfId="6151" xr:uid="{49B3C6E6-87E6-4AA9-BE91-DD6CA75B7CC9}"/>
    <cellStyle name="Comma 2 6 3 3 4 2 2" xfId="13962" xr:uid="{B6DB3B3E-DEA3-47F3-A70A-64B419F5CA83}"/>
    <cellStyle name="Comma 2 6 3 3 4 2 2 2" xfId="29373" xr:uid="{911568A0-114A-4920-BF3C-44B993B360B7}"/>
    <cellStyle name="Comma 2 6 3 3 4 2 2 2 2" xfId="60197" xr:uid="{0FA7812A-3860-4EFE-87A0-304BD65C00C3}"/>
    <cellStyle name="Comma 2 6 3 3 4 2 2 3" xfId="44787" xr:uid="{E6F93B81-6588-4374-8D20-C8946024CEFF}"/>
    <cellStyle name="Comma 2 6 3 3 4 2 3" xfId="21564" xr:uid="{792B6F38-AB20-40CF-ACD0-589110F2EF25}"/>
    <cellStyle name="Comma 2 6 3 3 4 2 3 2" xfId="52388" xr:uid="{FA4DA725-7391-4826-81E6-8A18C3EC9C03}"/>
    <cellStyle name="Comma 2 6 3 3 4 2 4" xfId="36978" xr:uid="{2CA984EE-5EF5-4520-BC12-7C53B03621D4}"/>
    <cellStyle name="Comma 2 6 3 3 4 3" xfId="10159" xr:uid="{3822B591-374B-4D19-8724-8C0517EDC2A5}"/>
    <cellStyle name="Comma 2 6 3 3 4 3 2" xfId="25570" xr:uid="{AF382542-AC55-44E9-ACF4-3EFB0B0496B1}"/>
    <cellStyle name="Comma 2 6 3 3 4 3 2 2" xfId="56394" xr:uid="{CF40CAC5-DED9-4857-BE42-1229CD8CB5E4}"/>
    <cellStyle name="Comma 2 6 3 3 4 3 3" xfId="40984" xr:uid="{DDD063A7-0B8E-4D25-8F08-DA041EF6A2F3}"/>
    <cellStyle name="Comma 2 6 3 3 4 4" xfId="17761" xr:uid="{2D82F76A-7D28-46C1-A3C7-AC0AF897B563}"/>
    <cellStyle name="Comma 2 6 3 3 4 4 2" xfId="48585" xr:uid="{5D116668-E082-4B70-AB2C-4CB0CC4E48B6}"/>
    <cellStyle name="Comma 2 6 3 3 4 5" xfId="33175" xr:uid="{C7456A1D-14B9-48CE-8CA5-5DB2409E9AC1}"/>
    <cellStyle name="Comma 2 6 3 3 5" xfId="4252" xr:uid="{802404F0-DE04-464A-B8FA-A7169D15C37A}"/>
    <cellStyle name="Comma 2 6 3 3 5 2" xfId="12063" xr:uid="{711A8465-EF39-4993-B33A-DAB6C57F9D54}"/>
    <cellStyle name="Comma 2 6 3 3 5 2 2" xfId="27474" xr:uid="{E7BDA515-32A0-4439-B640-1CB287EB04E5}"/>
    <cellStyle name="Comma 2 6 3 3 5 2 2 2" xfId="58298" xr:uid="{FC92751A-1226-4F3B-81FE-31D9FDC2EA26}"/>
    <cellStyle name="Comma 2 6 3 3 5 2 3" xfId="42888" xr:uid="{9D5FB7A5-BA9B-4181-9D2A-CCA565739D0E}"/>
    <cellStyle name="Comma 2 6 3 3 5 3" xfId="19665" xr:uid="{3F5B718C-ABDD-443B-9950-7C9F89671A4E}"/>
    <cellStyle name="Comma 2 6 3 3 5 3 2" xfId="50489" xr:uid="{8D57F2E3-5CAE-42CF-AB34-7AD1855BF0E4}"/>
    <cellStyle name="Comma 2 6 3 3 5 4" xfId="35079" xr:uid="{FAD79C66-96EC-41C3-AFF5-D6CC9FD6C30D}"/>
    <cellStyle name="Comma 2 6 3 3 6" xfId="8260" xr:uid="{4CBEF6F8-4700-4CC2-AF46-45E92E8A87E5}"/>
    <cellStyle name="Comma 2 6 3 3 6 2" xfId="23671" xr:uid="{B5EECA3A-60A3-49A2-BDE6-6A4EF2EAAC1B}"/>
    <cellStyle name="Comma 2 6 3 3 6 2 2" xfId="54495" xr:uid="{1E97A3F1-C0F1-45C8-9F4D-464EE0267A59}"/>
    <cellStyle name="Comma 2 6 3 3 6 3" xfId="39085" xr:uid="{4E6602B2-0A10-43FF-BC58-51C2AE95825F}"/>
    <cellStyle name="Comma 2 6 3 3 7" xfId="15862" xr:uid="{DB859F74-926F-4C31-8B16-5A78DDE2E0AD}"/>
    <cellStyle name="Comma 2 6 3 3 7 2" xfId="46686" xr:uid="{BDD910BB-92A3-43DF-90CF-F64D03367479}"/>
    <cellStyle name="Comma 2 6 3 3 8" xfId="31276" xr:uid="{3179CD67-860B-40B5-8D0F-6A91C89D1A32}"/>
    <cellStyle name="Comma 2 6 3 4" xfId="869" xr:uid="{E6D427ED-017C-40A6-BB26-A0DB3806253D}"/>
    <cellStyle name="Comma 2 6 3 4 2" xfId="2768" xr:uid="{CEF63127-EED9-44F7-BD2A-DCBD3E39A840}"/>
    <cellStyle name="Comma 2 6 3 4 2 2" xfId="6571" xr:uid="{8D812978-F309-49F5-BB20-0DF9345A15A6}"/>
    <cellStyle name="Comma 2 6 3 4 2 2 2" xfId="14382" xr:uid="{C1CD83A9-E34B-47DD-A8CD-4C43F2985D60}"/>
    <cellStyle name="Comma 2 6 3 4 2 2 2 2" xfId="29793" xr:uid="{113C8717-6481-4A9C-9872-39CA4EBF0B95}"/>
    <cellStyle name="Comma 2 6 3 4 2 2 2 2 2" xfId="60617" xr:uid="{93EAD917-6490-4558-84FD-D26FCB92D008}"/>
    <cellStyle name="Comma 2 6 3 4 2 2 2 3" xfId="45207" xr:uid="{1A2DD565-4C54-45A3-B47B-612E7CDA3195}"/>
    <cellStyle name="Comma 2 6 3 4 2 2 3" xfId="21984" xr:uid="{6F23ED15-0FAF-43FA-BD6A-794C452CC4DB}"/>
    <cellStyle name="Comma 2 6 3 4 2 2 3 2" xfId="52808" xr:uid="{65CA9FB0-F9E7-4350-ACE5-BD2D6D114879}"/>
    <cellStyle name="Comma 2 6 3 4 2 2 4" xfId="37398" xr:uid="{19D31875-AD68-4868-8659-C197F0C9E755}"/>
    <cellStyle name="Comma 2 6 3 4 2 3" xfId="10579" xr:uid="{2B1F7F93-AA5E-4586-B186-1C6E9AD2D4EF}"/>
    <cellStyle name="Comma 2 6 3 4 2 3 2" xfId="25990" xr:uid="{1F18F77E-4ACB-4380-9CFA-9658AA260C6A}"/>
    <cellStyle name="Comma 2 6 3 4 2 3 2 2" xfId="56814" xr:uid="{2A6C60CE-9192-49A1-BA13-C0535229C8DD}"/>
    <cellStyle name="Comma 2 6 3 4 2 3 3" xfId="41404" xr:uid="{71E210D8-7401-4CA8-9179-F927373C97E0}"/>
    <cellStyle name="Comma 2 6 3 4 2 4" xfId="18181" xr:uid="{1DDD016B-DD49-4080-B453-36C0F8BF5880}"/>
    <cellStyle name="Comma 2 6 3 4 2 4 2" xfId="49005" xr:uid="{FFD2E3DE-CE54-4A90-B368-6AF9B7B355D4}"/>
    <cellStyle name="Comma 2 6 3 4 2 5" xfId="33595" xr:uid="{D296691A-6A10-44F7-BB54-7060661B356C}"/>
    <cellStyle name="Comma 2 6 3 4 3" xfId="4672" xr:uid="{DDD00362-1001-453F-BD99-E6B5B2E8958E}"/>
    <cellStyle name="Comma 2 6 3 4 3 2" xfId="12483" xr:uid="{29924BFB-6388-4D4C-BCF6-77D09D1F7F7F}"/>
    <cellStyle name="Comma 2 6 3 4 3 2 2" xfId="27894" xr:uid="{BCFCE7A1-47FF-4918-8F9A-9E3951475175}"/>
    <cellStyle name="Comma 2 6 3 4 3 2 2 2" xfId="58718" xr:uid="{F2BA45DD-ED17-4131-BCCC-3AA0FB8C78D5}"/>
    <cellStyle name="Comma 2 6 3 4 3 2 3" xfId="43308" xr:uid="{7DA0A644-C919-41FF-9A7A-4840FFDB0645}"/>
    <cellStyle name="Comma 2 6 3 4 3 3" xfId="20085" xr:uid="{E8073EF9-86E6-4D42-9F5D-7B88C26435F0}"/>
    <cellStyle name="Comma 2 6 3 4 3 3 2" xfId="50909" xr:uid="{81BE6152-5ED8-4DE3-9127-429CF78FA0B2}"/>
    <cellStyle name="Comma 2 6 3 4 3 4" xfId="35499" xr:uid="{BBAADCD5-DBB7-49DF-BECE-34CF66DBFF35}"/>
    <cellStyle name="Comma 2 6 3 4 4" xfId="8680" xr:uid="{6F6416CF-7720-49D6-AF9D-FA61EB6C5A5B}"/>
    <cellStyle name="Comma 2 6 3 4 4 2" xfId="24091" xr:uid="{9B0BCEC3-92F1-4D39-88D3-5887BB4D699D}"/>
    <cellStyle name="Comma 2 6 3 4 4 2 2" xfId="54915" xr:uid="{A257F858-646C-4700-833D-ED551219B999}"/>
    <cellStyle name="Comma 2 6 3 4 4 3" xfId="39505" xr:uid="{AC009F86-C759-436F-B483-E05733332168}"/>
    <cellStyle name="Comma 2 6 3 4 5" xfId="16282" xr:uid="{C2CEC482-5C5C-4588-8D3A-A2A0C2AF1576}"/>
    <cellStyle name="Comma 2 6 3 4 5 2" xfId="47106" xr:uid="{B984710D-7134-42BB-9337-EC9FD1303CB1}"/>
    <cellStyle name="Comma 2 6 3 4 6" xfId="31696" xr:uid="{443CE0AC-203C-472D-9BFE-6A36048900D2}"/>
    <cellStyle name="Comma 2 6 3 5" xfId="1502" xr:uid="{D75388BE-1A9A-4C6B-B15B-B9BF90DF4C85}"/>
    <cellStyle name="Comma 2 6 3 5 2" xfId="3401" xr:uid="{92664D81-9E49-44DD-B060-993EFD74BDFE}"/>
    <cellStyle name="Comma 2 6 3 5 2 2" xfId="7204" xr:uid="{627BA0A4-FFC8-430E-8742-83F4F2F909A0}"/>
    <cellStyle name="Comma 2 6 3 5 2 2 2" xfId="15015" xr:uid="{DF886AA5-478B-4E8F-9852-B7A5926215CF}"/>
    <cellStyle name="Comma 2 6 3 5 2 2 2 2" xfId="30426" xr:uid="{E95C60B5-6D50-4385-B068-64491932EDDE}"/>
    <cellStyle name="Comma 2 6 3 5 2 2 2 2 2" xfId="61250" xr:uid="{ABBB6ABF-76F2-4FF3-8DB1-EA526DF0DDBB}"/>
    <cellStyle name="Comma 2 6 3 5 2 2 2 3" xfId="45840" xr:uid="{61F8F6A1-D7E8-4DD3-BAD6-4AD416167FF7}"/>
    <cellStyle name="Comma 2 6 3 5 2 2 3" xfId="22617" xr:uid="{3D77CB60-A666-434B-B21B-C42778BC41FB}"/>
    <cellStyle name="Comma 2 6 3 5 2 2 3 2" xfId="53441" xr:uid="{7C7B4256-E543-44DF-8027-24A1D62F6A96}"/>
    <cellStyle name="Comma 2 6 3 5 2 2 4" xfId="38031" xr:uid="{C47F03E7-530C-4DAA-A6EA-CA6F094A6E6C}"/>
    <cellStyle name="Comma 2 6 3 5 2 3" xfId="11212" xr:uid="{D0897D67-F9BE-4C11-9266-B7BDD7B516C9}"/>
    <cellStyle name="Comma 2 6 3 5 2 3 2" xfId="26623" xr:uid="{31EABE43-670B-4823-8429-A8558F3C8AC6}"/>
    <cellStyle name="Comma 2 6 3 5 2 3 2 2" xfId="57447" xr:uid="{9FC1C67A-981B-4D82-91D9-74E58D97D3F5}"/>
    <cellStyle name="Comma 2 6 3 5 2 3 3" xfId="42037" xr:uid="{A199ADA5-391B-4AF2-8519-E4FBE4C4714E}"/>
    <cellStyle name="Comma 2 6 3 5 2 4" xfId="18814" xr:uid="{D615AE0A-DDCA-4226-8DF7-E85761F8FD32}"/>
    <cellStyle name="Comma 2 6 3 5 2 4 2" xfId="49638" xr:uid="{1C2D6457-F8CB-4250-884F-5E963A499DCA}"/>
    <cellStyle name="Comma 2 6 3 5 2 5" xfId="34228" xr:uid="{F9E64C66-419C-4511-9216-E41F18CAB0F4}"/>
    <cellStyle name="Comma 2 6 3 5 3" xfId="5305" xr:uid="{C5707150-A139-4F1E-85D4-D1F62CBBE51E}"/>
    <cellStyle name="Comma 2 6 3 5 3 2" xfId="13116" xr:uid="{B478236F-33AA-42FC-880A-A9D65E3AF523}"/>
    <cellStyle name="Comma 2 6 3 5 3 2 2" xfId="28527" xr:uid="{26E73589-21FC-4C55-A1A5-FFA258AB2564}"/>
    <cellStyle name="Comma 2 6 3 5 3 2 2 2" xfId="59351" xr:uid="{6E6C057D-DAD5-4416-8354-4BCB0EB68B2E}"/>
    <cellStyle name="Comma 2 6 3 5 3 2 3" xfId="43941" xr:uid="{F3562FAA-4200-4A34-AC88-5EB45B28BD60}"/>
    <cellStyle name="Comma 2 6 3 5 3 3" xfId="20718" xr:uid="{11A6CFAB-B19B-4B6A-9478-F17749585DDE}"/>
    <cellStyle name="Comma 2 6 3 5 3 3 2" xfId="51542" xr:uid="{72740BCB-04F5-4D5B-97AE-53A9563E5E79}"/>
    <cellStyle name="Comma 2 6 3 5 3 4" xfId="36132" xr:uid="{942B59D0-DC0B-426D-9B2B-B603200B78B3}"/>
    <cellStyle name="Comma 2 6 3 5 4" xfId="9313" xr:uid="{7D1A6708-AF1E-40A5-A2B8-2D9F543351B3}"/>
    <cellStyle name="Comma 2 6 3 5 4 2" xfId="24724" xr:uid="{9DFB07AD-F9CB-40C9-879E-AD86E7772CC2}"/>
    <cellStyle name="Comma 2 6 3 5 4 2 2" xfId="55548" xr:uid="{FC1E912E-F6D8-4EC8-BFD6-7386E77EBA7D}"/>
    <cellStyle name="Comma 2 6 3 5 4 3" xfId="40138" xr:uid="{BD7E9A8E-6494-47F2-963B-AD6DCA509098}"/>
    <cellStyle name="Comma 2 6 3 5 5" xfId="16915" xr:uid="{7E88E5F1-7D44-45FA-8692-19B9CD5F4FAB}"/>
    <cellStyle name="Comma 2 6 3 5 5 2" xfId="47739" xr:uid="{6396A06B-253D-4143-95D7-3547EBD420C9}"/>
    <cellStyle name="Comma 2 6 3 5 6" xfId="32329" xr:uid="{0274F038-CBB1-4336-B8A7-77A99CF0F7B6}"/>
    <cellStyle name="Comma 2 6 3 6" xfId="2135" xr:uid="{C7F0D91C-E306-47C2-94E5-BDB238A033E2}"/>
    <cellStyle name="Comma 2 6 3 6 2" xfId="5938" xr:uid="{22692C52-DE39-480E-8EAB-803DA42B3D0A}"/>
    <cellStyle name="Comma 2 6 3 6 2 2" xfId="13749" xr:uid="{4F057D54-10DD-4B9F-B812-6C1724400573}"/>
    <cellStyle name="Comma 2 6 3 6 2 2 2" xfId="29160" xr:uid="{EF5663FB-103C-43D0-B108-9A4521713D92}"/>
    <cellStyle name="Comma 2 6 3 6 2 2 2 2" xfId="59984" xr:uid="{B519C7EB-E0C2-4822-B9F4-A531F043E89F}"/>
    <cellStyle name="Comma 2 6 3 6 2 2 3" xfId="44574" xr:uid="{D0129212-D9B8-4D91-B7CF-DC97200B14F2}"/>
    <cellStyle name="Comma 2 6 3 6 2 3" xfId="21351" xr:uid="{17868674-F383-4676-8056-A9D2CE10657C}"/>
    <cellStyle name="Comma 2 6 3 6 2 3 2" xfId="52175" xr:uid="{0EC86B7D-B496-465B-8EAC-18CCC6A8AE08}"/>
    <cellStyle name="Comma 2 6 3 6 2 4" xfId="36765" xr:uid="{0B068C1A-DD34-41B8-9E2A-AF92625D9F82}"/>
    <cellStyle name="Comma 2 6 3 6 3" xfId="9946" xr:uid="{813CC33C-4A30-4AD9-B322-490A8B5AE241}"/>
    <cellStyle name="Comma 2 6 3 6 3 2" xfId="25357" xr:uid="{4A3DC584-AA1F-4A33-A896-C5FA55713FBB}"/>
    <cellStyle name="Comma 2 6 3 6 3 2 2" xfId="56181" xr:uid="{DBD2DB7D-4631-4EDE-A6A3-DFB06FC0DB08}"/>
    <cellStyle name="Comma 2 6 3 6 3 3" xfId="40771" xr:uid="{6F88B002-288E-4CBA-9D38-46C5EB74F1E4}"/>
    <cellStyle name="Comma 2 6 3 6 4" xfId="17548" xr:uid="{739CAB82-1887-4AA7-B380-EE9E012A67CF}"/>
    <cellStyle name="Comma 2 6 3 6 4 2" xfId="48372" xr:uid="{C14AA713-E59C-49B8-A965-BA404B816135}"/>
    <cellStyle name="Comma 2 6 3 6 5" xfId="32962" xr:uid="{0A4C5D8E-B318-44E0-89D4-E8C27CAC8901}"/>
    <cellStyle name="Comma 2 6 3 7" xfId="4039" xr:uid="{6C8CC3F4-5A29-4636-9648-468E35348589}"/>
    <cellStyle name="Comma 2 6 3 7 2" xfId="11850" xr:uid="{E2811149-FF1B-4E3C-8281-958ADAB85588}"/>
    <cellStyle name="Comma 2 6 3 7 2 2" xfId="27261" xr:uid="{DE5297B1-F21A-4E4F-A28F-5D70D1013635}"/>
    <cellStyle name="Comma 2 6 3 7 2 2 2" xfId="58085" xr:uid="{BA184867-6EA4-4B73-B869-AF642E76A056}"/>
    <cellStyle name="Comma 2 6 3 7 2 3" xfId="42675" xr:uid="{2D6DF05A-50EB-4803-B970-07AE9DB5C08F}"/>
    <cellStyle name="Comma 2 6 3 7 3" xfId="19452" xr:uid="{1AC49204-389C-4731-9240-C71CCE2B44F8}"/>
    <cellStyle name="Comma 2 6 3 7 3 2" xfId="50276" xr:uid="{26CA10F3-FDFB-4D79-998B-36DF172DF744}"/>
    <cellStyle name="Comma 2 6 3 7 4" xfId="34866" xr:uid="{06729823-973F-4723-915B-7F8CF0B94DFB}"/>
    <cellStyle name="Comma 2 6 3 8" xfId="8047" xr:uid="{91204714-6632-4C8F-88B0-02270456ADCF}"/>
    <cellStyle name="Comma 2 6 3 8 2" xfId="23458" xr:uid="{636C7075-493A-416E-9F9F-387B93131740}"/>
    <cellStyle name="Comma 2 6 3 8 2 2" xfId="54282" xr:uid="{E1ABCD52-D37E-4DF4-9549-AC7C78CC163D}"/>
    <cellStyle name="Comma 2 6 3 8 3" xfId="38872" xr:uid="{1D829FFC-E2EA-44E4-BBA4-ABA85DF05DC6}"/>
    <cellStyle name="Comma 2 6 3 9" xfId="7838" xr:uid="{172A662D-A2FB-43EA-BCB0-FCEEEBCCB2C2}"/>
    <cellStyle name="Comma 2 6 3 9 2" xfId="23249" xr:uid="{F6EFAF29-DCDB-4660-97A1-C30C82D8CA7F}"/>
    <cellStyle name="Comma 2 6 3 9 2 2" xfId="54073" xr:uid="{558AE564-FC28-4091-805B-58A975771BF1}"/>
    <cellStyle name="Comma 2 6 3 9 3" xfId="38663" xr:uid="{9658949C-7DD1-4B54-A396-9AC9452BE925}"/>
    <cellStyle name="Comma 2 6 4" xfId="155" xr:uid="{0509A790-51D8-4319-B419-09054ED8B936}"/>
    <cellStyle name="Comma 2 6 4 10" xfId="15569" xr:uid="{71F787F0-03C1-46D8-9884-9D906D1CA0BC}"/>
    <cellStyle name="Comma 2 6 4 10 2" xfId="46393" xr:uid="{1B5CEF8A-75C4-496F-A958-8E92ECC8211C}"/>
    <cellStyle name="Comma 2 6 4 11" xfId="30983" xr:uid="{79922CA0-2120-4D82-95F0-9A2609EDBA30}"/>
    <cellStyle name="Comma 2 6 4 2" xfId="578" xr:uid="{CCCCC3E9-E00F-4490-A6AD-AF4A0573A59C}"/>
    <cellStyle name="Comma 2 6 4 2 2" xfId="1211" xr:uid="{38F68DC5-709D-4928-854F-B68767C7A166}"/>
    <cellStyle name="Comma 2 6 4 2 2 2" xfId="3110" xr:uid="{1E8F3EB8-59F3-4C27-82AC-3440C0959A3C}"/>
    <cellStyle name="Comma 2 6 4 2 2 2 2" xfId="6913" xr:uid="{282B16E3-8BCA-4955-AD05-EDF92EA72BB6}"/>
    <cellStyle name="Comma 2 6 4 2 2 2 2 2" xfId="14724" xr:uid="{80561DF0-A47D-419B-B6A6-EA34A17A5136}"/>
    <cellStyle name="Comma 2 6 4 2 2 2 2 2 2" xfId="30135" xr:uid="{7E00B45F-5A33-4A44-AF1B-90379C9B56C9}"/>
    <cellStyle name="Comma 2 6 4 2 2 2 2 2 2 2" xfId="60959" xr:uid="{0EDF8AA4-101B-42EF-8D4A-0794D8384ADA}"/>
    <cellStyle name="Comma 2 6 4 2 2 2 2 2 3" xfId="45549" xr:uid="{0C9C2C84-BFAC-4397-9190-2325601FFA66}"/>
    <cellStyle name="Comma 2 6 4 2 2 2 2 3" xfId="22326" xr:uid="{074A5204-DBC8-4DF5-AD77-E8D1D07A57FC}"/>
    <cellStyle name="Comma 2 6 4 2 2 2 2 3 2" xfId="53150" xr:uid="{D573312C-3129-4401-A2AF-F10A2001720A}"/>
    <cellStyle name="Comma 2 6 4 2 2 2 2 4" xfId="37740" xr:uid="{A89FAF41-7189-4E56-A9A9-43E55115BA87}"/>
    <cellStyle name="Comma 2 6 4 2 2 2 3" xfId="10921" xr:uid="{E164C0BE-970B-439D-B2C2-86403D5BE21E}"/>
    <cellStyle name="Comma 2 6 4 2 2 2 3 2" xfId="26332" xr:uid="{8A105867-2BB9-4D59-BF4B-50B2804512BE}"/>
    <cellStyle name="Comma 2 6 4 2 2 2 3 2 2" xfId="57156" xr:uid="{EF21F56F-9992-4177-8643-B4A12DEA95A7}"/>
    <cellStyle name="Comma 2 6 4 2 2 2 3 3" xfId="41746" xr:uid="{5B6EEDEA-9EB4-4771-A821-3E70303DDD0D}"/>
    <cellStyle name="Comma 2 6 4 2 2 2 4" xfId="18523" xr:uid="{C1E1B42C-034B-417D-8ADC-9AAA62F00E2E}"/>
    <cellStyle name="Comma 2 6 4 2 2 2 4 2" xfId="49347" xr:uid="{E92EF349-DDE3-4709-8F69-93FFD271DCAF}"/>
    <cellStyle name="Comma 2 6 4 2 2 2 5" xfId="33937" xr:uid="{C833643A-A576-474A-9845-5122E5D80D7D}"/>
    <cellStyle name="Comma 2 6 4 2 2 3" xfId="5014" xr:uid="{D1C43996-165B-40FE-80A1-89A59DB6EA21}"/>
    <cellStyle name="Comma 2 6 4 2 2 3 2" xfId="12825" xr:uid="{CA120BD1-AF9F-4CBA-8E39-F73114656DAC}"/>
    <cellStyle name="Comma 2 6 4 2 2 3 2 2" xfId="28236" xr:uid="{538FC386-465B-4C8E-B546-78F2AAEA5974}"/>
    <cellStyle name="Comma 2 6 4 2 2 3 2 2 2" xfId="59060" xr:uid="{0D5C63A9-CEAB-4FB8-A983-ABCA53368F09}"/>
    <cellStyle name="Comma 2 6 4 2 2 3 2 3" xfId="43650" xr:uid="{C9B182B6-6F00-4F32-8879-BEC3986A0182}"/>
    <cellStyle name="Comma 2 6 4 2 2 3 3" xfId="20427" xr:uid="{1B68BEE1-23B8-4B48-B9DD-A9548112A01C}"/>
    <cellStyle name="Comma 2 6 4 2 2 3 3 2" xfId="51251" xr:uid="{CCCDF822-03FE-4F3E-BB54-8F487D6599BD}"/>
    <cellStyle name="Comma 2 6 4 2 2 3 4" xfId="35841" xr:uid="{9271FC5E-54EB-41E8-92A2-5D9A97833F22}"/>
    <cellStyle name="Comma 2 6 4 2 2 4" xfId="9022" xr:uid="{9F9D279B-8046-4808-816F-35CEC0CE7D4C}"/>
    <cellStyle name="Comma 2 6 4 2 2 4 2" xfId="24433" xr:uid="{C5C04023-8144-4FA4-A8FA-FB8B85F41BFC}"/>
    <cellStyle name="Comma 2 6 4 2 2 4 2 2" xfId="55257" xr:uid="{5FA1B224-4FC5-4B25-A2C9-C7B4BA768324}"/>
    <cellStyle name="Comma 2 6 4 2 2 4 3" xfId="39847" xr:uid="{D3F4E926-C1CF-4583-A2DE-C3D784C2960F}"/>
    <cellStyle name="Comma 2 6 4 2 2 5" xfId="16624" xr:uid="{39DE2C59-9A13-4235-89D5-1BD640E8B072}"/>
    <cellStyle name="Comma 2 6 4 2 2 5 2" xfId="47448" xr:uid="{E66695DE-46D5-4E44-A57C-3C26B1781A91}"/>
    <cellStyle name="Comma 2 6 4 2 2 6" xfId="32038" xr:uid="{9992A44D-EB4A-4543-A984-6298FA1C0A63}"/>
    <cellStyle name="Comma 2 6 4 2 3" xfId="1844" xr:uid="{AEBEFF50-087A-4DC7-8B98-BD5E4961CDAE}"/>
    <cellStyle name="Comma 2 6 4 2 3 2" xfId="3743" xr:uid="{44B06F2F-80E3-4A54-97DC-3688F07BAC5A}"/>
    <cellStyle name="Comma 2 6 4 2 3 2 2" xfId="7546" xr:uid="{363904FF-E9E6-4E1B-B642-D9A45445512B}"/>
    <cellStyle name="Comma 2 6 4 2 3 2 2 2" xfId="15357" xr:uid="{94D1E42A-0FBD-426A-AC0E-F4A455212725}"/>
    <cellStyle name="Comma 2 6 4 2 3 2 2 2 2" xfId="30768" xr:uid="{B23BEC67-D4FB-4786-A7FF-815716E4A3E2}"/>
    <cellStyle name="Comma 2 6 4 2 3 2 2 2 2 2" xfId="61592" xr:uid="{0E433324-51ED-413D-B4B2-1EF444B6A840}"/>
    <cellStyle name="Comma 2 6 4 2 3 2 2 2 3" xfId="46182" xr:uid="{3BB8AFD9-7AF9-4513-8146-FD4C3B67B33D}"/>
    <cellStyle name="Comma 2 6 4 2 3 2 2 3" xfId="22959" xr:uid="{E7B06E75-7AFA-4669-B21B-5C445B585EC9}"/>
    <cellStyle name="Comma 2 6 4 2 3 2 2 3 2" xfId="53783" xr:uid="{45C73CBE-305F-451F-989B-1E3BC9BCC1A3}"/>
    <cellStyle name="Comma 2 6 4 2 3 2 2 4" xfId="38373" xr:uid="{4C643DBA-5535-4D1B-9301-338285F7301F}"/>
    <cellStyle name="Comma 2 6 4 2 3 2 3" xfId="11554" xr:uid="{CB3380F7-C5CB-4486-9EDB-D98F68862018}"/>
    <cellStyle name="Comma 2 6 4 2 3 2 3 2" xfId="26965" xr:uid="{87246C28-D63F-45A1-A39D-BEAC3F337F28}"/>
    <cellStyle name="Comma 2 6 4 2 3 2 3 2 2" xfId="57789" xr:uid="{CEE5DFA2-DAFF-49D3-82B6-59C6451C33A9}"/>
    <cellStyle name="Comma 2 6 4 2 3 2 3 3" xfId="42379" xr:uid="{0F72C697-302A-4FA5-901A-80A35C7C590B}"/>
    <cellStyle name="Comma 2 6 4 2 3 2 4" xfId="19156" xr:uid="{AEE05DE9-973C-4DB9-8878-E7D8E9DD08AC}"/>
    <cellStyle name="Comma 2 6 4 2 3 2 4 2" xfId="49980" xr:uid="{575AC748-8DEA-49BB-B6B5-CB6369394D2B}"/>
    <cellStyle name="Comma 2 6 4 2 3 2 5" xfId="34570" xr:uid="{488D58F4-E58A-4A8F-B3FC-A3F735FDF835}"/>
    <cellStyle name="Comma 2 6 4 2 3 3" xfId="5647" xr:uid="{F962846E-1C16-461E-8754-1657B05AE9A6}"/>
    <cellStyle name="Comma 2 6 4 2 3 3 2" xfId="13458" xr:uid="{2DF2B5DB-99CA-4191-A853-DB88AA858F75}"/>
    <cellStyle name="Comma 2 6 4 2 3 3 2 2" xfId="28869" xr:uid="{95F592F1-3A99-4663-8BE5-4053FCF03364}"/>
    <cellStyle name="Comma 2 6 4 2 3 3 2 2 2" xfId="59693" xr:uid="{534F6B0F-ACBA-48EB-9586-3B51ACC52C3F}"/>
    <cellStyle name="Comma 2 6 4 2 3 3 2 3" xfId="44283" xr:uid="{6C5C5D67-EE02-4724-94EC-DC6481F9DE3A}"/>
    <cellStyle name="Comma 2 6 4 2 3 3 3" xfId="21060" xr:uid="{5565CDEC-9A32-4A21-BE33-E7D569B25101}"/>
    <cellStyle name="Comma 2 6 4 2 3 3 3 2" xfId="51884" xr:uid="{331EEFC0-BCAF-4504-BDE3-63B745E4AADA}"/>
    <cellStyle name="Comma 2 6 4 2 3 3 4" xfId="36474" xr:uid="{7AF862C5-3A91-4D3B-8687-18D75EBF9822}"/>
    <cellStyle name="Comma 2 6 4 2 3 4" xfId="9655" xr:uid="{B4E15911-3D9E-4200-9394-F4EB01DCCAFD}"/>
    <cellStyle name="Comma 2 6 4 2 3 4 2" xfId="25066" xr:uid="{BDF84DB5-0095-471F-B592-E75D2352AC32}"/>
    <cellStyle name="Comma 2 6 4 2 3 4 2 2" xfId="55890" xr:uid="{7ADBEE74-EAED-4770-B701-AFB8EA89F818}"/>
    <cellStyle name="Comma 2 6 4 2 3 4 3" xfId="40480" xr:uid="{0FC2DD25-0C60-4E7C-A3B4-7978916DAAF7}"/>
    <cellStyle name="Comma 2 6 4 2 3 5" xfId="17257" xr:uid="{0554F135-35F9-4A5B-9182-6B3D242A9122}"/>
    <cellStyle name="Comma 2 6 4 2 3 5 2" xfId="48081" xr:uid="{890A0ECF-97CC-4827-92A6-46090A470EC8}"/>
    <cellStyle name="Comma 2 6 4 2 3 6" xfId="32671" xr:uid="{4FE8E931-CB88-483E-A54D-AB8BEB7AA976}"/>
    <cellStyle name="Comma 2 6 4 2 4" xfId="2477" xr:uid="{784DD16B-63E5-49B5-9C53-86309BAF7D42}"/>
    <cellStyle name="Comma 2 6 4 2 4 2" xfId="6280" xr:uid="{23A2BB15-687F-4BF7-B9E7-2610088109D4}"/>
    <cellStyle name="Comma 2 6 4 2 4 2 2" xfId="14091" xr:uid="{B74FFF89-D34A-470C-AAB2-1EAFEED6B439}"/>
    <cellStyle name="Comma 2 6 4 2 4 2 2 2" xfId="29502" xr:uid="{1B97A9D3-6A9B-4408-802D-BBF2A0C1EE5F}"/>
    <cellStyle name="Comma 2 6 4 2 4 2 2 2 2" xfId="60326" xr:uid="{BAF29585-9DA7-46FF-9333-71194365AD74}"/>
    <cellStyle name="Comma 2 6 4 2 4 2 2 3" xfId="44916" xr:uid="{FD16139A-6D6A-4E6A-A698-F021D26E553B}"/>
    <cellStyle name="Comma 2 6 4 2 4 2 3" xfId="21693" xr:uid="{B1704187-3205-4EC2-A71B-B78B7A44C9CC}"/>
    <cellStyle name="Comma 2 6 4 2 4 2 3 2" xfId="52517" xr:uid="{256A3FFA-BC47-4FC6-9AC0-E178E6B26D36}"/>
    <cellStyle name="Comma 2 6 4 2 4 2 4" xfId="37107" xr:uid="{128BADFA-E7B8-4813-A82C-806661587D99}"/>
    <cellStyle name="Comma 2 6 4 2 4 3" xfId="10288" xr:uid="{61BFD34C-89B9-479A-B621-D0B3FE87A016}"/>
    <cellStyle name="Comma 2 6 4 2 4 3 2" xfId="25699" xr:uid="{5539FA8A-4BEB-45F8-9AF9-CCD340CC8D59}"/>
    <cellStyle name="Comma 2 6 4 2 4 3 2 2" xfId="56523" xr:uid="{8CB5E70E-9297-4D0A-AC48-86B3896D6E81}"/>
    <cellStyle name="Comma 2 6 4 2 4 3 3" xfId="41113" xr:uid="{4257AD6F-1FA9-4F8C-BF47-C93C2523E287}"/>
    <cellStyle name="Comma 2 6 4 2 4 4" xfId="17890" xr:uid="{170ECEA0-21DE-4630-A776-E75676B8095E}"/>
    <cellStyle name="Comma 2 6 4 2 4 4 2" xfId="48714" xr:uid="{AC1FAC66-99C7-46A5-A89F-B2AE9918349F}"/>
    <cellStyle name="Comma 2 6 4 2 4 5" xfId="33304" xr:uid="{1FB5F4C0-757A-4089-A4BC-BFC6BF84673F}"/>
    <cellStyle name="Comma 2 6 4 2 5" xfId="4381" xr:uid="{E4B73A97-AD56-4720-B325-BA79D2B4E6D8}"/>
    <cellStyle name="Comma 2 6 4 2 5 2" xfId="12192" xr:uid="{B30FB9D2-BB40-47A8-B9A9-555EE3721795}"/>
    <cellStyle name="Comma 2 6 4 2 5 2 2" xfId="27603" xr:uid="{46DC2139-E8AE-4BA7-9EB2-7949CDF5FB4E}"/>
    <cellStyle name="Comma 2 6 4 2 5 2 2 2" xfId="58427" xr:uid="{26D0F4B9-DA29-467A-9B85-12EB6F06A2BC}"/>
    <cellStyle name="Comma 2 6 4 2 5 2 3" xfId="43017" xr:uid="{084408E8-5027-418F-AA3A-EB7019CF881B}"/>
    <cellStyle name="Comma 2 6 4 2 5 3" xfId="19794" xr:uid="{9573EBCD-BA2B-44A9-AF27-D4F2A7B318BA}"/>
    <cellStyle name="Comma 2 6 4 2 5 3 2" xfId="50618" xr:uid="{92F50001-AA8E-43FB-82B3-D30C2DDD19A4}"/>
    <cellStyle name="Comma 2 6 4 2 5 4" xfId="35208" xr:uid="{59A9C44E-156C-45D0-BCD6-823F29812C79}"/>
    <cellStyle name="Comma 2 6 4 2 6" xfId="8389" xr:uid="{76381C0D-CB18-4FD3-A1D0-CAD926E0C7E3}"/>
    <cellStyle name="Comma 2 6 4 2 6 2" xfId="23800" xr:uid="{9EDBFDA7-A30C-4AD9-A623-037AFBFAA4E8}"/>
    <cellStyle name="Comma 2 6 4 2 6 2 2" xfId="54624" xr:uid="{8B54853D-50F7-4B16-934E-B7659583233D}"/>
    <cellStyle name="Comma 2 6 4 2 6 3" xfId="39214" xr:uid="{1B69A767-EE4C-42E1-A84E-59122844BC1D}"/>
    <cellStyle name="Comma 2 6 4 2 7" xfId="15991" xr:uid="{98EB5648-CD3C-4D92-800C-3B0FA0F09360}"/>
    <cellStyle name="Comma 2 6 4 2 7 2" xfId="46815" xr:uid="{755A0188-1DE5-47F4-8090-B9A3B318FCDC}"/>
    <cellStyle name="Comma 2 6 4 2 8" xfId="31405" xr:uid="{F5338B8C-413B-4A5E-86C9-1727BAFF03DE}"/>
    <cellStyle name="Comma 2 6 4 3" xfId="369" xr:uid="{46CF6AE7-075B-41C6-800D-E2D6C0724275}"/>
    <cellStyle name="Comma 2 6 4 3 2" xfId="1002" xr:uid="{8D5CB395-B02D-4607-823E-149D4AB6DC05}"/>
    <cellStyle name="Comma 2 6 4 3 2 2" xfId="2901" xr:uid="{AD2725C2-11C4-4863-9A8F-DA746247D8A0}"/>
    <cellStyle name="Comma 2 6 4 3 2 2 2" xfId="6704" xr:uid="{D415A9D0-C949-4D05-8C6C-855A39897DE3}"/>
    <cellStyle name="Comma 2 6 4 3 2 2 2 2" xfId="14515" xr:uid="{35E425D3-5970-4EDF-AA73-49EA1B71FC79}"/>
    <cellStyle name="Comma 2 6 4 3 2 2 2 2 2" xfId="29926" xr:uid="{797702DB-26FF-4227-8C31-30B0CED9C4D5}"/>
    <cellStyle name="Comma 2 6 4 3 2 2 2 2 2 2" xfId="60750" xr:uid="{D5D662C3-1EE3-4A91-A73D-A2B3D173AC74}"/>
    <cellStyle name="Comma 2 6 4 3 2 2 2 2 3" xfId="45340" xr:uid="{9082F422-68AC-409E-8E0B-93AB7639E57B}"/>
    <cellStyle name="Comma 2 6 4 3 2 2 2 3" xfId="22117" xr:uid="{FCD6475E-8967-480E-AB3C-753DF2E97A14}"/>
    <cellStyle name="Comma 2 6 4 3 2 2 2 3 2" xfId="52941" xr:uid="{21B2601A-28C9-43DC-B95B-8DA2B7C35D64}"/>
    <cellStyle name="Comma 2 6 4 3 2 2 2 4" xfId="37531" xr:uid="{41CE9582-A012-41C1-8F6C-E5893AAF00BF}"/>
    <cellStyle name="Comma 2 6 4 3 2 2 3" xfId="10712" xr:uid="{C020884D-5B62-4159-84D4-4595F4A0E940}"/>
    <cellStyle name="Comma 2 6 4 3 2 2 3 2" xfId="26123" xr:uid="{89A7CDF1-D734-4A95-BB07-8B1271B07304}"/>
    <cellStyle name="Comma 2 6 4 3 2 2 3 2 2" xfId="56947" xr:uid="{509A08B6-32AA-4EE6-AAA6-13F315C63E81}"/>
    <cellStyle name="Comma 2 6 4 3 2 2 3 3" xfId="41537" xr:uid="{156D44F2-A884-42F3-87AC-8EC08EC69E0F}"/>
    <cellStyle name="Comma 2 6 4 3 2 2 4" xfId="18314" xr:uid="{50259F02-E4AD-4C32-AB25-146974552AEE}"/>
    <cellStyle name="Comma 2 6 4 3 2 2 4 2" xfId="49138" xr:uid="{E00F0896-6E01-4941-A637-CA8595767641}"/>
    <cellStyle name="Comma 2 6 4 3 2 2 5" xfId="33728" xr:uid="{A2AC6CAC-44AC-4FAC-8086-A8BD4AEE9A27}"/>
    <cellStyle name="Comma 2 6 4 3 2 3" xfId="4805" xr:uid="{5C9CD2F5-4EE5-408A-8D10-882DB2FA588D}"/>
    <cellStyle name="Comma 2 6 4 3 2 3 2" xfId="12616" xr:uid="{9186F47E-B485-4136-A6A3-43387C7B9433}"/>
    <cellStyle name="Comma 2 6 4 3 2 3 2 2" xfId="28027" xr:uid="{A9C86A09-E15A-4E71-AF9D-48105A0D91DB}"/>
    <cellStyle name="Comma 2 6 4 3 2 3 2 2 2" xfId="58851" xr:uid="{DB9A884B-DE06-4E93-A1AE-AFA00E5B87B8}"/>
    <cellStyle name="Comma 2 6 4 3 2 3 2 3" xfId="43441" xr:uid="{526A807A-9989-4C26-A5DD-22452926653E}"/>
    <cellStyle name="Comma 2 6 4 3 2 3 3" xfId="20218" xr:uid="{7AD916A0-5257-41A7-9E80-430CC9A6344D}"/>
    <cellStyle name="Comma 2 6 4 3 2 3 3 2" xfId="51042" xr:uid="{BC8135AF-7AB9-4697-AB8B-E49D9E4A0B7A}"/>
    <cellStyle name="Comma 2 6 4 3 2 3 4" xfId="35632" xr:uid="{36DA1D7D-6AFB-43F4-8EC4-CA2A7DE81F3A}"/>
    <cellStyle name="Comma 2 6 4 3 2 4" xfId="8813" xr:uid="{B4F1BD47-8839-443B-B197-A0AB17CEA4B6}"/>
    <cellStyle name="Comma 2 6 4 3 2 4 2" xfId="24224" xr:uid="{E6EDC1AC-479E-4441-ADCA-D7F08AD08CF2}"/>
    <cellStyle name="Comma 2 6 4 3 2 4 2 2" xfId="55048" xr:uid="{FB44FA86-7C87-4638-99C0-BE7ACF7A7B72}"/>
    <cellStyle name="Comma 2 6 4 3 2 4 3" xfId="39638" xr:uid="{29FF8670-377D-451F-8DD3-D493F981833A}"/>
    <cellStyle name="Comma 2 6 4 3 2 5" xfId="16415" xr:uid="{AF0C13EF-422A-42D9-864D-D897F18AC096}"/>
    <cellStyle name="Comma 2 6 4 3 2 5 2" xfId="47239" xr:uid="{6C458BA1-C8F2-4B05-94A3-BC41AA84CAB1}"/>
    <cellStyle name="Comma 2 6 4 3 2 6" xfId="31829" xr:uid="{4A99D93E-0867-4203-A800-EFF99B8DAE98}"/>
    <cellStyle name="Comma 2 6 4 3 3" xfId="1635" xr:uid="{F6C067B0-26FE-4A95-9FC8-0A8E427EEC2D}"/>
    <cellStyle name="Comma 2 6 4 3 3 2" xfId="3534" xr:uid="{F3F3EA21-0588-42B1-A9E8-7105D72CDB5F}"/>
    <cellStyle name="Comma 2 6 4 3 3 2 2" xfId="7337" xr:uid="{A2DD2357-99B7-43AE-A367-C2C22DE7FA64}"/>
    <cellStyle name="Comma 2 6 4 3 3 2 2 2" xfId="15148" xr:uid="{8AB55C21-96C6-44BA-8F70-401031017EAE}"/>
    <cellStyle name="Comma 2 6 4 3 3 2 2 2 2" xfId="30559" xr:uid="{FCF79446-FAA7-4611-B14A-A7206A93A8D8}"/>
    <cellStyle name="Comma 2 6 4 3 3 2 2 2 2 2" xfId="61383" xr:uid="{41FFC48A-EAAE-4F69-8404-DC29B2A71E21}"/>
    <cellStyle name="Comma 2 6 4 3 3 2 2 2 3" xfId="45973" xr:uid="{8565E0E5-8462-4252-9D0E-29A70BE66761}"/>
    <cellStyle name="Comma 2 6 4 3 3 2 2 3" xfId="22750" xr:uid="{88980818-9DEB-4CB0-AD9D-17FA80DC9BDC}"/>
    <cellStyle name="Comma 2 6 4 3 3 2 2 3 2" xfId="53574" xr:uid="{0529277D-CC42-4D50-A6AA-C7BC77040B0F}"/>
    <cellStyle name="Comma 2 6 4 3 3 2 2 4" xfId="38164" xr:uid="{2898BBF0-7D93-43CE-B163-0B922E07780D}"/>
    <cellStyle name="Comma 2 6 4 3 3 2 3" xfId="11345" xr:uid="{2D7EA742-2961-4008-9299-B5D34D90F795}"/>
    <cellStyle name="Comma 2 6 4 3 3 2 3 2" xfId="26756" xr:uid="{36327D38-32A7-4C56-A6BF-3C289A7B759C}"/>
    <cellStyle name="Comma 2 6 4 3 3 2 3 2 2" xfId="57580" xr:uid="{5C204D76-BCB6-49CB-8867-5F1EBE6D625D}"/>
    <cellStyle name="Comma 2 6 4 3 3 2 3 3" xfId="42170" xr:uid="{4ACD0E89-F342-432B-AEAC-C9C685F47155}"/>
    <cellStyle name="Comma 2 6 4 3 3 2 4" xfId="18947" xr:uid="{C6FDC4A0-BC13-4524-ADBC-D540481355D7}"/>
    <cellStyle name="Comma 2 6 4 3 3 2 4 2" xfId="49771" xr:uid="{15ABA8FE-C9B6-493D-AA82-2AA36E65E0D7}"/>
    <cellStyle name="Comma 2 6 4 3 3 2 5" xfId="34361" xr:uid="{CFB8DB66-9A7A-423B-B21D-04A7CED23D35}"/>
    <cellStyle name="Comma 2 6 4 3 3 3" xfId="5438" xr:uid="{978A79B0-FBBA-4D1E-A768-079F4CAAD991}"/>
    <cellStyle name="Comma 2 6 4 3 3 3 2" xfId="13249" xr:uid="{AE8226B5-BED0-4568-926D-20F70E794B00}"/>
    <cellStyle name="Comma 2 6 4 3 3 3 2 2" xfId="28660" xr:uid="{7D90FFCD-0590-44CC-A471-C40DF4EE2AB2}"/>
    <cellStyle name="Comma 2 6 4 3 3 3 2 2 2" xfId="59484" xr:uid="{7A5202B7-228D-4411-8249-C0AF45B2EDC5}"/>
    <cellStyle name="Comma 2 6 4 3 3 3 2 3" xfId="44074" xr:uid="{2BA5E3F3-3D1A-4DD0-9F5D-D5D4AED48EFD}"/>
    <cellStyle name="Comma 2 6 4 3 3 3 3" xfId="20851" xr:uid="{CEC35543-A042-4C23-B47C-D13EA0ABD59E}"/>
    <cellStyle name="Comma 2 6 4 3 3 3 3 2" xfId="51675" xr:uid="{BFFE17FE-5A01-4FD6-BF27-9A130B550164}"/>
    <cellStyle name="Comma 2 6 4 3 3 3 4" xfId="36265" xr:uid="{53344908-0791-4380-ADCD-E4C4BCACBFD4}"/>
    <cellStyle name="Comma 2 6 4 3 3 4" xfId="9446" xr:uid="{B6912003-FE40-407B-9C28-450257BCECC7}"/>
    <cellStyle name="Comma 2 6 4 3 3 4 2" xfId="24857" xr:uid="{E06C5462-E81B-422C-BA67-14AC1D5B6558}"/>
    <cellStyle name="Comma 2 6 4 3 3 4 2 2" xfId="55681" xr:uid="{E4A84885-4C57-48A8-891F-5D0E1FB3D990}"/>
    <cellStyle name="Comma 2 6 4 3 3 4 3" xfId="40271" xr:uid="{21852CCA-F743-4FDE-9E36-398C776D007B}"/>
    <cellStyle name="Comma 2 6 4 3 3 5" xfId="17048" xr:uid="{90429144-02F8-499A-9DCC-B845200C27C0}"/>
    <cellStyle name="Comma 2 6 4 3 3 5 2" xfId="47872" xr:uid="{7397FABB-BBA5-453F-A27E-9B816934C3B6}"/>
    <cellStyle name="Comma 2 6 4 3 3 6" xfId="32462" xr:uid="{F2DD29B1-3776-4656-83E6-3AE4229D7A4A}"/>
    <cellStyle name="Comma 2 6 4 3 4" xfId="2268" xr:uid="{C7535D6E-89D3-4385-BA15-59D77DCB553D}"/>
    <cellStyle name="Comma 2 6 4 3 4 2" xfId="6071" xr:uid="{DCA59B90-2ED6-430D-8FA9-2A752B411824}"/>
    <cellStyle name="Comma 2 6 4 3 4 2 2" xfId="13882" xr:uid="{E36A53A2-0251-498D-A5ED-3A15A3695924}"/>
    <cellStyle name="Comma 2 6 4 3 4 2 2 2" xfId="29293" xr:uid="{F38D2D94-7197-4711-8F50-9A1508D03340}"/>
    <cellStyle name="Comma 2 6 4 3 4 2 2 2 2" xfId="60117" xr:uid="{99FAFD66-2642-4244-B761-DABA1D2D5AC1}"/>
    <cellStyle name="Comma 2 6 4 3 4 2 2 3" xfId="44707" xr:uid="{220B0228-CE6F-47EE-8621-ED1A1176A970}"/>
    <cellStyle name="Comma 2 6 4 3 4 2 3" xfId="21484" xr:uid="{7973B178-166B-4993-A6E2-040077E56F65}"/>
    <cellStyle name="Comma 2 6 4 3 4 2 3 2" xfId="52308" xr:uid="{F6441D08-1EA7-4282-B763-FBC188B630BD}"/>
    <cellStyle name="Comma 2 6 4 3 4 2 4" xfId="36898" xr:uid="{EA47767F-222B-4D96-84C4-C6C42440968D}"/>
    <cellStyle name="Comma 2 6 4 3 4 3" xfId="10079" xr:uid="{8DEC013C-CFAF-465E-B3EA-5CC23D46C4B7}"/>
    <cellStyle name="Comma 2 6 4 3 4 3 2" xfId="25490" xr:uid="{D82EE997-8A20-4775-8C79-00C4D6927020}"/>
    <cellStyle name="Comma 2 6 4 3 4 3 2 2" xfId="56314" xr:uid="{581D2BB2-205F-47F3-9B0D-7A6F88A72121}"/>
    <cellStyle name="Comma 2 6 4 3 4 3 3" xfId="40904" xr:uid="{5A63C586-5249-44C0-8F46-824FE1CA5EB1}"/>
    <cellStyle name="Comma 2 6 4 3 4 4" xfId="17681" xr:uid="{F1493D61-76C0-48B4-A5B5-57C0C7617A28}"/>
    <cellStyle name="Comma 2 6 4 3 4 4 2" xfId="48505" xr:uid="{96DB7DD0-15F1-4BF4-84AA-7EB7F6D89502}"/>
    <cellStyle name="Comma 2 6 4 3 4 5" xfId="33095" xr:uid="{147542EF-D840-4CF8-BBFA-68412D57BD28}"/>
    <cellStyle name="Comma 2 6 4 3 5" xfId="4172" xr:uid="{FCA75888-063F-4A42-8249-039E99FEF060}"/>
    <cellStyle name="Comma 2 6 4 3 5 2" xfId="11983" xr:uid="{864D0A47-6179-4BBB-B6AF-DACF71E7330A}"/>
    <cellStyle name="Comma 2 6 4 3 5 2 2" xfId="27394" xr:uid="{50EAFBC4-C244-4152-AE87-6A88B8A7AAEB}"/>
    <cellStyle name="Comma 2 6 4 3 5 2 2 2" xfId="58218" xr:uid="{B94A3B38-AC79-4267-AFE4-E382B16315C1}"/>
    <cellStyle name="Comma 2 6 4 3 5 2 3" xfId="42808" xr:uid="{FB4366A8-8C1A-4045-99C2-E3FC9E6476B8}"/>
    <cellStyle name="Comma 2 6 4 3 5 3" xfId="19585" xr:uid="{B735EAED-94AC-4CC3-A97E-DCCB80113576}"/>
    <cellStyle name="Comma 2 6 4 3 5 3 2" xfId="50409" xr:uid="{BBD0BBA2-D680-4BF5-84BB-F8D9AEA86063}"/>
    <cellStyle name="Comma 2 6 4 3 5 4" xfId="34999" xr:uid="{ABBD8D79-9B1A-4712-9A71-AEBDD776BA67}"/>
    <cellStyle name="Comma 2 6 4 3 6" xfId="8180" xr:uid="{5E0D7036-A57C-4F90-A4EA-1DB7801D6A16}"/>
    <cellStyle name="Comma 2 6 4 3 6 2" xfId="23591" xr:uid="{B83F27B5-5619-4389-9E29-0AE92F275264}"/>
    <cellStyle name="Comma 2 6 4 3 6 2 2" xfId="54415" xr:uid="{7B290D74-AACD-407C-808A-0FBAD709F3A1}"/>
    <cellStyle name="Comma 2 6 4 3 6 3" xfId="39005" xr:uid="{7957F896-C533-424C-87FB-693DCFF3AEAF}"/>
    <cellStyle name="Comma 2 6 4 3 7" xfId="15782" xr:uid="{EB7A2E14-6B2B-4519-9D51-F60F740CFEDA}"/>
    <cellStyle name="Comma 2 6 4 3 7 2" xfId="46606" xr:uid="{769E28A2-57A9-4DD9-89AC-3E5B10138896}"/>
    <cellStyle name="Comma 2 6 4 3 8" xfId="31196" xr:uid="{F39ED339-9E41-4194-AADC-013FFB12D3A6}"/>
    <cellStyle name="Comma 2 6 4 4" xfId="789" xr:uid="{A7C3E566-609B-4579-BA18-FAB4E4A0D5FE}"/>
    <cellStyle name="Comma 2 6 4 4 2" xfId="2688" xr:uid="{DCA57A7A-BC26-41BC-A218-A92268DF5380}"/>
    <cellStyle name="Comma 2 6 4 4 2 2" xfId="6491" xr:uid="{92878C8C-D77C-4411-8C97-EDC638568BC5}"/>
    <cellStyle name="Comma 2 6 4 4 2 2 2" xfId="14302" xr:uid="{69F11773-68EC-4DEC-B401-B8F1918C8204}"/>
    <cellStyle name="Comma 2 6 4 4 2 2 2 2" xfId="29713" xr:uid="{3380B737-F9DF-47DA-9636-9F659B27E65C}"/>
    <cellStyle name="Comma 2 6 4 4 2 2 2 2 2" xfId="60537" xr:uid="{AFFE1CD1-1768-4656-A246-52C185DC5E3D}"/>
    <cellStyle name="Comma 2 6 4 4 2 2 2 3" xfId="45127" xr:uid="{EB958786-1F89-4783-BF45-D67DC5F44416}"/>
    <cellStyle name="Comma 2 6 4 4 2 2 3" xfId="21904" xr:uid="{C0AE269B-54D0-4214-98F5-622E8ED4766E}"/>
    <cellStyle name="Comma 2 6 4 4 2 2 3 2" xfId="52728" xr:uid="{40CB0995-CF1B-4DFD-8113-77675D327DF4}"/>
    <cellStyle name="Comma 2 6 4 4 2 2 4" xfId="37318" xr:uid="{DBD99584-3B08-4CD1-A27E-ED9F2674B918}"/>
    <cellStyle name="Comma 2 6 4 4 2 3" xfId="10499" xr:uid="{6C4B2011-1B1B-43F9-8E9E-160BBE14B159}"/>
    <cellStyle name="Comma 2 6 4 4 2 3 2" xfId="25910" xr:uid="{4ADF6F1F-AA21-4ECE-B9AE-0EB3122EC9D7}"/>
    <cellStyle name="Comma 2 6 4 4 2 3 2 2" xfId="56734" xr:uid="{A3902CFF-8242-447C-B229-1EC41BA1F713}"/>
    <cellStyle name="Comma 2 6 4 4 2 3 3" xfId="41324" xr:uid="{EA38EA77-A1B7-4C79-B636-2DD395E696C8}"/>
    <cellStyle name="Comma 2 6 4 4 2 4" xfId="18101" xr:uid="{797EDCC2-1DE7-4906-9689-A7C4FE2AE20E}"/>
    <cellStyle name="Comma 2 6 4 4 2 4 2" xfId="48925" xr:uid="{1AFBCE59-CA7D-4E66-BFA6-07B6EBB85743}"/>
    <cellStyle name="Comma 2 6 4 4 2 5" xfId="33515" xr:uid="{E4F11C21-F25A-427F-8B37-2B267F58EC61}"/>
    <cellStyle name="Comma 2 6 4 4 3" xfId="4592" xr:uid="{E98002E8-6CAB-4867-9D09-70D3E7A2F62B}"/>
    <cellStyle name="Comma 2 6 4 4 3 2" xfId="12403" xr:uid="{1FA508C1-5090-4CF0-8486-A05E7D3DCF91}"/>
    <cellStyle name="Comma 2 6 4 4 3 2 2" xfId="27814" xr:uid="{877C060F-EF55-4033-BD0D-60BB682E3F6B}"/>
    <cellStyle name="Comma 2 6 4 4 3 2 2 2" xfId="58638" xr:uid="{0054BEAD-5FB5-43F2-BEBE-E1B280FE1513}"/>
    <cellStyle name="Comma 2 6 4 4 3 2 3" xfId="43228" xr:uid="{F69126FA-1E29-4CE0-8327-6D9BDA97578A}"/>
    <cellStyle name="Comma 2 6 4 4 3 3" xfId="20005" xr:uid="{92AAADE0-EB2E-4F76-BFB6-3D562511B22F}"/>
    <cellStyle name="Comma 2 6 4 4 3 3 2" xfId="50829" xr:uid="{A69644BA-2998-4CB9-91BB-65BEC294BEA7}"/>
    <cellStyle name="Comma 2 6 4 4 3 4" xfId="35419" xr:uid="{41DDABD2-ECED-4868-80F7-3A325DCDFA06}"/>
    <cellStyle name="Comma 2 6 4 4 4" xfId="8600" xr:uid="{B8D3B0D8-B38E-4213-B546-61731A32502D}"/>
    <cellStyle name="Comma 2 6 4 4 4 2" xfId="24011" xr:uid="{AD9064E9-402F-48A6-A8C5-4BF1B9B36B5F}"/>
    <cellStyle name="Comma 2 6 4 4 4 2 2" xfId="54835" xr:uid="{B3DEEEF5-3877-4BBF-882C-ADD9BE5E9BB0}"/>
    <cellStyle name="Comma 2 6 4 4 4 3" xfId="39425" xr:uid="{9C9F4907-D76D-492A-B85F-69DFEED011B3}"/>
    <cellStyle name="Comma 2 6 4 4 5" xfId="16202" xr:uid="{B7A38D25-AD68-430E-B158-21B163C0599A}"/>
    <cellStyle name="Comma 2 6 4 4 5 2" xfId="47026" xr:uid="{1AC9B390-05DD-413B-83FF-DC602D108771}"/>
    <cellStyle name="Comma 2 6 4 4 6" xfId="31616" xr:uid="{CF3C71DF-64FB-43D8-B2B9-441B5A49C3C3}"/>
    <cellStyle name="Comma 2 6 4 5" xfId="1422" xr:uid="{F61BBEEE-2484-437B-A0CF-A74C2CC981EC}"/>
    <cellStyle name="Comma 2 6 4 5 2" xfId="3321" xr:uid="{9B29AF1E-93CE-4ECF-A9AF-59E1171632B2}"/>
    <cellStyle name="Comma 2 6 4 5 2 2" xfId="7124" xr:uid="{DDD72C76-B651-436E-B24D-5BB719260FB7}"/>
    <cellStyle name="Comma 2 6 4 5 2 2 2" xfId="14935" xr:uid="{FD01F16D-E2DC-4839-A7F7-5DA508C47F3C}"/>
    <cellStyle name="Comma 2 6 4 5 2 2 2 2" xfId="30346" xr:uid="{A343E6C6-8BC8-4136-9DCC-6D3A307CBF9E}"/>
    <cellStyle name="Comma 2 6 4 5 2 2 2 2 2" xfId="61170" xr:uid="{2B5E23E6-ED96-48C6-8C22-2BE3C45A49FF}"/>
    <cellStyle name="Comma 2 6 4 5 2 2 2 3" xfId="45760" xr:uid="{08CA3179-6E62-4FF7-A98F-4FA167EF1948}"/>
    <cellStyle name="Comma 2 6 4 5 2 2 3" xfId="22537" xr:uid="{6E95B43F-C1AF-4BA5-9152-B4872A13BB6E}"/>
    <cellStyle name="Comma 2 6 4 5 2 2 3 2" xfId="53361" xr:uid="{FCEA900C-977A-4893-9F73-19380429FA38}"/>
    <cellStyle name="Comma 2 6 4 5 2 2 4" xfId="37951" xr:uid="{DBD627C3-211E-4A94-83B7-F0D155C92FED}"/>
    <cellStyle name="Comma 2 6 4 5 2 3" xfId="11132" xr:uid="{C632CF37-CDA0-4704-8996-7D8FB2088082}"/>
    <cellStyle name="Comma 2 6 4 5 2 3 2" xfId="26543" xr:uid="{422E3BA6-84FE-44FD-ABC8-BEDFC1B3E319}"/>
    <cellStyle name="Comma 2 6 4 5 2 3 2 2" xfId="57367" xr:uid="{1B123F17-606C-4E2B-93E0-DF2AD6B6AA23}"/>
    <cellStyle name="Comma 2 6 4 5 2 3 3" xfId="41957" xr:uid="{DCAABA64-149B-4E9C-9FDA-1963804FB133}"/>
    <cellStyle name="Comma 2 6 4 5 2 4" xfId="18734" xr:uid="{EE14C57A-3FD4-402B-B219-8536E901EF6B}"/>
    <cellStyle name="Comma 2 6 4 5 2 4 2" xfId="49558" xr:uid="{1B2BC994-D738-4D69-9FE6-CE1003CFAF08}"/>
    <cellStyle name="Comma 2 6 4 5 2 5" xfId="34148" xr:uid="{72D46B73-6505-4A8B-9D7B-633B0EE74B0D}"/>
    <cellStyle name="Comma 2 6 4 5 3" xfId="5225" xr:uid="{46EFDD1C-CFA0-478E-A40A-6E12123F74C5}"/>
    <cellStyle name="Comma 2 6 4 5 3 2" xfId="13036" xr:uid="{7C0549F3-7AC2-4A21-A3BF-A68B5DBB9BC0}"/>
    <cellStyle name="Comma 2 6 4 5 3 2 2" xfId="28447" xr:uid="{16FAB553-17F6-481A-87BF-FAEF7C8BCBE2}"/>
    <cellStyle name="Comma 2 6 4 5 3 2 2 2" xfId="59271" xr:uid="{38933C08-7136-4097-88D0-7501962BDB8D}"/>
    <cellStyle name="Comma 2 6 4 5 3 2 3" xfId="43861" xr:uid="{C20631C3-7068-4E5E-80B0-E6619C430B22}"/>
    <cellStyle name="Comma 2 6 4 5 3 3" xfId="20638" xr:uid="{11A81E0C-72F3-458F-BC15-D4C352524D79}"/>
    <cellStyle name="Comma 2 6 4 5 3 3 2" xfId="51462" xr:uid="{6600A5D9-2F45-47D7-A900-781F19C2EC03}"/>
    <cellStyle name="Comma 2 6 4 5 3 4" xfId="36052" xr:uid="{2DAF19F9-E32A-42EE-8480-AB68EFF5235A}"/>
    <cellStyle name="Comma 2 6 4 5 4" xfId="9233" xr:uid="{DA9ECD5D-6281-404F-89F9-7230195ABD61}"/>
    <cellStyle name="Comma 2 6 4 5 4 2" xfId="24644" xr:uid="{155638F1-9616-4E7C-9CA3-0EBC72A5F6FB}"/>
    <cellStyle name="Comma 2 6 4 5 4 2 2" xfId="55468" xr:uid="{131D1958-1ECE-48A4-B970-CDD1C96E3B8F}"/>
    <cellStyle name="Comma 2 6 4 5 4 3" xfId="40058" xr:uid="{7AFE3C8E-1700-4812-8497-B4D8FFD11E64}"/>
    <cellStyle name="Comma 2 6 4 5 5" xfId="16835" xr:uid="{38F47C7E-CD22-480D-96B8-B86D049C7208}"/>
    <cellStyle name="Comma 2 6 4 5 5 2" xfId="47659" xr:uid="{B2CCB4AE-9631-4D22-8DDD-D275436ACAAA}"/>
    <cellStyle name="Comma 2 6 4 5 6" xfId="32249" xr:uid="{5927D8BE-D50F-40C7-94FE-E50AA2728EEE}"/>
    <cellStyle name="Comma 2 6 4 6" xfId="2055" xr:uid="{3327D36E-B4B3-45F9-8FFD-07F82D0986AF}"/>
    <cellStyle name="Comma 2 6 4 6 2" xfId="5858" xr:uid="{E2EA5195-6610-4EB8-AD5B-0B3230276C0B}"/>
    <cellStyle name="Comma 2 6 4 6 2 2" xfId="13669" xr:uid="{ECE6ED09-CC4B-4E74-B729-9FB5A5738747}"/>
    <cellStyle name="Comma 2 6 4 6 2 2 2" xfId="29080" xr:uid="{27872813-8B14-4A03-AE54-9D1E98934BED}"/>
    <cellStyle name="Comma 2 6 4 6 2 2 2 2" xfId="59904" xr:uid="{F5E5A1FF-F223-4CE1-BA82-39E41BB0499E}"/>
    <cellStyle name="Comma 2 6 4 6 2 2 3" xfId="44494" xr:uid="{6C7D2BCF-77E9-4081-8778-B4E59C1FADD6}"/>
    <cellStyle name="Comma 2 6 4 6 2 3" xfId="21271" xr:uid="{8364BEA3-C2C3-4C9D-BDBB-065856F0E45E}"/>
    <cellStyle name="Comma 2 6 4 6 2 3 2" xfId="52095" xr:uid="{5F3C9ABA-80B5-451E-8898-35FB84FAA7D4}"/>
    <cellStyle name="Comma 2 6 4 6 2 4" xfId="36685" xr:uid="{D15B4EF8-EF1B-4EDC-BC61-67C0E252F828}"/>
    <cellStyle name="Comma 2 6 4 6 3" xfId="9866" xr:uid="{B262AD1B-2D49-46ED-B1CD-AA6D031956A5}"/>
    <cellStyle name="Comma 2 6 4 6 3 2" xfId="25277" xr:uid="{BC120850-11C7-4DBB-B3C0-DC2DCAA77545}"/>
    <cellStyle name="Comma 2 6 4 6 3 2 2" xfId="56101" xr:uid="{F4D8F09C-DBED-4A54-A792-97422B48A9C4}"/>
    <cellStyle name="Comma 2 6 4 6 3 3" xfId="40691" xr:uid="{6A315C84-C31A-4ABA-B0B4-7E5EDDEC3926}"/>
    <cellStyle name="Comma 2 6 4 6 4" xfId="17468" xr:uid="{708BB6EA-D26F-4E64-80CE-7985B7A3DCC2}"/>
    <cellStyle name="Comma 2 6 4 6 4 2" xfId="48292" xr:uid="{E5A4A832-BB8D-4409-BFEA-C6D9286BFF59}"/>
    <cellStyle name="Comma 2 6 4 6 5" xfId="32882" xr:uid="{3587C221-3B29-4038-A7DE-5BD2BB9374D0}"/>
    <cellStyle name="Comma 2 6 4 7" xfId="3959" xr:uid="{EDE8BAFC-83EB-428D-9EBE-4994E0A5D740}"/>
    <cellStyle name="Comma 2 6 4 7 2" xfId="11770" xr:uid="{62885402-2F2B-461B-9C32-62F50C283354}"/>
    <cellStyle name="Comma 2 6 4 7 2 2" xfId="27181" xr:uid="{199C18E0-E747-403C-8525-75DC70456A18}"/>
    <cellStyle name="Comma 2 6 4 7 2 2 2" xfId="58005" xr:uid="{128F1D5B-C4E9-41A2-AB5B-BD12212290A9}"/>
    <cellStyle name="Comma 2 6 4 7 2 3" xfId="42595" xr:uid="{969EBD1A-5512-4EBE-AB65-1554CB471B8B}"/>
    <cellStyle name="Comma 2 6 4 7 3" xfId="19372" xr:uid="{0B62E287-D332-4071-8537-F8F2620450DD}"/>
    <cellStyle name="Comma 2 6 4 7 3 2" xfId="50196" xr:uid="{9DFCBF78-8423-436C-BF0C-0166F945B981}"/>
    <cellStyle name="Comma 2 6 4 7 4" xfId="34786" xr:uid="{416F72C5-2835-40A9-8D85-D1EC0CE1AA29}"/>
    <cellStyle name="Comma 2 6 4 8" xfId="7967" xr:uid="{8597E7B4-3E46-4D64-AB67-E537723EBED6}"/>
    <cellStyle name="Comma 2 6 4 8 2" xfId="23378" xr:uid="{8AB68048-5A38-4F6D-9B0C-F437FDBC30D7}"/>
    <cellStyle name="Comma 2 6 4 8 2 2" xfId="54202" xr:uid="{D8A474B4-C92D-42C9-921A-FDB2891A077A}"/>
    <cellStyle name="Comma 2 6 4 8 3" xfId="38792" xr:uid="{3B173C11-8AC5-49A1-B054-F28F01AFC210}"/>
    <cellStyle name="Comma 2 6 4 9" xfId="7758" xr:uid="{0F0D16E1-DDBD-45F2-82C2-374DCD1FE7F5}"/>
    <cellStyle name="Comma 2 6 4 9 2" xfId="23169" xr:uid="{DBF9CF45-51DF-4844-8F3C-25401B219A11}"/>
    <cellStyle name="Comma 2 6 4 9 2 2" xfId="53993" xr:uid="{A65ACECB-0883-4F84-B170-5A35DBA3158A}"/>
    <cellStyle name="Comma 2 6 4 9 3" xfId="38583" xr:uid="{886D6717-18DA-4FC9-9C22-C97CF884512E}"/>
    <cellStyle name="Comma 2 6 5" xfId="533" xr:uid="{A738A109-84F5-49D8-B576-474D95FF5393}"/>
    <cellStyle name="Comma 2 6 5 2" xfId="1166" xr:uid="{0491CF97-DE19-4669-A73D-2328153B6DF2}"/>
    <cellStyle name="Comma 2 6 5 2 2" xfId="3065" xr:uid="{78330829-4E37-4B2F-A382-DB9288AA6BC4}"/>
    <cellStyle name="Comma 2 6 5 2 2 2" xfId="6868" xr:uid="{CE92D412-0DD8-4DF1-A9EF-B52D192C9F60}"/>
    <cellStyle name="Comma 2 6 5 2 2 2 2" xfId="14679" xr:uid="{ADCC8472-6FEE-4594-83A2-779CAF3DB6C3}"/>
    <cellStyle name="Comma 2 6 5 2 2 2 2 2" xfId="30090" xr:uid="{EDE46F34-827A-4B2B-A09A-82C3AD5224D0}"/>
    <cellStyle name="Comma 2 6 5 2 2 2 2 2 2" xfId="60914" xr:uid="{B4C2F796-EECD-4D3D-B89A-F1BB69BDE45B}"/>
    <cellStyle name="Comma 2 6 5 2 2 2 2 3" xfId="45504" xr:uid="{1C16CBB9-CBC4-44BD-9C4A-8D7CC2A64CF8}"/>
    <cellStyle name="Comma 2 6 5 2 2 2 3" xfId="22281" xr:uid="{5738F448-3A7C-4C04-8C3B-8F54ADCAE80C}"/>
    <cellStyle name="Comma 2 6 5 2 2 2 3 2" xfId="53105" xr:uid="{BD4A8821-5F34-4B0B-BCE0-613B84A7E314}"/>
    <cellStyle name="Comma 2 6 5 2 2 2 4" xfId="37695" xr:uid="{05931029-F88E-46AA-B79C-557588D3E754}"/>
    <cellStyle name="Comma 2 6 5 2 2 3" xfId="10876" xr:uid="{25BD78C9-4CF5-4AE5-9174-2DF62A2CE63D}"/>
    <cellStyle name="Comma 2 6 5 2 2 3 2" xfId="26287" xr:uid="{24FFEA18-B4A9-4D85-A062-3A80A1E55FEE}"/>
    <cellStyle name="Comma 2 6 5 2 2 3 2 2" xfId="57111" xr:uid="{DCC6DFAE-8134-46BC-A43D-23948CFA79BB}"/>
    <cellStyle name="Comma 2 6 5 2 2 3 3" xfId="41701" xr:uid="{A0A134B6-0D7B-484F-8B11-E1814239C05E}"/>
    <cellStyle name="Comma 2 6 5 2 2 4" xfId="18478" xr:uid="{A26D63DC-51AD-437D-941C-0FA99058E0AF}"/>
    <cellStyle name="Comma 2 6 5 2 2 4 2" xfId="49302" xr:uid="{3D1CACE7-E13A-4584-95E9-3B619B321FE8}"/>
    <cellStyle name="Comma 2 6 5 2 2 5" xfId="33892" xr:uid="{18E5C545-B36D-4AAE-B1E3-3B1691683A2B}"/>
    <cellStyle name="Comma 2 6 5 2 3" xfId="4969" xr:uid="{4C7CB0FE-3B9F-4E70-AA5B-ECDD85DC7CDE}"/>
    <cellStyle name="Comma 2 6 5 2 3 2" xfId="12780" xr:uid="{342967B0-B776-40D0-9AD1-84AD0BDE937C}"/>
    <cellStyle name="Comma 2 6 5 2 3 2 2" xfId="28191" xr:uid="{D35F4B90-EC21-4C12-A3D6-242C485F0738}"/>
    <cellStyle name="Comma 2 6 5 2 3 2 2 2" xfId="59015" xr:uid="{98710148-F527-480C-83FE-32ACCC74CF3F}"/>
    <cellStyle name="Comma 2 6 5 2 3 2 3" xfId="43605" xr:uid="{561370F4-99D5-4582-8DDD-2F83CC13E063}"/>
    <cellStyle name="Comma 2 6 5 2 3 3" xfId="20382" xr:uid="{E2169840-CD18-44B2-B87A-1DC00756B5FA}"/>
    <cellStyle name="Comma 2 6 5 2 3 3 2" xfId="51206" xr:uid="{5C131009-1E30-406B-8546-951A7A4A5749}"/>
    <cellStyle name="Comma 2 6 5 2 3 4" xfId="35796" xr:uid="{E2371FC7-6E49-4C8E-A87C-7403DC97AC5A}"/>
    <cellStyle name="Comma 2 6 5 2 4" xfId="8977" xr:uid="{F0AB144D-3F16-45D1-82DD-EF7DDEEA4DC2}"/>
    <cellStyle name="Comma 2 6 5 2 4 2" xfId="24388" xr:uid="{E282DFC4-5B3E-4A26-A9B9-1565A70A74F5}"/>
    <cellStyle name="Comma 2 6 5 2 4 2 2" xfId="55212" xr:uid="{AB93277E-A8F2-4EA0-92EF-38C4CE5B3732}"/>
    <cellStyle name="Comma 2 6 5 2 4 3" xfId="39802" xr:uid="{0CD577CF-AAB6-4648-BC3C-9C1C73BFBDFF}"/>
    <cellStyle name="Comma 2 6 5 2 5" xfId="16579" xr:uid="{D882E371-5C40-4DF2-839A-32BA77459B9F}"/>
    <cellStyle name="Comma 2 6 5 2 5 2" xfId="47403" xr:uid="{64DC9605-0B32-49B0-B608-02F942522CC5}"/>
    <cellStyle name="Comma 2 6 5 2 6" xfId="31993" xr:uid="{9D88F0F0-5072-44AB-BDE8-A4A757DEC5B7}"/>
    <cellStyle name="Comma 2 6 5 3" xfId="1799" xr:uid="{81D5431B-3F85-4E4B-8D47-995A48A58CC9}"/>
    <cellStyle name="Comma 2 6 5 3 2" xfId="3698" xr:uid="{91EE2D47-84D1-45A8-865B-A67DD326309E}"/>
    <cellStyle name="Comma 2 6 5 3 2 2" xfId="7501" xr:uid="{58DF2663-2005-4BDB-AC9C-9A0FF7ACA56F}"/>
    <cellStyle name="Comma 2 6 5 3 2 2 2" xfId="15312" xr:uid="{6572B858-7CAF-4763-8F41-D86049031A7C}"/>
    <cellStyle name="Comma 2 6 5 3 2 2 2 2" xfId="30723" xr:uid="{67DFFD39-D3F0-482A-8ED9-DBFAA1BE7808}"/>
    <cellStyle name="Comma 2 6 5 3 2 2 2 2 2" xfId="61547" xr:uid="{8581B3BC-AD77-4677-B1CD-31A5AD5F6E97}"/>
    <cellStyle name="Comma 2 6 5 3 2 2 2 3" xfId="46137" xr:uid="{8FEB9395-A340-4D59-B7FE-46C581636BD4}"/>
    <cellStyle name="Comma 2 6 5 3 2 2 3" xfId="22914" xr:uid="{5C31E167-4F14-4487-A40E-3E8BF57688F6}"/>
    <cellStyle name="Comma 2 6 5 3 2 2 3 2" xfId="53738" xr:uid="{9796B9E8-7AC4-4CD1-95DE-B4EB5CAE6AEE}"/>
    <cellStyle name="Comma 2 6 5 3 2 2 4" xfId="38328" xr:uid="{B427C7CF-CF9F-4101-872B-6A1102CCF4BF}"/>
    <cellStyle name="Comma 2 6 5 3 2 3" xfId="11509" xr:uid="{24E41CDC-BDDF-4A77-A483-D4F61129D653}"/>
    <cellStyle name="Comma 2 6 5 3 2 3 2" xfId="26920" xr:uid="{38090798-5E19-43C8-814C-C91F41A42305}"/>
    <cellStyle name="Comma 2 6 5 3 2 3 2 2" xfId="57744" xr:uid="{73E61EE6-79EF-4EDC-A099-876F2C0ECFB6}"/>
    <cellStyle name="Comma 2 6 5 3 2 3 3" xfId="42334" xr:uid="{42A26E9E-C213-4E52-A5C1-69CFE2DD4DAD}"/>
    <cellStyle name="Comma 2 6 5 3 2 4" xfId="19111" xr:uid="{1BEC271D-BBE2-4269-ACBF-EAC30A09022D}"/>
    <cellStyle name="Comma 2 6 5 3 2 4 2" xfId="49935" xr:uid="{CFD523AF-3AF3-4AB7-8C2C-B987D306ECAC}"/>
    <cellStyle name="Comma 2 6 5 3 2 5" xfId="34525" xr:uid="{C045B973-706C-427C-A758-A95B24A8360D}"/>
    <cellStyle name="Comma 2 6 5 3 3" xfId="5602" xr:uid="{6E5C7502-7216-43BF-BDA3-BD87A05FC465}"/>
    <cellStyle name="Comma 2 6 5 3 3 2" xfId="13413" xr:uid="{C65C3C86-8701-4E50-B505-E484E46337DA}"/>
    <cellStyle name="Comma 2 6 5 3 3 2 2" xfId="28824" xr:uid="{A38645E1-917E-4FF1-8742-631372A4997B}"/>
    <cellStyle name="Comma 2 6 5 3 3 2 2 2" xfId="59648" xr:uid="{2B2F3747-A984-4098-9C03-B70876155D7E}"/>
    <cellStyle name="Comma 2 6 5 3 3 2 3" xfId="44238" xr:uid="{770FD8A9-E51F-4C1D-A9E6-34856CFB5DE9}"/>
    <cellStyle name="Comma 2 6 5 3 3 3" xfId="21015" xr:uid="{9BBA5809-0875-4706-B015-BB770338942B}"/>
    <cellStyle name="Comma 2 6 5 3 3 3 2" xfId="51839" xr:uid="{BACC0052-C11C-4FCA-8373-49B287CD843A}"/>
    <cellStyle name="Comma 2 6 5 3 3 4" xfId="36429" xr:uid="{02E71B01-038F-4F37-857A-209C938A28E5}"/>
    <cellStyle name="Comma 2 6 5 3 4" xfId="9610" xr:uid="{942804DC-0BF5-4E32-B63B-9725D72F14E1}"/>
    <cellStyle name="Comma 2 6 5 3 4 2" xfId="25021" xr:uid="{9759F71E-BB3C-4F3D-925C-4F90AA964404}"/>
    <cellStyle name="Comma 2 6 5 3 4 2 2" xfId="55845" xr:uid="{397D255E-B796-495D-9099-AFDA69AD557E}"/>
    <cellStyle name="Comma 2 6 5 3 4 3" xfId="40435" xr:uid="{5E250BDA-F815-49AE-BE20-E5E5156B2F11}"/>
    <cellStyle name="Comma 2 6 5 3 5" xfId="17212" xr:uid="{11FA14F9-BB38-4653-AEBC-3D38447937A9}"/>
    <cellStyle name="Comma 2 6 5 3 5 2" xfId="48036" xr:uid="{88F0FFBA-973E-4555-BA1C-1500CBF0B125}"/>
    <cellStyle name="Comma 2 6 5 3 6" xfId="32626" xr:uid="{DDC7DE2D-7B32-477E-B95A-7C22993F9C7C}"/>
    <cellStyle name="Comma 2 6 5 4" xfId="2432" xr:uid="{702EA6E8-5D21-4D21-9E26-9321B8471CC9}"/>
    <cellStyle name="Comma 2 6 5 4 2" xfId="6235" xr:uid="{65BDA7EE-1661-4054-AAE8-73CD466F98FF}"/>
    <cellStyle name="Comma 2 6 5 4 2 2" xfId="14046" xr:uid="{A74BC7E4-5DE6-463F-970A-C1AE5DC5E496}"/>
    <cellStyle name="Comma 2 6 5 4 2 2 2" xfId="29457" xr:uid="{4FEE4895-653B-41BA-8331-069DF9F643E3}"/>
    <cellStyle name="Comma 2 6 5 4 2 2 2 2" xfId="60281" xr:uid="{5E9CBD7A-285D-4C3C-B50D-B27984BD5D51}"/>
    <cellStyle name="Comma 2 6 5 4 2 2 3" xfId="44871" xr:uid="{5CF14603-9365-44EA-88F8-F0B7C6E80DE2}"/>
    <cellStyle name="Comma 2 6 5 4 2 3" xfId="21648" xr:uid="{12EF8A19-42EC-4B64-AA02-17024C246351}"/>
    <cellStyle name="Comma 2 6 5 4 2 3 2" xfId="52472" xr:uid="{0A18C56F-DFAE-48CE-B042-1A83926A1802}"/>
    <cellStyle name="Comma 2 6 5 4 2 4" xfId="37062" xr:uid="{B4C3E4AD-F3E2-4EC2-9C6C-FF65E8BD99D5}"/>
    <cellStyle name="Comma 2 6 5 4 3" xfId="10243" xr:uid="{5B9A07EC-A6C9-4174-84DE-4A5E3F68835A}"/>
    <cellStyle name="Comma 2 6 5 4 3 2" xfId="25654" xr:uid="{AB3F8AE7-37CF-4698-AE4B-CBCD4E4C2242}"/>
    <cellStyle name="Comma 2 6 5 4 3 2 2" xfId="56478" xr:uid="{AD25FDD6-AF9A-47E4-90EE-6DFB7C3915E4}"/>
    <cellStyle name="Comma 2 6 5 4 3 3" xfId="41068" xr:uid="{5DEE8844-DB12-49AF-A780-E965CD542AAF}"/>
    <cellStyle name="Comma 2 6 5 4 4" xfId="17845" xr:uid="{8B1EA3A8-64DD-4E16-A1F9-3230304C1404}"/>
    <cellStyle name="Comma 2 6 5 4 4 2" xfId="48669" xr:uid="{2A22097D-1D65-4DA1-BDA8-F66552A16162}"/>
    <cellStyle name="Comma 2 6 5 4 5" xfId="33259" xr:uid="{7DDB5733-9E88-4FED-9D86-66FF6A1E322D}"/>
    <cellStyle name="Comma 2 6 5 5" xfId="4336" xr:uid="{ACE80068-9FC1-437D-9CAF-3F20F767667D}"/>
    <cellStyle name="Comma 2 6 5 5 2" xfId="12147" xr:uid="{6663F568-7F5A-4C30-80BB-6939CECA304A}"/>
    <cellStyle name="Comma 2 6 5 5 2 2" xfId="27558" xr:uid="{CD42C652-8784-4155-AB93-229B65A6D638}"/>
    <cellStyle name="Comma 2 6 5 5 2 2 2" xfId="58382" xr:uid="{FB458539-DF65-4136-8EAC-28EBAA947B6E}"/>
    <cellStyle name="Comma 2 6 5 5 2 3" xfId="42972" xr:uid="{82C924DE-8F5F-4DB4-8637-D158C0BBD89F}"/>
    <cellStyle name="Comma 2 6 5 5 3" xfId="19749" xr:uid="{D192515C-CB72-4620-9923-206AC9829701}"/>
    <cellStyle name="Comma 2 6 5 5 3 2" xfId="50573" xr:uid="{8285A853-4C46-413D-BF7D-6A1A6AFDBB03}"/>
    <cellStyle name="Comma 2 6 5 5 4" xfId="35163" xr:uid="{3BCE2CF0-FE26-4A7E-B7D0-6BA0CCF33658}"/>
    <cellStyle name="Comma 2 6 5 6" xfId="8344" xr:uid="{2BAF1404-8BFC-4B0D-B81C-90478D1AA219}"/>
    <cellStyle name="Comma 2 6 5 6 2" xfId="23755" xr:uid="{BE12C1CF-0543-4B1B-A554-DE8674EC102D}"/>
    <cellStyle name="Comma 2 6 5 6 2 2" xfId="54579" xr:uid="{9CA93D1F-F208-4476-806D-737AEA894306}"/>
    <cellStyle name="Comma 2 6 5 6 3" xfId="39169" xr:uid="{F007CB73-28BA-4EA6-A1A4-2083A747FF2C}"/>
    <cellStyle name="Comma 2 6 5 7" xfId="15946" xr:uid="{DF60D63B-EEA2-4C06-84D7-B2A5113A1FBE}"/>
    <cellStyle name="Comma 2 6 5 7 2" xfId="46770" xr:uid="{BC2FDF3D-3C0A-454E-BCEC-C9C856AF4C9D}"/>
    <cellStyle name="Comma 2 6 5 8" xfId="31360" xr:uid="{6A61A0B2-7C3F-48A3-8E0F-1981047871FF}"/>
    <cellStyle name="Comma 2 6 6" xfId="324" xr:uid="{2A558A32-3434-4A85-B38C-3F3F21A26BE8}"/>
    <cellStyle name="Comma 2 6 6 2" xfId="957" xr:uid="{73AF4723-5B2A-4689-A92F-3A36A455B707}"/>
    <cellStyle name="Comma 2 6 6 2 2" xfId="2856" xr:uid="{F6AD62B6-E630-4BA8-B298-051F1E2B3EEB}"/>
    <cellStyle name="Comma 2 6 6 2 2 2" xfId="6659" xr:uid="{9C6D1107-6EFC-47CF-8059-CDDD7F58CFC6}"/>
    <cellStyle name="Comma 2 6 6 2 2 2 2" xfId="14470" xr:uid="{C0980224-BEE2-4070-9FFC-E6139FC97495}"/>
    <cellStyle name="Comma 2 6 6 2 2 2 2 2" xfId="29881" xr:uid="{9293C7F0-A2E2-476F-BC5B-2143F7E9BD7B}"/>
    <cellStyle name="Comma 2 6 6 2 2 2 2 2 2" xfId="60705" xr:uid="{D2BC31C2-0599-499F-AE36-1F1071C368CB}"/>
    <cellStyle name="Comma 2 6 6 2 2 2 2 3" xfId="45295" xr:uid="{7D63E5D2-2AF9-44F6-9A67-1A82F75628E2}"/>
    <cellStyle name="Comma 2 6 6 2 2 2 3" xfId="22072" xr:uid="{EA08A83A-D339-4CF0-B7FC-6FD10EAEF14A}"/>
    <cellStyle name="Comma 2 6 6 2 2 2 3 2" xfId="52896" xr:uid="{46B5A16C-3334-472F-B2D6-57CF446579B0}"/>
    <cellStyle name="Comma 2 6 6 2 2 2 4" xfId="37486" xr:uid="{2A75FB01-A1CE-43BB-80E5-B0D1FE0CD1D8}"/>
    <cellStyle name="Comma 2 6 6 2 2 3" xfId="10667" xr:uid="{DE2D7C9D-9E1C-4A12-AFC0-5A5570355F98}"/>
    <cellStyle name="Comma 2 6 6 2 2 3 2" xfId="26078" xr:uid="{0B2059F5-FDDC-4E38-82AF-40883A8B6371}"/>
    <cellStyle name="Comma 2 6 6 2 2 3 2 2" xfId="56902" xr:uid="{26CCF022-7EF8-48D8-9883-42B82AB9FC8F}"/>
    <cellStyle name="Comma 2 6 6 2 2 3 3" xfId="41492" xr:uid="{5EF5F2B5-C7A0-4E80-8820-E7F01AF5AB4E}"/>
    <cellStyle name="Comma 2 6 6 2 2 4" xfId="18269" xr:uid="{F9BB7881-C472-4676-90F6-B80F32371B2F}"/>
    <cellStyle name="Comma 2 6 6 2 2 4 2" xfId="49093" xr:uid="{B92AE7F4-AE3E-439C-931B-33DD08BEE4B3}"/>
    <cellStyle name="Comma 2 6 6 2 2 5" xfId="33683" xr:uid="{928C38EB-475B-4EF5-B712-DF2C5F66BB95}"/>
    <cellStyle name="Comma 2 6 6 2 3" xfId="4760" xr:uid="{96CD9EF9-DEB6-465F-BAC3-868B2DDE6ED2}"/>
    <cellStyle name="Comma 2 6 6 2 3 2" xfId="12571" xr:uid="{D0D4CA58-ACD4-4298-8C2F-6FB06BE6F55F}"/>
    <cellStyle name="Comma 2 6 6 2 3 2 2" xfId="27982" xr:uid="{98EBF303-E57E-4ED9-915B-93F17CC688D1}"/>
    <cellStyle name="Comma 2 6 6 2 3 2 2 2" xfId="58806" xr:uid="{C50D1448-3DC7-455A-9B91-8CE9908D10F4}"/>
    <cellStyle name="Comma 2 6 6 2 3 2 3" xfId="43396" xr:uid="{A84A4D87-D334-42DB-B27E-637ABCDC48D5}"/>
    <cellStyle name="Comma 2 6 6 2 3 3" xfId="20173" xr:uid="{7BE35D38-C1D8-40FC-87AF-3A4E7038275A}"/>
    <cellStyle name="Comma 2 6 6 2 3 3 2" xfId="50997" xr:uid="{EC9EA44D-427E-4719-ACC7-64514D0327BC}"/>
    <cellStyle name="Comma 2 6 6 2 3 4" xfId="35587" xr:uid="{195568D1-9AFC-4CF2-8A16-564082A996D5}"/>
    <cellStyle name="Comma 2 6 6 2 4" xfId="8768" xr:uid="{46B42C54-35EA-4CFF-A869-84915D1F030F}"/>
    <cellStyle name="Comma 2 6 6 2 4 2" xfId="24179" xr:uid="{95B9417A-38AE-460A-B446-02F5BC5C689B}"/>
    <cellStyle name="Comma 2 6 6 2 4 2 2" xfId="55003" xr:uid="{43CAA48D-4391-4669-B805-A9030992890A}"/>
    <cellStyle name="Comma 2 6 6 2 4 3" xfId="39593" xr:uid="{B943648B-D08E-4543-B829-4903C108EF34}"/>
    <cellStyle name="Comma 2 6 6 2 5" xfId="16370" xr:uid="{1540D8CA-D5EF-4F6A-841E-D52AE322ED02}"/>
    <cellStyle name="Comma 2 6 6 2 5 2" xfId="47194" xr:uid="{FE42DB92-BA62-45BE-AA7C-84224A5D596A}"/>
    <cellStyle name="Comma 2 6 6 2 6" xfId="31784" xr:uid="{6FA9CF1C-1967-426B-866B-DED651448331}"/>
    <cellStyle name="Comma 2 6 6 3" xfId="1590" xr:uid="{A838E0CF-29EE-4555-B089-E860926CC9A5}"/>
    <cellStyle name="Comma 2 6 6 3 2" xfId="3489" xr:uid="{875CE109-786B-48A4-AECC-91D99C360633}"/>
    <cellStyle name="Comma 2 6 6 3 2 2" xfId="7292" xr:uid="{4A567F4E-BFC8-4F1E-B6B4-ED921E4F6A28}"/>
    <cellStyle name="Comma 2 6 6 3 2 2 2" xfId="15103" xr:uid="{EF4E86E7-210D-474D-99E2-7122FDE6CF75}"/>
    <cellStyle name="Comma 2 6 6 3 2 2 2 2" xfId="30514" xr:uid="{E6ED49C3-5D21-4393-BB31-70B03D108011}"/>
    <cellStyle name="Comma 2 6 6 3 2 2 2 2 2" xfId="61338" xr:uid="{A639110C-3337-4F93-B713-B846109B46C9}"/>
    <cellStyle name="Comma 2 6 6 3 2 2 2 3" xfId="45928" xr:uid="{7771E594-00B8-4C35-9E8F-83C0069DE7A8}"/>
    <cellStyle name="Comma 2 6 6 3 2 2 3" xfId="22705" xr:uid="{A91C71F6-5653-49F2-BB87-3DA2B796057F}"/>
    <cellStyle name="Comma 2 6 6 3 2 2 3 2" xfId="53529" xr:uid="{3D404CB2-1CFB-4DE3-AE59-75E077727B13}"/>
    <cellStyle name="Comma 2 6 6 3 2 2 4" xfId="38119" xr:uid="{9F15BCE3-E28F-4344-B919-19C8BF29F642}"/>
    <cellStyle name="Comma 2 6 6 3 2 3" xfId="11300" xr:uid="{8D101259-4814-4169-ADCE-51F86B95E11A}"/>
    <cellStyle name="Comma 2 6 6 3 2 3 2" xfId="26711" xr:uid="{29B61378-7E18-492C-A8DA-7F78618013B5}"/>
    <cellStyle name="Comma 2 6 6 3 2 3 2 2" xfId="57535" xr:uid="{4AA9D5D9-9047-4797-A9C8-913356449C95}"/>
    <cellStyle name="Comma 2 6 6 3 2 3 3" xfId="42125" xr:uid="{421F2D5A-6861-4229-83E1-C5B07EE18C69}"/>
    <cellStyle name="Comma 2 6 6 3 2 4" xfId="18902" xr:uid="{528C14C0-291F-49C0-B3E0-8EE4DD488380}"/>
    <cellStyle name="Comma 2 6 6 3 2 4 2" xfId="49726" xr:uid="{4E6BEBA9-3FB5-4642-8F82-B543BCFAC5C3}"/>
    <cellStyle name="Comma 2 6 6 3 2 5" xfId="34316" xr:uid="{8CCD5F0B-3D84-4555-8162-9CD04FDA1C01}"/>
    <cellStyle name="Comma 2 6 6 3 3" xfId="5393" xr:uid="{C2BE950E-7F5D-4FEA-A74E-F74B14AE3DF1}"/>
    <cellStyle name="Comma 2 6 6 3 3 2" xfId="13204" xr:uid="{72CEE3D6-8A57-4C75-870A-A9F6216C5AD0}"/>
    <cellStyle name="Comma 2 6 6 3 3 2 2" xfId="28615" xr:uid="{759E3DFA-4F7B-4E6A-821B-F9016DC4354A}"/>
    <cellStyle name="Comma 2 6 6 3 3 2 2 2" xfId="59439" xr:uid="{862C9259-B919-4668-8A0C-AD81CF42F883}"/>
    <cellStyle name="Comma 2 6 6 3 3 2 3" xfId="44029" xr:uid="{9EF77D45-C181-467C-8044-174E56876F1E}"/>
    <cellStyle name="Comma 2 6 6 3 3 3" xfId="20806" xr:uid="{488649D3-8BFE-42F2-A1C1-B195ED023B85}"/>
    <cellStyle name="Comma 2 6 6 3 3 3 2" xfId="51630" xr:uid="{CB17D035-97C7-4E78-B74D-78309FD3A6CD}"/>
    <cellStyle name="Comma 2 6 6 3 3 4" xfId="36220" xr:uid="{87194E7A-2087-42C7-8464-8FE2B6E21204}"/>
    <cellStyle name="Comma 2 6 6 3 4" xfId="9401" xr:uid="{921E77DD-8C9F-4209-BEAA-BDA150AFBD8C}"/>
    <cellStyle name="Comma 2 6 6 3 4 2" xfId="24812" xr:uid="{1FDB12CC-C814-473C-8CDF-766E8F7B26B8}"/>
    <cellStyle name="Comma 2 6 6 3 4 2 2" xfId="55636" xr:uid="{857B6E15-F6BA-49F7-A072-D73AF35038DC}"/>
    <cellStyle name="Comma 2 6 6 3 4 3" xfId="40226" xr:uid="{086C99FC-86FE-4DC4-8E21-9FB58D96517F}"/>
    <cellStyle name="Comma 2 6 6 3 5" xfId="17003" xr:uid="{F413A78D-0D28-4EC2-8C14-E5AAC3041C3A}"/>
    <cellStyle name="Comma 2 6 6 3 5 2" xfId="47827" xr:uid="{52740D22-7ACF-45F9-86DA-67A96E6507AB}"/>
    <cellStyle name="Comma 2 6 6 3 6" xfId="32417" xr:uid="{D7B3A0DA-9DD3-4EB7-8412-9C16B30ABFCD}"/>
    <cellStyle name="Comma 2 6 6 4" xfId="2223" xr:uid="{3A6EA49F-0C1B-4F53-9A7A-5A9E41443928}"/>
    <cellStyle name="Comma 2 6 6 4 2" xfId="6026" xr:uid="{6B8C8940-EDF3-4A2A-B59C-E73C94973189}"/>
    <cellStyle name="Comma 2 6 6 4 2 2" xfId="13837" xr:uid="{66BB78D7-CBB0-4222-AEB3-91A02A1A7674}"/>
    <cellStyle name="Comma 2 6 6 4 2 2 2" xfId="29248" xr:uid="{A5B6DC82-3D81-41F1-88EB-23C08AFE685B}"/>
    <cellStyle name="Comma 2 6 6 4 2 2 2 2" xfId="60072" xr:uid="{57B799FC-32FD-4F9C-9BE3-38CDE71AAD8F}"/>
    <cellStyle name="Comma 2 6 6 4 2 2 3" xfId="44662" xr:uid="{CAF3F9D1-A7E7-458F-B5D6-D0EF669A302D}"/>
    <cellStyle name="Comma 2 6 6 4 2 3" xfId="21439" xr:uid="{2609BD13-20B2-4F23-96EB-6C0FD6A1FD31}"/>
    <cellStyle name="Comma 2 6 6 4 2 3 2" xfId="52263" xr:uid="{F4FF952D-700B-42C8-8222-B3AF69B7AACF}"/>
    <cellStyle name="Comma 2 6 6 4 2 4" xfId="36853" xr:uid="{C99DD0B7-BA5E-4F1B-9222-90229C3FC36E}"/>
    <cellStyle name="Comma 2 6 6 4 3" xfId="10034" xr:uid="{18F1ACD3-A0FE-45EB-ABBF-3DB117B0D93B}"/>
    <cellStyle name="Comma 2 6 6 4 3 2" xfId="25445" xr:uid="{522285CF-6156-4DD1-B7B3-97B3A6D5FBC6}"/>
    <cellStyle name="Comma 2 6 6 4 3 2 2" xfId="56269" xr:uid="{A8EE41F5-B275-49C6-807F-DDC7A47BB9B2}"/>
    <cellStyle name="Comma 2 6 6 4 3 3" xfId="40859" xr:uid="{CA345684-D144-4E4A-8C73-80E0D5A8DDCC}"/>
    <cellStyle name="Comma 2 6 6 4 4" xfId="17636" xr:uid="{5E734E78-B1C3-4A25-AB1B-477675AD1713}"/>
    <cellStyle name="Comma 2 6 6 4 4 2" xfId="48460" xr:uid="{5D5311A7-27B7-4037-B728-5C38FC622706}"/>
    <cellStyle name="Comma 2 6 6 4 5" xfId="33050" xr:uid="{DDCD790D-F75E-4C8D-828E-AE326A185211}"/>
    <cellStyle name="Comma 2 6 6 5" xfId="4127" xr:uid="{5F3958D3-6DAD-4BD6-8F4F-621650FE9BD1}"/>
    <cellStyle name="Comma 2 6 6 5 2" xfId="11938" xr:uid="{0443D9D8-EDB4-4B05-B3D4-2EC25E75840C}"/>
    <cellStyle name="Comma 2 6 6 5 2 2" xfId="27349" xr:uid="{01E531C5-4B09-4E2D-B249-397E709FBC3D}"/>
    <cellStyle name="Comma 2 6 6 5 2 2 2" xfId="58173" xr:uid="{7262C202-73C5-4462-B6F4-598CA7208449}"/>
    <cellStyle name="Comma 2 6 6 5 2 3" xfId="42763" xr:uid="{7BE094CA-BA69-4C0C-8C01-51796F3EA708}"/>
    <cellStyle name="Comma 2 6 6 5 3" xfId="19540" xr:uid="{391D9D16-0778-48A3-AD63-E48B71C47617}"/>
    <cellStyle name="Comma 2 6 6 5 3 2" xfId="50364" xr:uid="{C20ADA14-E225-4F43-8198-540F6EE87587}"/>
    <cellStyle name="Comma 2 6 6 5 4" xfId="34954" xr:uid="{78555E06-7BD1-49E9-9773-BB02F1706FBB}"/>
    <cellStyle name="Comma 2 6 6 6" xfId="8135" xr:uid="{3353FA1A-C291-4B12-AD16-801E9B3A3E9F}"/>
    <cellStyle name="Comma 2 6 6 6 2" xfId="23546" xr:uid="{FE986058-0B01-47EC-A47E-EA6BCFA1C441}"/>
    <cellStyle name="Comma 2 6 6 6 2 2" xfId="54370" xr:uid="{7B520149-1695-4461-8734-32856B5EE688}"/>
    <cellStyle name="Comma 2 6 6 6 3" xfId="38960" xr:uid="{42011E77-A760-4392-8DBB-DBF5DA9B9191}"/>
    <cellStyle name="Comma 2 6 6 7" xfId="15737" xr:uid="{87227208-B90F-4063-9C09-4DD8541A89E6}"/>
    <cellStyle name="Comma 2 6 6 7 2" xfId="46561" xr:uid="{5C846C98-BFC1-44F1-8C81-2B7207A9B10D}"/>
    <cellStyle name="Comma 2 6 6 8" xfId="31151" xr:uid="{D2A3C8B6-19BE-49BB-8164-62E44A3062B4}"/>
    <cellStyle name="Comma 2 6 7" xfId="744" xr:uid="{989CC728-4232-4B66-81E7-00FF96168363}"/>
    <cellStyle name="Comma 2 6 7 2" xfId="2643" xr:uid="{A89219F0-83A6-4BBC-89A5-6B0FAB098517}"/>
    <cellStyle name="Comma 2 6 7 2 2" xfId="6446" xr:uid="{65142B8B-6DE5-4868-A504-1237AB6D9694}"/>
    <cellStyle name="Comma 2 6 7 2 2 2" xfId="14257" xr:uid="{703BB100-6BF7-4F38-B5BC-AEA6799697F4}"/>
    <cellStyle name="Comma 2 6 7 2 2 2 2" xfId="29668" xr:uid="{9DBD50ED-CEDA-4A17-8745-3A0E8A04D281}"/>
    <cellStyle name="Comma 2 6 7 2 2 2 2 2" xfId="60492" xr:uid="{CEDF77FF-2BC9-4F7B-B900-B503592092CC}"/>
    <cellStyle name="Comma 2 6 7 2 2 2 3" xfId="45082" xr:uid="{CC8F3591-B6B4-4ED8-96E8-2A56DC3AA531}"/>
    <cellStyle name="Comma 2 6 7 2 2 3" xfId="21859" xr:uid="{37027D3F-9D65-4ABF-885B-6A3667B86948}"/>
    <cellStyle name="Comma 2 6 7 2 2 3 2" xfId="52683" xr:uid="{B1D41FC3-2DFD-4559-AD6F-AAD1DCB0BA8B}"/>
    <cellStyle name="Comma 2 6 7 2 2 4" xfId="37273" xr:uid="{53E4B9A1-5160-4133-9F89-F2312FBF80F0}"/>
    <cellStyle name="Comma 2 6 7 2 3" xfId="10454" xr:uid="{391B9D0A-7234-4DC2-98A7-8F1281E0B755}"/>
    <cellStyle name="Comma 2 6 7 2 3 2" xfId="25865" xr:uid="{3D109D6B-3675-4C81-8D25-C023C6E23A89}"/>
    <cellStyle name="Comma 2 6 7 2 3 2 2" xfId="56689" xr:uid="{40B1FE9F-4F35-4FC1-BDA2-3028151DB47E}"/>
    <cellStyle name="Comma 2 6 7 2 3 3" xfId="41279" xr:uid="{370DED3A-C71E-4B54-9814-0DA8CE5C835B}"/>
    <cellStyle name="Comma 2 6 7 2 4" xfId="18056" xr:uid="{37B718F7-39A6-4691-BCCF-88735D73FE62}"/>
    <cellStyle name="Comma 2 6 7 2 4 2" xfId="48880" xr:uid="{DA169B03-95F6-4B0C-8629-374A6627BF98}"/>
    <cellStyle name="Comma 2 6 7 2 5" xfId="33470" xr:uid="{3CDF7F15-834D-4574-854B-6652DFD38606}"/>
    <cellStyle name="Comma 2 6 7 3" xfId="4547" xr:uid="{0547F068-B8FD-4546-9D92-3C3DE354FAB1}"/>
    <cellStyle name="Comma 2 6 7 3 2" xfId="12358" xr:uid="{91F0FB16-BAC9-4A69-BC7D-B2B2CC6C331B}"/>
    <cellStyle name="Comma 2 6 7 3 2 2" xfId="27769" xr:uid="{AD4F9900-6E11-4583-8800-1AD4D768DC02}"/>
    <cellStyle name="Comma 2 6 7 3 2 2 2" xfId="58593" xr:uid="{C4F7372F-2B86-4DA9-BCE0-4461006ABA4B}"/>
    <cellStyle name="Comma 2 6 7 3 2 3" xfId="43183" xr:uid="{C3AECB94-C8D9-45F4-AF6E-D4D827E5D8E8}"/>
    <cellStyle name="Comma 2 6 7 3 3" xfId="19960" xr:uid="{B24A056C-F148-49D9-9910-875826331C7B}"/>
    <cellStyle name="Comma 2 6 7 3 3 2" xfId="50784" xr:uid="{DB6AEDD4-4592-48C4-A411-68C4DFE85237}"/>
    <cellStyle name="Comma 2 6 7 3 4" xfId="35374" xr:uid="{F4654027-DF4E-48C3-8B3C-F41B3E67C1BD}"/>
    <cellStyle name="Comma 2 6 7 4" xfId="8555" xr:uid="{6089764D-DB0A-495F-B4ED-3D3965A63EFD}"/>
    <cellStyle name="Comma 2 6 7 4 2" xfId="23966" xr:uid="{B1B57FFB-CBFB-4416-B680-E4A5520F8984}"/>
    <cellStyle name="Comma 2 6 7 4 2 2" xfId="54790" xr:uid="{31C7F6BA-F855-4CA5-98BF-4FF0A0368E46}"/>
    <cellStyle name="Comma 2 6 7 4 3" xfId="39380" xr:uid="{FB8D835D-4D8A-4F88-A50C-39E68C3A3606}"/>
    <cellStyle name="Comma 2 6 7 5" xfId="16157" xr:uid="{C002D7EE-DB3A-4DD8-8CA1-D032CA625587}"/>
    <cellStyle name="Comma 2 6 7 5 2" xfId="46981" xr:uid="{D715811A-7D6E-45A1-A66F-6E7315EC1848}"/>
    <cellStyle name="Comma 2 6 7 6" xfId="31571" xr:uid="{5039B942-E025-4947-8636-A5BA18D80D23}"/>
    <cellStyle name="Comma 2 6 8" xfId="1377" xr:uid="{5670D1D4-C179-48F5-8C17-52AD37EA157B}"/>
    <cellStyle name="Comma 2 6 8 2" xfId="3276" xr:uid="{5D25EBBC-F996-4F72-BE58-FF9E02A68195}"/>
    <cellStyle name="Comma 2 6 8 2 2" xfId="7079" xr:uid="{83965151-301D-4B92-82D5-D701445094F0}"/>
    <cellStyle name="Comma 2 6 8 2 2 2" xfId="14890" xr:uid="{13C0D65E-E5C8-4BBB-B0C9-2A583932698F}"/>
    <cellStyle name="Comma 2 6 8 2 2 2 2" xfId="30301" xr:uid="{773D1506-AC78-49B3-B141-FDEEEDBCE9B0}"/>
    <cellStyle name="Comma 2 6 8 2 2 2 2 2" xfId="61125" xr:uid="{39B9F49D-13B4-4034-87ED-ABFC4993E88F}"/>
    <cellStyle name="Comma 2 6 8 2 2 2 3" xfId="45715" xr:uid="{92CE5A14-0C04-4E96-A6E3-A2BF0ADEC9FE}"/>
    <cellStyle name="Comma 2 6 8 2 2 3" xfId="22492" xr:uid="{DB8B98AE-044B-499B-B58D-A0941016A46C}"/>
    <cellStyle name="Comma 2 6 8 2 2 3 2" xfId="53316" xr:uid="{E5387AF6-A9A3-4277-8CDE-4EBCD543F32F}"/>
    <cellStyle name="Comma 2 6 8 2 2 4" xfId="37906" xr:uid="{7D938AC0-8D7D-4E26-A2FF-1381243AE67E}"/>
    <cellStyle name="Comma 2 6 8 2 3" xfId="11087" xr:uid="{7F60E610-3E60-413D-9016-06A6598D28FA}"/>
    <cellStyle name="Comma 2 6 8 2 3 2" xfId="26498" xr:uid="{46204565-3DEE-4F04-AF1C-0D8A727E233C}"/>
    <cellStyle name="Comma 2 6 8 2 3 2 2" xfId="57322" xr:uid="{C7AA569A-E605-4FA4-A719-E370D14BE1F5}"/>
    <cellStyle name="Comma 2 6 8 2 3 3" xfId="41912" xr:uid="{DBE24EBE-D920-4D51-894B-AC4B4A347467}"/>
    <cellStyle name="Comma 2 6 8 2 4" xfId="18689" xr:uid="{9AC338C3-03B4-4052-94C7-B4BD3F00A552}"/>
    <cellStyle name="Comma 2 6 8 2 4 2" xfId="49513" xr:uid="{CCF87697-C85F-4BE9-8E9F-8D2B5816AF51}"/>
    <cellStyle name="Comma 2 6 8 2 5" xfId="34103" xr:uid="{E16A49AA-EC31-4033-BEAF-5DED55665EAF}"/>
    <cellStyle name="Comma 2 6 8 3" xfId="5180" xr:uid="{0B2E3B8F-75B7-4DB9-A55B-F85B6F3E809D}"/>
    <cellStyle name="Comma 2 6 8 3 2" xfId="12991" xr:uid="{BF4AFEB0-A38B-499B-BC32-0877F1A5C067}"/>
    <cellStyle name="Comma 2 6 8 3 2 2" xfId="28402" xr:uid="{54790CA9-32B9-4C32-8CEA-335033BA4A77}"/>
    <cellStyle name="Comma 2 6 8 3 2 2 2" xfId="59226" xr:uid="{29A1ACB2-46A9-442E-876C-0D94A3AC6705}"/>
    <cellStyle name="Comma 2 6 8 3 2 3" xfId="43816" xr:uid="{51176ABB-472F-4FFE-9E65-363AC8E512FC}"/>
    <cellStyle name="Comma 2 6 8 3 3" xfId="20593" xr:uid="{8FE202B8-A1AF-417C-85AA-104A1122BBCD}"/>
    <cellStyle name="Comma 2 6 8 3 3 2" xfId="51417" xr:uid="{039C9D3C-308D-4290-A925-40177B1F431D}"/>
    <cellStyle name="Comma 2 6 8 3 4" xfId="36007" xr:uid="{8AD047FC-F9AD-464C-9C17-9A86C7C24BFF}"/>
    <cellStyle name="Comma 2 6 8 4" xfId="9188" xr:uid="{024810A0-F5B3-42DA-B309-811BE54FF16E}"/>
    <cellStyle name="Comma 2 6 8 4 2" xfId="24599" xr:uid="{DE11EEBB-DBAD-4E1D-B8F5-C79CC8F860D2}"/>
    <cellStyle name="Comma 2 6 8 4 2 2" xfId="55423" xr:uid="{A8623334-714A-4F3E-8D50-9ED536F520A0}"/>
    <cellStyle name="Comma 2 6 8 4 3" xfId="40013" xr:uid="{71EBA62A-1D9F-47A4-B88F-E02047514C0C}"/>
    <cellStyle name="Comma 2 6 8 5" xfId="16790" xr:uid="{D5E9DFCD-B24A-461F-A675-8DFA0B032FB0}"/>
    <cellStyle name="Comma 2 6 8 5 2" xfId="47614" xr:uid="{C0CC2455-907F-4677-90B6-BD1E5A201008}"/>
    <cellStyle name="Comma 2 6 8 6" xfId="32204" xr:uid="{8F347A11-8283-430C-85B5-BC432AB5B046}"/>
    <cellStyle name="Comma 2 6 9" xfId="2010" xr:uid="{B44E1AD1-93A6-4680-B622-C7FCC4F25579}"/>
    <cellStyle name="Comma 2 6 9 2" xfId="5813" xr:uid="{9E90C6CA-421B-432B-9C81-3CEDAEB76A7E}"/>
    <cellStyle name="Comma 2 6 9 2 2" xfId="13624" xr:uid="{5D7E6E14-B448-43AE-A969-B317ECD30329}"/>
    <cellStyle name="Comma 2 6 9 2 2 2" xfId="29035" xr:uid="{C087F22C-FD3B-4488-9D6D-1BA84F9D1F62}"/>
    <cellStyle name="Comma 2 6 9 2 2 2 2" xfId="59859" xr:uid="{87C71EF5-1F9D-4785-B93E-BD17AA554DE0}"/>
    <cellStyle name="Comma 2 6 9 2 2 3" xfId="44449" xr:uid="{1E0B751C-9002-48AC-8C66-7DD4FDF5B9C1}"/>
    <cellStyle name="Comma 2 6 9 2 3" xfId="21226" xr:uid="{E9767533-1F94-4DCE-86C4-6BDE39BD41E7}"/>
    <cellStyle name="Comma 2 6 9 2 3 2" xfId="52050" xr:uid="{B6AFD005-7704-4D2E-AD97-6C531E94C82F}"/>
    <cellStyle name="Comma 2 6 9 2 4" xfId="36640" xr:uid="{5EBC6202-A444-4EA7-8C98-89E058F6A5B9}"/>
    <cellStyle name="Comma 2 6 9 3" xfId="9821" xr:uid="{F78E04D5-1776-4B6B-9772-306FC83DDDD8}"/>
    <cellStyle name="Comma 2 6 9 3 2" xfId="25232" xr:uid="{38B8085C-E370-4815-B397-213B75D1CCB6}"/>
    <cellStyle name="Comma 2 6 9 3 2 2" xfId="56056" xr:uid="{CF586A7B-F704-4F05-AB57-5427D8F09112}"/>
    <cellStyle name="Comma 2 6 9 3 3" xfId="40646" xr:uid="{0395B718-19CD-43E5-8643-22232FDD8799}"/>
    <cellStyle name="Comma 2 6 9 4" xfId="17423" xr:uid="{38ED89D6-F399-4EDA-B7D8-ACE6A1B4D246}"/>
    <cellStyle name="Comma 2 6 9 4 2" xfId="48247" xr:uid="{8D3E647B-783A-4228-B63A-E3AF8C76A7C8}"/>
    <cellStyle name="Comma 2 6 9 5" xfId="32837" xr:uid="{1D70940E-7FA0-4159-AF5E-E1C3387FF440}"/>
    <cellStyle name="Comma 2 7" xfId="130" xr:uid="{EC3A766E-1FA8-489F-ABE5-265450977280}"/>
    <cellStyle name="Comma 2 7 10" xfId="7942" xr:uid="{27E73F3D-F23A-4889-904D-2FAB24581764}"/>
    <cellStyle name="Comma 2 7 10 2" xfId="23353" xr:uid="{A10B38C6-F5F5-44C1-B400-425561654150}"/>
    <cellStyle name="Comma 2 7 10 2 2" xfId="54177" xr:uid="{1037D44C-3F48-4E58-895B-9AD91D260478}"/>
    <cellStyle name="Comma 2 7 10 3" xfId="38767" xr:uid="{D849F825-D99E-4699-A507-DD210993A961}"/>
    <cellStyle name="Comma 2 7 11" xfId="7733" xr:uid="{4B5B5058-B09A-452A-BBBC-9707391A1927}"/>
    <cellStyle name="Comma 2 7 11 2" xfId="23144" xr:uid="{AD18EE67-54B9-4A24-A224-C0846D4BB916}"/>
    <cellStyle name="Comma 2 7 11 2 2" xfId="53968" xr:uid="{83388979-75AF-4137-98B4-C35F8DF1D084}"/>
    <cellStyle name="Comma 2 7 11 3" xfId="38558" xr:uid="{15022F14-F661-42CF-BC94-9A05199943A8}"/>
    <cellStyle name="Comma 2 7 12" xfId="15544" xr:uid="{8EC5313E-C7CF-4171-82BC-72512C3276FE}"/>
    <cellStyle name="Comma 2 7 12 2" xfId="46368" xr:uid="{370F1743-C32D-46AE-B4BC-ACF84C3B9FEF}"/>
    <cellStyle name="Comma 2 7 13" xfId="30958" xr:uid="{2F8D050F-0B0D-4D8F-9BA1-C9BA4E574B2F}"/>
    <cellStyle name="Comma 2 7 2" xfId="255" xr:uid="{74B76302-54F4-4653-A4A2-D99E9FDA9E4E}"/>
    <cellStyle name="Comma 2 7 2 10" xfId="15669" xr:uid="{750BFDB2-30F7-4E04-8097-12B89BDF8CC5}"/>
    <cellStyle name="Comma 2 7 2 10 2" xfId="46493" xr:uid="{7A800D71-580C-4894-B955-933F65FBAB20}"/>
    <cellStyle name="Comma 2 7 2 11" xfId="31083" xr:uid="{2873FDC8-F8FA-4321-879E-6030A516C3B0}"/>
    <cellStyle name="Comma 2 7 2 2" xfId="678" xr:uid="{CE0DDBC9-34C8-41B1-B97C-F28DC204B7EB}"/>
    <cellStyle name="Comma 2 7 2 2 2" xfId="1311" xr:uid="{268F4BB6-AE80-4FC3-AD07-20B6832B00D8}"/>
    <cellStyle name="Comma 2 7 2 2 2 2" xfId="3210" xr:uid="{C7B6D19C-C005-43F5-A11B-04CEE4C1C29B}"/>
    <cellStyle name="Comma 2 7 2 2 2 2 2" xfId="7013" xr:uid="{40AC5AD8-E3D2-44C4-9373-2697055A5419}"/>
    <cellStyle name="Comma 2 7 2 2 2 2 2 2" xfId="14824" xr:uid="{B191443D-700B-408B-BFFB-799283956946}"/>
    <cellStyle name="Comma 2 7 2 2 2 2 2 2 2" xfId="30235" xr:uid="{23EF8EFB-53BF-42A4-9D1B-B30A8ED1C5C9}"/>
    <cellStyle name="Comma 2 7 2 2 2 2 2 2 2 2" xfId="61059" xr:uid="{41F05353-EB4B-4FD3-91E3-1271901D1659}"/>
    <cellStyle name="Comma 2 7 2 2 2 2 2 2 3" xfId="45649" xr:uid="{E57A8851-3C52-480C-8E13-7C25D23B5E80}"/>
    <cellStyle name="Comma 2 7 2 2 2 2 2 3" xfId="22426" xr:uid="{2C6163E3-621F-435D-8113-51145FDD107E}"/>
    <cellStyle name="Comma 2 7 2 2 2 2 2 3 2" xfId="53250" xr:uid="{CD6F08C4-569A-4760-9AAB-96807D2F1A18}"/>
    <cellStyle name="Comma 2 7 2 2 2 2 2 4" xfId="37840" xr:uid="{3F2B4334-1F4E-4B72-B98C-75C9E8CAF9F8}"/>
    <cellStyle name="Comma 2 7 2 2 2 2 3" xfId="11021" xr:uid="{9B25BF36-8F34-4B59-8E5E-A70F359B4C37}"/>
    <cellStyle name="Comma 2 7 2 2 2 2 3 2" xfId="26432" xr:uid="{D5A1CCB5-9174-4E61-931E-B2B0D72A2560}"/>
    <cellStyle name="Comma 2 7 2 2 2 2 3 2 2" xfId="57256" xr:uid="{A6907406-3612-47A6-B653-E2EFAAD2FD7E}"/>
    <cellStyle name="Comma 2 7 2 2 2 2 3 3" xfId="41846" xr:uid="{A5EF19C8-E95F-4473-81FA-F1E3CAE71CBF}"/>
    <cellStyle name="Comma 2 7 2 2 2 2 4" xfId="18623" xr:uid="{DC14FB15-E494-4531-9F96-E14E6E98B689}"/>
    <cellStyle name="Comma 2 7 2 2 2 2 4 2" xfId="49447" xr:uid="{2BA4E583-BA2A-4FCC-8026-FD36BE82B8C5}"/>
    <cellStyle name="Comma 2 7 2 2 2 2 5" xfId="34037" xr:uid="{C49897A3-D594-4214-B0EE-314D8C0729C7}"/>
    <cellStyle name="Comma 2 7 2 2 2 3" xfId="5114" xr:uid="{85B41B81-7A74-4C1E-A115-7557C390714B}"/>
    <cellStyle name="Comma 2 7 2 2 2 3 2" xfId="12925" xr:uid="{6D5E6D76-53BD-42E5-9C6F-072E7001BDC8}"/>
    <cellStyle name="Comma 2 7 2 2 2 3 2 2" xfId="28336" xr:uid="{2EEB22F5-0C07-4C9B-B1AF-0C0C7332EA26}"/>
    <cellStyle name="Comma 2 7 2 2 2 3 2 2 2" xfId="59160" xr:uid="{8EBFD3BA-34F0-495C-A4E8-9AF58B8B3089}"/>
    <cellStyle name="Comma 2 7 2 2 2 3 2 3" xfId="43750" xr:uid="{08CE1413-020C-4EA0-86E4-79889FA37344}"/>
    <cellStyle name="Comma 2 7 2 2 2 3 3" xfId="20527" xr:uid="{865E3444-75A1-4B95-937F-4C7606B9CE71}"/>
    <cellStyle name="Comma 2 7 2 2 2 3 3 2" xfId="51351" xr:uid="{6761171B-CA01-4C3A-BF22-51D99BA1EC57}"/>
    <cellStyle name="Comma 2 7 2 2 2 3 4" xfId="35941" xr:uid="{B39B4446-4255-4C58-A494-2916998B6CC9}"/>
    <cellStyle name="Comma 2 7 2 2 2 4" xfId="9122" xr:uid="{EFA4E961-A14E-4000-9FE4-2382183451A4}"/>
    <cellStyle name="Comma 2 7 2 2 2 4 2" xfId="24533" xr:uid="{315BE96E-0DCA-49C6-8EDE-6DE2FEEE3E3F}"/>
    <cellStyle name="Comma 2 7 2 2 2 4 2 2" xfId="55357" xr:uid="{4FCBE0EF-F2C1-4BFF-B2C8-8DBCEF922A4A}"/>
    <cellStyle name="Comma 2 7 2 2 2 4 3" xfId="39947" xr:uid="{EEAFBF54-607C-48E5-AC39-55EB38A4375F}"/>
    <cellStyle name="Comma 2 7 2 2 2 5" xfId="16724" xr:uid="{3C01780D-0E66-4929-8B8C-9BA82CFB6C2E}"/>
    <cellStyle name="Comma 2 7 2 2 2 5 2" xfId="47548" xr:uid="{3A80398D-064F-497C-B2C1-19B864D6DE35}"/>
    <cellStyle name="Comma 2 7 2 2 2 6" xfId="32138" xr:uid="{065E278D-DE29-45F3-A2B1-7C4ADDD2F3C2}"/>
    <cellStyle name="Comma 2 7 2 2 3" xfId="1944" xr:uid="{0FB80D59-9DAC-420F-A708-9EC60F016AA6}"/>
    <cellStyle name="Comma 2 7 2 2 3 2" xfId="3843" xr:uid="{32370991-4D68-4987-8C17-3969777879D7}"/>
    <cellStyle name="Comma 2 7 2 2 3 2 2" xfId="7646" xr:uid="{D39B5F01-5628-4A8F-9E06-866543C6BB23}"/>
    <cellStyle name="Comma 2 7 2 2 3 2 2 2" xfId="15457" xr:uid="{EE36AACD-F2DB-41ED-A672-651FDC2ED49E}"/>
    <cellStyle name="Comma 2 7 2 2 3 2 2 2 2" xfId="30868" xr:uid="{4167E168-EA3B-4661-9BF5-1D342A7EDB84}"/>
    <cellStyle name="Comma 2 7 2 2 3 2 2 2 2 2" xfId="61692" xr:uid="{406E19FE-1D13-464E-BF1F-084FC2EFA2C2}"/>
    <cellStyle name="Comma 2 7 2 2 3 2 2 2 3" xfId="46282" xr:uid="{7AC839BB-E637-4044-BBA6-746E140A69A8}"/>
    <cellStyle name="Comma 2 7 2 2 3 2 2 3" xfId="23059" xr:uid="{929C6C19-BD86-4464-A97D-6BDD36351B2E}"/>
    <cellStyle name="Comma 2 7 2 2 3 2 2 3 2" xfId="53883" xr:uid="{EE45C897-45F7-4194-9FE3-11234D73153D}"/>
    <cellStyle name="Comma 2 7 2 2 3 2 2 4" xfId="38473" xr:uid="{6B83FE8C-11EB-4908-BA1E-088ADA9C2042}"/>
    <cellStyle name="Comma 2 7 2 2 3 2 3" xfId="11654" xr:uid="{9686E06B-AB22-4E6A-B67E-1BB876527C40}"/>
    <cellStyle name="Comma 2 7 2 2 3 2 3 2" xfId="27065" xr:uid="{2E9CE613-20C7-446A-8B15-DC498FAA46C6}"/>
    <cellStyle name="Comma 2 7 2 2 3 2 3 2 2" xfId="57889" xr:uid="{90273A8E-5B9E-4945-B9F5-B98C9C666CBB}"/>
    <cellStyle name="Comma 2 7 2 2 3 2 3 3" xfId="42479" xr:uid="{87708EA7-BAC0-46AF-B13D-271801635845}"/>
    <cellStyle name="Comma 2 7 2 2 3 2 4" xfId="19256" xr:uid="{57AC2E9F-EE2B-4BE5-A26A-A65D22DC6E4B}"/>
    <cellStyle name="Comma 2 7 2 2 3 2 4 2" xfId="50080" xr:uid="{B0820194-0A11-4D76-91C1-3BFC2A5FCE3D}"/>
    <cellStyle name="Comma 2 7 2 2 3 2 5" xfId="34670" xr:uid="{332A96C6-9355-4009-A86F-30666773B96D}"/>
    <cellStyle name="Comma 2 7 2 2 3 3" xfId="5747" xr:uid="{EDD9957A-C375-4486-ADA9-DE9B0578CD31}"/>
    <cellStyle name="Comma 2 7 2 2 3 3 2" xfId="13558" xr:uid="{CD2B42E5-CF8A-4375-BCD6-A36A9CCD734F}"/>
    <cellStyle name="Comma 2 7 2 2 3 3 2 2" xfId="28969" xr:uid="{FE74AF59-0CAC-4B2B-B0D3-6C1DA6CA97D5}"/>
    <cellStyle name="Comma 2 7 2 2 3 3 2 2 2" xfId="59793" xr:uid="{E0A94EE9-4A9B-4131-A4A2-151DA52863FD}"/>
    <cellStyle name="Comma 2 7 2 2 3 3 2 3" xfId="44383" xr:uid="{F3B3E3B6-D910-42E3-9F8E-E2DDADFF18F7}"/>
    <cellStyle name="Comma 2 7 2 2 3 3 3" xfId="21160" xr:uid="{8596A363-E176-47BD-BFBB-90CDCA183B36}"/>
    <cellStyle name="Comma 2 7 2 2 3 3 3 2" xfId="51984" xr:uid="{72C488C8-A9E1-4CC1-A2FD-8FBE1B2AD0A0}"/>
    <cellStyle name="Comma 2 7 2 2 3 3 4" xfId="36574" xr:uid="{9C0E5EF9-F3B6-45F4-B562-B1962EE4327F}"/>
    <cellStyle name="Comma 2 7 2 2 3 4" xfId="9755" xr:uid="{794B24F3-D73A-4338-8AA1-5E90C1EFBCC9}"/>
    <cellStyle name="Comma 2 7 2 2 3 4 2" xfId="25166" xr:uid="{984B7E99-4A25-4FB8-86D9-ED4FB34DDD98}"/>
    <cellStyle name="Comma 2 7 2 2 3 4 2 2" xfId="55990" xr:uid="{2AE48FD2-32BC-4750-B6EC-5BFB0223F053}"/>
    <cellStyle name="Comma 2 7 2 2 3 4 3" xfId="40580" xr:uid="{6F62BE45-E852-4FA9-8AFC-C74FB6CD6FB7}"/>
    <cellStyle name="Comma 2 7 2 2 3 5" xfId="17357" xr:uid="{4553A84C-0885-4B6B-9421-669D117719CE}"/>
    <cellStyle name="Comma 2 7 2 2 3 5 2" xfId="48181" xr:uid="{C2C8523E-6BA2-448F-B31A-3CD28775EC38}"/>
    <cellStyle name="Comma 2 7 2 2 3 6" xfId="32771" xr:uid="{AB2289CF-8DE6-4CA6-97E7-85776D80124D}"/>
    <cellStyle name="Comma 2 7 2 2 4" xfId="2577" xr:uid="{C42E5D34-7332-45F4-AFD7-FF4E650961BD}"/>
    <cellStyle name="Comma 2 7 2 2 4 2" xfId="6380" xr:uid="{770B7A3E-8907-4164-9FDB-0F81C507177E}"/>
    <cellStyle name="Comma 2 7 2 2 4 2 2" xfId="14191" xr:uid="{9E046B81-D0FA-41CF-8105-40DDA0A9DEA6}"/>
    <cellStyle name="Comma 2 7 2 2 4 2 2 2" xfId="29602" xr:uid="{1F98D0C0-B44C-4A46-BF08-A936EEB20A98}"/>
    <cellStyle name="Comma 2 7 2 2 4 2 2 2 2" xfId="60426" xr:uid="{0FE2DAA9-7C8A-473B-8EA8-5E106D6DFFD6}"/>
    <cellStyle name="Comma 2 7 2 2 4 2 2 3" xfId="45016" xr:uid="{02B43197-A7C5-4029-B34C-69AEB5457F2C}"/>
    <cellStyle name="Comma 2 7 2 2 4 2 3" xfId="21793" xr:uid="{43060040-6EBD-4023-8329-BC6DC289DE8B}"/>
    <cellStyle name="Comma 2 7 2 2 4 2 3 2" xfId="52617" xr:uid="{98982A32-6380-4EA9-9325-A5222788BA74}"/>
    <cellStyle name="Comma 2 7 2 2 4 2 4" xfId="37207" xr:uid="{828D3DD6-2C5C-4BEF-9D85-7C8456DC8533}"/>
    <cellStyle name="Comma 2 7 2 2 4 3" xfId="10388" xr:uid="{6C171538-B8F1-4302-BE3F-0904291E4359}"/>
    <cellStyle name="Comma 2 7 2 2 4 3 2" xfId="25799" xr:uid="{A014DD51-2515-4D14-A686-13D19EC91B9C}"/>
    <cellStyle name="Comma 2 7 2 2 4 3 2 2" xfId="56623" xr:uid="{BA47F911-C5D2-4545-855C-86987E2CE502}"/>
    <cellStyle name="Comma 2 7 2 2 4 3 3" xfId="41213" xr:uid="{BCB3CCD9-AEF5-46F2-8306-24030113754D}"/>
    <cellStyle name="Comma 2 7 2 2 4 4" xfId="17990" xr:uid="{DC8B95B4-9F7C-4F71-BF47-7393A2A6A892}"/>
    <cellStyle name="Comma 2 7 2 2 4 4 2" xfId="48814" xr:uid="{41A56028-6AA1-4CDF-8FB2-A3F6BC14303C}"/>
    <cellStyle name="Comma 2 7 2 2 4 5" xfId="33404" xr:uid="{F3748C3B-A040-4216-8A56-D0B6D200145E}"/>
    <cellStyle name="Comma 2 7 2 2 5" xfId="4481" xr:uid="{5CCE7468-D2B4-4B36-8149-F603201AF30F}"/>
    <cellStyle name="Comma 2 7 2 2 5 2" xfId="12292" xr:uid="{5145C128-2A6A-4213-B3E5-06548D058713}"/>
    <cellStyle name="Comma 2 7 2 2 5 2 2" xfId="27703" xr:uid="{EEA649BA-03D9-4A29-9C99-BB4606B3725F}"/>
    <cellStyle name="Comma 2 7 2 2 5 2 2 2" xfId="58527" xr:uid="{29CEA2A3-2D81-40A9-96DF-11322F9AC3C9}"/>
    <cellStyle name="Comma 2 7 2 2 5 2 3" xfId="43117" xr:uid="{B0617B2F-A94B-434E-9837-9F379D869B94}"/>
    <cellStyle name="Comma 2 7 2 2 5 3" xfId="19894" xr:uid="{BA3E3999-EED1-45BE-AF40-F937E78C5254}"/>
    <cellStyle name="Comma 2 7 2 2 5 3 2" xfId="50718" xr:uid="{46092E0D-F3BA-4869-80BC-C1043FDD7D96}"/>
    <cellStyle name="Comma 2 7 2 2 5 4" xfId="35308" xr:uid="{7F8950C4-7B58-4174-B599-2C9A3B5493C1}"/>
    <cellStyle name="Comma 2 7 2 2 6" xfId="8489" xr:uid="{1B7AB540-49A2-4208-A38E-1F2187D23B6B}"/>
    <cellStyle name="Comma 2 7 2 2 6 2" xfId="23900" xr:uid="{EE5ECA23-EAE2-4DB3-8510-274CCB05911C}"/>
    <cellStyle name="Comma 2 7 2 2 6 2 2" xfId="54724" xr:uid="{587FD777-9672-4D26-B401-EF16EAF72B61}"/>
    <cellStyle name="Comma 2 7 2 2 6 3" xfId="39314" xr:uid="{64CEEB8F-84A9-479E-9DA6-B27D872CCD7E}"/>
    <cellStyle name="Comma 2 7 2 2 7" xfId="16091" xr:uid="{235B13AB-9F22-4EB9-ACFC-E21BED0BFF0A}"/>
    <cellStyle name="Comma 2 7 2 2 7 2" xfId="46915" xr:uid="{0D532A80-0F0B-49B3-8F25-98903B82629B}"/>
    <cellStyle name="Comma 2 7 2 2 8" xfId="31505" xr:uid="{4F1565B1-6E05-4BB7-8383-866B4AA2E217}"/>
    <cellStyle name="Comma 2 7 2 3" xfId="469" xr:uid="{816FECC5-DF42-454E-B12B-1D041052389D}"/>
    <cellStyle name="Comma 2 7 2 3 2" xfId="1102" xr:uid="{CBAB13B8-1EB3-47CD-AC68-43ADA62447CA}"/>
    <cellStyle name="Comma 2 7 2 3 2 2" xfId="3001" xr:uid="{EFE3E3A6-9225-4C08-8829-D1F7007845EF}"/>
    <cellStyle name="Comma 2 7 2 3 2 2 2" xfId="6804" xr:uid="{49F260A0-E67C-4651-8A63-9BC7F1757193}"/>
    <cellStyle name="Comma 2 7 2 3 2 2 2 2" xfId="14615" xr:uid="{9AF11A22-6A43-4CB6-8A3E-16DD03F4FB78}"/>
    <cellStyle name="Comma 2 7 2 3 2 2 2 2 2" xfId="30026" xr:uid="{5205B660-C88F-422E-A5DC-E0DFC86DE69E}"/>
    <cellStyle name="Comma 2 7 2 3 2 2 2 2 2 2" xfId="60850" xr:uid="{8D75A5BD-9B8F-44D4-997B-EAC498EE0250}"/>
    <cellStyle name="Comma 2 7 2 3 2 2 2 2 3" xfId="45440" xr:uid="{214719A8-B2D1-4DC0-B3AF-85DF9414579F}"/>
    <cellStyle name="Comma 2 7 2 3 2 2 2 3" xfId="22217" xr:uid="{73E8FDBE-59F0-4948-A993-D3914FBBE8D0}"/>
    <cellStyle name="Comma 2 7 2 3 2 2 2 3 2" xfId="53041" xr:uid="{E7CCBB99-B439-4BB7-90EE-C23805045EAA}"/>
    <cellStyle name="Comma 2 7 2 3 2 2 2 4" xfId="37631" xr:uid="{0DC85803-5E67-45CB-824D-87AC9F656739}"/>
    <cellStyle name="Comma 2 7 2 3 2 2 3" xfId="10812" xr:uid="{D16A8567-21ED-4234-B39E-9928E73125B8}"/>
    <cellStyle name="Comma 2 7 2 3 2 2 3 2" xfId="26223" xr:uid="{9232710E-F477-48E6-8D1F-04FBECED6954}"/>
    <cellStyle name="Comma 2 7 2 3 2 2 3 2 2" xfId="57047" xr:uid="{09DE5B6B-CAFD-455D-AC95-42257E0C4A91}"/>
    <cellStyle name="Comma 2 7 2 3 2 2 3 3" xfId="41637" xr:uid="{13BA0D79-E84E-4885-9663-F875F6740BEA}"/>
    <cellStyle name="Comma 2 7 2 3 2 2 4" xfId="18414" xr:uid="{B598CA04-C647-4C1A-BA54-0827F0DD7A4A}"/>
    <cellStyle name="Comma 2 7 2 3 2 2 4 2" xfId="49238" xr:uid="{2DCF1C2E-BC6F-4F61-96A9-AD033C4D3A22}"/>
    <cellStyle name="Comma 2 7 2 3 2 2 5" xfId="33828" xr:uid="{D4834870-0035-4143-AB7F-AA04129ABB93}"/>
    <cellStyle name="Comma 2 7 2 3 2 3" xfId="4905" xr:uid="{F1B805FD-2922-4625-B93B-9D50DF9CA9D8}"/>
    <cellStyle name="Comma 2 7 2 3 2 3 2" xfId="12716" xr:uid="{943BA3EE-C43B-4480-ABBD-E39643514F6F}"/>
    <cellStyle name="Comma 2 7 2 3 2 3 2 2" xfId="28127" xr:uid="{AF0C3512-943C-41C4-8BD8-CD1B9A27C7BB}"/>
    <cellStyle name="Comma 2 7 2 3 2 3 2 2 2" xfId="58951" xr:uid="{5436B1D4-606C-429B-B3FD-53A25593AA7D}"/>
    <cellStyle name="Comma 2 7 2 3 2 3 2 3" xfId="43541" xr:uid="{E7B8D17F-51FE-4EE8-BA9E-DFD532C080BD}"/>
    <cellStyle name="Comma 2 7 2 3 2 3 3" xfId="20318" xr:uid="{E9AA12E5-CB32-424A-BD5E-E2A6FBD13316}"/>
    <cellStyle name="Comma 2 7 2 3 2 3 3 2" xfId="51142" xr:uid="{84291C78-4252-4312-9FFC-EC21A36CA7E2}"/>
    <cellStyle name="Comma 2 7 2 3 2 3 4" xfId="35732" xr:uid="{7FCBB041-FF20-4D00-AB96-F16247512440}"/>
    <cellStyle name="Comma 2 7 2 3 2 4" xfId="8913" xr:uid="{0D8DE81A-86A7-404E-A99F-A6AFC711751B}"/>
    <cellStyle name="Comma 2 7 2 3 2 4 2" xfId="24324" xr:uid="{A27D9EBB-00C3-42D5-8168-559365E2F494}"/>
    <cellStyle name="Comma 2 7 2 3 2 4 2 2" xfId="55148" xr:uid="{FD7FE8FE-8AA9-4541-8FB0-97049E9823EB}"/>
    <cellStyle name="Comma 2 7 2 3 2 4 3" xfId="39738" xr:uid="{3F215564-9015-460C-9A15-1F15C02FDEB6}"/>
    <cellStyle name="Comma 2 7 2 3 2 5" xfId="16515" xr:uid="{7D3A94C5-F599-45EB-BC11-1DE98DE785F0}"/>
    <cellStyle name="Comma 2 7 2 3 2 5 2" xfId="47339" xr:uid="{278E9435-F28B-45FB-9F88-D0CE0275227C}"/>
    <cellStyle name="Comma 2 7 2 3 2 6" xfId="31929" xr:uid="{D9E0185F-BC2B-452D-925D-9B0991CA83AE}"/>
    <cellStyle name="Comma 2 7 2 3 3" xfId="1735" xr:uid="{51C5DE1B-B44A-4261-9A2B-072B374DB57D}"/>
    <cellStyle name="Comma 2 7 2 3 3 2" xfId="3634" xr:uid="{DB836EDF-0CD2-4073-A1B5-349B8AF6A030}"/>
    <cellStyle name="Comma 2 7 2 3 3 2 2" xfId="7437" xr:uid="{CBEFBD6E-061D-4658-9072-119CF31359D0}"/>
    <cellStyle name="Comma 2 7 2 3 3 2 2 2" xfId="15248" xr:uid="{8F966484-330A-4226-8357-0146AADB6D90}"/>
    <cellStyle name="Comma 2 7 2 3 3 2 2 2 2" xfId="30659" xr:uid="{27B15C72-285A-4B49-9522-9F3FEFBE6826}"/>
    <cellStyle name="Comma 2 7 2 3 3 2 2 2 2 2" xfId="61483" xr:uid="{AEC7ED6C-6F6F-49C6-9043-C87F79C9DC42}"/>
    <cellStyle name="Comma 2 7 2 3 3 2 2 2 3" xfId="46073" xr:uid="{EA1579F4-F98E-411D-B687-D37BB0765D8D}"/>
    <cellStyle name="Comma 2 7 2 3 3 2 2 3" xfId="22850" xr:uid="{B46F65A1-2937-4B01-98AE-7197F3E0910D}"/>
    <cellStyle name="Comma 2 7 2 3 3 2 2 3 2" xfId="53674" xr:uid="{138125EB-DBF3-42B3-97BD-7CF9C8EDBBFB}"/>
    <cellStyle name="Comma 2 7 2 3 3 2 2 4" xfId="38264" xr:uid="{05A1F098-07C2-461B-AB23-F98A05D1D87C}"/>
    <cellStyle name="Comma 2 7 2 3 3 2 3" xfId="11445" xr:uid="{74A35589-AAD8-431B-B49B-E9891FE41E2E}"/>
    <cellStyle name="Comma 2 7 2 3 3 2 3 2" xfId="26856" xr:uid="{6ED32BF4-AA45-41AB-814C-E712FD7A52D3}"/>
    <cellStyle name="Comma 2 7 2 3 3 2 3 2 2" xfId="57680" xr:uid="{AB29F271-AF3F-45C9-BC46-7E05E24B2208}"/>
    <cellStyle name="Comma 2 7 2 3 3 2 3 3" xfId="42270" xr:uid="{DD30EB1F-32F5-4BE2-9062-064B82ABD920}"/>
    <cellStyle name="Comma 2 7 2 3 3 2 4" xfId="19047" xr:uid="{59BE870C-BD17-4052-A77A-702959728D8D}"/>
    <cellStyle name="Comma 2 7 2 3 3 2 4 2" xfId="49871" xr:uid="{BD51D5E0-D7EF-4255-8A33-FC2B7DFFE1D1}"/>
    <cellStyle name="Comma 2 7 2 3 3 2 5" xfId="34461" xr:uid="{DEEDE1A3-5BE9-418E-A878-292FBFEFCB8B}"/>
    <cellStyle name="Comma 2 7 2 3 3 3" xfId="5538" xr:uid="{FBBABDB0-7950-4D84-8F32-14F06C52ED29}"/>
    <cellStyle name="Comma 2 7 2 3 3 3 2" xfId="13349" xr:uid="{7B82F39A-8F46-42D2-8A6E-2308698A7947}"/>
    <cellStyle name="Comma 2 7 2 3 3 3 2 2" xfId="28760" xr:uid="{3B5F721C-FED7-4736-9785-E6136CCAFDE4}"/>
    <cellStyle name="Comma 2 7 2 3 3 3 2 2 2" xfId="59584" xr:uid="{DEF8ADB9-3FD9-4DF3-A4F2-A9C6F96F1035}"/>
    <cellStyle name="Comma 2 7 2 3 3 3 2 3" xfId="44174" xr:uid="{4FCE6ED3-3810-4672-8863-394D8272A93E}"/>
    <cellStyle name="Comma 2 7 2 3 3 3 3" xfId="20951" xr:uid="{51032819-AEE4-4AA2-8618-864EC2BB35E5}"/>
    <cellStyle name="Comma 2 7 2 3 3 3 3 2" xfId="51775" xr:uid="{9755B368-A4AD-4F47-988A-02FBE390C2C5}"/>
    <cellStyle name="Comma 2 7 2 3 3 3 4" xfId="36365" xr:uid="{0F466029-40A0-45C2-9ED0-7494C6956753}"/>
    <cellStyle name="Comma 2 7 2 3 3 4" xfId="9546" xr:uid="{E8C93F0F-8D57-4E7A-9493-CD20E02C84F8}"/>
    <cellStyle name="Comma 2 7 2 3 3 4 2" xfId="24957" xr:uid="{C7F54F91-7F19-476F-A33D-57E3D4D49D0A}"/>
    <cellStyle name="Comma 2 7 2 3 3 4 2 2" xfId="55781" xr:uid="{DC32F0CC-95A6-485F-BCBC-305A1AB62038}"/>
    <cellStyle name="Comma 2 7 2 3 3 4 3" xfId="40371" xr:uid="{EF6B9076-67B0-40E4-9AE3-DAE1E9D6492F}"/>
    <cellStyle name="Comma 2 7 2 3 3 5" xfId="17148" xr:uid="{B261E794-8AB5-43F2-952E-A84476804B84}"/>
    <cellStyle name="Comma 2 7 2 3 3 5 2" xfId="47972" xr:uid="{047132BB-DCD3-4B39-B443-1A3BB2A2D796}"/>
    <cellStyle name="Comma 2 7 2 3 3 6" xfId="32562" xr:uid="{DB1F2D6F-9DBF-4DB7-9A6B-3863A545C595}"/>
    <cellStyle name="Comma 2 7 2 3 4" xfId="2368" xr:uid="{0CD338C5-8626-4A0B-A23E-123885EC090E}"/>
    <cellStyle name="Comma 2 7 2 3 4 2" xfId="6171" xr:uid="{129BDF79-4AD3-4862-BB10-70F4EDB65501}"/>
    <cellStyle name="Comma 2 7 2 3 4 2 2" xfId="13982" xr:uid="{0D73CB87-1F01-420A-81A1-5CE85E3A38DE}"/>
    <cellStyle name="Comma 2 7 2 3 4 2 2 2" xfId="29393" xr:uid="{7466E75E-93F1-494C-A59E-7EA3B8231BFE}"/>
    <cellStyle name="Comma 2 7 2 3 4 2 2 2 2" xfId="60217" xr:uid="{57D1FD86-3385-4B3C-BE89-0E41B77B574B}"/>
    <cellStyle name="Comma 2 7 2 3 4 2 2 3" xfId="44807" xr:uid="{22204B0A-4D40-4CC0-91C6-24D82592C027}"/>
    <cellStyle name="Comma 2 7 2 3 4 2 3" xfId="21584" xr:uid="{0FA33E49-A617-47E3-876E-2FE636986FD1}"/>
    <cellStyle name="Comma 2 7 2 3 4 2 3 2" xfId="52408" xr:uid="{BB5F2C67-D5A4-4F9C-8049-D4023B136D9C}"/>
    <cellStyle name="Comma 2 7 2 3 4 2 4" xfId="36998" xr:uid="{2217953D-1ED2-4098-8AED-E6FF39DF9563}"/>
    <cellStyle name="Comma 2 7 2 3 4 3" xfId="10179" xr:uid="{3182DA13-971A-4344-A73D-2A8339703DEC}"/>
    <cellStyle name="Comma 2 7 2 3 4 3 2" xfId="25590" xr:uid="{A1BD325F-B7B3-45AA-A084-F33FF6AB337F}"/>
    <cellStyle name="Comma 2 7 2 3 4 3 2 2" xfId="56414" xr:uid="{7891A799-CD93-4424-94AA-73292945408D}"/>
    <cellStyle name="Comma 2 7 2 3 4 3 3" xfId="41004" xr:uid="{74227FF3-9AB6-4FC3-AFD8-3CA6521E2CE3}"/>
    <cellStyle name="Comma 2 7 2 3 4 4" xfId="17781" xr:uid="{677A6A8E-7C5A-4083-A8B4-9AEA63739BDE}"/>
    <cellStyle name="Comma 2 7 2 3 4 4 2" xfId="48605" xr:uid="{5A2A4721-5624-4989-91C9-1A658AA4E83C}"/>
    <cellStyle name="Comma 2 7 2 3 4 5" xfId="33195" xr:uid="{6F8A96CC-7AC9-4EEE-A23E-B8381435B780}"/>
    <cellStyle name="Comma 2 7 2 3 5" xfId="4272" xr:uid="{75B39795-651D-4B8C-A96F-9AB329431353}"/>
    <cellStyle name="Comma 2 7 2 3 5 2" xfId="12083" xr:uid="{48E68DD2-F4D0-4ED5-9D5B-352755527E6F}"/>
    <cellStyle name="Comma 2 7 2 3 5 2 2" xfId="27494" xr:uid="{AA0AC7B0-0EA9-468A-9F35-EDB2CA35D821}"/>
    <cellStyle name="Comma 2 7 2 3 5 2 2 2" xfId="58318" xr:uid="{B3DFDB3E-687B-44CD-84F9-7EC086C17BA2}"/>
    <cellStyle name="Comma 2 7 2 3 5 2 3" xfId="42908" xr:uid="{AD516E46-2646-42B1-8238-B491B12B8A14}"/>
    <cellStyle name="Comma 2 7 2 3 5 3" xfId="19685" xr:uid="{B0792041-D53E-40A7-932B-1DD1EF83CC44}"/>
    <cellStyle name="Comma 2 7 2 3 5 3 2" xfId="50509" xr:uid="{E8BE0EA4-147C-4B92-BC20-575016C5C721}"/>
    <cellStyle name="Comma 2 7 2 3 5 4" xfId="35099" xr:uid="{C75B523E-0917-43A6-AFB6-B37D4427F216}"/>
    <cellStyle name="Comma 2 7 2 3 6" xfId="8280" xr:uid="{928BC7B4-9925-494E-9C5B-6A1EA8B28AF0}"/>
    <cellStyle name="Comma 2 7 2 3 6 2" xfId="23691" xr:uid="{4E5E2247-334A-4148-AB75-6CBF25BB90D7}"/>
    <cellStyle name="Comma 2 7 2 3 6 2 2" xfId="54515" xr:uid="{25EE71EE-24CE-42E4-8045-65CFBF35AC49}"/>
    <cellStyle name="Comma 2 7 2 3 6 3" xfId="39105" xr:uid="{72BE828F-72C9-45DB-A520-977F797012EE}"/>
    <cellStyle name="Comma 2 7 2 3 7" xfId="15882" xr:uid="{F649862E-C2BF-43E8-890D-A5FDAFAEE7CC}"/>
    <cellStyle name="Comma 2 7 2 3 7 2" xfId="46706" xr:uid="{D0366678-D872-4B6B-BC99-A8BF80F2370C}"/>
    <cellStyle name="Comma 2 7 2 3 8" xfId="31296" xr:uid="{F35C52B8-76F8-4204-9EBF-E87E5B68924C}"/>
    <cellStyle name="Comma 2 7 2 4" xfId="889" xr:uid="{7D347863-A857-4687-A546-65C0BAF58338}"/>
    <cellStyle name="Comma 2 7 2 4 2" xfId="2788" xr:uid="{74B5EFF6-2456-4264-BC14-C8E1FB205DCE}"/>
    <cellStyle name="Comma 2 7 2 4 2 2" xfId="6591" xr:uid="{9655CBAE-F831-49CC-9C84-D626B40355E3}"/>
    <cellStyle name="Comma 2 7 2 4 2 2 2" xfId="14402" xr:uid="{876FB562-9086-43C4-99AD-8C65E7AD59EA}"/>
    <cellStyle name="Comma 2 7 2 4 2 2 2 2" xfId="29813" xr:uid="{32433117-71CF-47F0-9C99-C8502207DC24}"/>
    <cellStyle name="Comma 2 7 2 4 2 2 2 2 2" xfId="60637" xr:uid="{A259A937-8A90-4963-964F-10EA598490B1}"/>
    <cellStyle name="Comma 2 7 2 4 2 2 2 3" xfId="45227" xr:uid="{EE3DDBCF-0AC4-4E71-B3DF-67D1F7E5CF50}"/>
    <cellStyle name="Comma 2 7 2 4 2 2 3" xfId="22004" xr:uid="{2CB063BC-E5DD-4DFB-ACAB-0EDCEDEC2C7A}"/>
    <cellStyle name="Comma 2 7 2 4 2 2 3 2" xfId="52828" xr:uid="{7CC21C50-C835-4B5A-8E18-6E99F19789E8}"/>
    <cellStyle name="Comma 2 7 2 4 2 2 4" xfId="37418" xr:uid="{A55EC260-5BC8-4CB6-8224-B0B4DFA86395}"/>
    <cellStyle name="Comma 2 7 2 4 2 3" xfId="10599" xr:uid="{94A93E67-9135-4108-99AD-8696B1B0D9B9}"/>
    <cellStyle name="Comma 2 7 2 4 2 3 2" xfId="26010" xr:uid="{0D50B98B-BE74-4A0A-88C4-5AD0B212B4E1}"/>
    <cellStyle name="Comma 2 7 2 4 2 3 2 2" xfId="56834" xr:uid="{4479A733-786D-48A2-9DC7-CD65BCA540AA}"/>
    <cellStyle name="Comma 2 7 2 4 2 3 3" xfId="41424" xr:uid="{206DE80F-DCB8-4EAC-91E5-62FBA8E3E937}"/>
    <cellStyle name="Comma 2 7 2 4 2 4" xfId="18201" xr:uid="{3F1FF37C-BF80-4BAE-BD9D-0236E45624A6}"/>
    <cellStyle name="Comma 2 7 2 4 2 4 2" xfId="49025" xr:uid="{658E5CDB-71FA-4E0F-93E1-3F595FFE5A5D}"/>
    <cellStyle name="Comma 2 7 2 4 2 5" xfId="33615" xr:uid="{4512F6E9-E189-412F-B1DC-2C5EF8868529}"/>
    <cellStyle name="Comma 2 7 2 4 3" xfId="4692" xr:uid="{19FD002E-65B1-4E08-9DFD-8F8AA1EDBCBC}"/>
    <cellStyle name="Comma 2 7 2 4 3 2" xfId="12503" xr:uid="{5135483A-C86D-499F-A5D5-DF4ADC6B12CD}"/>
    <cellStyle name="Comma 2 7 2 4 3 2 2" xfId="27914" xr:uid="{A3E7FED1-76F0-4079-8857-73639F9DCA76}"/>
    <cellStyle name="Comma 2 7 2 4 3 2 2 2" xfId="58738" xr:uid="{C200F21B-222D-4251-AF1E-576223010DC0}"/>
    <cellStyle name="Comma 2 7 2 4 3 2 3" xfId="43328" xr:uid="{45902CDE-1F3A-46BD-8BE3-ABD991290BA1}"/>
    <cellStyle name="Comma 2 7 2 4 3 3" xfId="20105" xr:uid="{8F1CDA79-7D2D-4A25-ACB9-F3CE7D15425B}"/>
    <cellStyle name="Comma 2 7 2 4 3 3 2" xfId="50929" xr:uid="{C2408341-610D-4971-807A-2F7948F70ED7}"/>
    <cellStyle name="Comma 2 7 2 4 3 4" xfId="35519" xr:uid="{48F0451F-4C52-4B39-9A44-921EDA1830BE}"/>
    <cellStyle name="Comma 2 7 2 4 4" xfId="8700" xr:uid="{F8EB6E03-7545-4665-B3A2-D88C637543CB}"/>
    <cellStyle name="Comma 2 7 2 4 4 2" xfId="24111" xr:uid="{3D733B60-318E-48AC-91F8-BAEB595FC618}"/>
    <cellStyle name="Comma 2 7 2 4 4 2 2" xfId="54935" xr:uid="{A405DD5F-46B9-4DB1-BFF2-F45AFFF81DB8}"/>
    <cellStyle name="Comma 2 7 2 4 4 3" xfId="39525" xr:uid="{96B9F8F9-F623-40E3-B7C8-24C967E746A5}"/>
    <cellStyle name="Comma 2 7 2 4 5" xfId="16302" xr:uid="{7D1CB554-97A4-4FA4-80D7-90D9E31755D9}"/>
    <cellStyle name="Comma 2 7 2 4 5 2" xfId="47126" xr:uid="{1D6355FA-2A6F-4B3B-AC58-9B1A1AE25C8E}"/>
    <cellStyle name="Comma 2 7 2 4 6" xfId="31716" xr:uid="{495E5A3E-0426-4E56-886F-B884DB15DF48}"/>
    <cellStyle name="Comma 2 7 2 5" xfId="1522" xr:uid="{A29883BD-FC11-4EB4-BF91-D12CEDE24730}"/>
    <cellStyle name="Comma 2 7 2 5 2" xfId="3421" xr:uid="{FEE29647-E02D-4C31-8FB1-3E062AC756E7}"/>
    <cellStyle name="Comma 2 7 2 5 2 2" xfId="7224" xr:uid="{0C5FB957-7A07-4178-8AD0-30B5C0FD032E}"/>
    <cellStyle name="Comma 2 7 2 5 2 2 2" xfId="15035" xr:uid="{CECD781A-169B-4B68-8AB6-F75922D11C1F}"/>
    <cellStyle name="Comma 2 7 2 5 2 2 2 2" xfId="30446" xr:uid="{DF1B957F-5A44-4582-9B11-95D4AE41D9C2}"/>
    <cellStyle name="Comma 2 7 2 5 2 2 2 2 2" xfId="61270" xr:uid="{83CE3C0A-AE48-4F37-8BFB-9452E17F6D97}"/>
    <cellStyle name="Comma 2 7 2 5 2 2 2 3" xfId="45860" xr:uid="{93A19860-014C-4167-B900-2F0ACF2A4C47}"/>
    <cellStyle name="Comma 2 7 2 5 2 2 3" xfId="22637" xr:uid="{2D9E8858-43DE-4D4C-A28D-FC450D452F6D}"/>
    <cellStyle name="Comma 2 7 2 5 2 2 3 2" xfId="53461" xr:uid="{476510AB-23BE-4B0D-9248-58FC8BF25A22}"/>
    <cellStyle name="Comma 2 7 2 5 2 2 4" xfId="38051" xr:uid="{E61C4E94-63B2-494A-A27B-4FC186F80C2C}"/>
    <cellStyle name="Comma 2 7 2 5 2 3" xfId="11232" xr:uid="{94847708-934E-4EC3-9B09-8216D247B6A0}"/>
    <cellStyle name="Comma 2 7 2 5 2 3 2" xfId="26643" xr:uid="{3ECE56E9-CC76-499B-9404-B08032820B86}"/>
    <cellStyle name="Comma 2 7 2 5 2 3 2 2" xfId="57467" xr:uid="{09DD7A58-7028-422E-AB99-8FBA0E3FC0C5}"/>
    <cellStyle name="Comma 2 7 2 5 2 3 3" xfId="42057" xr:uid="{1EF966B0-977B-4B6C-BA85-FA552F4253DE}"/>
    <cellStyle name="Comma 2 7 2 5 2 4" xfId="18834" xr:uid="{CFF8AB1A-41DF-4674-AE94-251FD2AC8A48}"/>
    <cellStyle name="Comma 2 7 2 5 2 4 2" xfId="49658" xr:uid="{F6CFF597-3598-44A3-929D-3A38E668C32B}"/>
    <cellStyle name="Comma 2 7 2 5 2 5" xfId="34248" xr:uid="{AC63929C-C324-4525-A16F-627DE89B0146}"/>
    <cellStyle name="Comma 2 7 2 5 3" xfId="5325" xr:uid="{70446EEB-9D73-46AC-A86D-E92AD5642B7F}"/>
    <cellStyle name="Comma 2 7 2 5 3 2" xfId="13136" xr:uid="{C5DA8052-48B7-4CAD-A743-E5BF8357DF46}"/>
    <cellStyle name="Comma 2 7 2 5 3 2 2" xfId="28547" xr:uid="{F1E16D0E-87D5-49C0-9AD2-03A248AC2417}"/>
    <cellStyle name="Comma 2 7 2 5 3 2 2 2" xfId="59371" xr:uid="{D34CD09D-FCF8-4687-B147-9A1F0351C9C4}"/>
    <cellStyle name="Comma 2 7 2 5 3 2 3" xfId="43961" xr:uid="{F6CC9731-7D7D-49BC-8152-2C6D4FE19694}"/>
    <cellStyle name="Comma 2 7 2 5 3 3" xfId="20738" xr:uid="{C4A0BF2B-C91D-42EE-8DFD-AACE56F5C097}"/>
    <cellStyle name="Comma 2 7 2 5 3 3 2" xfId="51562" xr:uid="{67FBA96E-8EA5-4A19-9BCB-0E9378611858}"/>
    <cellStyle name="Comma 2 7 2 5 3 4" xfId="36152" xr:uid="{9CCD1903-DB96-4BEE-8BFB-70D2AD8DA0A6}"/>
    <cellStyle name="Comma 2 7 2 5 4" xfId="9333" xr:uid="{4F11B1A8-A080-422D-98C8-B79D2DEEA736}"/>
    <cellStyle name="Comma 2 7 2 5 4 2" xfId="24744" xr:uid="{1856408C-9A3D-469B-BF72-7F884C1EEF55}"/>
    <cellStyle name="Comma 2 7 2 5 4 2 2" xfId="55568" xr:uid="{5064504F-7B27-4135-B70E-20CF7B610CD2}"/>
    <cellStyle name="Comma 2 7 2 5 4 3" xfId="40158" xr:uid="{65E85055-5121-4436-AE65-6DB904C0DC4A}"/>
    <cellStyle name="Comma 2 7 2 5 5" xfId="16935" xr:uid="{AE99D15C-8044-4B68-9AE2-D31BE1AA1D5C}"/>
    <cellStyle name="Comma 2 7 2 5 5 2" xfId="47759" xr:uid="{729A2A88-59A1-4685-98A5-07B19E770072}"/>
    <cellStyle name="Comma 2 7 2 5 6" xfId="32349" xr:uid="{6B708B43-0FB4-4586-B9BC-8E47D68FFFC3}"/>
    <cellStyle name="Comma 2 7 2 6" xfId="2155" xr:uid="{70E69912-0C28-4863-850A-818BF8FD778F}"/>
    <cellStyle name="Comma 2 7 2 6 2" xfId="5958" xr:uid="{A74CD2BF-2697-457A-A194-D6E4F7B86CED}"/>
    <cellStyle name="Comma 2 7 2 6 2 2" xfId="13769" xr:uid="{AE192D0D-8DBA-4F23-8FF3-A30A3327F51A}"/>
    <cellStyle name="Comma 2 7 2 6 2 2 2" xfId="29180" xr:uid="{70EA205A-36B6-4CA0-BF3E-D60837483E4C}"/>
    <cellStyle name="Comma 2 7 2 6 2 2 2 2" xfId="60004" xr:uid="{835128EE-9CA4-4DCA-B026-F66F0005ECFC}"/>
    <cellStyle name="Comma 2 7 2 6 2 2 3" xfId="44594" xr:uid="{2912E6CD-F003-4E9C-909F-8BB948AB870E}"/>
    <cellStyle name="Comma 2 7 2 6 2 3" xfId="21371" xr:uid="{EA76E74C-83D6-4D6F-8A35-960CC76FEE8B}"/>
    <cellStyle name="Comma 2 7 2 6 2 3 2" xfId="52195" xr:uid="{42D68F1B-0186-4BEE-9887-DF8756475066}"/>
    <cellStyle name="Comma 2 7 2 6 2 4" xfId="36785" xr:uid="{05AA3DD9-8511-43F1-A33C-45F18A784225}"/>
    <cellStyle name="Comma 2 7 2 6 3" xfId="9966" xr:uid="{49699B10-AFFD-4851-8399-AF4725C5C03D}"/>
    <cellStyle name="Comma 2 7 2 6 3 2" xfId="25377" xr:uid="{A244056A-CCF2-4F9A-A2B5-CA71FCDB769A}"/>
    <cellStyle name="Comma 2 7 2 6 3 2 2" xfId="56201" xr:uid="{AB0CFADE-E41C-442B-AD99-750652331EBD}"/>
    <cellStyle name="Comma 2 7 2 6 3 3" xfId="40791" xr:uid="{C9D7CC45-F09C-4578-8949-E9D942D4D3BD}"/>
    <cellStyle name="Comma 2 7 2 6 4" xfId="17568" xr:uid="{8E8412DA-06CE-47DE-B51A-6ACA67101F04}"/>
    <cellStyle name="Comma 2 7 2 6 4 2" xfId="48392" xr:uid="{CA649CFE-2ED1-4A3E-BD55-E79957C28289}"/>
    <cellStyle name="Comma 2 7 2 6 5" xfId="32982" xr:uid="{3B0A65AE-8902-4075-81DE-ACCEC4EFFA58}"/>
    <cellStyle name="Comma 2 7 2 7" xfId="4059" xr:uid="{EED147F7-E019-4B60-8E17-98B6BB0533DC}"/>
    <cellStyle name="Comma 2 7 2 7 2" xfId="11870" xr:uid="{DB70791F-9D87-4654-93BC-4E4E1E8E0A28}"/>
    <cellStyle name="Comma 2 7 2 7 2 2" xfId="27281" xr:uid="{AF8B4334-7A10-4C69-BFE8-5694B12B9D3B}"/>
    <cellStyle name="Comma 2 7 2 7 2 2 2" xfId="58105" xr:uid="{871FD1DC-C921-4156-A741-06B52DAE95B4}"/>
    <cellStyle name="Comma 2 7 2 7 2 3" xfId="42695" xr:uid="{98AA76F8-F9BC-4641-BCAC-3982275131C6}"/>
    <cellStyle name="Comma 2 7 2 7 3" xfId="19472" xr:uid="{596DFFE5-FED3-4FE8-B7AE-B5A66D0634F7}"/>
    <cellStyle name="Comma 2 7 2 7 3 2" xfId="50296" xr:uid="{30EB523E-B604-4ABC-B4BA-53FD5FBACDC3}"/>
    <cellStyle name="Comma 2 7 2 7 4" xfId="34886" xr:uid="{4D6782A4-3551-4D8B-A109-135A7939E20C}"/>
    <cellStyle name="Comma 2 7 2 8" xfId="8067" xr:uid="{9CDAFCF7-1336-40ED-8D03-6F2B918E0B97}"/>
    <cellStyle name="Comma 2 7 2 8 2" xfId="23478" xr:uid="{AD1D3BC8-178D-45D1-90AB-ABA99DAEF895}"/>
    <cellStyle name="Comma 2 7 2 8 2 2" xfId="54302" xr:uid="{EF517EC9-3447-4BAC-8D38-C828246C0CE4}"/>
    <cellStyle name="Comma 2 7 2 8 3" xfId="38892" xr:uid="{09006510-107F-4052-AC42-D6873D2BD63A}"/>
    <cellStyle name="Comma 2 7 2 9" xfId="7858" xr:uid="{F2817B3A-68F1-4CE1-8BE5-A555932CF7CF}"/>
    <cellStyle name="Comma 2 7 2 9 2" xfId="23269" xr:uid="{4FCE2E1C-5912-497B-82BF-A774AC4592E1}"/>
    <cellStyle name="Comma 2 7 2 9 2 2" xfId="54093" xr:uid="{B92495AA-AACA-4019-84DA-F2BE35DF5BA5}"/>
    <cellStyle name="Comma 2 7 2 9 3" xfId="38683" xr:uid="{361C610F-8A1E-4C4F-B9CD-1C1B362478D7}"/>
    <cellStyle name="Comma 2 7 3" xfId="175" xr:uid="{14D6547A-832F-42CB-8B78-69F7EB7A7FEF}"/>
    <cellStyle name="Comma 2 7 3 10" xfId="15589" xr:uid="{BE819C6E-E6BE-4B39-92E1-16C287062492}"/>
    <cellStyle name="Comma 2 7 3 10 2" xfId="46413" xr:uid="{0C28E6B8-1FA6-4F72-8B04-A455320091F6}"/>
    <cellStyle name="Comma 2 7 3 11" xfId="31003" xr:uid="{6D10749F-B6C7-4986-81D4-70A4D9AA7E93}"/>
    <cellStyle name="Comma 2 7 3 2" xfId="598" xr:uid="{53213210-EA0A-45E8-9DDF-E0BDDC00D8B2}"/>
    <cellStyle name="Comma 2 7 3 2 2" xfId="1231" xr:uid="{B00F3A75-CCBE-47D2-B4D6-BFB67C2CB0B5}"/>
    <cellStyle name="Comma 2 7 3 2 2 2" xfId="3130" xr:uid="{EA295367-682D-4B54-AA7A-B8806A94EEBA}"/>
    <cellStyle name="Comma 2 7 3 2 2 2 2" xfId="6933" xr:uid="{4B2C294F-CFBE-4BA4-9393-A48BB61BEB75}"/>
    <cellStyle name="Comma 2 7 3 2 2 2 2 2" xfId="14744" xr:uid="{C72F39B0-7DA9-4E89-B77D-8F63470C4462}"/>
    <cellStyle name="Comma 2 7 3 2 2 2 2 2 2" xfId="30155" xr:uid="{3A2BBB0F-246C-4112-9DE3-F5FA8FF6E353}"/>
    <cellStyle name="Comma 2 7 3 2 2 2 2 2 2 2" xfId="60979" xr:uid="{C66F9454-3FED-4BEA-92B0-9B82AD378D05}"/>
    <cellStyle name="Comma 2 7 3 2 2 2 2 2 3" xfId="45569" xr:uid="{CA607896-9E57-486D-A896-FF643787C94E}"/>
    <cellStyle name="Comma 2 7 3 2 2 2 2 3" xfId="22346" xr:uid="{B2786349-17CA-4B62-A7C4-D10E41151983}"/>
    <cellStyle name="Comma 2 7 3 2 2 2 2 3 2" xfId="53170" xr:uid="{37EC8CB2-1DE8-4400-9829-A770CA080AF2}"/>
    <cellStyle name="Comma 2 7 3 2 2 2 2 4" xfId="37760" xr:uid="{C4EFFCF0-77A3-481E-A661-7C34DA9537BD}"/>
    <cellStyle name="Comma 2 7 3 2 2 2 3" xfId="10941" xr:uid="{9A10F103-9B1E-4BE0-A660-888A387F3840}"/>
    <cellStyle name="Comma 2 7 3 2 2 2 3 2" xfId="26352" xr:uid="{A2CD082F-B0D0-4042-8EB8-319FF0953CA9}"/>
    <cellStyle name="Comma 2 7 3 2 2 2 3 2 2" xfId="57176" xr:uid="{0D91ACC0-3154-4717-B234-3F707A465DDE}"/>
    <cellStyle name="Comma 2 7 3 2 2 2 3 3" xfId="41766" xr:uid="{8AE459BD-89F9-458E-84E2-B1D42D096D30}"/>
    <cellStyle name="Comma 2 7 3 2 2 2 4" xfId="18543" xr:uid="{8BAE4FD0-56E2-4909-A0FE-A1F84C193B4B}"/>
    <cellStyle name="Comma 2 7 3 2 2 2 4 2" xfId="49367" xr:uid="{45554544-E379-4FDD-B7CE-5DDE75CD0312}"/>
    <cellStyle name="Comma 2 7 3 2 2 2 5" xfId="33957" xr:uid="{2BEAE571-6B0A-4AE9-954F-5F83049ECA60}"/>
    <cellStyle name="Comma 2 7 3 2 2 3" xfId="5034" xr:uid="{71437FF3-0DAC-4C51-ABDD-C3AD88C66240}"/>
    <cellStyle name="Comma 2 7 3 2 2 3 2" xfId="12845" xr:uid="{8ED340AB-2EF4-487E-BC02-B16E92AB4223}"/>
    <cellStyle name="Comma 2 7 3 2 2 3 2 2" xfId="28256" xr:uid="{6BD11561-1BC8-4235-B822-CDC08F3BCBBD}"/>
    <cellStyle name="Comma 2 7 3 2 2 3 2 2 2" xfId="59080" xr:uid="{0EC1DD21-6DB4-4D13-B6BB-E5FADE3313EC}"/>
    <cellStyle name="Comma 2 7 3 2 2 3 2 3" xfId="43670" xr:uid="{9ACCD925-907A-4269-A16C-CCA9619C352D}"/>
    <cellStyle name="Comma 2 7 3 2 2 3 3" xfId="20447" xr:uid="{6C2596FB-B80A-4167-A907-223427698B8B}"/>
    <cellStyle name="Comma 2 7 3 2 2 3 3 2" xfId="51271" xr:uid="{70332A1F-A9F2-4212-81D9-3D29C70653A3}"/>
    <cellStyle name="Comma 2 7 3 2 2 3 4" xfId="35861" xr:uid="{C03D2CBC-2E75-4602-A39A-58C46803F799}"/>
    <cellStyle name="Comma 2 7 3 2 2 4" xfId="9042" xr:uid="{52F40302-11F5-4E68-8A69-95307D237CAB}"/>
    <cellStyle name="Comma 2 7 3 2 2 4 2" xfId="24453" xr:uid="{CB26A30C-2711-4D59-AA31-0257A45C7809}"/>
    <cellStyle name="Comma 2 7 3 2 2 4 2 2" xfId="55277" xr:uid="{132E9F63-25C4-43B0-AD67-F49E2B1A8AE7}"/>
    <cellStyle name="Comma 2 7 3 2 2 4 3" xfId="39867" xr:uid="{C302E71F-1449-4069-A323-164526A5FADA}"/>
    <cellStyle name="Comma 2 7 3 2 2 5" xfId="16644" xr:uid="{F3279C35-6586-44E3-948A-6BF5B3515AC8}"/>
    <cellStyle name="Comma 2 7 3 2 2 5 2" xfId="47468" xr:uid="{7622A78B-9991-4FFE-97DF-D58586E2F177}"/>
    <cellStyle name="Comma 2 7 3 2 2 6" xfId="32058" xr:uid="{D4F2E2DF-E274-49B0-968B-6F64EE1852ED}"/>
    <cellStyle name="Comma 2 7 3 2 3" xfId="1864" xr:uid="{45A97589-1C4F-4227-8A26-CFA2AB52015F}"/>
    <cellStyle name="Comma 2 7 3 2 3 2" xfId="3763" xr:uid="{F34B41B0-E395-4A58-9DBB-10C5B0DEEC22}"/>
    <cellStyle name="Comma 2 7 3 2 3 2 2" xfId="7566" xr:uid="{69DAD137-2F82-41A7-B012-A35C63177801}"/>
    <cellStyle name="Comma 2 7 3 2 3 2 2 2" xfId="15377" xr:uid="{881EFAC2-68B8-4AB9-AB7F-729ED0F24A06}"/>
    <cellStyle name="Comma 2 7 3 2 3 2 2 2 2" xfId="30788" xr:uid="{5065FD61-D2B2-4E0B-BF16-48C9729BA698}"/>
    <cellStyle name="Comma 2 7 3 2 3 2 2 2 2 2" xfId="61612" xr:uid="{90BC68DB-0997-4BF9-B1E3-872109A8C9E8}"/>
    <cellStyle name="Comma 2 7 3 2 3 2 2 2 3" xfId="46202" xr:uid="{075CF003-A76E-493E-A9AD-19E31A0DE122}"/>
    <cellStyle name="Comma 2 7 3 2 3 2 2 3" xfId="22979" xr:uid="{B7DF4FCF-8213-4308-99CD-A6B7008EB4F2}"/>
    <cellStyle name="Comma 2 7 3 2 3 2 2 3 2" xfId="53803" xr:uid="{18C90BD7-B959-4A7E-9BA7-C3B9F05C8277}"/>
    <cellStyle name="Comma 2 7 3 2 3 2 2 4" xfId="38393" xr:uid="{11AA89A3-9FFB-4A89-B153-36C1B414C6DC}"/>
    <cellStyle name="Comma 2 7 3 2 3 2 3" xfId="11574" xr:uid="{66693C7A-8E0A-4422-B0CA-502981CA7904}"/>
    <cellStyle name="Comma 2 7 3 2 3 2 3 2" xfId="26985" xr:uid="{EB539566-44CF-4DB1-8F2F-496BB2FB68B0}"/>
    <cellStyle name="Comma 2 7 3 2 3 2 3 2 2" xfId="57809" xr:uid="{3915AC38-0F40-4825-843A-FADF2C5D7517}"/>
    <cellStyle name="Comma 2 7 3 2 3 2 3 3" xfId="42399" xr:uid="{622D983B-DDA6-4294-8342-19CF4F8DAA30}"/>
    <cellStyle name="Comma 2 7 3 2 3 2 4" xfId="19176" xr:uid="{ED25D135-4ED4-4B63-BC28-2EE04DD5A71C}"/>
    <cellStyle name="Comma 2 7 3 2 3 2 4 2" xfId="50000" xr:uid="{27A43136-A424-4416-8380-BB22D1CAB579}"/>
    <cellStyle name="Comma 2 7 3 2 3 2 5" xfId="34590" xr:uid="{3AD7FC74-D8AC-4398-ABF7-DE3EE8B9C2B3}"/>
    <cellStyle name="Comma 2 7 3 2 3 3" xfId="5667" xr:uid="{21B36A7C-8FA9-4711-8AE2-A472A269854F}"/>
    <cellStyle name="Comma 2 7 3 2 3 3 2" xfId="13478" xr:uid="{6E628417-1642-4FC0-9E67-54D67C236200}"/>
    <cellStyle name="Comma 2 7 3 2 3 3 2 2" xfId="28889" xr:uid="{E33B5303-AA3B-4A50-882C-ED56CFF721E6}"/>
    <cellStyle name="Comma 2 7 3 2 3 3 2 2 2" xfId="59713" xr:uid="{F791FB14-6B7E-4A6B-ACF1-F2A58C03AB20}"/>
    <cellStyle name="Comma 2 7 3 2 3 3 2 3" xfId="44303" xr:uid="{B9A0410C-50E8-4922-8717-30436C9FC75D}"/>
    <cellStyle name="Comma 2 7 3 2 3 3 3" xfId="21080" xr:uid="{69F63EFE-73E0-490F-B8B6-17DB96C78373}"/>
    <cellStyle name="Comma 2 7 3 2 3 3 3 2" xfId="51904" xr:uid="{766D1DFE-F578-4761-A3C9-874B02EF25A5}"/>
    <cellStyle name="Comma 2 7 3 2 3 3 4" xfId="36494" xr:uid="{A7824388-EE2B-4419-83F2-11C3A6156278}"/>
    <cellStyle name="Comma 2 7 3 2 3 4" xfId="9675" xr:uid="{C56212E3-C716-4163-8158-20EA76C6D1FE}"/>
    <cellStyle name="Comma 2 7 3 2 3 4 2" xfId="25086" xr:uid="{225A969B-E0C2-4475-A611-E0C171F77BB3}"/>
    <cellStyle name="Comma 2 7 3 2 3 4 2 2" xfId="55910" xr:uid="{7383A24A-3B7D-4DC2-9463-183BA1786650}"/>
    <cellStyle name="Comma 2 7 3 2 3 4 3" xfId="40500" xr:uid="{E3D930C9-61AF-433C-9BE0-ACF11DC471BC}"/>
    <cellStyle name="Comma 2 7 3 2 3 5" xfId="17277" xr:uid="{F425B2CC-2083-4F1A-A83B-44422EF66946}"/>
    <cellStyle name="Comma 2 7 3 2 3 5 2" xfId="48101" xr:uid="{AF5E7C1E-A564-4F55-8D0E-94048EE983E8}"/>
    <cellStyle name="Comma 2 7 3 2 3 6" xfId="32691" xr:uid="{1486C85D-1812-4324-9FAA-75AA9B47F0B5}"/>
    <cellStyle name="Comma 2 7 3 2 4" xfId="2497" xr:uid="{BF9377EF-24AA-47F5-A078-2C09474E5994}"/>
    <cellStyle name="Comma 2 7 3 2 4 2" xfId="6300" xr:uid="{DAB33593-9CB2-4885-BDC1-5E3D0004E13A}"/>
    <cellStyle name="Comma 2 7 3 2 4 2 2" xfId="14111" xr:uid="{BCE7336C-12C0-43DA-8DAD-118CEA95C4DD}"/>
    <cellStyle name="Comma 2 7 3 2 4 2 2 2" xfId="29522" xr:uid="{6B165047-F3C7-42FF-A7CC-570599667D0B}"/>
    <cellStyle name="Comma 2 7 3 2 4 2 2 2 2" xfId="60346" xr:uid="{F7614210-FC29-4569-BA67-DAACD33FC7B3}"/>
    <cellStyle name="Comma 2 7 3 2 4 2 2 3" xfId="44936" xr:uid="{94414241-E2B8-4E23-ADDE-A05D8A362AD9}"/>
    <cellStyle name="Comma 2 7 3 2 4 2 3" xfId="21713" xr:uid="{C07D1E9C-F597-4229-9DE6-5D7D978A0E5F}"/>
    <cellStyle name="Comma 2 7 3 2 4 2 3 2" xfId="52537" xr:uid="{11386AF5-8948-4AF0-A69C-692A40403A8A}"/>
    <cellStyle name="Comma 2 7 3 2 4 2 4" xfId="37127" xr:uid="{1F32A5F3-3EA1-4E3C-9EA3-9F062E9B8001}"/>
    <cellStyle name="Comma 2 7 3 2 4 3" xfId="10308" xr:uid="{52008988-E5E5-4286-B013-99499C4C57DB}"/>
    <cellStyle name="Comma 2 7 3 2 4 3 2" xfId="25719" xr:uid="{23662249-FA7A-4A0A-B036-59D9ECF8FABF}"/>
    <cellStyle name="Comma 2 7 3 2 4 3 2 2" xfId="56543" xr:uid="{97B90A7F-557A-4E6B-A486-8FCE2C0E052B}"/>
    <cellStyle name="Comma 2 7 3 2 4 3 3" xfId="41133" xr:uid="{D9834A05-0344-481C-BF43-119C3014D976}"/>
    <cellStyle name="Comma 2 7 3 2 4 4" xfId="17910" xr:uid="{8EA0C42A-BD8C-41B1-B105-57CCA0D67C4D}"/>
    <cellStyle name="Comma 2 7 3 2 4 4 2" xfId="48734" xr:uid="{A92DFAAE-BAB7-4953-A6E0-4F219F751DC6}"/>
    <cellStyle name="Comma 2 7 3 2 4 5" xfId="33324" xr:uid="{01EB3796-27BC-4A6A-8A8A-06E7DC2123F4}"/>
    <cellStyle name="Comma 2 7 3 2 5" xfId="4401" xr:uid="{6821F320-98EC-40D9-A253-34C14794886F}"/>
    <cellStyle name="Comma 2 7 3 2 5 2" xfId="12212" xr:uid="{CAF497A8-9808-4ACE-96C1-15D8FD4C868A}"/>
    <cellStyle name="Comma 2 7 3 2 5 2 2" xfId="27623" xr:uid="{1376A099-6A58-49A7-B341-50B7CCAEDFBE}"/>
    <cellStyle name="Comma 2 7 3 2 5 2 2 2" xfId="58447" xr:uid="{E1A2F9ED-15FC-45CC-9A92-680DD30D77AA}"/>
    <cellStyle name="Comma 2 7 3 2 5 2 3" xfId="43037" xr:uid="{ED8F2A1A-B08F-4AE8-9083-48219F4E077E}"/>
    <cellStyle name="Comma 2 7 3 2 5 3" xfId="19814" xr:uid="{B07D7659-F658-4DC8-9E8B-3C442A479E74}"/>
    <cellStyle name="Comma 2 7 3 2 5 3 2" xfId="50638" xr:uid="{76E6CD26-EEE1-4130-B8B7-62B026DF595B}"/>
    <cellStyle name="Comma 2 7 3 2 5 4" xfId="35228" xr:uid="{4B602E37-0C82-45AB-BCE9-6E034B88662D}"/>
    <cellStyle name="Comma 2 7 3 2 6" xfId="8409" xr:uid="{E78E7E60-57DE-43BF-89A7-0153F6CB271F}"/>
    <cellStyle name="Comma 2 7 3 2 6 2" xfId="23820" xr:uid="{6E505708-E488-4E5F-9E39-124028CB4512}"/>
    <cellStyle name="Comma 2 7 3 2 6 2 2" xfId="54644" xr:uid="{C8875C40-F35B-4823-9258-002D7D5E820E}"/>
    <cellStyle name="Comma 2 7 3 2 6 3" xfId="39234" xr:uid="{71BD5947-8158-4186-9F8A-0480896D88F6}"/>
    <cellStyle name="Comma 2 7 3 2 7" xfId="16011" xr:uid="{35BB49BF-23AB-4CFA-8EA9-9181D869344D}"/>
    <cellStyle name="Comma 2 7 3 2 7 2" xfId="46835" xr:uid="{C1EE4771-CA8B-41B0-92EE-E286F800DD0A}"/>
    <cellStyle name="Comma 2 7 3 2 8" xfId="31425" xr:uid="{FA58917E-E1F5-4724-A929-2F0A5964EF19}"/>
    <cellStyle name="Comma 2 7 3 3" xfId="389" xr:uid="{88323A77-2501-4BF3-91B1-9A1E0F2671CD}"/>
    <cellStyle name="Comma 2 7 3 3 2" xfId="1022" xr:uid="{304536A8-5EE9-4225-ADAF-1FE79640B85E}"/>
    <cellStyle name="Comma 2 7 3 3 2 2" xfId="2921" xr:uid="{201F4077-A1FC-4002-BB73-AC829C3B923D}"/>
    <cellStyle name="Comma 2 7 3 3 2 2 2" xfId="6724" xr:uid="{B56262E5-18C8-473E-B4F1-B8A5EC639EE6}"/>
    <cellStyle name="Comma 2 7 3 3 2 2 2 2" xfId="14535" xr:uid="{A6479094-9979-4580-90EB-42071358F721}"/>
    <cellStyle name="Comma 2 7 3 3 2 2 2 2 2" xfId="29946" xr:uid="{723D66E1-00B5-4700-9408-1437FD5096DB}"/>
    <cellStyle name="Comma 2 7 3 3 2 2 2 2 2 2" xfId="60770" xr:uid="{99D0ED2A-1C87-42A6-A41F-FB4F0F3C1916}"/>
    <cellStyle name="Comma 2 7 3 3 2 2 2 2 3" xfId="45360" xr:uid="{1D541685-EC97-49A6-B830-E7B68AD3DFA0}"/>
    <cellStyle name="Comma 2 7 3 3 2 2 2 3" xfId="22137" xr:uid="{F64353C6-DD68-4B34-98D8-674A5DE426F3}"/>
    <cellStyle name="Comma 2 7 3 3 2 2 2 3 2" xfId="52961" xr:uid="{9E90E3F6-DCC0-43BC-8206-DCA5E76B4DCE}"/>
    <cellStyle name="Comma 2 7 3 3 2 2 2 4" xfId="37551" xr:uid="{BE5923C4-EEEC-4C63-9BEA-C9CD93882D48}"/>
    <cellStyle name="Comma 2 7 3 3 2 2 3" xfId="10732" xr:uid="{6E967527-17AB-4409-8BE3-8F3164548065}"/>
    <cellStyle name="Comma 2 7 3 3 2 2 3 2" xfId="26143" xr:uid="{E48D2EFA-C1F3-4E27-B12B-6AB62AD3FEB9}"/>
    <cellStyle name="Comma 2 7 3 3 2 2 3 2 2" xfId="56967" xr:uid="{0003D651-8D2C-416B-A7FF-C52C20A7714D}"/>
    <cellStyle name="Comma 2 7 3 3 2 2 3 3" xfId="41557" xr:uid="{50D474B4-9BA6-4BEA-9A17-13A60E600DF3}"/>
    <cellStyle name="Comma 2 7 3 3 2 2 4" xfId="18334" xr:uid="{AED3B384-7B97-4FE1-B0F6-534F54DB793E}"/>
    <cellStyle name="Comma 2 7 3 3 2 2 4 2" xfId="49158" xr:uid="{493C0803-4422-4D8A-85A2-4A827821521A}"/>
    <cellStyle name="Comma 2 7 3 3 2 2 5" xfId="33748" xr:uid="{5A5DDFCC-B80E-4504-8A5E-C3367969BBB4}"/>
    <cellStyle name="Comma 2 7 3 3 2 3" xfId="4825" xr:uid="{6B0FDD8E-4F45-4B9D-BDB4-ECCBEE4589BB}"/>
    <cellStyle name="Comma 2 7 3 3 2 3 2" xfId="12636" xr:uid="{4F70DADB-8DD4-4019-AB73-3D425A588714}"/>
    <cellStyle name="Comma 2 7 3 3 2 3 2 2" xfId="28047" xr:uid="{CFCE328D-4100-4F86-9687-2BDBD6DB85FF}"/>
    <cellStyle name="Comma 2 7 3 3 2 3 2 2 2" xfId="58871" xr:uid="{C9B6509E-F715-4309-88DF-377DCE33B6AF}"/>
    <cellStyle name="Comma 2 7 3 3 2 3 2 3" xfId="43461" xr:uid="{3207E5DE-C3E1-4FF5-BBFF-AD7DF1E2E208}"/>
    <cellStyle name="Comma 2 7 3 3 2 3 3" xfId="20238" xr:uid="{CA51AAA9-8419-4488-BFFE-13A436854D17}"/>
    <cellStyle name="Comma 2 7 3 3 2 3 3 2" xfId="51062" xr:uid="{A5F47AEE-AE07-4219-B854-CBB7673BCE31}"/>
    <cellStyle name="Comma 2 7 3 3 2 3 4" xfId="35652" xr:uid="{7CC7F421-DBC8-4C6E-9103-FC0E4F4CA6DF}"/>
    <cellStyle name="Comma 2 7 3 3 2 4" xfId="8833" xr:uid="{854A717E-9DEF-4660-9132-2409A4F96AA0}"/>
    <cellStyle name="Comma 2 7 3 3 2 4 2" xfId="24244" xr:uid="{3492B35C-266A-4306-82D3-A3FF10E17B97}"/>
    <cellStyle name="Comma 2 7 3 3 2 4 2 2" xfId="55068" xr:uid="{F474F6CF-0F92-41F8-BC7B-B0D272B6E497}"/>
    <cellStyle name="Comma 2 7 3 3 2 4 3" xfId="39658" xr:uid="{EDC5CEBA-6855-4605-B524-432BECD80485}"/>
    <cellStyle name="Comma 2 7 3 3 2 5" xfId="16435" xr:uid="{B68777CC-4A08-4E80-9920-C442D23C4800}"/>
    <cellStyle name="Comma 2 7 3 3 2 5 2" xfId="47259" xr:uid="{972B4BE6-87FC-4D64-98C1-CB4CE1570DA9}"/>
    <cellStyle name="Comma 2 7 3 3 2 6" xfId="31849" xr:uid="{878BD7ED-4FD8-4C99-A9F2-4A7AB8F16E29}"/>
    <cellStyle name="Comma 2 7 3 3 3" xfId="1655" xr:uid="{9055ED46-B902-4A26-B153-2185E2DC1B15}"/>
    <cellStyle name="Comma 2 7 3 3 3 2" xfId="3554" xr:uid="{61F457DE-F358-44C5-9C7C-9D79A6065E8C}"/>
    <cellStyle name="Comma 2 7 3 3 3 2 2" xfId="7357" xr:uid="{16F22E06-D064-4045-BD28-852249E44E7B}"/>
    <cellStyle name="Comma 2 7 3 3 3 2 2 2" xfId="15168" xr:uid="{3C6C2957-00AF-4634-8193-20251100C92F}"/>
    <cellStyle name="Comma 2 7 3 3 3 2 2 2 2" xfId="30579" xr:uid="{78286B2A-BADF-439A-B0EE-6EA2FA9BC694}"/>
    <cellStyle name="Comma 2 7 3 3 3 2 2 2 2 2" xfId="61403" xr:uid="{12B5C505-FB03-44F4-B027-640F5D3E509E}"/>
    <cellStyle name="Comma 2 7 3 3 3 2 2 2 3" xfId="45993" xr:uid="{05FE4571-DA9C-45E5-8B87-2A4A90178B10}"/>
    <cellStyle name="Comma 2 7 3 3 3 2 2 3" xfId="22770" xr:uid="{CCF29F5A-C869-4FDC-9874-47ECC2B6C7A0}"/>
    <cellStyle name="Comma 2 7 3 3 3 2 2 3 2" xfId="53594" xr:uid="{24C759C3-6783-44C2-8B39-4B666A526834}"/>
    <cellStyle name="Comma 2 7 3 3 3 2 2 4" xfId="38184" xr:uid="{A42C81DA-5148-4EF9-ADF6-82271B29F036}"/>
    <cellStyle name="Comma 2 7 3 3 3 2 3" xfId="11365" xr:uid="{9922A692-B38F-4FBC-B215-E3777D5E3511}"/>
    <cellStyle name="Comma 2 7 3 3 3 2 3 2" xfId="26776" xr:uid="{724B458C-5488-4C38-B6D5-974D9B159D67}"/>
    <cellStyle name="Comma 2 7 3 3 3 2 3 2 2" xfId="57600" xr:uid="{F22D0E0B-FDB3-4490-B6EF-ECBB7B8B7F16}"/>
    <cellStyle name="Comma 2 7 3 3 3 2 3 3" xfId="42190" xr:uid="{007CBE0B-5DB3-4382-86B8-60775EF4A0D2}"/>
    <cellStyle name="Comma 2 7 3 3 3 2 4" xfId="18967" xr:uid="{D4E6ED57-0939-46EB-8860-21542DD52287}"/>
    <cellStyle name="Comma 2 7 3 3 3 2 4 2" xfId="49791" xr:uid="{51C462B0-A8B9-493A-A026-CEB075BF7F81}"/>
    <cellStyle name="Comma 2 7 3 3 3 2 5" xfId="34381" xr:uid="{E2E64B37-077C-43C1-9F9F-FEB22D0A0A32}"/>
    <cellStyle name="Comma 2 7 3 3 3 3" xfId="5458" xr:uid="{1276E505-7F63-4975-A284-D0B79E2EAAB7}"/>
    <cellStyle name="Comma 2 7 3 3 3 3 2" xfId="13269" xr:uid="{866DB7D9-2CFE-4E6D-B747-C0E8B701838F}"/>
    <cellStyle name="Comma 2 7 3 3 3 3 2 2" xfId="28680" xr:uid="{7FCA99DD-7B4D-49AB-B089-04E326CE1809}"/>
    <cellStyle name="Comma 2 7 3 3 3 3 2 2 2" xfId="59504" xr:uid="{5BC0F49A-AF86-411C-A764-27376BCAF847}"/>
    <cellStyle name="Comma 2 7 3 3 3 3 2 3" xfId="44094" xr:uid="{5A7BC0CC-8A79-4ABD-9E62-2B58408A8516}"/>
    <cellStyle name="Comma 2 7 3 3 3 3 3" xfId="20871" xr:uid="{6E539A0B-22C7-45C3-B471-4367178C811C}"/>
    <cellStyle name="Comma 2 7 3 3 3 3 3 2" xfId="51695" xr:uid="{E17C1284-209B-4770-86B1-D00DDEF5F8D5}"/>
    <cellStyle name="Comma 2 7 3 3 3 3 4" xfId="36285" xr:uid="{A5B967AD-292B-4510-9D47-1C4AB563A38D}"/>
    <cellStyle name="Comma 2 7 3 3 3 4" xfId="9466" xr:uid="{8E4C4C2C-C5AA-40F9-81B6-4DBC575F7256}"/>
    <cellStyle name="Comma 2 7 3 3 3 4 2" xfId="24877" xr:uid="{326DB97B-5D82-48CA-B435-A74B9A9D899C}"/>
    <cellStyle name="Comma 2 7 3 3 3 4 2 2" xfId="55701" xr:uid="{785BCFA4-D9B5-453A-ACA2-8A0A27C2DF41}"/>
    <cellStyle name="Comma 2 7 3 3 3 4 3" xfId="40291" xr:uid="{9C0668D8-445F-46BB-8737-18D7DAC2D776}"/>
    <cellStyle name="Comma 2 7 3 3 3 5" xfId="17068" xr:uid="{89457D77-CA29-46F9-8637-7E71776B6792}"/>
    <cellStyle name="Comma 2 7 3 3 3 5 2" xfId="47892" xr:uid="{27D6A4EA-A459-443D-BE52-E72AC8BCCFEE}"/>
    <cellStyle name="Comma 2 7 3 3 3 6" xfId="32482" xr:uid="{118FAB9C-61B6-4FF3-9DFD-D59046B0B025}"/>
    <cellStyle name="Comma 2 7 3 3 4" xfId="2288" xr:uid="{4D9FD2C1-12CE-4B6F-ABE4-110285630767}"/>
    <cellStyle name="Comma 2 7 3 3 4 2" xfId="6091" xr:uid="{77140C9D-615F-4C72-8A4A-374E57CCBE27}"/>
    <cellStyle name="Comma 2 7 3 3 4 2 2" xfId="13902" xr:uid="{C5E55414-CEE5-4A62-9ACC-51DD6629C753}"/>
    <cellStyle name="Comma 2 7 3 3 4 2 2 2" xfId="29313" xr:uid="{FE49AE1B-E14A-4A44-937F-5C8F0DE79589}"/>
    <cellStyle name="Comma 2 7 3 3 4 2 2 2 2" xfId="60137" xr:uid="{4CE292AA-84D3-4C78-B1B8-5EC60BD58AA0}"/>
    <cellStyle name="Comma 2 7 3 3 4 2 2 3" xfId="44727" xr:uid="{E5803054-59E9-4EC4-A64E-31D986083252}"/>
    <cellStyle name="Comma 2 7 3 3 4 2 3" xfId="21504" xr:uid="{DE30A43D-AA68-40F3-A961-7FC341949D13}"/>
    <cellStyle name="Comma 2 7 3 3 4 2 3 2" xfId="52328" xr:uid="{770A26B4-4491-4C35-9A67-6E45BAE0A34C}"/>
    <cellStyle name="Comma 2 7 3 3 4 2 4" xfId="36918" xr:uid="{3DC63011-D1F4-4372-80A9-E424CEBBBEC9}"/>
    <cellStyle name="Comma 2 7 3 3 4 3" xfId="10099" xr:uid="{30D7B324-D92B-4933-BD1D-B7502FEF994E}"/>
    <cellStyle name="Comma 2 7 3 3 4 3 2" xfId="25510" xr:uid="{DAD70BFB-610F-47C6-B491-7539304B7FCD}"/>
    <cellStyle name="Comma 2 7 3 3 4 3 2 2" xfId="56334" xr:uid="{90F6071B-3BE6-4EA7-A038-2B736D4C2BA9}"/>
    <cellStyle name="Comma 2 7 3 3 4 3 3" xfId="40924" xr:uid="{C3B1FC4A-72FC-43C9-8EF9-734DCA957FFB}"/>
    <cellStyle name="Comma 2 7 3 3 4 4" xfId="17701" xr:uid="{F305E2D6-850A-4827-885A-EF4674A836F0}"/>
    <cellStyle name="Comma 2 7 3 3 4 4 2" xfId="48525" xr:uid="{E6EDF950-0C4D-4C8C-8CD0-BE2EC45EA46E}"/>
    <cellStyle name="Comma 2 7 3 3 4 5" xfId="33115" xr:uid="{3B9B52E6-0BF4-458B-BABD-3623D35648BF}"/>
    <cellStyle name="Comma 2 7 3 3 5" xfId="4192" xr:uid="{C4F626E6-6074-4E6F-85C9-CD8157839D5C}"/>
    <cellStyle name="Comma 2 7 3 3 5 2" xfId="12003" xr:uid="{4E6AE10A-7217-429B-857B-70C83DADA52E}"/>
    <cellStyle name="Comma 2 7 3 3 5 2 2" xfId="27414" xr:uid="{D0772C2E-8F7B-4639-9811-F912E4D85F58}"/>
    <cellStyle name="Comma 2 7 3 3 5 2 2 2" xfId="58238" xr:uid="{A034CE6F-E016-44A6-B203-37EF1269BAF0}"/>
    <cellStyle name="Comma 2 7 3 3 5 2 3" xfId="42828" xr:uid="{B5D32711-DAB0-42CC-B0B8-C06BFE1F41E0}"/>
    <cellStyle name="Comma 2 7 3 3 5 3" xfId="19605" xr:uid="{834333EE-6006-41F9-96B3-095EB666D31A}"/>
    <cellStyle name="Comma 2 7 3 3 5 3 2" xfId="50429" xr:uid="{D044A02A-AAEA-4A6D-89C3-20E926BF81F3}"/>
    <cellStyle name="Comma 2 7 3 3 5 4" xfId="35019" xr:uid="{7724CAD7-93A2-49F1-983B-952C8AA8FAAA}"/>
    <cellStyle name="Comma 2 7 3 3 6" xfId="8200" xr:uid="{9311A8A1-66A6-4696-852A-42864E736C2B}"/>
    <cellStyle name="Comma 2 7 3 3 6 2" xfId="23611" xr:uid="{483BDE11-333B-4319-8A20-AB3CBE1C46BD}"/>
    <cellStyle name="Comma 2 7 3 3 6 2 2" xfId="54435" xr:uid="{AC7772B4-25D8-4072-B4BD-9E3B1B4692D2}"/>
    <cellStyle name="Comma 2 7 3 3 6 3" xfId="39025" xr:uid="{1EE38C96-9FD6-483C-A1BD-296C0EE80830}"/>
    <cellStyle name="Comma 2 7 3 3 7" xfId="15802" xr:uid="{AF30DF7A-05A7-4EF6-AC1D-1D31173A1B32}"/>
    <cellStyle name="Comma 2 7 3 3 7 2" xfId="46626" xr:uid="{9AF00096-1CDE-4ACF-B18C-83383EE79361}"/>
    <cellStyle name="Comma 2 7 3 3 8" xfId="31216" xr:uid="{9C97CEA8-B03B-4982-B0D1-5377FF34E2A8}"/>
    <cellStyle name="Comma 2 7 3 4" xfId="809" xr:uid="{B8AB63C0-FE16-4893-AD61-4D53F6203411}"/>
    <cellStyle name="Comma 2 7 3 4 2" xfId="2708" xr:uid="{07DE8CF3-B6F7-46A5-96D7-8C5777638457}"/>
    <cellStyle name="Comma 2 7 3 4 2 2" xfId="6511" xr:uid="{6805C67B-2361-4B2C-8192-9A15412D4F6B}"/>
    <cellStyle name="Comma 2 7 3 4 2 2 2" xfId="14322" xr:uid="{689BB471-E0D8-4D76-9382-BC6A454A1C7F}"/>
    <cellStyle name="Comma 2 7 3 4 2 2 2 2" xfId="29733" xr:uid="{D3EB15C6-F64C-4690-8CBA-7B3E891A4E7D}"/>
    <cellStyle name="Comma 2 7 3 4 2 2 2 2 2" xfId="60557" xr:uid="{21AC0B85-09B4-499D-9903-3FC3ED89D275}"/>
    <cellStyle name="Comma 2 7 3 4 2 2 2 3" xfId="45147" xr:uid="{95805AC5-AB04-44AA-B043-92C9BA39DEA5}"/>
    <cellStyle name="Comma 2 7 3 4 2 2 3" xfId="21924" xr:uid="{64AA7F89-AEFB-48F0-8E99-B0636A082D70}"/>
    <cellStyle name="Comma 2 7 3 4 2 2 3 2" xfId="52748" xr:uid="{F859C083-C0C5-482B-B07D-BD051969E2F1}"/>
    <cellStyle name="Comma 2 7 3 4 2 2 4" xfId="37338" xr:uid="{CEDA4E00-64E0-4937-8CF2-2AF5296F64FF}"/>
    <cellStyle name="Comma 2 7 3 4 2 3" xfId="10519" xr:uid="{A50B7C77-3353-44A6-91F7-794F2DD919BF}"/>
    <cellStyle name="Comma 2 7 3 4 2 3 2" xfId="25930" xr:uid="{C13D23EC-46B9-4EE5-8E45-0DB3081DA91D}"/>
    <cellStyle name="Comma 2 7 3 4 2 3 2 2" xfId="56754" xr:uid="{70AE7587-19A4-4E20-84F9-56DD305D93DA}"/>
    <cellStyle name="Comma 2 7 3 4 2 3 3" xfId="41344" xr:uid="{FB52E680-AF2F-468D-B504-B7F2FBAA1159}"/>
    <cellStyle name="Comma 2 7 3 4 2 4" xfId="18121" xr:uid="{61FEB7D3-058D-4116-841D-00B95B523944}"/>
    <cellStyle name="Comma 2 7 3 4 2 4 2" xfId="48945" xr:uid="{2FDCC028-18E6-4204-AA6A-B6806C656146}"/>
    <cellStyle name="Comma 2 7 3 4 2 5" xfId="33535" xr:uid="{8A525C98-1184-490E-BAD1-9EEFE7C508A7}"/>
    <cellStyle name="Comma 2 7 3 4 3" xfId="4612" xr:uid="{D407470F-5977-4533-8D9B-139DA61D871A}"/>
    <cellStyle name="Comma 2 7 3 4 3 2" xfId="12423" xr:uid="{6AA7FBA2-D494-47D6-A13B-33F5273C0764}"/>
    <cellStyle name="Comma 2 7 3 4 3 2 2" xfId="27834" xr:uid="{D0F0A6EF-6656-4347-90A6-4C85D6C6A78E}"/>
    <cellStyle name="Comma 2 7 3 4 3 2 2 2" xfId="58658" xr:uid="{34E096B6-EA10-41A1-936C-E78056620F0B}"/>
    <cellStyle name="Comma 2 7 3 4 3 2 3" xfId="43248" xr:uid="{E546DC17-24A4-4822-A201-1550FDDAAF6A}"/>
    <cellStyle name="Comma 2 7 3 4 3 3" xfId="20025" xr:uid="{F9089AA3-A8D7-437B-9EBC-2DB70E5891F3}"/>
    <cellStyle name="Comma 2 7 3 4 3 3 2" xfId="50849" xr:uid="{2F013633-1653-4B26-854E-DB5D4DDDE4B0}"/>
    <cellStyle name="Comma 2 7 3 4 3 4" xfId="35439" xr:uid="{E450F3E6-F5FC-4A46-93BC-02D68E5E524F}"/>
    <cellStyle name="Comma 2 7 3 4 4" xfId="8620" xr:uid="{81D7FC94-9C7C-4382-A6E6-A190697C5E63}"/>
    <cellStyle name="Comma 2 7 3 4 4 2" xfId="24031" xr:uid="{F378EFFA-4BE3-4597-98F0-AC0C4E67CC2B}"/>
    <cellStyle name="Comma 2 7 3 4 4 2 2" xfId="54855" xr:uid="{396EE413-BD1B-47EA-BB68-54A0DD012DC0}"/>
    <cellStyle name="Comma 2 7 3 4 4 3" xfId="39445" xr:uid="{6C83B4B8-CC31-4B3A-9D51-059A79B837CB}"/>
    <cellStyle name="Comma 2 7 3 4 5" xfId="16222" xr:uid="{AB413D63-4735-4C11-B412-9C469F4E54AC}"/>
    <cellStyle name="Comma 2 7 3 4 5 2" xfId="47046" xr:uid="{9FEF3CA5-FF41-4A7E-BEAE-A5292921E066}"/>
    <cellStyle name="Comma 2 7 3 4 6" xfId="31636" xr:uid="{CCCD7A95-A1D3-45DA-8152-D887447E9FC9}"/>
    <cellStyle name="Comma 2 7 3 5" xfId="1442" xr:uid="{D7CAB24C-221C-47FD-A296-C5F5E31D2209}"/>
    <cellStyle name="Comma 2 7 3 5 2" xfId="3341" xr:uid="{7D4ADEC4-7D37-486A-90EC-CD310883C9CE}"/>
    <cellStyle name="Comma 2 7 3 5 2 2" xfId="7144" xr:uid="{DD181D76-3E62-4055-AFD9-CDBDE8A47FC4}"/>
    <cellStyle name="Comma 2 7 3 5 2 2 2" xfId="14955" xr:uid="{1554413A-D7B4-4158-A792-7D97E7B41FBD}"/>
    <cellStyle name="Comma 2 7 3 5 2 2 2 2" xfId="30366" xr:uid="{BB2AD028-44FF-4786-90BF-2F2C6ADB1733}"/>
    <cellStyle name="Comma 2 7 3 5 2 2 2 2 2" xfId="61190" xr:uid="{C5D26772-B16E-4440-921F-6908621CA1FF}"/>
    <cellStyle name="Comma 2 7 3 5 2 2 2 3" xfId="45780" xr:uid="{0A9DEAF1-8DA0-4417-B790-DC873729F74C}"/>
    <cellStyle name="Comma 2 7 3 5 2 2 3" xfId="22557" xr:uid="{44563E58-F595-4102-AADB-92CAC0A5687E}"/>
    <cellStyle name="Comma 2 7 3 5 2 2 3 2" xfId="53381" xr:uid="{AE2DCAFB-6640-47D7-B23B-5677115D97B8}"/>
    <cellStyle name="Comma 2 7 3 5 2 2 4" xfId="37971" xr:uid="{A47C1C3D-F432-497B-B3FF-4E4281AEF247}"/>
    <cellStyle name="Comma 2 7 3 5 2 3" xfId="11152" xr:uid="{4A0CD6B3-15A3-4061-A558-AA71533A317D}"/>
    <cellStyle name="Comma 2 7 3 5 2 3 2" xfId="26563" xr:uid="{707B7CF6-2BF6-4247-B2A8-455E7116173E}"/>
    <cellStyle name="Comma 2 7 3 5 2 3 2 2" xfId="57387" xr:uid="{F6688240-DB61-4EB8-A53F-2B49919750F8}"/>
    <cellStyle name="Comma 2 7 3 5 2 3 3" xfId="41977" xr:uid="{A22CDE29-0205-404E-BE83-16863226175E}"/>
    <cellStyle name="Comma 2 7 3 5 2 4" xfId="18754" xr:uid="{0B02D2F2-B767-4085-B110-5A98F714B0A4}"/>
    <cellStyle name="Comma 2 7 3 5 2 4 2" xfId="49578" xr:uid="{30486B04-D65D-4825-8134-27EA31EA11FE}"/>
    <cellStyle name="Comma 2 7 3 5 2 5" xfId="34168" xr:uid="{C4D130A2-B0F1-40EA-AE22-F7B096FB220E}"/>
    <cellStyle name="Comma 2 7 3 5 3" xfId="5245" xr:uid="{A7D18E76-8A6A-4D9B-9BF3-F7F210EF544A}"/>
    <cellStyle name="Comma 2 7 3 5 3 2" xfId="13056" xr:uid="{85926910-66B2-44FD-8C68-D95320178A29}"/>
    <cellStyle name="Comma 2 7 3 5 3 2 2" xfId="28467" xr:uid="{872FC363-B50A-4848-89B4-261B78072062}"/>
    <cellStyle name="Comma 2 7 3 5 3 2 2 2" xfId="59291" xr:uid="{02BD186E-0022-42C4-B9E8-7657E0549DE3}"/>
    <cellStyle name="Comma 2 7 3 5 3 2 3" xfId="43881" xr:uid="{A1DF6AD0-A41E-4A38-BBD9-4AA7275EA8F2}"/>
    <cellStyle name="Comma 2 7 3 5 3 3" xfId="20658" xr:uid="{BC944155-2811-4EE6-8693-F86E9F32038F}"/>
    <cellStyle name="Comma 2 7 3 5 3 3 2" xfId="51482" xr:uid="{B994AA42-7166-4D3F-A396-FEE55542D53B}"/>
    <cellStyle name="Comma 2 7 3 5 3 4" xfId="36072" xr:uid="{ADC8D20B-7462-4460-B2C5-10712F5DCEF8}"/>
    <cellStyle name="Comma 2 7 3 5 4" xfId="9253" xr:uid="{953BBAB5-F62B-47CE-B667-3BA1E0E16ACE}"/>
    <cellStyle name="Comma 2 7 3 5 4 2" xfId="24664" xr:uid="{C27B4B82-6899-456F-AF4D-EF87CBC63CA9}"/>
    <cellStyle name="Comma 2 7 3 5 4 2 2" xfId="55488" xr:uid="{A3247A04-9C9C-4612-970A-4013C85F4EBF}"/>
    <cellStyle name="Comma 2 7 3 5 4 3" xfId="40078" xr:uid="{371B3F97-C560-41F2-A6D0-C2BD8DCD8ADF}"/>
    <cellStyle name="Comma 2 7 3 5 5" xfId="16855" xr:uid="{15B1D047-EEB9-4492-9A70-E6D41C9A1331}"/>
    <cellStyle name="Comma 2 7 3 5 5 2" xfId="47679" xr:uid="{DD36A169-4CCC-4219-8E3C-A322A9A8C401}"/>
    <cellStyle name="Comma 2 7 3 5 6" xfId="32269" xr:uid="{51BF937C-C7FB-4E8D-BFEE-E671C2682B25}"/>
    <cellStyle name="Comma 2 7 3 6" xfId="2075" xr:uid="{5DF5F790-15EA-4FF3-9240-034A8CD7AAF0}"/>
    <cellStyle name="Comma 2 7 3 6 2" xfId="5878" xr:uid="{CB5DAB42-4FBE-48A6-8AD4-0089CA7A65C5}"/>
    <cellStyle name="Comma 2 7 3 6 2 2" xfId="13689" xr:uid="{79EE7ACD-8BFF-49AD-A469-1DD1A0E89D11}"/>
    <cellStyle name="Comma 2 7 3 6 2 2 2" xfId="29100" xr:uid="{AE08C680-A614-43CA-8ACF-3E6C19151F7F}"/>
    <cellStyle name="Comma 2 7 3 6 2 2 2 2" xfId="59924" xr:uid="{C8B28B06-139A-4054-99B1-F4C2DDD8D380}"/>
    <cellStyle name="Comma 2 7 3 6 2 2 3" xfId="44514" xr:uid="{B8D60A79-0B3B-4758-BEF5-0D85F1D7798D}"/>
    <cellStyle name="Comma 2 7 3 6 2 3" xfId="21291" xr:uid="{2E5E0DF5-A4D8-439C-ABF1-F9CA93A5B4A9}"/>
    <cellStyle name="Comma 2 7 3 6 2 3 2" xfId="52115" xr:uid="{DBEABF39-F458-40A5-9EAC-F4DE9508AC16}"/>
    <cellStyle name="Comma 2 7 3 6 2 4" xfId="36705" xr:uid="{DD8BA78A-4458-4543-A06E-99C77BDA8D46}"/>
    <cellStyle name="Comma 2 7 3 6 3" xfId="9886" xr:uid="{34D71391-ECE4-4E80-8B51-38900399ADAE}"/>
    <cellStyle name="Comma 2 7 3 6 3 2" xfId="25297" xr:uid="{9F86E59D-8DEA-4FB1-9BE7-192A559866D9}"/>
    <cellStyle name="Comma 2 7 3 6 3 2 2" xfId="56121" xr:uid="{14670AA1-FD23-4F74-83D8-E288DDB7074A}"/>
    <cellStyle name="Comma 2 7 3 6 3 3" xfId="40711" xr:uid="{92891747-5F7C-416D-A7F9-CC90083042E0}"/>
    <cellStyle name="Comma 2 7 3 6 4" xfId="17488" xr:uid="{8D1B22E6-2AB2-4EE7-AA15-13D004B1742D}"/>
    <cellStyle name="Comma 2 7 3 6 4 2" xfId="48312" xr:uid="{47A9A426-050B-4086-8052-357B1E2293A8}"/>
    <cellStyle name="Comma 2 7 3 6 5" xfId="32902" xr:uid="{4C498C9E-3693-4942-97CD-0AB71FA8EC3D}"/>
    <cellStyle name="Comma 2 7 3 7" xfId="3979" xr:uid="{63D04290-5F95-461D-AA66-4026B6CE7A7D}"/>
    <cellStyle name="Comma 2 7 3 7 2" xfId="11790" xr:uid="{4A80E50E-1ABF-4607-ABAB-0710720119BE}"/>
    <cellStyle name="Comma 2 7 3 7 2 2" xfId="27201" xr:uid="{319C3B6E-047C-4C03-AA12-462AB5CE69EE}"/>
    <cellStyle name="Comma 2 7 3 7 2 2 2" xfId="58025" xr:uid="{84F2B6C6-F81C-445F-8BE8-AB552F63F51B}"/>
    <cellStyle name="Comma 2 7 3 7 2 3" xfId="42615" xr:uid="{8E1ED3C0-2B04-4FA1-9603-3B8D603826C2}"/>
    <cellStyle name="Comma 2 7 3 7 3" xfId="19392" xr:uid="{D3F6AE32-2977-410F-99BE-567D7DEDB067}"/>
    <cellStyle name="Comma 2 7 3 7 3 2" xfId="50216" xr:uid="{02C79629-A714-4416-B285-A2AF2218CA5D}"/>
    <cellStyle name="Comma 2 7 3 7 4" xfId="34806" xr:uid="{0700F316-2204-417A-922B-6C5E57E0E1DE}"/>
    <cellStyle name="Comma 2 7 3 8" xfId="7987" xr:uid="{873083FC-1FB9-4EE2-BD90-BC3CF212BB28}"/>
    <cellStyle name="Comma 2 7 3 8 2" xfId="23398" xr:uid="{E50CD5B7-5387-42D5-9163-039443CCDEB2}"/>
    <cellStyle name="Comma 2 7 3 8 2 2" xfId="54222" xr:uid="{DDB45949-9E4E-4E76-9F31-31B466EE3EA8}"/>
    <cellStyle name="Comma 2 7 3 8 3" xfId="38812" xr:uid="{791403F4-3636-4BBD-BFAE-C1B02CA3EBF5}"/>
    <cellStyle name="Comma 2 7 3 9" xfId="7778" xr:uid="{D60936F8-5995-45DC-99BC-FAF552CAC967}"/>
    <cellStyle name="Comma 2 7 3 9 2" xfId="23189" xr:uid="{338359D2-B7B0-40BE-8ECB-C456578BAD23}"/>
    <cellStyle name="Comma 2 7 3 9 2 2" xfId="54013" xr:uid="{63BA7515-2604-4293-B9DF-3C1E045F677B}"/>
    <cellStyle name="Comma 2 7 3 9 3" xfId="38603" xr:uid="{F6DE2A18-84AB-43A4-8A03-C9F7F613DE6E}"/>
    <cellStyle name="Comma 2 7 4" xfId="553" xr:uid="{935AC994-6745-4CFD-A392-6F6FB08FDF59}"/>
    <cellStyle name="Comma 2 7 4 2" xfId="1186" xr:uid="{8FFE7D6B-A5CF-4647-BAA7-39595895E906}"/>
    <cellStyle name="Comma 2 7 4 2 2" xfId="3085" xr:uid="{7E4C47F7-A9DC-4340-AB13-8595683956B0}"/>
    <cellStyle name="Comma 2 7 4 2 2 2" xfId="6888" xr:uid="{49D19CAA-7A7C-4D00-AE29-7CD218633CBB}"/>
    <cellStyle name="Comma 2 7 4 2 2 2 2" xfId="14699" xr:uid="{6A36F5D6-98B7-421C-937A-DF0A79447F40}"/>
    <cellStyle name="Comma 2 7 4 2 2 2 2 2" xfId="30110" xr:uid="{BC2C206C-AB98-460E-A642-4F2D51C005CC}"/>
    <cellStyle name="Comma 2 7 4 2 2 2 2 2 2" xfId="60934" xr:uid="{8497F133-0E3C-458F-A767-5EB882CC7ADF}"/>
    <cellStyle name="Comma 2 7 4 2 2 2 2 3" xfId="45524" xr:uid="{3EB14779-89A0-48B2-BA7C-34CC3F86B19F}"/>
    <cellStyle name="Comma 2 7 4 2 2 2 3" xfId="22301" xr:uid="{3149120E-AC75-4977-9CFC-A15067610B90}"/>
    <cellStyle name="Comma 2 7 4 2 2 2 3 2" xfId="53125" xr:uid="{DD24E169-0F5C-48DC-97F7-E10811A66391}"/>
    <cellStyle name="Comma 2 7 4 2 2 2 4" xfId="37715" xr:uid="{5EC5EEA6-5CF7-4B80-A4F5-70FABA7DD4F6}"/>
    <cellStyle name="Comma 2 7 4 2 2 3" xfId="10896" xr:uid="{5BD33ACD-9BC2-437C-A8AA-EDB24D7269BB}"/>
    <cellStyle name="Comma 2 7 4 2 2 3 2" xfId="26307" xr:uid="{7055E53E-1E08-4D92-B3F7-7DFBD8FB2BFB}"/>
    <cellStyle name="Comma 2 7 4 2 2 3 2 2" xfId="57131" xr:uid="{B05DD562-6E2E-4B3A-A643-7A345ABC597A}"/>
    <cellStyle name="Comma 2 7 4 2 2 3 3" xfId="41721" xr:uid="{A8C0F6B7-5767-4A15-8780-E83A69ECF05B}"/>
    <cellStyle name="Comma 2 7 4 2 2 4" xfId="18498" xr:uid="{49F42B9D-3F6C-4360-A349-C347D0E66D9B}"/>
    <cellStyle name="Comma 2 7 4 2 2 4 2" xfId="49322" xr:uid="{A64AA5EF-77AE-415B-A25C-23B134C4A269}"/>
    <cellStyle name="Comma 2 7 4 2 2 5" xfId="33912" xr:uid="{95AB3658-4438-4A0E-AB2B-30DB05B7894F}"/>
    <cellStyle name="Comma 2 7 4 2 3" xfId="4989" xr:uid="{5A468066-15BF-49BB-8F3B-A5D4A2AAB3AD}"/>
    <cellStyle name="Comma 2 7 4 2 3 2" xfId="12800" xr:uid="{3E0B0524-0F44-4243-99C8-D75640A70905}"/>
    <cellStyle name="Comma 2 7 4 2 3 2 2" xfId="28211" xr:uid="{51153D18-31FF-40E4-B931-5F8C846D7D6A}"/>
    <cellStyle name="Comma 2 7 4 2 3 2 2 2" xfId="59035" xr:uid="{82889509-4936-4F29-956A-B810A5DC0526}"/>
    <cellStyle name="Comma 2 7 4 2 3 2 3" xfId="43625" xr:uid="{4D79B22F-D3D1-43D4-9657-4154236E94A5}"/>
    <cellStyle name="Comma 2 7 4 2 3 3" xfId="20402" xr:uid="{61BEF841-7E9C-4415-B0C1-EB55361AD11C}"/>
    <cellStyle name="Comma 2 7 4 2 3 3 2" xfId="51226" xr:uid="{DDC0A1BC-D651-49E3-AF4C-992AF18E998A}"/>
    <cellStyle name="Comma 2 7 4 2 3 4" xfId="35816" xr:uid="{461072E7-5A4D-4381-A748-E9AE8F101E0E}"/>
    <cellStyle name="Comma 2 7 4 2 4" xfId="8997" xr:uid="{C0A8578A-D77A-4C06-BA74-23ECB919CC7E}"/>
    <cellStyle name="Comma 2 7 4 2 4 2" xfId="24408" xr:uid="{AD9F7EF5-A51B-4E65-B820-787A860C49AB}"/>
    <cellStyle name="Comma 2 7 4 2 4 2 2" xfId="55232" xr:uid="{7025C35A-6051-4647-AA78-BAC64718E830}"/>
    <cellStyle name="Comma 2 7 4 2 4 3" xfId="39822" xr:uid="{70627D4A-D4A6-4A98-B4F5-221ED57BDC5D}"/>
    <cellStyle name="Comma 2 7 4 2 5" xfId="16599" xr:uid="{43918D89-32AA-4BDD-AE9F-2D68F14F9813}"/>
    <cellStyle name="Comma 2 7 4 2 5 2" xfId="47423" xr:uid="{B3E3C0CE-2C77-4411-8CC0-9A1529ED47FB}"/>
    <cellStyle name="Comma 2 7 4 2 6" xfId="32013" xr:uid="{AFFA0A16-8A33-4EEC-8269-5B9DD91A0F88}"/>
    <cellStyle name="Comma 2 7 4 3" xfId="1819" xr:uid="{33682A30-855A-431E-BDC9-96D90CBDFAD9}"/>
    <cellStyle name="Comma 2 7 4 3 2" xfId="3718" xr:uid="{59C7F109-7DD2-49D0-AA3A-0BDC2F09BB82}"/>
    <cellStyle name="Comma 2 7 4 3 2 2" xfId="7521" xr:uid="{1F2D9384-039C-46AC-B6DB-C1A5963038E3}"/>
    <cellStyle name="Comma 2 7 4 3 2 2 2" xfId="15332" xr:uid="{A8FA6C9C-6E5B-4ED7-8653-A1AC4032DD74}"/>
    <cellStyle name="Comma 2 7 4 3 2 2 2 2" xfId="30743" xr:uid="{DA40D71F-2556-4FFB-9E6B-2C1C720C063C}"/>
    <cellStyle name="Comma 2 7 4 3 2 2 2 2 2" xfId="61567" xr:uid="{5CE9A63A-57A9-440D-B78F-9422F9647B6F}"/>
    <cellStyle name="Comma 2 7 4 3 2 2 2 3" xfId="46157" xr:uid="{DDD9E3A3-4B78-4DE7-B8DA-1BB8AE532874}"/>
    <cellStyle name="Comma 2 7 4 3 2 2 3" xfId="22934" xr:uid="{67351A34-E784-443E-BDE7-D5DE72D55F94}"/>
    <cellStyle name="Comma 2 7 4 3 2 2 3 2" xfId="53758" xr:uid="{8AE4BC54-20D5-4B6B-8782-B6BF17C57B03}"/>
    <cellStyle name="Comma 2 7 4 3 2 2 4" xfId="38348" xr:uid="{E9B44352-9083-4666-9715-AE8563391E21}"/>
    <cellStyle name="Comma 2 7 4 3 2 3" xfId="11529" xr:uid="{337C8513-5600-4B9B-B74F-E0524D925FA4}"/>
    <cellStyle name="Comma 2 7 4 3 2 3 2" xfId="26940" xr:uid="{283146E7-9823-4885-8C00-91C63920AE9B}"/>
    <cellStyle name="Comma 2 7 4 3 2 3 2 2" xfId="57764" xr:uid="{ABEC45F9-BE41-4BAA-A4B2-46AFE1ECA69C}"/>
    <cellStyle name="Comma 2 7 4 3 2 3 3" xfId="42354" xr:uid="{96862AC6-5D50-41EA-9E50-4ECC931E54AB}"/>
    <cellStyle name="Comma 2 7 4 3 2 4" xfId="19131" xr:uid="{62858FAB-0BDD-4F1F-BA21-89F927800BB8}"/>
    <cellStyle name="Comma 2 7 4 3 2 4 2" xfId="49955" xr:uid="{B3850E42-76C3-43E1-A30F-28957C0D8355}"/>
    <cellStyle name="Comma 2 7 4 3 2 5" xfId="34545" xr:uid="{39178100-37A8-470A-B0FF-2D2678EFE44B}"/>
    <cellStyle name="Comma 2 7 4 3 3" xfId="5622" xr:uid="{12F45095-3D69-4F1E-8362-F9FB004D859A}"/>
    <cellStyle name="Comma 2 7 4 3 3 2" xfId="13433" xr:uid="{D18127C8-6A4F-4492-86F3-BD4721E41ADE}"/>
    <cellStyle name="Comma 2 7 4 3 3 2 2" xfId="28844" xr:uid="{6B4AC75A-886B-42C9-82E6-762B678FFEF8}"/>
    <cellStyle name="Comma 2 7 4 3 3 2 2 2" xfId="59668" xr:uid="{D1397C4B-C5BD-4ED7-A312-0A3C56F766DB}"/>
    <cellStyle name="Comma 2 7 4 3 3 2 3" xfId="44258" xr:uid="{D2C828E3-1588-4B70-BE3D-1083C5819E84}"/>
    <cellStyle name="Comma 2 7 4 3 3 3" xfId="21035" xr:uid="{8A6E686D-09E7-4952-9349-6C9272CB1B72}"/>
    <cellStyle name="Comma 2 7 4 3 3 3 2" xfId="51859" xr:uid="{2A9B3A2D-A569-4B5C-926A-8D5E88D802C5}"/>
    <cellStyle name="Comma 2 7 4 3 3 4" xfId="36449" xr:uid="{FA356101-6CD7-48E1-91FE-91B98FA07CF3}"/>
    <cellStyle name="Comma 2 7 4 3 4" xfId="9630" xr:uid="{759FDEFE-0D04-4B3A-82B3-53835AFAAD4E}"/>
    <cellStyle name="Comma 2 7 4 3 4 2" xfId="25041" xr:uid="{79D2A540-35B5-4B04-ABA8-26FA0136463E}"/>
    <cellStyle name="Comma 2 7 4 3 4 2 2" xfId="55865" xr:uid="{FFF0B0EB-3941-4414-97C9-450D5D9DB608}"/>
    <cellStyle name="Comma 2 7 4 3 4 3" xfId="40455" xr:uid="{21A75190-AE05-47A4-B42A-956D0FE15242}"/>
    <cellStyle name="Comma 2 7 4 3 5" xfId="17232" xr:uid="{42B7231D-863D-48C4-B2D1-72556390F772}"/>
    <cellStyle name="Comma 2 7 4 3 5 2" xfId="48056" xr:uid="{5E0C5E67-11F9-4CCD-BF9A-EF02E3E05968}"/>
    <cellStyle name="Comma 2 7 4 3 6" xfId="32646" xr:uid="{0B86E526-27A7-4C26-953B-7F57880C652F}"/>
    <cellStyle name="Comma 2 7 4 4" xfId="2452" xr:uid="{A41090B2-3464-4FFF-A48F-7B7C008EC9B2}"/>
    <cellStyle name="Comma 2 7 4 4 2" xfId="6255" xr:uid="{627B3B2B-2D9E-4C4B-B52A-6D70C274F7D5}"/>
    <cellStyle name="Comma 2 7 4 4 2 2" xfId="14066" xr:uid="{4F0D8329-B43B-4ECE-B4AB-91502016F4BE}"/>
    <cellStyle name="Comma 2 7 4 4 2 2 2" xfId="29477" xr:uid="{86137709-E928-434F-AD48-F0B6002D80A5}"/>
    <cellStyle name="Comma 2 7 4 4 2 2 2 2" xfId="60301" xr:uid="{2D71A15A-AE8B-4253-897B-4D45370E9462}"/>
    <cellStyle name="Comma 2 7 4 4 2 2 3" xfId="44891" xr:uid="{8DDAAFF6-0286-4550-9385-91028C7EED92}"/>
    <cellStyle name="Comma 2 7 4 4 2 3" xfId="21668" xr:uid="{B52BF447-81BC-4413-A0C6-C85D4EE694C8}"/>
    <cellStyle name="Comma 2 7 4 4 2 3 2" xfId="52492" xr:uid="{40B5F89A-486A-49AC-99D4-BFCC3E40B7C7}"/>
    <cellStyle name="Comma 2 7 4 4 2 4" xfId="37082" xr:uid="{700EC8A5-65E3-449C-ADC8-8BEE0D93FDDE}"/>
    <cellStyle name="Comma 2 7 4 4 3" xfId="10263" xr:uid="{47F7E02F-F408-4CBE-A535-26113EB3920F}"/>
    <cellStyle name="Comma 2 7 4 4 3 2" xfId="25674" xr:uid="{2B96721C-3794-4ED8-AE64-A2A42A8B7DD8}"/>
    <cellStyle name="Comma 2 7 4 4 3 2 2" xfId="56498" xr:uid="{84E8925A-64F4-46EF-9A41-830F1E6160B7}"/>
    <cellStyle name="Comma 2 7 4 4 3 3" xfId="41088" xr:uid="{9A8EAFA8-ADC8-4F64-923A-8A2EFEAF2592}"/>
    <cellStyle name="Comma 2 7 4 4 4" xfId="17865" xr:uid="{7EBCC409-4DAF-4C53-81A7-6CCDC824F77E}"/>
    <cellStyle name="Comma 2 7 4 4 4 2" xfId="48689" xr:uid="{EF888A72-AE5B-4A87-89C3-F7D44B39CCB9}"/>
    <cellStyle name="Comma 2 7 4 4 5" xfId="33279" xr:uid="{E935D49F-13E6-45BB-999A-81ECC070C70D}"/>
    <cellStyle name="Comma 2 7 4 5" xfId="4356" xr:uid="{021FBA31-42EF-456F-BC5E-4A81F9F3C237}"/>
    <cellStyle name="Comma 2 7 4 5 2" xfId="12167" xr:uid="{74EC76BE-BEB4-41AA-B390-91C126D5EC82}"/>
    <cellStyle name="Comma 2 7 4 5 2 2" xfId="27578" xr:uid="{5D1298D1-9BDF-4D9C-96C2-D765444EF2AC}"/>
    <cellStyle name="Comma 2 7 4 5 2 2 2" xfId="58402" xr:uid="{34D7FF32-FD00-4B94-904C-DD8F93E1D83B}"/>
    <cellStyle name="Comma 2 7 4 5 2 3" xfId="42992" xr:uid="{9DFA6EE6-1CAA-4F47-8924-A073A571BE16}"/>
    <cellStyle name="Comma 2 7 4 5 3" xfId="19769" xr:uid="{F722EDA4-3877-4EFE-8D4E-EF2A43F19AF3}"/>
    <cellStyle name="Comma 2 7 4 5 3 2" xfId="50593" xr:uid="{34CCC15F-1EA0-41CE-BC66-DF8D82EAB4C6}"/>
    <cellStyle name="Comma 2 7 4 5 4" xfId="35183" xr:uid="{8ACB197B-A205-4737-95E8-5632BFB76292}"/>
    <cellStyle name="Comma 2 7 4 6" xfId="8364" xr:uid="{18037CEA-73FF-40A4-B760-FCF02ECF3DAB}"/>
    <cellStyle name="Comma 2 7 4 6 2" xfId="23775" xr:uid="{14F85F34-62D8-4F59-AA08-599EB8C68793}"/>
    <cellStyle name="Comma 2 7 4 6 2 2" xfId="54599" xr:uid="{E3AEC4E1-7C37-4391-8F74-C7FA43D611BD}"/>
    <cellStyle name="Comma 2 7 4 6 3" xfId="39189" xr:uid="{E77F2E4A-FB44-4571-8A69-7B4AA6AAB4DE}"/>
    <cellStyle name="Comma 2 7 4 7" xfId="15966" xr:uid="{F74EA18A-0FD4-43E5-9BFE-C1E85B67030F}"/>
    <cellStyle name="Comma 2 7 4 7 2" xfId="46790" xr:uid="{7A536E22-F60B-454F-87CD-4F5E8C73F23F}"/>
    <cellStyle name="Comma 2 7 4 8" xfId="31380" xr:uid="{43B850A5-A18D-4897-87DB-AFF31AFE1384}"/>
    <cellStyle name="Comma 2 7 5" xfId="344" xr:uid="{61511C3D-D3CA-4AFE-8B56-17AD141BDE2F}"/>
    <cellStyle name="Comma 2 7 5 2" xfId="977" xr:uid="{4440E499-323D-4BD8-A7F3-9054E0945E1F}"/>
    <cellStyle name="Comma 2 7 5 2 2" xfId="2876" xr:uid="{8E5C6F37-F210-4F01-89E2-4E942D02F962}"/>
    <cellStyle name="Comma 2 7 5 2 2 2" xfId="6679" xr:uid="{12562AB9-1FF2-4001-9DAB-A156336F6179}"/>
    <cellStyle name="Comma 2 7 5 2 2 2 2" xfId="14490" xr:uid="{55DA8F75-2688-4FC8-894D-931D05EC187D}"/>
    <cellStyle name="Comma 2 7 5 2 2 2 2 2" xfId="29901" xr:uid="{73CE3331-FE8F-4766-80E2-54C0A38EA3FB}"/>
    <cellStyle name="Comma 2 7 5 2 2 2 2 2 2" xfId="60725" xr:uid="{8239A16B-02F7-435E-BE65-7A6A4B8DDFDA}"/>
    <cellStyle name="Comma 2 7 5 2 2 2 2 3" xfId="45315" xr:uid="{B8D49D52-2B9D-49E2-9356-784AC9FA7834}"/>
    <cellStyle name="Comma 2 7 5 2 2 2 3" xfId="22092" xr:uid="{1230F3AC-F684-4C84-AC80-CFBF92C5B2BB}"/>
    <cellStyle name="Comma 2 7 5 2 2 2 3 2" xfId="52916" xr:uid="{A2F53ADA-0920-4BEC-A19C-7323462D8AEA}"/>
    <cellStyle name="Comma 2 7 5 2 2 2 4" xfId="37506" xr:uid="{BB5EF7C0-58CB-4983-93BE-B0088BEB1BC9}"/>
    <cellStyle name="Comma 2 7 5 2 2 3" xfId="10687" xr:uid="{24AB23C1-C6A8-4B1C-BC05-31DAAFED634E}"/>
    <cellStyle name="Comma 2 7 5 2 2 3 2" xfId="26098" xr:uid="{439CE87F-D3EA-42FB-9292-1B692C891159}"/>
    <cellStyle name="Comma 2 7 5 2 2 3 2 2" xfId="56922" xr:uid="{74ABFDB4-1BF1-4801-882A-53017802FB2D}"/>
    <cellStyle name="Comma 2 7 5 2 2 3 3" xfId="41512" xr:uid="{BAD81ECB-54A8-404D-A7AD-A622C16FBF1F}"/>
    <cellStyle name="Comma 2 7 5 2 2 4" xfId="18289" xr:uid="{934D8851-7120-43D3-9F79-04A50D7E80BF}"/>
    <cellStyle name="Comma 2 7 5 2 2 4 2" xfId="49113" xr:uid="{8C168D4E-0F04-4576-9E6C-62374D1D93E7}"/>
    <cellStyle name="Comma 2 7 5 2 2 5" xfId="33703" xr:uid="{AEE69330-DE7D-4108-A980-2A61299AD45E}"/>
    <cellStyle name="Comma 2 7 5 2 3" xfId="4780" xr:uid="{8C937DAB-58BA-468F-BE43-DC3358D87ED3}"/>
    <cellStyle name="Comma 2 7 5 2 3 2" xfId="12591" xr:uid="{55002C6E-EFEA-4FAB-AAB2-3E8A89A02649}"/>
    <cellStyle name="Comma 2 7 5 2 3 2 2" xfId="28002" xr:uid="{3F7C2996-F91F-4B03-BF71-4FBF337A5E53}"/>
    <cellStyle name="Comma 2 7 5 2 3 2 2 2" xfId="58826" xr:uid="{7C2E9973-E300-4CCC-867D-2F1CE20AC656}"/>
    <cellStyle name="Comma 2 7 5 2 3 2 3" xfId="43416" xr:uid="{AFAF9BD3-D1D4-4C62-96B1-9078AA10218E}"/>
    <cellStyle name="Comma 2 7 5 2 3 3" xfId="20193" xr:uid="{65B78FE2-7419-4A9C-B88E-C9E35048DDF2}"/>
    <cellStyle name="Comma 2 7 5 2 3 3 2" xfId="51017" xr:uid="{17B981AD-A81A-4B2C-80B9-07F541F559F9}"/>
    <cellStyle name="Comma 2 7 5 2 3 4" xfId="35607" xr:uid="{69DACB00-B0CF-41E7-B019-4B29F40374DB}"/>
    <cellStyle name="Comma 2 7 5 2 4" xfId="8788" xr:uid="{7D19AAFE-EB99-4DE8-8742-37311C59BEDD}"/>
    <cellStyle name="Comma 2 7 5 2 4 2" xfId="24199" xr:uid="{F78C3027-7C56-4DE6-AACC-471C1ADFD672}"/>
    <cellStyle name="Comma 2 7 5 2 4 2 2" xfId="55023" xr:uid="{3C458388-6CE3-41D4-940B-2EE2B25BA7E9}"/>
    <cellStyle name="Comma 2 7 5 2 4 3" xfId="39613" xr:uid="{6704484B-FBFD-420B-947A-BC7D5291E858}"/>
    <cellStyle name="Comma 2 7 5 2 5" xfId="16390" xr:uid="{123D8CE6-ABEC-47BF-A82A-34848DF8EDC4}"/>
    <cellStyle name="Comma 2 7 5 2 5 2" xfId="47214" xr:uid="{CE7A8938-E7C7-4F81-84A0-62178ABF587C}"/>
    <cellStyle name="Comma 2 7 5 2 6" xfId="31804" xr:uid="{3F9F0CA8-9199-420F-8EF5-D63D3FAA2DA6}"/>
    <cellStyle name="Comma 2 7 5 3" xfId="1610" xr:uid="{70B5D051-490B-42FF-84D2-534E6E2FA23B}"/>
    <cellStyle name="Comma 2 7 5 3 2" xfId="3509" xr:uid="{74DE4A73-1976-4EA5-8E30-10397C5DDCC2}"/>
    <cellStyle name="Comma 2 7 5 3 2 2" xfId="7312" xr:uid="{984FF954-F959-40CA-8E0F-BDC3157924F4}"/>
    <cellStyle name="Comma 2 7 5 3 2 2 2" xfId="15123" xr:uid="{E7D7D5AE-A62D-443A-BFEE-144DA632D0D3}"/>
    <cellStyle name="Comma 2 7 5 3 2 2 2 2" xfId="30534" xr:uid="{F28FA729-D18A-4950-8500-F96D5275FF57}"/>
    <cellStyle name="Comma 2 7 5 3 2 2 2 2 2" xfId="61358" xr:uid="{3D7B7992-7BB0-4B19-843A-44B0B30DE19C}"/>
    <cellStyle name="Comma 2 7 5 3 2 2 2 3" xfId="45948" xr:uid="{02CF66F5-F47D-408E-BD42-159B18B26DF1}"/>
    <cellStyle name="Comma 2 7 5 3 2 2 3" xfId="22725" xr:uid="{A8640D73-E3E0-4282-A52F-0540A364CA65}"/>
    <cellStyle name="Comma 2 7 5 3 2 2 3 2" xfId="53549" xr:uid="{C9C625A7-2DEC-4BC2-9EC6-3BADFE9CB4AF}"/>
    <cellStyle name="Comma 2 7 5 3 2 2 4" xfId="38139" xr:uid="{2C06EA78-5A7B-4B79-9401-38A121A67853}"/>
    <cellStyle name="Comma 2 7 5 3 2 3" xfId="11320" xr:uid="{0AC31B9F-ED2C-41E8-976E-933B704003B1}"/>
    <cellStyle name="Comma 2 7 5 3 2 3 2" xfId="26731" xr:uid="{3D7F6A52-9C2B-456D-948B-A63D4F7E9D9E}"/>
    <cellStyle name="Comma 2 7 5 3 2 3 2 2" xfId="57555" xr:uid="{0E37EAB8-3E0A-4A2D-BE76-02CB1EB97B8D}"/>
    <cellStyle name="Comma 2 7 5 3 2 3 3" xfId="42145" xr:uid="{0D69C646-81D1-40F2-B7AA-5698B7D6A126}"/>
    <cellStyle name="Comma 2 7 5 3 2 4" xfId="18922" xr:uid="{5C2C0247-F6A2-49D7-9BB4-41A3F7CD1E95}"/>
    <cellStyle name="Comma 2 7 5 3 2 4 2" xfId="49746" xr:uid="{69C3510B-3FF5-4A2E-8D65-AF6C10FA115F}"/>
    <cellStyle name="Comma 2 7 5 3 2 5" xfId="34336" xr:uid="{197F0C65-6512-4923-88D6-277049FD9B82}"/>
    <cellStyle name="Comma 2 7 5 3 3" xfId="5413" xr:uid="{AC6D2D88-5F70-43A6-8168-1E0AB026E72F}"/>
    <cellStyle name="Comma 2 7 5 3 3 2" xfId="13224" xr:uid="{912422C9-26AE-471E-9139-F789F3120CEA}"/>
    <cellStyle name="Comma 2 7 5 3 3 2 2" xfId="28635" xr:uid="{C16989A3-5852-4BE8-B54A-4542A60FAE60}"/>
    <cellStyle name="Comma 2 7 5 3 3 2 2 2" xfId="59459" xr:uid="{A30D31E1-64CF-4A7C-9172-7A936C2E4CE7}"/>
    <cellStyle name="Comma 2 7 5 3 3 2 3" xfId="44049" xr:uid="{C005C32A-2460-4BB5-B484-5F2572AB50BA}"/>
    <cellStyle name="Comma 2 7 5 3 3 3" xfId="20826" xr:uid="{1DC0099B-17DF-41DE-A7AB-AC8BBE269AD3}"/>
    <cellStyle name="Comma 2 7 5 3 3 3 2" xfId="51650" xr:uid="{62B70212-D554-42C7-9BCB-62298FEFD555}"/>
    <cellStyle name="Comma 2 7 5 3 3 4" xfId="36240" xr:uid="{688EA2A0-ADFD-4107-A3B1-A90D74E141B5}"/>
    <cellStyle name="Comma 2 7 5 3 4" xfId="9421" xr:uid="{35ACCC74-A561-4720-BB64-56B2053C5A83}"/>
    <cellStyle name="Comma 2 7 5 3 4 2" xfId="24832" xr:uid="{E5DFA098-B96D-43B1-AD93-60F07017CF52}"/>
    <cellStyle name="Comma 2 7 5 3 4 2 2" xfId="55656" xr:uid="{6BBAA169-0DBF-4367-91BE-A264307DC4E2}"/>
    <cellStyle name="Comma 2 7 5 3 4 3" xfId="40246" xr:uid="{36CFECE8-1166-4C6F-AB18-4EF4ACF86CA6}"/>
    <cellStyle name="Comma 2 7 5 3 5" xfId="17023" xr:uid="{FB979021-DA4A-45D8-B6B7-8A20250F193F}"/>
    <cellStyle name="Comma 2 7 5 3 5 2" xfId="47847" xr:uid="{DF78476B-1609-450D-9274-9DDA9DD4D74E}"/>
    <cellStyle name="Comma 2 7 5 3 6" xfId="32437" xr:uid="{0C5E46A6-77FD-49C7-A100-E08890E089F3}"/>
    <cellStyle name="Comma 2 7 5 4" xfId="2243" xr:uid="{497B230E-CDFB-4554-B740-BD76991D6EDB}"/>
    <cellStyle name="Comma 2 7 5 4 2" xfId="6046" xr:uid="{4F1916CA-D1ED-4E1D-AC22-E0359208B7CC}"/>
    <cellStyle name="Comma 2 7 5 4 2 2" xfId="13857" xr:uid="{B4D261DE-52F6-499F-BB88-AE17BE49E3C4}"/>
    <cellStyle name="Comma 2 7 5 4 2 2 2" xfId="29268" xr:uid="{26FBA762-C562-4C0C-B300-F949351401C4}"/>
    <cellStyle name="Comma 2 7 5 4 2 2 2 2" xfId="60092" xr:uid="{02390970-4A62-4E91-AB1B-B186CB057803}"/>
    <cellStyle name="Comma 2 7 5 4 2 2 3" xfId="44682" xr:uid="{929831F1-FE16-4954-8143-62E844A39265}"/>
    <cellStyle name="Comma 2 7 5 4 2 3" xfId="21459" xr:uid="{F49046DE-61FB-48CE-93C4-A3121257AA52}"/>
    <cellStyle name="Comma 2 7 5 4 2 3 2" xfId="52283" xr:uid="{C791ACE1-AB27-41E4-B255-6C728E25F06A}"/>
    <cellStyle name="Comma 2 7 5 4 2 4" xfId="36873" xr:uid="{8901A7A6-FA8F-49FC-90D1-26F87A94D76D}"/>
    <cellStyle name="Comma 2 7 5 4 3" xfId="10054" xr:uid="{4400485F-2A26-4C45-A070-198E74C1037A}"/>
    <cellStyle name="Comma 2 7 5 4 3 2" xfId="25465" xr:uid="{94E64C3E-F22A-4C03-942A-FDE1D8665AA8}"/>
    <cellStyle name="Comma 2 7 5 4 3 2 2" xfId="56289" xr:uid="{D187C141-2F5B-45F2-B47B-B077B190D3C1}"/>
    <cellStyle name="Comma 2 7 5 4 3 3" xfId="40879" xr:uid="{CDFFB4EE-2B8E-442D-B7D0-26EAD0E1B2EA}"/>
    <cellStyle name="Comma 2 7 5 4 4" xfId="17656" xr:uid="{807722EA-3211-45AD-AA81-97F2B31FE6A3}"/>
    <cellStyle name="Comma 2 7 5 4 4 2" xfId="48480" xr:uid="{A43A4977-B52E-44EE-9292-37E6F7269FA3}"/>
    <cellStyle name="Comma 2 7 5 4 5" xfId="33070" xr:uid="{27B0EE00-CF27-48E7-8D61-0381DD98D3B4}"/>
    <cellStyle name="Comma 2 7 5 5" xfId="4147" xr:uid="{0BEDAA8C-AC70-4934-93AD-5AE18192D4BF}"/>
    <cellStyle name="Comma 2 7 5 5 2" xfId="11958" xr:uid="{18FA7806-0E3E-497E-BA52-77C29606A6F4}"/>
    <cellStyle name="Comma 2 7 5 5 2 2" xfId="27369" xr:uid="{D4D82978-D52B-408B-A241-97C1F36FC5EE}"/>
    <cellStyle name="Comma 2 7 5 5 2 2 2" xfId="58193" xr:uid="{AC8DA4F0-96AA-4CA9-B272-7C32B406A38C}"/>
    <cellStyle name="Comma 2 7 5 5 2 3" xfId="42783" xr:uid="{BB9EDD3F-CA4E-4DBD-8C26-3559D8A0319D}"/>
    <cellStyle name="Comma 2 7 5 5 3" xfId="19560" xr:uid="{D1463077-D64E-455A-A171-2694436DBC1B}"/>
    <cellStyle name="Comma 2 7 5 5 3 2" xfId="50384" xr:uid="{1280EA77-DD67-4854-9536-2645358B1BE7}"/>
    <cellStyle name="Comma 2 7 5 5 4" xfId="34974" xr:uid="{3C3A05FA-91DB-4AEE-B75E-6041CBDD670C}"/>
    <cellStyle name="Comma 2 7 5 6" xfId="8155" xr:uid="{8CA2E08F-0219-4033-AAB7-A85537C2823E}"/>
    <cellStyle name="Comma 2 7 5 6 2" xfId="23566" xr:uid="{21F3FA8F-D0D3-4AEE-8F53-A599E4F56384}"/>
    <cellStyle name="Comma 2 7 5 6 2 2" xfId="54390" xr:uid="{37C06694-17FE-4A7F-A723-0C152D71B059}"/>
    <cellStyle name="Comma 2 7 5 6 3" xfId="38980" xr:uid="{5CF25E16-B82D-46F0-B592-F71502E139E2}"/>
    <cellStyle name="Comma 2 7 5 7" xfId="15757" xr:uid="{7A68FE0E-ED0F-4871-A0A9-E6C8320C9E88}"/>
    <cellStyle name="Comma 2 7 5 7 2" xfId="46581" xr:uid="{E7F9C6E0-68BA-45F6-99DF-CAD972CDECA7}"/>
    <cellStyle name="Comma 2 7 5 8" xfId="31171" xr:uid="{5187F29E-9B93-49C3-9BEE-064E57D7A142}"/>
    <cellStyle name="Comma 2 7 6" xfId="764" xr:uid="{9A132CC3-1E9D-4B23-BF4B-37236E9C245E}"/>
    <cellStyle name="Comma 2 7 6 2" xfId="2663" xr:uid="{00DDBE07-CDD7-4F50-B3AC-7BBDCF9ABD45}"/>
    <cellStyle name="Comma 2 7 6 2 2" xfId="6466" xr:uid="{4051C011-2A2A-4AFC-AFF9-87A4A688ACDA}"/>
    <cellStyle name="Comma 2 7 6 2 2 2" xfId="14277" xr:uid="{3B82CEA2-08E9-4BA0-A6B5-268F425BB1C5}"/>
    <cellStyle name="Comma 2 7 6 2 2 2 2" xfId="29688" xr:uid="{EAE52ED4-885E-4EC7-82EB-6D54858F7003}"/>
    <cellStyle name="Comma 2 7 6 2 2 2 2 2" xfId="60512" xr:uid="{37CEDAC6-4669-4181-93EE-CD1ACB1F6686}"/>
    <cellStyle name="Comma 2 7 6 2 2 2 3" xfId="45102" xr:uid="{AAD5D177-FB31-4F9A-875F-D09301F24075}"/>
    <cellStyle name="Comma 2 7 6 2 2 3" xfId="21879" xr:uid="{BA4CE75A-AF8F-4CA6-9F69-4A1C278878A6}"/>
    <cellStyle name="Comma 2 7 6 2 2 3 2" xfId="52703" xr:uid="{830BC711-2FD7-4D17-BB4A-0AA881C416C6}"/>
    <cellStyle name="Comma 2 7 6 2 2 4" xfId="37293" xr:uid="{45A14616-2394-4370-B4EB-96DFE85CF749}"/>
    <cellStyle name="Comma 2 7 6 2 3" xfId="10474" xr:uid="{E7DF98D4-504E-4132-8373-DA111B86820E}"/>
    <cellStyle name="Comma 2 7 6 2 3 2" xfId="25885" xr:uid="{D2AC81D3-3601-43EC-B2E0-68CC65E6CC70}"/>
    <cellStyle name="Comma 2 7 6 2 3 2 2" xfId="56709" xr:uid="{9227FF9D-DBC3-422F-9FF9-874FE43B8434}"/>
    <cellStyle name="Comma 2 7 6 2 3 3" xfId="41299" xr:uid="{4FF1337D-5D10-442C-8D47-EDD1DA809D00}"/>
    <cellStyle name="Comma 2 7 6 2 4" xfId="18076" xr:uid="{687B4F24-1305-4B51-8767-6345B65F0E78}"/>
    <cellStyle name="Comma 2 7 6 2 4 2" xfId="48900" xr:uid="{B9AA2214-5079-4413-9F38-800E8E495AD4}"/>
    <cellStyle name="Comma 2 7 6 2 5" xfId="33490" xr:uid="{4D589495-8578-492B-AE60-3D0FF18C8659}"/>
    <cellStyle name="Comma 2 7 6 3" xfId="4567" xr:uid="{C4EC020F-5707-4F29-9F47-C06E1FAF65FC}"/>
    <cellStyle name="Comma 2 7 6 3 2" xfId="12378" xr:uid="{146770A7-DD8B-41D0-8D7B-8F3752D91C23}"/>
    <cellStyle name="Comma 2 7 6 3 2 2" xfId="27789" xr:uid="{04023052-6EB6-4026-8CED-71957CBFDED5}"/>
    <cellStyle name="Comma 2 7 6 3 2 2 2" xfId="58613" xr:uid="{35673E91-C055-445F-809F-3896D9B4CF4B}"/>
    <cellStyle name="Comma 2 7 6 3 2 3" xfId="43203" xr:uid="{CAA20C11-67FE-4483-9DB2-253D77B71E32}"/>
    <cellStyle name="Comma 2 7 6 3 3" xfId="19980" xr:uid="{D3816CC8-FA37-4F5E-9A53-86C5E5017E2A}"/>
    <cellStyle name="Comma 2 7 6 3 3 2" xfId="50804" xr:uid="{69BD3DE4-79E8-4947-AAE6-25BB7280B5CC}"/>
    <cellStyle name="Comma 2 7 6 3 4" xfId="35394" xr:uid="{154F2CB3-E607-4A21-8580-A0D9C3072CCE}"/>
    <cellStyle name="Comma 2 7 6 4" xfId="8575" xr:uid="{4DB081E8-3953-45C8-8FAB-2F0AA5580BD3}"/>
    <cellStyle name="Comma 2 7 6 4 2" xfId="23986" xr:uid="{BBB88EDF-B444-4D2A-8614-6F89BCCAEB96}"/>
    <cellStyle name="Comma 2 7 6 4 2 2" xfId="54810" xr:uid="{EA675815-F696-4746-8B56-D9B3D9E02F4C}"/>
    <cellStyle name="Comma 2 7 6 4 3" xfId="39400" xr:uid="{152EAF63-9E0B-4B34-A7D1-3B757B479A77}"/>
    <cellStyle name="Comma 2 7 6 5" xfId="16177" xr:uid="{69A9E863-43FD-4D81-B1BB-A547AE7D6D00}"/>
    <cellStyle name="Comma 2 7 6 5 2" xfId="47001" xr:uid="{A5506B7F-0B3C-4663-A436-B45B4A73AEC7}"/>
    <cellStyle name="Comma 2 7 6 6" xfId="31591" xr:uid="{7D024FEA-ED73-4C56-9802-BC298D9C5DC2}"/>
    <cellStyle name="Comma 2 7 7" xfId="1397" xr:uid="{F4BB85A4-91DD-4E8F-B67E-4A49F7439105}"/>
    <cellStyle name="Comma 2 7 7 2" xfId="3296" xr:uid="{08163D3A-FC83-4B1C-AEF7-B6491807A6BC}"/>
    <cellStyle name="Comma 2 7 7 2 2" xfId="7099" xr:uid="{E5F316FC-FDA6-4BB5-927A-4F5A314375A8}"/>
    <cellStyle name="Comma 2 7 7 2 2 2" xfId="14910" xr:uid="{F77E1745-9F63-4D55-8F41-206468399961}"/>
    <cellStyle name="Comma 2 7 7 2 2 2 2" xfId="30321" xr:uid="{0FD8333F-3191-47A6-8580-3A94853E4D91}"/>
    <cellStyle name="Comma 2 7 7 2 2 2 2 2" xfId="61145" xr:uid="{733EED34-8048-47E1-9249-7CD50BDC7AA6}"/>
    <cellStyle name="Comma 2 7 7 2 2 2 3" xfId="45735" xr:uid="{A9938AB4-CB5C-478D-9D24-9A0882B41C2D}"/>
    <cellStyle name="Comma 2 7 7 2 2 3" xfId="22512" xr:uid="{FABAF95D-C1E5-4789-B54B-B981785D9440}"/>
    <cellStyle name="Comma 2 7 7 2 2 3 2" xfId="53336" xr:uid="{112E217B-3CCF-432B-8BBE-0E7483D49EF9}"/>
    <cellStyle name="Comma 2 7 7 2 2 4" xfId="37926" xr:uid="{428E1533-48EE-4365-BFF7-E7931A4AB2F4}"/>
    <cellStyle name="Comma 2 7 7 2 3" xfId="11107" xr:uid="{9769EE6E-16DA-4D8E-A190-32C38FEECEC7}"/>
    <cellStyle name="Comma 2 7 7 2 3 2" xfId="26518" xr:uid="{116FB2F8-B6E7-48C1-8368-BE8494641E9E}"/>
    <cellStyle name="Comma 2 7 7 2 3 2 2" xfId="57342" xr:uid="{C7FAA7EA-87E9-42F6-8EF2-7CC6762815C7}"/>
    <cellStyle name="Comma 2 7 7 2 3 3" xfId="41932" xr:uid="{ABB70777-DFC6-4F3D-B049-660B745E1D19}"/>
    <cellStyle name="Comma 2 7 7 2 4" xfId="18709" xr:uid="{1B0F3701-2FA1-457B-AA93-DD80BC0774D6}"/>
    <cellStyle name="Comma 2 7 7 2 4 2" xfId="49533" xr:uid="{1E0064A3-6339-41ED-8438-1B4F144053F6}"/>
    <cellStyle name="Comma 2 7 7 2 5" xfId="34123" xr:uid="{C492E6C8-10FE-4160-8074-6FC46E501F2B}"/>
    <cellStyle name="Comma 2 7 7 3" xfId="5200" xr:uid="{F5E01A80-8F86-4233-ADF3-A0C78E53EE42}"/>
    <cellStyle name="Comma 2 7 7 3 2" xfId="13011" xr:uid="{FA660460-7661-4039-8593-537BEAC0B490}"/>
    <cellStyle name="Comma 2 7 7 3 2 2" xfId="28422" xr:uid="{0E22EFDA-9D2C-414F-B5D0-C753B3D8C753}"/>
    <cellStyle name="Comma 2 7 7 3 2 2 2" xfId="59246" xr:uid="{B4F59147-7D65-4521-9A4B-23ABE8BF77C4}"/>
    <cellStyle name="Comma 2 7 7 3 2 3" xfId="43836" xr:uid="{8282A084-B8CB-4133-8A4A-5A289F6D7F1E}"/>
    <cellStyle name="Comma 2 7 7 3 3" xfId="20613" xr:uid="{B64D5A5E-B1DE-400E-A307-D1BBCF08AF10}"/>
    <cellStyle name="Comma 2 7 7 3 3 2" xfId="51437" xr:uid="{02C009C7-AC58-4E25-ADE9-A7D33B5A35CA}"/>
    <cellStyle name="Comma 2 7 7 3 4" xfId="36027" xr:uid="{51635584-75FB-44EF-9537-0C83E2D948F9}"/>
    <cellStyle name="Comma 2 7 7 4" xfId="9208" xr:uid="{0FAC4509-FD7E-4223-AE99-DE3E0F3D6314}"/>
    <cellStyle name="Comma 2 7 7 4 2" xfId="24619" xr:uid="{4779B442-CB3B-41F2-A767-8163A7FC2DAE}"/>
    <cellStyle name="Comma 2 7 7 4 2 2" xfId="55443" xr:uid="{E1157E14-3BC6-46C1-A25E-461FF543F200}"/>
    <cellStyle name="Comma 2 7 7 4 3" xfId="40033" xr:uid="{64A540EE-58D0-4B7B-BA89-0CD13C27776D}"/>
    <cellStyle name="Comma 2 7 7 5" xfId="16810" xr:uid="{DA057E45-AA3D-4F1E-B5A9-DDCEE14D7BF9}"/>
    <cellStyle name="Comma 2 7 7 5 2" xfId="47634" xr:uid="{4ECE9329-9568-4D63-8521-2E9AA4CBB1FB}"/>
    <cellStyle name="Comma 2 7 7 6" xfId="32224" xr:uid="{827EB2F5-7F9F-4CD9-A0AE-424A2D430701}"/>
    <cellStyle name="Comma 2 7 8" xfId="2030" xr:uid="{71BAC538-5E9E-42E2-A2DF-E224EC0D85F4}"/>
    <cellStyle name="Comma 2 7 8 2" xfId="5833" xr:uid="{C193C0D6-C351-4BDE-93F4-1E25845B0F10}"/>
    <cellStyle name="Comma 2 7 8 2 2" xfId="13644" xr:uid="{199BF3E8-7294-4512-9DF1-7EA407D60E7D}"/>
    <cellStyle name="Comma 2 7 8 2 2 2" xfId="29055" xr:uid="{AB6E66DF-8D7D-425F-9ABA-E39A80471A00}"/>
    <cellStyle name="Comma 2 7 8 2 2 2 2" xfId="59879" xr:uid="{69E5AC5A-AB13-4A61-AFBA-89466765B264}"/>
    <cellStyle name="Comma 2 7 8 2 2 3" xfId="44469" xr:uid="{DB61FF24-BA56-4A2B-8F97-AE1E8939D874}"/>
    <cellStyle name="Comma 2 7 8 2 3" xfId="21246" xr:uid="{0EE7069A-FB50-4CB0-AF66-F50EC15BC662}"/>
    <cellStyle name="Comma 2 7 8 2 3 2" xfId="52070" xr:uid="{0336DA81-4746-46FF-AD72-80710DD19CE5}"/>
    <cellStyle name="Comma 2 7 8 2 4" xfId="36660" xr:uid="{F3626CAE-92CD-4108-90BF-6DB2CA0F6467}"/>
    <cellStyle name="Comma 2 7 8 3" xfId="9841" xr:uid="{EFD03023-B952-40D3-8B28-30D168062D13}"/>
    <cellStyle name="Comma 2 7 8 3 2" xfId="25252" xr:uid="{DE2777FD-FB5D-449A-964C-548609D8190C}"/>
    <cellStyle name="Comma 2 7 8 3 2 2" xfId="56076" xr:uid="{AA8872EB-0693-4A59-9342-DBC7ED2E8645}"/>
    <cellStyle name="Comma 2 7 8 3 3" xfId="40666" xr:uid="{85C0B2F4-BB7F-4162-818C-9323548AD80C}"/>
    <cellStyle name="Comma 2 7 8 4" xfId="17443" xr:uid="{55ED9D97-309A-4F58-8D7F-5730339C503B}"/>
    <cellStyle name="Comma 2 7 8 4 2" xfId="48267" xr:uid="{ECF9B927-2A16-46EF-AB31-0F8C5E2D6287}"/>
    <cellStyle name="Comma 2 7 8 5" xfId="32857" xr:uid="{CC8ED606-F19D-44B5-A048-3E96148F7FCA}"/>
    <cellStyle name="Comma 2 7 9" xfId="3934" xr:uid="{D0DDF6A7-7524-4B04-B98F-E0F55EB1A162}"/>
    <cellStyle name="Comma 2 7 9 2" xfId="11745" xr:uid="{30DB2A0D-80AF-4568-8BD6-0AEA735BA3C9}"/>
    <cellStyle name="Comma 2 7 9 2 2" xfId="27156" xr:uid="{DF8E084D-C51C-401E-B8BA-E03AD867C32D}"/>
    <cellStyle name="Comma 2 7 9 2 2 2" xfId="57980" xr:uid="{63F8A280-F464-4888-AD72-34968729C859}"/>
    <cellStyle name="Comma 2 7 9 2 3" xfId="42570" xr:uid="{BFE2D73E-354F-4FA3-BA36-A387D9DC23C7}"/>
    <cellStyle name="Comma 2 7 9 3" xfId="19347" xr:uid="{F1D204D7-92CA-41D6-BE84-A102E618EA24}"/>
    <cellStyle name="Comma 2 7 9 3 2" xfId="50171" xr:uid="{DF542907-30CE-4400-A976-6E5EF17359B5}"/>
    <cellStyle name="Comma 2 7 9 4" xfId="34761" xr:uid="{BA0221A8-BC5C-4714-B05E-B6B1DB8F9492}"/>
    <cellStyle name="Comma 2 8" xfId="215" xr:uid="{D33053E9-2A4D-49EC-B340-682F88E0BEE8}"/>
    <cellStyle name="Comma 2 8 10" xfId="15629" xr:uid="{5ABDFD7E-5323-42D7-ABA6-C78C1C4E2F31}"/>
    <cellStyle name="Comma 2 8 10 2" xfId="46453" xr:uid="{1ABE8D6E-028B-4209-844F-F59180FD0E99}"/>
    <cellStyle name="Comma 2 8 11" xfId="31043" xr:uid="{456AC1A8-FDD0-4C39-A4CA-60BF6194166A}"/>
    <cellStyle name="Comma 2 8 2" xfId="638" xr:uid="{FD2B2DFF-C151-4FAB-8346-E23D6CA4D317}"/>
    <cellStyle name="Comma 2 8 2 2" xfId="1271" xr:uid="{0AA6E503-3F65-41E8-982A-DD0C9609713C}"/>
    <cellStyle name="Comma 2 8 2 2 2" xfId="3170" xr:uid="{687C10B6-31C5-4165-A02C-A30EFB3184CA}"/>
    <cellStyle name="Comma 2 8 2 2 2 2" xfId="6973" xr:uid="{FC0454AA-0E6B-46CE-AD2D-74EA6FF6FDA8}"/>
    <cellStyle name="Comma 2 8 2 2 2 2 2" xfId="14784" xr:uid="{6D1B85BF-9279-4C09-B22D-CE5F04F78EC2}"/>
    <cellStyle name="Comma 2 8 2 2 2 2 2 2" xfId="30195" xr:uid="{A352F360-FB1C-4AB9-A665-1E21E7F06AA9}"/>
    <cellStyle name="Comma 2 8 2 2 2 2 2 2 2" xfId="61019" xr:uid="{AC3D89AE-6928-4336-A694-E55A8B4FF722}"/>
    <cellStyle name="Comma 2 8 2 2 2 2 2 3" xfId="45609" xr:uid="{880C1C1D-9F66-4085-AB43-49A5EEE75283}"/>
    <cellStyle name="Comma 2 8 2 2 2 2 3" xfId="22386" xr:uid="{0484F464-0D04-48B8-9C04-5F8A5F169695}"/>
    <cellStyle name="Comma 2 8 2 2 2 2 3 2" xfId="53210" xr:uid="{F2F4BD4A-DF17-4D8D-ABD1-C90D5D4A2AFD}"/>
    <cellStyle name="Comma 2 8 2 2 2 2 4" xfId="37800" xr:uid="{98F0F18F-15EE-4DFD-A36A-BE7DC0CC8C85}"/>
    <cellStyle name="Comma 2 8 2 2 2 3" xfId="10981" xr:uid="{1C31A0A4-FF82-47A6-82DC-8FD3A438A18B}"/>
    <cellStyle name="Comma 2 8 2 2 2 3 2" xfId="26392" xr:uid="{9239D5C4-9229-4773-8EA9-AB5E674CB2D1}"/>
    <cellStyle name="Comma 2 8 2 2 2 3 2 2" xfId="57216" xr:uid="{C0807199-B44A-4D3E-B10E-743899C7E3F3}"/>
    <cellStyle name="Comma 2 8 2 2 2 3 3" xfId="41806" xr:uid="{855A72CC-6735-4FFE-81A0-E4A8AA107F21}"/>
    <cellStyle name="Comma 2 8 2 2 2 4" xfId="18583" xr:uid="{C20CCEB9-EE96-43B0-B694-8B6959DFEFCB}"/>
    <cellStyle name="Comma 2 8 2 2 2 4 2" xfId="49407" xr:uid="{465CF422-3DE4-47A5-ACB7-BBE10F0D7D91}"/>
    <cellStyle name="Comma 2 8 2 2 2 5" xfId="33997" xr:uid="{7FA17815-92CD-4FA5-ACF9-3CCC526AD01C}"/>
    <cellStyle name="Comma 2 8 2 2 3" xfId="5074" xr:uid="{D339CBB6-59AE-465B-B9BB-31EB8B75D347}"/>
    <cellStyle name="Comma 2 8 2 2 3 2" xfId="12885" xr:uid="{D472846D-6E29-40F2-855F-C084F07A2CB0}"/>
    <cellStyle name="Comma 2 8 2 2 3 2 2" xfId="28296" xr:uid="{04D1FEF3-E96A-4E7C-850D-4BEC967DC931}"/>
    <cellStyle name="Comma 2 8 2 2 3 2 2 2" xfId="59120" xr:uid="{1834551B-F142-4937-94A6-6FFC628A9D8B}"/>
    <cellStyle name="Comma 2 8 2 2 3 2 3" xfId="43710" xr:uid="{CF3D3FD2-A305-4F39-9606-A2D026EED97C}"/>
    <cellStyle name="Comma 2 8 2 2 3 3" xfId="20487" xr:uid="{0D4B2CF6-E756-4B0E-A77E-38FDE424C561}"/>
    <cellStyle name="Comma 2 8 2 2 3 3 2" xfId="51311" xr:uid="{E67B4693-840B-4C86-8867-FA54C097FA42}"/>
    <cellStyle name="Comma 2 8 2 2 3 4" xfId="35901" xr:uid="{5344C086-EF96-4C26-811C-22F60D4B3A64}"/>
    <cellStyle name="Comma 2 8 2 2 4" xfId="9082" xr:uid="{5BEB22BF-BEFE-471F-BFA0-F66DDF8EA5F4}"/>
    <cellStyle name="Comma 2 8 2 2 4 2" xfId="24493" xr:uid="{FE2475E5-79E4-4118-95B2-5FF9BE6EE419}"/>
    <cellStyle name="Comma 2 8 2 2 4 2 2" xfId="55317" xr:uid="{07C27F9F-C747-4FB1-9062-50241D522BE3}"/>
    <cellStyle name="Comma 2 8 2 2 4 3" xfId="39907" xr:uid="{5DE907D2-9823-4D4F-BFC9-2CB9B7EDA4B2}"/>
    <cellStyle name="Comma 2 8 2 2 5" xfId="16684" xr:uid="{C45E1746-39D2-42F0-9960-B577498FD9FC}"/>
    <cellStyle name="Comma 2 8 2 2 5 2" xfId="47508" xr:uid="{746455AC-B649-4B06-86E1-77E80609AE9C}"/>
    <cellStyle name="Comma 2 8 2 2 6" xfId="32098" xr:uid="{9E8B5FD9-C304-4560-A62C-C04D4FA2B72B}"/>
    <cellStyle name="Comma 2 8 2 3" xfId="1904" xr:uid="{385406FD-D5F8-4486-9203-DFE1DF445020}"/>
    <cellStyle name="Comma 2 8 2 3 2" xfId="3803" xr:uid="{E0AB05BE-FB48-4F22-8270-B59E1ECC7110}"/>
    <cellStyle name="Comma 2 8 2 3 2 2" xfId="7606" xr:uid="{E90D27A2-91D6-4525-BE16-6A5213735B84}"/>
    <cellStyle name="Comma 2 8 2 3 2 2 2" xfId="15417" xr:uid="{8C752196-32D8-485D-89FB-2371548F8FCF}"/>
    <cellStyle name="Comma 2 8 2 3 2 2 2 2" xfId="30828" xr:uid="{FA2C839D-BE2F-47CC-A7ED-D3FD4C7ACD58}"/>
    <cellStyle name="Comma 2 8 2 3 2 2 2 2 2" xfId="61652" xr:uid="{DCF0E047-8C5F-4E17-A708-0FB62E0C87B9}"/>
    <cellStyle name="Comma 2 8 2 3 2 2 2 3" xfId="46242" xr:uid="{FD8DFB30-2A63-4A27-85BB-3F050EE30D65}"/>
    <cellStyle name="Comma 2 8 2 3 2 2 3" xfId="23019" xr:uid="{338190EB-4F34-4BFD-AD63-078040C439D5}"/>
    <cellStyle name="Comma 2 8 2 3 2 2 3 2" xfId="53843" xr:uid="{4F59AEC1-1512-493D-8232-C96B83D802D9}"/>
    <cellStyle name="Comma 2 8 2 3 2 2 4" xfId="38433" xr:uid="{A90D537F-C50D-4BEC-BC4C-ED961F3AA34B}"/>
    <cellStyle name="Comma 2 8 2 3 2 3" xfId="11614" xr:uid="{9DE90588-A563-4013-9FC1-1C9947D54909}"/>
    <cellStyle name="Comma 2 8 2 3 2 3 2" xfId="27025" xr:uid="{0AD9559F-DDE9-4DE3-806F-3AD993555C15}"/>
    <cellStyle name="Comma 2 8 2 3 2 3 2 2" xfId="57849" xr:uid="{A7E34BBF-3E42-4662-B70B-01FE6A91BB30}"/>
    <cellStyle name="Comma 2 8 2 3 2 3 3" xfId="42439" xr:uid="{A44C99E1-D5A1-40B0-BAB6-0B59AAF579AF}"/>
    <cellStyle name="Comma 2 8 2 3 2 4" xfId="19216" xr:uid="{EFC337CC-4AA6-4FE1-BE0F-794173D81FAB}"/>
    <cellStyle name="Comma 2 8 2 3 2 4 2" xfId="50040" xr:uid="{3A19098B-5A10-4D6E-9746-7E4639F5FB93}"/>
    <cellStyle name="Comma 2 8 2 3 2 5" xfId="34630" xr:uid="{8B2AE331-54C9-474A-A819-6108DBC48430}"/>
    <cellStyle name="Comma 2 8 2 3 3" xfId="5707" xr:uid="{978E2288-6251-46A2-B79D-3AE9FAA5B0ED}"/>
    <cellStyle name="Comma 2 8 2 3 3 2" xfId="13518" xr:uid="{B199C9D6-A0B2-4C47-8883-CC334644A948}"/>
    <cellStyle name="Comma 2 8 2 3 3 2 2" xfId="28929" xr:uid="{557DFEA8-EE06-4AAD-9E08-81B7CC44E7BE}"/>
    <cellStyle name="Comma 2 8 2 3 3 2 2 2" xfId="59753" xr:uid="{578BB10C-4C1E-43F0-B858-762F3F5F5CEA}"/>
    <cellStyle name="Comma 2 8 2 3 3 2 3" xfId="44343" xr:uid="{1426966F-28DE-4158-BB60-C0C6FDF690BD}"/>
    <cellStyle name="Comma 2 8 2 3 3 3" xfId="21120" xr:uid="{6C63FD8B-312F-4A5C-85DA-762FE953137E}"/>
    <cellStyle name="Comma 2 8 2 3 3 3 2" xfId="51944" xr:uid="{67C3665E-8722-431A-808C-C166C4F085A4}"/>
    <cellStyle name="Comma 2 8 2 3 3 4" xfId="36534" xr:uid="{8F099B62-45E5-4EE0-AB48-7203A4BA1EF7}"/>
    <cellStyle name="Comma 2 8 2 3 4" xfId="9715" xr:uid="{C64A6F51-710C-4C10-A1B3-86EBFE871E4F}"/>
    <cellStyle name="Comma 2 8 2 3 4 2" xfId="25126" xr:uid="{870E8F27-B38F-4331-9BE3-0550E3DBAF91}"/>
    <cellStyle name="Comma 2 8 2 3 4 2 2" xfId="55950" xr:uid="{91B723CA-19A2-40F0-941F-7497A7C0505C}"/>
    <cellStyle name="Comma 2 8 2 3 4 3" xfId="40540" xr:uid="{7CD8BE9C-F2B4-4C8B-BA2D-AAFAD6F5BA1F}"/>
    <cellStyle name="Comma 2 8 2 3 5" xfId="17317" xr:uid="{97A7A6A6-CF93-491E-911D-1F0E83579045}"/>
    <cellStyle name="Comma 2 8 2 3 5 2" xfId="48141" xr:uid="{65762F1F-0A39-4415-B0CE-ECBF216C149E}"/>
    <cellStyle name="Comma 2 8 2 3 6" xfId="32731" xr:uid="{AA26EA86-960A-4192-A026-0C65DBD20DB8}"/>
    <cellStyle name="Comma 2 8 2 4" xfId="2537" xr:uid="{CEDA4162-9D2F-4BA9-A791-5F54E4976657}"/>
    <cellStyle name="Comma 2 8 2 4 2" xfId="6340" xr:uid="{41DDAFAF-FDC9-4805-98A7-AF8E8919DC50}"/>
    <cellStyle name="Comma 2 8 2 4 2 2" xfId="14151" xr:uid="{31CB1B62-552C-44AE-9771-1A1D918B88D4}"/>
    <cellStyle name="Comma 2 8 2 4 2 2 2" xfId="29562" xr:uid="{344B220E-671F-4D56-B429-6C69E8793238}"/>
    <cellStyle name="Comma 2 8 2 4 2 2 2 2" xfId="60386" xr:uid="{894A6133-4B58-4A45-B385-F9C194479CE9}"/>
    <cellStyle name="Comma 2 8 2 4 2 2 3" xfId="44976" xr:uid="{596C19B6-2058-42EB-8AC5-90F184432CF5}"/>
    <cellStyle name="Comma 2 8 2 4 2 3" xfId="21753" xr:uid="{C8EDA547-0CE7-4D31-8B2F-9482A41B29E5}"/>
    <cellStyle name="Comma 2 8 2 4 2 3 2" xfId="52577" xr:uid="{19087A15-43EE-44A9-9E0E-4C0059BE3B21}"/>
    <cellStyle name="Comma 2 8 2 4 2 4" xfId="37167" xr:uid="{846CAE31-E430-448D-8D44-5816C226B681}"/>
    <cellStyle name="Comma 2 8 2 4 3" xfId="10348" xr:uid="{CB575767-BD06-4E29-8AA4-6E56E33F1BC4}"/>
    <cellStyle name="Comma 2 8 2 4 3 2" xfId="25759" xr:uid="{A0F99896-7EF1-4A95-AE4D-7266D1C8DC69}"/>
    <cellStyle name="Comma 2 8 2 4 3 2 2" xfId="56583" xr:uid="{27F3030E-0A10-4195-A8D9-1919D0E1A0FD}"/>
    <cellStyle name="Comma 2 8 2 4 3 3" xfId="41173" xr:uid="{D8B7801F-0330-4D19-9F0D-142B780DF6BB}"/>
    <cellStyle name="Comma 2 8 2 4 4" xfId="17950" xr:uid="{572E5EDC-FA24-41F2-B5B4-E4DA81C1F379}"/>
    <cellStyle name="Comma 2 8 2 4 4 2" xfId="48774" xr:uid="{43C7AD02-1FF9-4B8D-B922-253CEE34501B}"/>
    <cellStyle name="Comma 2 8 2 4 5" xfId="33364" xr:uid="{0886C88D-F7CA-4D8E-B2E9-D619B214EF24}"/>
    <cellStyle name="Comma 2 8 2 5" xfId="4441" xr:uid="{3ECB4847-E347-47C2-B94C-28343D25F8EE}"/>
    <cellStyle name="Comma 2 8 2 5 2" xfId="12252" xr:uid="{149ED20D-1A60-4B58-9A51-FC20ED53CF79}"/>
    <cellStyle name="Comma 2 8 2 5 2 2" xfId="27663" xr:uid="{06C8985D-D355-4958-BB2F-8ED48E5A42DD}"/>
    <cellStyle name="Comma 2 8 2 5 2 2 2" xfId="58487" xr:uid="{0925F761-D7A4-4750-BF40-76C3BDD95012}"/>
    <cellStyle name="Comma 2 8 2 5 2 3" xfId="43077" xr:uid="{7CDF8CFA-0703-46CD-AE95-6493E3973780}"/>
    <cellStyle name="Comma 2 8 2 5 3" xfId="19854" xr:uid="{9A4CABEA-BD77-40C1-934E-6A853876045F}"/>
    <cellStyle name="Comma 2 8 2 5 3 2" xfId="50678" xr:uid="{5CB51603-8D91-4CFF-87B4-F8542BE241EC}"/>
    <cellStyle name="Comma 2 8 2 5 4" xfId="35268" xr:uid="{FB80BD2A-9B9D-4568-9E22-179B8856C259}"/>
    <cellStyle name="Comma 2 8 2 6" xfId="8449" xr:uid="{4C3A80D7-C777-46C6-8E10-B4631EBC0A51}"/>
    <cellStyle name="Comma 2 8 2 6 2" xfId="23860" xr:uid="{CE795B23-251E-44B2-A31A-93FF54653F3E}"/>
    <cellStyle name="Comma 2 8 2 6 2 2" xfId="54684" xr:uid="{7F2617D0-6C1A-4C97-B3F0-C10CE1CE9A76}"/>
    <cellStyle name="Comma 2 8 2 6 3" xfId="39274" xr:uid="{D3B6691A-D3AF-46E5-AD79-368997977B76}"/>
    <cellStyle name="Comma 2 8 2 7" xfId="16051" xr:uid="{5EAF5BAB-1A9F-4600-A1BA-CB75610FD021}"/>
    <cellStyle name="Comma 2 8 2 7 2" xfId="46875" xr:uid="{444535C8-0C55-4737-977E-75BD681CD753}"/>
    <cellStyle name="Comma 2 8 2 8" xfId="31465" xr:uid="{94A9FFBE-5852-46E5-ABB9-FCC207CA7CD9}"/>
    <cellStyle name="Comma 2 8 3" xfId="429" xr:uid="{55011201-F243-4D7C-A077-CF97085EC706}"/>
    <cellStyle name="Comma 2 8 3 2" xfId="1062" xr:uid="{81C41EF4-2ECC-4C11-8C11-09AFD9806176}"/>
    <cellStyle name="Comma 2 8 3 2 2" xfId="2961" xr:uid="{1AFD42A0-CCA9-4E7B-BA5F-0A9C89F09BA4}"/>
    <cellStyle name="Comma 2 8 3 2 2 2" xfId="6764" xr:uid="{B1D37796-BD78-4BAE-9765-170C61AF3DD8}"/>
    <cellStyle name="Comma 2 8 3 2 2 2 2" xfId="14575" xr:uid="{4E9DA90D-2A34-476B-A84D-F5A080658D57}"/>
    <cellStyle name="Comma 2 8 3 2 2 2 2 2" xfId="29986" xr:uid="{2EAD524C-7905-406C-84C5-947A5015E64F}"/>
    <cellStyle name="Comma 2 8 3 2 2 2 2 2 2" xfId="60810" xr:uid="{6DCEDE6D-2701-43A8-BE16-429A56664D01}"/>
    <cellStyle name="Comma 2 8 3 2 2 2 2 3" xfId="45400" xr:uid="{16738977-54F3-4269-BA1E-AEBE60BADBE1}"/>
    <cellStyle name="Comma 2 8 3 2 2 2 3" xfId="22177" xr:uid="{45382C25-BD35-43A1-83B1-F80F7FDE6418}"/>
    <cellStyle name="Comma 2 8 3 2 2 2 3 2" xfId="53001" xr:uid="{8558734E-8AE5-4BBC-ABE2-BFB6DF079EE2}"/>
    <cellStyle name="Comma 2 8 3 2 2 2 4" xfId="37591" xr:uid="{8744DE49-BC5A-4B49-AD7D-E2987CAE81A8}"/>
    <cellStyle name="Comma 2 8 3 2 2 3" xfId="10772" xr:uid="{110ABDB5-8D96-4204-85EB-B1A6C257A52A}"/>
    <cellStyle name="Comma 2 8 3 2 2 3 2" xfId="26183" xr:uid="{F625C7D5-ECAE-406C-AC61-DC5275AFC547}"/>
    <cellStyle name="Comma 2 8 3 2 2 3 2 2" xfId="57007" xr:uid="{2FEFCE84-A577-4E2C-8AD9-F05A49DF5912}"/>
    <cellStyle name="Comma 2 8 3 2 2 3 3" xfId="41597" xr:uid="{7F6F36C5-D106-4860-B2FD-0E8B41B5DA71}"/>
    <cellStyle name="Comma 2 8 3 2 2 4" xfId="18374" xr:uid="{954ECF42-7B1C-4B19-9F58-5C20D3119FF9}"/>
    <cellStyle name="Comma 2 8 3 2 2 4 2" xfId="49198" xr:uid="{351545B3-10EB-40A3-AB7F-6789A517450A}"/>
    <cellStyle name="Comma 2 8 3 2 2 5" xfId="33788" xr:uid="{8E72DDC0-6C4A-42F3-AC6A-050BEA9A4215}"/>
    <cellStyle name="Comma 2 8 3 2 3" xfId="4865" xr:uid="{D433B26D-5C3E-4AC5-B92C-8DEB5DC1C907}"/>
    <cellStyle name="Comma 2 8 3 2 3 2" xfId="12676" xr:uid="{34AA7353-A72B-4A81-ACE5-346C72E531A7}"/>
    <cellStyle name="Comma 2 8 3 2 3 2 2" xfId="28087" xr:uid="{7E7A54B0-333C-4980-B23B-5119A5244DC2}"/>
    <cellStyle name="Comma 2 8 3 2 3 2 2 2" xfId="58911" xr:uid="{7F91B99F-6156-44BB-885C-0AE337821B79}"/>
    <cellStyle name="Comma 2 8 3 2 3 2 3" xfId="43501" xr:uid="{1BBD5765-5C02-47F4-81B5-1263991EFAEE}"/>
    <cellStyle name="Comma 2 8 3 2 3 3" xfId="20278" xr:uid="{D65156AA-D7BF-4F43-A4F9-E55C1181BF81}"/>
    <cellStyle name="Comma 2 8 3 2 3 3 2" xfId="51102" xr:uid="{1FD2B829-91AF-4CDA-80EC-1D1354ABCB60}"/>
    <cellStyle name="Comma 2 8 3 2 3 4" xfId="35692" xr:uid="{B56B7DF3-755B-4AC3-BF15-3B2A39C1FA93}"/>
    <cellStyle name="Comma 2 8 3 2 4" xfId="8873" xr:uid="{6F532CA2-6E4E-4CBE-A372-E73ACE75D218}"/>
    <cellStyle name="Comma 2 8 3 2 4 2" xfId="24284" xr:uid="{81891C02-EB6A-4076-855E-176912106ECD}"/>
    <cellStyle name="Comma 2 8 3 2 4 2 2" xfId="55108" xr:uid="{0F70548F-D94B-432E-A232-FD5E284BCAE6}"/>
    <cellStyle name="Comma 2 8 3 2 4 3" xfId="39698" xr:uid="{FFCAF0BC-DB08-47F4-A7F4-41AED5B7B459}"/>
    <cellStyle name="Comma 2 8 3 2 5" xfId="16475" xr:uid="{C6E6FB84-5482-4EA7-8E25-883C82CE9CB0}"/>
    <cellStyle name="Comma 2 8 3 2 5 2" xfId="47299" xr:uid="{CB9A8D96-8413-415A-B704-6C6F7E6B1CCF}"/>
    <cellStyle name="Comma 2 8 3 2 6" xfId="31889" xr:uid="{BE006FFE-DDCC-423D-A78C-8561687F0E49}"/>
    <cellStyle name="Comma 2 8 3 3" xfId="1695" xr:uid="{EB73C607-1844-4C3A-9B27-EB1E1530A2F4}"/>
    <cellStyle name="Comma 2 8 3 3 2" xfId="3594" xr:uid="{AC34967E-F998-41A0-80A0-88BDD3930EBB}"/>
    <cellStyle name="Comma 2 8 3 3 2 2" xfId="7397" xr:uid="{306B3E09-D570-4C73-9C2B-D7BCDC597CE9}"/>
    <cellStyle name="Comma 2 8 3 3 2 2 2" xfId="15208" xr:uid="{DF3B023B-350F-491E-BCCE-D7998E30C3F8}"/>
    <cellStyle name="Comma 2 8 3 3 2 2 2 2" xfId="30619" xr:uid="{B5A1AD47-4390-4DDE-AFBE-054207905439}"/>
    <cellStyle name="Comma 2 8 3 3 2 2 2 2 2" xfId="61443" xr:uid="{108B5551-28DA-4428-A3A7-48373D0ED905}"/>
    <cellStyle name="Comma 2 8 3 3 2 2 2 3" xfId="46033" xr:uid="{0584B5D0-0D97-4984-BA5A-4BF0FB50B071}"/>
    <cellStyle name="Comma 2 8 3 3 2 2 3" xfId="22810" xr:uid="{E54FBDA9-89A6-4682-B5FD-0BA9A1826968}"/>
    <cellStyle name="Comma 2 8 3 3 2 2 3 2" xfId="53634" xr:uid="{649C449A-8CB1-4BFE-9ACA-EB9A5A9706CE}"/>
    <cellStyle name="Comma 2 8 3 3 2 2 4" xfId="38224" xr:uid="{D21D14D7-D340-4B16-8789-37EADC3B51C1}"/>
    <cellStyle name="Comma 2 8 3 3 2 3" xfId="11405" xr:uid="{8E8B813D-12A8-4DF1-B637-5C44BFD2B1C9}"/>
    <cellStyle name="Comma 2 8 3 3 2 3 2" xfId="26816" xr:uid="{199A2F32-DC71-40B7-B50C-3F4972884A83}"/>
    <cellStyle name="Comma 2 8 3 3 2 3 2 2" xfId="57640" xr:uid="{5CEC90C8-949C-4001-8A4A-CEDA952013B3}"/>
    <cellStyle name="Comma 2 8 3 3 2 3 3" xfId="42230" xr:uid="{191BFB7A-EB9F-4000-B5C4-7B0FAAFAD5FF}"/>
    <cellStyle name="Comma 2 8 3 3 2 4" xfId="19007" xr:uid="{761DC845-FF46-4218-B8B5-DEEA146DC90E}"/>
    <cellStyle name="Comma 2 8 3 3 2 4 2" xfId="49831" xr:uid="{D7D642AF-E80D-4287-AE4E-939461E0ED88}"/>
    <cellStyle name="Comma 2 8 3 3 2 5" xfId="34421" xr:uid="{E5C4BECE-D29D-4724-A84A-960543DBE8C9}"/>
    <cellStyle name="Comma 2 8 3 3 3" xfId="5498" xr:uid="{2CCADF9E-0A6C-4398-89A2-933F368BCC33}"/>
    <cellStyle name="Comma 2 8 3 3 3 2" xfId="13309" xr:uid="{81EBC56D-31C0-4B5C-BEED-446098370B89}"/>
    <cellStyle name="Comma 2 8 3 3 3 2 2" xfId="28720" xr:uid="{7DED3525-7B14-4374-ADA5-A3286469B3DE}"/>
    <cellStyle name="Comma 2 8 3 3 3 2 2 2" xfId="59544" xr:uid="{C46FF1CC-41C9-410B-9D28-DB9D7BE4A440}"/>
    <cellStyle name="Comma 2 8 3 3 3 2 3" xfId="44134" xr:uid="{288F14BC-E611-48E3-861F-F058894C0478}"/>
    <cellStyle name="Comma 2 8 3 3 3 3" xfId="20911" xr:uid="{0250EB0D-F6A5-4550-92C3-B0CF1741C2CF}"/>
    <cellStyle name="Comma 2 8 3 3 3 3 2" xfId="51735" xr:uid="{A8599A6E-1041-4316-9B63-19A8195E50FF}"/>
    <cellStyle name="Comma 2 8 3 3 3 4" xfId="36325" xr:uid="{EDCFEBD6-D5A4-49C2-875E-CFED44A5CADA}"/>
    <cellStyle name="Comma 2 8 3 3 4" xfId="9506" xr:uid="{00D2C84F-F211-4D23-8F76-6D67F8B45F71}"/>
    <cellStyle name="Comma 2 8 3 3 4 2" xfId="24917" xr:uid="{37FE4020-DDFF-4A4F-A591-B3B8A7349E12}"/>
    <cellStyle name="Comma 2 8 3 3 4 2 2" xfId="55741" xr:uid="{68365E90-64FE-4BA4-931A-9BED53727BFE}"/>
    <cellStyle name="Comma 2 8 3 3 4 3" xfId="40331" xr:uid="{5D428AAD-7222-4145-B36C-16869DDA1EEB}"/>
    <cellStyle name="Comma 2 8 3 3 5" xfId="17108" xr:uid="{B2C39681-8480-4CED-926B-2918582677F5}"/>
    <cellStyle name="Comma 2 8 3 3 5 2" xfId="47932" xr:uid="{1E04ED3F-7A8D-49A7-A724-E32DB536D6E9}"/>
    <cellStyle name="Comma 2 8 3 3 6" xfId="32522" xr:uid="{9AE276DE-99E1-4E2D-A389-D281C4CA02FA}"/>
    <cellStyle name="Comma 2 8 3 4" xfId="2328" xr:uid="{AFE78A44-39AC-481A-B237-E3866DBC1673}"/>
    <cellStyle name="Comma 2 8 3 4 2" xfId="6131" xr:uid="{C168AEA4-1A8F-43A6-B0EE-A0225DCB91E2}"/>
    <cellStyle name="Comma 2 8 3 4 2 2" xfId="13942" xr:uid="{5BEDF26A-DC1F-4D29-AD7B-852176A12326}"/>
    <cellStyle name="Comma 2 8 3 4 2 2 2" xfId="29353" xr:uid="{81DA2430-E98B-463B-93C8-CD55E6B54936}"/>
    <cellStyle name="Comma 2 8 3 4 2 2 2 2" xfId="60177" xr:uid="{8F8FEE88-7861-4967-8C60-6306DDBBCB69}"/>
    <cellStyle name="Comma 2 8 3 4 2 2 3" xfId="44767" xr:uid="{3E521422-FAE4-4024-AEEA-4BC2ED5B0151}"/>
    <cellStyle name="Comma 2 8 3 4 2 3" xfId="21544" xr:uid="{58957A44-9AA1-49E1-995B-6BAFBFF6E9B5}"/>
    <cellStyle name="Comma 2 8 3 4 2 3 2" xfId="52368" xr:uid="{310BDB3F-779D-4DE5-9C10-83680E0607ED}"/>
    <cellStyle name="Comma 2 8 3 4 2 4" xfId="36958" xr:uid="{28E1BD77-AFBB-4566-9880-27AF282A7371}"/>
    <cellStyle name="Comma 2 8 3 4 3" xfId="10139" xr:uid="{47E0B835-B2F3-4EE9-AC17-FD61CD44349C}"/>
    <cellStyle name="Comma 2 8 3 4 3 2" xfId="25550" xr:uid="{838C5505-6A72-4B41-93FE-EE028D588F3A}"/>
    <cellStyle name="Comma 2 8 3 4 3 2 2" xfId="56374" xr:uid="{EC2EB987-E56A-4694-92E0-B8F5B9E6F8F3}"/>
    <cellStyle name="Comma 2 8 3 4 3 3" xfId="40964" xr:uid="{4816A76F-D8D2-4871-8CDA-589CF6853206}"/>
    <cellStyle name="Comma 2 8 3 4 4" xfId="17741" xr:uid="{02DFEB95-AA8C-44EC-8A56-A0C385C154EB}"/>
    <cellStyle name="Comma 2 8 3 4 4 2" xfId="48565" xr:uid="{895E291F-D49F-49BB-80A4-66A486B75BBC}"/>
    <cellStyle name="Comma 2 8 3 4 5" xfId="33155" xr:uid="{7C18CD12-137B-4E86-827E-39D3DD639828}"/>
    <cellStyle name="Comma 2 8 3 5" xfId="4232" xr:uid="{450B2DBA-8C1D-4182-9D8C-027EA7C2C5FA}"/>
    <cellStyle name="Comma 2 8 3 5 2" xfId="12043" xr:uid="{FE8CA3E0-9156-410E-B724-7A50C22DDDA3}"/>
    <cellStyle name="Comma 2 8 3 5 2 2" xfId="27454" xr:uid="{76310086-0401-4E16-975B-B9A11D888072}"/>
    <cellStyle name="Comma 2 8 3 5 2 2 2" xfId="58278" xr:uid="{983D4638-7917-4EA4-9DC2-92606769845C}"/>
    <cellStyle name="Comma 2 8 3 5 2 3" xfId="42868" xr:uid="{283ACC24-7B9B-46DA-87E9-DA84D09AF7FD}"/>
    <cellStyle name="Comma 2 8 3 5 3" xfId="19645" xr:uid="{E987C62D-E511-4D3C-B610-015BDFF2F6A4}"/>
    <cellStyle name="Comma 2 8 3 5 3 2" xfId="50469" xr:uid="{163D55EE-7DF3-483C-A3D8-7FEA83FA7A16}"/>
    <cellStyle name="Comma 2 8 3 5 4" xfId="35059" xr:uid="{E9552AA5-C07C-4C74-AD8F-887C8712936A}"/>
    <cellStyle name="Comma 2 8 3 6" xfId="8240" xr:uid="{FAA53EA1-9468-46FF-B0E2-FDB197F7D5CA}"/>
    <cellStyle name="Comma 2 8 3 6 2" xfId="23651" xr:uid="{4B1BF84E-E3B8-421A-BA15-7EFAB2D035DB}"/>
    <cellStyle name="Comma 2 8 3 6 2 2" xfId="54475" xr:uid="{0D8293F8-2645-4D9D-B6EC-903210A98F33}"/>
    <cellStyle name="Comma 2 8 3 6 3" xfId="39065" xr:uid="{C99F137A-847F-4BA4-AC02-E1C6B897D8F3}"/>
    <cellStyle name="Comma 2 8 3 7" xfId="15842" xr:uid="{DE16322B-27F0-4DB7-A822-5A2A28F3EC35}"/>
    <cellStyle name="Comma 2 8 3 7 2" xfId="46666" xr:uid="{18C0E378-839F-4065-AE89-273C8687E2E6}"/>
    <cellStyle name="Comma 2 8 3 8" xfId="31256" xr:uid="{D7B0110A-E551-41FC-9F09-7F6B7FB40D0F}"/>
    <cellStyle name="Comma 2 8 4" xfId="849" xr:uid="{11A2249F-BE16-44B3-9518-CEEC9204296F}"/>
    <cellStyle name="Comma 2 8 4 2" xfId="2748" xr:uid="{E5E23BBC-D260-4785-B181-3B09F966DCC8}"/>
    <cellStyle name="Comma 2 8 4 2 2" xfId="6551" xr:uid="{8A786B00-FA03-41AC-B704-B353EC146A4A}"/>
    <cellStyle name="Comma 2 8 4 2 2 2" xfId="14362" xr:uid="{640D5CBF-64C3-4619-9513-054F050E3813}"/>
    <cellStyle name="Comma 2 8 4 2 2 2 2" xfId="29773" xr:uid="{BDA6E794-216A-410D-BC87-14E11F3D21AC}"/>
    <cellStyle name="Comma 2 8 4 2 2 2 2 2" xfId="60597" xr:uid="{6ADBCF61-4122-4D30-BF7B-A278A1CE9B4D}"/>
    <cellStyle name="Comma 2 8 4 2 2 2 3" xfId="45187" xr:uid="{204C8B34-D7D9-4F11-9BE7-BA22C9E7C20D}"/>
    <cellStyle name="Comma 2 8 4 2 2 3" xfId="21964" xr:uid="{171FE0EC-73E7-40AE-A5E9-FF1C15F49243}"/>
    <cellStyle name="Comma 2 8 4 2 2 3 2" xfId="52788" xr:uid="{5DE71FB7-5D99-4D1F-8322-B057D3C2EB92}"/>
    <cellStyle name="Comma 2 8 4 2 2 4" xfId="37378" xr:uid="{BD7A5D2F-B35A-43E4-B948-0A62D375E4ED}"/>
    <cellStyle name="Comma 2 8 4 2 3" xfId="10559" xr:uid="{E5405B10-B4DC-4DA8-B84A-622B745F60CE}"/>
    <cellStyle name="Comma 2 8 4 2 3 2" xfId="25970" xr:uid="{BBE38B85-6C56-4C10-86B3-E251386984FE}"/>
    <cellStyle name="Comma 2 8 4 2 3 2 2" xfId="56794" xr:uid="{5B8F1D48-3724-4CD0-8CB9-68DA47DFDB4E}"/>
    <cellStyle name="Comma 2 8 4 2 3 3" xfId="41384" xr:uid="{B45AB451-7392-4BBD-866C-1893039208AB}"/>
    <cellStyle name="Comma 2 8 4 2 4" xfId="18161" xr:uid="{1D23943A-8454-4A4D-AA4B-ABD990277B1F}"/>
    <cellStyle name="Comma 2 8 4 2 4 2" xfId="48985" xr:uid="{434FB7FD-3A0B-4BCB-BC92-DB91ABE3D05E}"/>
    <cellStyle name="Comma 2 8 4 2 5" xfId="33575" xr:uid="{403CD3F8-A509-4C5E-B79A-219D0638B54C}"/>
    <cellStyle name="Comma 2 8 4 3" xfId="4652" xr:uid="{32B6E597-4053-499A-B26C-6751C8C34E95}"/>
    <cellStyle name="Comma 2 8 4 3 2" xfId="12463" xr:uid="{2D600572-685A-4DA1-9EC6-9D74CBD02DF8}"/>
    <cellStyle name="Comma 2 8 4 3 2 2" xfId="27874" xr:uid="{47041DCC-3874-4390-A6BF-61AD531D5509}"/>
    <cellStyle name="Comma 2 8 4 3 2 2 2" xfId="58698" xr:uid="{C73E2FE0-F2BD-4BFA-B517-56AD4EB09FF0}"/>
    <cellStyle name="Comma 2 8 4 3 2 3" xfId="43288" xr:uid="{3ABB76F2-2C25-4FC2-92F4-9ED534B6820B}"/>
    <cellStyle name="Comma 2 8 4 3 3" xfId="20065" xr:uid="{B422BDA8-969E-41C7-9773-37AE87ED8D4F}"/>
    <cellStyle name="Comma 2 8 4 3 3 2" xfId="50889" xr:uid="{6F551EDD-AD27-40E3-8A48-9FF90840D59B}"/>
    <cellStyle name="Comma 2 8 4 3 4" xfId="35479" xr:uid="{74C350DE-69AF-4C94-A4F8-C86A809B4019}"/>
    <cellStyle name="Comma 2 8 4 4" xfId="8660" xr:uid="{C3D98AE0-9BE4-4558-8AD0-FDDF17D99EA2}"/>
    <cellStyle name="Comma 2 8 4 4 2" xfId="24071" xr:uid="{C01BE088-CE8A-4645-B91C-DECF2802885D}"/>
    <cellStyle name="Comma 2 8 4 4 2 2" xfId="54895" xr:uid="{5EAE2EA3-DC4F-4622-A62E-BADF7A469476}"/>
    <cellStyle name="Comma 2 8 4 4 3" xfId="39485" xr:uid="{A41A0B17-F10B-4941-BA8F-42986B4B1BCE}"/>
    <cellStyle name="Comma 2 8 4 5" xfId="16262" xr:uid="{9AEE3943-7938-4709-9FED-A7E1EC7631C4}"/>
    <cellStyle name="Comma 2 8 4 5 2" xfId="47086" xr:uid="{5BBC864D-C973-4798-8701-B24A98230BB0}"/>
    <cellStyle name="Comma 2 8 4 6" xfId="31676" xr:uid="{54D3D6CF-CB58-4A53-8B8A-AC425B780F41}"/>
    <cellStyle name="Comma 2 8 5" xfId="1482" xr:uid="{F72591C0-F60A-4E2F-AC27-17916A17479F}"/>
    <cellStyle name="Comma 2 8 5 2" xfId="3381" xr:uid="{756231CE-D29D-4F70-9F04-C5A142166370}"/>
    <cellStyle name="Comma 2 8 5 2 2" xfId="7184" xr:uid="{793C1F98-0104-4303-B123-84B889D6CA1D}"/>
    <cellStyle name="Comma 2 8 5 2 2 2" xfId="14995" xr:uid="{623009E7-A822-43FD-80E4-1EF23C5854D1}"/>
    <cellStyle name="Comma 2 8 5 2 2 2 2" xfId="30406" xr:uid="{7C31B3D5-3313-4B78-A564-9DB049F421EA}"/>
    <cellStyle name="Comma 2 8 5 2 2 2 2 2" xfId="61230" xr:uid="{601D0393-F2B3-4BBA-A137-ED11BF65B72A}"/>
    <cellStyle name="Comma 2 8 5 2 2 2 3" xfId="45820" xr:uid="{EA5EF19B-3F06-4197-A2E3-FFBF59D998C9}"/>
    <cellStyle name="Comma 2 8 5 2 2 3" xfId="22597" xr:uid="{D0774B0C-7CD0-48D3-8479-408E34645E45}"/>
    <cellStyle name="Comma 2 8 5 2 2 3 2" xfId="53421" xr:uid="{C886E1BB-051A-427F-B028-9764C6349729}"/>
    <cellStyle name="Comma 2 8 5 2 2 4" xfId="38011" xr:uid="{5A4001D5-A353-4B56-A986-0C410094FA56}"/>
    <cellStyle name="Comma 2 8 5 2 3" xfId="11192" xr:uid="{CDD16ECA-0763-4DBA-807D-48EC6194EC3F}"/>
    <cellStyle name="Comma 2 8 5 2 3 2" xfId="26603" xr:uid="{2CBFC347-5B31-4295-B8ED-9DE2382A0EDD}"/>
    <cellStyle name="Comma 2 8 5 2 3 2 2" xfId="57427" xr:uid="{F77E2580-6E2D-4DC9-A3CB-BF7B40E634B4}"/>
    <cellStyle name="Comma 2 8 5 2 3 3" xfId="42017" xr:uid="{BDA27D17-F5A8-4D2E-906B-D9023166A3D4}"/>
    <cellStyle name="Comma 2 8 5 2 4" xfId="18794" xr:uid="{0095C171-4E55-475D-BB04-50B907856FA3}"/>
    <cellStyle name="Comma 2 8 5 2 4 2" xfId="49618" xr:uid="{BFD7D8D5-795E-4552-8329-9D47C4F694B4}"/>
    <cellStyle name="Comma 2 8 5 2 5" xfId="34208" xr:uid="{55B74C8F-05C4-411E-A5AA-85420B2D3920}"/>
    <cellStyle name="Comma 2 8 5 3" xfId="5285" xr:uid="{58A70015-C465-4CE8-BD06-688137EE61EC}"/>
    <cellStyle name="Comma 2 8 5 3 2" xfId="13096" xr:uid="{95B1DEC1-2F05-4A97-895E-6CB429272684}"/>
    <cellStyle name="Comma 2 8 5 3 2 2" xfId="28507" xr:uid="{778ABBD5-CF4C-4A28-95D0-826DB4AAD473}"/>
    <cellStyle name="Comma 2 8 5 3 2 2 2" xfId="59331" xr:uid="{47F049E8-41D8-46A6-8DF7-D5E9E21EE5B1}"/>
    <cellStyle name="Comma 2 8 5 3 2 3" xfId="43921" xr:uid="{6F9F1AFA-1390-473E-8FC2-0E73CDD9359D}"/>
    <cellStyle name="Comma 2 8 5 3 3" xfId="20698" xr:uid="{0C0324A0-9FB0-4A62-8498-634E5E0519E4}"/>
    <cellStyle name="Comma 2 8 5 3 3 2" xfId="51522" xr:uid="{66B5CCC0-51BF-43F1-B021-0576BFD99427}"/>
    <cellStyle name="Comma 2 8 5 3 4" xfId="36112" xr:uid="{38AAFC25-7822-4335-B07D-F989FE0854E5}"/>
    <cellStyle name="Comma 2 8 5 4" xfId="9293" xr:uid="{0157084F-177A-4394-AB5B-37619DCC599B}"/>
    <cellStyle name="Comma 2 8 5 4 2" xfId="24704" xr:uid="{31C949C9-E6EA-41A2-B83F-D7870F827EB4}"/>
    <cellStyle name="Comma 2 8 5 4 2 2" xfId="55528" xr:uid="{232621B7-8B34-4815-AEFF-E4F24CC6D12F}"/>
    <cellStyle name="Comma 2 8 5 4 3" xfId="40118" xr:uid="{7D19B1DB-82AF-439C-AB1A-E7FE55D5DE22}"/>
    <cellStyle name="Comma 2 8 5 5" xfId="16895" xr:uid="{5FD1EF68-77B9-41B2-BEF9-EE0BDF583EE7}"/>
    <cellStyle name="Comma 2 8 5 5 2" xfId="47719" xr:uid="{C5B986B2-540C-402D-8BD6-BBB16B7381F8}"/>
    <cellStyle name="Comma 2 8 5 6" xfId="32309" xr:uid="{9E56A47A-57C4-411A-A849-9206A746DC3C}"/>
    <cellStyle name="Comma 2 8 6" xfId="2115" xr:uid="{D995D019-C6F1-45A3-97EB-D757825275F5}"/>
    <cellStyle name="Comma 2 8 6 2" xfId="5918" xr:uid="{37AA53FA-90EF-4211-A203-3359A4995511}"/>
    <cellStyle name="Comma 2 8 6 2 2" xfId="13729" xr:uid="{7B15A133-E2F2-4143-A39C-150820D81E22}"/>
    <cellStyle name="Comma 2 8 6 2 2 2" xfId="29140" xr:uid="{7990D9FC-C0CF-4E3C-B312-BC8833722CA9}"/>
    <cellStyle name="Comma 2 8 6 2 2 2 2" xfId="59964" xr:uid="{D98AED0A-39BC-42A2-BD13-ACA008170119}"/>
    <cellStyle name="Comma 2 8 6 2 2 3" xfId="44554" xr:uid="{246DF35D-2801-42D5-8884-B142DBABD94A}"/>
    <cellStyle name="Comma 2 8 6 2 3" xfId="21331" xr:uid="{C2506EDB-6D85-4DF2-8C58-B36C4F80342B}"/>
    <cellStyle name="Comma 2 8 6 2 3 2" xfId="52155" xr:uid="{1FD8B1CE-EDFD-4C1B-8584-BCD910D5C2FF}"/>
    <cellStyle name="Comma 2 8 6 2 4" xfId="36745" xr:uid="{5E825FCD-E486-4476-9F6D-67C6C376FB44}"/>
    <cellStyle name="Comma 2 8 6 3" xfId="9926" xr:uid="{BFF17857-6B7E-4791-ABC6-26722255051D}"/>
    <cellStyle name="Comma 2 8 6 3 2" xfId="25337" xr:uid="{75232782-E5A4-4A49-92E9-BE735EC293D9}"/>
    <cellStyle name="Comma 2 8 6 3 2 2" xfId="56161" xr:uid="{F5489237-BAF6-4692-AC81-7DB5C46339B0}"/>
    <cellStyle name="Comma 2 8 6 3 3" xfId="40751" xr:uid="{0FBF6002-E31F-4325-B300-A5835E79D676}"/>
    <cellStyle name="Comma 2 8 6 4" xfId="17528" xr:uid="{E2F85B43-2C9F-41C1-B36B-7FB223243373}"/>
    <cellStyle name="Comma 2 8 6 4 2" xfId="48352" xr:uid="{5CDABA82-FB13-4418-913A-BACC235DEA39}"/>
    <cellStyle name="Comma 2 8 6 5" xfId="32942" xr:uid="{BF6EE820-D5FC-4711-8C70-384215C73981}"/>
    <cellStyle name="Comma 2 8 7" xfId="4019" xr:uid="{4B18A60B-8596-4CF7-9337-BA10375A185B}"/>
    <cellStyle name="Comma 2 8 7 2" xfId="11830" xr:uid="{8CC2DCCF-4CCB-4016-9010-1020A2E3295F}"/>
    <cellStyle name="Comma 2 8 7 2 2" xfId="27241" xr:uid="{05FB3C8A-3F2B-4784-A762-74658A408432}"/>
    <cellStyle name="Comma 2 8 7 2 2 2" xfId="58065" xr:uid="{D4F1F761-191D-40D8-B511-D5E264138AD9}"/>
    <cellStyle name="Comma 2 8 7 2 3" xfId="42655" xr:uid="{79B0CB38-B208-426F-BE0E-B97C5C56834F}"/>
    <cellStyle name="Comma 2 8 7 3" xfId="19432" xr:uid="{0E481A8A-9773-4FAF-BC90-DBECAAB3779B}"/>
    <cellStyle name="Comma 2 8 7 3 2" xfId="50256" xr:uid="{852C17F4-B3AA-4FF4-88BF-183F8EBAF28D}"/>
    <cellStyle name="Comma 2 8 7 4" xfId="34846" xr:uid="{BAB9FF60-7565-406F-875C-C89C26EB7D98}"/>
    <cellStyle name="Comma 2 8 8" xfId="8027" xr:uid="{868332CB-5D1D-4D80-8EE2-974DCAD44020}"/>
    <cellStyle name="Comma 2 8 8 2" xfId="23438" xr:uid="{AC279D8E-BEEC-490C-962F-041A3BECCE4F}"/>
    <cellStyle name="Comma 2 8 8 2 2" xfId="54262" xr:uid="{6D9ECA6B-EC5B-4434-9CB9-F0680BD2C3C6}"/>
    <cellStyle name="Comma 2 8 8 3" xfId="38852" xr:uid="{182767F9-B398-4E34-8552-17F42388F29E}"/>
    <cellStyle name="Comma 2 8 9" xfId="7818" xr:uid="{A8F77EC8-1F8E-4DD4-A379-29C5E035CCF4}"/>
    <cellStyle name="Comma 2 8 9 2" xfId="23229" xr:uid="{350BA932-67DB-4295-B31D-A1C97AE8BE48}"/>
    <cellStyle name="Comma 2 8 9 2 2" xfId="54053" xr:uid="{BCA4D545-CF45-49C1-908D-BE5CE3428BB6}"/>
    <cellStyle name="Comma 2 8 9 3" xfId="38643" xr:uid="{96377A1E-5762-48C7-9FCD-EE29A034F337}"/>
    <cellStyle name="Comma 2 9" xfId="135" xr:uid="{3BA55E8E-EFE9-4876-A782-5975466EA225}"/>
    <cellStyle name="Comma 2 9 10" xfId="15549" xr:uid="{E16DFC19-86F1-49C0-A805-ECAD730E6D74}"/>
    <cellStyle name="Comma 2 9 10 2" xfId="46373" xr:uid="{ADC19976-0657-465D-B11C-675C8ED513AC}"/>
    <cellStyle name="Comma 2 9 11" xfId="30963" xr:uid="{3B20C21E-64F9-45F2-BEB3-1ABD4C2FAFD4}"/>
    <cellStyle name="Comma 2 9 2" xfId="558" xr:uid="{92E6F81B-E454-4DF8-B2B4-9C6ACA683BD3}"/>
    <cellStyle name="Comma 2 9 2 2" xfId="1191" xr:uid="{D2C4D085-0C13-4AAB-AC91-93C792DBEB89}"/>
    <cellStyle name="Comma 2 9 2 2 2" xfId="3090" xr:uid="{11CDE78D-B00E-4D6F-95B6-4A4E93FA6326}"/>
    <cellStyle name="Comma 2 9 2 2 2 2" xfId="6893" xr:uid="{5FD4C676-564A-4537-A6DA-5CDDABAA3073}"/>
    <cellStyle name="Comma 2 9 2 2 2 2 2" xfId="14704" xr:uid="{EBBE1BEA-0786-494C-8B35-20E65345EBB9}"/>
    <cellStyle name="Comma 2 9 2 2 2 2 2 2" xfId="30115" xr:uid="{78136B8C-D4B2-46A7-BE07-31B40B1AD133}"/>
    <cellStyle name="Comma 2 9 2 2 2 2 2 2 2" xfId="60939" xr:uid="{305824F1-59DB-4380-8AF0-294972C58CAF}"/>
    <cellStyle name="Comma 2 9 2 2 2 2 2 3" xfId="45529" xr:uid="{6B64F333-C7F8-44B7-ABF0-5CCB64DA4104}"/>
    <cellStyle name="Comma 2 9 2 2 2 2 3" xfId="22306" xr:uid="{DAF34B6B-5885-4FF7-8605-3E04ED148F29}"/>
    <cellStyle name="Comma 2 9 2 2 2 2 3 2" xfId="53130" xr:uid="{E2BDEE30-F056-45B8-99A6-5E37E30F70EC}"/>
    <cellStyle name="Comma 2 9 2 2 2 2 4" xfId="37720" xr:uid="{19263549-0F9E-401F-84C6-B1C961D70DC3}"/>
    <cellStyle name="Comma 2 9 2 2 2 3" xfId="10901" xr:uid="{FC3978E4-0BC7-4566-B591-60203E1E9831}"/>
    <cellStyle name="Comma 2 9 2 2 2 3 2" xfId="26312" xr:uid="{65E2F678-9EAB-476D-BF79-F65320AB822E}"/>
    <cellStyle name="Comma 2 9 2 2 2 3 2 2" xfId="57136" xr:uid="{C16A6505-17B6-44F2-9515-DAFCCD599835}"/>
    <cellStyle name="Comma 2 9 2 2 2 3 3" xfId="41726" xr:uid="{EFA25354-CDCF-46F1-8809-FFEF0C9C0682}"/>
    <cellStyle name="Comma 2 9 2 2 2 4" xfId="18503" xr:uid="{98E729CD-9638-42A8-8BC4-B388064E9F61}"/>
    <cellStyle name="Comma 2 9 2 2 2 4 2" xfId="49327" xr:uid="{E68FE65A-48C4-460C-97D3-CBE8C421B164}"/>
    <cellStyle name="Comma 2 9 2 2 2 5" xfId="33917" xr:uid="{E07063DD-5957-4640-BB1C-3155EDF361DA}"/>
    <cellStyle name="Comma 2 9 2 2 3" xfId="4994" xr:uid="{E4221788-BD29-4AA6-8CCD-5B4FB7D63AB4}"/>
    <cellStyle name="Comma 2 9 2 2 3 2" xfId="12805" xr:uid="{FF5C54E3-B17F-4629-A844-3017212CA758}"/>
    <cellStyle name="Comma 2 9 2 2 3 2 2" xfId="28216" xr:uid="{645D552D-4E57-4C0D-B2D7-64785400DF7A}"/>
    <cellStyle name="Comma 2 9 2 2 3 2 2 2" xfId="59040" xr:uid="{D40CCA24-DD67-48EF-AF98-A4A260D5F583}"/>
    <cellStyle name="Comma 2 9 2 2 3 2 3" xfId="43630" xr:uid="{F709FBA7-5F48-4E23-88D3-6A118E929D27}"/>
    <cellStyle name="Comma 2 9 2 2 3 3" xfId="20407" xr:uid="{63FF9D76-970F-4F32-8E52-B1DD0CBE46C7}"/>
    <cellStyle name="Comma 2 9 2 2 3 3 2" xfId="51231" xr:uid="{371B94FE-9575-4ADD-8A4A-A7E9A76FAD59}"/>
    <cellStyle name="Comma 2 9 2 2 3 4" xfId="35821" xr:uid="{CB1AD4C4-2155-40EE-9694-899150AE5C17}"/>
    <cellStyle name="Comma 2 9 2 2 4" xfId="9002" xr:uid="{2A48D9B5-5299-4367-8DF4-32E43A02AF7B}"/>
    <cellStyle name="Comma 2 9 2 2 4 2" xfId="24413" xr:uid="{85217A98-6A38-4AC0-9204-8355BE3C5744}"/>
    <cellStyle name="Comma 2 9 2 2 4 2 2" xfId="55237" xr:uid="{CA173A39-9AA4-4108-9D84-C0CBC3C77FEB}"/>
    <cellStyle name="Comma 2 9 2 2 4 3" xfId="39827" xr:uid="{7CFBC90B-B7D6-459B-952C-53B01CB2DD6A}"/>
    <cellStyle name="Comma 2 9 2 2 5" xfId="16604" xr:uid="{9779C6F9-F243-45DB-B235-9458C689E02B}"/>
    <cellStyle name="Comma 2 9 2 2 5 2" xfId="47428" xr:uid="{229DF1B3-8D52-4E3F-A68E-002490076F85}"/>
    <cellStyle name="Comma 2 9 2 2 6" xfId="32018" xr:uid="{869AD91A-2706-4981-9DC2-3DFAC77A3149}"/>
    <cellStyle name="Comma 2 9 2 3" xfId="1824" xr:uid="{6E80F763-86E9-4D67-B22F-4F7FE8CBCDFB}"/>
    <cellStyle name="Comma 2 9 2 3 2" xfId="3723" xr:uid="{550E2427-E8FA-470F-AF39-7B6529C32509}"/>
    <cellStyle name="Comma 2 9 2 3 2 2" xfId="7526" xr:uid="{688E769F-D495-4760-894D-2AD49FA5CA69}"/>
    <cellStyle name="Comma 2 9 2 3 2 2 2" xfId="15337" xr:uid="{EEBF7604-08B2-461E-B389-6C6A9365986E}"/>
    <cellStyle name="Comma 2 9 2 3 2 2 2 2" xfId="30748" xr:uid="{2ED13DF2-2B74-453A-8896-1B7E41EDAC20}"/>
    <cellStyle name="Comma 2 9 2 3 2 2 2 2 2" xfId="61572" xr:uid="{CC1A874A-3432-48FA-BE70-9B88FD399CEA}"/>
    <cellStyle name="Comma 2 9 2 3 2 2 2 3" xfId="46162" xr:uid="{80D7F04C-876B-4EA6-A743-BC945ECEB07C}"/>
    <cellStyle name="Comma 2 9 2 3 2 2 3" xfId="22939" xr:uid="{F7FB2954-D003-44A8-8145-908727AE2C0E}"/>
    <cellStyle name="Comma 2 9 2 3 2 2 3 2" xfId="53763" xr:uid="{340D751C-35B5-41BE-A88D-5A55D2E3C2CC}"/>
    <cellStyle name="Comma 2 9 2 3 2 2 4" xfId="38353" xr:uid="{018886B0-4670-448B-81C6-2EB4F8A3857C}"/>
    <cellStyle name="Comma 2 9 2 3 2 3" xfId="11534" xr:uid="{6167398F-D7E7-4DCA-8962-ECD90A3481FA}"/>
    <cellStyle name="Comma 2 9 2 3 2 3 2" xfId="26945" xr:uid="{72611C69-B434-4025-817C-DD581EBCAD55}"/>
    <cellStyle name="Comma 2 9 2 3 2 3 2 2" xfId="57769" xr:uid="{E593FE71-2CFD-420C-84B1-0C67DBC68B6B}"/>
    <cellStyle name="Comma 2 9 2 3 2 3 3" xfId="42359" xr:uid="{F6DFC239-E6C7-4A39-8B1B-A0A530BDBCC8}"/>
    <cellStyle name="Comma 2 9 2 3 2 4" xfId="19136" xr:uid="{B6886048-DD44-4939-B929-EAB2849EC265}"/>
    <cellStyle name="Comma 2 9 2 3 2 4 2" xfId="49960" xr:uid="{23420618-56F4-49BF-AAE6-934303104C30}"/>
    <cellStyle name="Comma 2 9 2 3 2 5" xfId="34550" xr:uid="{65C597FE-B476-4064-B948-B5C96AC500D6}"/>
    <cellStyle name="Comma 2 9 2 3 3" xfId="5627" xr:uid="{5F4CB436-A56A-49FA-A2BC-0ACE214FD165}"/>
    <cellStyle name="Comma 2 9 2 3 3 2" xfId="13438" xr:uid="{0F6712C4-C121-4958-B346-131B2D3FA022}"/>
    <cellStyle name="Comma 2 9 2 3 3 2 2" xfId="28849" xr:uid="{B2903573-C7C1-493B-BF83-B79A188041C4}"/>
    <cellStyle name="Comma 2 9 2 3 3 2 2 2" xfId="59673" xr:uid="{55743EB8-A9DE-4BD9-9331-A1AC910CEEDB}"/>
    <cellStyle name="Comma 2 9 2 3 3 2 3" xfId="44263" xr:uid="{A2F82622-1322-471A-8A53-1B0BF0FF4FDB}"/>
    <cellStyle name="Comma 2 9 2 3 3 3" xfId="21040" xr:uid="{C8342F4B-A0EF-4135-861F-5C1EFCD43783}"/>
    <cellStyle name="Comma 2 9 2 3 3 3 2" xfId="51864" xr:uid="{3BE645CA-15C0-4043-9744-19C0AFF81D66}"/>
    <cellStyle name="Comma 2 9 2 3 3 4" xfId="36454" xr:uid="{B4C48891-14DC-46DB-A118-2C8633989230}"/>
    <cellStyle name="Comma 2 9 2 3 4" xfId="9635" xr:uid="{495ACBCF-2FC8-4BF1-999A-E08233309842}"/>
    <cellStyle name="Comma 2 9 2 3 4 2" xfId="25046" xr:uid="{74BC4519-2E00-4537-A356-ABBFEC7BA8C6}"/>
    <cellStyle name="Comma 2 9 2 3 4 2 2" xfId="55870" xr:uid="{9B906296-880F-45C0-9930-404DB2F93F42}"/>
    <cellStyle name="Comma 2 9 2 3 4 3" xfId="40460" xr:uid="{073A989A-490C-4947-8F52-F7732D8FA0F0}"/>
    <cellStyle name="Comma 2 9 2 3 5" xfId="17237" xr:uid="{01F00FF4-0D00-4F62-9C7F-583B9D87E85D}"/>
    <cellStyle name="Comma 2 9 2 3 5 2" xfId="48061" xr:uid="{6A93ED7A-1C90-4FA6-ABF8-A1B434D0823C}"/>
    <cellStyle name="Comma 2 9 2 3 6" xfId="32651" xr:uid="{83F2D4AA-4409-4346-8189-5AA54BF172D1}"/>
    <cellStyle name="Comma 2 9 2 4" xfId="2457" xr:uid="{46C0195A-44F5-43CA-A063-1C1362B9EACC}"/>
    <cellStyle name="Comma 2 9 2 4 2" xfId="6260" xr:uid="{39049705-BB75-4EAB-B47D-BD6E190FE9FD}"/>
    <cellStyle name="Comma 2 9 2 4 2 2" xfId="14071" xr:uid="{74A0152A-245F-4BC8-B6FE-4F88D42FCEB8}"/>
    <cellStyle name="Comma 2 9 2 4 2 2 2" xfId="29482" xr:uid="{331F565D-B677-468C-A538-917FD1EC811F}"/>
    <cellStyle name="Comma 2 9 2 4 2 2 2 2" xfId="60306" xr:uid="{C4027CFB-3680-40C0-82D2-FA3EF80AC5CB}"/>
    <cellStyle name="Comma 2 9 2 4 2 2 3" xfId="44896" xr:uid="{42D35D2C-91A2-4CA2-B061-EB108ABFA0E0}"/>
    <cellStyle name="Comma 2 9 2 4 2 3" xfId="21673" xr:uid="{8D43270D-F7EB-4D82-B016-BE80EADD2A91}"/>
    <cellStyle name="Comma 2 9 2 4 2 3 2" xfId="52497" xr:uid="{80B0C3E2-8045-4DD6-9D5B-B43170FA0D13}"/>
    <cellStyle name="Comma 2 9 2 4 2 4" xfId="37087" xr:uid="{B3FFF92D-369F-433D-BF14-B014963049C8}"/>
    <cellStyle name="Comma 2 9 2 4 3" xfId="10268" xr:uid="{890B6DE9-1CA1-4213-90E3-A474D9E7D93E}"/>
    <cellStyle name="Comma 2 9 2 4 3 2" xfId="25679" xr:uid="{58C1D364-58BE-4FD9-822D-E0A5E35A50E3}"/>
    <cellStyle name="Comma 2 9 2 4 3 2 2" xfId="56503" xr:uid="{F16A3A9C-C010-49EC-B863-E21428151060}"/>
    <cellStyle name="Comma 2 9 2 4 3 3" xfId="41093" xr:uid="{8B57D813-F332-40E5-9C57-713602AD7BA0}"/>
    <cellStyle name="Comma 2 9 2 4 4" xfId="17870" xr:uid="{17634197-A727-48B2-83AB-0AA39BC831D6}"/>
    <cellStyle name="Comma 2 9 2 4 4 2" xfId="48694" xr:uid="{48900DB7-8781-4663-8A77-CC717E0D876B}"/>
    <cellStyle name="Comma 2 9 2 4 5" xfId="33284" xr:uid="{6503FA69-5EE4-4323-B7F3-8022981478B7}"/>
    <cellStyle name="Comma 2 9 2 5" xfId="4361" xr:uid="{99D5046B-B758-48CC-A3E9-19478E4AAE98}"/>
    <cellStyle name="Comma 2 9 2 5 2" xfId="12172" xr:uid="{9A438361-EF08-400C-B812-B6C57972B40D}"/>
    <cellStyle name="Comma 2 9 2 5 2 2" xfId="27583" xr:uid="{F052D3A8-A9DE-45E3-8C9F-6C8F95A5CC6B}"/>
    <cellStyle name="Comma 2 9 2 5 2 2 2" xfId="58407" xr:uid="{4E2B01CF-0E64-462B-9C26-9B0728836437}"/>
    <cellStyle name="Comma 2 9 2 5 2 3" xfId="42997" xr:uid="{57A18DD6-2BDE-4247-A48A-FAB361738147}"/>
    <cellStyle name="Comma 2 9 2 5 3" xfId="19774" xr:uid="{3EF28045-10B2-4F93-BDD9-E987A93B4603}"/>
    <cellStyle name="Comma 2 9 2 5 3 2" xfId="50598" xr:uid="{6A982504-C373-4BFA-BD93-E755F5053FE3}"/>
    <cellStyle name="Comma 2 9 2 5 4" xfId="35188" xr:uid="{C37969B3-6ECA-4EF9-A01D-C3D2B1D28BE2}"/>
    <cellStyle name="Comma 2 9 2 6" xfId="8369" xr:uid="{A7E5CA5C-E919-45A4-8D8B-33F1654CC872}"/>
    <cellStyle name="Comma 2 9 2 6 2" xfId="23780" xr:uid="{28EE62DB-DEDB-4C70-8C19-DA5CF135355C}"/>
    <cellStyle name="Comma 2 9 2 6 2 2" xfId="54604" xr:uid="{F0670062-FD23-4A1D-9A55-61458FC2B5A0}"/>
    <cellStyle name="Comma 2 9 2 6 3" xfId="39194" xr:uid="{40C33D2F-AAA0-42E7-BF01-5FE4A1BD5A62}"/>
    <cellStyle name="Comma 2 9 2 7" xfId="15971" xr:uid="{68953D0A-CD12-474D-A1B5-57E889326A5B}"/>
    <cellStyle name="Comma 2 9 2 7 2" xfId="46795" xr:uid="{5D8F52D5-83B4-4146-B7F3-47AC58C76884}"/>
    <cellStyle name="Comma 2 9 2 8" xfId="31385" xr:uid="{C3BA7716-C4A6-42C4-B8CC-B1910C2016B6}"/>
    <cellStyle name="Comma 2 9 3" xfId="349" xr:uid="{E2611ECF-FDC2-4821-A8AE-F1601B301F9F}"/>
    <cellStyle name="Comma 2 9 3 2" xfId="982" xr:uid="{695BF14F-65AA-4FA8-BF2C-E1ED4B52C821}"/>
    <cellStyle name="Comma 2 9 3 2 2" xfId="2881" xr:uid="{F73FF47B-C4C0-406F-9E0B-8633F2A4F354}"/>
    <cellStyle name="Comma 2 9 3 2 2 2" xfId="6684" xr:uid="{8A9C0C8A-DC25-4D9B-AA04-B7EEEE9D2952}"/>
    <cellStyle name="Comma 2 9 3 2 2 2 2" xfId="14495" xr:uid="{7917407C-09D9-40AE-B1FC-83B8CB6C31CB}"/>
    <cellStyle name="Comma 2 9 3 2 2 2 2 2" xfId="29906" xr:uid="{95C742A9-00C4-4352-A833-33E244ED6E5F}"/>
    <cellStyle name="Comma 2 9 3 2 2 2 2 2 2" xfId="60730" xr:uid="{1682B51E-D409-4945-95F6-02238CF3C47F}"/>
    <cellStyle name="Comma 2 9 3 2 2 2 2 3" xfId="45320" xr:uid="{97964A7E-24D0-4B28-B24C-BFF1C6384809}"/>
    <cellStyle name="Comma 2 9 3 2 2 2 3" xfId="22097" xr:uid="{5FFD3609-307C-41AA-AE2B-3B25EB27883E}"/>
    <cellStyle name="Comma 2 9 3 2 2 2 3 2" xfId="52921" xr:uid="{DDBDEA60-5C05-4C94-BAA2-B8CEBA867EFB}"/>
    <cellStyle name="Comma 2 9 3 2 2 2 4" xfId="37511" xr:uid="{13713F76-0D66-4999-A208-F42D91F28712}"/>
    <cellStyle name="Comma 2 9 3 2 2 3" xfId="10692" xr:uid="{C2411346-DF1A-493B-9A66-B50E5A847C77}"/>
    <cellStyle name="Comma 2 9 3 2 2 3 2" xfId="26103" xr:uid="{7A78B861-A284-499D-A07E-329E100F2B81}"/>
    <cellStyle name="Comma 2 9 3 2 2 3 2 2" xfId="56927" xr:uid="{6402F87F-7720-426B-AB24-BF464CEEBBCD}"/>
    <cellStyle name="Comma 2 9 3 2 2 3 3" xfId="41517" xr:uid="{574D7B4C-882D-4E4C-AF12-EC517C958CB6}"/>
    <cellStyle name="Comma 2 9 3 2 2 4" xfId="18294" xr:uid="{9421E2CA-F0F0-443E-9A8B-58F146E805DF}"/>
    <cellStyle name="Comma 2 9 3 2 2 4 2" xfId="49118" xr:uid="{1710A260-C8DC-495B-B04E-91286530A04B}"/>
    <cellStyle name="Comma 2 9 3 2 2 5" xfId="33708" xr:uid="{278BD503-EEBB-4047-97F3-A078482D5830}"/>
    <cellStyle name="Comma 2 9 3 2 3" xfId="4785" xr:uid="{62E5030A-CCEB-4F0D-80EA-F27058F359EA}"/>
    <cellStyle name="Comma 2 9 3 2 3 2" xfId="12596" xr:uid="{32B75982-96C8-4E1C-830F-1BA38F3B21AD}"/>
    <cellStyle name="Comma 2 9 3 2 3 2 2" xfId="28007" xr:uid="{B311A395-602A-4180-A10F-9471835D3AFF}"/>
    <cellStyle name="Comma 2 9 3 2 3 2 2 2" xfId="58831" xr:uid="{0751B5F1-820A-485A-B972-4871409B83C1}"/>
    <cellStyle name="Comma 2 9 3 2 3 2 3" xfId="43421" xr:uid="{44135CD7-3BC2-4874-A1B2-192982F35FD7}"/>
    <cellStyle name="Comma 2 9 3 2 3 3" xfId="20198" xr:uid="{1C3B33ED-A35A-4500-8286-85129B3F6BB7}"/>
    <cellStyle name="Comma 2 9 3 2 3 3 2" xfId="51022" xr:uid="{CC13006B-4411-4A83-A840-4E7EF0C08545}"/>
    <cellStyle name="Comma 2 9 3 2 3 4" xfId="35612" xr:uid="{16CE5C2F-8F3D-4FA2-9FC5-2DAAE91E0B77}"/>
    <cellStyle name="Comma 2 9 3 2 4" xfId="8793" xr:uid="{1A65CD8B-3049-4717-AB41-9A6E1D35F9C4}"/>
    <cellStyle name="Comma 2 9 3 2 4 2" xfId="24204" xr:uid="{66D631CF-4175-4699-8BB8-BA7D8497ACD3}"/>
    <cellStyle name="Comma 2 9 3 2 4 2 2" xfId="55028" xr:uid="{C216AD43-E1D9-437A-AD3E-913449E9D71B}"/>
    <cellStyle name="Comma 2 9 3 2 4 3" xfId="39618" xr:uid="{A76BAA9B-34D0-417B-90D9-2E1C319207F0}"/>
    <cellStyle name="Comma 2 9 3 2 5" xfId="16395" xr:uid="{5475CED7-611F-43AF-AA5C-B7DF8CD114D4}"/>
    <cellStyle name="Comma 2 9 3 2 5 2" xfId="47219" xr:uid="{8D02AC22-2D6E-4540-A396-30F12026B60C}"/>
    <cellStyle name="Comma 2 9 3 2 6" xfId="31809" xr:uid="{4EB2551E-A6ED-45CC-8E82-14C091D6EB4D}"/>
    <cellStyle name="Comma 2 9 3 3" xfId="1615" xr:uid="{B4A76150-3A09-4104-9780-52035F5B3599}"/>
    <cellStyle name="Comma 2 9 3 3 2" xfId="3514" xr:uid="{95FB1491-3D20-41D6-9149-6F257F4D7EDD}"/>
    <cellStyle name="Comma 2 9 3 3 2 2" xfId="7317" xr:uid="{3FDDD303-68F2-4356-A65D-B5FA21897E19}"/>
    <cellStyle name="Comma 2 9 3 3 2 2 2" xfId="15128" xr:uid="{C2B04E81-A975-48BC-8F80-711E42EBE74A}"/>
    <cellStyle name="Comma 2 9 3 3 2 2 2 2" xfId="30539" xr:uid="{12CDE2DB-510D-4D6B-907A-D5AA9A4E2DBF}"/>
    <cellStyle name="Comma 2 9 3 3 2 2 2 2 2" xfId="61363" xr:uid="{24D14C8B-ED70-4DF1-BB24-13CAED806B7A}"/>
    <cellStyle name="Comma 2 9 3 3 2 2 2 3" xfId="45953" xr:uid="{32BD742E-F600-40BA-8932-DCF390CE66CE}"/>
    <cellStyle name="Comma 2 9 3 3 2 2 3" xfId="22730" xr:uid="{6F8EA3A9-1827-40C9-825D-F9A16E6C9CE5}"/>
    <cellStyle name="Comma 2 9 3 3 2 2 3 2" xfId="53554" xr:uid="{3ABD5B89-F310-48B9-B164-5F8F662E80D9}"/>
    <cellStyle name="Comma 2 9 3 3 2 2 4" xfId="38144" xr:uid="{22F456EF-2E2C-45CA-8AD8-F88CA872D1FE}"/>
    <cellStyle name="Comma 2 9 3 3 2 3" xfId="11325" xr:uid="{2803B3EC-9B96-4811-9CBD-776107F9E827}"/>
    <cellStyle name="Comma 2 9 3 3 2 3 2" xfId="26736" xr:uid="{9F76FA41-EB5B-4AD2-B425-D84DB9FED9DA}"/>
    <cellStyle name="Comma 2 9 3 3 2 3 2 2" xfId="57560" xr:uid="{968C3965-8E4C-41CC-BEDB-50222CBA924C}"/>
    <cellStyle name="Comma 2 9 3 3 2 3 3" xfId="42150" xr:uid="{1472F618-D917-44B9-8399-26D7309A4A66}"/>
    <cellStyle name="Comma 2 9 3 3 2 4" xfId="18927" xr:uid="{8AFE2DED-9014-4E7F-A327-45B3FE92CD6B}"/>
    <cellStyle name="Comma 2 9 3 3 2 4 2" xfId="49751" xr:uid="{A32B424B-6E3A-49D7-90C0-C111069D273E}"/>
    <cellStyle name="Comma 2 9 3 3 2 5" xfId="34341" xr:uid="{8B01556F-8B98-4AB4-BDD4-3C4D3EB4BA21}"/>
    <cellStyle name="Comma 2 9 3 3 3" xfId="5418" xr:uid="{0B1E05D4-08BE-48A3-832A-261032F893FA}"/>
    <cellStyle name="Comma 2 9 3 3 3 2" xfId="13229" xr:uid="{B165FBF5-4748-4B90-A790-FA29E0D062DC}"/>
    <cellStyle name="Comma 2 9 3 3 3 2 2" xfId="28640" xr:uid="{70AAED53-4267-4DA2-810D-01E080AECD72}"/>
    <cellStyle name="Comma 2 9 3 3 3 2 2 2" xfId="59464" xr:uid="{CAE9BAE4-0D85-477F-999F-CB3747645FA6}"/>
    <cellStyle name="Comma 2 9 3 3 3 2 3" xfId="44054" xr:uid="{37029F1F-F188-4184-BD05-169ED678FD08}"/>
    <cellStyle name="Comma 2 9 3 3 3 3" xfId="20831" xr:uid="{74827F29-B9B4-455D-AEF3-3C1AD9D99674}"/>
    <cellStyle name="Comma 2 9 3 3 3 3 2" xfId="51655" xr:uid="{8177E2E4-D716-497F-9ED5-36D1C0529EA6}"/>
    <cellStyle name="Comma 2 9 3 3 3 4" xfId="36245" xr:uid="{CCD121D6-7EB9-47EC-800C-5F8EE3C766C9}"/>
    <cellStyle name="Comma 2 9 3 3 4" xfId="9426" xr:uid="{64A5609B-2B13-4C65-99A8-C8909181BA46}"/>
    <cellStyle name="Comma 2 9 3 3 4 2" xfId="24837" xr:uid="{A479FF83-3CF6-4187-A368-BBE30E2A907B}"/>
    <cellStyle name="Comma 2 9 3 3 4 2 2" xfId="55661" xr:uid="{1D882FA9-E6B9-4A08-813A-2241603DBB8B}"/>
    <cellStyle name="Comma 2 9 3 3 4 3" xfId="40251" xr:uid="{F790CD55-10F6-4193-9614-66C4D6457F24}"/>
    <cellStyle name="Comma 2 9 3 3 5" xfId="17028" xr:uid="{3150FFA2-8A0A-4F91-B458-4D282F6D5C7D}"/>
    <cellStyle name="Comma 2 9 3 3 5 2" xfId="47852" xr:uid="{0FA4D82B-0180-4F72-B6A0-8BEA5974CA41}"/>
    <cellStyle name="Comma 2 9 3 3 6" xfId="32442" xr:uid="{F6B3DB15-6649-41CC-96C5-136B01304C2B}"/>
    <cellStyle name="Comma 2 9 3 4" xfId="2248" xr:uid="{B28FDE9E-E41C-4497-91A9-2BF5AC55DB43}"/>
    <cellStyle name="Comma 2 9 3 4 2" xfId="6051" xr:uid="{719B4C90-BC4E-4984-B760-5F7071B20032}"/>
    <cellStyle name="Comma 2 9 3 4 2 2" xfId="13862" xr:uid="{4A9E99D3-B266-47A2-9E88-41ED55F78131}"/>
    <cellStyle name="Comma 2 9 3 4 2 2 2" xfId="29273" xr:uid="{A2C0260C-76EB-4037-BA6A-1AF7662FF5F1}"/>
    <cellStyle name="Comma 2 9 3 4 2 2 2 2" xfId="60097" xr:uid="{2E1C5BC6-AC26-45DE-81D0-BB2A9467E6C6}"/>
    <cellStyle name="Comma 2 9 3 4 2 2 3" xfId="44687" xr:uid="{BBDA6EAD-142E-4F5E-A7C2-AC2BE7D2A968}"/>
    <cellStyle name="Comma 2 9 3 4 2 3" xfId="21464" xr:uid="{5AA14131-BB11-4787-A7AE-D90238EF8025}"/>
    <cellStyle name="Comma 2 9 3 4 2 3 2" xfId="52288" xr:uid="{D1851DE8-FEC6-4FDB-ACE3-2B218725323D}"/>
    <cellStyle name="Comma 2 9 3 4 2 4" xfId="36878" xr:uid="{40267039-AD66-45CB-BBBC-F3A8AABC7F9F}"/>
    <cellStyle name="Comma 2 9 3 4 3" xfId="10059" xr:uid="{A5B9084B-92A1-47FE-88E2-6498471FB2B7}"/>
    <cellStyle name="Comma 2 9 3 4 3 2" xfId="25470" xr:uid="{49BEF5F4-B60E-4E2C-8B5F-916E100DD81D}"/>
    <cellStyle name="Comma 2 9 3 4 3 2 2" xfId="56294" xr:uid="{F63A1278-E0B6-4E67-ADD8-A60EF349EA28}"/>
    <cellStyle name="Comma 2 9 3 4 3 3" xfId="40884" xr:uid="{B42BA16E-A41F-42AF-8714-30A3F63095C9}"/>
    <cellStyle name="Comma 2 9 3 4 4" xfId="17661" xr:uid="{9B31EEF4-A58E-4031-9A39-A85E4ED2FCD5}"/>
    <cellStyle name="Comma 2 9 3 4 4 2" xfId="48485" xr:uid="{B3E647C4-55D8-4EBA-9E7D-6E7867AA8C28}"/>
    <cellStyle name="Comma 2 9 3 4 5" xfId="33075" xr:uid="{6AD0BD7A-D0F9-4031-97AE-8364B9E3AA73}"/>
    <cellStyle name="Comma 2 9 3 5" xfId="4152" xr:uid="{23452371-A1F3-46C3-AA03-B8E06C19B536}"/>
    <cellStyle name="Comma 2 9 3 5 2" xfId="11963" xr:uid="{529D4CB8-BAAC-4E7F-A7E0-45DC0611A95D}"/>
    <cellStyle name="Comma 2 9 3 5 2 2" xfId="27374" xr:uid="{364D1FDE-E383-4C92-BB88-B52BC2927E2E}"/>
    <cellStyle name="Comma 2 9 3 5 2 2 2" xfId="58198" xr:uid="{8F242399-B650-4CC7-8FDF-6EF819FF8BF2}"/>
    <cellStyle name="Comma 2 9 3 5 2 3" xfId="42788" xr:uid="{B3595EE2-9E38-43D6-9AE9-C992A835465C}"/>
    <cellStyle name="Comma 2 9 3 5 3" xfId="19565" xr:uid="{06EE3A94-9ECC-44CE-BE7E-47B713FC455B}"/>
    <cellStyle name="Comma 2 9 3 5 3 2" xfId="50389" xr:uid="{96604382-EAAA-48A1-AC36-DD7B29AFDD88}"/>
    <cellStyle name="Comma 2 9 3 5 4" xfId="34979" xr:uid="{CEE4C589-3CB2-4C4F-ADE2-2BF054252B27}"/>
    <cellStyle name="Comma 2 9 3 6" xfId="8160" xr:uid="{162486F4-E0AB-4C3E-AE82-B9649BD4231C}"/>
    <cellStyle name="Comma 2 9 3 6 2" xfId="23571" xr:uid="{BF584920-CC9F-469E-9ABC-695B135FFAC7}"/>
    <cellStyle name="Comma 2 9 3 6 2 2" xfId="54395" xr:uid="{E2A803B2-28EC-49BA-9E4E-FE2A5C168428}"/>
    <cellStyle name="Comma 2 9 3 6 3" xfId="38985" xr:uid="{3F7E8822-B57A-485F-AE87-C0F7112D5A67}"/>
    <cellStyle name="Comma 2 9 3 7" xfId="15762" xr:uid="{1B7F52D2-AF9A-49D1-BA7B-F2C3BDD8F4E7}"/>
    <cellStyle name="Comma 2 9 3 7 2" xfId="46586" xr:uid="{4100807D-4AAF-4834-9D50-099928620197}"/>
    <cellStyle name="Comma 2 9 3 8" xfId="31176" xr:uid="{9B9AAE6D-158E-42C9-9025-089FBD990136}"/>
    <cellStyle name="Comma 2 9 4" xfId="769" xr:uid="{90E7717F-CA12-4F7C-915F-82801755F8B3}"/>
    <cellStyle name="Comma 2 9 4 2" xfId="2668" xr:uid="{70A5D7CA-1D0E-4F3B-AD90-12F806E21761}"/>
    <cellStyle name="Comma 2 9 4 2 2" xfId="6471" xr:uid="{D7A0B28D-66FB-4D97-B24A-39ED092260D4}"/>
    <cellStyle name="Comma 2 9 4 2 2 2" xfId="14282" xr:uid="{BBDE5B61-2A03-4B9E-BAF6-638319DCC034}"/>
    <cellStyle name="Comma 2 9 4 2 2 2 2" xfId="29693" xr:uid="{15532162-6D45-45F4-ABC9-D822DF287B8B}"/>
    <cellStyle name="Comma 2 9 4 2 2 2 2 2" xfId="60517" xr:uid="{0C5B9CEF-746C-4D33-81A0-55BB687F8E14}"/>
    <cellStyle name="Comma 2 9 4 2 2 2 3" xfId="45107" xr:uid="{265E6E13-E68D-4D5E-A1ED-21B7CFEBFEEB}"/>
    <cellStyle name="Comma 2 9 4 2 2 3" xfId="21884" xr:uid="{9C4E7E00-AAEE-429D-98E4-4456780DDF68}"/>
    <cellStyle name="Comma 2 9 4 2 2 3 2" xfId="52708" xr:uid="{E4BFD970-5752-4052-9C59-C5B29D3CBB63}"/>
    <cellStyle name="Comma 2 9 4 2 2 4" xfId="37298" xr:uid="{13019512-4DEF-4B4E-B880-6E91CF9023E8}"/>
    <cellStyle name="Comma 2 9 4 2 3" xfId="10479" xr:uid="{8EC07EA9-07A6-4654-8930-E554F84A05A3}"/>
    <cellStyle name="Comma 2 9 4 2 3 2" xfId="25890" xr:uid="{F805DD40-80DC-4CF6-8990-1B7D11233467}"/>
    <cellStyle name="Comma 2 9 4 2 3 2 2" xfId="56714" xr:uid="{72194DCB-CEC8-4382-AC6F-C66649AC7967}"/>
    <cellStyle name="Comma 2 9 4 2 3 3" xfId="41304" xr:uid="{7F62F317-D990-4E53-84C7-B2BE1579A823}"/>
    <cellStyle name="Comma 2 9 4 2 4" xfId="18081" xr:uid="{C0866C1D-1061-4E34-973D-A1A89EF3F28B}"/>
    <cellStyle name="Comma 2 9 4 2 4 2" xfId="48905" xr:uid="{20070C35-6668-4AF2-B61D-003B5C47407C}"/>
    <cellStyle name="Comma 2 9 4 2 5" xfId="33495" xr:uid="{8A1A0348-3CBB-46C1-A34F-ADCC7BC39892}"/>
    <cellStyle name="Comma 2 9 4 3" xfId="4572" xr:uid="{FC4D1111-93BC-44D2-9A07-4B35DB4597FC}"/>
    <cellStyle name="Comma 2 9 4 3 2" xfId="12383" xr:uid="{E11F790A-8AB4-4DCF-9A17-983683C847B0}"/>
    <cellStyle name="Comma 2 9 4 3 2 2" xfId="27794" xr:uid="{9D706893-A8D6-4BFD-8FC2-D68E2CDE5437}"/>
    <cellStyle name="Comma 2 9 4 3 2 2 2" xfId="58618" xr:uid="{22A4457C-BE35-4264-80EC-C0B3B2865862}"/>
    <cellStyle name="Comma 2 9 4 3 2 3" xfId="43208" xr:uid="{41892B95-AF22-43CA-A9ED-1EFB2211AF90}"/>
    <cellStyle name="Comma 2 9 4 3 3" xfId="19985" xr:uid="{7989E659-6389-4EB6-979E-E81D3F209E9A}"/>
    <cellStyle name="Comma 2 9 4 3 3 2" xfId="50809" xr:uid="{6327D9B0-6D41-47D8-82F4-13FB14C6400C}"/>
    <cellStyle name="Comma 2 9 4 3 4" xfId="35399" xr:uid="{BCF5017D-655C-479B-96DA-F3D9EC68F141}"/>
    <cellStyle name="Comma 2 9 4 4" xfId="8580" xr:uid="{9BFA8E60-783C-4D45-AEF9-98199FB865D8}"/>
    <cellStyle name="Comma 2 9 4 4 2" xfId="23991" xr:uid="{A5FA518E-9B5B-45A6-9344-6BF800730DDB}"/>
    <cellStyle name="Comma 2 9 4 4 2 2" xfId="54815" xr:uid="{F4D506DB-3050-4859-9550-4FA3467FED77}"/>
    <cellStyle name="Comma 2 9 4 4 3" xfId="39405" xr:uid="{74445966-8672-4C65-B0F8-F7A6E0EDEC87}"/>
    <cellStyle name="Comma 2 9 4 5" xfId="16182" xr:uid="{05E189E7-7288-4878-953D-7D0F894B997A}"/>
    <cellStyle name="Comma 2 9 4 5 2" xfId="47006" xr:uid="{6D329921-F08A-4C52-873C-DB89A0138215}"/>
    <cellStyle name="Comma 2 9 4 6" xfId="31596" xr:uid="{8832FD9A-C607-46B5-8D09-04C6B0A9EDBD}"/>
    <cellStyle name="Comma 2 9 5" xfId="1402" xr:uid="{FAE1C289-20D5-4507-B7FF-994E925A8446}"/>
    <cellStyle name="Comma 2 9 5 2" xfId="3301" xr:uid="{861A5CB2-5B3E-492F-8E0B-D187AB0A9780}"/>
    <cellStyle name="Comma 2 9 5 2 2" xfId="7104" xr:uid="{FAE12366-9E01-42CC-807E-0F1F1C4BA2F7}"/>
    <cellStyle name="Comma 2 9 5 2 2 2" xfId="14915" xr:uid="{2FB13E18-70EF-450A-8CB4-05615AD81BD5}"/>
    <cellStyle name="Comma 2 9 5 2 2 2 2" xfId="30326" xr:uid="{4BF83FF1-0814-4821-9EC4-D243296EAFCF}"/>
    <cellStyle name="Comma 2 9 5 2 2 2 2 2" xfId="61150" xr:uid="{903913B6-86EB-4C9A-B23E-0A2E2BCC29DD}"/>
    <cellStyle name="Comma 2 9 5 2 2 2 3" xfId="45740" xr:uid="{E5AA0999-5975-4773-BF4A-2DA2C43BD6E6}"/>
    <cellStyle name="Comma 2 9 5 2 2 3" xfId="22517" xr:uid="{80003B2B-11EE-445B-8173-3400C4684CC0}"/>
    <cellStyle name="Comma 2 9 5 2 2 3 2" xfId="53341" xr:uid="{0ABEE35A-327E-4A00-9A5D-2A2ABE7EB24A}"/>
    <cellStyle name="Comma 2 9 5 2 2 4" xfId="37931" xr:uid="{70947468-1959-41C5-85C0-54792153C425}"/>
    <cellStyle name="Comma 2 9 5 2 3" xfId="11112" xr:uid="{64981D8B-3FBF-4F1D-A10E-328CA0F2971A}"/>
    <cellStyle name="Comma 2 9 5 2 3 2" xfId="26523" xr:uid="{12AA2076-ECE3-43C1-B986-9DEB64B882B5}"/>
    <cellStyle name="Comma 2 9 5 2 3 2 2" xfId="57347" xr:uid="{086EC10F-116D-43DA-A23C-7B8798BFB9A9}"/>
    <cellStyle name="Comma 2 9 5 2 3 3" xfId="41937" xr:uid="{B5BEB87A-9B0E-473F-92D3-5BFFC98B5CEA}"/>
    <cellStyle name="Comma 2 9 5 2 4" xfId="18714" xr:uid="{7B9D0DC7-B7B8-4652-888D-C4738B83D7DB}"/>
    <cellStyle name="Comma 2 9 5 2 4 2" xfId="49538" xr:uid="{C026E5F3-C2ED-415C-B8BE-9614BF194986}"/>
    <cellStyle name="Comma 2 9 5 2 5" xfId="34128" xr:uid="{28421C24-C9A8-4FA4-A8EE-1D325E6E045B}"/>
    <cellStyle name="Comma 2 9 5 3" xfId="5205" xr:uid="{3D79260B-42DC-459F-9795-B74D623D754E}"/>
    <cellStyle name="Comma 2 9 5 3 2" xfId="13016" xr:uid="{3A38DA21-A07F-454A-8392-76FE572635EA}"/>
    <cellStyle name="Comma 2 9 5 3 2 2" xfId="28427" xr:uid="{70F74E7A-E238-41E5-9426-B9FD240C9B94}"/>
    <cellStyle name="Comma 2 9 5 3 2 2 2" xfId="59251" xr:uid="{E9D9BADD-7CBC-4EC9-92AA-2545C759E168}"/>
    <cellStyle name="Comma 2 9 5 3 2 3" xfId="43841" xr:uid="{1FEECC0D-281F-4870-BA85-6C7A2B95FE7A}"/>
    <cellStyle name="Comma 2 9 5 3 3" xfId="20618" xr:uid="{F57E7D6D-7F29-4086-91AA-3463BC2C7608}"/>
    <cellStyle name="Comma 2 9 5 3 3 2" xfId="51442" xr:uid="{4D5D8B7F-E7E8-44E4-833F-8DFB03D478BB}"/>
    <cellStyle name="Comma 2 9 5 3 4" xfId="36032" xr:uid="{12CDB157-1796-4FD0-99AE-0FF7196C4BF4}"/>
    <cellStyle name="Comma 2 9 5 4" xfId="9213" xr:uid="{6DF71EB0-B4F0-4A35-B633-28F84CA21D1E}"/>
    <cellStyle name="Comma 2 9 5 4 2" xfId="24624" xr:uid="{16563DB1-014A-41D7-A97D-8676295EB0D1}"/>
    <cellStyle name="Comma 2 9 5 4 2 2" xfId="55448" xr:uid="{1C0BD203-2801-42CB-8582-246FFF34B533}"/>
    <cellStyle name="Comma 2 9 5 4 3" xfId="40038" xr:uid="{8AE5EB4B-898B-4DBC-AF6E-255C01CE38BC}"/>
    <cellStyle name="Comma 2 9 5 5" xfId="16815" xr:uid="{187B00B6-4340-4C82-B52D-5CCB2CE4B4DB}"/>
    <cellStyle name="Comma 2 9 5 5 2" xfId="47639" xr:uid="{130B7D1D-695E-42C3-912B-73B7521F5098}"/>
    <cellStyle name="Comma 2 9 5 6" xfId="32229" xr:uid="{1E4B6CDB-57BF-4477-B4BC-92753DF1FB5C}"/>
    <cellStyle name="Comma 2 9 6" xfId="2035" xr:uid="{9C42DDBF-0C44-4271-8389-908FA1174C14}"/>
    <cellStyle name="Comma 2 9 6 2" xfId="5838" xr:uid="{D5162C46-533D-4382-9CB5-7A38B08EF105}"/>
    <cellStyle name="Comma 2 9 6 2 2" xfId="13649" xr:uid="{D1372252-7F29-459B-B957-ED68BB9ECDB5}"/>
    <cellStyle name="Comma 2 9 6 2 2 2" xfId="29060" xr:uid="{FDAAC746-544D-457D-95EA-C736496FAEC5}"/>
    <cellStyle name="Comma 2 9 6 2 2 2 2" xfId="59884" xr:uid="{DAEA86B4-CB85-4758-9EEE-F6B416BBFFEA}"/>
    <cellStyle name="Comma 2 9 6 2 2 3" xfId="44474" xr:uid="{C26F04B4-AE1B-47A8-AF15-E9BF548163C0}"/>
    <cellStyle name="Comma 2 9 6 2 3" xfId="21251" xr:uid="{D62DD5F0-582D-4C1F-93F7-5908B53C99F8}"/>
    <cellStyle name="Comma 2 9 6 2 3 2" xfId="52075" xr:uid="{3A51B9AC-4A5C-4231-9F10-4B6DD7304465}"/>
    <cellStyle name="Comma 2 9 6 2 4" xfId="36665" xr:uid="{54FB3002-A5C8-416D-A35B-B19F9D8E63D4}"/>
    <cellStyle name="Comma 2 9 6 3" xfId="9846" xr:uid="{60084EE5-2894-46FE-B333-D3A43677BF93}"/>
    <cellStyle name="Comma 2 9 6 3 2" xfId="25257" xr:uid="{FBA67ED3-C2B3-4EC8-948F-D5D6A83CF007}"/>
    <cellStyle name="Comma 2 9 6 3 2 2" xfId="56081" xr:uid="{E70D71C2-C886-4DF2-9E51-D255AE1B8601}"/>
    <cellStyle name="Comma 2 9 6 3 3" xfId="40671" xr:uid="{36125DF6-3BC1-44D7-9D0F-E3A7C3AAC3DC}"/>
    <cellStyle name="Comma 2 9 6 4" xfId="17448" xr:uid="{1602E341-417D-4E33-9D1A-597EEE223905}"/>
    <cellStyle name="Comma 2 9 6 4 2" xfId="48272" xr:uid="{A94A7D76-7059-4A91-A521-D98B74D3A8E0}"/>
    <cellStyle name="Comma 2 9 6 5" xfId="32862" xr:uid="{CE13C458-B3EF-4722-8728-E9EFF58DDABF}"/>
    <cellStyle name="Comma 2 9 7" xfId="3939" xr:uid="{BCA9C7E4-A7C3-4DE2-B87E-3E0798CC4A27}"/>
    <cellStyle name="Comma 2 9 7 2" xfId="11750" xr:uid="{3E48DB09-4303-48BB-ABE7-A8B40A898333}"/>
    <cellStyle name="Comma 2 9 7 2 2" xfId="27161" xr:uid="{D148896F-CAE9-441B-90D4-96A906196EF9}"/>
    <cellStyle name="Comma 2 9 7 2 2 2" xfId="57985" xr:uid="{6E46C4BB-E2C6-44CD-AD15-6A7953C76E2C}"/>
    <cellStyle name="Comma 2 9 7 2 3" xfId="42575" xr:uid="{BF30EF59-D488-43E5-A401-67379F92D6AA}"/>
    <cellStyle name="Comma 2 9 7 3" xfId="19352" xr:uid="{EEA0AF52-8C57-4555-BFB3-C7723FFB7477}"/>
    <cellStyle name="Comma 2 9 7 3 2" xfId="50176" xr:uid="{AB835282-E6C0-4D83-A8D2-353613D0FA1D}"/>
    <cellStyle name="Comma 2 9 7 4" xfId="34766" xr:uid="{5164336B-5EEE-4A76-8C6A-A5EEFDEF2A96}"/>
    <cellStyle name="Comma 2 9 8" xfId="7947" xr:uid="{8106C0CF-04BE-4807-9D66-7C358392CDA7}"/>
    <cellStyle name="Comma 2 9 8 2" xfId="23358" xr:uid="{C4F04E9E-10D7-43F5-9199-4566A38F3BEF}"/>
    <cellStyle name="Comma 2 9 8 2 2" xfId="54182" xr:uid="{AEEBBEA2-0612-403D-A243-9423D8F2A103}"/>
    <cellStyle name="Comma 2 9 8 3" xfId="38772" xr:uid="{FF9D84FF-0E2E-4706-9587-CC3E5B20FD07}"/>
    <cellStyle name="Comma 2 9 9" xfId="7738" xr:uid="{9D8912C6-E285-4662-86D0-EC7E311650A4}"/>
    <cellStyle name="Comma 2 9 9 2" xfId="23149" xr:uid="{B7CA03C9-6A41-4786-8CDC-A6130604AD57}"/>
    <cellStyle name="Comma 2 9 9 2 2" xfId="53973" xr:uid="{E47B85B6-71E1-4ECE-A644-4AD3E94DF966}"/>
    <cellStyle name="Comma 2 9 9 3" xfId="38563" xr:uid="{660F3938-9E4D-4EA0-A207-2C1F191C5825}"/>
    <cellStyle name="Comma 20" xfId="7901" xr:uid="{6C6AFAE8-F2FC-4789-8886-FCD2E8679BAE}"/>
    <cellStyle name="Comma 20 2" xfId="23312" xr:uid="{118A3514-21FC-46FC-8739-ED651AAE6567}"/>
    <cellStyle name="Comma 20 2 2" xfId="54136" xr:uid="{E87FD545-79CC-422C-A342-113DAD3442A4}"/>
    <cellStyle name="Comma 20 3" xfId="38726" xr:uid="{25E403B6-FC37-408F-BF9A-BC25FCEDBEB8}"/>
    <cellStyle name="Comma 21" xfId="15502" xr:uid="{E754B5D1-1899-4E39-81B5-EDF13AFDC609}"/>
    <cellStyle name="Comma 21 2" xfId="46327" xr:uid="{546BE490-28F9-42B4-AC16-1729B4FA1654}"/>
    <cellStyle name="Comma 22" xfId="30914" xr:uid="{8B9895FE-A56A-48DE-8590-04001AE81E40}"/>
    <cellStyle name="Comma 23" xfId="30913" xr:uid="{B610782E-5CDF-4880-8041-75BCA55BA48C}"/>
    <cellStyle name="Comma 24" xfId="61737" xr:uid="{F9D97585-ADC6-4CA1-A529-801FC4E9A741}"/>
    <cellStyle name="Comma 25" xfId="61739" xr:uid="{ADB86A4D-89EC-4BDD-83F0-2D1B4C518410}"/>
    <cellStyle name="Comma 26" xfId="61741" xr:uid="{C35A75F1-B09A-4360-AA51-7BD7DD438267}"/>
    <cellStyle name="Comma 27" xfId="61742" xr:uid="{6BAC0A13-1EAA-48C0-9D98-CC9D9C1CED64}"/>
    <cellStyle name="Comma 28" xfId="61747" xr:uid="{D8C55BEE-6680-41F7-8606-580FB1D566EF}"/>
    <cellStyle name="Comma 29" xfId="56" xr:uid="{97E8D528-B318-44EB-B43E-7BC424158DCD}"/>
    <cellStyle name="Comma 3" xfId="74" xr:uid="{8A87F3CE-8DD2-4FD4-B964-D7D626E0278B}"/>
    <cellStyle name="Comma 3 10" xfId="727" xr:uid="{5A94359E-F290-4BDC-8D99-9F6410F03FF9}"/>
    <cellStyle name="Comma 3 10 2" xfId="2626" xr:uid="{E870B477-2722-48D1-B323-04D1533A18A5}"/>
    <cellStyle name="Comma 3 10 2 2" xfId="6429" xr:uid="{0435F1DB-32E6-4202-8CAE-C81E88DCFE4F}"/>
    <cellStyle name="Comma 3 10 2 2 2" xfId="14240" xr:uid="{362EA451-4984-4E15-ABA6-6B0122B82652}"/>
    <cellStyle name="Comma 3 10 2 2 2 2" xfId="29651" xr:uid="{7CD16518-BE2C-45CF-966D-FE55F9806FA2}"/>
    <cellStyle name="Comma 3 10 2 2 2 2 2" xfId="60475" xr:uid="{A9A2F855-88F5-4ABF-8A08-7CD1D41C2869}"/>
    <cellStyle name="Comma 3 10 2 2 2 3" xfId="45065" xr:uid="{11DAC8B3-3F3E-4A2B-891A-69F95DF40904}"/>
    <cellStyle name="Comma 3 10 2 2 3" xfId="21842" xr:uid="{BB7524BC-C8C6-4F17-B7A1-BD95ECF2188C}"/>
    <cellStyle name="Comma 3 10 2 2 3 2" xfId="52666" xr:uid="{DC83C87A-4E5D-42B2-A6F8-C26CF1F3F352}"/>
    <cellStyle name="Comma 3 10 2 2 4" xfId="37256" xr:uid="{C35033DF-D70A-4872-9137-0BDAD6D4BAFC}"/>
    <cellStyle name="Comma 3 10 2 3" xfId="10437" xr:uid="{F7641818-046E-41B2-8D00-0023C30162B1}"/>
    <cellStyle name="Comma 3 10 2 3 2" xfId="25848" xr:uid="{5857F082-0902-42E4-BAFA-28B05C4085FB}"/>
    <cellStyle name="Comma 3 10 2 3 2 2" xfId="56672" xr:uid="{828041A3-649F-4C73-ACDF-9D135990F626}"/>
    <cellStyle name="Comma 3 10 2 3 3" xfId="41262" xr:uid="{A1E1A0E1-6B8A-416E-BCAB-5FD595B1DA91}"/>
    <cellStyle name="Comma 3 10 2 4" xfId="18039" xr:uid="{E32425C8-55AA-4775-9531-BB91F6A83EF0}"/>
    <cellStyle name="Comma 3 10 2 4 2" xfId="48863" xr:uid="{A7A9801C-B31D-4186-9425-4D0DE4414B88}"/>
    <cellStyle name="Comma 3 10 2 5" xfId="33453" xr:uid="{14FEA4C0-432A-4A67-B18D-4A9DA5DC9F7D}"/>
    <cellStyle name="Comma 3 10 3" xfId="4530" xr:uid="{5C3ABF1B-758E-4627-A3B8-246EADE19BD0}"/>
    <cellStyle name="Comma 3 10 3 2" xfId="12341" xr:uid="{732165E0-767C-4769-B0CF-28FFC36BA251}"/>
    <cellStyle name="Comma 3 10 3 2 2" xfId="27752" xr:uid="{E0725757-2C26-4D82-9E84-5B3DD9EA7AEC}"/>
    <cellStyle name="Comma 3 10 3 2 2 2" xfId="58576" xr:uid="{3310C5EE-45CE-4B5D-B58D-4F9D48033362}"/>
    <cellStyle name="Comma 3 10 3 2 3" xfId="43166" xr:uid="{8398F9B6-2FCD-4686-B3C5-5B2EA0EDC9AB}"/>
    <cellStyle name="Comma 3 10 3 3" xfId="19943" xr:uid="{E8D6F317-93C1-4B86-8F6B-7F1BB973B5C6}"/>
    <cellStyle name="Comma 3 10 3 3 2" xfId="50767" xr:uid="{0C7A00F9-3076-40CB-8415-25CB4106BB19}"/>
    <cellStyle name="Comma 3 10 3 4" xfId="35357" xr:uid="{5003DF3F-6B3D-4823-98D5-1C41A85524E8}"/>
    <cellStyle name="Comma 3 10 4" xfId="8538" xr:uid="{A591CC69-2E95-4855-873F-48EA63A44F80}"/>
    <cellStyle name="Comma 3 10 4 2" xfId="23949" xr:uid="{D26E9835-FF68-4097-88BB-0B1534B4831D}"/>
    <cellStyle name="Comma 3 10 4 2 2" xfId="54773" xr:uid="{FD2AC477-EE27-4208-9325-CD5A3EACCAD7}"/>
    <cellStyle name="Comma 3 10 4 3" xfId="39363" xr:uid="{9D6093A9-08B9-4630-8206-BF47C02F4E6D}"/>
    <cellStyle name="Comma 3 10 5" xfId="16140" xr:uid="{EC284D46-FD7E-4FA1-952B-5FEB1ECBC48F}"/>
    <cellStyle name="Comma 3 10 5 2" xfId="46964" xr:uid="{A0969503-B9B4-4992-9391-FC8C6D9206D7}"/>
    <cellStyle name="Comma 3 10 6" xfId="31554" xr:uid="{7FB39842-8E60-43AF-9D02-02F2BD5F619F}"/>
    <cellStyle name="Comma 3 11" xfId="1360" xr:uid="{132E14FB-082E-4C28-9FB7-90C88CD0F6B4}"/>
    <cellStyle name="Comma 3 11 2" xfId="3259" xr:uid="{A4C7EF0D-E229-4928-85DC-9362B7FAC090}"/>
    <cellStyle name="Comma 3 11 2 2" xfId="7062" xr:uid="{D35F0FAB-BFDD-448E-BD4D-5A72756373C0}"/>
    <cellStyle name="Comma 3 11 2 2 2" xfId="14873" xr:uid="{2B693901-60C3-435B-A90F-DDD08984CB04}"/>
    <cellStyle name="Comma 3 11 2 2 2 2" xfId="30284" xr:uid="{37ECF86D-FFC6-4F90-AC60-20CFD740587B}"/>
    <cellStyle name="Comma 3 11 2 2 2 2 2" xfId="61108" xr:uid="{97B7CFC9-413E-4BE1-AD2A-E5321ACEB874}"/>
    <cellStyle name="Comma 3 11 2 2 2 3" xfId="45698" xr:uid="{F2D03FDE-5C4D-4F85-9F01-F723B75F121D}"/>
    <cellStyle name="Comma 3 11 2 2 3" xfId="22475" xr:uid="{7AFC9FC2-A111-4A8C-A0F3-E7C660B75717}"/>
    <cellStyle name="Comma 3 11 2 2 3 2" xfId="53299" xr:uid="{42A0B9EC-3DED-4A91-9968-5E6C5ED66E2E}"/>
    <cellStyle name="Comma 3 11 2 2 4" xfId="37889" xr:uid="{88FF026E-CCC4-4962-BD82-7B8057CF1A8F}"/>
    <cellStyle name="Comma 3 11 2 3" xfId="11070" xr:uid="{64E706BC-8F68-48F3-A441-FE98EA69020D}"/>
    <cellStyle name="Comma 3 11 2 3 2" xfId="26481" xr:uid="{88B1C25B-ACFB-4D64-9B12-7EDCDEA76D50}"/>
    <cellStyle name="Comma 3 11 2 3 2 2" xfId="57305" xr:uid="{125B3D43-4B76-4179-B11A-6EAF3AFB894F}"/>
    <cellStyle name="Comma 3 11 2 3 3" xfId="41895" xr:uid="{862EC6EF-CFA5-4623-A0FD-5D8796207FDE}"/>
    <cellStyle name="Comma 3 11 2 4" xfId="18672" xr:uid="{E55D9E56-213E-4452-BD5C-FDE5580F11B7}"/>
    <cellStyle name="Comma 3 11 2 4 2" xfId="49496" xr:uid="{8CDEB0B7-7F4B-48AA-B28F-3EA2BB9AD5D3}"/>
    <cellStyle name="Comma 3 11 2 5" xfId="34086" xr:uid="{21347C52-BC8B-4C9F-BF76-56B3C871DE46}"/>
    <cellStyle name="Comma 3 11 3" xfId="5163" xr:uid="{B45A1271-DB2D-466F-BFCF-BBA8E641C007}"/>
    <cellStyle name="Comma 3 11 3 2" xfId="12974" xr:uid="{26DBCC77-3B4A-48D6-8FD9-29247F463910}"/>
    <cellStyle name="Comma 3 11 3 2 2" xfId="28385" xr:uid="{6E3116A1-DFC3-47E6-9770-90B022D25A81}"/>
    <cellStyle name="Comma 3 11 3 2 2 2" xfId="59209" xr:uid="{44CC394B-F6D1-480D-B275-9027FCCC34F9}"/>
    <cellStyle name="Comma 3 11 3 2 3" xfId="43799" xr:uid="{B0B52C6B-FDAA-41FC-B78A-81989589DC99}"/>
    <cellStyle name="Comma 3 11 3 3" xfId="20576" xr:uid="{8C62F049-1CF5-401E-A9C7-DA21A44B7815}"/>
    <cellStyle name="Comma 3 11 3 3 2" xfId="51400" xr:uid="{4108996B-5468-4DED-95B9-369C4EB38855}"/>
    <cellStyle name="Comma 3 11 3 4" xfId="35990" xr:uid="{5C90BDA0-A930-4849-BC90-9A4AA962582A}"/>
    <cellStyle name="Comma 3 11 4" xfId="9171" xr:uid="{FF8F110C-4403-4B9D-AA5A-1BADF7108B76}"/>
    <cellStyle name="Comma 3 11 4 2" xfId="24582" xr:uid="{C1094503-8AE7-44BE-BD8C-25D9C1B1A399}"/>
    <cellStyle name="Comma 3 11 4 2 2" xfId="55406" xr:uid="{7D37C3B6-56C0-41F3-BEEB-C02AB943BD33}"/>
    <cellStyle name="Comma 3 11 4 3" xfId="39996" xr:uid="{FF997AB1-2EB8-4007-967C-A67ADB493ECA}"/>
    <cellStyle name="Comma 3 11 5" xfId="16773" xr:uid="{34534C6C-48E8-41BF-BEEB-67D639905224}"/>
    <cellStyle name="Comma 3 11 5 2" xfId="47597" xr:uid="{61EB7BB7-0ACA-43DA-A1CF-E5544B3EAA50}"/>
    <cellStyle name="Comma 3 11 6" xfId="32187" xr:uid="{34057381-108F-4547-BA94-C7D8A4525CAE}"/>
    <cellStyle name="Comma 3 12" xfId="1993" xr:uid="{585588CA-F0EA-4C92-8CA5-AF0616F1C4EC}"/>
    <cellStyle name="Comma 3 12 2" xfId="5796" xr:uid="{DD6F5A5B-2247-4958-BD92-A2818B085B87}"/>
    <cellStyle name="Comma 3 12 2 2" xfId="13607" xr:uid="{0C9F24EE-516C-41C2-8583-DEE63F87453E}"/>
    <cellStyle name="Comma 3 12 2 2 2" xfId="29018" xr:uid="{FD1AF8E3-6A47-42FD-B6AC-EA57BF6712EE}"/>
    <cellStyle name="Comma 3 12 2 2 2 2" xfId="59842" xr:uid="{13A3748D-354B-4643-B6FE-BB554807B0A2}"/>
    <cellStyle name="Comma 3 12 2 2 3" xfId="44432" xr:uid="{40468603-597B-4C7D-A14D-798508FDB900}"/>
    <cellStyle name="Comma 3 12 2 3" xfId="21209" xr:uid="{BB2762ED-B27F-4337-AE92-FA9649BDFD18}"/>
    <cellStyle name="Comma 3 12 2 3 2" xfId="52033" xr:uid="{CBC2AF30-0E0D-4D6F-9362-C140FEE99F76}"/>
    <cellStyle name="Comma 3 12 2 4" xfId="36623" xr:uid="{1DB5A758-E0A6-42AA-A5F5-B07558785D00}"/>
    <cellStyle name="Comma 3 12 3" xfId="9804" xr:uid="{92A9BA2B-00D1-43E4-A0E6-327256F0C3BB}"/>
    <cellStyle name="Comma 3 12 3 2" xfId="25215" xr:uid="{FE8EF80D-972D-4362-9AA0-C41BF3D455F3}"/>
    <cellStyle name="Comma 3 12 3 2 2" xfId="56039" xr:uid="{DE32CB8C-0CA6-486A-AE63-009EC50BEA14}"/>
    <cellStyle name="Comma 3 12 3 3" xfId="40629" xr:uid="{A1CB0C3F-D9CE-402D-A3BD-2D6EE55FE193}"/>
    <cellStyle name="Comma 3 12 4" xfId="17406" xr:uid="{B6936A2B-C36E-44DC-8C01-93DCEF343789}"/>
    <cellStyle name="Comma 3 12 4 2" xfId="48230" xr:uid="{D8A8016E-B593-4EA5-AB2A-F2EF1DD53CDE}"/>
    <cellStyle name="Comma 3 12 5" xfId="32820" xr:uid="{C38E0A55-B4ED-4B3D-A0B6-DC082246C5B7}"/>
    <cellStyle name="Comma 3 13" xfId="3892" xr:uid="{42807213-0A88-4D0C-9299-87A12BEAC6CB}"/>
    <cellStyle name="Comma 3 13 2" xfId="11703" xr:uid="{549701E0-A720-46C3-9184-00BE492DA6CE}"/>
    <cellStyle name="Comma 3 13 2 2" xfId="27114" xr:uid="{4B7AEBEA-0D99-446E-87B4-901766436D9F}"/>
    <cellStyle name="Comma 3 13 2 2 2" xfId="57938" xr:uid="{78766334-2977-466F-9B58-E616C3F3F0DF}"/>
    <cellStyle name="Comma 3 13 2 3" xfId="42528" xr:uid="{98DFDC1B-FD56-4C7E-91A6-503E8111D08D}"/>
    <cellStyle name="Comma 3 13 3" xfId="19305" xr:uid="{D006D3FA-7B68-43CC-8FE3-B35DDD2C4A7C}"/>
    <cellStyle name="Comma 3 13 3 2" xfId="50129" xr:uid="{0E1A35BD-B7E8-466E-B0FB-E196353FCA90}"/>
    <cellStyle name="Comma 3 13 4" xfId="34719" xr:uid="{757D9E1E-A8E5-44D2-B8E5-15A64B03792A}"/>
    <cellStyle name="Comma 3 14" xfId="3897" xr:uid="{0FE50B35-63C9-45E5-856D-1A212FFF1C96}"/>
    <cellStyle name="Comma 3 14 2" xfId="11708" xr:uid="{739A89D6-33B1-4D72-B7BE-A8F31C305C9A}"/>
    <cellStyle name="Comma 3 14 2 2" xfId="27119" xr:uid="{B92B4EED-02D0-41EE-9960-B6645B138E55}"/>
    <cellStyle name="Comma 3 14 2 2 2" xfId="57943" xr:uid="{0A8BAF4B-93F9-4F97-BD67-0CE95822949B}"/>
    <cellStyle name="Comma 3 14 2 3" xfId="42533" xr:uid="{5A468CDD-3095-49CD-902D-E38C753637EB}"/>
    <cellStyle name="Comma 3 14 3" xfId="19310" xr:uid="{343B0492-213B-4CFF-9F7F-D45F25DA449A}"/>
    <cellStyle name="Comma 3 14 3 2" xfId="50134" xr:uid="{3EAF9FD4-D5A8-4AE5-B285-A4AC877F2C90}"/>
    <cellStyle name="Comma 3 14 4" xfId="34724" xr:uid="{FC331936-EE24-4CF6-A8BA-7B47E553A198}"/>
    <cellStyle name="Comma 3 15" xfId="7905" xr:uid="{AEB4D34A-1344-4E18-BAB9-30650E1DC2A9}"/>
    <cellStyle name="Comma 3 15 2" xfId="23316" xr:uid="{34CDFC70-A3CD-4ECF-A0F9-248CC1E4C479}"/>
    <cellStyle name="Comma 3 15 2 2" xfId="54140" xr:uid="{32B433E0-851C-40E5-9CDA-57CF73857C7A}"/>
    <cellStyle name="Comma 3 15 3" xfId="38730" xr:uid="{E430102A-806F-45B5-B689-8B1BEB6FAAC3}"/>
    <cellStyle name="Comma 3 16" xfId="7696" xr:uid="{98A8E0FE-9C72-47CE-A0A3-2C2EF486179B}"/>
    <cellStyle name="Comma 3 16 2" xfId="23107" xr:uid="{DFAF8A3B-EB3C-454B-AF5B-1F2AF250ACD1}"/>
    <cellStyle name="Comma 3 16 2 2" xfId="53931" xr:uid="{3BD913E7-E914-4D48-A629-1697B4FDC65E}"/>
    <cellStyle name="Comma 3 16 3" xfId="38521" xr:uid="{B65A00C7-84AD-4DBA-9839-DBB17E5ADF4A}"/>
    <cellStyle name="Comma 3 17" xfId="15507" xr:uid="{4F3C3F13-6C72-4D0F-8D50-C4CA8A1DF7FE}"/>
    <cellStyle name="Comma 3 17 2" xfId="46331" xr:uid="{A982DB6A-CF6E-4D86-9F82-E53D766F3BED}"/>
    <cellStyle name="Comma 3 18" xfId="30921" xr:uid="{EE6BCD54-44D3-493E-A16B-107AA52CA9D5}"/>
    <cellStyle name="Comma 3 19" xfId="61746" xr:uid="{43886CA1-2BAE-4E04-B599-FF50EAEAAB10}"/>
    <cellStyle name="Comma 3 2" xfId="88" xr:uid="{445AB22E-CBA4-4411-94CA-EDB2A3948A60}"/>
    <cellStyle name="Comma 3 2 10" xfId="2004" xr:uid="{A36A6A3C-3DA6-45F5-B6AD-72C85C4E44A3}"/>
    <cellStyle name="Comma 3 2 10 2" xfId="5807" xr:uid="{B2866471-C70A-4CF2-B86F-5D04BB7B194D}"/>
    <cellStyle name="Comma 3 2 10 2 2" xfId="13618" xr:uid="{9BA09C73-1FD6-415F-8287-268FE4D30EA8}"/>
    <cellStyle name="Comma 3 2 10 2 2 2" xfId="29029" xr:uid="{A8F5304D-4B1A-4242-BE88-4E316409B541}"/>
    <cellStyle name="Comma 3 2 10 2 2 2 2" xfId="59853" xr:uid="{B97333A0-0145-4EC8-9DA8-89E599AAFECD}"/>
    <cellStyle name="Comma 3 2 10 2 2 3" xfId="44443" xr:uid="{0444FC40-DA48-4FD1-97C8-AC3ED09213E6}"/>
    <cellStyle name="Comma 3 2 10 2 3" xfId="21220" xr:uid="{29B2F93C-2880-4AA8-BA9B-C626CA3D2A63}"/>
    <cellStyle name="Comma 3 2 10 2 3 2" xfId="52044" xr:uid="{3CA6DDEC-41C8-4712-B00F-5A8272BCBDCE}"/>
    <cellStyle name="Comma 3 2 10 2 4" xfId="36634" xr:uid="{9AEAFD28-EE57-4516-9D00-66937A174B67}"/>
    <cellStyle name="Comma 3 2 10 3" xfId="9815" xr:uid="{B54C92AC-1C8E-4A5C-B964-0F934C346833}"/>
    <cellStyle name="Comma 3 2 10 3 2" xfId="25226" xr:uid="{425A5FAE-54D7-4E7E-B09E-84E5A7B45DD3}"/>
    <cellStyle name="Comma 3 2 10 3 2 2" xfId="56050" xr:uid="{5FC25C8E-E37D-4F5B-95A3-3B18A2906182}"/>
    <cellStyle name="Comma 3 2 10 3 3" xfId="40640" xr:uid="{B51A45B6-232B-4076-BE6A-3BE19E3E99D5}"/>
    <cellStyle name="Comma 3 2 10 4" xfId="17417" xr:uid="{04B9309E-F690-468A-B879-7BC9B036EC50}"/>
    <cellStyle name="Comma 3 2 10 4 2" xfId="48241" xr:uid="{2CC0EB67-CE64-42A6-A482-040F88F6949E}"/>
    <cellStyle name="Comma 3 2 10 5" xfId="32831" xr:uid="{6EFB1B22-313E-4C6F-860D-47702CF99151}"/>
    <cellStyle name="Comma 3 2 11" xfId="3908" xr:uid="{BDE41B56-D986-413A-A1D9-6292FFDF1138}"/>
    <cellStyle name="Comma 3 2 11 2" xfId="11719" xr:uid="{04A9EFB0-827D-4010-9E1D-582A1E5AFF8D}"/>
    <cellStyle name="Comma 3 2 11 2 2" xfId="27130" xr:uid="{1043E05D-E247-4E4A-8D00-2EE2E80806E2}"/>
    <cellStyle name="Comma 3 2 11 2 2 2" xfId="57954" xr:uid="{58E55DC2-54D8-429D-B718-4B461F6A4E74}"/>
    <cellStyle name="Comma 3 2 11 2 3" xfId="42544" xr:uid="{618DBF80-E0F2-4078-B0F5-8800414AA63D}"/>
    <cellStyle name="Comma 3 2 11 3" xfId="19321" xr:uid="{2BBB0183-0128-43D2-B234-90777E698A42}"/>
    <cellStyle name="Comma 3 2 11 3 2" xfId="50145" xr:uid="{FF482BF0-BB8F-43BE-9305-6B2137A198AC}"/>
    <cellStyle name="Comma 3 2 11 4" xfId="34735" xr:uid="{59E1424E-7A28-412E-B81F-8B384A2B80DD}"/>
    <cellStyle name="Comma 3 2 12" xfId="7916" xr:uid="{084B005F-9C3F-45D8-93A1-44C7A62FA36D}"/>
    <cellStyle name="Comma 3 2 12 2" xfId="23327" xr:uid="{04CC5C7E-EB64-41A6-AADE-296DB85657DA}"/>
    <cellStyle name="Comma 3 2 12 2 2" xfId="54151" xr:uid="{FF1CCEE3-9C36-402A-8938-30FF272F2338}"/>
    <cellStyle name="Comma 3 2 12 3" xfId="38741" xr:uid="{4CBA5BC9-5AD8-48E7-AD1E-6E38B83918AD}"/>
    <cellStyle name="Comma 3 2 13" xfId="7707" xr:uid="{DDE9EB07-5D04-4C79-803D-9D9C627B0AB3}"/>
    <cellStyle name="Comma 3 2 13 2" xfId="23118" xr:uid="{0D57B9AF-75C3-4BF5-A736-EAE23AFB0E8E}"/>
    <cellStyle name="Comma 3 2 13 2 2" xfId="53942" xr:uid="{BD47FA76-2C71-4DCD-AD3E-EF4A0424E85D}"/>
    <cellStyle name="Comma 3 2 13 3" xfId="38532" xr:uid="{69EAC849-6D8D-44A2-BC10-5112928C2516}"/>
    <cellStyle name="Comma 3 2 14" xfId="15518" xr:uid="{519152AC-4428-42C9-930C-03235CF4FBFF}"/>
    <cellStyle name="Comma 3 2 14 2" xfId="46342" xr:uid="{4F90E304-E6D7-4B50-A8AD-D6162D1406CE}"/>
    <cellStyle name="Comma 3 2 15" xfId="30932" xr:uid="{7A4DC40F-2204-45A6-BFD0-B707B12BF259}"/>
    <cellStyle name="Comma 3 2 2" xfId="124" xr:uid="{6CFB4429-311E-4FD7-84A0-3797CD00CE7D}"/>
    <cellStyle name="Comma 3 2 2 10" xfId="3928" xr:uid="{DA78FCDC-181E-4103-B93F-BD4AF6CD075D}"/>
    <cellStyle name="Comma 3 2 2 10 2" xfId="11739" xr:uid="{8F49E39D-806C-4E7C-BD8A-7C0661392CAC}"/>
    <cellStyle name="Comma 3 2 2 10 2 2" xfId="27150" xr:uid="{D7D88E9F-E162-4332-A7A1-E5795FC2A8FD}"/>
    <cellStyle name="Comma 3 2 2 10 2 2 2" xfId="57974" xr:uid="{38F69F10-EF6A-41A1-A150-2F8B7B36DBD9}"/>
    <cellStyle name="Comma 3 2 2 10 2 3" xfId="42564" xr:uid="{AA06F761-7211-4B16-BF96-C065FDDB1ACA}"/>
    <cellStyle name="Comma 3 2 2 10 3" xfId="19341" xr:uid="{7E838EC5-9BB0-4B58-85CE-8B8F17EEB40F}"/>
    <cellStyle name="Comma 3 2 2 10 3 2" xfId="50165" xr:uid="{B9045E0A-E996-4E51-8099-4367721129A6}"/>
    <cellStyle name="Comma 3 2 2 10 4" xfId="34755" xr:uid="{28A6E632-AA1C-4C11-B0AE-DFD148F867E8}"/>
    <cellStyle name="Comma 3 2 2 11" xfId="7936" xr:uid="{B63C2A98-CD88-4BF2-95DE-4A43A2B60DF5}"/>
    <cellStyle name="Comma 3 2 2 11 2" xfId="23347" xr:uid="{9DD1E633-E54D-4CB9-99E9-2483E54AFD28}"/>
    <cellStyle name="Comma 3 2 2 11 2 2" xfId="54171" xr:uid="{F5B68B4F-38B1-4ED2-BB96-EACA8770DD36}"/>
    <cellStyle name="Comma 3 2 2 11 3" xfId="38761" xr:uid="{37CFC3F3-FE05-42F1-982D-19FFC30E8623}"/>
    <cellStyle name="Comma 3 2 2 12" xfId="7727" xr:uid="{FC46030A-6A7A-416E-8685-B4E6A3C0CA9C}"/>
    <cellStyle name="Comma 3 2 2 12 2" xfId="23138" xr:uid="{39AA6DAD-E4A2-4195-9F3E-A726073E2753}"/>
    <cellStyle name="Comma 3 2 2 12 2 2" xfId="53962" xr:uid="{BE14FEAF-51B1-4109-A9FC-112FDD8F3897}"/>
    <cellStyle name="Comma 3 2 2 12 3" xfId="38552" xr:uid="{EC22BFCD-12EC-4C85-8D4A-BE9169DDA19F}"/>
    <cellStyle name="Comma 3 2 2 13" xfId="15538" xr:uid="{E925D18C-7925-4435-81BD-A16B1F719695}"/>
    <cellStyle name="Comma 3 2 2 13 2" xfId="46362" xr:uid="{D8843DCA-91A8-4B4F-AC58-0450E52BDDCD}"/>
    <cellStyle name="Comma 3 2 2 14" xfId="30952" xr:uid="{DE780B85-A9B8-47C9-AE28-087AFE533A34}"/>
    <cellStyle name="Comma 3 2 2 2" xfId="209" xr:uid="{066A3820-AC4F-4169-B84F-E261999D3233}"/>
    <cellStyle name="Comma 3 2 2 2 10" xfId="7812" xr:uid="{7F3CCBF0-F5FD-4D1F-9287-57E964D91977}"/>
    <cellStyle name="Comma 3 2 2 2 10 2" xfId="23223" xr:uid="{F35A2FDD-E35A-4EA3-B399-28A36C4D6E5D}"/>
    <cellStyle name="Comma 3 2 2 2 10 2 2" xfId="54047" xr:uid="{4B014034-20F2-4D4E-A51E-0D48D9363FF3}"/>
    <cellStyle name="Comma 3 2 2 2 10 3" xfId="38637" xr:uid="{668EFE9E-8E8B-4341-ADD3-BB68A3B3129E}"/>
    <cellStyle name="Comma 3 2 2 2 11" xfId="15623" xr:uid="{D3E144B8-E9E0-4846-B0B2-912CE415BE5A}"/>
    <cellStyle name="Comma 3 2 2 2 11 2" xfId="46447" xr:uid="{A688875D-DE07-44AE-8B21-FF5F11D557FA}"/>
    <cellStyle name="Comma 3 2 2 2 12" xfId="31037" xr:uid="{E5C9D46B-79C2-4439-8113-8DC5A8ACC03D}"/>
    <cellStyle name="Comma 3 2 2 2 2" xfId="291" xr:uid="{1ED4412C-2579-45A4-A700-BB2B19772EC8}"/>
    <cellStyle name="Comma 3 2 2 2 2 10" xfId="15705" xr:uid="{A83D7277-ABCF-4DE8-B7F7-795D19328634}"/>
    <cellStyle name="Comma 3 2 2 2 2 10 2" xfId="46529" xr:uid="{F245B634-D49C-4D25-B683-DAFB4D525457}"/>
    <cellStyle name="Comma 3 2 2 2 2 11" xfId="31119" xr:uid="{857C1DB5-9004-408C-8465-178E68B0813E}"/>
    <cellStyle name="Comma 3 2 2 2 2 2" xfId="714" xr:uid="{39086D96-FC2F-4BCE-9B7D-7A6C7E7F8A64}"/>
    <cellStyle name="Comma 3 2 2 2 2 2 2" xfId="1347" xr:uid="{2A3FF371-1D53-4BE2-B02A-625B26789D93}"/>
    <cellStyle name="Comma 3 2 2 2 2 2 2 2" xfId="3246" xr:uid="{DFE2A88F-2895-4BD1-B9B5-11262B958D04}"/>
    <cellStyle name="Comma 3 2 2 2 2 2 2 2 2" xfId="7049" xr:uid="{041034A3-996F-4864-9F9B-1FF7FCD356C9}"/>
    <cellStyle name="Comma 3 2 2 2 2 2 2 2 2 2" xfId="14860" xr:uid="{FAF9FDB3-8D22-4EB6-BE45-890D5FBD820C}"/>
    <cellStyle name="Comma 3 2 2 2 2 2 2 2 2 2 2" xfId="30271" xr:uid="{2D0B7C18-7609-4528-AB87-0BAC3421CDE1}"/>
    <cellStyle name="Comma 3 2 2 2 2 2 2 2 2 2 2 2" xfId="61095" xr:uid="{DCF7F35F-5DD0-4601-B634-FBCECBA923A2}"/>
    <cellStyle name="Comma 3 2 2 2 2 2 2 2 2 2 3" xfId="45685" xr:uid="{76E02B0E-62C7-423B-ABB2-D72345CB76B5}"/>
    <cellStyle name="Comma 3 2 2 2 2 2 2 2 2 3" xfId="22462" xr:uid="{A30B032C-16BB-4C2B-B2C0-4BC2193676BF}"/>
    <cellStyle name="Comma 3 2 2 2 2 2 2 2 2 3 2" xfId="53286" xr:uid="{D1AE4F03-F960-428B-AF78-3730B0B7BE0F}"/>
    <cellStyle name="Comma 3 2 2 2 2 2 2 2 2 4" xfId="37876" xr:uid="{5217C704-7F60-44E5-A58F-79907E676561}"/>
    <cellStyle name="Comma 3 2 2 2 2 2 2 2 3" xfId="11057" xr:uid="{DFBC191E-2D7C-4587-8A91-AE8DCCC7DE9A}"/>
    <cellStyle name="Comma 3 2 2 2 2 2 2 2 3 2" xfId="26468" xr:uid="{424EB324-A4E5-44F5-99E7-E49299358BDB}"/>
    <cellStyle name="Comma 3 2 2 2 2 2 2 2 3 2 2" xfId="57292" xr:uid="{E0A66241-DE47-4C63-8A62-B1954030D681}"/>
    <cellStyle name="Comma 3 2 2 2 2 2 2 2 3 3" xfId="41882" xr:uid="{79C826EF-47B8-4AE7-96A6-8BFCB2D7C88C}"/>
    <cellStyle name="Comma 3 2 2 2 2 2 2 2 4" xfId="18659" xr:uid="{3AED46C6-5746-4346-9D76-344416B81ECF}"/>
    <cellStyle name="Comma 3 2 2 2 2 2 2 2 4 2" xfId="49483" xr:uid="{75599AE9-ACB6-4A3B-ADD8-F0BBBC4C2B6C}"/>
    <cellStyle name="Comma 3 2 2 2 2 2 2 2 5" xfId="34073" xr:uid="{15DC54B0-884E-4553-A578-9A3BA7FD589C}"/>
    <cellStyle name="Comma 3 2 2 2 2 2 2 3" xfId="5150" xr:uid="{5CCEABAC-499C-44A3-9147-35AB15B7B9A4}"/>
    <cellStyle name="Comma 3 2 2 2 2 2 2 3 2" xfId="12961" xr:uid="{806EEF37-716D-40F2-B84F-9137D019C435}"/>
    <cellStyle name="Comma 3 2 2 2 2 2 2 3 2 2" xfId="28372" xr:uid="{AA44767D-AB36-4CB5-9C51-C4BD9678C0BC}"/>
    <cellStyle name="Comma 3 2 2 2 2 2 2 3 2 2 2" xfId="59196" xr:uid="{D079A6CE-ED6B-41B0-90A3-BB296A9F381D}"/>
    <cellStyle name="Comma 3 2 2 2 2 2 2 3 2 3" xfId="43786" xr:uid="{9BD3114B-8A83-43B7-AAD8-4E62E6D28767}"/>
    <cellStyle name="Comma 3 2 2 2 2 2 2 3 3" xfId="20563" xr:uid="{F721A516-42BF-42C7-BE13-95F03D429B32}"/>
    <cellStyle name="Comma 3 2 2 2 2 2 2 3 3 2" xfId="51387" xr:uid="{9F0A146F-B4CB-46AB-B492-348F9E6922BE}"/>
    <cellStyle name="Comma 3 2 2 2 2 2 2 3 4" xfId="35977" xr:uid="{97C30A1C-714A-4557-9BCD-9E04B95D4024}"/>
    <cellStyle name="Comma 3 2 2 2 2 2 2 4" xfId="9158" xr:uid="{979991C9-F1EE-4E18-9C08-4245C2D20649}"/>
    <cellStyle name="Comma 3 2 2 2 2 2 2 4 2" xfId="24569" xr:uid="{538469BC-C031-42B1-A8BD-21B52DD77A83}"/>
    <cellStyle name="Comma 3 2 2 2 2 2 2 4 2 2" xfId="55393" xr:uid="{129CC93F-D660-4F18-85E8-672212DE604D}"/>
    <cellStyle name="Comma 3 2 2 2 2 2 2 4 3" xfId="39983" xr:uid="{1D6C9BA4-DBBA-4683-A5E1-61DC68FF1957}"/>
    <cellStyle name="Comma 3 2 2 2 2 2 2 5" xfId="16760" xr:uid="{7C5B10E7-C2C7-440C-84ED-D06F39A44DBA}"/>
    <cellStyle name="Comma 3 2 2 2 2 2 2 5 2" xfId="47584" xr:uid="{0C9411C7-21FA-44A1-89AE-A0661D63EFC8}"/>
    <cellStyle name="Comma 3 2 2 2 2 2 2 6" xfId="32174" xr:uid="{5F9EA430-1F4D-46B3-ACCD-D52724399A7B}"/>
    <cellStyle name="Comma 3 2 2 2 2 2 3" xfId="1980" xr:uid="{7AF73AE3-A7C8-482A-B91A-A52F91CC9961}"/>
    <cellStyle name="Comma 3 2 2 2 2 2 3 2" xfId="3879" xr:uid="{578BE905-593C-4132-A63B-2D7F2F7A5761}"/>
    <cellStyle name="Comma 3 2 2 2 2 2 3 2 2" xfId="7682" xr:uid="{FF53D531-78FD-459C-BC7F-B903D2CF6D11}"/>
    <cellStyle name="Comma 3 2 2 2 2 2 3 2 2 2" xfId="15493" xr:uid="{8BD51A29-15F2-467D-A588-2412B005A800}"/>
    <cellStyle name="Comma 3 2 2 2 2 2 3 2 2 2 2" xfId="30904" xr:uid="{585F13D0-3023-4795-8FC4-5818A6BF7D3F}"/>
    <cellStyle name="Comma 3 2 2 2 2 2 3 2 2 2 2 2" xfId="61728" xr:uid="{BFAE4688-7E9B-47CE-BCA3-2BF290CD3F7D}"/>
    <cellStyle name="Comma 3 2 2 2 2 2 3 2 2 2 3" xfId="46318" xr:uid="{2E03BD6B-2EAC-42E3-8ED9-23E8D72021BB}"/>
    <cellStyle name="Comma 3 2 2 2 2 2 3 2 2 3" xfId="23095" xr:uid="{800DB1BA-36F7-4906-9D8A-D79314C06D01}"/>
    <cellStyle name="Comma 3 2 2 2 2 2 3 2 2 3 2" xfId="53919" xr:uid="{C897657F-DA00-41FE-B64D-6F39FA08571A}"/>
    <cellStyle name="Comma 3 2 2 2 2 2 3 2 2 4" xfId="38509" xr:uid="{5174E08D-6581-47CD-9EB5-C9B54A93F309}"/>
    <cellStyle name="Comma 3 2 2 2 2 2 3 2 3" xfId="11690" xr:uid="{4EEC38C2-153A-4439-93F0-204F491B43F5}"/>
    <cellStyle name="Comma 3 2 2 2 2 2 3 2 3 2" xfId="27101" xr:uid="{7450E0FE-C8DD-493D-AAF3-C9B8DF5486F6}"/>
    <cellStyle name="Comma 3 2 2 2 2 2 3 2 3 2 2" xfId="57925" xr:uid="{F59D01DA-1EDA-411B-8CD2-1D0A699A98B6}"/>
    <cellStyle name="Comma 3 2 2 2 2 2 3 2 3 3" xfId="42515" xr:uid="{42DBF674-7269-4295-8C93-94F2081B0C27}"/>
    <cellStyle name="Comma 3 2 2 2 2 2 3 2 4" xfId="19292" xr:uid="{A1E455A9-8195-42DF-BBD4-8CC7D4A4BA6A}"/>
    <cellStyle name="Comma 3 2 2 2 2 2 3 2 4 2" xfId="50116" xr:uid="{56CE5A65-2ED5-4BB4-9EC5-CB4BABCB4284}"/>
    <cellStyle name="Comma 3 2 2 2 2 2 3 2 5" xfId="34706" xr:uid="{4E846AC9-05CB-4D51-A610-9D4B8ADAB8A6}"/>
    <cellStyle name="Comma 3 2 2 2 2 2 3 3" xfId="5783" xr:uid="{C7E46D84-BF51-4BF7-BAEC-68A1BC49B8ED}"/>
    <cellStyle name="Comma 3 2 2 2 2 2 3 3 2" xfId="13594" xr:uid="{47909482-9655-4510-AEE5-90EDE5B75C23}"/>
    <cellStyle name="Comma 3 2 2 2 2 2 3 3 2 2" xfId="29005" xr:uid="{E8BCEBA8-70F7-488F-92E6-020C21D59EF2}"/>
    <cellStyle name="Comma 3 2 2 2 2 2 3 3 2 2 2" xfId="59829" xr:uid="{677D3225-872F-4AD8-894A-BA52344389B4}"/>
    <cellStyle name="Comma 3 2 2 2 2 2 3 3 2 3" xfId="44419" xr:uid="{446E0D21-C34E-4925-BC07-995B28D8CE9B}"/>
    <cellStyle name="Comma 3 2 2 2 2 2 3 3 3" xfId="21196" xr:uid="{34472BC3-B4E8-4F3E-9376-F949309715B4}"/>
    <cellStyle name="Comma 3 2 2 2 2 2 3 3 3 2" xfId="52020" xr:uid="{D62F58BC-1E08-462E-9CEC-A9F6AB846A7C}"/>
    <cellStyle name="Comma 3 2 2 2 2 2 3 3 4" xfId="36610" xr:uid="{1A3C13D9-31B6-43D4-BAAE-3509FB1634B5}"/>
    <cellStyle name="Comma 3 2 2 2 2 2 3 4" xfId="9791" xr:uid="{C447997E-5617-49A2-8053-46254A9D0BD5}"/>
    <cellStyle name="Comma 3 2 2 2 2 2 3 4 2" xfId="25202" xr:uid="{5E328B3E-E2B5-4C64-BFE4-6B25F8CF1BD0}"/>
    <cellStyle name="Comma 3 2 2 2 2 2 3 4 2 2" xfId="56026" xr:uid="{006452A0-6CCC-4AD2-AC8D-4D007235E74C}"/>
    <cellStyle name="Comma 3 2 2 2 2 2 3 4 3" xfId="40616" xr:uid="{91ECDC41-B5F7-4B64-AF1F-C827CC8891F1}"/>
    <cellStyle name="Comma 3 2 2 2 2 2 3 5" xfId="17393" xr:uid="{BC2EB764-2B1C-4AAA-9F3C-08519D89C86E}"/>
    <cellStyle name="Comma 3 2 2 2 2 2 3 5 2" xfId="48217" xr:uid="{EC1F88AA-46D6-4DA9-9471-CF86E51A1777}"/>
    <cellStyle name="Comma 3 2 2 2 2 2 3 6" xfId="32807" xr:uid="{20C2F728-FDBD-48FA-A2BC-1D5E5888694A}"/>
    <cellStyle name="Comma 3 2 2 2 2 2 4" xfId="2613" xr:uid="{113F2E72-C87B-4EEA-8EAA-B7349B5BD75D}"/>
    <cellStyle name="Comma 3 2 2 2 2 2 4 2" xfId="6416" xr:uid="{4675CD69-D2AB-448D-A35D-60360CF362E7}"/>
    <cellStyle name="Comma 3 2 2 2 2 2 4 2 2" xfId="14227" xr:uid="{CAAA13C6-5EAF-4DA7-86C2-08BC711D5220}"/>
    <cellStyle name="Comma 3 2 2 2 2 2 4 2 2 2" xfId="29638" xr:uid="{D1C7E3C5-BB30-4BAB-92A2-C26B0E2BA755}"/>
    <cellStyle name="Comma 3 2 2 2 2 2 4 2 2 2 2" xfId="60462" xr:uid="{EB2752D4-E743-4171-9DF5-85692E10197F}"/>
    <cellStyle name="Comma 3 2 2 2 2 2 4 2 2 3" xfId="45052" xr:uid="{5089D901-0A3E-41C8-8D5C-A7D33DCE0EFF}"/>
    <cellStyle name="Comma 3 2 2 2 2 2 4 2 3" xfId="21829" xr:uid="{4D4AF879-0276-478A-8F9E-9FF8D117F7C7}"/>
    <cellStyle name="Comma 3 2 2 2 2 2 4 2 3 2" xfId="52653" xr:uid="{592B6441-6336-455A-8FC6-51BE2EAB3EE3}"/>
    <cellStyle name="Comma 3 2 2 2 2 2 4 2 4" xfId="37243" xr:uid="{573597E8-B7B3-49C9-9873-46DEF9FE2480}"/>
    <cellStyle name="Comma 3 2 2 2 2 2 4 3" xfId="10424" xr:uid="{E6E2DAC6-BADA-4B85-BAA8-E31F731EBB0F}"/>
    <cellStyle name="Comma 3 2 2 2 2 2 4 3 2" xfId="25835" xr:uid="{449FF672-721D-4118-BFD8-F1E17D3618AF}"/>
    <cellStyle name="Comma 3 2 2 2 2 2 4 3 2 2" xfId="56659" xr:uid="{CF0876FE-4B55-404F-AD3C-921991764094}"/>
    <cellStyle name="Comma 3 2 2 2 2 2 4 3 3" xfId="41249" xr:uid="{6A5BFE3A-B23A-4F5F-8197-8B4EBB46FEB8}"/>
    <cellStyle name="Comma 3 2 2 2 2 2 4 4" xfId="18026" xr:uid="{9E9E4FA4-B6A4-4A91-A8B7-089C660687D8}"/>
    <cellStyle name="Comma 3 2 2 2 2 2 4 4 2" xfId="48850" xr:uid="{1DCDC2E0-FFC8-43DE-B52B-69CD467FC8F7}"/>
    <cellStyle name="Comma 3 2 2 2 2 2 4 5" xfId="33440" xr:uid="{370F23A4-522A-4E04-B58A-0DFE2454EF83}"/>
    <cellStyle name="Comma 3 2 2 2 2 2 5" xfId="4517" xr:uid="{CA0E7D8D-C71A-49E7-AE8C-F47C89764B0C}"/>
    <cellStyle name="Comma 3 2 2 2 2 2 5 2" xfId="12328" xr:uid="{BC55DBA7-A5AB-420E-A9B3-841CDE44B223}"/>
    <cellStyle name="Comma 3 2 2 2 2 2 5 2 2" xfId="27739" xr:uid="{CB8D4DBD-2B78-4838-A2DC-F0E30D845276}"/>
    <cellStyle name="Comma 3 2 2 2 2 2 5 2 2 2" xfId="58563" xr:uid="{7A73ABBC-BD66-4F3D-91E6-5BCCF604A381}"/>
    <cellStyle name="Comma 3 2 2 2 2 2 5 2 3" xfId="43153" xr:uid="{2CA65FD3-F2C2-47E7-88F6-2C175ADDFDB3}"/>
    <cellStyle name="Comma 3 2 2 2 2 2 5 3" xfId="19930" xr:uid="{123B05A8-C246-4973-BE71-C6A16B243295}"/>
    <cellStyle name="Comma 3 2 2 2 2 2 5 3 2" xfId="50754" xr:uid="{678FEFB4-66A9-48C2-A269-A59688D4448E}"/>
    <cellStyle name="Comma 3 2 2 2 2 2 5 4" xfId="35344" xr:uid="{FE7EB0DA-FEF8-461C-8086-74F42B622122}"/>
    <cellStyle name="Comma 3 2 2 2 2 2 6" xfId="8525" xr:uid="{2DD40D2B-6AC2-4545-B813-7AB23693CF5C}"/>
    <cellStyle name="Comma 3 2 2 2 2 2 6 2" xfId="23936" xr:uid="{C855E25B-5790-41DE-8E4C-DD747476B2DE}"/>
    <cellStyle name="Comma 3 2 2 2 2 2 6 2 2" xfId="54760" xr:uid="{8F54618A-6F88-425E-813A-4C9A92A30EC3}"/>
    <cellStyle name="Comma 3 2 2 2 2 2 6 3" xfId="39350" xr:uid="{D76FB755-8687-47DB-97EB-1F340464B198}"/>
    <cellStyle name="Comma 3 2 2 2 2 2 7" xfId="16127" xr:uid="{91A10FEA-0D0C-4C99-B7D8-E7648B2A0E53}"/>
    <cellStyle name="Comma 3 2 2 2 2 2 7 2" xfId="46951" xr:uid="{533BA244-EC3F-4CD9-A39B-039055CDBB05}"/>
    <cellStyle name="Comma 3 2 2 2 2 2 8" xfId="31541" xr:uid="{7AD988F7-7DC4-4818-9425-3BAA6D98AA9A}"/>
    <cellStyle name="Comma 3 2 2 2 2 3" xfId="505" xr:uid="{2A462280-D087-4D9A-9A51-39BD2E4D50E7}"/>
    <cellStyle name="Comma 3 2 2 2 2 3 2" xfId="1138" xr:uid="{2A623949-AA1E-4367-BF85-1C2298010C71}"/>
    <cellStyle name="Comma 3 2 2 2 2 3 2 2" xfId="3037" xr:uid="{2290029E-FC2E-4B55-BFD0-DBA38289B231}"/>
    <cellStyle name="Comma 3 2 2 2 2 3 2 2 2" xfId="6840" xr:uid="{1C5010DF-3AD2-45D2-8E6C-1F32906F3D3E}"/>
    <cellStyle name="Comma 3 2 2 2 2 3 2 2 2 2" xfId="14651" xr:uid="{56934A54-02D7-468E-8614-366D7D5BD918}"/>
    <cellStyle name="Comma 3 2 2 2 2 3 2 2 2 2 2" xfId="30062" xr:uid="{E128D517-35E5-463D-9337-0774F0A6A6D4}"/>
    <cellStyle name="Comma 3 2 2 2 2 3 2 2 2 2 2 2" xfId="60886" xr:uid="{693D94DC-0872-45DC-8396-ED856EF42E77}"/>
    <cellStyle name="Comma 3 2 2 2 2 3 2 2 2 2 3" xfId="45476" xr:uid="{C6B9F2F8-2721-44E5-964A-CB5F77C139FD}"/>
    <cellStyle name="Comma 3 2 2 2 2 3 2 2 2 3" xfId="22253" xr:uid="{422D65C2-C4DE-49BE-A4B9-C0D4FC119509}"/>
    <cellStyle name="Comma 3 2 2 2 2 3 2 2 2 3 2" xfId="53077" xr:uid="{0BDB5976-939C-46DC-BD0C-45D18101F665}"/>
    <cellStyle name="Comma 3 2 2 2 2 3 2 2 2 4" xfId="37667" xr:uid="{59598B77-D13E-42A4-B0CB-53DD6357795F}"/>
    <cellStyle name="Comma 3 2 2 2 2 3 2 2 3" xfId="10848" xr:uid="{6FF585CF-34CE-47C6-BEB2-28357171114F}"/>
    <cellStyle name="Comma 3 2 2 2 2 3 2 2 3 2" xfId="26259" xr:uid="{5F1C2CF8-F801-4110-BAD6-F13AFBE43A99}"/>
    <cellStyle name="Comma 3 2 2 2 2 3 2 2 3 2 2" xfId="57083" xr:uid="{8951D0EC-63D5-463F-AE50-5DA26347E765}"/>
    <cellStyle name="Comma 3 2 2 2 2 3 2 2 3 3" xfId="41673" xr:uid="{A973952F-F247-4391-B334-FC6C9836BFE8}"/>
    <cellStyle name="Comma 3 2 2 2 2 3 2 2 4" xfId="18450" xr:uid="{25E158CD-6566-4CB7-96A2-34A30541A54F}"/>
    <cellStyle name="Comma 3 2 2 2 2 3 2 2 4 2" xfId="49274" xr:uid="{3D3F1274-8CF4-4EE8-9B5C-604FEA4A4A2E}"/>
    <cellStyle name="Comma 3 2 2 2 2 3 2 2 5" xfId="33864" xr:uid="{D899CFB5-F2FA-4B7F-836F-83FF4C707410}"/>
    <cellStyle name="Comma 3 2 2 2 2 3 2 3" xfId="4941" xr:uid="{C73357CF-C9D9-4CAF-9871-69034C789025}"/>
    <cellStyle name="Comma 3 2 2 2 2 3 2 3 2" xfId="12752" xr:uid="{8A07E25E-C5B7-498A-87E3-E3B5F9B298C2}"/>
    <cellStyle name="Comma 3 2 2 2 2 3 2 3 2 2" xfId="28163" xr:uid="{098D735C-7CFF-4EFC-ADEC-670F889259B7}"/>
    <cellStyle name="Comma 3 2 2 2 2 3 2 3 2 2 2" xfId="58987" xr:uid="{01A65484-607C-4862-AA55-D5BD6B96226D}"/>
    <cellStyle name="Comma 3 2 2 2 2 3 2 3 2 3" xfId="43577" xr:uid="{F0893FA2-3CBA-4578-B174-999C235267CF}"/>
    <cellStyle name="Comma 3 2 2 2 2 3 2 3 3" xfId="20354" xr:uid="{4B263EE2-1561-42BD-B45B-02AEDD28DF0B}"/>
    <cellStyle name="Comma 3 2 2 2 2 3 2 3 3 2" xfId="51178" xr:uid="{E1C469F3-BC7F-4489-88E3-A5387B2A5930}"/>
    <cellStyle name="Comma 3 2 2 2 2 3 2 3 4" xfId="35768" xr:uid="{D3B4F44B-9CC5-4D74-891D-E5740F02811B}"/>
    <cellStyle name="Comma 3 2 2 2 2 3 2 4" xfId="8949" xr:uid="{9ABBDAEB-B467-465A-A14F-3D6D33682888}"/>
    <cellStyle name="Comma 3 2 2 2 2 3 2 4 2" xfId="24360" xr:uid="{CBF4FA41-49E0-4041-90B8-C1449D8DEE50}"/>
    <cellStyle name="Comma 3 2 2 2 2 3 2 4 2 2" xfId="55184" xr:uid="{F9B9B29F-A76A-4F0B-9B0F-93B7F49B983F}"/>
    <cellStyle name="Comma 3 2 2 2 2 3 2 4 3" xfId="39774" xr:uid="{8C4198CE-1A0D-4AB8-884B-2619125F8B81}"/>
    <cellStyle name="Comma 3 2 2 2 2 3 2 5" xfId="16551" xr:uid="{7DEB88DC-15C1-4CA7-B290-0883BD461439}"/>
    <cellStyle name="Comma 3 2 2 2 2 3 2 5 2" xfId="47375" xr:uid="{F9B88B81-D6AD-4C53-912A-0A03C0C365EA}"/>
    <cellStyle name="Comma 3 2 2 2 2 3 2 6" xfId="31965" xr:uid="{0F48233A-1520-4222-945F-4FB29D5307E4}"/>
    <cellStyle name="Comma 3 2 2 2 2 3 3" xfId="1771" xr:uid="{88EA3C01-4327-456F-A452-1903A30BAC2E}"/>
    <cellStyle name="Comma 3 2 2 2 2 3 3 2" xfId="3670" xr:uid="{344F24F6-DCC0-4183-A4EA-EAD60FB2598A}"/>
    <cellStyle name="Comma 3 2 2 2 2 3 3 2 2" xfId="7473" xr:uid="{7B4BC056-3B0D-46D0-A8AA-DACB71DB3633}"/>
    <cellStyle name="Comma 3 2 2 2 2 3 3 2 2 2" xfId="15284" xr:uid="{B38AB306-5F59-4A96-BC01-A9D36916A37A}"/>
    <cellStyle name="Comma 3 2 2 2 2 3 3 2 2 2 2" xfId="30695" xr:uid="{079BB515-2AD2-4728-A3D0-183C26DB5F02}"/>
    <cellStyle name="Comma 3 2 2 2 2 3 3 2 2 2 2 2" xfId="61519" xr:uid="{BAD75105-2FDF-4441-86A6-74A112592692}"/>
    <cellStyle name="Comma 3 2 2 2 2 3 3 2 2 2 3" xfId="46109" xr:uid="{9A067FAF-4B50-44A5-8EC3-AF1CB1AAE41D}"/>
    <cellStyle name="Comma 3 2 2 2 2 3 3 2 2 3" xfId="22886" xr:uid="{D9F31CF9-AA9E-4BBC-B771-C096580FF76A}"/>
    <cellStyle name="Comma 3 2 2 2 2 3 3 2 2 3 2" xfId="53710" xr:uid="{F9EC24D1-ADE6-44F9-BBDA-0DC2F9C3E37A}"/>
    <cellStyle name="Comma 3 2 2 2 2 3 3 2 2 4" xfId="38300" xr:uid="{5004CF48-146C-482B-9CA7-6C82B55FA45D}"/>
    <cellStyle name="Comma 3 2 2 2 2 3 3 2 3" xfId="11481" xr:uid="{977F005C-CA39-43BC-9914-D8CB6D8C32C4}"/>
    <cellStyle name="Comma 3 2 2 2 2 3 3 2 3 2" xfId="26892" xr:uid="{4D1435F6-2F8B-4523-891C-0995807F9F90}"/>
    <cellStyle name="Comma 3 2 2 2 2 3 3 2 3 2 2" xfId="57716" xr:uid="{21736ACB-70C9-41F2-95F8-067C0D10FDB6}"/>
    <cellStyle name="Comma 3 2 2 2 2 3 3 2 3 3" xfId="42306" xr:uid="{FDDCC8FB-B313-46A4-A057-D97507FBC1D2}"/>
    <cellStyle name="Comma 3 2 2 2 2 3 3 2 4" xfId="19083" xr:uid="{F9F4767D-99AD-4B34-8D3D-F911D1D4FF70}"/>
    <cellStyle name="Comma 3 2 2 2 2 3 3 2 4 2" xfId="49907" xr:uid="{E42D96C7-AC46-4CCC-B2F2-F4F2D6E0171E}"/>
    <cellStyle name="Comma 3 2 2 2 2 3 3 2 5" xfId="34497" xr:uid="{B9CA9DA7-E451-43A4-B6FB-0F8D118F38D7}"/>
    <cellStyle name="Comma 3 2 2 2 2 3 3 3" xfId="5574" xr:uid="{0AFB8098-15AC-412A-BE64-040532FD529B}"/>
    <cellStyle name="Comma 3 2 2 2 2 3 3 3 2" xfId="13385" xr:uid="{1848ABB3-B273-4985-9FEC-2A97459EC858}"/>
    <cellStyle name="Comma 3 2 2 2 2 3 3 3 2 2" xfId="28796" xr:uid="{D3EA7D1B-B0BE-46F5-A20D-BF4F6C7EAAD8}"/>
    <cellStyle name="Comma 3 2 2 2 2 3 3 3 2 2 2" xfId="59620" xr:uid="{6A8C02A9-B7F4-40B7-8EC9-ABAD894D84EA}"/>
    <cellStyle name="Comma 3 2 2 2 2 3 3 3 2 3" xfId="44210" xr:uid="{F7011411-837C-4BBA-9CA2-13D8D3C82B98}"/>
    <cellStyle name="Comma 3 2 2 2 2 3 3 3 3" xfId="20987" xr:uid="{F0FDBFE9-F660-4CE1-AF5A-F011524F9E0D}"/>
    <cellStyle name="Comma 3 2 2 2 2 3 3 3 3 2" xfId="51811" xr:uid="{240873C8-4730-467D-8596-F4B51FCE350D}"/>
    <cellStyle name="Comma 3 2 2 2 2 3 3 3 4" xfId="36401" xr:uid="{B815B2B6-47B9-4A24-B4C1-2F61259BBFDD}"/>
    <cellStyle name="Comma 3 2 2 2 2 3 3 4" xfId="9582" xr:uid="{C456590B-1662-4606-BC25-8B78653C64F0}"/>
    <cellStyle name="Comma 3 2 2 2 2 3 3 4 2" xfId="24993" xr:uid="{43E578E1-1FE1-4B32-AC60-192AC73156D2}"/>
    <cellStyle name="Comma 3 2 2 2 2 3 3 4 2 2" xfId="55817" xr:uid="{A4425DB6-3542-4390-A69C-F6DE639B7E5A}"/>
    <cellStyle name="Comma 3 2 2 2 2 3 3 4 3" xfId="40407" xr:uid="{2807BA0B-326A-4676-9CCF-949AF0191C35}"/>
    <cellStyle name="Comma 3 2 2 2 2 3 3 5" xfId="17184" xr:uid="{1644211B-F4F8-476C-B299-E0BB0D903812}"/>
    <cellStyle name="Comma 3 2 2 2 2 3 3 5 2" xfId="48008" xr:uid="{EA17480A-A3C9-4E64-992E-1AD39788C356}"/>
    <cellStyle name="Comma 3 2 2 2 2 3 3 6" xfId="32598" xr:uid="{7952C614-CC14-4653-9358-E39586381F60}"/>
    <cellStyle name="Comma 3 2 2 2 2 3 4" xfId="2404" xr:uid="{6CF8FA33-B7A0-448F-81D1-8A0524929019}"/>
    <cellStyle name="Comma 3 2 2 2 2 3 4 2" xfId="6207" xr:uid="{C9E14F81-E5BA-4AC3-814C-BD1CFC8C483C}"/>
    <cellStyle name="Comma 3 2 2 2 2 3 4 2 2" xfId="14018" xr:uid="{D0AE8406-AF63-4EC4-87A6-8504588A98CF}"/>
    <cellStyle name="Comma 3 2 2 2 2 3 4 2 2 2" xfId="29429" xr:uid="{3D570059-818D-4665-A90B-5BBC8CB5B0AD}"/>
    <cellStyle name="Comma 3 2 2 2 2 3 4 2 2 2 2" xfId="60253" xr:uid="{EA6467AC-CF17-4992-B2FF-B4B2F205E77C}"/>
    <cellStyle name="Comma 3 2 2 2 2 3 4 2 2 3" xfId="44843" xr:uid="{CA0C5C61-D480-4BEB-A0E4-07F5156B88C7}"/>
    <cellStyle name="Comma 3 2 2 2 2 3 4 2 3" xfId="21620" xr:uid="{F400F239-F837-4FD7-A41F-F27CC2B5EEC9}"/>
    <cellStyle name="Comma 3 2 2 2 2 3 4 2 3 2" xfId="52444" xr:uid="{8A6AB357-F522-43C3-8E51-6B3FBAD533B9}"/>
    <cellStyle name="Comma 3 2 2 2 2 3 4 2 4" xfId="37034" xr:uid="{6C9D6215-9BFD-4AD2-B16F-2279EBD8ED17}"/>
    <cellStyle name="Comma 3 2 2 2 2 3 4 3" xfId="10215" xr:uid="{1184EACA-5471-4FEA-944C-F560458E7F3D}"/>
    <cellStyle name="Comma 3 2 2 2 2 3 4 3 2" xfId="25626" xr:uid="{04534A8B-E472-4629-9F43-1A007A7EC0D4}"/>
    <cellStyle name="Comma 3 2 2 2 2 3 4 3 2 2" xfId="56450" xr:uid="{78D9BF00-DD83-4E7F-A57C-1B0B7EBAC6FA}"/>
    <cellStyle name="Comma 3 2 2 2 2 3 4 3 3" xfId="41040" xr:uid="{D1965BE3-6644-4A4E-97C5-83CF06CF6840}"/>
    <cellStyle name="Comma 3 2 2 2 2 3 4 4" xfId="17817" xr:uid="{088D9D67-05D5-4818-8434-5390C12214DB}"/>
    <cellStyle name="Comma 3 2 2 2 2 3 4 4 2" xfId="48641" xr:uid="{DE8F846B-F7C9-4437-83AD-0CE25B95CF08}"/>
    <cellStyle name="Comma 3 2 2 2 2 3 4 5" xfId="33231" xr:uid="{F731DF49-11EA-4FCA-8AD9-8837F9A4420C}"/>
    <cellStyle name="Comma 3 2 2 2 2 3 5" xfId="4308" xr:uid="{70265AAD-BD1C-4906-BC79-57E7F9C797AD}"/>
    <cellStyle name="Comma 3 2 2 2 2 3 5 2" xfId="12119" xr:uid="{9640A01B-D264-4867-AE09-C8CBC70A18FD}"/>
    <cellStyle name="Comma 3 2 2 2 2 3 5 2 2" xfId="27530" xr:uid="{9B313439-8AE2-46C4-A2C2-C9703D6C1005}"/>
    <cellStyle name="Comma 3 2 2 2 2 3 5 2 2 2" xfId="58354" xr:uid="{77FD03F0-10DB-4609-AA4F-F3BE88A81B28}"/>
    <cellStyle name="Comma 3 2 2 2 2 3 5 2 3" xfId="42944" xr:uid="{CD153E43-0A47-4B53-9879-8728B6EC6C4F}"/>
    <cellStyle name="Comma 3 2 2 2 2 3 5 3" xfId="19721" xr:uid="{A3A21597-A72A-4C87-857F-D486900D462C}"/>
    <cellStyle name="Comma 3 2 2 2 2 3 5 3 2" xfId="50545" xr:uid="{1128C49F-CC06-42EA-A296-96EC96E11BCC}"/>
    <cellStyle name="Comma 3 2 2 2 2 3 5 4" xfId="35135" xr:uid="{974F6DDD-1C44-4302-A05D-E989A510A5C5}"/>
    <cellStyle name="Comma 3 2 2 2 2 3 6" xfId="8316" xr:uid="{E94B8F26-7EB4-48E8-9D03-C82D0B1DB86F}"/>
    <cellStyle name="Comma 3 2 2 2 2 3 6 2" xfId="23727" xr:uid="{E4E5D1DA-8094-4B7E-AA27-F5901BD82F08}"/>
    <cellStyle name="Comma 3 2 2 2 2 3 6 2 2" xfId="54551" xr:uid="{EF674C23-50D7-4FA0-9B0C-B0FE5E28D25E}"/>
    <cellStyle name="Comma 3 2 2 2 2 3 6 3" xfId="39141" xr:uid="{6502E3C3-45C0-4937-8231-4CBCCB948A67}"/>
    <cellStyle name="Comma 3 2 2 2 2 3 7" xfId="15918" xr:uid="{4B59CF99-9C1E-41F1-A7F9-3720E6F30F6C}"/>
    <cellStyle name="Comma 3 2 2 2 2 3 7 2" xfId="46742" xr:uid="{791580EC-52FB-405E-85E1-A50DE4D02708}"/>
    <cellStyle name="Comma 3 2 2 2 2 3 8" xfId="31332" xr:uid="{3387ABC8-3077-43E5-BF38-190D4D4A5C11}"/>
    <cellStyle name="Comma 3 2 2 2 2 4" xfId="925" xr:uid="{E1978BA3-CFDF-4EAA-929B-BA3F4BF790F1}"/>
    <cellStyle name="Comma 3 2 2 2 2 4 2" xfId="2824" xr:uid="{CA2AA5A3-25F3-4520-B481-BA06DCAF4017}"/>
    <cellStyle name="Comma 3 2 2 2 2 4 2 2" xfId="6627" xr:uid="{F780D30B-9905-4C61-B933-C89FCAF737C3}"/>
    <cellStyle name="Comma 3 2 2 2 2 4 2 2 2" xfId="14438" xr:uid="{DF142F51-77C3-4623-AF96-2698E92660FE}"/>
    <cellStyle name="Comma 3 2 2 2 2 4 2 2 2 2" xfId="29849" xr:uid="{53872BD7-A1B4-4B71-9F7D-5AB7A5824B7E}"/>
    <cellStyle name="Comma 3 2 2 2 2 4 2 2 2 2 2" xfId="60673" xr:uid="{7D63F25D-5D95-4B5C-93D7-C5979D4EFB11}"/>
    <cellStyle name="Comma 3 2 2 2 2 4 2 2 2 3" xfId="45263" xr:uid="{5F553D3A-C3D5-4CA5-96D0-0DCD3DE3945E}"/>
    <cellStyle name="Comma 3 2 2 2 2 4 2 2 3" xfId="22040" xr:uid="{5109A74D-4FE1-4EC2-957E-DE9693F73969}"/>
    <cellStyle name="Comma 3 2 2 2 2 4 2 2 3 2" xfId="52864" xr:uid="{5C896221-B595-466F-9B71-D1F90D05C891}"/>
    <cellStyle name="Comma 3 2 2 2 2 4 2 2 4" xfId="37454" xr:uid="{7C14149B-55F9-42CC-A26A-0C6CFCDA84E8}"/>
    <cellStyle name="Comma 3 2 2 2 2 4 2 3" xfId="10635" xr:uid="{8E404626-884C-4951-9983-3B2DAFC0D8F9}"/>
    <cellStyle name="Comma 3 2 2 2 2 4 2 3 2" xfId="26046" xr:uid="{5B8EBA3B-5AC7-4C77-8C49-CA326976C5B8}"/>
    <cellStyle name="Comma 3 2 2 2 2 4 2 3 2 2" xfId="56870" xr:uid="{6BCB3B60-3A0E-4256-9029-022AE06A5617}"/>
    <cellStyle name="Comma 3 2 2 2 2 4 2 3 3" xfId="41460" xr:uid="{DB1ABA01-5222-4B3E-8E7A-4F77429A5D34}"/>
    <cellStyle name="Comma 3 2 2 2 2 4 2 4" xfId="18237" xr:uid="{F3BE0950-95C3-4517-872E-60C6E08D9596}"/>
    <cellStyle name="Comma 3 2 2 2 2 4 2 4 2" xfId="49061" xr:uid="{200F5E25-0836-4675-8615-4F6E72856E98}"/>
    <cellStyle name="Comma 3 2 2 2 2 4 2 5" xfId="33651" xr:uid="{B6CB101F-379D-497F-B5F3-386871D47CAA}"/>
    <cellStyle name="Comma 3 2 2 2 2 4 3" xfId="4728" xr:uid="{57EAA534-4D9B-49D4-9AC9-EDA7E5AF537F}"/>
    <cellStyle name="Comma 3 2 2 2 2 4 3 2" xfId="12539" xr:uid="{AFF4637F-C22D-43FF-84A2-334DA2E3A59F}"/>
    <cellStyle name="Comma 3 2 2 2 2 4 3 2 2" xfId="27950" xr:uid="{C92AA66E-4F5F-4C98-B265-A9C70F8B72D6}"/>
    <cellStyle name="Comma 3 2 2 2 2 4 3 2 2 2" xfId="58774" xr:uid="{3634B762-54BD-41C4-ACBA-DA9B7A0807CF}"/>
    <cellStyle name="Comma 3 2 2 2 2 4 3 2 3" xfId="43364" xr:uid="{1AD64A30-269A-4284-B463-B96F681F57F8}"/>
    <cellStyle name="Comma 3 2 2 2 2 4 3 3" xfId="20141" xr:uid="{660428A2-B458-4C48-A09B-CD6126F5A090}"/>
    <cellStyle name="Comma 3 2 2 2 2 4 3 3 2" xfId="50965" xr:uid="{C3099F03-BF86-47CF-95E4-B0899D3C95B4}"/>
    <cellStyle name="Comma 3 2 2 2 2 4 3 4" xfId="35555" xr:uid="{76A61331-D987-411A-9BE1-84E42F4C76A4}"/>
    <cellStyle name="Comma 3 2 2 2 2 4 4" xfId="8736" xr:uid="{D83F2379-3955-467B-9A38-7C318F2905F2}"/>
    <cellStyle name="Comma 3 2 2 2 2 4 4 2" xfId="24147" xr:uid="{6453548B-6A9C-482A-B3F5-B18475BB521D}"/>
    <cellStyle name="Comma 3 2 2 2 2 4 4 2 2" xfId="54971" xr:uid="{1C81F23F-2510-4F77-9A72-E6BE154D0A4E}"/>
    <cellStyle name="Comma 3 2 2 2 2 4 4 3" xfId="39561" xr:uid="{7607966C-C41E-4F6C-A5CB-316329C6939F}"/>
    <cellStyle name="Comma 3 2 2 2 2 4 5" xfId="16338" xr:uid="{8612B25C-9441-4F4E-B70F-1C63EE463A07}"/>
    <cellStyle name="Comma 3 2 2 2 2 4 5 2" xfId="47162" xr:uid="{B1A5B7A4-6068-44F3-93EC-98257EAD3AF5}"/>
    <cellStyle name="Comma 3 2 2 2 2 4 6" xfId="31752" xr:uid="{F3A90508-5D2E-4238-BCE5-1E5CA9783BB8}"/>
    <cellStyle name="Comma 3 2 2 2 2 5" xfId="1558" xr:uid="{FA24D33E-0A04-4789-AD54-5AA474F12AB2}"/>
    <cellStyle name="Comma 3 2 2 2 2 5 2" xfId="3457" xr:uid="{685414ED-1F87-4447-819C-D28D148AF9ED}"/>
    <cellStyle name="Comma 3 2 2 2 2 5 2 2" xfId="7260" xr:uid="{615AA125-72B0-4BE3-ABE4-C442F05EEDA0}"/>
    <cellStyle name="Comma 3 2 2 2 2 5 2 2 2" xfId="15071" xr:uid="{7376B758-FF10-4EE1-A301-61DA2FE10FE8}"/>
    <cellStyle name="Comma 3 2 2 2 2 5 2 2 2 2" xfId="30482" xr:uid="{98A6E3D9-7055-48A5-8846-083966835142}"/>
    <cellStyle name="Comma 3 2 2 2 2 5 2 2 2 2 2" xfId="61306" xr:uid="{4C59B734-CC9A-42A7-B285-8AA148E36A19}"/>
    <cellStyle name="Comma 3 2 2 2 2 5 2 2 2 3" xfId="45896" xr:uid="{4D79A971-773D-435A-A2FE-E8DE476DA7B7}"/>
    <cellStyle name="Comma 3 2 2 2 2 5 2 2 3" xfId="22673" xr:uid="{7CDD1F25-7C8D-4B0B-A936-22F9ECECA0E0}"/>
    <cellStyle name="Comma 3 2 2 2 2 5 2 2 3 2" xfId="53497" xr:uid="{8D9FE8AD-AF08-4B7C-A59B-9BFFC2501A54}"/>
    <cellStyle name="Comma 3 2 2 2 2 5 2 2 4" xfId="38087" xr:uid="{E524A547-A204-4A8D-8B2A-A737261C60EA}"/>
    <cellStyle name="Comma 3 2 2 2 2 5 2 3" xfId="11268" xr:uid="{D1865D7A-399F-460F-84AD-567172B5F0B0}"/>
    <cellStyle name="Comma 3 2 2 2 2 5 2 3 2" xfId="26679" xr:uid="{F1EF2C24-58A9-499D-8171-FF35DE063073}"/>
    <cellStyle name="Comma 3 2 2 2 2 5 2 3 2 2" xfId="57503" xr:uid="{E74BFDF3-7F56-4E19-B2D0-F872225B3D27}"/>
    <cellStyle name="Comma 3 2 2 2 2 5 2 3 3" xfId="42093" xr:uid="{B246A1C2-FF8D-4E3C-BBE6-A21CD33C8F0C}"/>
    <cellStyle name="Comma 3 2 2 2 2 5 2 4" xfId="18870" xr:uid="{161EBD1B-E8FB-4846-A7BD-326E5B3732EC}"/>
    <cellStyle name="Comma 3 2 2 2 2 5 2 4 2" xfId="49694" xr:uid="{80E71853-71D7-46B3-88BC-1369467EEF93}"/>
    <cellStyle name="Comma 3 2 2 2 2 5 2 5" xfId="34284" xr:uid="{CBB84D03-5D30-48B5-A0C7-B76D0A9E3D93}"/>
    <cellStyle name="Comma 3 2 2 2 2 5 3" xfId="5361" xr:uid="{99B7B8AC-1AC6-4C3F-BAA2-D1B3481AAD1B}"/>
    <cellStyle name="Comma 3 2 2 2 2 5 3 2" xfId="13172" xr:uid="{3BB92952-994C-43B1-BA8A-B9F2EFC2ED2C}"/>
    <cellStyle name="Comma 3 2 2 2 2 5 3 2 2" xfId="28583" xr:uid="{0F7478B7-0D72-4FCE-B68D-726A4A4455AF}"/>
    <cellStyle name="Comma 3 2 2 2 2 5 3 2 2 2" xfId="59407" xr:uid="{5D3E8253-ED5E-4190-BFE8-76E6EEB80A86}"/>
    <cellStyle name="Comma 3 2 2 2 2 5 3 2 3" xfId="43997" xr:uid="{95CA562B-0D14-4E8A-891E-C4495F17403B}"/>
    <cellStyle name="Comma 3 2 2 2 2 5 3 3" xfId="20774" xr:uid="{8B799E2F-B9B6-4CE3-A771-B93956486C32}"/>
    <cellStyle name="Comma 3 2 2 2 2 5 3 3 2" xfId="51598" xr:uid="{64A22080-6FFC-403E-8393-1FA769E1349A}"/>
    <cellStyle name="Comma 3 2 2 2 2 5 3 4" xfId="36188" xr:uid="{9877E16E-EE2D-4574-B9D5-44A8F9F5469C}"/>
    <cellStyle name="Comma 3 2 2 2 2 5 4" xfId="9369" xr:uid="{34F19713-C20A-43DE-A9BA-294E81311D22}"/>
    <cellStyle name="Comma 3 2 2 2 2 5 4 2" xfId="24780" xr:uid="{8F0A96A4-4039-4096-8F7A-B44EACA19EAE}"/>
    <cellStyle name="Comma 3 2 2 2 2 5 4 2 2" xfId="55604" xr:uid="{4E96290B-C2AF-49B8-A412-FD0D766EA653}"/>
    <cellStyle name="Comma 3 2 2 2 2 5 4 3" xfId="40194" xr:uid="{28B5C617-D717-4E6A-A855-2F89996E831B}"/>
    <cellStyle name="Comma 3 2 2 2 2 5 5" xfId="16971" xr:uid="{C474961A-3BBA-4B86-B028-DE848E40505E}"/>
    <cellStyle name="Comma 3 2 2 2 2 5 5 2" xfId="47795" xr:uid="{7A591886-C92A-4F34-9B12-123AC07765ED}"/>
    <cellStyle name="Comma 3 2 2 2 2 5 6" xfId="32385" xr:uid="{6D919999-13D4-4D0B-B1D8-60BD3C0B089A}"/>
    <cellStyle name="Comma 3 2 2 2 2 6" xfId="2191" xr:uid="{6F7DCDF4-3460-4BFB-B6C7-12B318E2CE08}"/>
    <cellStyle name="Comma 3 2 2 2 2 6 2" xfId="5994" xr:uid="{131ADAE9-29C0-440C-A89D-DFEF86C3C401}"/>
    <cellStyle name="Comma 3 2 2 2 2 6 2 2" xfId="13805" xr:uid="{09EEC12D-C4D8-47EB-BED1-57D93AF3E21F}"/>
    <cellStyle name="Comma 3 2 2 2 2 6 2 2 2" xfId="29216" xr:uid="{15E9144E-4B2B-4C44-8628-6358FA9E1A3A}"/>
    <cellStyle name="Comma 3 2 2 2 2 6 2 2 2 2" xfId="60040" xr:uid="{758991B7-CBBE-4908-8B43-3C6D4724C1AA}"/>
    <cellStyle name="Comma 3 2 2 2 2 6 2 2 3" xfId="44630" xr:uid="{44A5F07C-9D89-40A5-A164-023F204B7825}"/>
    <cellStyle name="Comma 3 2 2 2 2 6 2 3" xfId="21407" xr:uid="{599717F1-881E-4FDA-AF0A-0BF956F35713}"/>
    <cellStyle name="Comma 3 2 2 2 2 6 2 3 2" xfId="52231" xr:uid="{129EB138-62FA-48FA-B4B3-E5BBCD4FFEE4}"/>
    <cellStyle name="Comma 3 2 2 2 2 6 2 4" xfId="36821" xr:uid="{E0FFF0F1-8089-4556-8F16-BBAD3DE00264}"/>
    <cellStyle name="Comma 3 2 2 2 2 6 3" xfId="10002" xr:uid="{B62A7194-F7C0-4FBE-927F-DF2A6802C9D7}"/>
    <cellStyle name="Comma 3 2 2 2 2 6 3 2" xfId="25413" xr:uid="{A86ABFB3-76A9-499A-9E8B-5DFF8A62716D}"/>
    <cellStyle name="Comma 3 2 2 2 2 6 3 2 2" xfId="56237" xr:uid="{F9E04A5B-A00F-45EA-8E94-C07DB22672D0}"/>
    <cellStyle name="Comma 3 2 2 2 2 6 3 3" xfId="40827" xr:uid="{DB41524E-1656-43F5-BA4B-2C91DB561304}"/>
    <cellStyle name="Comma 3 2 2 2 2 6 4" xfId="17604" xr:uid="{F4A481A6-0B83-4203-AED1-031A2964086E}"/>
    <cellStyle name="Comma 3 2 2 2 2 6 4 2" xfId="48428" xr:uid="{EFC3714E-8DF0-43C9-9A9E-E6019815E39C}"/>
    <cellStyle name="Comma 3 2 2 2 2 6 5" xfId="33018" xr:uid="{80BE6186-65FC-449C-B695-7A8480C0B99A}"/>
    <cellStyle name="Comma 3 2 2 2 2 7" xfId="4095" xr:uid="{79D8714E-AE1E-4318-B2DC-F454B3D59AAC}"/>
    <cellStyle name="Comma 3 2 2 2 2 7 2" xfId="11906" xr:uid="{65F6059E-3ECF-4296-BB12-7883EED8716B}"/>
    <cellStyle name="Comma 3 2 2 2 2 7 2 2" xfId="27317" xr:uid="{7147F775-A3B4-4589-934A-BD5E74F04948}"/>
    <cellStyle name="Comma 3 2 2 2 2 7 2 2 2" xfId="58141" xr:uid="{B39F32D2-93AC-4EBB-A8B0-7BF89664D121}"/>
    <cellStyle name="Comma 3 2 2 2 2 7 2 3" xfId="42731" xr:uid="{F2E51386-3226-4B64-B91B-7FA227FA327C}"/>
    <cellStyle name="Comma 3 2 2 2 2 7 3" xfId="19508" xr:uid="{A51AE3AD-CDCC-4188-9B3B-C409B5B68938}"/>
    <cellStyle name="Comma 3 2 2 2 2 7 3 2" xfId="50332" xr:uid="{F0731D5A-F4F4-4172-837E-A4A11509DF2A}"/>
    <cellStyle name="Comma 3 2 2 2 2 7 4" xfId="34922" xr:uid="{15C80EF4-7015-4BF5-9E7B-EFB90EE6CE94}"/>
    <cellStyle name="Comma 3 2 2 2 2 8" xfId="8103" xr:uid="{4ED3026E-7F65-441C-98FD-34228578F398}"/>
    <cellStyle name="Comma 3 2 2 2 2 8 2" xfId="23514" xr:uid="{61DC4A70-97A8-43C8-9E1D-4B22253BF909}"/>
    <cellStyle name="Comma 3 2 2 2 2 8 2 2" xfId="54338" xr:uid="{98C7F661-EA2F-4C19-BEF4-6C558591F0E5}"/>
    <cellStyle name="Comma 3 2 2 2 2 8 3" xfId="38928" xr:uid="{C22A5A17-AABE-4FE1-878C-B05145ACCD4A}"/>
    <cellStyle name="Comma 3 2 2 2 2 9" xfId="7894" xr:uid="{1FE26E42-6151-4B47-8126-3A4C842D123D}"/>
    <cellStyle name="Comma 3 2 2 2 2 9 2" xfId="23305" xr:uid="{D19AB342-0A65-4F77-AD3B-B07BA1FC4FFE}"/>
    <cellStyle name="Comma 3 2 2 2 2 9 2 2" xfId="54129" xr:uid="{2E0656B0-8CCB-4515-8402-0CC0B6AA4174}"/>
    <cellStyle name="Comma 3 2 2 2 2 9 3" xfId="38719" xr:uid="{7AD40F6E-BB3B-49AF-9267-6B33F0A5CD04}"/>
    <cellStyle name="Comma 3 2 2 2 3" xfId="632" xr:uid="{E740218C-3C60-4122-9C52-36D863495CB8}"/>
    <cellStyle name="Comma 3 2 2 2 3 2" xfId="1265" xr:uid="{A4B8198D-B199-4126-B206-FEADBA737F13}"/>
    <cellStyle name="Comma 3 2 2 2 3 2 2" xfId="3164" xr:uid="{9EF9CD3A-BAF3-422A-B1BF-463A72678717}"/>
    <cellStyle name="Comma 3 2 2 2 3 2 2 2" xfId="6967" xr:uid="{C3F5FDAF-A86C-4922-88B0-70E677248B36}"/>
    <cellStyle name="Comma 3 2 2 2 3 2 2 2 2" xfId="14778" xr:uid="{8751F941-484B-4F7D-93F6-F29B260FBAE6}"/>
    <cellStyle name="Comma 3 2 2 2 3 2 2 2 2 2" xfId="30189" xr:uid="{E3C3CB0A-336D-42B1-9F6C-A392AE72BA5D}"/>
    <cellStyle name="Comma 3 2 2 2 3 2 2 2 2 2 2" xfId="61013" xr:uid="{CE03A341-6D79-448F-AF1E-726A203F3BF1}"/>
    <cellStyle name="Comma 3 2 2 2 3 2 2 2 2 3" xfId="45603" xr:uid="{E181EE72-8483-4A08-B6AB-FE2F4827CED7}"/>
    <cellStyle name="Comma 3 2 2 2 3 2 2 2 3" xfId="22380" xr:uid="{5B0BFAEC-7288-4B60-B077-36151B9AB97E}"/>
    <cellStyle name="Comma 3 2 2 2 3 2 2 2 3 2" xfId="53204" xr:uid="{E5F67E25-464D-4563-BB55-ADDB1C8A1210}"/>
    <cellStyle name="Comma 3 2 2 2 3 2 2 2 4" xfId="37794" xr:uid="{744D004A-F58D-4056-919F-3C408F67D4BE}"/>
    <cellStyle name="Comma 3 2 2 2 3 2 2 3" xfId="10975" xr:uid="{98D2392C-1A3A-427B-9229-286D42E84DCA}"/>
    <cellStyle name="Comma 3 2 2 2 3 2 2 3 2" xfId="26386" xr:uid="{5832E0D5-0AA1-4BA4-8EC2-2123062F73C4}"/>
    <cellStyle name="Comma 3 2 2 2 3 2 2 3 2 2" xfId="57210" xr:uid="{B928AF36-CDE4-4767-A5E2-5480A9CE1D96}"/>
    <cellStyle name="Comma 3 2 2 2 3 2 2 3 3" xfId="41800" xr:uid="{67E568E8-33D7-4905-92A7-F2A8E9A40A35}"/>
    <cellStyle name="Comma 3 2 2 2 3 2 2 4" xfId="18577" xr:uid="{02ED1E6E-338A-4121-B5D6-DA1C92FE1528}"/>
    <cellStyle name="Comma 3 2 2 2 3 2 2 4 2" xfId="49401" xr:uid="{4C301179-139F-4E91-A107-604E98226940}"/>
    <cellStyle name="Comma 3 2 2 2 3 2 2 5" xfId="33991" xr:uid="{ED75EDF2-BB04-4910-8C46-B3817839BC15}"/>
    <cellStyle name="Comma 3 2 2 2 3 2 3" xfId="5068" xr:uid="{CAAE8A90-2329-4A26-B5C4-9747AFC1244B}"/>
    <cellStyle name="Comma 3 2 2 2 3 2 3 2" xfId="12879" xr:uid="{ADDEBB40-FF9D-45DA-AE69-B4A0DBCF5F6D}"/>
    <cellStyle name="Comma 3 2 2 2 3 2 3 2 2" xfId="28290" xr:uid="{3BF58A0D-B03B-41A2-8B75-62B61646D6A7}"/>
    <cellStyle name="Comma 3 2 2 2 3 2 3 2 2 2" xfId="59114" xr:uid="{E88FC386-52E7-41C8-8D57-5F187A1469DD}"/>
    <cellStyle name="Comma 3 2 2 2 3 2 3 2 3" xfId="43704" xr:uid="{70A197BF-8BEB-4700-A912-9892DEB94737}"/>
    <cellStyle name="Comma 3 2 2 2 3 2 3 3" xfId="20481" xr:uid="{ED6669E9-22B8-48B3-9D07-1C2C60697D8B}"/>
    <cellStyle name="Comma 3 2 2 2 3 2 3 3 2" xfId="51305" xr:uid="{EBD575E4-3653-4367-8F76-CCF34DB0BA27}"/>
    <cellStyle name="Comma 3 2 2 2 3 2 3 4" xfId="35895" xr:uid="{1F949C48-BC1A-436B-8A90-A402489FF095}"/>
    <cellStyle name="Comma 3 2 2 2 3 2 4" xfId="9076" xr:uid="{79C0D5A2-2BE5-4818-B14B-8134ABE97D4D}"/>
    <cellStyle name="Comma 3 2 2 2 3 2 4 2" xfId="24487" xr:uid="{B12B5076-A03B-4553-A18D-CB4922C877CF}"/>
    <cellStyle name="Comma 3 2 2 2 3 2 4 2 2" xfId="55311" xr:uid="{BB684077-E9BE-4152-8AFB-DD35D6998C73}"/>
    <cellStyle name="Comma 3 2 2 2 3 2 4 3" xfId="39901" xr:uid="{607FC52C-A4E2-4A82-9AF3-FE0AACDB6348}"/>
    <cellStyle name="Comma 3 2 2 2 3 2 5" xfId="16678" xr:uid="{AD7B7B75-53FF-418E-9853-8E5D28F2D9DF}"/>
    <cellStyle name="Comma 3 2 2 2 3 2 5 2" xfId="47502" xr:uid="{482BC19E-495D-49CD-8078-34D906264FD4}"/>
    <cellStyle name="Comma 3 2 2 2 3 2 6" xfId="32092" xr:uid="{DB9D85CC-1C05-4CFE-9B0E-3F8C95D028A4}"/>
    <cellStyle name="Comma 3 2 2 2 3 3" xfId="1898" xr:uid="{78D0479F-E3CA-4389-9B4A-10A99E7730B8}"/>
    <cellStyle name="Comma 3 2 2 2 3 3 2" xfId="3797" xr:uid="{59A194A3-949D-4790-B561-0C1B21DEF234}"/>
    <cellStyle name="Comma 3 2 2 2 3 3 2 2" xfId="7600" xr:uid="{3BC4DBF0-26F6-4BD2-B81F-7DFF4E8032A0}"/>
    <cellStyle name="Comma 3 2 2 2 3 3 2 2 2" xfId="15411" xr:uid="{71725106-62BF-4BFB-9E9C-005CC32F14D2}"/>
    <cellStyle name="Comma 3 2 2 2 3 3 2 2 2 2" xfId="30822" xr:uid="{A83075C3-D480-4DCE-A48F-D11039672F00}"/>
    <cellStyle name="Comma 3 2 2 2 3 3 2 2 2 2 2" xfId="61646" xr:uid="{5EF9BB9B-4E37-4816-942A-F1F351BE9256}"/>
    <cellStyle name="Comma 3 2 2 2 3 3 2 2 2 3" xfId="46236" xr:uid="{688FADC2-E906-4C2B-A978-2D0DE287E25F}"/>
    <cellStyle name="Comma 3 2 2 2 3 3 2 2 3" xfId="23013" xr:uid="{6D9351DE-02A6-4B44-A79E-8C1FDBC33F7C}"/>
    <cellStyle name="Comma 3 2 2 2 3 3 2 2 3 2" xfId="53837" xr:uid="{2EFAA7BC-4D14-46B7-A5E3-00E02580AF0F}"/>
    <cellStyle name="Comma 3 2 2 2 3 3 2 2 4" xfId="38427" xr:uid="{EF47432C-5A52-464A-9F09-745DA1F61EE6}"/>
    <cellStyle name="Comma 3 2 2 2 3 3 2 3" xfId="11608" xr:uid="{FB7A547F-A95A-46CE-B2A7-9AFBADAC6046}"/>
    <cellStyle name="Comma 3 2 2 2 3 3 2 3 2" xfId="27019" xr:uid="{2861206A-E7CD-41FF-8021-E9B233B101E8}"/>
    <cellStyle name="Comma 3 2 2 2 3 3 2 3 2 2" xfId="57843" xr:uid="{FAB5C75C-1450-4467-80CF-5183DD26D2B5}"/>
    <cellStyle name="Comma 3 2 2 2 3 3 2 3 3" xfId="42433" xr:uid="{8AA04D28-D905-4420-952E-E0B00FDD50DF}"/>
    <cellStyle name="Comma 3 2 2 2 3 3 2 4" xfId="19210" xr:uid="{1F1388E6-3606-49C0-AF26-BBE7F6E6CB65}"/>
    <cellStyle name="Comma 3 2 2 2 3 3 2 4 2" xfId="50034" xr:uid="{48120734-7AFC-46D1-B1B3-71CA6C49BC6C}"/>
    <cellStyle name="Comma 3 2 2 2 3 3 2 5" xfId="34624" xr:uid="{C79DC516-36C7-4D30-B201-78C04EF0DB7C}"/>
    <cellStyle name="Comma 3 2 2 2 3 3 3" xfId="5701" xr:uid="{D17FE946-1C6D-4B8C-BE27-FE6A685D0518}"/>
    <cellStyle name="Comma 3 2 2 2 3 3 3 2" xfId="13512" xr:uid="{F5A0C18B-9110-4AD5-B1C6-644059F9FC41}"/>
    <cellStyle name="Comma 3 2 2 2 3 3 3 2 2" xfId="28923" xr:uid="{32B00C3D-9310-426A-B91E-E128F3D5DEC5}"/>
    <cellStyle name="Comma 3 2 2 2 3 3 3 2 2 2" xfId="59747" xr:uid="{633B82CF-3DB3-4FF5-873A-81D9812AD461}"/>
    <cellStyle name="Comma 3 2 2 2 3 3 3 2 3" xfId="44337" xr:uid="{0E2977E4-F575-4D9F-B163-64CE4C243B63}"/>
    <cellStyle name="Comma 3 2 2 2 3 3 3 3" xfId="21114" xr:uid="{E9748B14-D919-403B-B39B-6C5EB66104C7}"/>
    <cellStyle name="Comma 3 2 2 2 3 3 3 3 2" xfId="51938" xr:uid="{0EBE9960-0FA5-4ACD-9414-DF530962C70E}"/>
    <cellStyle name="Comma 3 2 2 2 3 3 3 4" xfId="36528" xr:uid="{8C842B6A-E4AF-4545-9F27-70BA0B7A1A4D}"/>
    <cellStyle name="Comma 3 2 2 2 3 3 4" xfId="9709" xr:uid="{142B459C-5D3B-47DA-BFCE-EF0518EB630A}"/>
    <cellStyle name="Comma 3 2 2 2 3 3 4 2" xfId="25120" xr:uid="{A91B163E-0C04-418C-874E-CA7C9183F0E1}"/>
    <cellStyle name="Comma 3 2 2 2 3 3 4 2 2" xfId="55944" xr:uid="{BB5C25F1-4E3B-47F6-A273-73F8805342C4}"/>
    <cellStyle name="Comma 3 2 2 2 3 3 4 3" xfId="40534" xr:uid="{25C7C83B-F0F1-4545-8B5A-7B9BC3C7D7FD}"/>
    <cellStyle name="Comma 3 2 2 2 3 3 5" xfId="17311" xr:uid="{BE191AF4-5512-45E6-8865-69186EE93F09}"/>
    <cellStyle name="Comma 3 2 2 2 3 3 5 2" xfId="48135" xr:uid="{70FA301C-02BF-4625-B336-415574460669}"/>
    <cellStyle name="Comma 3 2 2 2 3 3 6" xfId="32725" xr:uid="{65008BD5-DB81-443D-94B9-4F7321E5EBCD}"/>
    <cellStyle name="Comma 3 2 2 2 3 4" xfId="2531" xr:uid="{77CDD421-A3E4-4255-8961-031B413304C7}"/>
    <cellStyle name="Comma 3 2 2 2 3 4 2" xfId="6334" xr:uid="{93CEEBBC-2668-4F69-852F-246DFEB88515}"/>
    <cellStyle name="Comma 3 2 2 2 3 4 2 2" xfId="14145" xr:uid="{1987727F-6047-4494-B930-39709E8FEE23}"/>
    <cellStyle name="Comma 3 2 2 2 3 4 2 2 2" xfId="29556" xr:uid="{BE53A172-6C06-405D-B931-C2C8956A4995}"/>
    <cellStyle name="Comma 3 2 2 2 3 4 2 2 2 2" xfId="60380" xr:uid="{0672E1F7-FEDF-4826-A68D-26C38CC5B281}"/>
    <cellStyle name="Comma 3 2 2 2 3 4 2 2 3" xfId="44970" xr:uid="{ACB23091-DB0C-4327-AD7E-8C2010AEF322}"/>
    <cellStyle name="Comma 3 2 2 2 3 4 2 3" xfId="21747" xr:uid="{CC8B8077-DDED-456E-BC4A-D1B6A7279DCF}"/>
    <cellStyle name="Comma 3 2 2 2 3 4 2 3 2" xfId="52571" xr:uid="{57B78B40-2E4F-40F7-81F9-2C01615E5B2D}"/>
    <cellStyle name="Comma 3 2 2 2 3 4 2 4" xfId="37161" xr:uid="{7A1C9336-8FBA-4FF7-A709-CDD2C8ECAF8A}"/>
    <cellStyle name="Comma 3 2 2 2 3 4 3" xfId="10342" xr:uid="{9D6B3273-1675-454E-807B-2932D9BCE84D}"/>
    <cellStyle name="Comma 3 2 2 2 3 4 3 2" xfId="25753" xr:uid="{1830BF63-FD9E-4EA9-8683-D5B8374D315A}"/>
    <cellStyle name="Comma 3 2 2 2 3 4 3 2 2" xfId="56577" xr:uid="{5B4E460B-79E5-4EDA-92CB-BFAD83618E6C}"/>
    <cellStyle name="Comma 3 2 2 2 3 4 3 3" xfId="41167" xr:uid="{C2B573CF-8FD3-4650-90D3-2DD45AFD26DE}"/>
    <cellStyle name="Comma 3 2 2 2 3 4 4" xfId="17944" xr:uid="{F7F596F5-6279-41D9-B0B5-C04B2DC59862}"/>
    <cellStyle name="Comma 3 2 2 2 3 4 4 2" xfId="48768" xr:uid="{56A7E1EA-B29A-4254-B4B9-CC6DBAA103AF}"/>
    <cellStyle name="Comma 3 2 2 2 3 4 5" xfId="33358" xr:uid="{7C37AF59-7EAB-4BC1-8255-0BD2760F3256}"/>
    <cellStyle name="Comma 3 2 2 2 3 5" xfId="4435" xr:uid="{2510B650-9E5A-412C-B33E-65087D33DCD8}"/>
    <cellStyle name="Comma 3 2 2 2 3 5 2" xfId="12246" xr:uid="{F17BE02F-9831-4BEA-9723-FD00471B22BC}"/>
    <cellStyle name="Comma 3 2 2 2 3 5 2 2" xfId="27657" xr:uid="{6198930E-A954-433C-8024-86E2849FCEB2}"/>
    <cellStyle name="Comma 3 2 2 2 3 5 2 2 2" xfId="58481" xr:uid="{9897B550-8BAA-4BE0-8399-BBF9E355BDD2}"/>
    <cellStyle name="Comma 3 2 2 2 3 5 2 3" xfId="43071" xr:uid="{4A5045EC-3EE7-453B-81FA-EDFE82D017FA}"/>
    <cellStyle name="Comma 3 2 2 2 3 5 3" xfId="19848" xr:uid="{A7706FF3-9BE0-47B8-8998-6D37E2F951BB}"/>
    <cellStyle name="Comma 3 2 2 2 3 5 3 2" xfId="50672" xr:uid="{4430AE16-1F46-4015-B0E6-CAF960047EFF}"/>
    <cellStyle name="Comma 3 2 2 2 3 5 4" xfId="35262" xr:uid="{EAB3C731-71ED-4625-A683-54CAA61AFE95}"/>
    <cellStyle name="Comma 3 2 2 2 3 6" xfId="8443" xr:uid="{E978D95E-2C0D-46BF-83A4-4D97F32945F9}"/>
    <cellStyle name="Comma 3 2 2 2 3 6 2" xfId="23854" xr:uid="{5C27A261-5BE5-4C90-8A01-7C508FF675E2}"/>
    <cellStyle name="Comma 3 2 2 2 3 6 2 2" xfId="54678" xr:uid="{737825E0-B09A-4F83-AA25-451FF686CCAE}"/>
    <cellStyle name="Comma 3 2 2 2 3 6 3" xfId="39268" xr:uid="{80EC0CCC-AFE2-42F6-990E-44294043A774}"/>
    <cellStyle name="Comma 3 2 2 2 3 7" xfId="16045" xr:uid="{048530A8-DA15-4B79-830C-B250A6130FB6}"/>
    <cellStyle name="Comma 3 2 2 2 3 7 2" xfId="46869" xr:uid="{2DC378D4-27AD-4A7F-9706-84BF0EF5C75D}"/>
    <cellStyle name="Comma 3 2 2 2 3 8" xfId="31459" xr:uid="{CE83246F-B37A-431D-8EEB-6754DD011800}"/>
    <cellStyle name="Comma 3 2 2 2 4" xfId="423" xr:uid="{1DF9D17A-E064-43FD-B80C-E30A299AAC0B}"/>
    <cellStyle name="Comma 3 2 2 2 4 2" xfId="1056" xr:uid="{C6A85166-58C9-4827-9C0B-B89C5EC98F83}"/>
    <cellStyle name="Comma 3 2 2 2 4 2 2" xfId="2955" xr:uid="{00EB4546-A4C5-47A4-A3D2-C18C0FD4597D}"/>
    <cellStyle name="Comma 3 2 2 2 4 2 2 2" xfId="6758" xr:uid="{2413A90A-FDAD-4240-903B-0889C53538C6}"/>
    <cellStyle name="Comma 3 2 2 2 4 2 2 2 2" xfId="14569" xr:uid="{373DDE77-88EC-4C17-9C34-FC46D1EDDC02}"/>
    <cellStyle name="Comma 3 2 2 2 4 2 2 2 2 2" xfId="29980" xr:uid="{065C9623-377E-4D18-AAA9-ECA7873DD152}"/>
    <cellStyle name="Comma 3 2 2 2 4 2 2 2 2 2 2" xfId="60804" xr:uid="{F5E2A393-8461-4833-99BB-3A2A6D34CBE6}"/>
    <cellStyle name="Comma 3 2 2 2 4 2 2 2 2 3" xfId="45394" xr:uid="{5A0864C4-916F-4CA1-8D5E-175C33055B64}"/>
    <cellStyle name="Comma 3 2 2 2 4 2 2 2 3" xfId="22171" xr:uid="{57002B8D-1BC2-4F7E-A236-7407F251B3DA}"/>
    <cellStyle name="Comma 3 2 2 2 4 2 2 2 3 2" xfId="52995" xr:uid="{224EDC2F-32B6-4BF7-A672-EF58093B180A}"/>
    <cellStyle name="Comma 3 2 2 2 4 2 2 2 4" xfId="37585" xr:uid="{7157D6F8-4995-421F-9CC7-04A0EFAF5843}"/>
    <cellStyle name="Comma 3 2 2 2 4 2 2 3" xfId="10766" xr:uid="{60AB0768-C5F1-4D21-B794-550A7F492087}"/>
    <cellStyle name="Comma 3 2 2 2 4 2 2 3 2" xfId="26177" xr:uid="{420BD63D-48DA-47E2-8AB9-CB12DD0E9959}"/>
    <cellStyle name="Comma 3 2 2 2 4 2 2 3 2 2" xfId="57001" xr:uid="{F85B882D-1982-4B58-A12E-7C4BE6C9E671}"/>
    <cellStyle name="Comma 3 2 2 2 4 2 2 3 3" xfId="41591" xr:uid="{56585BAB-E300-4D38-87C5-E4EB4120884A}"/>
    <cellStyle name="Comma 3 2 2 2 4 2 2 4" xfId="18368" xr:uid="{BE11F96A-0FE8-4694-A4C6-5AE53FC865D3}"/>
    <cellStyle name="Comma 3 2 2 2 4 2 2 4 2" xfId="49192" xr:uid="{92BB9EC1-484B-4C82-8861-D5F511114F04}"/>
    <cellStyle name="Comma 3 2 2 2 4 2 2 5" xfId="33782" xr:uid="{F31EB93D-ACE5-4C7D-836F-BD3091977821}"/>
    <cellStyle name="Comma 3 2 2 2 4 2 3" xfId="4859" xr:uid="{68210C4D-6980-449A-92B3-077CECF35F47}"/>
    <cellStyle name="Comma 3 2 2 2 4 2 3 2" xfId="12670" xr:uid="{D7D00C31-B225-4F51-883F-8723893C0BCB}"/>
    <cellStyle name="Comma 3 2 2 2 4 2 3 2 2" xfId="28081" xr:uid="{E2E23495-62E8-462B-B2D0-DC8C37ECF12C}"/>
    <cellStyle name="Comma 3 2 2 2 4 2 3 2 2 2" xfId="58905" xr:uid="{6A531E74-E676-4DC2-B4AF-046C26344BC2}"/>
    <cellStyle name="Comma 3 2 2 2 4 2 3 2 3" xfId="43495" xr:uid="{20F36E6F-206D-4D9F-8296-BD07D0CFD8C1}"/>
    <cellStyle name="Comma 3 2 2 2 4 2 3 3" xfId="20272" xr:uid="{1BD5EACA-04C1-4C0D-ABC0-4DC98F3456D9}"/>
    <cellStyle name="Comma 3 2 2 2 4 2 3 3 2" xfId="51096" xr:uid="{C78534BE-8DF8-40C7-96AA-4827E22A9BA8}"/>
    <cellStyle name="Comma 3 2 2 2 4 2 3 4" xfId="35686" xr:uid="{D7DF38EC-1C40-4B01-9807-8B9D52596BDF}"/>
    <cellStyle name="Comma 3 2 2 2 4 2 4" xfId="8867" xr:uid="{1ACF801D-93BE-4EC0-8B68-E4A6AA66B531}"/>
    <cellStyle name="Comma 3 2 2 2 4 2 4 2" xfId="24278" xr:uid="{3FEDBD45-3A45-4220-B786-E4A1195B2843}"/>
    <cellStyle name="Comma 3 2 2 2 4 2 4 2 2" xfId="55102" xr:uid="{0E454004-72C8-46F7-A7D5-3C73533E4500}"/>
    <cellStyle name="Comma 3 2 2 2 4 2 4 3" xfId="39692" xr:uid="{6EFFFF9C-1EBC-42CE-B475-CB677B9C855A}"/>
    <cellStyle name="Comma 3 2 2 2 4 2 5" xfId="16469" xr:uid="{3161198B-45F7-4116-AB9D-23636C03BB4B}"/>
    <cellStyle name="Comma 3 2 2 2 4 2 5 2" xfId="47293" xr:uid="{FE97B68B-6A1A-4777-A041-6A42C0565213}"/>
    <cellStyle name="Comma 3 2 2 2 4 2 6" xfId="31883" xr:uid="{396C25E8-B16D-4CB5-8D7D-07C41761D8FD}"/>
    <cellStyle name="Comma 3 2 2 2 4 3" xfId="1689" xr:uid="{2272C1F8-47C6-44DA-9A9C-6DFA7CB95A9D}"/>
    <cellStyle name="Comma 3 2 2 2 4 3 2" xfId="3588" xr:uid="{BEACEB71-BDC1-4546-885C-2FC31E096254}"/>
    <cellStyle name="Comma 3 2 2 2 4 3 2 2" xfId="7391" xr:uid="{19A5CCEA-6B22-4712-89AA-4FFC4FE3BE7D}"/>
    <cellStyle name="Comma 3 2 2 2 4 3 2 2 2" xfId="15202" xr:uid="{EAA2AC2A-2191-4D45-B2F8-A64C25E9D653}"/>
    <cellStyle name="Comma 3 2 2 2 4 3 2 2 2 2" xfId="30613" xr:uid="{3D928B79-4021-4390-9C4C-37B63925BB3D}"/>
    <cellStyle name="Comma 3 2 2 2 4 3 2 2 2 2 2" xfId="61437" xr:uid="{D0D72760-5999-4DB6-9ABD-0C5A9E869587}"/>
    <cellStyle name="Comma 3 2 2 2 4 3 2 2 2 3" xfId="46027" xr:uid="{44F23D1F-28D1-4672-84F9-545AB26042E4}"/>
    <cellStyle name="Comma 3 2 2 2 4 3 2 2 3" xfId="22804" xr:uid="{BF05350A-7AB0-4967-BC7A-8C2E01D9BCB0}"/>
    <cellStyle name="Comma 3 2 2 2 4 3 2 2 3 2" xfId="53628" xr:uid="{6290F007-869C-4005-A8E3-4062BFA6E23F}"/>
    <cellStyle name="Comma 3 2 2 2 4 3 2 2 4" xfId="38218" xr:uid="{6C0614ED-8F86-4EB9-99C9-7BE89A5DC1C8}"/>
    <cellStyle name="Comma 3 2 2 2 4 3 2 3" xfId="11399" xr:uid="{A9C62D88-1982-4EA3-9B3C-8391DCA9DFDE}"/>
    <cellStyle name="Comma 3 2 2 2 4 3 2 3 2" xfId="26810" xr:uid="{6A051767-5AF1-44B5-B689-6F151023DD2D}"/>
    <cellStyle name="Comma 3 2 2 2 4 3 2 3 2 2" xfId="57634" xr:uid="{036FD929-B921-4875-8D28-9CC02FC15338}"/>
    <cellStyle name="Comma 3 2 2 2 4 3 2 3 3" xfId="42224" xr:uid="{11FF7250-38B9-4691-9C98-EB5B27E21CB2}"/>
    <cellStyle name="Comma 3 2 2 2 4 3 2 4" xfId="19001" xr:uid="{06D6121F-B12E-46D0-87CE-72CB7F58A234}"/>
    <cellStyle name="Comma 3 2 2 2 4 3 2 4 2" xfId="49825" xr:uid="{02035C50-07C0-42DC-B427-E375ADD1628B}"/>
    <cellStyle name="Comma 3 2 2 2 4 3 2 5" xfId="34415" xr:uid="{118FF14B-1613-455C-93BE-0B04404F21D4}"/>
    <cellStyle name="Comma 3 2 2 2 4 3 3" xfId="5492" xr:uid="{16C0CDCC-3966-419D-ACB9-6D00A5CFC710}"/>
    <cellStyle name="Comma 3 2 2 2 4 3 3 2" xfId="13303" xr:uid="{358E9BA8-F005-4263-8454-E74CF51A387A}"/>
    <cellStyle name="Comma 3 2 2 2 4 3 3 2 2" xfId="28714" xr:uid="{A0C14E15-188B-4E61-B908-62517247C6FC}"/>
    <cellStyle name="Comma 3 2 2 2 4 3 3 2 2 2" xfId="59538" xr:uid="{407D3504-99AA-405A-9847-09C7925C0403}"/>
    <cellStyle name="Comma 3 2 2 2 4 3 3 2 3" xfId="44128" xr:uid="{34BDAEF1-1DD6-4059-B856-3DFFCDE1B834}"/>
    <cellStyle name="Comma 3 2 2 2 4 3 3 3" xfId="20905" xr:uid="{E60DC7A0-CBE0-4748-B2A7-6BC8792D3D39}"/>
    <cellStyle name="Comma 3 2 2 2 4 3 3 3 2" xfId="51729" xr:uid="{4B385C84-D096-462B-B6D3-DAFF6812AAF0}"/>
    <cellStyle name="Comma 3 2 2 2 4 3 3 4" xfId="36319" xr:uid="{9974B037-76F8-47B7-9362-CBA4AEEA461B}"/>
    <cellStyle name="Comma 3 2 2 2 4 3 4" xfId="9500" xr:uid="{CAECFC9F-70F1-40A1-9AC8-06A38755A869}"/>
    <cellStyle name="Comma 3 2 2 2 4 3 4 2" xfId="24911" xr:uid="{61A7F230-7AE6-4BA9-B6C9-AB51620AE540}"/>
    <cellStyle name="Comma 3 2 2 2 4 3 4 2 2" xfId="55735" xr:uid="{28AEB2E2-36CA-4821-A0E4-51A354BB88D5}"/>
    <cellStyle name="Comma 3 2 2 2 4 3 4 3" xfId="40325" xr:uid="{EAF80588-36EF-4D47-848E-A4E8C17881E7}"/>
    <cellStyle name="Comma 3 2 2 2 4 3 5" xfId="17102" xr:uid="{B9C6417A-5B84-48A6-9BB7-E60A079A4440}"/>
    <cellStyle name="Comma 3 2 2 2 4 3 5 2" xfId="47926" xr:uid="{975D5649-7A01-4C80-8D4E-A7EF92269832}"/>
    <cellStyle name="Comma 3 2 2 2 4 3 6" xfId="32516" xr:uid="{71505DF4-DB7F-476A-82D2-8007EB8A8865}"/>
    <cellStyle name="Comma 3 2 2 2 4 4" xfId="2322" xr:uid="{2888824C-EBE7-4B7D-AE01-32A781E14672}"/>
    <cellStyle name="Comma 3 2 2 2 4 4 2" xfId="6125" xr:uid="{5A1DE5A1-BCB3-4EFC-AE06-EA3137DDB913}"/>
    <cellStyle name="Comma 3 2 2 2 4 4 2 2" xfId="13936" xr:uid="{EB833269-1B33-40B8-85B0-FCFDAC75F1BD}"/>
    <cellStyle name="Comma 3 2 2 2 4 4 2 2 2" xfId="29347" xr:uid="{8D39511A-35B3-4E00-B526-6152FA4A2E9E}"/>
    <cellStyle name="Comma 3 2 2 2 4 4 2 2 2 2" xfId="60171" xr:uid="{F166D7C2-BEE9-4097-904F-FCA7B49F0877}"/>
    <cellStyle name="Comma 3 2 2 2 4 4 2 2 3" xfId="44761" xr:uid="{C4C0E58F-EA07-4E6D-9134-0834876B07DF}"/>
    <cellStyle name="Comma 3 2 2 2 4 4 2 3" xfId="21538" xr:uid="{76DF6F69-706F-4DEB-8182-609246DA79D3}"/>
    <cellStyle name="Comma 3 2 2 2 4 4 2 3 2" xfId="52362" xr:uid="{DFBF2B7E-7A51-4F4D-8CA0-B887B6209AED}"/>
    <cellStyle name="Comma 3 2 2 2 4 4 2 4" xfId="36952" xr:uid="{4C640A97-EFF0-4FBA-9E8F-2BC45B34A63F}"/>
    <cellStyle name="Comma 3 2 2 2 4 4 3" xfId="10133" xr:uid="{525A607B-73BA-44F1-988D-95C79C228A95}"/>
    <cellStyle name="Comma 3 2 2 2 4 4 3 2" xfId="25544" xr:uid="{55585687-087B-41D6-82BF-D7A9C6953708}"/>
    <cellStyle name="Comma 3 2 2 2 4 4 3 2 2" xfId="56368" xr:uid="{5963D8F3-DA8E-4138-9F47-C153F1FD9072}"/>
    <cellStyle name="Comma 3 2 2 2 4 4 3 3" xfId="40958" xr:uid="{CA4AC550-ECA0-4319-BFEA-B131C2DB5DA9}"/>
    <cellStyle name="Comma 3 2 2 2 4 4 4" xfId="17735" xr:uid="{92B8D864-E7BE-4E38-84A9-7C2B3D2BA5FD}"/>
    <cellStyle name="Comma 3 2 2 2 4 4 4 2" xfId="48559" xr:uid="{965DB717-2096-403A-8AA3-CD6A5A24B36B}"/>
    <cellStyle name="Comma 3 2 2 2 4 4 5" xfId="33149" xr:uid="{CA3200C9-B82E-4D1B-813F-557735363E29}"/>
    <cellStyle name="Comma 3 2 2 2 4 5" xfId="4226" xr:uid="{E4ABC6FD-9341-48A7-8836-A6D9BC5C4C80}"/>
    <cellStyle name="Comma 3 2 2 2 4 5 2" xfId="12037" xr:uid="{2617470D-2D29-45F7-983C-71ABCAAD7D77}"/>
    <cellStyle name="Comma 3 2 2 2 4 5 2 2" xfId="27448" xr:uid="{4F1F9761-626A-4D19-89BF-33D010520439}"/>
    <cellStyle name="Comma 3 2 2 2 4 5 2 2 2" xfId="58272" xr:uid="{04F73083-65DA-492E-B107-E4DEB1398FD5}"/>
    <cellStyle name="Comma 3 2 2 2 4 5 2 3" xfId="42862" xr:uid="{05F507A7-415F-408E-B849-071BB7861D95}"/>
    <cellStyle name="Comma 3 2 2 2 4 5 3" xfId="19639" xr:uid="{9FE21520-8C0F-4751-8BBE-634F94DC403C}"/>
    <cellStyle name="Comma 3 2 2 2 4 5 3 2" xfId="50463" xr:uid="{2A0EB96B-9E00-46D1-813C-375815DE7321}"/>
    <cellStyle name="Comma 3 2 2 2 4 5 4" xfId="35053" xr:uid="{3992DF3D-2912-48EA-A136-ED76E378CC54}"/>
    <cellStyle name="Comma 3 2 2 2 4 6" xfId="8234" xr:uid="{DF70D69A-05D1-44B6-9A04-C570BD1B09C1}"/>
    <cellStyle name="Comma 3 2 2 2 4 6 2" xfId="23645" xr:uid="{5E701C6E-E18B-4AA4-9739-1F93363B45F3}"/>
    <cellStyle name="Comma 3 2 2 2 4 6 2 2" xfId="54469" xr:uid="{24F415F1-DC3B-4BFF-957B-9DCFB4F51388}"/>
    <cellStyle name="Comma 3 2 2 2 4 6 3" xfId="39059" xr:uid="{0FEB9C0A-2B5A-4D05-BED0-838AA8E60754}"/>
    <cellStyle name="Comma 3 2 2 2 4 7" xfId="15836" xr:uid="{7D3E1094-1D96-4718-BC5A-DBFF601255CD}"/>
    <cellStyle name="Comma 3 2 2 2 4 7 2" xfId="46660" xr:uid="{B6995324-A37C-4D72-B9E6-E35DBD9E3EFD}"/>
    <cellStyle name="Comma 3 2 2 2 4 8" xfId="31250" xr:uid="{2100CCEE-1BDC-43F6-A818-62F473436A94}"/>
    <cellStyle name="Comma 3 2 2 2 5" xfId="843" xr:uid="{90F576D3-4402-41A8-9EB2-90E4C6899B41}"/>
    <cellStyle name="Comma 3 2 2 2 5 2" xfId="2742" xr:uid="{28D29662-2298-43D1-A45A-B86FFB21253E}"/>
    <cellStyle name="Comma 3 2 2 2 5 2 2" xfId="6545" xr:uid="{30E8DC64-4648-4A7E-BE91-AFCB8DC62D49}"/>
    <cellStyle name="Comma 3 2 2 2 5 2 2 2" xfId="14356" xr:uid="{9DDEB015-93FC-4B2D-BDCD-0FCA595E5892}"/>
    <cellStyle name="Comma 3 2 2 2 5 2 2 2 2" xfId="29767" xr:uid="{5E5E2B6A-3C42-4890-B170-225555691C10}"/>
    <cellStyle name="Comma 3 2 2 2 5 2 2 2 2 2" xfId="60591" xr:uid="{FE27A28D-7FF9-4218-BF46-51C7F88645D9}"/>
    <cellStyle name="Comma 3 2 2 2 5 2 2 2 3" xfId="45181" xr:uid="{DDABBF2C-1FD0-429C-83D3-A10B1A0775B9}"/>
    <cellStyle name="Comma 3 2 2 2 5 2 2 3" xfId="21958" xr:uid="{361EE629-86F5-45BC-938E-F1B74DC9C14D}"/>
    <cellStyle name="Comma 3 2 2 2 5 2 2 3 2" xfId="52782" xr:uid="{C3FD82F0-73A2-4705-B512-0F582AE08684}"/>
    <cellStyle name="Comma 3 2 2 2 5 2 2 4" xfId="37372" xr:uid="{679CAFA1-82C7-4F6D-AF60-DAEC4A1CDDE9}"/>
    <cellStyle name="Comma 3 2 2 2 5 2 3" xfId="10553" xr:uid="{11C7BAFE-527A-4282-B8DF-83675C454FD6}"/>
    <cellStyle name="Comma 3 2 2 2 5 2 3 2" xfId="25964" xr:uid="{5F5AEC57-1342-4E9F-B0DE-EBC2CB4DD159}"/>
    <cellStyle name="Comma 3 2 2 2 5 2 3 2 2" xfId="56788" xr:uid="{69814112-5F64-426A-B8EF-E5293424E3E7}"/>
    <cellStyle name="Comma 3 2 2 2 5 2 3 3" xfId="41378" xr:uid="{DF2EA664-28D4-4791-8116-0493D2813AE6}"/>
    <cellStyle name="Comma 3 2 2 2 5 2 4" xfId="18155" xr:uid="{F3C69690-4C37-4789-ACCA-EA98767A067D}"/>
    <cellStyle name="Comma 3 2 2 2 5 2 4 2" xfId="48979" xr:uid="{B0A044D3-50A6-4AC0-9C8B-486862492882}"/>
    <cellStyle name="Comma 3 2 2 2 5 2 5" xfId="33569" xr:uid="{371E8B56-0680-4B94-A94A-414E86CDD2A9}"/>
    <cellStyle name="Comma 3 2 2 2 5 3" xfId="4646" xr:uid="{36620A8C-BB37-4772-96E3-803BAE1AF2D6}"/>
    <cellStyle name="Comma 3 2 2 2 5 3 2" xfId="12457" xr:uid="{6E420838-D1B5-4F36-AB32-72BDC2B70558}"/>
    <cellStyle name="Comma 3 2 2 2 5 3 2 2" xfId="27868" xr:uid="{0CF05F8B-E605-4288-95C8-02A51EA7C2D3}"/>
    <cellStyle name="Comma 3 2 2 2 5 3 2 2 2" xfId="58692" xr:uid="{69DA907A-8219-46EB-9A42-EDC117C98886}"/>
    <cellStyle name="Comma 3 2 2 2 5 3 2 3" xfId="43282" xr:uid="{8E5B75C6-25E6-4ACD-828F-495150084A0F}"/>
    <cellStyle name="Comma 3 2 2 2 5 3 3" xfId="20059" xr:uid="{268E61FE-2F55-4353-AF44-8824DFC1F981}"/>
    <cellStyle name="Comma 3 2 2 2 5 3 3 2" xfId="50883" xr:uid="{11289779-3FCE-4C5A-9768-FFCA7B492A23}"/>
    <cellStyle name="Comma 3 2 2 2 5 3 4" xfId="35473" xr:uid="{D57B2113-42E1-4354-84BB-E63B8A5FD54C}"/>
    <cellStyle name="Comma 3 2 2 2 5 4" xfId="8654" xr:uid="{FA7DB2DD-17E7-49A4-8961-1F03393B6D5D}"/>
    <cellStyle name="Comma 3 2 2 2 5 4 2" xfId="24065" xr:uid="{2062FC2E-55DC-45DE-A9C7-ADC8E08F78AF}"/>
    <cellStyle name="Comma 3 2 2 2 5 4 2 2" xfId="54889" xr:uid="{68A5E909-A667-4258-A353-8407F0988177}"/>
    <cellStyle name="Comma 3 2 2 2 5 4 3" xfId="39479" xr:uid="{CA24F9AE-8A51-45E4-98A8-CFAB76B95E2E}"/>
    <cellStyle name="Comma 3 2 2 2 5 5" xfId="16256" xr:uid="{CEC9FB86-5CA1-4575-813C-1F3D7F3448F7}"/>
    <cellStyle name="Comma 3 2 2 2 5 5 2" xfId="47080" xr:uid="{A41A29CC-C6EA-43E7-99CC-87DB3DA7FCDB}"/>
    <cellStyle name="Comma 3 2 2 2 5 6" xfId="31670" xr:uid="{BA1C2AD0-6AE8-4FAD-90E7-8046ECF11A53}"/>
    <cellStyle name="Comma 3 2 2 2 6" xfId="1476" xr:uid="{0F47D996-9CED-4BB2-A025-4982E4AF639E}"/>
    <cellStyle name="Comma 3 2 2 2 6 2" xfId="3375" xr:uid="{762D6B2F-205F-44A4-896A-F186608BF411}"/>
    <cellStyle name="Comma 3 2 2 2 6 2 2" xfId="7178" xr:uid="{19DF0678-939B-4735-90B9-1FED33EA3AF5}"/>
    <cellStyle name="Comma 3 2 2 2 6 2 2 2" xfId="14989" xr:uid="{34825049-0E43-4B32-AA97-98A27D5F9778}"/>
    <cellStyle name="Comma 3 2 2 2 6 2 2 2 2" xfId="30400" xr:uid="{C1A90AC4-837C-4D66-8863-8A9C1B1876CE}"/>
    <cellStyle name="Comma 3 2 2 2 6 2 2 2 2 2" xfId="61224" xr:uid="{919F3B51-512E-443D-8FB4-5D5077F18DE0}"/>
    <cellStyle name="Comma 3 2 2 2 6 2 2 2 3" xfId="45814" xr:uid="{786E1438-5F33-4D9C-88B7-39CA98B68324}"/>
    <cellStyle name="Comma 3 2 2 2 6 2 2 3" xfId="22591" xr:uid="{8F7AACF8-10D1-40DE-857A-368BA3E83F0A}"/>
    <cellStyle name="Comma 3 2 2 2 6 2 2 3 2" xfId="53415" xr:uid="{1F4E1AD8-70F0-4BD6-ACEA-7759F7F5CF75}"/>
    <cellStyle name="Comma 3 2 2 2 6 2 2 4" xfId="38005" xr:uid="{55774078-8162-41BD-BA22-30AF7810253F}"/>
    <cellStyle name="Comma 3 2 2 2 6 2 3" xfId="11186" xr:uid="{0E1851C6-EC7D-4C28-9656-1E0F8F36AB13}"/>
    <cellStyle name="Comma 3 2 2 2 6 2 3 2" xfId="26597" xr:uid="{E24DF384-9E24-4AB6-8A3B-AB26973D2793}"/>
    <cellStyle name="Comma 3 2 2 2 6 2 3 2 2" xfId="57421" xr:uid="{731B290D-D9B1-497A-A69B-963233226C24}"/>
    <cellStyle name="Comma 3 2 2 2 6 2 3 3" xfId="42011" xr:uid="{BAD99FD7-CA44-4AB2-9AB7-01A38CF4E89A}"/>
    <cellStyle name="Comma 3 2 2 2 6 2 4" xfId="18788" xr:uid="{BBF57F4C-4B69-42CA-AA71-FBFE35888310}"/>
    <cellStyle name="Comma 3 2 2 2 6 2 4 2" xfId="49612" xr:uid="{EF8B9422-A508-484E-8BF7-443E97DD2B98}"/>
    <cellStyle name="Comma 3 2 2 2 6 2 5" xfId="34202" xr:uid="{A173D7CC-88EB-4EBB-A068-0EAAD9A72F7D}"/>
    <cellStyle name="Comma 3 2 2 2 6 3" xfId="5279" xr:uid="{3839C988-A74E-432B-AA23-DB7E58FC5B84}"/>
    <cellStyle name="Comma 3 2 2 2 6 3 2" xfId="13090" xr:uid="{2C184677-5A6D-488A-9BA9-B2AFE324A4A5}"/>
    <cellStyle name="Comma 3 2 2 2 6 3 2 2" xfId="28501" xr:uid="{E263F235-9C9D-4EB3-9E06-7B81637ACAED}"/>
    <cellStyle name="Comma 3 2 2 2 6 3 2 2 2" xfId="59325" xr:uid="{7D19A8A0-6DBE-4380-AFE0-8F693BA30427}"/>
    <cellStyle name="Comma 3 2 2 2 6 3 2 3" xfId="43915" xr:uid="{B20DFCA5-15B5-4951-BF48-DCD20AF86F3F}"/>
    <cellStyle name="Comma 3 2 2 2 6 3 3" xfId="20692" xr:uid="{367E6050-9DD1-4569-B7CE-1E03D8580605}"/>
    <cellStyle name="Comma 3 2 2 2 6 3 3 2" xfId="51516" xr:uid="{6C7EE793-23F4-4D0D-9A28-7FE8DF299980}"/>
    <cellStyle name="Comma 3 2 2 2 6 3 4" xfId="36106" xr:uid="{535AF9F2-6A16-4174-B4D4-FE53816403FA}"/>
    <cellStyle name="Comma 3 2 2 2 6 4" xfId="9287" xr:uid="{1FB6DC09-32C7-4708-9BD8-0D2D7C422A1E}"/>
    <cellStyle name="Comma 3 2 2 2 6 4 2" xfId="24698" xr:uid="{02973655-118F-4380-8CBA-54DE107CE4A9}"/>
    <cellStyle name="Comma 3 2 2 2 6 4 2 2" xfId="55522" xr:uid="{9695C188-A9C3-425A-9769-428296847209}"/>
    <cellStyle name="Comma 3 2 2 2 6 4 3" xfId="40112" xr:uid="{9F6F1DAB-0868-4F00-8C14-56360BAC9CA1}"/>
    <cellStyle name="Comma 3 2 2 2 6 5" xfId="16889" xr:uid="{0131CDD8-5DDC-425E-BECA-5A7395E9C78E}"/>
    <cellStyle name="Comma 3 2 2 2 6 5 2" xfId="47713" xr:uid="{105D6496-EB62-4499-8166-130E5BE5411F}"/>
    <cellStyle name="Comma 3 2 2 2 6 6" xfId="32303" xr:uid="{376BAF8B-6026-4DC1-A3E1-8E941024113A}"/>
    <cellStyle name="Comma 3 2 2 2 7" xfId="2109" xr:uid="{DD1B4219-5E39-4F3A-8B14-5AFB47BFC4ED}"/>
    <cellStyle name="Comma 3 2 2 2 7 2" xfId="5912" xr:uid="{2DEBD727-A892-4DAF-8598-D21E8E6CC0B5}"/>
    <cellStyle name="Comma 3 2 2 2 7 2 2" xfId="13723" xr:uid="{711C2888-D2C6-4C6D-ACB3-4D51372FB1FF}"/>
    <cellStyle name="Comma 3 2 2 2 7 2 2 2" xfId="29134" xr:uid="{477F078C-AAD6-4583-A38A-11AE8506B94F}"/>
    <cellStyle name="Comma 3 2 2 2 7 2 2 2 2" xfId="59958" xr:uid="{1BFD29FC-5E55-4E1D-BA55-837CFC7D30F5}"/>
    <cellStyle name="Comma 3 2 2 2 7 2 2 3" xfId="44548" xr:uid="{8E108C3B-1267-4601-B2F8-CECF6E030624}"/>
    <cellStyle name="Comma 3 2 2 2 7 2 3" xfId="21325" xr:uid="{C4DD7F0E-277E-432C-985C-F93D27DC155C}"/>
    <cellStyle name="Comma 3 2 2 2 7 2 3 2" xfId="52149" xr:uid="{88C55358-FA3F-4650-8788-C3207113AE69}"/>
    <cellStyle name="Comma 3 2 2 2 7 2 4" xfId="36739" xr:uid="{489FFBA4-9867-40D9-9C6F-D15725EA951D}"/>
    <cellStyle name="Comma 3 2 2 2 7 3" xfId="9920" xr:uid="{17E3AF91-DEE1-460C-8574-5EF45C7962A0}"/>
    <cellStyle name="Comma 3 2 2 2 7 3 2" xfId="25331" xr:uid="{231836A1-91D1-47F4-986B-2BD7536C0B9C}"/>
    <cellStyle name="Comma 3 2 2 2 7 3 2 2" xfId="56155" xr:uid="{6DCC6D85-7901-4830-89B3-5B240FD74F53}"/>
    <cellStyle name="Comma 3 2 2 2 7 3 3" xfId="40745" xr:uid="{D771D19A-1AB5-4473-AFE0-D7C53885D87F}"/>
    <cellStyle name="Comma 3 2 2 2 7 4" xfId="17522" xr:uid="{61B036E5-AF79-4EC0-8DDA-8A0FEF71916F}"/>
    <cellStyle name="Comma 3 2 2 2 7 4 2" xfId="48346" xr:uid="{B9938F7F-436B-4654-979E-0EE3008D1FC1}"/>
    <cellStyle name="Comma 3 2 2 2 7 5" xfId="32936" xr:uid="{C3F46DC1-4260-4CA5-A9C5-B455F00BB265}"/>
    <cellStyle name="Comma 3 2 2 2 8" xfId="4013" xr:uid="{294D6892-53F6-4649-B2F0-275BC2F17EC8}"/>
    <cellStyle name="Comma 3 2 2 2 8 2" xfId="11824" xr:uid="{08505648-37EE-4695-B690-9B7ACACE5FBD}"/>
    <cellStyle name="Comma 3 2 2 2 8 2 2" xfId="27235" xr:uid="{CC8E809D-BD39-4AD1-B2F3-74E089192DDD}"/>
    <cellStyle name="Comma 3 2 2 2 8 2 2 2" xfId="58059" xr:uid="{1EA82488-A6DE-4D26-A50A-364DA4D4062F}"/>
    <cellStyle name="Comma 3 2 2 2 8 2 3" xfId="42649" xr:uid="{2BC2A5FE-A54E-49D8-BC03-635EB91F214B}"/>
    <cellStyle name="Comma 3 2 2 2 8 3" xfId="19426" xr:uid="{576E1749-0835-4376-AEDD-D8F38A1CDF94}"/>
    <cellStyle name="Comma 3 2 2 2 8 3 2" xfId="50250" xr:uid="{FF729C83-833C-4C5A-8F0F-5844DFD7BAA1}"/>
    <cellStyle name="Comma 3 2 2 2 8 4" xfId="34840" xr:uid="{75541D02-3D93-4A9C-B0B0-16DCBDAA3D62}"/>
    <cellStyle name="Comma 3 2 2 2 9" xfId="8021" xr:uid="{41393C38-B934-4563-8DE8-7EE479E461E5}"/>
    <cellStyle name="Comma 3 2 2 2 9 2" xfId="23432" xr:uid="{3C0B3621-CA48-4267-9B7B-741A64D3AF71}"/>
    <cellStyle name="Comma 3 2 2 2 9 2 2" xfId="54256" xr:uid="{AAE44A35-7583-46BB-B880-4BAC4E9B49C4}"/>
    <cellStyle name="Comma 3 2 2 2 9 3" xfId="38846" xr:uid="{12C2AE59-8D6B-4000-AE6E-B0DDD3AF67CE}"/>
    <cellStyle name="Comma 3 2 2 3" xfId="249" xr:uid="{C7919AB3-362E-47DD-BAE1-5C418EB8ABC7}"/>
    <cellStyle name="Comma 3 2 2 3 10" xfId="15663" xr:uid="{72592680-1660-4B5B-8B2E-A59858C960FD}"/>
    <cellStyle name="Comma 3 2 2 3 10 2" xfId="46487" xr:uid="{CC6DE6AE-9375-422D-A3BE-1C8CB1CB5948}"/>
    <cellStyle name="Comma 3 2 2 3 11" xfId="31077" xr:uid="{E84AB8D1-7EFC-471E-8E70-AFA438167394}"/>
    <cellStyle name="Comma 3 2 2 3 2" xfId="672" xr:uid="{5C7D1479-3727-4907-BD10-EEF8EC1AF33C}"/>
    <cellStyle name="Comma 3 2 2 3 2 2" xfId="1305" xr:uid="{464C6F5F-212B-4FD7-89A6-6FF3377A9520}"/>
    <cellStyle name="Comma 3 2 2 3 2 2 2" xfId="3204" xr:uid="{D9B30544-78F0-4A9A-8D39-95DC8991296C}"/>
    <cellStyle name="Comma 3 2 2 3 2 2 2 2" xfId="7007" xr:uid="{5D34C065-877C-47A3-9F89-BEDA4D9BBEFC}"/>
    <cellStyle name="Comma 3 2 2 3 2 2 2 2 2" xfId="14818" xr:uid="{AE29A876-F075-4C83-A086-2264F1061472}"/>
    <cellStyle name="Comma 3 2 2 3 2 2 2 2 2 2" xfId="30229" xr:uid="{3011AD67-A99A-4297-BFD7-D63CEABF9B0E}"/>
    <cellStyle name="Comma 3 2 2 3 2 2 2 2 2 2 2" xfId="61053" xr:uid="{CE9F9E16-BB82-4739-8492-7820B001392F}"/>
    <cellStyle name="Comma 3 2 2 3 2 2 2 2 2 3" xfId="45643" xr:uid="{19EE572E-24AB-4515-9897-D1FB843AA837}"/>
    <cellStyle name="Comma 3 2 2 3 2 2 2 2 3" xfId="22420" xr:uid="{29043BB0-DBFE-420E-8D9F-5FDCD0030BAD}"/>
    <cellStyle name="Comma 3 2 2 3 2 2 2 2 3 2" xfId="53244" xr:uid="{E7B8B8E3-F01E-4B28-A94D-C47C916DDBC9}"/>
    <cellStyle name="Comma 3 2 2 3 2 2 2 2 4" xfId="37834" xr:uid="{6CD557DA-BEF0-4E88-AC84-6C4D1FE7C539}"/>
    <cellStyle name="Comma 3 2 2 3 2 2 2 3" xfId="11015" xr:uid="{D7FB95B1-E90A-4638-AAE5-23405C745143}"/>
    <cellStyle name="Comma 3 2 2 3 2 2 2 3 2" xfId="26426" xr:uid="{A6B343AB-511F-45BD-84A7-F6E97A738DE9}"/>
    <cellStyle name="Comma 3 2 2 3 2 2 2 3 2 2" xfId="57250" xr:uid="{1DF358BE-1188-48A9-8C5A-9AA2EB68DA08}"/>
    <cellStyle name="Comma 3 2 2 3 2 2 2 3 3" xfId="41840" xr:uid="{6BFF28ED-858B-4847-99AC-206F6436FDCB}"/>
    <cellStyle name="Comma 3 2 2 3 2 2 2 4" xfId="18617" xr:uid="{DDC0836A-2903-4B9C-86A3-6BF3AB35C628}"/>
    <cellStyle name="Comma 3 2 2 3 2 2 2 4 2" xfId="49441" xr:uid="{E88B7AB3-7591-41E3-ADBA-D8B58D661177}"/>
    <cellStyle name="Comma 3 2 2 3 2 2 2 5" xfId="34031" xr:uid="{27045687-821D-4CCA-805D-55CFCD4780E4}"/>
    <cellStyle name="Comma 3 2 2 3 2 2 3" xfId="5108" xr:uid="{5765459F-5EC7-4260-8579-7B0E352EA859}"/>
    <cellStyle name="Comma 3 2 2 3 2 2 3 2" xfId="12919" xr:uid="{7C7E94DE-20CF-487E-83B7-6F2511C9F106}"/>
    <cellStyle name="Comma 3 2 2 3 2 2 3 2 2" xfId="28330" xr:uid="{E8AF045D-5E15-427E-AC3B-257F022F2079}"/>
    <cellStyle name="Comma 3 2 2 3 2 2 3 2 2 2" xfId="59154" xr:uid="{251C64DF-DB32-4E49-8AC9-A04528C6508B}"/>
    <cellStyle name="Comma 3 2 2 3 2 2 3 2 3" xfId="43744" xr:uid="{ABC95DD1-FFAE-4D76-93D8-A2BE47D153FF}"/>
    <cellStyle name="Comma 3 2 2 3 2 2 3 3" xfId="20521" xr:uid="{FE695341-88BA-4A01-8D2B-480442E0FA3E}"/>
    <cellStyle name="Comma 3 2 2 3 2 2 3 3 2" xfId="51345" xr:uid="{721A6981-0A6A-44C5-8967-B2F8F896A3A0}"/>
    <cellStyle name="Comma 3 2 2 3 2 2 3 4" xfId="35935" xr:uid="{EEB94BC4-625E-45D7-8C2B-1EDABDAAEEF5}"/>
    <cellStyle name="Comma 3 2 2 3 2 2 4" xfId="9116" xr:uid="{1D4F2F5C-F411-4D5F-92E4-171B84D7038D}"/>
    <cellStyle name="Comma 3 2 2 3 2 2 4 2" xfId="24527" xr:uid="{3EBCB0BA-B5D7-4B3A-9170-15C6DE587E63}"/>
    <cellStyle name="Comma 3 2 2 3 2 2 4 2 2" xfId="55351" xr:uid="{9D19D867-A4D0-4F95-8319-CB28F4449ECD}"/>
    <cellStyle name="Comma 3 2 2 3 2 2 4 3" xfId="39941" xr:uid="{A72970AA-37DA-4CFA-B27C-8523D9D3C5F4}"/>
    <cellStyle name="Comma 3 2 2 3 2 2 5" xfId="16718" xr:uid="{7A894347-6A7A-4F96-BEC6-3BE3B0C15DEF}"/>
    <cellStyle name="Comma 3 2 2 3 2 2 5 2" xfId="47542" xr:uid="{465177EA-A92D-43EB-8174-48393D43EF3A}"/>
    <cellStyle name="Comma 3 2 2 3 2 2 6" xfId="32132" xr:uid="{965BAB0B-05B4-481C-882D-BC0A09BE23BD}"/>
    <cellStyle name="Comma 3 2 2 3 2 3" xfId="1938" xr:uid="{8744C6C5-19A1-40FA-BDC9-1E8B663CC3B5}"/>
    <cellStyle name="Comma 3 2 2 3 2 3 2" xfId="3837" xr:uid="{C0253924-783A-4D5A-B10A-D21C2A9759A7}"/>
    <cellStyle name="Comma 3 2 2 3 2 3 2 2" xfId="7640" xr:uid="{25C082A1-6124-408B-9D17-E1BEE496D1F8}"/>
    <cellStyle name="Comma 3 2 2 3 2 3 2 2 2" xfId="15451" xr:uid="{E20744F6-BB45-44C4-A878-0D1322890D51}"/>
    <cellStyle name="Comma 3 2 2 3 2 3 2 2 2 2" xfId="30862" xr:uid="{8083CD96-1B66-4B49-BB5B-38C40BE74F20}"/>
    <cellStyle name="Comma 3 2 2 3 2 3 2 2 2 2 2" xfId="61686" xr:uid="{31105F94-EB8C-47B5-9040-17DF06D5ADD0}"/>
    <cellStyle name="Comma 3 2 2 3 2 3 2 2 2 3" xfId="46276" xr:uid="{3F722451-30F7-41CF-B8A0-9DC6BD0E3CF1}"/>
    <cellStyle name="Comma 3 2 2 3 2 3 2 2 3" xfId="23053" xr:uid="{162163D9-A548-444F-B447-42E5C944D244}"/>
    <cellStyle name="Comma 3 2 2 3 2 3 2 2 3 2" xfId="53877" xr:uid="{2B211452-14FF-48D9-BF99-A7C6FAF1D58B}"/>
    <cellStyle name="Comma 3 2 2 3 2 3 2 2 4" xfId="38467" xr:uid="{E4372645-E97F-4556-B1E5-23781C5A2F62}"/>
    <cellStyle name="Comma 3 2 2 3 2 3 2 3" xfId="11648" xr:uid="{4D56BEA9-69F7-4C05-9823-8FC31BD69D77}"/>
    <cellStyle name="Comma 3 2 2 3 2 3 2 3 2" xfId="27059" xr:uid="{7067D738-FF2D-4131-A9E7-F6678CCE9DD7}"/>
    <cellStyle name="Comma 3 2 2 3 2 3 2 3 2 2" xfId="57883" xr:uid="{C8CB56F3-6D8C-479F-B60A-35AE7F717CE1}"/>
    <cellStyle name="Comma 3 2 2 3 2 3 2 3 3" xfId="42473" xr:uid="{CFE00AD6-6B76-48D8-BA3A-39451AE3C2AC}"/>
    <cellStyle name="Comma 3 2 2 3 2 3 2 4" xfId="19250" xr:uid="{8700C46B-917B-4977-8453-B6611FF643E4}"/>
    <cellStyle name="Comma 3 2 2 3 2 3 2 4 2" xfId="50074" xr:uid="{6C8A36B7-C7FB-4F6B-ABB7-4D1BA164E1C3}"/>
    <cellStyle name="Comma 3 2 2 3 2 3 2 5" xfId="34664" xr:uid="{060D95D0-3D08-4F70-9656-103775C65165}"/>
    <cellStyle name="Comma 3 2 2 3 2 3 3" xfId="5741" xr:uid="{8976EDA6-C4D4-4617-9CF2-DF7E405D9196}"/>
    <cellStyle name="Comma 3 2 2 3 2 3 3 2" xfId="13552" xr:uid="{A1648545-A890-422C-9EB1-116AEC327ED7}"/>
    <cellStyle name="Comma 3 2 2 3 2 3 3 2 2" xfId="28963" xr:uid="{35644013-22C1-43FF-9C5B-3F88416800C4}"/>
    <cellStyle name="Comma 3 2 2 3 2 3 3 2 2 2" xfId="59787" xr:uid="{C822D40B-CDAC-4460-9077-E4CE0E2391BE}"/>
    <cellStyle name="Comma 3 2 2 3 2 3 3 2 3" xfId="44377" xr:uid="{8AAEE691-E667-4760-A035-377F627B97DB}"/>
    <cellStyle name="Comma 3 2 2 3 2 3 3 3" xfId="21154" xr:uid="{CC01E570-4D4D-46A5-AB15-E735DDA5F10F}"/>
    <cellStyle name="Comma 3 2 2 3 2 3 3 3 2" xfId="51978" xr:uid="{3FCDE5E4-0C09-4BB1-BD99-37D723F9B51F}"/>
    <cellStyle name="Comma 3 2 2 3 2 3 3 4" xfId="36568" xr:uid="{EECF9B1D-17E2-4704-936D-08D463BA2BF7}"/>
    <cellStyle name="Comma 3 2 2 3 2 3 4" xfId="9749" xr:uid="{09F02738-9076-45BC-9A84-A8EC470E007C}"/>
    <cellStyle name="Comma 3 2 2 3 2 3 4 2" xfId="25160" xr:uid="{6AB1DB8C-0F03-47ED-BD81-972C87907976}"/>
    <cellStyle name="Comma 3 2 2 3 2 3 4 2 2" xfId="55984" xr:uid="{77E60B76-C751-486C-AD5E-BD143C92240E}"/>
    <cellStyle name="Comma 3 2 2 3 2 3 4 3" xfId="40574" xr:uid="{666949BB-6248-4DF2-B6F3-D1C3D5EF28ED}"/>
    <cellStyle name="Comma 3 2 2 3 2 3 5" xfId="17351" xr:uid="{9EDD45FD-10B2-4FF9-8F29-EF48A49A85B2}"/>
    <cellStyle name="Comma 3 2 2 3 2 3 5 2" xfId="48175" xr:uid="{7BBE4A18-4CCF-47D1-AD0C-AA150ADD69D5}"/>
    <cellStyle name="Comma 3 2 2 3 2 3 6" xfId="32765" xr:uid="{82971509-6321-43D3-833E-775FA429E852}"/>
    <cellStyle name="Comma 3 2 2 3 2 4" xfId="2571" xr:uid="{B866BC29-949F-4F22-B40E-971135C80777}"/>
    <cellStyle name="Comma 3 2 2 3 2 4 2" xfId="6374" xr:uid="{80A1C46D-D15F-4B44-ACB8-FF90AF828DE7}"/>
    <cellStyle name="Comma 3 2 2 3 2 4 2 2" xfId="14185" xr:uid="{42670606-0D6F-453F-8A89-AF459BA9D34C}"/>
    <cellStyle name="Comma 3 2 2 3 2 4 2 2 2" xfId="29596" xr:uid="{C6E5E3A0-59D9-4764-ADD7-A94CF6DD45AA}"/>
    <cellStyle name="Comma 3 2 2 3 2 4 2 2 2 2" xfId="60420" xr:uid="{83301B69-4C70-4F76-9579-EED4D58EBDB2}"/>
    <cellStyle name="Comma 3 2 2 3 2 4 2 2 3" xfId="45010" xr:uid="{371306CF-3A87-4BD8-9254-9B893E4868B6}"/>
    <cellStyle name="Comma 3 2 2 3 2 4 2 3" xfId="21787" xr:uid="{7D755897-7052-45A8-BF3C-0F783F0F8C4D}"/>
    <cellStyle name="Comma 3 2 2 3 2 4 2 3 2" xfId="52611" xr:uid="{9C071781-9AA6-4D1F-8AF1-0970D7609790}"/>
    <cellStyle name="Comma 3 2 2 3 2 4 2 4" xfId="37201" xr:uid="{20B9DD62-187E-47CA-BAEE-88EFE3C48DD2}"/>
    <cellStyle name="Comma 3 2 2 3 2 4 3" xfId="10382" xr:uid="{828E83BD-631B-4BA3-8EA4-3B4AF3A7C5D5}"/>
    <cellStyle name="Comma 3 2 2 3 2 4 3 2" xfId="25793" xr:uid="{CD418FC9-B528-4D06-86AE-11A2670835A0}"/>
    <cellStyle name="Comma 3 2 2 3 2 4 3 2 2" xfId="56617" xr:uid="{378E352E-D93C-47E6-B0A7-F93522B649B6}"/>
    <cellStyle name="Comma 3 2 2 3 2 4 3 3" xfId="41207" xr:uid="{F19E3478-FE5B-4638-941E-3440582ACB6B}"/>
    <cellStyle name="Comma 3 2 2 3 2 4 4" xfId="17984" xr:uid="{216F965B-3D18-4E99-A39F-2E7078B79E4B}"/>
    <cellStyle name="Comma 3 2 2 3 2 4 4 2" xfId="48808" xr:uid="{8E7AEBDF-5DD7-4014-92D2-D62567543DF2}"/>
    <cellStyle name="Comma 3 2 2 3 2 4 5" xfId="33398" xr:uid="{1C56C8AF-8FA9-4748-83C6-C942115C82E0}"/>
    <cellStyle name="Comma 3 2 2 3 2 5" xfId="4475" xr:uid="{94D4FF9B-C3F6-4F1F-9872-1F724C0FF082}"/>
    <cellStyle name="Comma 3 2 2 3 2 5 2" xfId="12286" xr:uid="{3938735E-BA7E-426E-A49B-EA288F796A66}"/>
    <cellStyle name="Comma 3 2 2 3 2 5 2 2" xfId="27697" xr:uid="{7D042ADE-48DA-4F11-BF83-573069CF530F}"/>
    <cellStyle name="Comma 3 2 2 3 2 5 2 2 2" xfId="58521" xr:uid="{77DE543D-D8E9-4126-A01A-1D2116AF91BB}"/>
    <cellStyle name="Comma 3 2 2 3 2 5 2 3" xfId="43111" xr:uid="{9233294B-CDFF-4E11-968E-345755D1E907}"/>
    <cellStyle name="Comma 3 2 2 3 2 5 3" xfId="19888" xr:uid="{ADA70BC2-1FE5-4EB2-ACC6-4765AF18BF81}"/>
    <cellStyle name="Comma 3 2 2 3 2 5 3 2" xfId="50712" xr:uid="{D06C1E9E-E63D-4458-9764-E6C633F2D35E}"/>
    <cellStyle name="Comma 3 2 2 3 2 5 4" xfId="35302" xr:uid="{9793C545-EA50-47F1-B853-D39B892634D2}"/>
    <cellStyle name="Comma 3 2 2 3 2 6" xfId="8483" xr:uid="{0613FD04-5F5B-4223-BAFA-1A2A727BAD7F}"/>
    <cellStyle name="Comma 3 2 2 3 2 6 2" xfId="23894" xr:uid="{FD870C5C-6EEA-4E7C-9B75-ECBE8B8AF5AC}"/>
    <cellStyle name="Comma 3 2 2 3 2 6 2 2" xfId="54718" xr:uid="{CD862816-8A09-40AE-A0DF-734E25E43617}"/>
    <cellStyle name="Comma 3 2 2 3 2 6 3" xfId="39308" xr:uid="{3AF13C47-6806-4E56-A039-CD4E164E1648}"/>
    <cellStyle name="Comma 3 2 2 3 2 7" xfId="16085" xr:uid="{802C5C13-EDEB-4898-9863-A3F08ED7DE4B}"/>
    <cellStyle name="Comma 3 2 2 3 2 7 2" xfId="46909" xr:uid="{5A8092ED-B0A6-4F56-B30E-B68F13662885}"/>
    <cellStyle name="Comma 3 2 2 3 2 8" xfId="31499" xr:uid="{E48FC7F3-4C61-41B1-A804-AE01A75D86CA}"/>
    <cellStyle name="Comma 3 2 2 3 3" xfId="463" xr:uid="{927884D2-95E3-4034-8FBE-08A1836BF72F}"/>
    <cellStyle name="Comma 3 2 2 3 3 2" xfId="1096" xr:uid="{4487C50E-EC25-4292-88C0-4C4CDE6E1990}"/>
    <cellStyle name="Comma 3 2 2 3 3 2 2" xfId="2995" xr:uid="{6EC2821E-BB72-43B9-9DF2-567A4BA25030}"/>
    <cellStyle name="Comma 3 2 2 3 3 2 2 2" xfId="6798" xr:uid="{87BDFA92-125E-4A6D-9678-C267B9952F8E}"/>
    <cellStyle name="Comma 3 2 2 3 3 2 2 2 2" xfId="14609" xr:uid="{61A6EECD-8494-48A7-8066-B28947E89161}"/>
    <cellStyle name="Comma 3 2 2 3 3 2 2 2 2 2" xfId="30020" xr:uid="{827D9A9F-2AE7-4CF2-8E60-D70D983026FA}"/>
    <cellStyle name="Comma 3 2 2 3 3 2 2 2 2 2 2" xfId="60844" xr:uid="{B7D6B6C1-C458-49E7-BE90-361C39549730}"/>
    <cellStyle name="Comma 3 2 2 3 3 2 2 2 2 3" xfId="45434" xr:uid="{BFFF9294-312A-4DE3-B391-EB5A6E6E4DCC}"/>
    <cellStyle name="Comma 3 2 2 3 3 2 2 2 3" xfId="22211" xr:uid="{CD4D070E-1626-4C3F-B490-897E53C44DA5}"/>
    <cellStyle name="Comma 3 2 2 3 3 2 2 2 3 2" xfId="53035" xr:uid="{605156F9-BEC1-4DCE-A871-7975B81CA2BE}"/>
    <cellStyle name="Comma 3 2 2 3 3 2 2 2 4" xfId="37625" xr:uid="{A2A24764-7EB9-40E7-AC34-29E0B6D2DDAE}"/>
    <cellStyle name="Comma 3 2 2 3 3 2 2 3" xfId="10806" xr:uid="{CB4CE167-2E58-4D70-B37A-938F1BE9A154}"/>
    <cellStyle name="Comma 3 2 2 3 3 2 2 3 2" xfId="26217" xr:uid="{D97C364E-F1ED-4424-90D9-A735A1BDA381}"/>
    <cellStyle name="Comma 3 2 2 3 3 2 2 3 2 2" xfId="57041" xr:uid="{2CD7F040-01B2-4338-8FA6-02D0AEAA6D80}"/>
    <cellStyle name="Comma 3 2 2 3 3 2 2 3 3" xfId="41631" xr:uid="{7BA2D018-EA68-4F23-917D-181BFA821C6E}"/>
    <cellStyle name="Comma 3 2 2 3 3 2 2 4" xfId="18408" xr:uid="{220F8F22-708A-4FB1-ADA9-979CF60418F2}"/>
    <cellStyle name="Comma 3 2 2 3 3 2 2 4 2" xfId="49232" xr:uid="{C19BE96D-0127-4DFE-9283-3066C34B52A3}"/>
    <cellStyle name="Comma 3 2 2 3 3 2 2 5" xfId="33822" xr:uid="{81535765-CA7C-4B77-9389-61441001AAFF}"/>
    <cellStyle name="Comma 3 2 2 3 3 2 3" xfId="4899" xr:uid="{85262E44-852D-4C22-A1DA-B8B92119A3E1}"/>
    <cellStyle name="Comma 3 2 2 3 3 2 3 2" xfId="12710" xr:uid="{CF042C19-0089-4CE4-8026-73017295AD6C}"/>
    <cellStyle name="Comma 3 2 2 3 3 2 3 2 2" xfId="28121" xr:uid="{294452B9-4F90-42CD-B77F-703BDBA95896}"/>
    <cellStyle name="Comma 3 2 2 3 3 2 3 2 2 2" xfId="58945" xr:uid="{9CB9015F-0966-41EA-AA77-A512CC55CFE8}"/>
    <cellStyle name="Comma 3 2 2 3 3 2 3 2 3" xfId="43535" xr:uid="{08B28064-05A4-421E-966C-3671B885FA06}"/>
    <cellStyle name="Comma 3 2 2 3 3 2 3 3" xfId="20312" xr:uid="{D9DCFE8F-25CD-4D3D-A47A-7D4CF75A316D}"/>
    <cellStyle name="Comma 3 2 2 3 3 2 3 3 2" xfId="51136" xr:uid="{0342F96B-E583-41E3-8B62-F67F1ABDB084}"/>
    <cellStyle name="Comma 3 2 2 3 3 2 3 4" xfId="35726" xr:uid="{3CDB5A55-D72D-403A-AEE2-C1F1D02BD4C9}"/>
    <cellStyle name="Comma 3 2 2 3 3 2 4" xfId="8907" xr:uid="{EF410BF3-3E68-4203-B5C7-9F331629BE66}"/>
    <cellStyle name="Comma 3 2 2 3 3 2 4 2" xfId="24318" xr:uid="{CB1A9F63-13BC-45B1-A393-4DA9F50312BE}"/>
    <cellStyle name="Comma 3 2 2 3 3 2 4 2 2" xfId="55142" xr:uid="{DBC2EAD5-254C-4133-8AC8-905B77A3281A}"/>
    <cellStyle name="Comma 3 2 2 3 3 2 4 3" xfId="39732" xr:uid="{B1FC86FD-C755-430B-B7C5-2CE95B557333}"/>
    <cellStyle name="Comma 3 2 2 3 3 2 5" xfId="16509" xr:uid="{671CB9A8-41C0-4D43-9286-6807571798C4}"/>
    <cellStyle name="Comma 3 2 2 3 3 2 5 2" xfId="47333" xr:uid="{48402FA7-1CEB-42C9-81B2-3F110A3F641E}"/>
    <cellStyle name="Comma 3 2 2 3 3 2 6" xfId="31923" xr:uid="{66D178DA-5A94-4F5C-9132-9563A8CDE402}"/>
    <cellStyle name="Comma 3 2 2 3 3 3" xfId="1729" xr:uid="{FBD93112-B6C9-4186-BD48-43DFDA41580B}"/>
    <cellStyle name="Comma 3 2 2 3 3 3 2" xfId="3628" xr:uid="{FD8E4318-41E7-49B2-9A95-1D5F9A4E7FD8}"/>
    <cellStyle name="Comma 3 2 2 3 3 3 2 2" xfId="7431" xr:uid="{8DE418F8-5479-42A3-8508-CAEA755B38FF}"/>
    <cellStyle name="Comma 3 2 2 3 3 3 2 2 2" xfId="15242" xr:uid="{60DD9BC2-4A6B-47EB-927E-2C1961C98EE7}"/>
    <cellStyle name="Comma 3 2 2 3 3 3 2 2 2 2" xfId="30653" xr:uid="{E08787E2-60F8-4E6E-9968-DABDCF012615}"/>
    <cellStyle name="Comma 3 2 2 3 3 3 2 2 2 2 2" xfId="61477" xr:uid="{E9BCD41D-77C5-4EB7-A3FA-8782ED9A9CE1}"/>
    <cellStyle name="Comma 3 2 2 3 3 3 2 2 2 3" xfId="46067" xr:uid="{475122E2-CC16-4491-8256-8D3C630AFCC8}"/>
    <cellStyle name="Comma 3 2 2 3 3 3 2 2 3" xfId="22844" xr:uid="{E3DB1D9A-0984-4A63-BE29-0133E62D3B08}"/>
    <cellStyle name="Comma 3 2 2 3 3 3 2 2 3 2" xfId="53668" xr:uid="{97416960-36E1-4B07-BDFF-3D1157244C1F}"/>
    <cellStyle name="Comma 3 2 2 3 3 3 2 2 4" xfId="38258" xr:uid="{E8579D06-E480-499F-9A8F-3A343661E3E7}"/>
    <cellStyle name="Comma 3 2 2 3 3 3 2 3" xfId="11439" xr:uid="{675F70E5-BC0A-426F-8061-12DBDE3A5218}"/>
    <cellStyle name="Comma 3 2 2 3 3 3 2 3 2" xfId="26850" xr:uid="{3544AE17-6255-4E17-B59C-53BBFBE2CB69}"/>
    <cellStyle name="Comma 3 2 2 3 3 3 2 3 2 2" xfId="57674" xr:uid="{CA3CB4C2-6801-4AA3-BC3E-583209300DE2}"/>
    <cellStyle name="Comma 3 2 2 3 3 3 2 3 3" xfId="42264" xr:uid="{1AE8D629-2340-49C1-8127-66E6ED9AC65E}"/>
    <cellStyle name="Comma 3 2 2 3 3 3 2 4" xfId="19041" xr:uid="{F5C8A07A-93F9-4D04-8298-914C9E7C08B1}"/>
    <cellStyle name="Comma 3 2 2 3 3 3 2 4 2" xfId="49865" xr:uid="{D4C0FA1D-B5B3-4CBF-AADF-780613E812B9}"/>
    <cellStyle name="Comma 3 2 2 3 3 3 2 5" xfId="34455" xr:uid="{56DF6EB0-3EF5-4A8E-A9DF-1D993E417123}"/>
    <cellStyle name="Comma 3 2 2 3 3 3 3" xfId="5532" xr:uid="{4FCF63C8-60ED-4798-B16E-1A09AF4B3CDA}"/>
    <cellStyle name="Comma 3 2 2 3 3 3 3 2" xfId="13343" xr:uid="{4477E217-196E-439C-AD4F-8083E89E63A0}"/>
    <cellStyle name="Comma 3 2 2 3 3 3 3 2 2" xfId="28754" xr:uid="{F7EA0EAE-B0C1-4194-B6D3-EC6D799A9293}"/>
    <cellStyle name="Comma 3 2 2 3 3 3 3 2 2 2" xfId="59578" xr:uid="{4730FAC9-43BF-4A50-91C5-7D7003F144E5}"/>
    <cellStyle name="Comma 3 2 2 3 3 3 3 2 3" xfId="44168" xr:uid="{D5246D30-1A73-46C0-8062-CFA8CCB6E937}"/>
    <cellStyle name="Comma 3 2 2 3 3 3 3 3" xfId="20945" xr:uid="{5B1E3B44-28F4-47AA-A5DB-E83A7982CEC2}"/>
    <cellStyle name="Comma 3 2 2 3 3 3 3 3 2" xfId="51769" xr:uid="{78101824-AC26-40F6-A693-C853D25938CE}"/>
    <cellStyle name="Comma 3 2 2 3 3 3 3 4" xfId="36359" xr:uid="{D76ECF1C-6C8D-4486-A5AB-83EF7A50DA09}"/>
    <cellStyle name="Comma 3 2 2 3 3 3 4" xfId="9540" xr:uid="{939C687A-781F-46C6-AABA-6D887E68A1F0}"/>
    <cellStyle name="Comma 3 2 2 3 3 3 4 2" xfId="24951" xr:uid="{4F9A1A19-BF0B-48EC-8FEC-71DC9BC1A2E3}"/>
    <cellStyle name="Comma 3 2 2 3 3 3 4 2 2" xfId="55775" xr:uid="{A65A5BA7-4BDA-477C-9244-030E79CB0A5D}"/>
    <cellStyle name="Comma 3 2 2 3 3 3 4 3" xfId="40365" xr:uid="{6CCF9951-15A1-448A-9ADF-5642FD4F1DEF}"/>
    <cellStyle name="Comma 3 2 2 3 3 3 5" xfId="17142" xr:uid="{55D6F606-50E8-4A94-B02C-FE9B1FD251A8}"/>
    <cellStyle name="Comma 3 2 2 3 3 3 5 2" xfId="47966" xr:uid="{4A34B691-C98D-4545-B048-33B5E1C061C2}"/>
    <cellStyle name="Comma 3 2 2 3 3 3 6" xfId="32556" xr:uid="{9DD6C2D1-41A6-4FD3-A773-97E187C304E9}"/>
    <cellStyle name="Comma 3 2 2 3 3 4" xfId="2362" xr:uid="{B758CC62-EDEC-4525-92C2-3DB219F0859B}"/>
    <cellStyle name="Comma 3 2 2 3 3 4 2" xfId="6165" xr:uid="{B45DEFF1-38B6-4FE8-BD21-840DF907522A}"/>
    <cellStyle name="Comma 3 2 2 3 3 4 2 2" xfId="13976" xr:uid="{4E4B536A-447A-43B4-A153-2D40026F4026}"/>
    <cellStyle name="Comma 3 2 2 3 3 4 2 2 2" xfId="29387" xr:uid="{830A5D5C-142F-44A4-A43B-9330CA06EA3F}"/>
    <cellStyle name="Comma 3 2 2 3 3 4 2 2 2 2" xfId="60211" xr:uid="{C6185696-2167-46E5-A720-E2555DFBD1A8}"/>
    <cellStyle name="Comma 3 2 2 3 3 4 2 2 3" xfId="44801" xr:uid="{5C897B01-AAF4-4BB7-B44B-6828C41D21DE}"/>
    <cellStyle name="Comma 3 2 2 3 3 4 2 3" xfId="21578" xr:uid="{9447762A-C2C9-44CA-B1A8-281B8BFAFB25}"/>
    <cellStyle name="Comma 3 2 2 3 3 4 2 3 2" xfId="52402" xr:uid="{753509FC-ABBB-41E1-BB2A-8243A2275732}"/>
    <cellStyle name="Comma 3 2 2 3 3 4 2 4" xfId="36992" xr:uid="{983B178D-DB3E-4C5D-B71E-0A8C194D3064}"/>
    <cellStyle name="Comma 3 2 2 3 3 4 3" xfId="10173" xr:uid="{A88D1F86-A319-499F-9978-478AC3C4C719}"/>
    <cellStyle name="Comma 3 2 2 3 3 4 3 2" xfId="25584" xr:uid="{B95347F7-0982-4B82-933E-3963EDC5836B}"/>
    <cellStyle name="Comma 3 2 2 3 3 4 3 2 2" xfId="56408" xr:uid="{530FE33E-4C64-4773-80F8-76F7BE086C86}"/>
    <cellStyle name="Comma 3 2 2 3 3 4 3 3" xfId="40998" xr:uid="{1D4E3991-1DE0-4888-85CB-051846B78CE4}"/>
    <cellStyle name="Comma 3 2 2 3 3 4 4" xfId="17775" xr:uid="{C88559E4-3C11-4D55-AF93-CF812CF32157}"/>
    <cellStyle name="Comma 3 2 2 3 3 4 4 2" xfId="48599" xr:uid="{6722B17C-D8C1-41C6-B393-B32C532BADFC}"/>
    <cellStyle name="Comma 3 2 2 3 3 4 5" xfId="33189" xr:uid="{E122710D-4D56-45F0-8BC7-A57F1AA55014}"/>
    <cellStyle name="Comma 3 2 2 3 3 5" xfId="4266" xr:uid="{5E701254-DC7D-44F5-8B2C-339AF90BF7AE}"/>
    <cellStyle name="Comma 3 2 2 3 3 5 2" xfId="12077" xr:uid="{0407034E-C12E-41D6-B5E3-8A0084243BCD}"/>
    <cellStyle name="Comma 3 2 2 3 3 5 2 2" xfId="27488" xr:uid="{1581012E-9E50-4619-A954-62062C580E2F}"/>
    <cellStyle name="Comma 3 2 2 3 3 5 2 2 2" xfId="58312" xr:uid="{37A74D43-40FB-4265-A4BB-D85A80763046}"/>
    <cellStyle name="Comma 3 2 2 3 3 5 2 3" xfId="42902" xr:uid="{B0C7DAC4-1C1A-446E-9BC1-5E39051689AB}"/>
    <cellStyle name="Comma 3 2 2 3 3 5 3" xfId="19679" xr:uid="{C6C3B1D7-AAE6-4683-B0DA-D2EE01908F76}"/>
    <cellStyle name="Comma 3 2 2 3 3 5 3 2" xfId="50503" xr:uid="{F1D1CAB0-B809-4F1D-B404-5A3FEE74CF2A}"/>
    <cellStyle name="Comma 3 2 2 3 3 5 4" xfId="35093" xr:uid="{6C64E01E-BF2E-4E6C-81C4-5EA1BB1C4244}"/>
    <cellStyle name="Comma 3 2 2 3 3 6" xfId="8274" xr:uid="{C577A684-C0BE-4C06-8B1A-03DAD6FB8CCD}"/>
    <cellStyle name="Comma 3 2 2 3 3 6 2" xfId="23685" xr:uid="{E6BEAA3E-84AC-4E1B-8528-340E4FFB5312}"/>
    <cellStyle name="Comma 3 2 2 3 3 6 2 2" xfId="54509" xr:uid="{80EBD603-918B-4A3E-83CA-2CAA0C25BCF3}"/>
    <cellStyle name="Comma 3 2 2 3 3 6 3" xfId="39099" xr:uid="{B4D442A5-242E-4BD9-B372-18629BE7C6D0}"/>
    <cellStyle name="Comma 3 2 2 3 3 7" xfId="15876" xr:uid="{CEE9B7AD-79AC-4230-861D-49E2A90B68C9}"/>
    <cellStyle name="Comma 3 2 2 3 3 7 2" xfId="46700" xr:uid="{4DDBA2C7-3AE0-4285-8CE1-9BB1EAA07F0D}"/>
    <cellStyle name="Comma 3 2 2 3 3 8" xfId="31290" xr:uid="{A9C13CA8-DD27-486B-9192-6F791453B7B9}"/>
    <cellStyle name="Comma 3 2 2 3 4" xfId="883" xr:uid="{A62C26E0-13FF-4A7D-8B01-FB7F06A035DD}"/>
    <cellStyle name="Comma 3 2 2 3 4 2" xfId="2782" xr:uid="{61DFC10F-6905-42FA-8DD9-B9C65CD74DA2}"/>
    <cellStyle name="Comma 3 2 2 3 4 2 2" xfId="6585" xr:uid="{927E4362-C31D-418A-B8E0-E1E9035880AE}"/>
    <cellStyle name="Comma 3 2 2 3 4 2 2 2" xfId="14396" xr:uid="{B75F25CA-7C3A-46D0-AF7D-8D7B2FF0398F}"/>
    <cellStyle name="Comma 3 2 2 3 4 2 2 2 2" xfId="29807" xr:uid="{09A2C4B1-844B-4E7B-876E-4017387A103D}"/>
    <cellStyle name="Comma 3 2 2 3 4 2 2 2 2 2" xfId="60631" xr:uid="{E219B813-69E4-499A-AEA1-754C2242EC26}"/>
    <cellStyle name="Comma 3 2 2 3 4 2 2 2 3" xfId="45221" xr:uid="{E576C49B-6231-42FC-B967-A319D104F0BD}"/>
    <cellStyle name="Comma 3 2 2 3 4 2 2 3" xfId="21998" xr:uid="{5D96B7D9-9C4C-42EB-A759-F0A95425D8C5}"/>
    <cellStyle name="Comma 3 2 2 3 4 2 2 3 2" xfId="52822" xr:uid="{AB4EAC25-F05E-4B25-9BC8-206BA81E1A88}"/>
    <cellStyle name="Comma 3 2 2 3 4 2 2 4" xfId="37412" xr:uid="{469EBF2B-AB8A-41CB-BA53-32BD9E416D8F}"/>
    <cellStyle name="Comma 3 2 2 3 4 2 3" xfId="10593" xr:uid="{CE553B57-5AE9-423A-8371-06C5CE436754}"/>
    <cellStyle name="Comma 3 2 2 3 4 2 3 2" xfId="26004" xr:uid="{DBF65552-F86F-4B1E-8C70-06E09D70CDC7}"/>
    <cellStyle name="Comma 3 2 2 3 4 2 3 2 2" xfId="56828" xr:uid="{F13662CA-5D7E-40AB-8D06-099338971B43}"/>
    <cellStyle name="Comma 3 2 2 3 4 2 3 3" xfId="41418" xr:uid="{DF36CBA6-CDFA-4480-8358-DA1C4A2B0239}"/>
    <cellStyle name="Comma 3 2 2 3 4 2 4" xfId="18195" xr:uid="{06D3A888-31BC-42B0-BCA0-6F96E4EB6581}"/>
    <cellStyle name="Comma 3 2 2 3 4 2 4 2" xfId="49019" xr:uid="{A04677BD-85C6-4A35-A2AB-E57158A05752}"/>
    <cellStyle name="Comma 3 2 2 3 4 2 5" xfId="33609" xr:uid="{3A1A19F7-A005-4ADB-B478-D5211E2E80F2}"/>
    <cellStyle name="Comma 3 2 2 3 4 3" xfId="4686" xr:uid="{2E05A4D3-7963-419B-A1AA-7A0AF99A14DC}"/>
    <cellStyle name="Comma 3 2 2 3 4 3 2" xfId="12497" xr:uid="{F0E9CB9E-A011-4C95-AC64-EE3036771F3E}"/>
    <cellStyle name="Comma 3 2 2 3 4 3 2 2" xfId="27908" xr:uid="{14B243A9-DF8F-4C14-A966-21FD25FA93D0}"/>
    <cellStyle name="Comma 3 2 2 3 4 3 2 2 2" xfId="58732" xr:uid="{6D76F1E3-D132-4D60-8E53-D91A3E0574C5}"/>
    <cellStyle name="Comma 3 2 2 3 4 3 2 3" xfId="43322" xr:uid="{1595BD1F-50FE-4809-9CC0-31BF0CD01FEE}"/>
    <cellStyle name="Comma 3 2 2 3 4 3 3" xfId="20099" xr:uid="{D5ED8C93-8D42-4CCF-BD28-CF2ABDB198A1}"/>
    <cellStyle name="Comma 3 2 2 3 4 3 3 2" xfId="50923" xr:uid="{504765FC-5AAF-4A1C-B029-4411A52BDAB2}"/>
    <cellStyle name="Comma 3 2 2 3 4 3 4" xfId="35513" xr:uid="{8D8AA544-6495-47F4-9173-FEE1222D2DCA}"/>
    <cellStyle name="Comma 3 2 2 3 4 4" xfId="8694" xr:uid="{2970BA9F-A3FE-4DEF-B48A-6B0759528A14}"/>
    <cellStyle name="Comma 3 2 2 3 4 4 2" xfId="24105" xr:uid="{CA211EA0-57BE-4936-B29A-E367A4D1D9E0}"/>
    <cellStyle name="Comma 3 2 2 3 4 4 2 2" xfId="54929" xr:uid="{DBC3A67F-884A-4520-ABA2-7F71C4CBEEED}"/>
    <cellStyle name="Comma 3 2 2 3 4 4 3" xfId="39519" xr:uid="{F5043953-0295-4BED-9DD1-9ACC3939A3AF}"/>
    <cellStyle name="Comma 3 2 2 3 4 5" xfId="16296" xr:uid="{B834FA16-6E0A-49CD-9836-52F50637B8A4}"/>
    <cellStyle name="Comma 3 2 2 3 4 5 2" xfId="47120" xr:uid="{BA637CCD-23D2-47A4-9FFB-CEF4F6F992A2}"/>
    <cellStyle name="Comma 3 2 2 3 4 6" xfId="31710" xr:uid="{3D679874-A8C6-453F-9709-2EE0FAC83F5A}"/>
    <cellStyle name="Comma 3 2 2 3 5" xfId="1516" xr:uid="{2CB39ACF-4B81-45A5-9C6C-3F10989D114F}"/>
    <cellStyle name="Comma 3 2 2 3 5 2" xfId="3415" xr:uid="{3DFDD3DF-AC97-4254-A1D0-B70336C40922}"/>
    <cellStyle name="Comma 3 2 2 3 5 2 2" xfId="7218" xr:uid="{E7F40D04-EE79-45D2-A14E-BB6DD982A9C3}"/>
    <cellStyle name="Comma 3 2 2 3 5 2 2 2" xfId="15029" xr:uid="{3B107B41-AB26-4259-882B-D44CC1DFBD4A}"/>
    <cellStyle name="Comma 3 2 2 3 5 2 2 2 2" xfId="30440" xr:uid="{2504D394-FCC1-48F0-9CE2-1186A25A4945}"/>
    <cellStyle name="Comma 3 2 2 3 5 2 2 2 2 2" xfId="61264" xr:uid="{7B438858-F459-40E3-B3DD-5D5101428B81}"/>
    <cellStyle name="Comma 3 2 2 3 5 2 2 2 3" xfId="45854" xr:uid="{2A0512B2-804A-4D3F-9565-65A107C3AF67}"/>
    <cellStyle name="Comma 3 2 2 3 5 2 2 3" xfId="22631" xr:uid="{765A4A5F-83C9-46F2-B83C-DCE268BE88E5}"/>
    <cellStyle name="Comma 3 2 2 3 5 2 2 3 2" xfId="53455" xr:uid="{42B4EB1C-DAE0-4CE3-86F5-8A874970ACDD}"/>
    <cellStyle name="Comma 3 2 2 3 5 2 2 4" xfId="38045" xr:uid="{42E91DD2-D450-4CDE-A790-4C78CE5C3E29}"/>
    <cellStyle name="Comma 3 2 2 3 5 2 3" xfId="11226" xr:uid="{D98DCC42-FFF7-4B06-BA83-C42CF7713A50}"/>
    <cellStyle name="Comma 3 2 2 3 5 2 3 2" xfId="26637" xr:uid="{3F6C1C47-0C5F-4794-88EA-663EE561A022}"/>
    <cellStyle name="Comma 3 2 2 3 5 2 3 2 2" xfId="57461" xr:uid="{735BB501-E81A-45B9-9A47-87795A542BE7}"/>
    <cellStyle name="Comma 3 2 2 3 5 2 3 3" xfId="42051" xr:uid="{8513F1E8-F55F-46AE-B89D-196A5F317830}"/>
    <cellStyle name="Comma 3 2 2 3 5 2 4" xfId="18828" xr:uid="{68C854EB-E99D-416D-8692-63CF1A4E0CC4}"/>
    <cellStyle name="Comma 3 2 2 3 5 2 4 2" xfId="49652" xr:uid="{83866350-EEA4-4FF7-A62C-088B55470EBE}"/>
    <cellStyle name="Comma 3 2 2 3 5 2 5" xfId="34242" xr:uid="{D2AAA689-0994-4818-A9AB-DDD456291D06}"/>
    <cellStyle name="Comma 3 2 2 3 5 3" xfId="5319" xr:uid="{F2348644-213D-41A7-86FF-BB2F7171E67E}"/>
    <cellStyle name="Comma 3 2 2 3 5 3 2" xfId="13130" xr:uid="{060B98B2-5D33-428D-B265-B872D2060E50}"/>
    <cellStyle name="Comma 3 2 2 3 5 3 2 2" xfId="28541" xr:uid="{3A1BFEE1-716E-495F-BF4C-C86DE695F94D}"/>
    <cellStyle name="Comma 3 2 2 3 5 3 2 2 2" xfId="59365" xr:uid="{5335E0D0-B64D-46F9-B233-00E427FB9ECA}"/>
    <cellStyle name="Comma 3 2 2 3 5 3 2 3" xfId="43955" xr:uid="{4B48B4B7-5390-44FB-B0B6-43B956907726}"/>
    <cellStyle name="Comma 3 2 2 3 5 3 3" xfId="20732" xr:uid="{60E247B6-D074-44E1-B25E-5F26DDF4DB96}"/>
    <cellStyle name="Comma 3 2 2 3 5 3 3 2" xfId="51556" xr:uid="{310B5124-E2B7-470C-93C5-FB30C483BB07}"/>
    <cellStyle name="Comma 3 2 2 3 5 3 4" xfId="36146" xr:uid="{4F7869D4-D07F-4202-8314-2F8E7269D81C}"/>
    <cellStyle name="Comma 3 2 2 3 5 4" xfId="9327" xr:uid="{16775790-28B9-4CEE-8140-55DA14B3A5DC}"/>
    <cellStyle name="Comma 3 2 2 3 5 4 2" xfId="24738" xr:uid="{E65EB227-E427-43FC-86A4-46675235ABE0}"/>
    <cellStyle name="Comma 3 2 2 3 5 4 2 2" xfId="55562" xr:uid="{024C907A-374F-4B87-9B51-5E29F69CD043}"/>
    <cellStyle name="Comma 3 2 2 3 5 4 3" xfId="40152" xr:uid="{F5876255-5921-4421-98D5-111FA40FB221}"/>
    <cellStyle name="Comma 3 2 2 3 5 5" xfId="16929" xr:uid="{20FDE91A-23EE-4FD6-BA3D-073B623B5288}"/>
    <cellStyle name="Comma 3 2 2 3 5 5 2" xfId="47753" xr:uid="{AF9B9BCF-43A5-4939-AAD6-F595D560563B}"/>
    <cellStyle name="Comma 3 2 2 3 5 6" xfId="32343" xr:uid="{2B206F86-AA9A-4A5A-8E41-2455282A99A4}"/>
    <cellStyle name="Comma 3 2 2 3 6" xfId="2149" xr:uid="{CB7D9C58-AF22-4B29-BF4A-F52EC36625A5}"/>
    <cellStyle name="Comma 3 2 2 3 6 2" xfId="5952" xr:uid="{6205CF4D-6990-4473-93C9-B654D0A8B1E3}"/>
    <cellStyle name="Comma 3 2 2 3 6 2 2" xfId="13763" xr:uid="{F94EF07A-1B11-42DD-83C1-3E08B74C4FF8}"/>
    <cellStyle name="Comma 3 2 2 3 6 2 2 2" xfId="29174" xr:uid="{61585509-B665-44E2-AE34-2FA0A1206CEB}"/>
    <cellStyle name="Comma 3 2 2 3 6 2 2 2 2" xfId="59998" xr:uid="{00A77DBB-214C-4E9E-A3D8-1AF68A91E86B}"/>
    <cellStyle name="Comma 3 2 2 3 6 2 2 3" xfId="44588" xr:uid="{DA76A1A9-6BB7-4051-910F-82AED23A7333}"/>
    <cellStyle name="Comma 3 2 2 3 6 2 3" xfId="21365" xr:uid="{9605C5BA-9249-4500-8CFC-B8736ECE3F12}"/>
    <cellStyle name="Comma 3 2 2 3 6 2 3 2" xfId="52189" xr:uid="{DCA02BFF-9714-4BA9-A3A2-B89A4E62B78A}"/>
    <cellStyle name="Comma 3 2 2 3 6 2 4" xfId="36779" xr:uid="{16EE73CC-9AB4-4708-BEC1-49227A573196}"/>
    <cellStyle name="Comma 3 2 2 3 6 3" xfId="9960" xr:uid="{F10A1885-595C-4D4B-A5FE-47B54559EBC7}"/>
    <cellStyle name="Comma 3 2 2 3 6 3 2" xfId="25371" xr:uid="{C550409E-D132-4C7B-81DC-7BB57DCAEC27}"/>
    <cellStyle name="Comma 3 2 2 3 6 3 2 2" xfId="56195" xr:uid="{7F8FEDDA-3DFB-499B-8FAA-E175D2AF0160}"/>
    <cellStyle name="Comma 3 2 2 3 6 3 3" xfId="40785" xr:uid="{C0CB9BDA-268A-4539-80B1-F2E650F78F0E}"/>
    <cellStyle name="Comma 3 2 2 3 6 4" xfId="17562" xr:uid="{3C5D5651-FA26-4F02-AB53-DA6AE36D5C17}"/>
    <cellStyle name="Comma 3 2 2 3 6 4 2" xfId="48386" xr:uid="{6C2000AF-D7E2-46CE-AE11-830CDF90CFAD}"/>
    <cellStyle name="Comma 3 2 2 3 6 5" xfId="32976" xr:uid="{DAD0EA1D-3D4D-4D77-B812-E0D5E085FF72}"/>
    <cellStyle name="Comma 3 2 2 3 7" xfId="4053" xr:uid="{26820AC3-7A93-4D8F-90E2-B2F912EF440D}"/>
    <cellStyle name="Comma 3 2 2 3 7 2" xfId="11864" xr:uid="{CC8DD9E0-E688-4DA6-B7F2-BB22C0AB0222}"/>
    <cellStyle name="Comma 3 2 2 3 7 2 2" xfId="27275" xr:uid="{DB1849E8-F86F-4029-B425-04634CB65CED}"/>
    <cellStyle name="Comma 3 2 2 3 7 2 2 2" xfId="58099" xr:uid="{4D484E94-052E-4B3E-AFC5-C19475960B28}"/>
    <cellStyle name="Comma 3 2 2 3 7 2 3" xfId="42689" xr:uid="{06D44384-D6B3-4FD1-A530-3F01E8DF97CB}"/>
    <cellStyle name="Comma 3 2 2 3 7 3" xfId="19466" xr:uid="{05600E53-73FF-4C07-A1A4-6A5651E311F2}"/>
    <cellStyle name="Comma 3 2 2 3 7 3 2" xfId="50290" xr:uid="{BCAF90BF-0BF2-40F1-9392-8EB4056E423C}"/>
    <cellStyle name="Comma 3 2 2 3 7 4" xfId="34880" xr:uid="{73347339-FA56-4DEF-A06C-A972B2F73E9E}"/>
    <cellStyle name="Comma 3 2 2 3 8" xfId="8061" xr:uid="{801EB2B7-7EBE-46A1-99BA-28C907CE05D0}"/>
    <cellStyle name="Comma 3 2 2 3 8 2" xfId="23472" xr:uid="{AA3938F1-B5E5-4AAF-8C70-93F7315002F2}"/>
    <cellStyle name="Comma 3 2 2 3 8 2 2" xfId="54296" xr:uid="{56294E1E-1FF6-467A-B930-37AD98893145}"/>
    <cellStyle name="Comma 3 2 2 3 8 3" xfId="38886" xr:uid="{15FDFE28-C6F6-4483-B306-A21E593C4639}"/>
    <cellStyle name="Comma 3 2 2 3 9" xfId="7852" xr:uid="{51C1B88A-7636-493B-94A1-920C85BA8D4E}"/>
    <cellStyle name="Comma 3 2 2 3 9 2" xfId="23263" xr:uid="{9D8081CA-11AD-4DAF-9E1D-D39763624568}"/>
    <cellStyle name="Comma 3 2 2 3 9 2 2" xfId="54087" xr:uid="{5A71A11B-30D3-4708-B819-FE5796E71CDB}"/>
    <cellStyle name="Comma 3 2 2 3 9 3" xfId="38677" xr:uid="{FA401E07-0160-43DF-8035-7054CF75EFC0}"/>
    <cellStyle name="Comma 3 2 2 4" xfId="169" xr:uid="{C38E8557-C020-4E2C-AF82-6FFDC27B6440}"/>
    <cellStyle name="Comma 3 2 2 4 10" xfId="15583" xr:uid="{FAEE23CB-2FB8-4C10-B590-232725D7FB1F}"/>
    <cellStyle name="Comma 3 2 2 4 10 2" xfId="46407" xr:uid="{6404CF5F-33ED-4C70-B170-93A99455A886}"/>
    <cellStyle name="Comma 3 2 2 4 11" xfId="30997" xr:uid="{A72E5948-44C6-4266-9B05-BC00D5C7D5BA}"/>
    <cellStyle name="Comma 3 2 2 4 2" xfId="592" xr:uid="{6F6E449C-6423-4D65-86BE-09A8FE588A41}"/>
    <cellStyle name="Comma 3 2 2 4 2 2" xfId="1225" xr:uid="{BD91B97A-E9DA-4ED5-8902-2A8B33442BDC}"/>
    <cellStyle name="Comma 3 2 2 4 2 2 2" xfId="3124" xr:uid="{DFAEC438-B1B3-44F4-9E96-6D95AC04483F}"/>
    <cellStyle name="Comma 3 2 2 4 2 2 2 2" xfId="6927" xr:uid="{93D11304-9947-4A19-8CE0-620A9321EBD1}"/>
    <cellStyle name="Comma 3 2 2 4 2 2 2 2 2" xfId="14738" xr:uid="{FD0CC375-7C28-47A2-84E9-CB5559D04C7D}"/>
    <cellStyle name="Comma 3 2 2 4 2 2 2 2 2 2" xfId="30149" xr:uid="{39A770C2-4C6D-4FF9-B257-A038508C73A5}"/>
    <cellStyle name="Comma 3 2 2 4 2 2 2 2 2 2 2" xfId="60973" xr:uid="{05AEC8B3-1D7F-42E8-9BA7-B820D80B0B63}"/>
    <cellStyle name="Comma 3 2 2 4 2 2 2 2 2 3" xfId="45563" xr:uid="{94246575-EB4F-4F20-B1BD-086087DFA961}"/>
    <cellStyle name="Comma 3 2 2 4 2 2 2 2 3" xfId="22340" xr:uid="{C6CD22C8-6C89-4AEF-928B-219260C7A799}"/>
    <cellStyle name="Comma 3 2 2 4 2 2 2 2 3 2" xfId="53164" xr:uid="{A3EA421C-9D3E-46E7-A9EC-4C1C63CBD757}"/>
    <cellStyle name="Comma 3 2 2 4 2 2 2 2 4" xfId="37754" xr:uid="{FE960BAB-00BF-4383-9976-D9027C4D2E3C}"/>
    <cellStyle name="Comma 3 2 2 4 2 2 2 3" xfId="10935" xr:uid="{0040D1E8-361A-4563-9678-CC045F6F78BD}"/>
    <cellStyle name="Comma 3 2 2 4 2 2 2 3 2" xfId="26346" xr:uid="{23E6E1CB-4662-4146-877A-AFC58DEC564B}"/>
    <cellStyle name="Comma 3 2 2 4 2 2 2 3 2 2" xfId="57170" xr:uid="{BF8BB88D-D658-44A9-AAAF-67A57C862BA8}"/>
    <cellStyle name="Comma 3 2 2 4 2 2 2 3 3" xfId="41760" xr:uid="{E9458844-A554-4822-8A40-A4D1F5063C85}"/>
    <cellStyle name="Comma 3 2 2 4 2 2 2 4" xfId="18537" xr:uid="{B8EAA8E3-900D-48A5-88AF-72EFE46E7C97}"/>
    <cellStyle name="Comma 3 2 2 4 2 2 2 4 2" xfId="49361" xr:uid="{B40F66AF-413B-4C02-B101-41E16F5C11C5}"/>
    <cellStyle name="Comma 3 2 2 4 2 2 2 5" xfId="33951" xr:uid="{5C0E68A2-2631-4951-B2C2-61E3C096F6CC}"/>
    <cellStyle name="Comma 3 2 2 4 2 2 3" xfId="5028" xr:uid="{DF33A580-6955-475F-8683-CAE8091301D8}"/>
    <cellStyle name="Comma 3 2 2 4 2 2 3 2" xfId="12839" xr:uid="{EAA78CE8-CC6F-4DC4-A9FD-54A617E43E0D}"/>
    <cellStyle name="Comma 3 2 2 4 2 2 3 2 2" xfId="28250" xr:uid="{D8627D05-F4B2-4E2A-A401-A845BD759AC6}"/>
    <cellStyle name="Comma 3 2 2 4 2 2 3 2 2 2" xfId="59074" xr:uid="{4F4D9E49-8BC4-4A65-A8D2-E00770F06B56}"/>
    <cellStyle name="Comma 3 2 2 4 2 2 3 2 3" xfId="43664" xr:uid="{852CFE28-1CEE-4889-B366-A323392290E5}"/>
    <cellStyle name="Comma 3 2 2 4 2 2 3 3" xfId="20441" xr:uid="{B64E726E-C4FE-4039-8FC8-35AB4FF536E0}"/>
    <cellStyle name="Comma 3 2 2 4 2 2 3 3 2" xfId="51265" xr:uid="{1E1FB9F8-6AEB-45DA-A035-34FD23CF1BF8}"/>
    <cellStyle name="Comma 3 2 2 4 2 2 3 4" xfId="35855" xr:uid="{77B5B14E-0B9A-417E-B5DE-17426F23DC4E}"/>
    <cellStyle name="Comma 3 2 2 4 2 2 4" xfId="9036" xr:uid="{06EFE7FA-0C53-4C7E-BDF6-69B6566762CB}"/>
    <cellStyle name="Comma 3 2 2 4 2 2 4 2" xfId="24447" xr:uid="{7FA2619E-381A-4421-974E-FD650C0D0E58}"/>
    <cellStyle name="Comma 3 2 2 4 2 2 4 2 2" xfId="55271" xr:uid="{3AD24E94-EB4A-4BC1-8BDE-774A70FB8417}"/>
    <cellStyle name="Comma 3 2 2 4 2 2 4 3" xfId="39861" xr:uid="{926CF7B3-5C79-4B9A-8C18-5FB4BA4DB3AF}"/>
    <cellStyle name="Comma 3 2 2 4 2 2 5" xfId="16638" xr:uid="{02666664-447E-455D-AFB3-6EEF66DB1972}"/>
    <cellStyle name="Comma 3 2 2 4 2 2 5 2" xfId="47462" xr:uid="{5FEEB7E0-819A-45C6-B496-11B66F89C403}"/>
    <cellStyle name="Comma 3 2 2 4 2 2 6" xfId="32052" xr:uid="{DC6FFDCB-E34F-45B5-B41C-57C79B4CF988}"/>
    <cellStyle name="Comma 3 2 2 4 2 3" xfId="1858" xr:uid="{65BACB33-BCD8-459A-88AD-0B0FC821AB9D}"/>
    <cellStyle name="Comma 3 2 2 4 2 3 2" xfId="3757" xr:uid="{0F5A2067-B8B8-4CEC-B1F9-EEB1CEA03554}"/>
    <cellStyle name="Comma 3 2 2 4 2 3 2 2" xfId="7560" xr:uid="{CAABA139-5D72-4612-92F9-37058A2C286B}"/>
    <cellStyle name="Comma 3 2 2 4 2 3 2 2 2" xfId="15371" xr:uid="{91638011-185B-4197-91AB-8911411C876A}"/>
    <cellStyle name="Comma 3 2 2 4 2 3 2 2 2 2" xfId="30782" xr:uid="{2B2C5D4E-0FE5-4C06-9D71-1E56DADDB676}"/>
    <cellStyle name="Comma 3 2 2 4 2 3 2 2 2 2 2" xfId="61606" xr:uid="{FCDF0E91-5C24-43B2-AAB3-D3C8222455FC}"/>
    <cellStyle name="Comma 3 2 2 4 2 3 2 2 2 3" xfId="46196" xr:uid="{CCCA21D7-97EE-4582-9C08-5816F48FE6F1}"/>
    <cellStyle name="Comma 3 2 2 4 2 3 2 2 3" xfId="22973" xr:uid="{632DE477-6B27-4F11-80C2-242BD4864776}"/>
    <cellStyle name="Comma 3 2 2 4 2 3 2 2 3 2" xfId="53797" xr:uid="{46207366-2D82-4187-8D00-10BD42744554}"/>
    <cellStyle name="Comma 3 2 2 4 2 3 2 2 4" xfId="38387" xr:uid="{F8E49B18-3BA8-41D8-B2C7-E4E94117761B}"/>
    <cellStyle name="Comma 3 2 2 4 2 3 2 3" xfId="11568" xr:uid="{A5FF264B-7556-4110-B0B7-ED6D5E80A4BE}"/>
    <cellStyle name="Comma 3 2 2 4 2 3 2 3 2" xfId="26979" xr:uid="{F2EEE2DA-3469-4BEC-8E61-DB71AFA0D559}"/>
    <cellStyle name="Comma 3 2 2 4 2 3 2 3 2 2" xfId="57803" xr:uid="{B542CF87-0DF0-469D-B9D9-F7A6DB02541C}"/>
    <cellStyle name="Comma 3 2 2 4 2 3 2 3 3" xfId="42393" xr:uid="{8D6A13DF-02AD-41E6-B1BF-24DED97B4CB4}"/>
    <cellStyle name="Comma 3 2 2 4 2 3 2 4" xfId="19170" xr:uid="{9E895718-D5D8-413F-9329-80532A174E0E}"/>
    <cellStyle name="Comma 3 2 2 4 2 3 2 4 2" xfId="49994" xr:uid="{6B3C8FCC-BB51-4F34-80E0-121404CEA4EE}"/>
    <cellStyle name="Comma 3 2 2 4 2 3 2 5" xfId="34584" xr:uid="{14631B0A-2CF4-4B8F-A277-EC7A73567223}"/>
    <cellStyle name="Comma 3 2 2 4 2 3 3" xfId="5661" xr:uid="{FA9308B2-FE9C-4C96-B0BC-4A267068DAF7}"/>
    <cellStyle name="Comma 3 2 2 4 2 3 3 2" xfId="13472" xr:uid="{9D6CA823-D333-4E6B-B3D4-2CCD154A3A9F}"/>
    <cellStyle name="Comma 3 2 2 4 2 3 3 2 2" xfId="28883" xr:uid="{B368DD20-CD7A-4701-8F09-3A353CBA104C}"/>
    <cellStyle name="Comma 3 2 2 4 2 3 3 2 2 2" xfId="59707" xr:uid="{3C27E7D8-8393-4D6C-970A-BCD95C1B3E37}"/>
    <cellStyle name="Comma 3 2 2 4 2 3 3 2 3" xfId="44297" xr:uid="{064F9F6D-7313-4F33-A8D3-D16DB0AE8656}"/>
    <cellStyle name="Comma 3 2 2 4 2 3 3 3" xfId="21074" xr:uid="{334453EF-C723-4F88-BD49-75B1DB01B18D}"/>
    <cellStyle name="Comma 3 2 2 4 2 3 3 3 2" xfId="51898" xr:uid="{25E57980-C518-46E8-9B9A-A680AF84D3C5}"/>
    <cellStyle name="Comma 3 2 2 4 2 3 3 4" xfId="36488" xr:uid="{25C73C4A-405C-404E-83EA-2B6CED302F0F}"/>
    <cellStyle name="Comma 3 2 2 4 2 3 4" xfId="9669" xr:uid="{124BCFA2-F68C-4622-BD72-CB46DD125FE8}"/>
    <cellStyle name="Comma 3 2 2 4 2 3 4 2" xfId="25080" xr:uid="{9D26D5D7-E53A-457A-AE00-C2117A83A9CE}"/>
    <cellStyle name="Comma 3 2 2 4 2 3 4 2 2" xfId="55904" xr:uid="{A75A4C08-7830-4AD2-BB59-3671F45469A7}"/>
    <cellStyle name="Comma 3 2 2 4 2 3 4 3" xfId="40494" xr:uid="{B27800CE-5A4A-41ED-A899-A1DB3886F079}"/>
    <cellStyle name="Comma 3 2 2 4 2 3 5" xfId="17271" xr:uid="{F4AF1402-04A8-4D3C-90A3-7895E3A08706}"/>
    <cellStyle name="Comma 3 2 2 4 2 3 5 2" xfId="48095" xr:uid="{F0BAAD6E-7414-47A3-BBFC-3697E99E92FC}"/>
    <cellStyle name="Comma 3 2 2 4 2 3 6" xfId="32685" xr:uid="{6302DEF0-093C-4DA8-BBE2-F70C177BB220}"/>
    <cellStyle name="Comma 3 2 2 4 2 4" xfId="2491" xr:uid="{59BAA415-107E-4F97-A4EA-F1DB50C88C39}"/>
    <cellStyle name="Comma 3 2 2 4 2 4 2" xfId="6294" xr:uid="{5005333C-79E1-4951-824D-F2AA80C77182}"/>
    <cellStyle name="Comma 3 2 2 4 2 4 2 2" xfId="14105" xr:uid="{8E50EDD0-6E75-4386-9888-E3EAE9C7FE26}"/>
    <cellStyle name="Comma 3 2 2 4 2 4 2 2 2" xfId="29516" xr:uid="{803F9F85-07C4-4CF1-A24A-884C068B3E0B}"/>
    <cellStyle name="Comma 3 2 2 4 2 4 2 2 2 2" xfId="60340" xr:uid="{941B189D-A519-4EDE-BD52-5A866C9D63C1}"/>
    <cellStyle name="Comma 3 2 2 4 2 4 2 2 3" xfId="44930" xr:uid="{ED29A843-36AC-44B5-B510-627DCBC52D65}"/>
    <cellStyle name="Comma 3 2 2 4 2 4 2 3" xfId="21707" xr:uid="{3B83B0C7-B523-46A9-A0BB-22CBBFC06359}"/>
    <cellStyle name="Comma 3 2 2 4 2 4 2 3 2" xfId="52531" xr:uid="{37B7C5F6-D1EA-4367-8466-4F3C31D71614}"/>
    <cellStyle name="Comma 3 2 2 4 2 4 2 4" xfId="37121" xr:uid="{5A4DFAD9-C1E0-4AF8-9E9A-2246FB593785}"/>
    <cellStyle name="Comma 3 2 2 4 2 4 3" xfId="10302" xr:uid="{477C82ED-8E8D-4BC8-8D6C-D05CD17BC32F}"/>
    <cellStyle name="Comma 3 2 2 4 2 4 3 2" xfId="25713" xr:uid="{1830B4B1-E129-4D0D-A231-3BE85B37895C}"/>
    <cellStyle name="Comma 3 2 2 4 2 4 3 2 2" xfId="56537" xr:uid="{3F5BE82E-B888-4A5E-8672-C33B51CFCC14}"/>
    <cellStyle name="Comma 3 2 2 4 2 4 3 3" xfId="41127" xr:uid="{BA444E97-F4EF-4728-AE5B-4F14BDBD2E29}"/>
    <cellStyle name="Comma 3 2 2 4 2 4 4" xfId="17904" xr:uid="{E42EFA7B-D71F-4CF2-A153-8DDCB5BC415A}"/>
    <cellStyle name="Comma 3 2 2 4 2 4 4 2" xfId="48728" xr:uid="{72F5C767-A35A-476F-B735-A932FC31BDCC}"/>
    <cellStyle name="Comma 3 2 2 4 2 4 5" xfId="33318" xr:uid="{8E4DA82C-653B-49A5-AD09-C396E972B451}"/>
    <cellStyle name="Comma 3 2 2 4 2 5" xfId="4395" xr:uid="{67C53A07-E024-468F-A4E3-31FAEC60A773}"/>
    <cellStyle name="Comma 3 2 2 4 2 5 2" xfId="12206" xr:uid="{0D342D2A-C3DF-4D91-B082-B7AF8A7A9D81}"/>
    <cellStyle name="Comma 3 2 2 4 2 5 2 2" xfId="27617" xr:uid="{DF92E867-9D13-4BAC-9511-FC2783CBB3B5}"/>
    <cellStyle name="Comma 3 2 2 4 2 5 2 2 2" xfId="58441" xr:uid="{D0249DD9-8F44-4E75-9100-0C8F261E472D}"/>
    <cellStyle name="Comma 3 2 2 4 2 5 2 3" xfId="43031" xr:uid="{E72C3F91-52C2-4AA3-AD45-46483E8394F0}"/>
    <cellStyle name="Comma 3 2 2 4 2 5 3" xfId="19808" xr:uid="{56D10F32-CE02-4FBC-8D2F-59369CB9A941}"/>
    <cellStyle name="Comma 3 2 2 4 2 5 3 2" xfId="50632" xr:uid="{960091CA-0DF6-44C2-9271-274F5A373AC0}"/>
    <cellStyle name="Comma 3 2 2 4 2 5 4" xfId="35222" xr:uid="{A0BE979B-67FD-482E-8D13-10E47EA9166F}"/>
    <cellStyle name="Comma 3 2 2 4 2 6" xfId="8403" xr:uid="{25440776-5F7C-4C4B-9759-6818E478848A}"/>
    <cellStyle name="Comma 3 2 2 4 2 6 2" xfId="23814" xr:uid="{456B2AA6-7B36-4F4D-80E1-EBC9555CD69A}"/>
    <cellStyle name="Comma 3 2 2 4 2 6 2 2" xfId="54638" xr:uid="{124AD4D2-707B-4F9E-8EEA-D06C78EE7A08}"/>
    <cellStyle name="Comma 3 2 2 4 2 6 3" xfId="39228" xr:uid="{194A2E78-FDF9-471E-B31A-4871E1A53756}"/>
    <cellStyle name="Comma 3 2 2 4 2 7" xfId="16005" xr:uid="{A2CEADD2-A7DA-487F-9768-EB848AFA0274}"/>
    <cellStyle name="Comma 3 2 2 4 2 7 2" xfId="46829" xr:uid="{B2B2BE3A-DD14-49F3-B253-A0E67E6A566B}"/>
    <cellStyle name="Comma 3 2 2 4 2 8" xfId="31419" xr:uid="{6BC88CE5-B2B2-4DF9-AFFC-A24B93218E3A}"/>
    <cellStyle name="Comma 3 2 2 4 3" xfId="383" xr:uid="{E782E8C6-36B4-4F27-9CA4-8B6655FB3074}"/>
    <cellStyle name="Comma 3 2 2 4 3 2" xfId="1016" xr:uid="{1421DAC8-D69C-451B-B887-37AFC257EFF0}"/>
    <cellStyle name="Comma 3 2 2 4 3 2 2" xfId="2915" xr:uid="{2AAD2A51-4947-49E7-981D-DE0FB5C7DB66}"/>
    <cellStyle name="Comma 3 2 2 4 3 2 2 2" xfId="6718" xr:uid="{770706E6-ECD9-48EE-985C-9D48051A244B}"/>
    <cellStyle name="Comma 3 2 2 4 3 2 2 2 2" xfId="14529" xr:uid="{E2112921-458A-4CE7-80F9-734EFAF56891}"/>
    <cellStyle name="Comma 3 2 2 4 3 2 2 2 2 2" xfId="29940" xr:uid="{BA62AF74-2E60-49D1-B44A-D3A4B3B5EFBE}"/>
    <cellStyle name="Comma 3 2 2 4 3 2 2 2 2 2 2" xfId="60764" xr:uid="{A4081D65-AE77-438B-AAAC-A8E03507580F}"/>
    <cellStyle name="Comma 3 2 2 4 3 2 2 2 2 3" xfId="45354" xr:uid="{A1F8B16E-4643-4C61-8D6E-7AC61BDB6952}"/>
    <cellStyle name="Comma 3 2 2 4 3 2 2 2 3" xfId="22131" xr:uid="{A920CF0E-266D-4F08-BAF8-25D08CDD39FA}"/>
    <cellStyle name="Comma 3 2 2 4 3 2 2 2 3 2" xfId="52955" xr:uid="{481D308B-1EDE-4A4A-97CB-283EDC32B997}"/>
    <cellStyle name="Comma 3 2 2 4 3 2 2 2 4" xfId="37545" xr:uid="{4B204123-9D54-4D59-B027-985C5ECA7419}"/>
    <cellStyle name="Comma 3 2 2 4 3 2 2 3" xfId="10726" xr:uid="{9568196A-A761-4C49-909A-BE14DC62E0E7}"/>
    <cellStyle name="Comma 3 2 2 4 3 2 2 3 2" xfId="26137" xr:uid="{DDC1C799-EB99-4B85-856C-CFC879D5F429}"/>
    <cellStyle name="Comma 3 2 2 4 3 2 2 3 2 2" xfId="56961" xr:uid="{227EA6D3-50E8-4A54-82CA-20455701BB44}"/>
    <cellStyle name="Comma 3 2 2 4 3 2 2 3 3" xfId="41551" xr:uid="{1AAF7B98-5565-4D4A-8036-E442FFD6EA42}"/>
    <cellStyle name="Comma 3 2 2 4 3 2 2 4" xfId="18328" xr:uid="{8E8C6626-710B-436D-A7FA-33C164F678EB}"/>
    <cellStyle name="Comma 3 2 2 4 3 2 2 4 2" xfId="49152" xr:uid="{40AED7E4-91DC-4E83-BEC2-5E7907B359FD}"/>
    <cellStyle name="Comma 3 2 2 4 3 2 2 5" xfId="33742" xr:uid="{2420AC62-30F1-411B-ACFD-77142E07E183}"/>
    <cellStyle name="Comma 3 2 2 4 3 2 3" xfId="4819" xr:uid="{4669866A-401B-42C9-8DC1-5B9DCCBF79AF}"/>
    <cellStyle name="Comma 3 2 2 4 3 2 3 2" xfId="12630" xr:uid="{D91DB918-1060-4525-8A76-CABCFE25DFBB}"/>
    <cellStyle name="Comma 3 2 2 4 3 2 3 2 2" xfId="28041" xr:uid="{A3CD6329-E309-452A-8AB2-A01C12803B58}"/>
    <cellStyle name="Comma 3 2 2 4 3 2 3 2 2 2" xfId="58865" xr:uid="{25D4C5F6-074A-4CB2-9B58-1B981560D7F5}"/>
    <cellStyle name="Comma 3 2 2 4 3 2 3 2 3" xfId="43455" xr:uid="{24274FB0-B0F4-4320-BCE2-A006B7877E19}"/>
    <cellStyle name="Comma 3 2 2 4 3 2 3 3" xfId="20232" xr:uid="{81A210BB-2194-40E2-8098-9F356CE19497}"/>
    <cellStyle name="Comma 3 2 2 4 3 2 3 3 2" xfId="51056" xr:uid="{1C780792-5908-454C-B636-9A986B1ADE18}"/>
    <cellStyle name="Comma 3 2 2 4 3 2 3 4" xfId="35646" xr:uid="{EEC2692D-F9D0-44AA-BFFD-47709BEA5505}"/>
    <cellStyle name="Comma 3 2 2 4 3 2 4" xfId="8827" xr:uid="{95D9FA81-705C-4573-AF84-04717221F59E}"/>
    <cellStyle name="Comma 3 2 2 4 3 2 4 2" xfId="24238" xr:uid="{8EDF07B8-A15A-4948-95F0-F916CF23300E}"/>
    <cellStyle name="Comma 3 2 2 4 3 2 4 2 2" xfId="55062" xr:uid="{28E99CCF-CCEB-4FDD-B974-A9375D2515FD}"/>
    <cellStyle name="Comma 3 2 2 4 3 2 4 3" xfId="39652" xr:uid="{B9F9BDE5-6489-4F49-A0D0-05190FF92BBD}"/>
    <cellStyle name="Comma 3 2 2 4 3 2 5" xfId="16429" xr:uid="{EDF9162C-C2A1-4C20-B1DC-A9B8C827EF94}"/>
    <cellStyle name="Comma 3 2 2 4 3 2 5 2" xfId="47253" xr:uid="{816FE2C8-EFD5-4512-90BF-5E045C313280}"/>
    <cellStyle name="Comma 3 2 2 4 3 2 6" xfId="31843" xr:uid="{0AE73D70-85BC-4336-B737-BA6FCB594497}"/>
    <cellStyle name="Comma 3 2 2 4 3 3" xfId="1649" xr:uid="{16DC2B75-B718-4CB2-BE01-685828D919EB}"/>
    <cellStyle name="Comma 3 2 2 4 3 3 2" xfId="3548" xr:uid="{4D643D73-7A47-4F8E-B22E-DC5D5598959F}"/>
    <cellStyle name="Comma 3 2 2 4 3 3 2 2" xfId="7351" xr:uid="{C425C3AC-B2D3-466C-82E4-2999A509D66B}"/>
    <cellStyle name="Comma 3 2 2 4 3 3 2 2 2" xfId="15162" xr:uid="{9D149826-36B7-4DBB-92F2-1B20D920F048}"/>
    <cellStyle name="Comma 3 2 2 4 3 3 2 2 2 2" xfId="30573" xr:uid="{EC5410B7-D548-4798-93AB-1E6AC61D1A95}"/>
    <cellStyle name="Comma 3 2 2 4 3 3 2 2 2 2 2" xfId="61397" xr:uid="{7E93F472-CC66-4C8C-ACB2-8D26D55BB60E}"/>
    <cellStyle name="Comma 3 2 2 4 3 3 2 2 2 3" xfId="45987" xr:uid="{1457850B-A037-4E3B-8DB2-96929D8ED140}"/>
    <cellStyle name="Comma 3 2 2 4 3 3 2 2 3" xfId="22764" xr:uid="{4EC3EDB7-4583-43BD-8405-F8912ABECF49}"/>
    <cellStyle name="Comma 3 2 2 4 3 3 2 2 3 2" xfId="53588" xr:uid="{C9DF4AA0-262A-41E3-AF99-6206E30DB788}"/>
    <cellStyle name="Comma 3 2 2 4 3 3 2 2 4" xfId="38178" xr:uid="{0FF62B14-148D-493E-B675-670DD163973F}"/>
    <cellStyle name="Comma 3 2 2 4 3 3 2 3" xfId="11359" xr:uid="{2DB20B6B-AC99-4793-BF42-E8A4ABDF359B}"/>
    <cellStyle name="Comma 3 2 2 4 3 3 2 3 2" xfId="26770" xr:uid="{7ECE128D-99C0-4CDD-B2C8-1F60F58E9A21}"/>
    <cellStyle name="Comma 3 2 2 4 3 3 2 3 2 2" xfId="57594" xr:uid="{7BD398CD-490C-4BF4-8E03-F8BE4C201282}"/>
    <cellStyle name="Comma 3 2 2 4 3 3 2 3 3" xfId="42184" xr:uid="{7FB8267A-230E-4120-B898-7F66F635771B}"/>
    <cellStyle name="Comma 3 2 2 4 3 3 2 4" xfId="18961" xr:uid="{E038276B-BFB2-4447-A103-EF0FB0331FA7}"/>
    <cellStyle name="Comma 3 2 2 4 3 3 2 4 2" xfId="49785" xr:uid="{9DBE47C3-3BE5-4097-B1EF-4ED5CFF324C0}"/>
    <cellStyle name="Comma 3 2 2 4 3 3 2 5" xfId="34375" xr:uid="{90A7B83C-4DD6-43BF-BEE6-53675AE80874}"/>
    <cellStyle name="Comma 3 2 2 4 3 3 3" xfId="5452" xr:uid="{A65ECEEB-4F9D-44F0-8F16-A0338BE397C4}"/>
    <cellStyle name="Comma 3 2 2 4 3 3 3 2" xfId="13263" xr:uid="{5FB271D9-15DB-4253-8A35-7CAC23CCF201}"/>
    <cellStyle name="Comma 3 2 2 4 3 3 3 2 2" xfId="28674" xr:uid="{A892AF7D-6CBF-4896-B771-CCFE091889FC}"/>
    <cellStyle name="Comma 3 2 2 4 3 3 3 2 2 2" xfId="59498" xr:uid="{3590AAC8-EF6C-4707-8F48-9689E6BFD34E}"/>
    <cellStyle name="Comma 3 2 2 4 3 3 3 2 3" xfId="44088" xr:uid="{5A84460E-0633-49AB-A7AF-A4A23F6F54F4}"/>
    <cellStyle name="Comma 3 2 2 4 3 3 3 3" xfId="20865" xr:uid="{7D3B2FC0-FAE9-4F74-9187-E5ED47E30F18}"/>
    <cellStyle name="Comma 3 2 2 4 3 3 3 3 2" xfId="51689" xr:uid="{6651E8BF-8FCF-4808-AAA1-3DDC400E47D2}"/>
    <cellStyle name="Comma 3 2 2 4 3 3 3 4" xfId="36279" xr:uid="{50F8768B-9938-46E6-9CCB-8B05B86F7433}"/>
    <cellStyle name="Comma 3 2 2 4 3 3 4" xfId="9460" xr:uid="{B6E93303-8D7C-42BA-A791-8BD46918D4ED}"/>
    <cellStyle name="Comma 3 2 2 4 3 3 4 2" xfId="24871" xr:uid="{FF04B828-C573-4CAE-9F87-64539AB54F0A}"/>
    <cellStyle name="Comma 3 2 2 4 3 3 4 2 2" xfId="55695" xr:uid="{DC2FFEC0-1400-4084-A76A-2D55DE817B86}"/>
    <cellStyle name="Comma 3 2 2 4 3 3 4 3" xfId="40285" xr:uid="{AC8FDD4E-2EA6-44A5-B584-FBC99EC8D22A}"/>
    <cellStyle name="Comma 3 2 2 4 3 3 5" xfId="17062" xr:uid="{96D5013F-0E25-4334-A8FF-DCE4AB0A820D}"/>
    <cellStyle name="Comma 3 2 2 4 3 3 5 2" xfId="47886" xr:uid="{33403A12-9783-4002-87B1-B3DCE98A31CD}"/>
    <cellStyle name="Comma 3 2 2 4 3 3 6" xfId="32476" xr:uid="{41CCC586-9ABB-4193-B88F-4878BCE06152}"/>
    <cellStyle name="Comma 3 2 2 4 3 4" xfId="2282" xr:uid="{4BD05A44-A7BD-4176-B051-7F3071B87E51}"/>
    <cellStyle name="Comma 3 2 2 4 3 4 2" xfId="6085" xr:uid="{22A15720-32B2-435D-A773-E5CA9829861F}"/>
    <cellStyle name="Comma 3 2 2 4 3 4 2 2" xfId="13896" xr:uid="{85E13B69-1AF6-4B2D-BB29-DAD5583679CB}"/>
    <cellStyle name="Comma 3 2 2 4 3 4 2 2 2" xfId="29307" xr:uid="{EE03FAF6-5A48-41CF-99F0-69711A7E83D5}"/>
    <cellStyle name="Comma 3 2 2 4 3 4 2 2 2 2" xfId="60131" xr:uid="{BE8640DD-0DE9-42B7-8254-EA65BA566AD2}"/>
    <cellStyle name="Comma 3 2 2 4 3 4 2 2 3" xfId="44721" xr:uid="{9393B9DE-5EDD-49B3-92F5-B503FC33EA21}"/>
    <cellStyle name="Comma 3 2 2 4 3 4 2 3" xfId="21498" xr:uid="{AEDCD04A-E5BF-4B59-A067-59325A57B2B1}"/>
    <cellStyle name="Comma 3 2 2 4 3 4 2 3 2" xfId="52322" xr:uid="{46459746-92A6-4347-B0D9-28AFEBDFCE40}"/>
    <cellStyle name="Comma 3 2 2 4 3 4 2 4" xfId="36912" xr:uid="{E7607699-45A1-49D2-82A0-2D8D45D34137}"/>
    <cellStyle name="Comma 3 2 2 4 3 4 3" xfId="10093" xr:uid="{D3EBF430-62A3-43D6-A460-3836E207E626}"/>
    <cellStyle name="Comma 3 2 2 4 3 4 3 2" xfId="25504" xr:uid="{02BF08DA-6157-4057-ABF3-BBF66C8DE7FF}"/>
    <cellStyle name="Comma 3 2 2 4 3 4 3 2 2" xfId="56328" xr:uid="{95CC634E-BDA4-48EA-958C-7DC4D575455D}"/>
    <cellStyle name="Comma 3 2 2 4 3 4 3 3" xfId="40918" xr:uid="{F2BCF7AF-D2CD-4653-BD54-874560ABE441}"/>
    <cellStyle name="Comma 3 2 2 4 3 4 4" xfId="17695" xr:uid="{7B19143D-CCAA-4182-B0D8-5B76A88DC939}"/>
    <cellStyle name="Comma 3 2 2 4 3 4 4 2" xfId="48519" xr:uid="{4549C16A-64BE-4D91-95D2-4A99AFB26DDC}"/>
    <cellStyle name="Comma 3 2 2 4 3 4 5" xfId="33109" xr:uid="{B822FE23-79DE-4615-A639-2852523E22F9}"/>
    <cellStyle name="Comma 3 2 2 4 3 5" xfId="4186" xr:uid="{CCEFCCA9-3527-4D22-B540-2F091A0081A1}"/>
    <cellStyle name="Comma 3 2 2 4 3 5 2" xfId="11997" xr:uid="{6B8624BA-7C04-47A4-B2B2-D6F9B6B41C5D}"/>
    <cellStyle name="Comma 3 2 2 4 3 5 2 2" xfId="27408" xr:uid="{0AED8A0A-DA86-4AB1-BAAA-8969FAB9FDE7}"/>
    <cellStyle name="Comma 3 2 2 4 3 5 2 2 2" xfId="58232" xr:uid="{553A6EAA-7406-413B-829B-F7F18844ED45}"/>
    <cellStyle name="Comma 3 2 2 4 3 5 2 3" xfId="42822" xr:uid="{84607EF0-60F0-413D-A94D-3746CA42FA91}"/>
    <cellStyle name="Comma 3 2 2 4 3 5 3" xfId="19599" xr:uid="{AE06DAEB-A307-4E23-A495-F2E809258594}"/>
    <cellStyle name="Comma 3 2 2 4 3 5 3 2" xfId="50423" xr:uid="{B356E41B-1BB7-42ED-9BB6-2A86CBBBB1CC}"/>
    <cellStyle name="Comma 3 2 2 4 3 5 4" xfId="35013" xr:uid="{CB32555C-B0A0-4AE4-9D6D-4B7E85777CC7}"/>
    <cellStyle name="Comma 3 2 2 4 3 6" xfId="8194" xr:uid="{95CABFED-9516-46AD-BED6-0D2FDC935E0D}"/>
    <cellStyle name="Comma 3 2 2 4 3 6 2" xfId="23605" xr:uid="{C5EB2F04-6C0F-4234-8233-872CFC1F2B7F}"/>
    <cellStyle name="Comma 3 2 2 4 3 6 2 2" xfId="54429" xr:uid="{CC9CC10F-771B-4174-AB34-49047EB74FF8}"/>
    <cellStyle name="Comma 3 2 2 4 3 6 3" xfId="39019" xr:uid="{05D74BA7-1D0E-4766-A971-A6BB010C570E}"/>
    <cellStyle name="Comma 3 2 2 4 3 7" xfId="15796" xr:uid="{DFE63A13-A4D9-4276-AFF4-A938754D06A1}"/>
    <cellStyle name="Comma 3 2 2 4 3 7 2" xfId="46620" xr:uid="{4D838AE4-1211-406D-AEF0-537905CBEC13}"/>
    <cellStyle name="Comma 3 2 2 4 3 8" xfId="31210" xr:uid="{E515C7B7-AF8D-4128-84F7-5F219E4792DB}"/>
    <cellStyle name="Comma 3 2 2 4 4" xfId="803" xr:uid="{8B02E439-F425-4EEB-A8D4-A938C978AFD8}"/>
    <cellStyle name="Comma 3 2 2 4 4 2" xfId="2702" xr:uid="{30165BB3-D0CE-42B9-874C-D4DF1E5F540F}"/>
    <cellStyle name="Comma 3 2 2 4 4 2 2" xfId="6505" xr:uid="{856627EE-16FB-450B-908F-BE83D147D7B5}"/>
    <cellStyle name="Comma 3 2 2 4 4 2 2 2" xfId="14316" xr:uid="{B71EF670-BC4C-4310-8B0B-1EEF61D7D410}"/>
    <cellStyle name="Comma 3 2 2 4 4 2 2 2 2" xfId="29727" xr:uid="{6BC9AB25-69BB-445E-A47A-32020AD0DF8B}"/>
    <cellStyle name="Comma 3 2 2 4 4 2 2 2 2 2" xfId="60551" xr:uid="{971A1CB5-90C3-442F-89F6-3D33A568AE51}"/>
    <cellStyle name="Comma 3 2 2 4 4 2 2 2 3" xfId="45141" xr:uid="{28F1D8DA-B413-47E5-9B56-415AEC7F0637}"/>
    <cellStyle name="Comma 3 2 2 4 4 2 2 3" xfId="21918" xr:uid="{78A2E153-8A79-4C72-A86D-573252C7EA69}"/>
    <cellStyle name="Comma 3 2 2 4 4 2 2 3 2" xfId="52742" xr:uid="{FFC7A338-D8E6-41D3-BFA5-F2CB0D4ADF78}"/>
    <cellStyle name="Comma 3 2 2 4 4 2 2 4" xfId="37332" xr:uid="{4E727C71-331A-403B-89A8-5F4C6CCB7D25}"/>
    <cellStyle name="Comma 3 2 2 4 4 2 3" xfId="10513" xr:uid="{073AE6EC-3209-44C5-9334-F6B9C22CF442}"/>
    <cellStyle name="Comma 3 2 2 4 4 2 3 2" xfId="25924" xr:uid="{FC88BC30-DAF4-44A4-BF7C-4D95778F4AD6}"/>
    <cellStyle name="Comma 3 2 2 4 4 2 3 2 2" xfId="56748" xr:uid="{AE1AB91E-5F5A-4039-866A-0E88949BDB2D}"/>
    <cellStyle name="Comma 3 2 2 4 4 2 3 3" xfId="41338" xr:uid="{782DE013-5C29-47CA-A65D-386823112859}"/>
    <cellStyle name="Comma 3 2 2 4 4 2 4" xfId="18115" xr:uid="{E0C0A3EB-55BB-4E23-A2E8-B8E2228947CD}"/>
    <cellStyle name="Comma 3 2 2 4 4 2 4 2" xfId="48939" xr:uid="{F2910235-4F67-4814-BEC5-27BD57B7CD02}"/>
    <cellStyle name="Comma 3 2 2 4 4 2 5" xfId="33529" xr:uid="{BB065D6A-36B7-4B6C-A1BF-7BBDDAAFBE0B}"/>
    <cellStyle name="Comma 3 2 2 4 4 3" xfId="4606" xr:uid="{6AB699E2-7DF2-44D9-B7FE-B437FE1E6527}"/>
    <cellStyle name="Comma 3 2 2 4 4 3 2" xfId="12417" xr:uid="{4F849E1F-9D51-465A-8B9D-CFDCD8557675}"/>
    <cellStyle name="Comma 3 2 2 4 4 3 2 2" xfId="27828" xr:uid="{FFD2460B-583E-484C-B160-06585AC36A0E}"/>
    <cellStyle name="Comma 3 2 2 4 4 3 2 2 2" xfId="58652" xr:uid="{85657879-9CF7-439D-803F-F5D55BB2BFC8}"/>
    <cellStyle name="Comma 3 2 2 4 4 3 2 3" xfId="43242" xr:uid="{5BBBE45A-2440-474F-B3BF-F1176FCC2205}"/>
    <cellStyle name="Comma 3 2 2 4 4 3 3" xfId="20019" xr:uid="{98267A53-34E2-40AA-B175-DBCF4BD89C9E}"/>
    <cellStyle name="Comma 3 2 2 4 4 3 3 2" xfId="50843" xr:uid="{91C2274E-A788-46A8-B940-9C73EE725F8D}"/>
    <cellStyle name="Comma 3 2 2 4 4 3 4" xfId="35433" xr:uid="{DC38AED6-0403-4AC7-9640-C233B405373D}"/>
    <cellStyle name="Comma 3 2 2 4 4 4" xfId="8614" xr:uid="{4BCDA68C-8D96-47F2-85B4-1B4AE189F4F1}"/>
    <cellStyle name="Comma 3 2 2 4 4 4 2" xfId="24025" xr:uid="{573E5B67-5922-4775-AA1E-EE37402CDD44}"/>
    <cellStyle name="Comma 3 2 2 4 4 4 2 2" xfId="54849" xr:uid="{FD090316-8F94-45D4-BF33-807DD06E32F0}"/>
    <cellStyle name="Comma 3 2 2 4 4 4 3" xfId="39439" xr:uid="{C04AD237-D37A-4081-A960-78F3AFA91880}"/>
    <cellStyle name="Comma 3 2 2 4 4 5" xfId="16216" xr:uid="{1B660AA1-2CCD-4A9E-8A34-E03A45F9513D}"/>
    <cellStyle name="Comma 3 2 2 4 4 5 2" xfId="47040" xr:uid="{B7CB8F5A-8963-4CB4-85D5-0EE8B25F6D59}"/>
    <cellStyle name="Comma 3 2 2 4 4 6" xfId="31630" xr:uid="{7BE85C32-CF4A-4927-A6BB-7F1359CB90CE}"/>
    <cellStyle name="Comma 3 2 2 4 5" xfId="1436" xr:uid="{466DF75F-DE54-438A-A6F4-4977447BBCCB}"/>
    <cellStyle name="Comma 3 2 2 4 5 2" xfId="3335" xr:uid="{4B1399DD-8432-45EB-A323-18439B297E95}"/>
    <cellStyle name="Comma 3 2 2 4 5 2 2" xfId="7138" xr:uid="{FE3C9AF9-669B-4F6D-BCF4-67AB7B6413FD}"/>
    <cellStyle name="Comma 3 2 2 4 5 2 2 2" xfId="14949" xr:uid="{2E1DD273-B2B1-45CC-9E8A-336CB2FB42DE}"/>
    <cellStyle name="Comma 3 2 2 4 5 2 2 2 2" xfId="30360" xr:uid="{79C5C198-D26F-4C1A-85F6-02A1606213C2}"/>
    <cellStyle name="Comma 3 2 2 4 5 2 2 2 2 2" xfId="61184" xr:uid="{89229F7F-3E27-450E-9ED2-3B39472C9CBD}"/>
    <cellStyle name="Comma 3 2 2 4 5 2 2 2 3" xfId="45774" xr:uid="{7E605A60-2CA0-4065-BFBC-B8DE323A291B}"/>
    <cellStyle name="Comma 3 2 2 4 5 2 2 3" xfId="22551" xr:uid="{7061F70B-A95C-4654-B44E-47587C525BAD}"/>
    <cellStyle name="Comma 3 2 2 4 5 2 2 3 2" xfId="53375" xr:uid="{635C9DE2-37D8-4838-A53D-753683D2C53E}"/>
    <cellStyle name="Comma 3 2 2 4 5 2 2 4" xfId="37965" xr:uid="{D8C056A8-9BAD-4877-9B63-95D9720BD242}"/>
    <cellStyle name="Comma 3 2 2 4 5 2 3" xfId="11146" xr:uid="{93B2CD15-A017-48D3-A34E-6972C7E05E0C}"/>
    <cellStyle name="Comma 3 2 2 4 5 2 3 2" xfId="26557" xr:uid="{CCBF4569-8DA0-47A7-900B-E67078E3AD27}"/>
    <cellStyle name="Comma 3 2 2 4 5 2 3 2 2" xfId="57381" xr:uid="{536CF0B7-99AE-4352-99C8-6E611AAD0B52}"/>
    <cellStyle name="Comma 3 2 2 4 5 2 3 3" xfId="41971" xr:uid="{CEA2E85B-8AF0-4C2F-9343-ACB6E77B8B23}"/>
    <cellStyle name="Comma 3 2 2 4 5 2 4" xfId="18748" xr:uid="{9BDBE1CF-6615-4C86-A02D-C861FDA78F27}"/>
    <cellStyle name="Comma 3 2 2 4 5 2 4 2" xfId="49572" xr:uid="{54E6972B-E3BB-4EE4-ACFA-147E3FB45E52}"/>
    <cellStyle name="Comma 3 2 2 4 5 2 5" xfId="34162" xr:uid="{3DCA10CF-22B7-4E68-83ED-42E8A0F704C0}"/>
    <cellStyle name="Comma 3 2 2 4 5 3" xfId="5239" xr:uid="{0B7FA1A0-9B97-4305-911A-CADFD6C9ED73}"/>
    <cellStyle name="Comma 3 2 2 4 5 3 2" xfId="13050" xr:uid="{A55FCAC9-F55D-451F-B09D-678282119D63}"/>
    <cellStyle name="Comma 3 2 2 4 5 3 2 2" xfId="28461" xr:uid="{54AB0056-972F-4705-9115-19EA5F516217}"/>
    <cellStyle name="Comma 3 2 2 4 5 3 2 2 2" xfId="59285" xr:uid="{0978CB59-4520-41CF-ABEF-76C656879913}"/>
    <cellStyle name="Comma 3 2 2 4 5 3 2 3" xfId="43875" xr:uid="{D03B3927-8BB1-42D1-95F9-B0BC9DC60241}"/>
    <cellStyle name="Comma 3 2 2 4 5 3 3" xfId="20652" xr:uid="{6E805AE6-43EB-4856-A551-9771360B98E9}"/>
    <cellStyle name="Comma 3 2 2 4 5 3 3 2" xfId="51476" xr:uid="{E01243A9-07CA-4AFC-AFE3-D8F5371DF51F}"/>
    <cellStyle name="Comma 3 2 2 4 5 3 4" xfId="36066" xr:uid="{7DE629C1-0266-43FD-BD24-1C1F59513FA6}"/>
    <cellStyle name="Comma 3 2 2 4 5 4" xfId="9247" xr:uid="{7764AA5A-6F5D-454C-89A5-1D5223E3D1AB}"/>
    <cellStyle name="Comma 3 2 2 4 5 4 2" xfId="24658" xr:uid="{53358F95-0806-45DB-88E7-1F39F42582E0}"/>
    <cellStyle name="Comma 3 2 2 4 5 4 2 2" xfId="55482" xr:uid="{3B68AEAE-C93F-498C-8AB7-61D538C723C0}"/>
    <cellStyle name="Comma 3 2 2 4 5 4 3" xfId="40072" xr:uid="{6A26D08E-A33E-43B1-85CD-416A8598EB97}"/>
    <cellStyle name="Comma 3 2 2 4 5 5" xfId="16849" xr:uid="{97E4E3B3-62C0-4BB2-9066-CAE5D9D7CC2E}"/>
    <cellStyle name="Comma 3 2 2 4 5 5 2" xfId="47673" xr:uid="{D559907B-8CE9-4BF0-8C9B-F0C5D02567F3}"/>
    <cellStyle name="Comma 3 2 2 4 5 6" xfId="32263" xr:uid="{71BFB804-29C8-454C-B782-14FF7E282C48}"/>
    <cellStyle name="Comma 3 2 2 4 6" xfId="2069" xr:uid="{B6E5966D-3A93-40BB-AB2E-CDE07E88E512}"/>
    <cellStyle name="Comma 3 2 2 4 6 2" xfId="5872" xr:uid="{1E262B22-DBA5-462B-8371-AAA25BDD63EF}"/>
    <cellStyle name="Comma 3 2 2 4 6 2 2" xfId="13683" xr:uid="{18215343-448C-452F-9A9F-CE5261776C42}"/>
    <cellStyle name="Comma 3 2 2 4 6 2 2 2" xfId="29094" xr:uid="{930EABD0-C0ED-4D29-9011-A9D4E52AF808}"/>
    <cellStyle name="Comma 3 2 2 4 6 2 2 2 2" xfId="59918" xr:uid="{65292165-7695-41B5-8520-5DA130FF5E38}"/>
    <cellStyle name="Comma 3 2 2 4 6 2 2 3" xfId="44508" xr:uid="{B3CA23E1-95E5-4B4D-9C80-33E8F7285659}"/>
    <cellStyle name="Comma 3 2 2 4 6 2 3" xfId="21285" xr:uid="{F6EA61BC-DD6A-423A-8932-44A6F5394884}"/>
    <cellStyle name="Comma 3 2 2 4 6 2 3 2" xfId="52109" xr:uid="{A90379D8-D42B-4519-A363-CA2BBA887806}"/>
    <cellStyle name="Comma 3 2 2 4 6 2 4" xfId="36699" xr:uid="{96A98058-ACB9-49EC-9C1E-80E6B87BB614}"/>
    <cellStyle name="Comma 3 2 2 4 6 3" xfId="9880" xr:uid="{9D385344-88BC-4AAC-B294-BA847C56C9A9}"/>
    <cellStyle name="Comma 3 2 2 4 6 3 2" xfId="25291" xr:uid="{799114F0-A5C9-4673-B26A-CAFE78A34C46}"/>
    <cellStyle name="Comma 3 2 2 4 6 3 2 2" xfId="56115" xr:uid="{1B9BF5D6-EF11-4F44-81AF-38AE5621ECB3}"/>
    <cellStyle name="Comma 3 2 2 4 6 3 3" xfId="40705" xr:uid="{FBAF7578-EFFA-47C3-9DF6-53DC5BF76FEF}"/>
    <cellStyle name="Comma 3 2 2 4 6 4" xfId="17482" xr:uid="{B18B128F-DD0D-4A37-93CC-A3025180A90C}"/>
    <cellStyle name="Comma 3 2 2 4 6 4 2" xfId="48306" xr:uid="{12D4EC00-B49F-4858-A0D1-82B755184578}"/>
    <cellStyle name="Comma 3 2 2 4 6 5" xfId="32896" xr:uid="{1D4F2A88-82CD-4F95-B2FB-2E95FE5733CD}"/>
    <cellStyle name="Comma 3 2 2 4 7" xfId="3973" xr:uid="{884D97F1-0630-4AB1-9FE7-AA5D91A57577}"/>
    <cellStyle name="Comma 3 2 2 4 7 2" xfId="11784" xr:uid="{E02E44E3-F860-486E-BD02-1E835A2B4CB5}"/>
    <cellStyle name="Comma 3 2 2 4 7 2 2" xfId="27195" xr:uid="{D9F1899E-58EA-4DE9-BFC6-FAF080506384}"/>
    <cellStyle name="Comma 3 2 2 4 7 2 2 2" xfId="58019" xr:uid="{C7B4831E-0B64-4A06-BC6C-A8B51DAE0729}"/>
    <cellStyle name="Comma 3 2 2 4 7 2 3" xfId="42609" xr:uid="{068CB9D1-AD3E-4E6D-A929-8B76B59FB26B}"/>
    <cellStyle name="Comma 3 2 2 4 7 3" xfId="19386" xr:uid="{C8E1E552-29AE-41D5-97A0-347FA212FE98}"/>
    <cellStyle name="Comma 3 2 2 4 7 3 2" xfId="50210" xr:uid="{F58D69BF-9480-4BFF-BF7A-A54CCD048D7F}"/>
    <cellStyle name="Comma 3 2 2 4 7 4" xfId="34800" xr:uid="{29F446D9-2B19-47AB-8742-0FE6A4D67EAA}"/>
    <cellStyle name="Comma 3 2 2 4 8" xfId="7981" xr:uid="{9AEDB2D6-A6AC-42FA-97BE-93C1E67233D4}"/>
    <cellStyle name="Comma 3 2 2 4 8 2" xfId="23392" xr:uid="{9B43418B-D5B0-4D13-9C5B-75983673FAAC}"/>
    <cellStyle name="Comma 3 2 2 4 8 2 2" xfId="54216" xr:uid="{6AEC7ED6-ADF1-4CB1-B512-FEBECF87F828}"/>
    <cellStyle name="Comma 3 2 2 4 8 3" xfId="38806" xr:uid="{C3D5F786-802D-4A47-A029-1A80A1A4E1BB}"/>
    <cellStyle name="Comma 3 2 2 4 9" xfId="7772" xr:uid="{36576AF9-E0D3-4622-BE35-5E968D6BDCBC}"/>
    <cellStyle name="Comma 3 2 2 4 9 2" xfId="23183" xr:uid="{BBE748D3-3DF5-464E-90A2-2D66E82D51C4}"/>
    <cellStyle name="Comma 3 2 2 4 9 2 2" xfId="54007" xr:uid="{5C616E8C-AC53-4809-94EA-DA42DABED07C}"/>
    <cellStyle name="Comma 3 2 2 4 9 3" xfId="38597" xr:uid="{FDCF7FA3-2048-4701-8D10-CB2674F904A7}"/>
    <cellStyle name="Comma 3 2 2 5" xfId="547" xr:uid="{FD4ADFAA-F321-4D7D-8C49-7449EA0FA7CB}"/>
    <cellStyle name="Comma 3 2 2 5 2" xfId="1180" xr:uid="{82DD4DBF-9854-465B-940A-5BC825D3878D}"/>
    <cellStyle name="Comma 3 2 2 5 2 2" xfId="3079" xr:uid="{F5CFDE4D-04ED-4B8B-A73A-B918CFCCB2C7}"/>
    <cellStyle name="Comma 3 2 2 5 2 2 2" xfId="6882" xr:uid="{531F860C-0E12-484E-946F-7D8B3CDD8ADE}"/>
    <cellStyle name="Comma 3 2 2 5 2 2 2 2" xfId="14693" xr:uid="{1AB17BA5-12C3-4E7C-A26F-615BF8585C74}"/>
    <cellStyle name="Comma 3 2 2 5 2 2 2 2 2" xfId="30104" xr:uid="{C2FA9235-0368-46AE-81CF-4CA87FB62E62}"/>
    <cellStyle name="Comma 3 2 2 5 2 2 2 2 2 2" xfId="60928" xr:uid="{61081C90-2C48-44E0-AA38-66A71C6DABDB}"/>
    <cellStyle name="Comma 3 2 2 5 2 2 2 2 3" xfId="45518" xr:uid="{AB92A08E-E8BA-455E-A155-6B9C7EDD5ABE}"/>
    <cellStyle name="Comma 3 2 2 5 2 2 2 3" xfId="22295" xr:uid="{154D51BA-160A-47D8-B05F-10F1848DB776}"/>
    <cellStyle name="Comma 3 2 2 5 2 2 2 3 2" xfId="53119" xr:uid="{022202C3-6FA1-41AA-BDE5-9AEB64C6B8E0}"/>
    <cellStyle name="Comma 3 2 2 5 2 2 2 4" xfId="37709" xr:uid="{A5AAFC47-FB94-45AE-B85A-CBA77C1BD9B7}"/>
    <cellStyle name="Comma 3 2 2 5 2 2 3" xfId="10890" xr:uid="{66791F5F-B15C-48EB-B041-17DEE4C24DE6}"/>
    <cellStyle name="Comma 3 2 2 5 2 2 3 2" xfId="26301" xr:uid="{8208CFE5-4FEE-467A-A645-81A84976EBFD}"/>
    <cellStyle name="Comma 3 2 2 5 2 2 3 2 2" xfId="57125" xr:uid="{115EC4BE-0856-4680-B869-39F22D613D6C}"/>
    <cellStyle name="Comma 3 2 2 5 2 2 3 3" xfId="41715" xr:uid="{67A4CBB8-FE3E-4466-B660-97443FA2DF84}"/>
    <cellStyle name="Comma 3 2 2 5 2 2 4" xfId="18492" xr:uid="{31A73545-6ADE-4B84-86CB-E0C828EA94BB}"/>
    <cellStyle name="Comma 3 2 2 5 2 2 4 2" xfId="49316" xr:uid="{70F6BFCE-1E1D-41A9-BC78-F72130425C66}"/>
    <cellStyle name="Comma 3 2 2 5 2 2 5" xfId="33906" xr:uid="{F2A52D64-0D98-4920-B2A1-80EBB506E11E}"/>
    <cellStyle name="Comma 3 2 2 5 2 3" xfId="4983" xr:uid="{234BF88F-BF25-4AA7-A4C3-7FDD3EFBE7AB}"/>
    <cellStyle name="Comma 3 2 2 5 2 3 2" xfId="12794" xr:uid="{08154489-FF1C-4512-B2B7-03A4D1BF3165}"/>
    <cellStyle name="Comma 3 2 2 5 2 3 2 2" xfId="28205" xr:uid="{08DF6D03-308A-4953-824E-5AAD11230A14}"/>
    <cellStyle name="Comma 3 2 2 5 2 3 2 2 2" xfId="59029" xr:uid="{F1377B52-B31F-47C9-AB8D-C27B4AC880A2}"/>
    <cellStyle name="Comma 3 2 2 5 2 3 2 3" xfId="43619" xr:uid="{627FBBC3-E732-47BE-AB24-36AC710BD84A}"/>
    <cellStyle name="Comma 3 2 2 5 2 3 3" xfId="20396" xr:uid="{2ACAE8CB-75D1-434A-A8C3-94BF290E545C}"/>
    <cellStyle name="Comma 3 2 2 5 2 3 3 2" xfId="51220" xr:uid="{3CFDA5B2-9A07-432D-ADE4-F278FD9BFF76}"/>
    <cellStyle name="Comma 3 2 2 5 2 3 4" xfId="35810" xr:uid="{28520AD6-2D5D-4565-A2B9-3967DFDA7985}"/>
    <cellStyle name="Comma 3 2 2 5 2 4" xfId="8991" xr:uid="{2F6DC3DA-DE4B-4C6F-B069-9B9FB2D00A70}"/>
    <cellStyle name="Comma 3 2 2 5 2 4 2" xfId="24402" xr:uid="{60EBA6F0-5FF3-4047-9053-9D9938429723}"/>
    <cellStyle name="Comma 3 2 2 5 2 4 2 2" xfId="55226" xr:uid="{A0BCA4A9-F3B2-4993-8CA6-5F544A68DA65}"/>
    <cellStyle name="Comma 3 2 2 5 2 4 3" xfId="39816" xr:uid="{D49FADE7-353C-4894-A3B1-8156B2A46D44}"/>
    <cellStyle name="Comma 3 2 2 5 2 5" xfId="16593" xr:uid="{E733C5B7-4274-43F5-9F80-FA171DF55BE3}"/>
    <cellStyle name="Comma 3 2 2 5 2 5 2" xfId="47417" xr:uid="{28B51084-00DD-425B-ABB8-9996753A0B8D}"/>
    <cellStyle name="Comma 3 2 2 5 2 6" xfId="32007" xr:uid="{40598F53-D14B-4A19-B5EF-BD737B929689}"/>
    <cellStyle name="Comma 3 2 2 5 3" xfId="1813" xr:uid="{FA46B2DC-85F5-4406-AE2B-A71ED0ADC08C}"/>
    <cellStyle name="Comma 3 2 2 5 3 2" xfId="3712" xr:uid="{F7FA0183-DBD0-437A-AB1D-6842432EFFC7}"/>
    <cellStyle name="Comma 3 2 2 5 3 2 2" xfId="7515" xr:uid="{62C9ECA0-3B4A-4223-98BF-3B0B572D36D8}"/>
    <cellStyle name="Comma 3 2 2 5 3 2 2 2" xfId="15326" xr:uid="{B9DCBA15-A8F8-4A11-B5C9-A5EBA8C60D01}"/>
    <cellStyle name="Comma 3 2 2 5 3 2 2 2 2" xfId="30737" xr:uid="{07653E44-4BA1-4624-88E2-650E9BDB85F2}"/>
    <cellStyle name="Comma 3 2 2 5 3 2 2 2 2 2" xfId="61561" xr:uid="{E54D1A23-EBEB-4FD3-962D-B95C8E4F7D7F}"/>
    <cellStyle name="Comma 3 2 2 5 3 2 2 2 3" xfId="46151" xr:uid="{4CF95B53-2897-4040-8C1A-98983B9B7AEF}"/>
    <cellStyle name="Comma 3 2 2 5 3 2 2 3" xfId="22928" xr:uid="{59AF0C7C-B638-4A81-8ED0-77B343E4512B}"/>
    <cellStyle name="Comma 3 2 2 5 3 2 2 3 2" xfId="53752" xr:uid="{1A94EF54-B76E-460D-9A58-9A6D22711048}"/>
    <cellStyle name="Comma 3 2 2 5 3 2 2 4" xfId="38342" xr:uid="{772831A8-5BAD-4C9F-9354-4E5EEC241B4C}"/>
    <cellStyle name="Comma 3 2 2 5 3 2 3" xfId="11523" xr:uid="{169D0F99-7C6C-476D-86E6-94FCECD9C551}"/>
    <cellStyle name="Comma 3 2 2 5 3 2 3 2" xfId="26934" xr:uid="{7F578F96-4365-4916-BB62-423140F52408}"/>
    <cellStyle name="Comma 3 2 2 5 3 2 3 2 2" xfId="57758" xr:uid="{9FBE4B27-ED9A-40EB-8D6E-8E1499993C14}"/>
    <cellStyle name="Comma 3 2 2 5 3 2 3 3" xfId="42348" xr:uid="{5C0EEF13-F3BE-44FD-A671-C69736EAE254}"/>
    <cellStyle name="Comma 3 2 2 5 3 2 4" xfId="19125" xr:uid="{44E7A308-C094-4074-8AB5-F00E29D943D1}"/>
    <cellStyle name="Comma 3 2 2 5 3 2 4 2" xfId="49949" xr:uid="{A39BB27D-701E-4ACE-9900-46713673D31E}"/>
    <cellStyle name="Comma 3 2 2 5 3 2 5" xfId="34539" xr:uid="{1FDDAE51-6C5E-47FC-8AA9-033EAE47DA7C}"/>
    <cellStyle name="Comma 3 2 2 5 3 3" xfId="5616" xr:uid="{51287113-B545-453D-BCCF-0DBCFE11AABE}"/>
    <cellStyle name="Comma 3 2 2 5 3 3 2" xfId="13427" xr:uid="{090E6FCC-754E-4C3D-A90A-DF55F955FB18}"/>
    <cellStyle name="Comma 3 2 2 5 3 3 2 2" xfId="28838" xr:uid="{3D16E173-DF6D-49E2-8FAF-92EB26C2738E}"/>
    <cellStyle name="Comma 3 2 2 5 3 3 2 2 2" xfId="59662" xr:uid="{45F1079A-DD02-4976-A1E5-852DB80A5F67}"/>
    <cellStyle name="Comma 3 2 2 5 3 3 2 3" xfId="44252" xr:uid="{C33204A7-80D5-497A-8984-46D1AE85A751}"/>
    <cellStyle name="Comma 3 2 2 5 3 3 3" xfId="21029" xr:uid="{1BB2021D-7861-4C88-AAD0-0F79915375F0}"/>
    <cellStyle name="Comma 3 2 2 5 3 3 3 2" xfId="51853" xr:uid="{EA35CB12-0A3A-4106-A727-41AA598DEAB8}"/>
    <cellStyle name="Comma 3 2 2 5 3 3 4" xfId="36443" xr:uid="{05846C85-AF05-4BB0-A524-B84148C85DC2}"/>
    <cellStyle name="Comma 3 2 2 5 3 4" xfId="9624" xr:uid="{F2881349-01AD-4263-9D02-9935306B8E46}"/>
    <cellStyle name="Comma 3 2 2 5 3 4 2" xfId="25035" xr:uid="{8BCD9309-1AA5-42A4-BDF3-A801D0DBE1A9}"/>
    <cellStyle name="Comma 3 2 2 5 3 4 2 2" xfId="55859" xr:uid="{D6C3F0D7-4FE7-4D7F-B76F-0B42BD58E047}"/>
    <cellStyle name="Comma 3 2 2 5 3 4 3" xfId="40449" xr:uid="{BC91778B-1564-42FB-95EB-3B08AA0711EE}"/>
    <cellStyle name="Comma 3 2 2 5 3 5" xfId="17226" xr:uid="{5E9EA183-66B6-40F0-91CC-D3657C33385C}"/>
    <cellStyle name="Comma 3 2 2 5 3 5 2" xfId="48050" xr:uid="{C6DF3577-10E9-491A-B6DC-860A2FD3A95F}"/>
    <cellStyle name="Comma 3 2 2 5 3 6" xfId="32640" xr:uid="{CEF69BE5-BC7B-431C-96E3-58E32C0E7AF7}"/>
    <cellStyle name="Comma 3 2 2 5 4" xfId="2446" xr:uid="{DA89BE62-AD46-4949-8760-8C16CB0B1BD7}"/>
    <cellStyle name="Comma 3 2 2 5 4 2" xfId="6249" xr:uid="{4DB77427-19AF-4A1F-85FC-DE0D56304EDF}"/>
    <cellStyle name="Comma 3 2 2 5 4 2 2" xfId="14060" xr:uid="{A46111FC-0C9E-49B3-B6FB-BDCBDC412D29}"/>
    <cellStyle name="Comma 3 2 2 5 4 2 2 2" xfId="29471" xr:uid="{C2ECEF86-1836-4B85-B1A8-8C8BA339329D}"/>
    <cellStyle name="Comma 3 2 2 5 4 2 2 2 2" xfId="60295" xr:uid="{E3171288-B8F4-4297-BB9B-CFD8017D4F7C}"/>
    <cellStyle name="Comma 3 2 2 5 4 2 2 3" xfId="44885" xr:uid="{46F6C525-872A-4492-B7B0-A3774AC89940}"/>
    <cellStyle name="Comma 3 2 2 5 4 2 3" xfId="21662" xr:uid="{46AAB7D9-9516-46E9-9251-F7EA0E753E82}"/>
    <cellStyle name="Comma 3 2 2 5 4 2 3 2" xfId="52486" xr:uid="{C06EBC99-6072-49D2-9C9D-60C4AC376ECE}"/>
    <cellStyle name="Comma 3 2 2 5 4 2 4" xfId="37076" xr:uid="{95DFB639-2D31-45D7-9C31-A73970EE49C9}"/>
    <cellStyle name="Comma 3 2 2 5 4 3" xfId="10257" xr:uid="{4B434BEB-7475-4F56-B621-8F4BC5E88B1A}"/>
    <cellStyle name="Comma 3 2 2 5 4 3 2" xfId="25668" xr:uid="{689E5516-3044-445F-9B2B-B6903DD56CD9}"/>
    <cellStyle name="Comma 3 2 2 5 4 3 2 2" xfId="56492" xr:uid="{5AFA7781-08E2-404C-8986-DF10A80D1804}"/>
    <cellStyle name="Comma 3 2 2 5 4 3 3" xfId="41082" xr:uid="{28FEFA7E-1564-4A2D-870E-7C285DADFDDA}"/>
    <cellStyle name="Comma 3 2 2 5 4 4" xfId="17859" xr:uid="{1DFD06E5-7324-41F6-8471-8EBF51474632}"/>
    <cellStyle name="Comma 3 2 2 5 4 4 2" xfId="48683" xr:uid="{D1BF2F5D-3BA2-4A83-BF5B-3FE92CF48339}"/>
    <cellStyle name="Comma 3 2 2 5 4 5" xfId="33273" xr:uid="{DAC8443A-E136-4932-BA6A-C14F7A490B0C}"/>
    <cellStyle name="Comma 3 2 2 5 5" xfId="4350" xr:uid="{C0429035-4EBF-4563-AF17-1A01547F5176}"/>
    <cellStyle name="Comma 3 2 2 5 5 2" xfId="12161" xr:uid="{5CFF15E1-8312-44CF-B2BF-8E60E653E589}"/>
    <cellStyle name="Comma 3 2 2 5 5 2 2" xfId="27572" xr:uid="{2FDC8ED9-7E9C-47D0-B1D6-B43280624D30}"/>
    <cellStyle name="Comma 3 2 2 5 5 2 2 2" xfId="58396" xr:uid="{8555DBC8-84B6-4805-A1B3-A1CF7D18A0BB}"/>
    <cellStyle name="Comma 3 2 2 5 5 2 3" xfId="42986" xr:uid="{C5C2708C-0BB8-4174-AEDB-BD09F51C61FF}"/>
    <cellStyle name="Comma 3 2 2 5 5 3" xfId="19763" xr:uid="{77F63A00-DAC4-4F75-A221-908C5108ABF8}"/>
    <cellStyle name="Comma 3 2 2 5 5 3 2" xfId="50587" xr:uid="{204CCF56-3725-48A3-A761-878CCA5BBAAE}"/>
    <cellStyle name="Comma 3 2 2 5 5 4" xfId="35177" xr:uid="{ECC256C3-D9F3-477F-9C0C-0EA20D6A5A60}"/>
    <cellStyle name="Comma 3 2 2 5 6" xfId="8358" xr:uid="{6D6DD1D1-0481-499A-B5B8-F5520C55EFE3}"/>
    <cellStyle name="Comma 3 2 2 5 6 2" xfId="23769" xr:uid="{51A84E23-AD3E-4EFA-9936-6EA841368AF0}"/>
    <cellStyle name="Comma 3 2 2 5 6 2 2" xfId="54593" xr:uid="{0E60934D-A4C4-4C6A-A8C6-E894D472A907}"/>
    <cellStyle name="Comma 3 2 2 5 6 3" xfId="39183" xr:uid="{76C35E06-ADF6-483F-BAA1-8DB3FAFD523D}"/>
    <cellStyle name="Comma 3 2 2 5 7" xfId="15960" xr:uid="{521A733E-EC05-445D-A9CA-ED03BBFCD601}"/>
    <cellStyle name="Comma 3 2 2 5 7 2" xfId="46784" xr:uid="{6A35E849-B8B0-481F-A47B-B765E2A188D8}"/>
    <cellStyle name="Comma 3 2 2 5 8" xfId="31374" xr:uid="{FC692D16-5924-4828-8B7A-D3A6F0E5266E}"/>
    <cellStyle name="Comma 3 2 2 6" xfId="338" xr:uid="{50D21544-600D-47AF-82C5-46E096307FF0}"/>
    <cellStyle name="Comma 3 2 2 6 2" xfId="971" xr:uid="{8E097921-957E-47B7-BA8B-F9AF0048FC9E}"/>
    <cellStyle name="Comma 3 2 2 6 2 2" xfId="2870" xr:uid="{EBE25072-25D1-4F5F-87EC-012F2DCA2DBC}"/>
    <cellStyle name="Comma 3 2 2 6 2 2 2" xfId="6673" xr:uid="{AF76137F-D81C-4E37-B5BB-BC8FABBF4413}"/>
    <cellStyle name="Comma 3 2 2 6 2 2 2 2" xfId="14484" xr:uid="{405DABED-ABFA-4A8D-B96F-ADD96F3DF015}"/>
    <cellStyle name="Comma 3 2 2 6 2 2 2 2 2" xfId="29895" xr:uid="{759A85C3-D9A1-495C-A021-945001C16B1D}"/>
    <cellStyle name="Comma 3 2 2 6 2 2 2 2 2 2" xfId="60719" xr:uid="{EA119AD7-23D2-42D4-AEEA-143C78B37EE2}"/>
    <cellStyle name="Comma 3 2 2 6 2 2 2 2 3" xfId="45309" xr:uid="{A88415F9-04AA-46A6-B305-513ABD97D059}"/>
    <cellStyle name="Comma 3 2 2 6 2 2 2 3" xfId="22086" xr:uid="{9AAD4905-2503-4E44-AC34-F8D2C43B0DFF}"/>
    <cellStyle name="Comma 3 2 2 6 2 2 2 3 2" xfId="52910" xr:uid="{F6FB50F9-5794-4288-A7F8-F4E99747459C}"/>
    <cellStyle name="Comma 3 2 2 6 2 2 2 4" xfId="37500" xr:uid="{D2113C8B-CDCE-4205-B45A-7267F2546973}"/>
    <cellStyle name="Comma 3 2 2 6 2 2 3" xfId="10681" xr:uid="{33D3FDEF-5FBE-4CB0-8459-08187EC1D616}"/>
    <cellStyle name="Comma 3 2 2 6 2 2 3 2" xfId="26092" xr:uid="{1754A56F-C6C2-4571-BF20-032F3E66D4A9}"/>
    <cellStyle name="Comma 3 2 2 6 2 2 3 2 2" xfId="56916" xr:uid="{A75997FF-DC8E-4834-B953-8773A9E245A2}"/>
    <cellStyle name="Comma 3 2 2 6 2 2 3 3" xfId="41506" xr:uid="{84BBBA8B-0771-4FF4-8255-C7CC7BB7B8BE}"/>
    <cellStyle name="Comma 3 2 2 6 2 2 4" xfId="18283" xr:uid="{EC43F693-9C48-47C7-BEDC-A0B39CA53A65}"/>
    <cellStyle name="Comma 3 2 2 6 2 2 4 2" xfId="49107" xr:uid="{BE91244D-F687-4733-8AC6-FF4558F19ADC}"/>
    <cellStyle name="Comma 3 2 2 6 2 2 5" xfId="33697" xr:uid="{27C826A2-820D-451C-9055-FCC464F50DD4}"/>
    <cellStyle name="Comma 3 2 2 6 2 3" xfId="4774" xr:uid="{8BA64694-859D-4ABC-9F64-08258721E170}"/>
    <cellStyle name="Comma 3 2 2 6 2 3 2" xfId="12585" xr:uid="{9F63CDDF-E8A6-488A-8CD3-C762CC10B17F}"/>
    <cellStyle name="Comma 3 2 2 6 2 3 2 2" xfId="27996" xr:uid="{7CE9B9A5-7497-4E62-88AE-DB957A1080A1}"/>
    <cellStyle name="Comma 3 2 2 6 2 3 2 2 2" xfId="58820" xr:uid="{5C3FFE4D-43D1-42F1-BF1C-4AC3E6219B25}"/>
    <cellStyle name="Comma 3 2 2 6 2 3 2 3" xfId="43410" xr:uid="{FF0238C7-FA47-47F8-A464-438AB08E3CCA}"/>
    <cellStyle name="Comma 3 2 2 6 2 3 3" xfId="20187" xr:uid="{4F59C926-25A5-480E-AA73-86F82AD6D1F0}"/>
    <cellStyle name="Comma 3 2 2 6 2 3 3 2" xfId="51011" xr:uid="{6431D0BF-A455-4C8C-957B-008C3876FE2E}"/>
    <cellStyle name="Comma 3 2 2 6 2 3 4" xfId="35601" xr:uid="{5FB4CFE6-C038-4EB0-B66B-24CC18F60512}"/>
    <cellStyle name="Comma 3 2 2 6 2 4" xfId="8782" xr:uid="{CD75876E-2755-49A3-8EC1-DD806548467C}"/>
    <cellStyle name="Comma 3 2 2 6 2 4 2" xfId="24193" xr:uid="{E4217332-D034-4306-B2C8-76D1212E0E97}"/>
    <cellStyle name="Comma 3 2 2 6 2 4 2 2" xfId="55017" xr:uid="{A466533D-4CBB-44F8-8C16-7C13CFC76FE0}"/>
    <cellStyle name="Comma 3 2 2 6 2 4 3" xfId="39607" xr:uid="{C5151D4E-6EB9-4269-843C-63A559D75382}"/>
    <cellStyle name="Comma 3 2 2 6 2 5" xfId="16384" xr:uid="{7048D470-7483-4BB2-BCFC-F186DAAD9190}"/>
    <cellStyle name="Comma 3 2 2 6 2 5 2" xfId="47208" xr:uid="{71F13762-3BEB-47FA-8CA8-3D9C910E2B23}"/>
    <cellStyle name="Comma 3 2 2 6 2 6" xfId="31798" xr:uid="{11072402-6BA1-45C0-8189-2E9493D1DE5A}"/>
    <cellStyle name="Comma 3 2 2 6 3" xfId="1604" xr:uid="{BF8A83EA-E9F9-48DB-A9B0-9C39FC2048AD}"/>
    <cellStyle name="Comma 3 2 2 6 3 2" xfId="3503" xr:uid="{48DC73FB-46EF-4814-964B-5C3A4B323DF9}"/>
    <cellStyle name="Comma 3 2 2 6 3 2 2" xfId="7306" xr:uid="{FCDE58F7-6DB1-460B-B59C-F105921DF378}"/>
    <cellStyle name="Comma 3 2 2 6 3 2 2 2" xfId="15117" xr:uid="{58844F0C-7DC6-48C8-9703-F96F79941E70}"/>
    <cellStyle name="Comma 3 2 2 6 3 2 2 2 2" xfId="30528" xr:uid="{E070379D-B0D7-4378-854E-B97B52B0F089}"/>
    <cellStyle name="Comma 3 2 2 6 3 2 2 2 2 2" xfId="61352" xr:uid="{CEF59FB5-0461-458A-B058-7B9D5BF4F33C}"/>
    <cellStyle name="Comma 3 2 2 6 3 2 2 2 3" xfId="45942" xr:uid="{23259676-4DDE-4283-B0FA-1895CD38DE44}"/>
    <cellStyle name="Comma 3 2 2 6 3 2 2 3" xfId="22719" xr:uid="{319D92AE-D3DB-41C7-ADC2-2732CCE88212}"/>
    <cellStyle name="Comma 3 2 2 6 3 2 2 3 2" xfId="53543" xr:uid="{67F2CAFB-9320-46D7-8DDF-69F0F019CA07}"/>
    <cellStyle name="Comma 3 2 2 6 3 2 2 4" xfId="38133" xr:uid="{0EC44B42-E08E-4606-B789-A001269DCBF1}"/>
    <cellStyle name="Comma 3 2 2 6 3 2 3" xfId="11314" xr:uid="{F2B007B2-207F-40C1-B1AC-81ACD26D32A1}"/>
    <cellStyle name="Comma 3 2 2 6 3 2 3 2" xfId="26725" xr:uid="{C0DA2370-CDCA-4352-991F-5718BF086284}"/>
    <cellStyle name="Comma 3 2 2 6 3 2 3 2 2" xfId="57549" xr:uid="{36FA68AA-45F9-4A9B-B541-2A0E8C2BC4E6}"/>
    <cellStyle name="Comma 3 2 2 6 3 2 3 3" xfId="42139" xr:uid="{A65EBBF2-F704-4851-9178-F5B380D24223}"/>
    <cellStyle name="Comma 3 2 2 6 3 2 4" xfId="18916" xr:uid="{279A622A-183F-427C-8041-D947B4710267}"/>
    <cellStyle name="Comma 3 2 2 6 3 2 4 2" xfId="49740" xr:uid="{B7748817-FD3C-4468-B40C-E62DF349550D}"/>
    <cellStyle name="Comma 3 2 2 6 3 2 5" xfId="34330" xr:uid="{906D9878-1346-42CF-97F5-D7C8F2B9A482}"/>
    <cellStyle name="Comma 3 2 2 6 3 3" xfId="5407" xr:uid="{6DC45D09-F452-49E5-A0EA-098AD53D4FC5}"/>
    <cellStyle name="Comma 3 2 2 6 3 3 2" xfId="13218" xr:uid="{C628EFF5-5C59-450B-AF68-49752E1E9512}"/>
    <cellStyle name="Comma 3 2 2 6 3 3 2 2" xfId="28629" xr:uid="{416687DE-056C-4D41-A65E-7F940D2BEC10}"/>
    <cellStyle name="Comma 3 2 2 6 3 3 2 2 2" xfId="59453" xr:uid="{1029BD3D-E44F-4E54-B2DD-B7DB59BF3D7E}"/>
    <cellStyle name="Comma 3 2 2 6 3 3 2 3" xfId="44043" xr:uid="{C7E92234-C56A-4721-9AC2-391C1644233A}"/>
    <cellStyle name="Comma 3 2 2 6 3 3 3" xfId="20820" xr:uid="{57F909B6-5EFD-4F14-9A13-CC3E5859D35F}"/>
    <cellStyle name="Comma 3 2 2 6 3 3 3 2" xfId="51644" xr:uid="{711190B6-4F64-4387-A4F2-3537E1A64D68}"/>
    <cellStyle name="Comma 3 2 2 6 3 3 4" xfId="36234" xr:uid="{F9336409-3B13-4B6F-9C77-D67365D70304}"/>
    <cellStyle name="Comma 3 2 2 6 3 4" xfId="9415" xr:uid="{2F3342E0-4670-4046-8F3F-2E1309FF956F}"/>
    <cellStyle name="Comma 3 2 2 6 3 4 2" xfId="24826" xr:uid="{02E63539-3474-43FB-918C-58EB99698CA1}"/>
    <cellStyle name="Comma 3 2 2 6 3 4 2 2" xfId="55650" xr:uid="{732C3B11-D772-493C-AAC7-7C0A4A4B4435}"/>
    <cellStyle name="Comma 3 2 2 6 3 4 3" xfId="40240" xr:uid="{A98538FB-97AF-4AB4-BD3D-33CC5677BE7E}"/>
    <cellStyle name="Comma 3 2 2 6 3 5" xfId="17017" xr:uid="{A6EBFE18-DEA4-42F6-81F8-901FBDE48A6E}"/>
    <cellStyle name="Comma 3 2 2 6 3 5 2" xfId="47841" xr:uid="{E7FAE302-A6BE-41A3-B538-3823D2AC1CEE}"/>
    <cellStyle name="Comma 3 2 2 6 3 6" xfId="32431" xr:uid="{425129D8-901A-4AD3-90DB-5AB4E5D20AF5}"/>
    <cellStyle name="Comma 3 2 2 6 4" xfId="2237" xr:uid="{29DCF5CB-0AA3-4A73-B39C-03617D5869BA}"/>
    <cellStyle name="Comma 3 2 2 6 4 2" xfId="6040" xr:uid="{1425C672-03AB-449E-87E3-BBB4B84CFD7D}"/>
    <cellStyle name="Comma 3 2 2 6 4 2 2" xfId="13851" xr:uid="{79AB7A9D-AB27-442B-BA26-F893121E8A65}"/>
    <cellStyle name="Comma 3 2 2 6 4 2 2 2" xfId="29262" xr:uid="{1EEA2A07-4A79-43B0-911F-9CBBDEA326C5}"/>
    <cellStyle name="Comma 3 2 2 6 4 2 2 2 2" xfId="60086" xr:uid="{EEDBB738-7409-486C-A36B-A13199E6E6E3}"/>
    <cellStyle name="Comma 3 2 2 6 4 2 2 3" xfId="44676" xr:uid="{66602C10-E8C2-4B05-9966-4EB455C74601}"/>
    <cellStyle name="Comma 3 2 2 6 4 2 3" xfId="21453" xr:uid="{2FEC27E1-B5C1-4C8F-A3EA-B03220EFD837}"/>
    <cellStyle name="Comma 3 2 2 6 4 2 3 2" xfId="52277" xr:uid="{333BA61D-52B2-48B5-8373-6F9B3BE4EC72}"/>
    <cellStyle name="Comma 3 2 2 6 4 2 4" xfId="36867" xr:uid="{A01B451C-A966-4E2A-9F39-EAB4850DB8F4}"/>
    <cellStyle name="Comma 3 2 2 6 4 3" xfId="10048" xr:uid="{D508F2FB-DCD1-47DB-9F23-1A4B6C1199D1}"/>
    <cellStyle name="Comma 3 2 2 6 4 3 2" xfId="25459" xr:uid="{D52CE50B-4B62-4F21-BD3A-3052C3211823}"/>
    <cellStyle name="Comma 3 2 2 6 4 3 2 2" xfId="56283" xr:uid="{D85DC323-9251-4056-A654-404D207B19E0}"/>
    <cellStyle name="Comma 3 2 2 6 4 3 3" xfId="40873" xr:uid="{A652A4E4-95EA-488B-9220-4A8AB3E8631F}"/>
    <cellStyle name="Comma 3 2 2 6 4 4" xfId="17650" xr:uid="{AC22C340-F4F6-46E3-BDB6-D2B47CB52535}"/>
    <cellStyle name="Comma 3 2 2 6 4 4 2" xfId="48474" xr:uid="{63E9CD3E-7BA8-4275-A78B-B283D5344142}"/>
    <cellStyle name="Comma 3 2 2 6 4 5" xfId="33064" xr:uid="{9FB63EF6-9B04-47E2-BD19-E13264395F7C}"/>
    <cellStyle name="Comma 3 2 2 6 5" xfId="4141" xr:uid="{43ED1853-1431-4219-8B4E-3DF494B93D3D}"/>
    <cellStyle name="Comma 3 2 2 6 5 2" xfId="11952" xr:uid="{32CFB9A0-9C96-40EF-B2E6-57480DCDB1A8}"/>
    <cellStyle name="Comma 3 2 2 6 5 2 2" xfId="27363" xr:uid="{32FAB68D-8BF8-4526-970A-054A53D37E87}"/>
    <cellStyle name="Comma 3 2 2 6 5 2 2 2" xfId="58187" xr:uid="{1FB09E1C-08CE-45B7-A740-003C5EB0503C}"/>
    <cellStyle name="Comma 3 2 2 6 5 2 3" xfId="42777" xr:uid="{A67352F8-034C-40D0-861A-A4B8A0940BA3}"/>
    <cellStyle name="Comma 3 2 2 6 5 3" xfId="19554" xr:uid="{8B50F0EC-506B-454F-9576-053B9FAF9FBD}"/>
    <cellStyle name="Comma 3 2 2 6 5 3 2" xfId="50378" xr:uid="{F33AC706-124D-4385-95B4-10F64F10177B}"/>
    <cellStyle name="Comma 3 2 2 6 5 4" xfId="34968" xr:uid="{E6E3DEBE-ADF6-405F-A270-0ED26042ABF8}"/>
    <cellStyle name="Comma 3 2 2 6 6" xfId="8149" xr:uid="{C34B4352-4BEF-498A-9530-BE2BE0B13B0A}"/>
    <cellStyle name="Comma 3 2 2 6 6 2" xfId="23560" xr:uid="{3D3225A8-EF76-494B-B584-A5AFBD6554FF}"/>
    <cellStyle name="Comma 3 2 2 6 6 2 2" xfId="54384" xr:uid="{86F32AA1-2F32-4795-BB20-66F035D61A51}"/>
    <cellStyle name="Comma 3 2 2 6 6 3" xfId="38974" xr:uid="{9BE25DF9-8CFD-4A5B-B2B5-E091F5609476}"/>
    <cellStyle name="Comma 3 2 2 6 7" xfId="15751" xr:uid="{DDB05918-8FCE-4A66-896D-495D07138F6E}"/>
    <cellStyle name="Comma 3 2 2 6 7 2" xfId="46575" xr:uid="{F4216E50-03B0-4CB0-AF20-5EFA70E3821C}"/>
    <cellStyle name="Comma 3 2 2 6 8" xfId="31165" xr:uid="{F6880F49-4DFA-45DF-9E56-A625FEEC9CDE}"/>
    <cellStyle name="Comma 3 2 2 7" xfId="758" xr:uid="{375D41B5-48FD-4BC1-ABBE-4F8622234050}"/>
    <cellStyle name="Comma 3 2 2 7 2" xfId="2657" xr:uid="{795AB155-E56C-497A-B585-6C439FEAC400}"/>
    <cellStyle name="Comma 3 2 2 7 2 2" xfId="6460" xr:uid="{4C732329-6A44-4BC6-99E5-58E8011DE90B}"/>
    <cellStyle name="Comma 3 2 2 7 2 2 2" xfId="14271" xr:uid="{AE46F254-7922-469D-9891-EFC25693A1A8}"/>
    <cellStyle name="Comma 3 2 2 7 2 2 2 2" xfId="29682" xr:uid="{D2B0ABC3-A617-4068-8690-B0DBD26DBCF3}"/>
    <cellStyle name="Comma 3 2 2 7 2 2 2 2 2" xfId="60506" xr:uid="{3506FEFF-EA64-4211-AFFC-DED5949C35F6}"/>
    <cellStyle name="Comma 3 2 2 7 2 2 2 3" xfId="45096" xr:uid="{4CE9F9CD-D2DC-45CE-880C-293B616F2BEE}"/>
    <cellStyle name="Comma 3 2 2 7 2 2 3" xfId="21873" xr:uid="{929B7003-1C98-411D-A5E4-AFC28F9DE907}"/>
    <cellStyle name="Comma 3 2 2 7 2 2 3 2" xfId="52697" xr:uid="{CC4E0279-B90C-4C7B-9C40-4FB7F2DE1F5F}"/>
    <cellStyle name="Comma 3 2 2 7 2 2 4" xfId="37287" xr:uid="{983122AF-D943-401F-83DF-7146B8A40AA5}"/>
    <cellStyle name="Comma 3 2 2 7 2 3" xfId="10468" xr:uid="{CC974DC6-05DA-4327-B194-8EC4A0B9852F}"/>
    <cellStyle name="Comma 3 2 2 7 2 3 2" xfId="25879" xr:uid="{F711077F-7D97-4DD3-88F4-3850659173C7}"/>
    <cellStyle name="Comma 3 2 2 7 2 3 2 2" xfId="56703" xr:uid="{8C533D99-222E-408F-B734-324E374E8916}"/>
    <cellStyle name="Comma 3 2 2 7 2 3 3" xfId="41293" xr:uid="{34C84B1A-6B66-4F8D-A239-5CA6AFA54F1D}"/>
    <cellStyle name="Comma 3 2 2 7 2 4" xfId="18070" xr:uid="{55A05D83-99C6-427B-B9FE-5463994A2A38}"/>
    <cellStyle name="Comma 3 2 2 7 2 4 2" xfId="48894" xr:uid="{0B6B25A4-9549-4DDE-8391-52F1B16E7305}"/>
    <cellStyle name="Comma 3 2 2 7 2 5" xfId="33484" xr:uid="{B2DC3F7F-1D01-4512-882A-49D645C2DB40}"/>
    <cellStyle name="Comma 3 2 2 7 3" xfId="4561" xr:uid="{577545EF-0618-4962-B347-C339A1B2ED1A}"/>
    <cellStyle name="Comma 3 2 2 7 3 2" xfId="12372" xr:uid="{BE1C94ED-DCFF-41A9-A3C2-ABE6765D1656}"/>
    <cellStyle name="Comma 3 2 2 7 3 2 2" xfId="27783" xr:uid="{C80E92C2-1748-4EE7-9179-131EBB4DC501}"/>
    <cellStyle name="Comma 3 2 2 7 3 2 2 2" xfId="58607" xr:uid="{D06FB5B6-0CA8-4956-808E-7E5B1E8FFCD9}"/>
    <cellStyle name="Comma 3 2 2 7 3 2 3" xfId="43197" xr:uid="{D9636D38-804B-4DF0-B847-6F1998B05C64}"/>
    <cellStyle name="Comma 3 2 2 7 3 3" xfId="19974" xr:uid="{DC14D664-415B-440D-A4C6-B850FDB19978}"/>
    <cellStyle name="Comma 3 2 2 7 3 3 2" xfId="50798" xr:uid="{0FD5EC32-EEB1-4A57-AD8B-958B9396EC58}"/>
    <cellStyle name="Comma 3 2 2 7 3 4" xfId="35388" xr:uid="{31BC7652-59EF-4A08-A037-6B601EB8A26D}"/>
    <cellStyle name="Comma 3 2 2 7 4" xfId="8569" xr:uid="{58475AC8-3548-4CA3-A497-AC73E47E98CB}"/>
    <cellStyle name="Comma 3 2 2 7 4 2" xfId="23980" xr:uid="{D294E584-A6D3-4A74-8D96-43774CDC56B0}"/>
    <cellStyle name="Comma 3 2 2 7 4 2 2" xfId="54804" xr:uid="{2A9E9F2B-D74D-4AAE-9F30-9FDA10E3E034}"/>
    <cellStyle name="Comma 3 2 2 7 4 3" xfId="39394" xr:uid="{F4726F7E-A6ED-43F4-AE8F-4F9DFA37D60A}"/>
    <cellStyle name="Comma 3 2 2 7 5" xfId="16171" xr:uid="{F6196DAD-8FBC-48E9-A4A5-D44B74B12333}"/>
    <cellStyle name="Comma 3 2 2 7 5 2" xfId="46995" xr:uid="{22C17279-5AE7-4474-B043-F845536D3095}"/>
    <cellStyle name="Comma 3 2 2 7 6" xfId="31585" xr:uid="{5FFC2E1E-2B03-4116-A1F3-6047531628E4}"/>
    <cellStyle name="Comma 3 2 2 8" xfId="1391" xr:uid="{B2163E8A-CA41-4F64-86CB-09D078F32E40}"/>
    <cellStyle name="Comma 3 2 2 8 2" xfId="3290" xr:uid="{1E40959C-8D87-4D9D-8B3F-572DE1B57D7B}"/>
    <cellStyle name="Comma 3 2 2 8 2 2" xfId="7093" xr:uid="{F8989C67-0AB7-483E-A1ED-A0A85FF28707}"/>
    <cellStyle name="Comma 3 2 2 8 2 2 2" xfId="14904" xr:uid="{E4038513-CD2D-487B-A58F-4DC6CB055374}"/>
    <cellStyle name="Comma 3 2 2 8 2 2 2 2" xfId="30315" xr:uid="{D795B96F-FFB3-4F46-BBB9-4C11135A7521}"/>
    <cellStyle name="Comma 3 2 2 8 2 2 2 2 2" xfId="61139" xr:uid="{90340E3A-B353-4F2F-A67B-17A02682EBBC}"/>
    <cellStyle name="Comma 3 2 2 8 2 2 2 3" xfId="45729" xr:uid="{1F0C810F-0B00-421A-9733-40B1047E3D4D}"/>
    <cellStyle name="Comma 3 2 2 8 2 2 3" xfId="22506" xr:uid="{1388D5DF-A357-4624-AA8D-F185626D5E49}"/>
    <cellStyle name="Comma 3 2 2 8 2 2 3 2" xfId="53330" xr:uid="{4607A9D2-5800-4272-9352-1CD52213A0A6}"/>
    <cellStyle name="Comma 3 2 2 8 2 2 4" xfId="37920" xr:uid="{43948D0E-85BB-4C91-A03E-85B62E0FA4AA}"/>
    <cellStyle name="Comma 3 2 2 8 2 3" xfId="11101" xr:uid="{1FFFF6E6-E3E5-43B0-AD65-D3CE13DE8173}"/>
    <cellStyle name="Comma 3 2 2 8 2 3 2" xfId="26512" xr:uid="{CD13BAC4-4F33-48F7-B296-064B06C623E5}"/>
    <cellStyle name="Comma 3 2 2 8 2 3 2 2" xfId="57336" xr:uid="{A2281554-9442-41BD-A6C1-2347C2E6A63F}"/>
    <cellStyle name="Comma 3 2 2 8 2 3 3" xfId="41926" xr:uid="{C848A155-7772-4ECB-9C40-A3315EDFE3B8}"/>
    <cellStyle name="Comma 3 2 2 8 2 4" xfId="18703" xr:uid="{A3020EB9-98C8-4986-8B7A-CE7B697B6748}"/>
    <cellStyle name="Comma 3 2 2 8 2 4 2" xfId="49527" xr:uid="{6EFCB9D7-C6F9-431F-9FC5-0520B6908134}"/>
    <cellStyle name="Comma 3 2 2 8 2 5" xfId="34117" xr:uid="{52683F91-71D9-4D5F-8A25-92B7692A6FA6}"/>
    <cellStyle name="Comma 3 2 2 8 3" xfId="5194" xr:uid="{D4482141-9AF9-4811-AE3C-1438C5D1B5B2}"/>
    <cellStyle name="Comma 3 2 2 8 3 2" xfId="13005" xr:uid="{385B07B8-19C4-4340-AD01-F92228726B24}"/>
    <cellStyle name="Comma 3 2 2 8 3 2 2" xfId="28416" xr:uid="{00393033-81AA-4266-A116-885C82FC4C06}"/>
    <cellStyle name="Comma 3 2 2 8 3 2 2 2" xfId="59240" xr:uid="{22E09B20-ADA0-4052-98AC-C4EE77A89EAE}"/>
    <cellStyle name="Comma 3 2 2 8 3 2 3" xfId="43830" xr:uid="{CB4A5C7E-C0B7-421C-95B6-605D87231178}"/>
    <cellStyle name="Comma 3 2 2 8 3 3" xfId="20607" xr:uid="{7AFC8BB1-FC8C-4A9D-AC82-1CBAEFFAFC60}"/>
    <cellStyle name="Comma 3 2 2 8 3 3 2" xfId="51431" xr:uid="{4DD1AD51-8463-4596-BB12-FD52574C3324}"/>
    <cellStyle name="Comma 3 2 2 8 3 4" xfId="36021" xr:uid="{51613D76-9B59-45A2-875D-6651B9FAB4E0}"/>
    <cellStyle name="Comma 3 2 2 8 4" xfId="9202" xr:uid="{12C2AAE1-0257-4499-94E7-EC1D93B9C951}"/>
    <cellStyle name="Comma 3 2 2 8 4 2" xfId="24613" xr:uid="{A1EC931A-091D-4AA1-AAF9-C436E91C3124}"/>
    <cellStyle name="Comma 3 2 2 8 4 2 2" xfId="55437" xr:uid="{475D683F-A09C-4C2C-8FCB-7CF1A767085E}"/>
    <cellStyle name="Comma 3 2 2 8 4 3" xfId="40027" xr:uid="{1CE14A2B-C6BE-40CA-A49D-BD79C5223F7E}"/>
    <cellStyle name="Comma 3 2 2 8 5" xfId="16804" xr:uid="{376EB46D-B4A4-46D2-8E3F-B97CB0110192}"/>
    <cellStyle name="Comma 3 2 2 8 5 2" xfId="47628" xr:uid="{A419CE74-4E2E-4115-B17D-04CF2059D539}"/>
    <cellStyle name="Comma 3 2 2 8 6" xfId="32218" xr:uid="{F0D02D0F-AB2E-4B77-B8A3-B91A569DE718}"/>
    <cellStyle name="Comma 3 2 2 9" xfId="2024" xr:uid="{7C8365C0-4610-4137-8093-E1AF21191CB1}"/>
    <cellStyle name="Comma 3 2 2 9 2" xfId="5827" xr:uid="{868FA46E-22D6-4FDD-BB36-C19A4974711E}"/>
    <cellStyle name="Comma 3 2 2 9 2 2" xfId="13638" xr:uid="{DED1B326-A16B-4DA1-8086-D338CBFD90E1}"/>
    <cellStyle name="Comma 3 2 2 9 2 2 2" xfId="29049" xr:uid="{0FF4C949-D6C1-4B93-AEA7-A8F43F0A0621}"/>
    <cellStyle name="Comma 3 2 2 9 2 2 2 2" xfId="59873" xr:uid="{410B7ED9-6FD2-4882-A6A5-BF07C65B661A}"/>
    <cellStyle name="Comma 3 2 2 9 2 2 3" xfId="44463" xr:uid="{DDC429F1-9F50-4C48-94E7-38C87AAC4F01}"/>
    <cellStyle name="Comma 3 2 2 9 2 3" xfId="21240" xr:uid="{7791FE94-22B3-45DA-8CEE-BBB2A9BCDDF7}"/>
    <cellStyle name="Comma 3 2 2 9 2 3 2" xfId="52064" xr:uid="{0CD42DFC-E8C6-4BCC-8CDF-2561276CB60E}"/>
    <cellStyle name="Comma 3 2 2 9 2 4" xfId="36654" xr:uid="{06171005-B516-4530-8948-7526067DD15B}"/>
    <cellStyle name="Comma 3 2 2 9 3" xfId="9835" xr:uid="{5D67D9ED-C91A-467A-BE0E-F647D92E3BA7}"/>
    <cellStyle name="Comma 3 2 2 9 3 2" xfId="25246" xr:uid="{842B2186-07C7-4EEC-ABBF-9B046A9371DD}"/>
    <cellStyle name="Comma 3 2 2 9 3 2 2" xfId="56070" xr:uid="{8A827267-95DC-46AA-B528-78AB102AF9E9}"/>
    <cellStyle name="Comma 3 2 2 9 3 3" xfId="40660" xr:uid="{03899E63-077E-4E21-BF75-7837E080CA61}"/>
    <cellStyle name="Comma 3 2 2 9 4" xfId="17437" xr:uid="{7A4C86D3-366D-4D02-A1F6-13139974F37E}"/>
    <cellStyle name="Comma 3 2 2 9 4 2" xfId="48261" xr:uid="{D729B900-C89C-43EB-821C-3FB80C23CAB3}"/>
    <cellStyle name="Comma 3 2 2 9 5" xfId="32851" xr:uid="{265BA3E6-F6D2-496D-9D37-447CC4F7576C}"/>
    <cellStyle name="Comma 3 2 3" xfId="189" xr:uid="{B5A399CF-9D51-4F87-95C6-46E51487EB2C}"/>
    <cellStyle name="Comma 3 2 3 10" xfId="7792" xr:uid="{B8F9A088-F01C-4C60-BE04-847B1691CC3E}"/>
    <cellStyle name="Comma 3 2 3 10 2" xfId="23203" xr:uid="{D5FC1EF7-027B-4DAE-8D56-A28113F3DD0B}"/>
    <cellStyle name="Comma 3 2 3 10 2 2" xfId="54027" xr:uid="{6DB347D9-B474-4DEF-ACCB-BBE5AF331969}"/>
    <cellStyle name="Comma 3 2 3 10 3" xfId="38617" xr:uid="{0BD75F93-11EF-4911-88A9-179ED342A793}"/>
    <cellStyle name="Comma 3 2 3 11" xfId="15603" xr:uid="{9434321E-CE46-42E7-9370-14EA96DCA9B8}"/>
    <cellStyle name="Comma 3 2 3 11 2" xfId="46427" xr:uid="{CFDACD7F-4FBC-4AA4-ADD3-10BE72DC40B9}"/>
    <cellStyle name="Comma 3 2 3 12" xfId="31017" xr:uid="{C4A240EC-94DE-4CA7-8A69-117CEB9C346B}"/>
    <cellStyle name="Comma 3 2 3 2" xfId="271" xr:uid="{03593CDE-C8DB-4DB4-AEC4-A78510B0D843}"/>
    <cellStyle name="Comma 3 2 3 2 10" xfId="15685" xr:uid="{A72A9A5F-8375-4248-A7D2-406642FBB5D7}"/>
    <cellStyle name="Comma 3 2 3 2 10 2" xfId="46509" xr:uid="{0E566F21-84EE-4A2F-87E8-BD3CD88AE4F8}"/>
    <cellStyle name="Comma 3 2 3 2 11" xfId="31099" xr:uid="{31791F1A-DDB1-4E68-A9CF-547469F42956}"/>
    <cellStyle name="Comma 3 2 3 2 2" xfId="694" xr:uid="{0834A974-2CEC-4852-B8F3-37A25600A1A5}"/>
    <cellStyle name="Comma 3 2 3 2 2 2" xfId="1327" xr:uid="{86878F71-A1CF-4CE8-BCCF-BD53FF7D1D43}"/>
    <cellStyle name="Comma 3 2 3 2 2 2 2" xfId="3226" xr:uid="{259ECBD9-43C8-4034-8AB4-5A46B4A0BD79}"/>
    <cellStyle name="Comma 3 2 3 2 2 2 2 2" xfId="7029" xr:uid="{3A234F56-C095-41C9-A8E7-7CA51BA9D853}"/>
    <cellStyle name="Comma 3 2 3 2 2 2 2 2 2" xfId="14840" xr:uid="{59C464E9-6F11-4526-91F8-4ACA9B0E6597}"/>
    <cellStyle name="Comma 3 2 3 2 2 2 2 2 2 2" xfId="30251" xr:uid="{9B7AEA3E-A650-4790-978F-930542377ADD}"/>
    <cellStyle name="Comma 3 2 3 2 2 2 2 2 2 2 2" xfId="61075" xr:uid="{E72FFD6F-25B8-4716-BF7F-ECC04338CE79}"/>
    <cellStyle name="Comma 3 2 3 2 2 2 2 2 2 3" xfId="45665" xr:uid="{64C852BC-7C2F-40B4-B573-0F598513700F}"/>
    <cellStyle name="Comma 3 2 3 2 2 2 2 2 3" xfId="22442" xr:uid="{9AF5590E-0BE2-4D50-AFEA-08E3F602DD70}"/>
    <cellStyle name="Comma 3 2 3 2 2 2 2 2 3 2" xfId="53266" xr:uid="{CA3DA7F1-529C-4C71-9310-79BF7C135C3A}"/>
    <cellStyle name="Comma 3 2 3 2 2 2 2 2 4" xfId="37856" xr:uid="{DA288773-E828-4639-B82E-46EBE59AC6B9}"/>
    <cellStyle name="Comma 3 2 3 2 2 2 2 3" xfId="11037" xr:uid="{4DFF7537-92F3-406F-981A-084B2C1A7DB1}"/>
    <cellStyle name="Comma 3 2 3 2 2 2 2 3 2" xfId="26448" xr:uid="{9D700026-B759-4D01-B5EC-E395763953F3}"/>
    <cellStyle name="Comma 3 2 3 2 2 2 2 3 2 2" xfId="57272" xr:uid="{7397E2FE-0588-484F-86B6-F4673727A7A9}"/>
    <cellStyle name="Comma 3 2 3 2 2 2 2 3 3" xfId="41862" xr:uid="{4AC32CF9-FD2E-4FE2-A908-08A5A75C3B85}"/>
    <cellStyle name="Comma 3 2 3 2 2 2 2 4" xfId="18639" xr:uid="{07AB3397-55D0-4170-87CC-4A4CB5D2D708}"/>
    <cellStyle name="Comma 3 2 3 2 2 2 2 4 2" xfId="49463" xr:uid="{9B76DEC5-EA42-445F-BD7B-0EA1FDFB0EF5}"/>
    <cellStyle name="Comma 3 2 3 2 2 2 2 5" xfId="34053" xr:uid="{0A42D175-5BC8-4736-A01D-46DFCE0B95AB}"/>
    <cellStyle name="Comma 3 2 3 2 2 2 3" xfId="5130" xr:uid="{DF8A0CB2-58FC-4624-A2F0-F7032FA91D33}"/>
    <cellStyle name="Comma 3 2 3 2 2 2 3 2" xfId="12941" xr:uid="{985F8CA1-B927-4D15-BED3-EFCA52B7BF7C}"/>
    <cellStyle name="Comma 3 2 3 2 2 2 3 2 2" xfId="28352" xr:uid="{DBA5749D-0F73-44FC-863C-04AB29F793C1}"/>
    <cellStyle name="Comma 3 2 3 2 2 2 3 2 2 2" xfId="59176" xr:uid="{1811DF14-4406-4840-80C5-0B468D4A0738}"/>
    <cellStyle name="Comma 3 2 3 2 2 2 3 2 3" xfId="43766" xr:uid="{75BD7617-8AFD-4E59-A19F-B99767CBFC4A}"/>
    <cellStyle name="Comma 3 2 3 2 2 2 3 3" xfId="20543" xr:uid="{2C81B186-3879-4E4C-9A6D-27B952F8C8D0}"/>
    <cellStyle name="Comma 3 2 3 2 2 2 3 3 2" xfId="51367" xr:uid="{4E43193F-3629-44A8-BB18-576F755244BE}"/>
    <cellStyle name="Comma 3 2 3 2 2 2 3 4" xfId="35957" xr:uid="{35F13899-774C-429F-923A-DA2AEBF0D08D}"/>
    <cellStyle name="Comma 3 2 3 2 2 2 4" xfId="9138" xr:uid="{BB5B71DD-A7AF-493B-8978-B01FEB62EA64}"/>
    <cellStyle name="Comma 3 2 3 2 2 2 4 2" xfId="24549" xr:uid="{7C984AA8-0D05-471F-87C6-05E119F57757}"/>
    <cellStyle name="Comma 3 2 3 2 2 2 4 2 2" xfId="55373" xr:uid="{7E75F013-ADC7-4863-AD20-E136564FFFDA}"/>
    <cellStyle name="Comma 3 2 3 2 2 2 4 3" xfId="39963" xr:uid="{C01F26F3-1FAB-4160-9A42-7316E772ADC3}"/>
    <cellStyle name="Comma 3 2 3 2 2 2 5" xfId="16740" xr:uid="{21A08DC7-CA9F-4556-80C5-116F89D878EB}"/>
    <cellStyle name="Comma 3 2 3 2 2 2 5 2" xfId="47564" xr:uid="{83615059-C571-4E15-A3A8-E9AA7E9CF5BB}"/>
    <cellStyle name="Comma 3 2 3 2 2 2 6" xfId="32154" xr:uid="{836A20E3-3FF8-48A1-B709-F57B42A9FEA5}"/>
    <cellStyle name="Comma 3 2 3 2 2 3" xfId="1960" xr:uid="{A61D757B-F289-470F-8C8A-1B36CC73E8B5}"/>
    <cellStyle name="Comma 3 2 3 2 2 3 2" xfId="3859" xr:uid="{05267A59-0DE4-4C64-8AE0-C03D53104E2F}"/>
    <cellStyle name="Comma 3 2 3 2 2 3 2 2" xfId="7662" xr:uid="{83A9F177-B3EA-43A3-8746-1B94B111EEBC}"/>
    <cellStyle name="Comma 3 2 3 2 2 3 2 2 2" xfId="15473" xr:uid="{D1D9CE18-A4FF-4254-9C5C-5650F78F0966}"/>
    <cellStyle name="Comma 3 2 3 2 2 3 2 2 2 2" xfId="30884" xr:uid="{2F47E165-11BA-4F49-8230-5146ABA143DA}"/>
    <cellStyle name="Comma 3 2 3 2 2 3 2 2 2 2 2" xfId="61708" xr:uid="{1D1BD30D-7B86-4A72-962D-47F9947B6537}"/>
    <cellStyle name="Comma 3 2 3 2 2 3 2 2 2 3" xfId="46298" xr:uid="{7D3FBCAA-7F8C-49AA-9A5D-0101DB9364D0}"/>
    <cellStyle name="Comma 3 2 3 2 2 3 2 2 3" xfId="23075" xr:uid="{3FE12C89-06D5-4F40-9BFF-8569CC651454}"/>
    <cellStyle name="Comma 3 2 3 2 2 3 2 2 3 2" xfId="53899" xr:uid="{DE8DD5FE-02E2-418F-9724-BA473A824808}"/>
    <cellStyle name="Comma 3 2 3 2 2 3 2 2 4" xfId="38489" xr:uid="{B193D6E1-7B4E-47C4-8A5F-6E47A7A905FB}"/>
    <cellStyle name="Comma 3 2 3 2 2 3 2 3" xfId="11670" xr:uid="{0A1FE895-E371-4BE8-A185-47DB56645D06}"/>
    <cellStyle name="Comma 3 2 3 2 2 3 2 3 2" xfId="27081" xr:uid="{EE182A1A-D99A-4618-8981-8972FBFA5F8A}"/>
    <cellStyle name="Comma 3 2 3 2 2 3 2 3 2 2" xfId="57905" xr:uid="{59B3B2F8-270A-47CB-8A95-936D87ADE572}"/>
    <cellStyle name="Comma 3 2 3 2 2 3 2 3 3" xfId="42495" xr:uid="{53C16756-5406-4970-A25D-3EC35417A92D}"/>
    <cellStyle name="Comma 3 2 3 2 2 3 2 4" xfId="19272" xr:uid="{B625800C-ADC5-415C-B449-531E7B12F3D5}"/>
    <cellStyle name="Comma 3 2 3 2 2 3 2 4 2" xfId="50096" xr:uid="{EBBD25DB-18FD-4D83-8FA2-284B5ED0E3A2}"/>
    <cellStyle name="Comma 3 2 3 2 2 3 2 5" xfId="34686" xr:uid="{2279F44C-93A4-45B5-8B83-65B51C55BF78}"/>
    <cellStyle name="Comma 3 2 3 2 2 3 3" xfId="5763" xr:uid="{254900F2-E915-4CDB-BB2E-679A1A7EBA34}"/>
    <cellStyle name="Comma 3 2 3 2 2 3 3 2" xfId="13574" xr:uid="{7F238333-E291-49FE-AE04-33DA78E7C5DB}"/>
    <cellStyle name="Comma 3 2 3 2 2 3 3 2 2" xfId="28985" xr:uid="{9FC00556-724B-474A-9DF0-6C14BC5E6A7F}"/>
    <cellStyle name="Comma 3 2 3 2 2 3 3 2 2 2" xfId="59809" xr:uid="{A4A937B0-46D7-4A8B-AA53-D96D37E946BF}"/>
    <cellStyle name="Comma 3 2 3 2 2 3 3 2 3" xfId="44399" xr:uid="{4AE971CF-3FAD-443E-9D8F-37E6FAE2177B}"/>
    <cellStyle name="Comma 3 2 3 2 2 3 3 3" xfId="21176" xr:uid="{0D8495A3-D147-43C8-962C-530606DE61A9}"/>
    <cellStyle name="Comma 3 2 3 2 2 3 3 3 2" xfId="52000" xr:uid="{BF853897-B6D8-4EA4-9D74-7E8B91D32C5F}"/>
    <cellStyle name="Comma 3 2 3 2 2 3 3 4" xfId="36590" xr:uid="{BF469430-4C16-424C-87A3-B2FD78FE04F0}"/>
    <cellStyle name="Comma 3 2 3 2 2 3 4" xfId="9771" xr:uid="{8FF82238-3EF3-4DB5-8257-3181A3451F9F}"/>
    <cellStyle name="Comma 3 2 3 2 2 3 4 2" xfId="25182" xr:uid="{B67D7152-69F9-48BA-8C33-C057A9B5E9D8}"/>
    <cellStyle name="Comma 3 2 3 2 2 3 4 2 2" xfId="56006" xr:uid="{DA2A97E4-000B-4508-BF36-BAF457EB7B58}"/>
    <cellStyle name="Comma 3 2 3 2 2 3 4 3" xfId="40596" xr:uid="{62B0C09D-3681-4787-80E8-C763C6BB6F69}"/>
    <cellStyle name="Comma 3 2 3 2 2 3 5" xfId="17373" xr:uid="{D3E4773C-DD7A-4F58-89B4-F0627DBD27C8}"/>
    <cellStyle name="Comma 3 2 3 2 2 3 5 2" xfId="48197" xr:uid="{99F5DF95-D4E1-46CF-A1ED-72E2B61B5150}"/>
    <cellStyle name="Comma 3 2 3 2 2 3 6" xfId="32787" xr:uid="{D9B9A259-73E5-427C-B2F6-62EBB58BCDC1}"/>
    <cellStyle name="Comma 3 2 3 2 2 4" xfId="2593" xr:uid="{1E56201C-A3A7-48AB-B3DC-57CEBF39AA0C}"/>
    <cellStyle name="Comma 3 2 3 2 2 4 2" xfId="6396" xr:uid="{BFC32B5C-4B0D-4417-BD4A-115D092824EB}"/>
    <cellStyle name="Comma 3 2 3 2 2 4 2 2" xfId="14207" xr:uid="{BA2241B9-1A83-400E-90F1-8624CA57CB98}"/>
    <cellStyle name="Comma 3 2 3 2 2 4 2 2 2" xfId="29618" xr:uid="{54CB6896-2012-464F-B642-D32659B025AD}"/>
    <cellStyle name="Comma 3 2 3 2 2 4 2 2 2 2" xfId="60442" xr:uid="{34B1880C-29DE-4690-9E00-DBBE962FB4DE}"/>
    <cellStyle name="Comma 3 2 3 2 2 4 2 2 3" xfId="45032" xr:uid="{BFFE071F-D4E8-4667-B657-87FC273AA59B}"/>
    <cellStyle name="Comma 3 2 3 2 2 4 2 3" xfId="21809" xr:uid="{24564BF6-CBD0-4A7C-BA8F-93ED23F39F39}"/>
    <cellStyle name="Comma 3 2 3 2 2 4 2 3 2" xfId="52633" xr:uid="{F53AD234-BF3E-4724-A114-C46487526E5A}"/>
    <cellStyle name="Comma 3 2 3 2 2 4 2 4" xfId="37223" xr:uid="{3E200C8B-4C08-40DD-BE2C-CEE3E05ECCDB}"/>
    <cellStyle name="Comma 3 2 3 2 2 4 3" xfId="10404" xr:uid="{BD7F2845-48BA-4EE6-BB62-FC945F995BD9}"/>
    <cellStyle name="Comma 3 2 3 2 2 4 3 2" xfId="25815" xr:uid="{1A92A042-F360-4AB3-A11D-6CFE6D3EFC39}"/>
    <cellStyle name="Comma 3 2 3 2 2 4 3 2 2" xfId="56639" xr:uid="{02873FD8-23E1-4286-ADF0-188B4B3EA5A2}"/>
    <cellStyle name="Comma 3 2 3 2 2 4 3 3" xfId="41229" xr:uid="{F4D45B9C-BBDB-4095-86FD-0D12BE5496F1}"/>
    <cellStyle name="Comma 3 2 3 2 2 4 4" xfId="18006" xr:uid="{DA2B9166-4F2E-454C-BA61-0E236857B211}"/>
    <cellStyle name="Comma 3 2 3 2 2 4 4 2" xfId="48830" xr:uid="{1546A31A-DE03-427A-B0E5-865B6C70E16A}"/>
    <cellStyle name="Comma 3 2 3 2 2 4 5" xfId="33420" xr:uid="{F8BEF21C-DD79-484D-9280-D451A12EC043}"/>
    <cellStyle name="Comma 3 2 3 2 2 5" xfId="4497" xr:uid="{3D8BC786-DF03-42B7-B0B5-10930E627742}"/>
    <cellStyle name="Comma 3 2 3 2 2 5 2" xfId="12308" xr:uid="{A69F1706-1C31-4D66-BEEE-689E681E2683}"/>
    <cellStyle name="Comma 3 2 3 2 2 5 2 2" xfId="27719" xr:uid="{0638CFF7-34E5-43AA-9D9D-B81DDE4C4BB1}"/>
    <cellStyle name="Comma 3 2 3 2 2 5 2 2 2" xfId="58543" xr:uid="{35380341-0411-4AFB-A2A1-FA95BC962D3C}"/>
    <cellStyle name="Comma 3 2 3 2 2 5 2 3" xfId="43133" xr:uid="{1428D087-9811-4321-8D9A-3B72E6C7376E}"/>
    <cellStyle name="Comma 3 2 3 2 2 5 3" xfId="19910" xr:uid="{8047BE21-CD03-417C-8CEE-CB6AA9EB03C0}"/>
    <cellStyle name="Comma 3 2 3 2 2 5 3 2" xfId="50734" xr:uid="{FA048902-5303-4F9E-8F9B-D2154E2FD15C}"/>
    <cellStyle name="Comma 3 2 3 2 2 5 4" xfId="35324" xr:uid="{96DD2592-6BFB-4A6A-B4F7-FB7109D8FE92}"/>
    <cellStyle name="Comma 3 2 3 2 2 6" xfId="8505" xr:uid="{CC2064D4-0462-4988-A163-1A516E3FA297}"/>
    <cellStyle name="Comma 3 2 3 2 2 6 2" xfId="23916" xr:uid="{69DC72E5-F9A8-481B-83B9-73C2BF7A5558}"/>
    <cellStyle name="Comma 3 2 3 2 2 6 2 2" xfId="54740" xr:uid="{82D47C83-E240-44B9-AC62-1CB98F103E5E}"/>
    <cellStyle name="Comma 3 2 3 2 2 6 3" xfId="39330" xr:uid="{2E67C15D-549F-4CC2-BCA6-22D4467D8C8E}"/>
    <cellStyle name="Comma 3 2 3 2 2 7" xfId="16107" xr:uid="{C56A6EE5-FD3D-477A-B24D-C4475848DC01}"/>
    <cellStyle name="Comma 3 2 3 2 2 7 2" xfId="46931" xr:uid="{69385D15-36D0-43C4-9D66-51755ED9AFC9}"/>
    <cellStyle name="Comma 3 2 3 2 2 8" xfId="31521" xr:uid="{41D2B637-DC23-4167-AD62-A3723C879480}"/>
    <cellStyle name="Comma 3 2 3 2 3" xfId="485" xr:uid="{26686660-A0A6-43CF-ACBF-4A69C1C24A0A}"/>
    <cellStyle name="Comma 3 2 3 2 3 2" xfId="1118" xr:uid="{3EE0E3D5-B6A0-4537-A187-A9A5C8A74C5A}"/>
    <cellStyle name="Comma 3 2 3 2 3 2 2" xfId="3017" xr:uid="{90073CC9-8B2F-4A5F-94C5-26FBE0EE7215}"/>
    <cellStyle name="Comma 3 2 3 2 3 2 2 2" xfId="6820" xr:uid="{742758C0-F926-49DB-BD74-B063703DBCBC}"/>
    <cellStyle name="Comma 3 2 3 2 3 2 2 2 2" xfId="14631" xr:uid="{20FDD942-6565-4A56-A830-35AEF3F4C946}"/>
    <cellStyle name="Comma 3 2 3 2 3 2 2 2 2 2" xfId="30042" xr:uid="{5E8A8DFD-7364-4DF5-B1B1-EE0A60665316}"/>
    <cellStyle name="Comma 3 2 3 2 3 2 2 2 2 2 2" xfId="60866" xr:uid="{E610F009-CA42-478B-81F2-43E0B3B92788}"/>
    <cellStyle name="Comma 3 2 3 2 3 2 2 2 2 3" xfId="45456" xr:uid="{EA1E6FD7-1D4A-4726-BBA8-8F52D9E1A046}"/>
    <cellStyle name="Comma 3 2 3 2 3 2 2 2 3" xfId="22233" xr:uid="{9E48734A-4C7C-46AD-BF66-EA7B5258A93B}"/>
    <cellStyle name="Comma 3 2 3 2 3 2 2 2 3 2" xfId="53057" xr:uid="{ECB1A26A-8AB9-47FD-88EB-E278942DA609}"/>
    <cellStyle name="Comma 3 2 3 2 3 2 2 2 4" xfId="37647" xr:uid="{3112205A-8656-49F9-855E-7B3ADD627435}"/>
    <cellStyle name="Comma 3 2 3 2 3 2 2 3" xfId="10828" xr:uid="{BC259553-D0DE-4026-8D7D-4C1F389FB898}"/>
    <cellStyle name="Comma 3 2 3 2 3 2 2 3 2" xfId="26239" xr:uid="{F33AFB61-0A2D-4483-9791-FBCCD823C8E2}"/>
    <cellStyle name="Comma 3 2 3 2 3 2 2 3 2 2" xfId="57063" xr:uid="{AE42E14C-5FA5-4BB4-B753-BD500FB2B7DF}"/>
    <cellStyle name="Comma 3 2 3 2 3 2 2 3 3" xfId="41653" xr:uid="{BD7B60F8-0DBD-4295-A060-58B11452DDAB}"/>
    <cellStyle name="Comma 3 2 3 2 3 2 2 4" xfId="18430" xr:uid="{3214ECD2-281A-427E-A52C-086A5D64C1AA}"/>
    <cellStyle name="Comma 3 2 3 2 3 2 2 4 2" xfId="49254" xr:uid="{21FE9495-223D-4FEE-97C3-B53B7A47F4BD}"/>
    <cellStyle name="Comma 3 2 3 2 3 2 2 5" xfId="33844" xr:uid="{A7CE051C-8975-47A5-B69E-C86D04794C8C}"/>
    <cellStyle name="Comma 3 2 3 2 3 2 3" xfId="4921" xr:uid="{86956F74-BEE7-412E-BD91-3601E348F932}"/>
    <cellStyle name="Comma 3 2 3 2 3 2 3 2" xfId="12732" xr:uid="{0F43B536-D90B-43D8-B2D3-82BA27F28CFA}"/>
    <cellStyle name="Comma 3 2 3 2 3 2 3 2 2" xfId="28143" xr:uid="{A1985E3F-7139-4CCC-8375-9FB2D552F904}"/>
    <cellStyle name="Comma 3 2 3 2 3 2 3 2 2 2" xfId="58967" xr:uid="{34DBCBCE-6CA0-48B1-A1E7-E28602A976B2}"/>
    <cellStyle name="Comma 3 2 3 2 3 2 3 2 3" xfId="43557" xr:uid="{D51578F3-4D95-42A6-89E0-91E75AC86530}"/>
    <cellStyle name="Comma 3 2 3 2 3 2 3 3" xfId="20334" xr:uid="{03952173-52A9-4CC0-8FA7-9F5F297630F7}"/>
    <cellStyle name="Comma 3 2 3 2 3 2 3 3 2" xfId="51158" xr:uid="{490E0C9B-1477-4E7A-9CB7-EC2DBA1F242F}"/>
    <cellStyle name="Comma 3 2 3 2 3 2 3 4" xfId="35748" xr:uid="{79A817CE-2C9D-4015-A9C1-8BC6015B1229}"/>
    <cellStyle name="Comma 3 2 3 2 3 2 4" xfId="8929" xr:uid="{818B8572-A637-4CB2-BF55-BEF2806CF1CE}"/>
    <cellStyle name="Comma 3 2 3 2 3 2 4 2" xfId="24340" xr:uid="{7776311D-21CB-4A69-A412-D24446E48AE8}"/>
    <cellStyle name="Comma 3 2 3 2 3 2 4 2 2" xfId="55164" xr:uid="{F8EA63EB-F70F-4A37-B020-08A10103442B}"/>
    <cellStyle name="Comma 3 2 3 2 3 2 4 3" xfId="39754" xr:uid="{7103E38A-24C9-40D4-BD43-3D968B566884}"/>
    <cellStyle name="Comma 3 2 3 2 3 2 5" xfId="16531" xr:uid="{ED3EB67B-E84C-47C3-83F5-537C4E178CCC}"/>
    <cellStyle name="Comma 3 2 3 2 3 2 5 2" xfId="47355" xr:uid="{98025722-49B5-455B-8B69-46A6C686B538}"/>
    <cellStyle name="Comma 3 2 3 2 3 2 6" xfId="31945" xr:uid="{DEF0473E-5223-4C6C-B2E0-2CC9B16D00D1}"/>
    <cellStyle name="Comma 3 2 3 2 3 3" xfId="1751" xr:uid="{C66DA48C-00C3-4236-96D7-9890ED345D13}"/>
    <cellStyle name="Comma 3 2 3 2 3 3 2" xfId="3650" xr:uid="{4534990B-3A54-4CD1-8D3C-87AE27C8AB07}"/>
    <cellStyle name="Comma 3 2 3 2 3 3 2 2" xfId="7453" xr:uid="{0A20D834-43A9-4BAE-A099-A16C20A0D571}"/>
    <cellStyle name="Comma 3 2 3 2 3 3 2 2 2" xfId="15264" xr:uid="{636BB97F-2FB0-4D2A-B455-B7376C450004}"/>
    <cellStyle name="Comma 3 2 3 2 3 3 2 2 2 2" xfId="30675" xr:uid="{23E2E440-1126-410A-8367-B9E3E8C8E92D}"/>
    <cellStyle name="Comma 3 2 3 2 3 3 2 2 2 2 2" xfId="61499" xr:uid="{7B539B83-CD3D-47C2-B88C-05D8ED8FDD15}"/>
    <cellStyle name="Comma 3 2 3 2 3 3 2 2 2 3" xfId="46089" xr:uid="{53AD13A1-C4F1-412E-8FDF-F5F86C17E9FD}"/>
    <cellStyle name="Comma 3 2 3 2 3 3 2 2 3" xfId="22866" xr:uid="{12E2B5EA-AD31-43DF-B6D5-63D840D62B55}"/>
    <cellStyle name="Comma 3 2 3 2 3 3 2 2 3 2" xfId="53690" xr:uid="{35799FE7-0344-4E87-B5D4-7AEDE2DF7D7B}"/>
    <cellStyle name="Comma 3 2 3 2 3 3 2 2 4" xfId="38280" xr:uid="{C4340669-6C4C-41E2-B3FA-8751CA6D967B}"/>
    <cellStyle name="Comma 3 2 3 2 3 3 2 3" xfId="11461" xr:uid="{F9D379BD-232D-46DA-B6AC-032344A7705F}"/>
    <cellStyle name="Comma 3 2 3 2 3 3 2 3 2" xfId="26872" xr:uid="{1740C455-1D57-4C20-ADF3-E345B771803A}"/>
    <cellStyle name="Comma 3 2 3 2 3 3 2 3 2 2" xfId="57696" xr:uid="{5A4B9D8D-F92D-4509-91C6-C41BF99CC8C9}"/>
    <cellStyle name="Comma 3 2 3 2 3 3 2 3 3" xfId="42286" xr:uid="{DDD20AF5-52F7-4D81-A77B-56E0E5D5165C}"/>
    <cellStyle name="Comma 3 2 3 2 3 3 2 4" xfId="19063" xr:uid="{BB8F4936-1828-437F-9152-E7C307D42FC1}"/>
    <cellStyle name="Comma 3 2 3 2 3 3 2 4 2" xfId="49887" xr:uid="{B33D2D62-4E47-4702-A2AA-64677FC584C8}"/>
    <cellStyle name="Comma 3 2 3 2 3 3 2 5" xfId="34477" xr:uid="{82A1D0CD-9103-4687-9AA0-D3E45C871271}"/>
    <cellStyle name="Comma 3 2 3 2 3 3 3" xfId="5554" xr:uid="{A0F7D69B-FA1A-4233-89C4-64DE2EEB3DF3}"/>
    <cellStyle name="Comma 3 2 3 2 3 3 3 2" xfId="13365" xr:uid="{4C72B94D-16E6-4F73-9C7D-940F82CD3437}"/>
    <cellStyle name="Comma 3 2 3 2 3 3 3 2 2" xfId="28776" xr:uid="{E206DCEF-5014-482C-BD7A-B209CF94F1B1}"/>
    <cellStyle name="Comma 3 2 3 2 3 3 3 2 2 2" xfId="59600" xr:uid="{2772299E-ECCC-423B-B72A-85E27896F776}"/>
    <cellStyle name="Comma 3 2 3 2 3 3 3 2 3" xfId="44190" xr:uid="{54612709-4929-4500-B36B-FCB0484D3309}"/>
    <cellStyle name="Comma 3 2 3 2 3 3 3 3" xfId="20967" xr:uid="{B51C2E0F-52BC-41D9-9A4E-7DC3B8E0FD44}"/>
    <cellStyle name="Comma 3 2 3 2 3 3 3 3 2" xfId="51791" xr:uid="{0E4B70AD-8B81-4CBD-9B9E-44AF6B9AB040}"/>
    <cellStyle name="Comma 3 2 3 2 3 3 3 4" xfId="36381" xr:uid="{3CC16C24-E152-46B0-ADF0-69E1BBE0B59E}"/>
    <cellStyle name="Comma 3 2 3 2 3 3 4" xfId="9562" xr:uid="{D14963D0-DDFD-429F-8924-B5004064D25B}"/>
    <cellStyle name="Comma 3 2 3 2 3 3 4 2" xfId="24973" xr:uid="{4A2B48B9-AC13-421A-BE0A-9F6AF5AED1AC}"/>
    <cellStyle name="Comma 3 2 3 2 3 3 4 2 2" xfId="55797" xr:uid="{9577256C-C92E-4D8A-82D9-468F8DAB1DB1}"/>
    <cellStyle name="Comma 3 2 3 2 3 3 4 3" xfId="40387" xr:uid="{E558F679-D32C-4199-99E3-75A39DDC1754}"/>
    <cellStyle name="Comma 3 2 3 2 3 3 5" xfId="17164" xr:uid="{AFBB6F22-25D1-4B8C-A55D-AD688AE38EC3}"/>
    <cellStyle name="Comma 3 2 3 2 3 3 5 2" xfId="47988" xr:uid="{BCC97425-9151-4591-9F6E-49247069C3AC}"/>
    <cellStyle name="Comma 3 2 3 2 3 3 6" xfId="32578" xr:uid="{577C2199-0146-44BD-AD24-43B96146EB29}"/>
    <cellStyle name="Comma 3 2 3 2 3 4" xfId="2384" xr:uid="{5D6E0437-81D9-4848-84BC-F4ADE786F3BF}"/>
    <cellStyle name="Comma 3 2 3 2 3 4 2" xfId="6187" xr:uid="{A54465C6-2FAD-47A9-A2E5-2AB85A2EDC72}"/>
    <cellStyle name="Comma 3 2 3 2 3 4 2 2" xfId="13998" xr:uid="{2ED47689-EFF3-4148-995C-D72868E7756B}"/>
    <cellStyle name="Comma 3 2 3 2 3 4 2 2 2" xfId="29409" xr:uid="{47594092-E15F-420B-8C10-C9AB7885505E}"/>
    <cellStyle name="Comma 3 2 3 2 3 4 2 2 2 2" xfId="60233" xr:uid="{7684DF34-A789-49B9-BE81-39347129210A}"/>
    <cellStyle name="Comma 3 2 3 2 3 4 2 2 3" xfId="44823" xr:uid="{0C179B19-ABF0-4335-B5E4-C6E7471DC117}"/>
    <cellStyle name="Comma 3 2 3 2 3 4 2 3" xfId="21600" xr:uid="{66EDD690-4425-40E8-A991-FA7CBAFB365B}"/>
    <cellStyle name="Comma 3 2 3 2 3 4 2 3 2" xfId="52424" xr:uid="{FCFB7220-BEEB-452F-8BF9-5449F1457584}"/>
    <cellStyle name="Comma 3 2 3 2 3 4 2 4" xfId="37014" xr:uid="{86297B5E-2EBE-425B-BAF0-44A1A42952D9}"/>
    <cellStyle name="Comma 3 2 3 2 3 4 3" xfId="10195" xr:uid="{E598C810-05DD-484A-BA89-29ECBFB6518B}"/>
    <cellStyle name="Comma 3 2 3 2 3 4 3 2" xfId="25606" xr:uid="{96953C56-D5B1-4A04-BF38-9A24BFD2812D}"/>
    <cellStyle name="Comma 3 2 3 2 3 4 3 2 2" xfId="56430" xr:uid="{D94AC1E4-FCD8-4E72-B2B9-B114A313E606}"/>
    <cellStyle name="Comma 3 2 3 2 3 4 3 3" xfId="41020" xr:uid="{A9B789FD-5663-43A7-9F2F-5872A4B2778B}"/>
    <cellStyle name="Comma 3 2 3 2 3 4 4" xfId="17797" xr:uid="{CDDD366D-8C88-4E2F-A1E0-F0C826FE9524}"/>
    <cellStyle name="Comma 3 2 3 2 3 4 4 2" xfId="48621" xr:uid="{556F7924-C331-408A-80BD-542C36FB7C50}"/>
    <cellStyle name="Comma 3 2 3 2 3 4 5" xfId="33211" xr:uid="{355ED97A-4F5E-4BAE-ACAE-1BE5582A8789}"/>
    <cellStyle name="Comma 3 2 3 2 3 5" xfId="4288" xr:uid="{579BBB64-C0CD-4118-98A8-E4626938DC66}"/>
    <cellStyle name="Comma 3 2 3 2 3 5 2" xfId="12099" xr:uid="{3E2817E6-21CB-4844-BFE3-8C9BAEB51C41}"/>
    <cellStyle name="Comma 3 2 3 2 3 5 2 2" xfId="27510" xr:uid="{7E640DE6-4126-49ED-B942-6626C4014DC2}"/>
    <cellStyle name="Comma 3 2 3 2 3 5 2 2 2" xfId="58334" xr:uid="{30A8791A-D7BD-48C8-861B-1EA834EAB43C}"/>
    <cellStyle name="Comma 3 2 3 2 3 5 2 3" xfId="42924" xr:uid="{3BE3ACBC-9320-4E2B-93AA-8D29E7D4029B}"/>
    <cellStyle name="Comma 3 2 3 2 3 5 3" xfId="19701" xr:uid="{3B69ED4F-11F3-4B1A-907B-138D01C86766}"/>
    <cellStyle name="Comma 3 2 3 2 3 5 3 2" xfId="50525" xr:uid="{9ADF7B8F-0FC8-4942-BF3A-6DC4E233B3EE}"/>
    <cellStyle name="Comma 3 2 3 2 3 5 4" xfId="35115" xr:uid="{E385548A-846B-45F4-8C52-288D7F5A558E}"/>
    <cellStyle name="Comma 3 2 3 2 3 6" xfId="8296" xr:uid="{6303B98C-F53F-47CA-9C32-4F9D075C40E6}"/>
    <cellStyle name="Comma 3 2 3 2 3 6 2" xfId="23707" xr:uid="{AC647024-85E8-4EDF-BB69-3BED36900E55}"/>
    <cellStyle name="Comma 3 2 3 2 3 6 2 2" xfId="54531" xr:uid="{7795D915-2B05-4988-B30C-45A31771B638}"/>
    <cellStyle name="Comma 3 2 3 2 3 6 3" xfId="39121" xr:uid="{B6937EE3-2B55-46BD-8EAC-A510CB15CCEC}"/>
    <cellStyle name="Comma 3 2 3 2 3 7" xfId="15898" xr:uid="{73579A57-8CAA-496D-9F14-D8F39DCF544C}"/>
    <cellStyle name="Comma 3 2 3 2 3 7 2" xfId="46722" xr:uid="{BF6A4F9C-75EF-4A4F-A7FD-547BB8F17BDB}"/>
    <cellStyle name="Comma 3 2 3 2 3 8" xfId="31312" xr:uid="{C5D94756-F1B7-4B11-B793-3819B1FDBEB9}"/>
    <cellStyle name="Comma 3 2 3 2 4" xfId="905" xr:uid="{3C60ED3D-EB3E-4207-A323-0E944FAD3775}"/>
    <cellStyle name="Comma 3 2 3 2 4 2" xfId="2804" xr:uid="{EFCBC23D-CC4F-4FFF-B524-9F2216A6EFC1}"/>
    <cellStyle name="Comma 3 2 3 2 4 2 2" xfId="6607" xr:uid="{96744139-4570-4047-B199-08A35C0A8620}"/>
    <cellStyle name="Comma 3 2 3 2 4 2 2 2" xfId="14418" xr:uid="{F87B87FB-CECA-46C0-B95F-871AF121B1F5}"/>
    <cellStyle name="Comma 3 2 3 2 4 2 2 2 2" xfId="29829" xr:uid="{42BF0956-6F3B-45F8-9DAD-56D0D2966BF4}"/>
    <cellStyle name="Comma 3 2 3 2 4 2 2 2 2 2" xfId="60653" xr:uid="{76C5D365-AD22-446A-ACA1-B6AE6E578099}"/>
    <cellStyle name="Comma 3 2 3 2 4 2 2 2 3" xfId="45243" xr:uid="{F3186E30-5ED4-4F95-B5BD-D4F1DFABB09A}"/>
    <cellStyle name="Comma 3 2 3 2 4 2 2 3" xfId="22020" xr:uid="{DC543C60-0B8A-4394-9D0D-A7B82CBFBB80}"/>
    <cellStyle name="Comma 3 2 3 2 4 2 2 3 2" xfId="52844" xr:uid="{D5154B97-8099-4BFD-8C90-EE0C43AE91D1}"/>
    <cellStyle name="Comma 3 2 3 2 4 2 2 4" xfId="37434" xr:uid="{EE62F307-0FF9-4322-AFBA-980FD3AFCD6C}"/>
    <cellStyle name="Comma 3 2 3 2 4 2 3" xfId="10615" xr:uid="{BF4AE534-9448-43C8-8BBE-DCB3984E7CBA}"/>
    <cellStyle name="Comma 3 2 3 2 4 2 3 2" xfId="26026" xr:uid="{01025F27-42F9-4DFB-B8BA-83A59C4A46DD}"/>
    <cellStyle name="Comma 3 2 3 2 4 2 3 2 2" xfId="56850" xr:uid="{2DCF2AEF-53CB-45EB-8988-B6C6CD3B0CAD}"/>
    <cellStyle name="Comma 3 2 3 2 4 2 3 3" xfId="41440" xr:uid="{C6327AF8-6906-4983-AD3A-FB69D5693E8D}"/>
    <cellStyle name="Comma 3 2 3 2 4 2 4" xfId="18217" xr:uid="{88A581EC-33D0-4734-91B8-16EE62039C9F}"/>
    <cellStyle name="Comma 3 2 3 2 4 2 4 2" xfId="49041" xr:uid="{6E2BB815-B65E-45B5-AE8F-F118396D837D}"/>
    <cellStyle name="Comma 3 2 3 2 4 2 5" xfId="33631" xr:uid="{523DA7B2-D592-4D30-A9DF-3B3C53C286D0}"/>
    <cellStyle name="Comma 3 2 3 2 4 3" xfId="4708" xr:uid="{D573517D-7BDF-4C3A-91A3-B8F92065A7A7}"/>
    <cellStyle name="Comma 3 2 3 2 4 3 2" xfId="12519" xr:uid="{B73DD390-6D74-44DA-8591-095EEA251178}"/>
    <cellStyle name="Comma 3 2 3 2 4 3 2 2" xfId="27930" xr:uid="{B32D3289-A019-4056-9D3A-3F9B05A562C4}"/>
    <cellStyle name="Comma 3 2 3 2 4 3 2 2 2" xfId="58754" xr:uid="{10AE7FD0-67EE-4DE0-AFA3-AEC941E10897}"/>
    <cellStyle name="Comma 3 2 3 2 4 3 2 3" xfId="43344" xr:uid="{7937AC19-F8C9-420D-B1D1-61FA61CBD72C}"/>
    <cellStyle name="Comma 3 2 3 2 4 3 3" xfId="20121" xr:uid="{9638345F-FAC6-4595-A4F7-BA8E4323521E}"/>
    <cellStyle name="Comma 3 2 3 2 4 3 3 2" xfId="50945" xr:uid="{D504E22A-B727-41AA-B7A3-92C1D924FBA3}"/>
    <cellStyle name="Comma 3 2 3 2 4 3 4" xfId="35535" xr:uid="{D87E58A1-C3F2-4F9B-8A6E-43F2C8C29FFA}"/>
    <cellStyle name="Comma 3 2 3 2 4 4" xfId="8716" xr:uid="{51602AD8-2618-45C6-8B4A-31A50CE7B505}"/>
    <cellStyle name="Comma 3 2 3 2 4 4 2" xfId="24127" xr:uid="{C14393B3-5773-451E-A92E-17EDB73948A3}"/>
    <cellStyle name="Comma 3 2 3 2 4 4 2 2" xfId="54951" xr:uid="{68EEC54E-0207-4FA4-AF65-41F6BE891C87}"/>
    <cellStyle name="Comma 3 2 3 2 4 4 3" xfId="39541" xr:uid="{94CD8AB6-AB27-4886-B785-BC7BA175AEC2}"/>
    <cellStyle name="Comma 3 2 3 2 4 5" xfId="16318" xr:uid="{2FEAD58D-2212-4E99-BC28-098A5F26F85D}"/>
    <cellStyle name="Comma 3 2 3 2 4 5 2" xfId="47142" xr:uid="{F7FFB173-1A7F-42E6-B0AF-7CC5D78C20D8}"/>
    <cellStyle name="Comma 3 2 3 2 4 6" xfId="31732" xr:uid="{1A5B53A2-0478-4AF7-8CB8-AF69C422D55E}"/>
    <cellStyle name="Comma 3 2 3 2 5" xfId="1538" xr:uid="{BCC6C023-9A9E-427B-A61D-3C489D02A779}"/>
    <cellStyle name="Comma 3 2 3 2 5 2" xfId="3437" xr:uid="{3012CD0B-8B09-4E93-B3A3-84657C9AA2C5}"/>
    <cellStyle name="Comma 3 2 3 2 5 2 2" xfId="7240" xr:uid="{7FFCDE97-601F-4EB9-BF15-CCA85812A3BE}"/>
    <cellStyle name="Comma 3 2 3 2 5 2 2 2" xfId="15051" xr:uid="{934A1A0B-2D1D-4500-B0A5-2A0A1DEABA45}"/>
    <cellStyle name="Comma 3 2 3 2 5 2 2 2 2" xfId="30462" xr:uid="{8B295C93-1E84-4025-BAEF-34F69CEF5E73}"/>
    <cellStyle name="Comma 3 2 3 2 5 2 2 2 2 2" xfId="61286" xr:uid="{EA9793CA-62E5-4C3D-8197-422302D6DA9F}"/>
    <cellStyle name="Comma 3 2 3 2 5 2 2 2 3" xfId="45876" xr:uid="{789EAB75-FC05-4EF4-99A5-7985AD331CBC}"/>
    <cellStyle name="Comma 3 2 3 2 5 2 2 3" xfId="22653" xr:uid="{0857E476-CE10-46A5-864E-06600B3F2879}"/>
    <cellStyle name="Comma 3 2 3 2 5 2 2 3 2" xfId="53477" xr:uid="{050F6765-51EC-4F02-8A8A-993B5A77424C}"/>
    <cellStyle name="Comma 3 2 3 2 5 2 2 4" xfId="38067" xr:uid="{778A11B6-A2B4-4C0D-A15D-9BAA55189D45}"/>
    <cellStyle name="Comma 3 2 3 2 5 2 3" xfId="11248" xr:uid="{3FE7372E-B333-4910-AE8B-E1D44B577923}"/>
    <cellStyle name="Comma 3 2 3 2 5 2 3 2" xfId="26659" xr:uid="{F7580CB6-C290-4A34-92F8-70EC8A89653B}"/>
    <cellStyle name="Comma 3 2 3 2 5 2 3 2 2" xfId="57483" xr:uid="{9A6EC9CF-9E46-4843-9327-86A33CC5CA41}"/>
    <cellStyle name="Comma 3 2 3 2 5 2 3 3" xfId="42073" xr:uid="{FBB104DE-150A-410A-9D95-8017FD2A55C2}"/>
    <cellStyle name="Comma 3 2 3 2 5 2 4" xfId="18850" xr:uid="{D98DFC71-A888-495B-8367-9AC185C90630}"/>
    <cellStyle name="Comma 3 2 3 2 5 2 4 2" xfId="49674" xr:uid="{FA5DECD3-4212-4853-85D3-70899CC72BBA}"/>
    <cellStyle name="Comma 3 2 3 2 5 2 5" xfId="34264" xr:uid="{939199CA-94CD-4E2C-BB07-B09676F6C4B6}"/>
    <cellStyle name="Comma 3 2 3 2 5 3" xfId="5341" xr:uid="{8F394936-D4B1-45DE-9FA6-656A660B5342}"/>
    <cellStyle name="Comma 3 2 3 2 5 3 2" xfId="13152" xr:uid="{A425BFF5-70C0-42CC-B226-C787F439DBF9}"/>
    <cellStyle name="Comma 3 2 3 2 5 3 2 2" xfId="28563" xr:uid="{CAC10DF2-50B6-4C1F-9617-FAFFCC800307}"/>
    <cellStyle name="Comma 3 2 3 2 5 3 2 2 2" xfId="59387" xr:uid="{1AB2697F-E2F4-410E-BF5B-4E1FF1F28E5D}"/>
    <cellStyle name="Comma 3 2 3 2 5 3 2 3" xfId="43977" xr:uid="{F31D39AF-7D8B-448C-9B05-D79500FF29BC}"/>
    <cellStyle name="Comma 3 2 3 2 5 3 3" xfId="20754" xr:uid="{EAD79AEF-CA91-417E-9883-45CF29AB6463}"/>
    <cellStyle name="Comma 3 2 3 2 5 3 3 2" xfId="51578" xr:uid="{6501E089-D041-437C-B8AF-8D44E1245805}"/>
    <cellStyle name="Comma 3 2 3 2 5 3 4" xfId="36168" xr:uid="{9BC890D9-19D4-400F-9754-D119DEA5729D}"/>
    <cellStyle name="Comma 3 2 3 2 5 4" xfId="9349" xr:uid="{7CB74DFC-873F-4780-BE84-8740F4D66432}"/>
    <cellStyle name="Comma 3 2 3 2 5 4 2" xfId="24760" xr:uid="{2BC759A2-0606-441D-A3FC-1BCAFE951BDE}"/>
    <cellStyle name="Comma 3 2 3 2 5 4 2 2" xfId="55584" xr:uid="{154AEBBF-32E5-416E-88D3-2846D118F12D}"/>
    <cellStyle name="Comma 3 2 3 2 5 4 3" xfId="40174" xr:uid="{21355DD5-837C-4192-83A6-457931BD3D33}"/>
    <cellStyle name="Comma 3 2 3 2 5 5" xfId="16951" xr:uid="{CF8DD7CA-B2A9-407B-B397-5B4621769145}"/>
    <cellStyle name="Comma 3 2 3 2 5 5 2" xfId="47775" xr:uid="{4FFA9EDB-F690-4F90-A69D-063DE2FA0B11}"/>
    <cellStyle name="Comma 3 2 3 2 5 6" xfId="32365" xr:uid="{8E598855-AA96-4253-95B0-35D3A2E2D924}"/>
    <cellStyle name="Comma 3 2 3 2 6" xfId="2171" xr:uid="{03F916D6-DFEB-41C9-8FFE-F6998A9CF34C}"/>
    <cellStyle name="Comma 3 2 3 2 6 2" xfId="5974" xr:uid="{40A0A0E6-A4FB-4626-8267-48EBBBA89851}"/>
    <cellStyle name="Comma 3 2 3 2 6 2 2" xfId="13785" xr:uid="{CE8F6EC5-CCD6-44F8-AC42-34246FAA5FA1}"/>
    <cellStyle name="Comma 3 2 3 2 6 2 2 2" xfId="29196" xr:uid="{AACC001A-D7D2-44D3-899D-6EABF62099B0}"/>
    <cellStyle name="Comma 3 2 3 2 6 2 2 2 2" xfId="60020" xr:uid="{87B85F51-0BEF-409A-872D-316235FB6254}"/>
    <cellStyle name="Comma 3 2 3 2 6 2 2 3" xfId="44610" xr:uid="{D3D6D759-5090-4E9E-9FF8-80CF73439C02}"/>
    <cellStyle name="Comma 3 2 3 2 6 2 3" xfId="21387" xr:uid="{C7021824-AB27-4CEB-982F-9C69615DE8E7}"/>
    <cellStyle name="Comma 3 2 3 2 6 2 3 2" xfId="52211" xr:uid="{D9564F5E-708E-4B88-94CE-4E3F9EB1CE67}"/>
    <cellStyle name="Comma 3 2 3 2 6 2 4" xfId="36801" xr:uid="{7B7DF0E1-219D-4E12-98AE-3B20C1F81C24}"/>
    <cellStyle name="Comma 3 2 3 2 6 3" xfId="9982" xr:uid="{95721EAC-DE7E-4503-A914-D8B12ED25462}"/>
    <cellStyle name="Comma 3 2 3 2 6 3 2" xfId="25393" xr:uid="{49F734FF-9871-45A4-A484-436151A30DB3}"/>
    <cellStyle name="Comma 3 2 3 2 6 3 2 2" xfId="56217" xr:uid="{948EC87F-36AB-4073-8EEB-9F33558B7BE7}"/>
    <cellStyle name="Comma 3 2 3 2 6 3 3" xfId="40807" xr:uid="{7F16997F-CDBF-4593-9650-90D43AC21136}"/>
    <cellStyle name="Comma 3 2 3 2 6 4" xfId="17584" xr:uid="{8FCB0250-76D3-4003-A2C0-D4D4B8F9BCAB}"/>
    <cellStyle name="Comma 3 2 3 2 6 4 2" xfId="48408" xr:uid="{B7F6273F-B412-4F67-BB84-E6B4F2CC466F}"/>
    <cellStyle name="Comma 3 2 3 2 6 5" xfId="32998" xr:uid="{735AD619-7B7C-41FC-8BBE-F59EF85D25B3}"/>
    <cellStyle name="Comma 3 2 3 2 7" xfId="4075" xr:uid="{D280AEFD-644D-4E95-B758-1C705278EC76}"/>
    <cellStyle name="Comma 3 2 3 2 7 2" xfId="11886" xr:uid="{E23DA8D1-66C1-42EF-AEFE-80B716192EA3}"/>
    <cellStyle name="Comma 3 2 3 2 7 2 2" xfId="27297" xr:uid="{C7597D6C-C33D-4A8B-BCE9-BF8741C1BB57}"/>
    <cellStyle name="Comma 3 2 3 2 7 2 2 2" xfId="58121" xr:uid="{B2E64385-6237-4A51-8335-EEEB0E94CF6F}"/>
    <cellStyle name="Comma 3 2 3 2 7 2 3" xfId="42711" xr:uid="{B679E4A2-9D80-4BC7-A4BA-52751A66890B}"/>
    <cellStyle name="Comma 3 2 3 2 7 3" xfId="19488" xr:uid="{55F86D37-3EDA-41D7-BCA2-A59628386D44}"/>
    <cellStyle name="Comma 3 2 3 2 7 3 2" xfId="50312" xr:uid="{6957CCE4-98E0-4E13-A9CA-99334EDAC3DE}"/>
    <cellStyle name="Comma 3 2 3 2 7 4" xfId="34902" xr:uid="{7449511F-892F-412F-88BC-BF94F4D61C0A}"/>
    <cellStyle name="Comma 3 2 3 2 8" xfId="8083" xr:uid="{7C0A2CA9-D469-4641-B30C-7DE02617FBAC}"/>
    <cellStyle name="Comma 3 2 3 2 8 2" xfId="23494" xr:uid="{30014C04-7CCE-4806-95B3-2E19E7A646D9}"/>
    <cellStyle name="Comma 3 2 3 2 8 2 2" xfId="54318" xr:uid="{B0B3391F-CCEF-4846-84E6-34A555BFBA17}"/>
    <cellStyle name="Comma 3 2 3 2 8 3" xfId="38908" xr:uid="{28E8E1A3-D10A-4A9D-89EF-3E69A24A9913}"/>
    <cellStyle name="Comma 3 2 3 2 9" xfId="7874" xr:uid="{1AF83686-93E5-4801-AF52-E80C405EAA1B}"/>
    <cellStyle name="Comma 3 2 3 2 9 2" xfId="23285" xr:uid="{AA461CBF-7859-41BC-A0FF-1E9ACBA370BD}"/>
    <cellStyle name="Comma 3 2 3 2 9 2 2" xfId="54109" xr:uid="{2927AFEA-94FF-41DA-8091-F653E897B9CA}"/>
    <cellStyle name="Comma 3 2 3 2 9 3" xfId="38699" xr:uid="{CE6AFDF0-D9CA-40FB-B6B3-AB8174EF1EC0}"/>
    <cellStyle name="Comma 3 2 3 3" xfId="612" xr:uid="{388B0111-D778-4138-9B1D-D75763599265}"/>
    <cellStyle name="Comma 3 2 3 3 2" xfId="1245" xr:uid="{BC277DBD-1838-47E5-88CC-6DE8DAEAA09A}"/>
    <cellStyle name="Comma 3 2 3 3 2 2" xfId="3144" xr:uid="{678157BF-7BC8-4561-B318-BB4F5D96EF77}"/>
    <cellStyle name="Comma 3 2 3 3 2 2 2" xfId="6947" xr:uid="{D5B8534D-0CF1-442C-8DE8-0737C222CA36}"/>
    <cellStyle name="Comma 3 2 3 3 2 2 2 2" xfId="14758" xr:uid="{2D0F6ED2-7605-4948-AC88-D54784BF0C19}"/>
    <cellStyle name="Comma 3 2 3 3 2 2 2 2 2" xfId="30169" xr:uid="{4741EC68-1F44-400C-9282-18DC9C04D237}"/>
    <cellStyle name="Comma 3 2 3 3 2 2 2 2 2 2" xfId="60993" xr:uid="{0E9DA8BD-1600-4FF2-83AB-EC9BCD9590B7}"/>
    <cellStyle name="Comma 3 2 3 3 2 2 2 2 3" xfId="45583" xr:uid="{EC061B2E-F479-43F5-8424-EE224B59F986}"/>
    <cellStyle name="Comma 3 2 3 3 2 2 2 3" xfId="22360" xr:uid="{DC84195D-9F6F-43DC-A1D9-07FFA65C73B8}"/>
    <cellStyle name="Comma 3 2 3 3 2 2 2 3 2" xfId="53184" xr:uid="{96187A7E-E2FE-45AB-AB31-8EBC604E2530}"/>
    <cellStyle name="Comma 3 2 3 3 2 2 2 4" xfId="37774" xr:uid="{34D6F438-FB5F-4887-B2C3-9DF557D60D35}"/>
    <cellStyle name="Comma 3 2 3 3 2 2 3" xfId="10955" xr:uid="{15599A78-65A6-4DAD-BEB7-2E2B9CEB3572}"/>
    <cellStyle name="Comma 3 2 3 3 2 2 3 2" xfId="26366" xr:uid="{64AF237C-8BE8-49E0-864E-3794348F56F2}"/>
    <cellStyle name="Comma 3 2 3 3 2 2 3 2 2" xfId="57190" xr:uid="{9461EA89-DC56-4EEA-9F85-452345B28AB3}"/>
    <cellStyle name="Comma 3 2 3 3 2 2 3 3" xfId="41780" xr:uid="{BD6842A1-A413-48E1-A284-082E2DB45D88}"/>
    <cellStyle name="Comma 3 2 3 3 2 2 4" xfId="18557" xr:uid="{4A441479-C7AF-403A-8E4D-3B91517A38F7}"/>
    <cellStyle name="Comma 3 2 3 3 2 2 4 2" xfId="49381" xr:uid="{B88ABCC3-2828-4D45-96BA-6E26754C7642}"/>
    <cellStyle name="Comma 3 2 3 3 2 2 5" xfId="33971" xr:uid="{7AB6EF00-FB61-43E5-9AA0-F3959C99151A}"/>
    <cellStyle name="Comma 3 2 3 3 2 3" xfId="5048" xr:uid="{A1D50A93-D701-4F74-94CE-F6060421BD9C}"/>
    <cellStyle name="Comma 3 2 3 3 2 3 2" xfId="12859" xr:uid="{92D37553-379B-4439-8E10-4663F78233E5}"/>
    <cellStyle name="Comma 3 2 3 3 2 3 2 2" xfId="28270" xr:uid="{415121A0-86D4-4CA6-9E21-2BE443C55384}"/>
    <cellStyle name="Comma 3 2 3 3 2 3 2 2 2" xfId="59094" xr:uid="{19DAEE34-1249-4172-BDF7-C349B17E069E}"/>
    <cellStyle name="Comma 3 2 3 3 2 3 2 3" xfId="43684" xr:uid="{CB7EA4FB-62C7-4D38-85DA-17C8BDC16662}"/>
    <cellStyle name="Comma 3 2 3 3 2 3 3" xfId="20461" xr:uid="{38E46408-C65B-4DDA-931F-F4FF5FB3F15B}"/>
    <cellStyle name="Comma 3 2 3 3 2 3 3 2" xfId="51285" xr:uid="{5759250D-B3E4-4A67-8AF6-561D7D488CCA}"/>
    <cellStyle name="Comma 3 2 3 3 2 3 4" xfId="35875" xr:uid="{2470A35C-234C-4338-8D4F-1E916C95168B}"/>
    <cellStyle name="Comma 3 2 3 3 2 4" xfId="9056" xr:uid="{9E7B34DE-DB24-4414-8284-CFFC2B3F382D}"/>
    <cellStyle name="Comma 3 2 3 3 2 4 2" xfId="24467" xr:uid="{87E094D6-4DA5-4F6E-85ED-F28D58B4B875}"/>
    <cellStyle name="Comma 3 2 3 3 2 4 2 2" xfId="55291" xr:uid="{78625C0C-0FF6-4C00-AB07-A0382859CAAA}"/>
    <cellStyle name="Comma 3 2 3 3 2 4 3" xfId="39881" xr:uid="{0EE00008-6916-40C8-A4DA-7D2FB948CECE}"/>
    <cellStyle name="Comma 3 2 3 3 2 5" xfId="16658" xr:uid="{4C08A5AC-4797-4561-8C24-269F06C1F431}"/>
    <cellStyle name="Comma 3 2 3 3 2 5 2" xfId="47482" xr:uid="{A4A0B169-8B2E-4728-A1AA-8E93F86BF338}"/>
    <cellStyle name="Comma 3 2 3 3 2 6" xfId="32072" xr:uid="{8BEC7037-30AD-47B2-8145-1725959E3C55}"/>
    <cellStyle name="Comma 3 2 3 3 3" xfId="1878" xr:uid="{B9C4BFED-3C64-40E3-B363-93E859265C08}"/>
    <cellStyle name="Comma 3 2 3 3 3 2" xfId="3777" xr:uid="{DF1DCB84-DEEE-4412-B377-41B2F37958FE}"/>
    <cellStyle name="Comma 3 2 3 3 3 2 2" xfId="7580" xr:uid="{F893D383-3578-4D52-BD5B-A8FD6DF20C40}"/>
    <cellStyle name="Comma 3 2 3 3 3 2 2 2" xfId="15391" xr:uid="{FB9F8A90-EAC1-4FBE-AB40-32D1985C9274}"/>
    <cellStyle name="Comma 3 2 3 3 3 2 2 2 2" xfId="30802" xr:uid="{4F33E29E-1634-49BB-80DF-58AAD3082925}"/>
    <cellStyle name="Comma 3 2 3 3 3 2 2 2 2 2" xfId="61626" xr:uid="{B12ED6C0-EC4F-4AFD-BFE1-50A5E9D54F37}"/>
    <cellStyle name="Comma 3 2 3 3 3 2 2 2 3" xfId="46216" xr:uid="{C7EC3C72-06A0-4E4F-ADEB-F4B7E5F82B0B}"/>
    <cellStyle name="Comma 3 2 3 3 3 2 2 3" xfId="22993" xr:uid="{BF0BDE6C-158E-4161-9C3F-C382E3E1C0D0}"/>
    <cellStyle name="Comma 3 2 3 3 3 2 2 3 2" xfId="53817" xr:uid="{2652C4A2-C8A2-460D-BCF4-B625FE7B713C}"/>
    <cellStyle name="Comma 3 2 3 3 3 2 2 4" xfId="38407" xr:uid="{07351946-AAD3-4CE4-8803-7A452F0F8E7F}"/>
    <cellStyle name="Comma 3 2 3 3 3 2 3" xfId="11588" xr:uid="{F9ED363F-1926-41A0-82AF-7129D9C2D293}"/>
    <cellStyle name="Comma 3 2 3 3 3 2 3 2" xfId="26999" xr:uid="{994C25DF-650E-4850-ACD3-7205D49EC4CD}"/>
    <cellStyle name="Comma 3 2 3 3 3 2 3 2 2" xfId="57823" xr:uid="{731C2B84-7C3B-4CFA-ACFC-8B26DE9A10CA}"/>
    <cellStyle name="Comma 3 2 3 3 3 2 3 3" xfId="42413" xr:uid="{1E429F76-60C8-4A8D-B769-CA30ABAD670C}"/>
    <cellStyle name="Comma 3 2 3 3 3 2 4" xfId="19190" xr:uid="{292C7542-FBDE-4BEB-B791-9B17008317D6}"/>
    <cellStyle name="Comma 3 2 3 3 3 2 4 2" xfId="50014" xr:uid="{9B816270-ECDA-4684-AB05-3B5756A238B1}"/>
    <cellStyle name="Comma 3 2 3 3 3 2 5" xfId="34604" xr:uid="{A09E73EB-80D7-4FCA-BDCD-BA4C31FD2A00}"/>
    <cellStyle name="Comma 3 2 3 3 3 3" xfId="5681" xr:uid="{588B23A2-2C97-41F5-B1EE-F20D27EB9F77}"/>
    <cellStyle name="Comma 3 2 3 3 3 3 2" xfId="13492" xr:uid="{3EC1A42F-403C-4DF5-AD95-4CB770E18D86}"/>
    <cellStyle name="Comma 3 2 3 3 3 3 2 2" xfId="28903" xr:uid="{11209B18-665F-4874-9B92-99185B821E4E}"/>
    <cellStyle name="Comma 3 2 3 3 3 3 2 2 2" xfId="59727" xr:uid="{7724E24A-36E8-4E3E-9F70-9B222229F9D9}"/>
    <cellStyle name="Comma 3 2 3 3 3 3 2 3" xfId="44317" xr:uid="{E525A7AA-C318-40B9-A411-741418352D11}"/>
    <cellStyle name="Comma 3 2 3 3 3 3 3" xfId="21094" xr:uid="{B11D0534-F54A-481A-B3FB-F492048AF108}"/>
    <cellStyle name="Comma 3 2 3 3 3 3 3 2" xfId="51918" xr:uid="{A16092CD-1B04-44CD-B445-1395EBD4B03B}"/>
    <cellStyle name="Comma 3 2 3 3 3 3 4" xfId="36508" xr:uid="{78529E5B-BE5F-4249-8DA9-17421857D1FE}"/>
    <cellStyle name="Comma 3 2 3 3 3 4" xfId="9689" xr:uid="{D75F9124-806B-4BFF-83E5-DD7E412BB222}"/>
    <cellStyle name="Comma 3 2 3 3 3 4 2" xfId="25100" xr:uid="{3C9BC289-991A-42C4-B75A-9B16613D8C1E}"/>
    <cellStyle name="Comma 3 2 3 3 3 4 2 2" xfId="55924" xr:uid="{C5DA277E-38A1-4532-825F-4858EF5F4C3D}"/>
    <cellStyle name="Comma 3 2 3 3 3 4 3" xfId="40514" xr:uid="{C473096F-5772-4A0B-A682-F8F4232C867E}"/>
    <cellStyle name="Comma 3 2 3 3 3 5" xfId="17291" xr:uid="{5F477FD9-F556-4B65-9DF4-6DB9F3C968EC}"/>
    <cellStyle name="Comma 3 2 3 3 3 5 2" xfId="48115" xr:uid="{E65D6ECF-FFFE-46CC-A0FB-56FF4102B85D}"/>
    <cellStyle name="Comma 3 2 3 3 3 6" xfId="32705" xr:uid="{697B164A-049D-4047-8B7A-A32C7408989E}"/>
    <cellStyle name="Comma 3 2 3 3 4" xfId="2511" xr:uid="{CFBA9BC6-BE2C-4A81-B864-5ACBC1AF5D31}"/>
    <cellStyle name="Comma 3 2 3 3 4 2" xfId="6314" xr:uid="{B3108C97-B71A-4DD8-AE54-9E107EF48741}"/>
    <cellStyle name="Comma 3 2 3 3 4 2 2" xfId="14125" xr:uid="{FFDB0990-2ECC-4352-A97F-B1F57DDC558E}"/>
    <cellStyle name="Comma 3 2 3 3 4 2 2 2" xfId="29536" xr:uid="{89EAC7DD-BF7A-49D8-9932-42F3D2660C34}"/>
    <cellStyle name="Comma 3 2 3 3 4 2 2 2 2" xfId="60360" xr:uid="{1674DF7C-262B-4EDE-A767-85F0A6AF9557}"/>
    <cellStyle name="Comma 3 2 3 3 4 2 2 3" xfId="44950" xr:uid="{71E47BA9-E3B4-4F00-8764-8DF9E5145358}"/>
    <cellStyle name="Comma 3 2 3 3 4 2 3" xfId="21727" xr:uid="{003442DF-C03A-4AEF-B0A0-407C1CCC0CBA}"/>
    <cellStyle name="Comma 3 2 3 3 4 2 3 2" xfId="52551" xr:uid="{290325B6-D25B-455A-923C-94B0EED71B77}"/>
    <cellStyle name="Comma 3 2 3 3 4 2 4" xfId="37141" xr:uid="{EA9A3B08-7B0B-43AD-91BB-DC2FCC62AFF1}"/>
    <cellStyle name="Comma 3 2 3 3 4 3" xfId="10322" xr:uid="{48D134AF-E6CD-41F4-BFFB-614BE2F8B12F}"/>
    <cellStyle name="Comma 3 2 3 3 4 3 2" xfId="25733" xr:uid="{2B170790-00E0-4CDF-8EE9-EAC10D33F152}"/>
    <cellStyle name="Comma 3 2 3 3 4 3 2 2" xfId="56557" xr:uid="{FB25DE0D-B7C7-48CD-86EC-4CD03618DB56}"/>
    <cellStyle name="Comma 3 2 3 3 4 3 3" xfId="41147" xr:uid="{22875CFB-99D2-44EC-9049-9E1CCEB6FABF}"/>
    <cellStyle name="Comma 3 2 3 3 4 4" xfId="17924" xr:uid="{93E7775A-61C6-4897-B47B-24EFC9B9CA9A}"/>
    <cellStyle name="Comma 3 2 3 3 4 4 2" xfId="48748" xr:uid="{C1485F0F-8B37-4141-B684-19965FAB6529}"/>
    <cellStyle name="Comma 3 2 3 3 4 5" xfId="33338" xr:uid="{9668F6F9-9C67-4CAC-B3F9-BD928B0F7A5E}"/>
    <cellStyle name="Comma 3 2 3 3 5" xfId="4415" xr:uid="{8B4885B1-A679-4286-B6D0-164D63D93897}"/>
    <cellStyle name="Comma 3 2 3 3 5 2" xfId="12226" xr:uid="{7902DF92-CEA2-4791-ACCD-F2EA6E52FEA6}"/>
    <cellStyle name="Comma 3 2 3 3 5 2 2" xfId="27637" xr:uid="{6B2B01E3-FB8C-47AF-96F0-2F24262F6478}"/>
    <cellStyle name="Comma 3 2 3 3 5 2 2 2" xfId="58461" xr:uid="{A6578BBC-847A-4D7E-BE85-AC2657081F73}"/>
    <cellStyle name="Comma 3 2 3 3 5 2 3" xfId="43051" xr:uid="{CC08E05D-8DF1-483D-A90C-2086FE2DB982}"/>
    <cellStyle name="Comma 3 2 3 3 5 3" xfId="19828" xr:uid="{762A27D6-C1EE-43A7-88D6-CDC10DF02DD7}"/>
    <cellStyle name="Comma 3 2 3 3 5 3 2" xfId="50652" xr:uid="{A550D5EE-357E-4A29-90F4-342B1F8765E8}"/>
    <cellStyle name="Comma 3 2 3 3 5 4" xfId="35242" xr:uid="{9F017102-4AE8-4F4E-8AD2-2637A669F45E}"/>
    <cellStyle name="Comma 3 2 3 3 6" xfId="8423" xr:uid="{AAA99A20-E0D0-4B59-B383-9A8FDC445C16}"/>
    <cellStyle name="Comma 3 2 3 3 6 2" xfId="23834" xr:uid="{36CEEF47-028C-4C52-B0CC-CD60F9F63840}"/>
    <cellStyle name="Comma 3 2 3 3 6 2 2" xfId="54658" xr:uid="{F9CAEF06-5BAA-4282-A33F-32CCDA8DDA0C}"/>
    <cellStyle name="Comma 3 2 3 3 6 3" xfId="39248" xr:uid="{8F751C08-C27F-43FC-8FE9-AE2236CDB7FD}"/>
    <cellStyle name="Comma 3 2 3 3 7" xfId="16025" xr:uid="{05140D7F-57BD-4A21-ABCA-CAC9B75EF533}"/>
    <cellStyle name="Comma 3 2 3 3 7 2" xfId="46849" xr:uid="{EAFE3F3E-FD4A-4345-B5A9-9242D97643B7}"/>
    <cellStyle name="Comma 3 2 3 3 8" xfId="31439" xr:uid="{00295112-F9F5-4A0B-BA7F-35DFE64E6AA3}"/>
    <cellStyle name="Comma 3 2 3 4" xfId="403" xr:uid="{CA7A0C5F-3553-43A9-803F-50362A19D55F}"/>
    <cellStyle name="Comma 3 2 3 4 2" xfId="1036" xr:uid="{184AD7B1-9D59-4A8F-B504-0A1B1F25BAA0}"/>
    <cellStyle name="Comma 3 2 3 4 2 2" xfId="2935" xr:uid="{C45A272A-3115-43B6-B1CE-A1F35326185D}"/>
    <cellStyle name="Comma 3 2 3 4 2 2 2" xfId="6738" xr:uid="{E49B5D7A-746B-4EEA-AF72-6CBA5695869F}"/>
    <cellStyle name="Comma 3 2 3 4 2 2 2 2" xfId="14549" xr:uid="{E6490986-36E7-4BCA-8D53-186CA6D71919}"/>
    <cellStyle name="Comma 3 2 3 4 2 2 2 2 2" xfId="29960" xr:uid="{9B5F3FFD-7A0F-40DC-AF62-91EC86F951A7}"/>
    <cellStyle name="Comma 3 2 3 4 2 2 2 2 2 2" xfId="60784" xr:uid="{6A1DF2D5-4824-4860-9CD6-03C1EB6D5958}"/>
    <cellStyle name="Comma 3 2 3 4 2 2 2 2 3" xfId="45374" xr:uid="{8F08163D-96FB-4E59-AE12-1FEB98D7C629}"/>
    <cellStyle name="Comma 3 2 3 4 2 2 2 3" xfId="22151" xr:uid="{ED8D2916-5BA5-452C-8B46-67924A01E3D8}"/>
    <cellStyle name="Comma 3 2 3 4 2 2 2 3 2" xfId="52975" xr:uid="{446CC69A-C437-4C25-98B1-A2A9BCA09D1A}"/>
    <cellStyle name="Comma 3 2 3 4 2 2 2 4" xfId="37565" xr:uid="{D5272B19-6906-42DC-BF3F-C36237E2FA1E}"/>
    <cellStyle name="Comma 3 2 3 4 2 2 3" xfId="10746" xr:uid="{15004DF2-2048-40EA-9A18-704F0ABE67FC}"/>
    <cellStyle name="Comma 3 2 3 4 2 2 3 2" xfId="26157" xr:uid="{C245DBDF-635E-4695-A157-DFEF620F737E}"/>
    <cellStyle name="Comma 3 2 3 4 2 2 3 2 2" xfId="56981" xr:uid="{C197C4F1-4EE1-4956-B585-2D047202503B}"/>
    <cellStyle name="Comma 3 2 3 4 2 2 3 3" xfId="41571" xr:uid="{35F300B9-4B13-4E4B-A121-5975043A1447}"/>
    <cellStyle name="Comma 3 2 3 4 2 2 4" xfId="18348" xr:uid="{BA4CDE9F-9302-4AD7-A8F2-3609D9814BB0}"/>
    <cellStyle name="Comma 3 2 3 4 2 2 4 2" xfId="49172" xr:uid="{90DDD3C7-E33D-4B25-91D3-296C365970F1}"/>
    <cellStyle name="Comma 3 2 3 4 2 2 5" xfId="33762" xr:uid="{913DFE8D-3250-46F7-95EC-2149586789F5}"/>
    <cellStyle name="Comma 3 2 3 4 2 3" xfId="4839" xr:uid="{94EFF7F1-0AA6-42A1-8D14-E1B2AF45444C}"/>
    <cellStyle name="Comma 3 2 3 4 2 3 2" xfId="12650" xr:uid="{FDEF23B6-7FDD-4AF4-BFF7-EF23185ACA3D}"/>
    <cellStyle name="Comma 3 2 3 4 2 3 2 2" xfId="28061" xr:uid="{0E57D79B-2028-4C69-B0AA-AAA4C8FDDD7A}"/>
    <cellStyle name="Comma 3 2 3 4 2 3 2 2 2" xfId="58885" xr:uid="{8A891379-5F65-46C4-85B0-0FDD3D0EE951}"/>
    <cellStyle name="Comma 3 2 3 4 2 3 2 3" xfId="43475" xr:uid="{B9045F5D-4483-4760-8212-E1BB4985B082}"/>
    <cellStyle name="Comma 3 2 3 4 2 3 3" xfId="20252" xr:uid="{8F529477-E91D-400E-8E8B-4C2499DC1760}"/>
    <cellStyle name="Comma 3 2 3 4 2 3 3 2" xfId="51076" xr:uid="{50DAFAE9-D985-4640-9DB0-150A16FF40EC}"/>
    <cellStyle name="Comma 3 2 3 4 2 3 4" xfId="35666" xr:uid="{F0507B63-515C-4DCA-8B65-240389CAE54C}"/>
    <cellStyle name="Comma 3 2 3 4 2 4" xfId="8847" xr:uid="{3101C3A1-AB1A-4247-8578-C4BF30A79F1B}"/>
    <cellStyle name="Comma 3 2 3 4 2 4 2" xfId="24258" xr:uid="{6A6B5EBF-4C25-45DE-8DA2-0CFC8FE5CACC}"/>
    <cellStyle name="Comma 3 2 3 4 2 4 2 2" xfId="55082" xr:uid="{DDA68563-8D64-4DAF-9EA9-1909B9CA95EC}"/>
    <cellStyle name="Comma 3 2 3 4 2 4 3" xfId="39672" xr:uid="{D098D0EC-7B1F-439E-8745-3167960FC0FA}"/>
    <cellStyle name="Comma 3 2 3 4 2 5" xfId="16449" xr:uid="{77F99556-6E08-4066-A206-A4AAB49299EB}"/>
    <cellStyle name="Comma 3 2 3 4 2 5 2" xfId="47273" xr:uid="{EFC6A8A5-68E9-412D-8CA5-61883375E075}"/>
    <cellStyle name="Comma 3 2 3 4 2 6" xfId="31863" xr:uid="{8C0BD463-5412-44B7-9A66-B5A3DC28FBD1}"/>
    <cellStyle name="Comma 3 2 3 4 3" xfId="1669" xr:uid="{97A307C1-D062-4E68-BD09-ADF3C19E8DB3}"/>
    <cellStyle name="Comma 3 2 3 4 3 2" xfId="3568" xr:uid="{FEA7199E-BC16-4C01-85A5-1DB5ABBFF032}"/>
    <cellStyle name="Comma 3 2 3 4 3 2 2" xfId="7371" xr:uid="{EB95B839-72BF-4BC4-8625-D51C97018464}"/>
    <cellStyle name="Comma 3 2 3 4 3 2 2 2" xfId="15182" xr:uid="{3CC80004-FCB8-4E07-A3D7-F8D1E6E31983}"/>
    <cellStyle name="Comma 3 2 3 4 3 2 2 2 2" xfId="30593" xr:uid="{58BC292C-41C8-4791-8236-589EEE6CC760}"/>
    <cellStyle name="Comma 3 2 3 4 3 2 2 2 2 2" xfId="61417" xr:uid="{72632239-FA23-4662-8C44-0F14EC6372FB}"/>
    <cellStyle name="Comma 3 2 3 4 3 2 2 2 3" xfId="46007" xr:uid="{9BC1526B-13E1-49AB-936E-3180F6F3AAF7}"/>
    <cellStyle name="Comma 3 2 3 4 3 2 2 3" xfId="22784" xr:uid="{023DDA85-A209-4F06-8805-593D876F16A3}"/>
    <cellStyle name="Comma 3 2 3 4 3 2 2 3 2" xfId="53608" xr:uid="{9D68C9DA-433B-4B2C-848E-3CD7576DE2A5}"/>
    <cellStyle name="Comma 3 2 3 4 3 2 2 4" xfId="38198" xr:uid="{D6075EE9-9EFA-4233-A41A-D712AA0503EE}"/>
    <cellStyle name="Comma 3 2 3 4 3 2 3" xfId="11379" xr:uid="{0C57F853-9FA2-4E8D-B191-346F4FA0C147}"/>
    <cellStyle name="Comma 3 2 3 4 3 2 3 2" xfId="26790" xr:uid="{384D5FEA-988E-462C-8892-42828EB80C80}"/>
    <cellStyle name="Comma 3 2 3 4 3 2 3 2 2" xfId="57614" xr:uid="{63938E55-8C20-4AF7-9E60-A966D86C5FC2}"/>
    <cellStyle name="Comma 3 2 3 4 3 2 3 3" xfId="42204" xr:uid="{D92E124F-A453-4B15-8E14-C3230A9A47E6}"/>
    <cellStyle name="Comma 3 2 3 4 3 2 4" xfId="18981" xr:uid="{DF19CDD4-E237-47C3-8D5F-3CB2B1B2226F}"/>
    <cellStyle name="Comma 3 2 3 4 3 2 4 2" xfId="49805" xr:uid="{EA42E5B5-3515-4F49-ABB8-DDF47F97B853}"/>
    <cellStyle name="Comma 3 2 3 4 3 2 5" xfId="34395" xr:uid="{C45977A9-2A88-4C38-9234-9FEC5A3D662B}"/>
    <cellStyle name="Comma 3 2 3 4 3 3" xfId="5472" xr:uid="{A863C865-F5B5-4B92-B097-6F5933132F8A}"/>
    <cellStyle name="Comma 3 2 3 4 3 3 2" xfId="13283" xr:uid="{129070C6-6068-4035-BADC-B04AB6ADF030}"/>
    <cellStyle name="Comma 3 2 3 4 3 3 2 2" xfId="28694" xr:uid="{51E45EE3-83E2-48E3-9F40-B68F61E483F0}"/>
    <cellStyle name="Comma 3 2 3 4 3 3 2 2 2" xfId="59518" xr:uid="{79505157-AECF-42BE-A3E7-5420CE9C538F}"/>
    <cellStyle name="Comma 3 2 3 4 3 3 2 3" xfId="44108" xr:uid="{165FCCBC-C0AE-4416-A864-FA5B63AD27D7}"/>
    <cellStyle name="Comma 3 2 3 4 3 3 3" xfId="20885" xr:uid="{41EE5439-8AB5-4E88-9A9E-D39AA593283A}"/>
    <cellStyle name="Comma 3 2 3 4 3 3 3 2" xfId="51709" xr:uid="{6DA6D4BE-9E7D-4192-B711-DE83A806A2D7}"/>
    <cellStyle name="Comma 3 2 3 4 3 3 4" xfId="36299" xr:uid="{82B9816D-C3B0-4A73-97FC-F5CC912AFB75}"/>
    <cellStyle name="Comma 3 2 3 4 3 4" xfId="9480" xr:uid="{CD7FD394-BDA9-4A99-8A85-5ADB1DE00CD8}"/>
    <cellStyle name="Comma 3 2 3 4 3 4 2" xfId="24891" xr:uid="{14D0A39F-6CFB-454B-BDDA-7A468D81EEAD}"/>
    <cellStyle name="Comma 3 2 3 4 3 4 2 2" xfId="55715" xr:uid="{F0B5F071-62E4-49DD-984B-A16A3C9E71EB}"/>
    <cellStyle name="Comma 3 2 3 4 3 4 3" xfId="40305" xr:uid="{51A7ACAC-FACD-4694-AF94-7536893BDDD8}"/>
    <cellStyle name="Comma 3 2 3 4 3 5" xfId="17082" xr:uid="{BD69A283-1511-47D0-9D81-3A189B30AC94}"/>
    <cellStyle name="Comma 3 2 3 4 3 5 2" xfId="47906" xr:uid="{85CF3EDE-5DD0-42AE-A6E7-268C0C7FC945}"/>
    <cellStyle name="Comma 3 2 3 4 3 6" xfId="32496" xr:uid="{39BC4768-72A9-4981-9DB9-BEE0BAD487E6}"/>
    <cellStyle name="Comma 3 2 3 4 4" xfId="2302" xr:uid="{5005953E-C633-4B45-B4F9-89BCD60BB81A}"/>
    <cellStyle name="Comma 3 2 3 4 4 2" xfId="6105" xr:uid="{14301D30-ADEF-4B35-96F8-A1998AE4AEBE}"/>
    <cellStyle name="Comma 3 2 3 4 4 2 2" xfId="13916" xr:uid="{243B3CE7-5470-4D80-B15E-8162355EF0AC}"/>
    <cellStyle name="Comma 3 2 3 4 4 2 2 2" xfId="29327" xr:uid="{9BB96977-0417-4060-AFB0-AF6CD573156C}"/>
    <cellStyle name="Comma 3 2 3 4 4 2 2 2 2" xfId="60151" xr:uid="{9332A7D0-71B9-4AC4-A84D-2379A80BDFF0}"/>
    <cellStyle name="Comma 3 2 3 4 4 2 2 3" xfId="44741" xr:uid="{A97FF514-1F17-4240-8ECC-B4437CBB62BA}"/>
    <cellStyle name="Comma 3 2 3 4 4 2 3" xfId="21518" xr:uid="{B987196A-D2DE-42EB-A8CB-9403B3B363DC}"/>
    <cellStyle name="Comma 3 2 3 4 4 2 3 2" xfId="52342" xr:uid="{05CEF24D-D1E9-41F3-9DD9-1FE878CB2E96}"/>
    <cellStyle name="Comma 3 2 3 4 4 2 4" xfId="36932" xr:uid="{AA57940D-3D3B-4F80-AEE4-BC9C7AAE4913}"/>
    <cellStyle name="Comma 3 2 3 4 4 3" xfId="10113" xr:uid="{8EF63014-C6EF-48D8-98F2-35EC459A0A2C}"/>
    <cellStyle name="Comma 3 2 3 4 4 3 2" xfId="25524" xr:uid="{27AE1974-5750-4D21-B79F-D54205A54C56}"/>
    <cellStyle name="Comma 3 2 3 4 4 3 2 2" xfId="56348" xr:uid="{03B8D63E-ACEB-4578-A801-77A968538699}"/>
    <cellStyle name="Comma 3 2 3 4 4 3 3" xfId="40938" xr:uid="{984C40D6-F28E-4417-B6B2-DFA173FFF45C}"/>
    <cellStyle name="Comma 3 2 3 4 4 4" xfId="17715" xr:uid="{E22F7996-E6B8-4D24-83C4-0EE95FD8B94C}"/>
    <cellStyle name="Comma 3 2 3 4 4 4 2" xfId="48539" xr:uid="{846D14DE-3E4A-40DD-A898-CDC4D93A7448}"/>
    <cellStyle name="Comma 3 2 3 4 4 5" xfId="33129" xr:uid="{732CC195-2FEA-45E1-9E0F-FDD5F4492675}"/>
    <cellStyle name="Comma 3 2 3 4 5" xfId="4206" xr:uid="{F6E5068A-E07F-4471-AE9A-26CFAC99E4C8}"/>
    <cellStyle name="Comma 3 2 3 4 5 2" xfId="12017" xr:uid="{CD8295E6-D134-4341-8154-E8DCBFA6515B}"/>
    <cellStyle name="Comma 3 2 3 4 5 2 2" xfId="27428" xr:uid="{3927AC44-DCC3-4333-8C35-2F2481F147E0}"/>
    <cellStyle name="Comma 3 2 3 4 5 2 2 2" xfId="58252" xr:uid="{13D53667-AD60-483B-A956-DA6C276CFB75}"/>
    <cellStyle name="Comma 3 2 3 4 5 2 3" xfId="42842" xr:uid="{27A08947-EE32-48CD-A4C8-30821E638FC1}"/>
    <cellStyle name="Comma 3 2 3 4 5 3" xfId="19619" xr:uid="{D5602F18-0C8D-4E21-99E4-FBC7D615C616}"/>
    <cellStyle name="Comma 3 2 3 4 5 3 2" xfId="50443" xr:uid="{576C630D-3F07-4D6D-9EB9-54CF10D35F90}"/>
    <cellStyle name="Comma 3 2 3 4 5 4" xfId="35033" xr:uid="{CC39B06D-D105-45B6-92AA-5BF8722AE089}"/>
    <cellStyle name="Comma 3 2 3 4 6" xfId="8214" xr:uid="{BD8E6E05-C776-499C-895F-D8EF623E76E6}"/>
    <cellStyle name="Comma 3 2 3 4 6 2" xfId="23625" xr:uid="{4B850761-B876-42BF-95F5-9902E8F45E5A}"/>
    <cellStyle name="Comma 3 2 3 4 6 2 2" xfId="54449" xr:uid="{3B0A9C3D-6128-409B-A8A7-50F3388D2F3C}"/>
    <cellStyle name="Comma 3 2 3 4 6 3" xfId="39039" xr:uid="{04F965AF-40D3-43B7-8338-52C65A5AA824}"/>
    <cellStyle name="Comma 3 2 3 4 7" xfId="15816" xr:uid="{5107D0D6-AFB4-4CCC-8DD3-5896FC7BBD8E}"/>
    <cellStyle name="Comma 3 2 3 4 7 2" xfId="46640" xr:uid="{8744EF87-DF97-48DD-AF34-E50A58C1F910}"/>
    <cellStyle name="Comma 3 2 3 4 8" xfId="31230" xr:uid="{B13C0118-0E83-4C2F-B8C2-70551BE4F105}"/>
    <cellStyle name="Comma 3 2 3 5" xfId="823" xr:uid="{43491968-0464-446B-9F1D-5ACB9442B3C5}"/>
    <cellStyle name="Comma 3 2 3 5 2" xfId="2722" xr:uid="{37A82E8B-83F3-46FE-AEE6-71C5F4F25236}"/>
    <cellStyle name="Comma 3 2 3 5 2 2" xfId="6525" xr:uid="{709BA404-6CAA-4F69-9A5C-06D9C02CB641}"/>
    <cellStyle name="Comma 3 2 3 5 2 2 2" xfId="14336" xr:uid="{8D777303-62C4-45A7-8EED-CFC827BFA291}"/>
    <cellStyle name="Comma 3 2 3 5 2 2 2 2" xfId="29747" xr:uid="{D5D2C431-91D4-4E20-8808-569C9E0D9AED}"/>
    <cellStyle name="Comma 3 2 3 5 2 2 2 2 2" xfId="60571" xr:uid="{3C62A7AD-B812-4EE4-9F0D-65829AC3FB07}"/>
    <cellStyle name="Comma 3 2 3 5 2 2 2 3" xfId="45161" xr:uid="{FE800308-0A09-4FF8-BDA2-BF219D720D31}"/>
    <cellStyle name="Comma 3 2 3 5 2 2 3" xfId="21938" xr:uid="{584A80DC-9599-4C99-BC1B-01EAA35F8A75}"/>
    <cellStyle name="Comma 3 2 3 5 2 2 3 2" xfId="52762" xr:uid="{1FD016F5-958A-4BD8-8ADF-7402E2FBAFB6}"/>
    <cellStyle name="Comma 3 2 3 5 2 2 4" xfId="37352" xr:uid="{7BBAC6D7-FADA-4E89-8CF2-AB7370387008}"/>
    <cellStyle name="Comma 3 2 3 5 2 3" xfId="10533" xr:uid="{56C97DD5-074B-4B66-A15E-296307962782}"/>
    <cellStyle name="Comma 3 2 3 5 2 3 2" xfId="25944" xr:uid="{B5FFE89E-4913-4365-A81B-53959116A957}"/>
    <cellStyle name="Comma 3 2 3 5 2 3 2 2" xfId="56768" xr:uid="{5CAA79F8-F49E-40FF-9EB4-1488BA9F0154}"/>
    <cellStyle name="Comma 3 2 3 5 2 3 3" xfId="41358" xr:uid="{9D3A8369-1285-48DB-8167-C9A65DD63A0C}"/>
    <cellStyle name="Comma 3 2 3 5 2 4" xfId="18135" xr:uid="{498A2A42-7680-4C9F-A9E8-26627DFAAE3A}"/>
    <cellStyle name="Comma 3 2 3 5 2 4 2" xfId="48959" xr:uid="{EC9BC2A9-CB8B-4354-8E35-72DE32EFDA99}"/>
    <cellStyle name="Comma 3 2 3 5 2 5" xfId="33549" xr:uid="{F9A04162-C0A6-490A-B20F-8C9840F28D1A}"/>
    <cellStyle name="Comma 3 2 3 5 3" xfId="4626" xr:uid="{21D815FE-AAF5-466E-93BE-59FDC9A9A507}"/>
    <cellStyle name="Comma 3 2 3 5 3 2" xfId="12437" xr:uid="{DF9C9C28-D26C-4AF9-A182-4F506BA71B74}"/>
    <cellStyle name="Comma 3 2 3 5 3 2 2" xfId="27848" xr:uid="{7ACA160B-BE97-4D79-8849-A2974CCB218D}"/>
    <cellStyle name="Comma 3 2 3 5 3 2 2 2" xfId="58672" xr:uid="{E3E93B92-57FE-4A91-8801-3E0826436FEB}"/>
    <cellStyle name="Comma 3 2 3 5 3 2 3" xfId="43262" xr:uid="{65132289-3B39-44F8-BA4A-00F241DCB4CA}"/>
    <cellStyle name="Comma 3 2 3 5 3 3" xfId="20039" xr:uid="{3B539E74-B190-40E2-9E19-B9A171164EE1}"/>
    <cellStyle name="Comma 3 2 3 5 3 3 2" xfId="50863" xr:uid="{9F8A8964-C0EA-400C-AAEC-9BD9595E28B1}"/>
    <cellStyle name="Comma 3 2 3 5 3 4" xfId="35453" xr:uid="{B755934B-7CE6-4AE0-B211-18C4A5EBB596}"/>
    <cellStyle name="Comma 3 2 3 5 4" xfId="8634" xr:uid="{2941A947-E8E9-45F6-8FCF-B195BA2BEAF3}"/>
    <cellStyle name="Comma 3 2 3 5 4 2" xfId="24045" xr:uid="{CDF86C75-BB1E-4DBA-A553-18FE0AC91C0E}"/>
    <cellStyle name="Comma 3 2 3 5 4 2 2" xfId="54869" xr:uid="{82656D53-2E31-4F3F-A379-743194CBE2F7}"/>
    <cellStyle name="Comma 3 2 3 5 4 3" xfId="39459" xr:uid="{492AD468-204D-4C47-86A0-4ECD5738C8A6}"/>
    <cellStyle name="Comma 3 2 3 5 5" xfId="16236" xr:uid="{CDBF281A-5970-436C-8BF2-84DCEEA84A35}"/>
    <cellStyle name="Comma 3 2 3 5 5 2" xfId="47060" xr:uid="{AFF70CC1-57FF-4C8D-9B20-63974F6EDAAA}"/>
    <cellStyle name="Comma 3 2 3 5 6" xfId="31650" xr:uid="{BF758062-AB2F-4A5A-B183-624266CAAAA5}"/>
    <cellStyle name="Comma 3 2 3 6" xfId="1456" xr:uid="{7DD802C2-4D97-4803-9576-543731548060}"/>
    <cellStyle name="Comma 3 2 3 6 2" xfId="3355" xr:uid="{D32AB9DA-AEE7-43F7-8854-45780EBF04F5}"/>
    <cellStyle name="Comma 3 2 3 6 2 2" xfId="7158" xr:uid="{C90B349C-D287-44A3-AB24-20485A6AE2B8}"/>
    <cellStyle name="Comma 3 2 3 6 2 2 2" xfId="14969" xr:uid="{F3F4EC04-1A4A-40B4-8A10-D31C9163C4D3}"/>
    <cellStyle name="Comma 3 2 3 6 2 2 2 2" xfId="30380" xr:uid="{D8667C1F-BFFE-419C-A151-10AB25A8D269}"/>
    <cellStyle name="Comma 3 2 3 6 2 2 2 2 2" xfId="61204" xr:uid="{345D238E-23CA-4A14-A77F-A614B2C4C515}"/>
    <cellStyle name="Comma 3 2 3 6 2 2 2 3" xfId="45794" xr:uid="{093FD18C-75CC-4995-AFB0-4B873CA73AE2}"/>
    <cellStyle name="Comma 3 2 3 6 2 2 3" xfId="22571" xr:uid="{7288524F-2FC8-4282-85EB-8D6E8801D258}"/>
    <cellStyle name="Comma 3 2 3 6 2 2 3 2" xfId="53395" xr:uid="{F42DD614-D914-4383-8023-886D902D169B}"/>
    <cellStyle name="Comma 3 2 3 6 2 2 4" xfId="37985" xr:uid="{046C939C-2E62-444A-80D0-DC1B0BC578CC}"/>
    <cellStyle name="Comma 3 2 3 6 2 3" xfId="11166" xr:uid="{F78E4B6F-5AB7-4DE5-BD77-52B3A89378B2}"/>
    <cellStyle name="Comma 3 2 3 6 2 3 2" xfId="26577" xr:uid="{8C8CC968-F00A-45F0-B6BA-F452E5FBEDF4}"/>
    <cellStyle name="Comma 3 2 3 6 2 3 2 2" xfId="57401" xr:uid="{A43665B0-02AB-43EC-8F01-EBA8EE5EA12E}"/>
    <cellStyle name="Comma 3 2 3 6 2 3 3" xfId="41991" xr:uid="{2696E601-7477-4164-BEA5-B992CA691137}"/>
    <cellStyle name="Comma 3 2 3 6 2 4" xfId="18768" xr:uid="{BFC84269-12A5-4B16-9A61-3F81A60A5E81}"/>
    <cellStyle name="Comma 3 2 3 6 2 4 2" xfId="49592" xr:uid="{D2E61E98-CF10-42EA-83BF-83ACDF2F918F}"/>
    <cellStyle name="Comma 3 2 3 6 2 5" xfId="34182" xr:uid="{018AFEF9-911A-4045-8546-D52FA29D5B4D}"/>
    <cellStyle name="Comma 3 2 3 6 3" xfId="5259" xr:uid="{652530B2-DE21-4B19-B7C8-A842BFE266E2}"/>
    <cellStyle name="Comma 3 2 3 6 3 2" xfId="13070" xr:uid="{783E21B4-4B44-4E6B-A343-3762FE151B78}"/>
    <cellStyle name="Comma 3 2 3 6 3 2 2" xfId="28481" xr:uid="{34E231F4-96AB-4018-9E82-BDB61F0C6C45}"/>
    <cellStyle name="Comma 3 2 3 6 3 2 2 2" xfId="59305" xr:uid="{1130DB33-5658-4D46-B8D5-CD61A07ABB3F}"/>
    <cellStyle name="Comma 3 2 3 6 3 2 3" xfId="43895" xr:uid="{ADF32959-C83F-4147-8751-3EE088D513A8}"/>
    <cellStyle name="Comma 3 2 3 6 3 3" xfId="20672" xr:uid="{71B7848D-4C17-4AC2-A626-A2B0528602CD}"/>
    <cellStyle name="Comma 3 2 3 6 3 3 2" xfId="51496" xr:uid="{5948A903-4878-4AD1-8BEA-94BC7F595876}"/>
    <cellStyle name="Comma 3 2 3 6 3 4" xfId="36086" xr:uid="{F7539A93-22DF-46BC-8C76-C4E3A30CBA0B}"/>
    <cellStyle name="Comma 3 2 3 6 4" xfId="9267" xr:uid="{10C26A9F-5099-45A0-BD8B-314D9FA1A0F6}"/>
    <cellStyle name="Comma 3 2 3 6 4 2" xfId="24678" xr:uid="{EE9DF749-CF56-4BF4-8651-98E29561D192}"/>
    <cellStyle name="Comma 3 2 3 6 4 2 2" xfId="55502" xr:uid="{165B731A-8F38-4CAA-867A-A971FF223447}"/>
    <cellStyle name="Comma 3 2 3 6 4 3" xfId="40092" xr:uid="{AD13A4A5-35B0-4D34-BE07-A1FD22005D52}"/>
    <cellStyle name="Comma 3 2 3 6 5" xfId="16869" xr:uid="{757293C9-2D74-4E50-9F4E-D11E642F71CF}"/>
    <cellStyle name="Comma 3 2 3 6 5 2" xfId="47693" xr:uid="{887D37A9-7F2B-4EB3-BE7A-5DCBF8EDE6E6}"/>
    <cellStyle name="Comma 3 2 3 6 6" xfId="32283" xr:uid="{35FD548F-A7CD-4DE9-9EF9-ED384B6F6062}"/>
    <cellStyle name="Comma 3 2 3 7" xfId="2089" xr:uid="{64FA17A9-DC89-42A2-9E85-812F047AEC3E}"/>
    <cellStyle name="Comma 3 2 3 7 2" xfId="5892" xr:uid="{62B63E4B-720B-4575-846F-865E9455DBE5}"/>
    <cellStyle name="Comma 3 2 3 7 2 2" xfId="13703" xr:uid="{44C799C7-BC3B-452D-8230-272225258CB9}"/>
    <cellStyle name="Comma 3 2 3 7 2 2 2" xfId="29114" xr:uid="{202C9D5C-94D0-4985-80EE-2552B198637B}"/>
    <cellStyle name="Comma 3 2 3 7 2 2 2 2" xfId="59938" xr:uid="{A03B4790-BB51-47CA-AD0C-FB5EF73EDCC0}"/>
    <cellStyle name="Comma 3 2 3 7 2 2 3" xfId="44528" xr:uid="{215A7B55-2E96-4AF9-A0EA-EACD016D6038}"/>
    <cellStyle name="Comma 3 2 3 7 2 3" xfId="21305" xr:uid="{40F96762-E218-4A7C-A0B2-D962E1148683}"/>
    <cellStyle name="Comma 3 2 3 7 2 3 2" xfId="52129" xr:uid="{65AC02DA-02F9-4FF2-B3F6-786798ACE5EC}"/>
    <cellStyle name="Comma 3 2 3 7 2 4" xfId="36719" xr:uid="{D1B1EB2B-1AC7-42B5-B718-EA1DCB39885C}"/>
    <cellStyle name="Comma 3 2 3 7 3" xfId="9900" xr:uid="{64BCD52B-5875-491C-94F0-5A0FA0249B36}"/>
    <cellStyle name="Comma 3 2 3 7 3 2" xfId="25311" xr:uid="{258CA44F-E42E-4AC6-8138-F541D8C65F43}"/>
    <cellStyle name="Comma 3 2 3 7 3 2 2" xfId="56135" xr:uid="{635D0D02-9716-4C8A-9F11-B5C654AC1CE9}"/>
    <cellStyle name="Comma 3 2 3 7 3 3" xfId="40725" xr:uid="{8F52CB8E-D0B7-4F43-8E1A-40B30F05434E}"/>
    <cellStyle name="Comma 3 2 3 7 4" xfId="17502" xr:uid="{6FC67306-421D-45A0-BE89-6B1CFFFF76D6}"/>
    <cellStyle name="Comma 3 2 3 7 4 2" xfId="48326" xr:uid="{C3BB8DCC-58AF-4291-A93F-FA7D74CBBE76}"/>
    <cellStyle name="Comma 3 2 3 7 5" xfId="32916" xr:uid="{EBD4BD72-7363-4103-BFFA-B0F52BE6F494}"/>
    <cellStyle name="Comma 3 2 3 8" xfId="3993" xr:uid="{C8DE338C-8BD5-4631-BEF5-18D09FD318F7}"/>
    <cellStyle name="Comma 3 2 3 8 2" xfId="11804" xr:uid="{45EB3DDA-A559-4F3C-A52C-3699F14950FD}"/>
    <cellStyle name="Comma 3 2 3 8 2 2" xfId="27215" xr:uid="{F26E082F-0358-4254-A36C-89AECEE51667}"/>
    <cellStyle name="Comma 3 2 3 8 2 2 2" xfId="58039" xr:uid="{ECC4B267-4D4A-42E5-8A92-774A363646B6}"/>
    <cellStyle name="Comma 3 2 3 8 2 3" xfId="42629" xr:uid="{49F2A222-DE61-488A-871E-5687E7905A4C}"/>
    <cellStyle name="Comma 3 2 3 8 3" xfId="19406" xr:uid="{D102AB84-D6D8-46B4-A35F-09E4597A55E2}"/>
    <cellStyle name="Comma 3 2 3 8 3 2" xfId="50230" xr:uid="{A4935687-30E8-4E9D-8708-BFD7EAE9F3DA}"/>
    <cellStyle name="Comma 3 2 3 8 4" xfId="34820" xr:uid="{2DA0C01E-0C95-47A9-9D8A-92E0D46E59D5}"/>
    <cellStyle name="Comma 3 2 3 9" xfId="8001" xr:uid="{1053A48A-B821-4F4B-B409-ECB49A375644}"/>
    <cellStyle name="Comma 3 2 3 9 2" xfId="23412" xr:uid="{6A61EAE2-21F2-4B7E-AA99-510B4736B900}"/>
    <cellStyle name="Comma 3 2 3 9 2 2" xfId="54236" xr:uid="{21B062D9-6797-43CB-9C69-6D376CC12D29}"/>
    <cellStyle name="Comma 3 2 3 9 3" xfId="38826" xr:uid="{64915152-A6C2-44DC-A74E-0151F7385FD4}"/>
    <cellStyle name="Comma 3 2 4" xfId="229" xr:uid="{A5744250-A6D2-4815-A7A3-E65D5204CFD6}"/>
    <cellStyle name="Comma 3 2 4 10" xfId="15643" xr:uid="{20A4996C-55A1-4C8D-AAC5-EE076EF77EAF}"/>
    <cellStyle name="Comma 3 2 4 10 2" xfId="46467" xr:uid="{6C9C4A57-1E26-4C3D-803D-2D0A547451EA}"/>
    <cellStyle name="Comma 3 2 4 11" xfId="31057" xr:uid="{195C9752-CF08-45A4-88D3-05729D6061AA}"/>
    <cellStyle name="Comma 3 2 4 2" xfId="652" xr:uid="{31E4D8F2-F578-4551-BA57-67E541D81BBD}"/>
    <cellStyle name="Comma 3 2 4 2 2" xfId="1285" xr:uid="{25CCED3A-A9D6-4EEA-91FB-15564FF8154C}"/>
    <cellStyle name="Comma 3 2 4 2 2 2" xfId="3184" xr:uid="{0F26A644-6FC1-4042-8ECF-5BEB3046FE48}"/>
    <cellStyle name="Comma 3 2 4 2 2 2 2" xfId="6987" xr:uid="{99D8868B-458A-46C1-92D6-752A20587088}"/>
    <cellStyle name="Comma 3 2 4 2 2 2 2 2" xfId="14798" xr:uid="{B6C760B2-9120-42B0-A37C-F45D8961BA8D}"/>
    <cellStyle name="Comma 3 2 4 2 2 2 2 2 2" xfId="30209" xr:uid="{B46FAA47-E3B8-4CDA-B363-CB8AE37E44D9}"/>
    <cellStyle name="Comma 3 2 4 2 2 2 2 2 2 2" xfId="61033" xr:uid="{6D3682A2-6EDD-42DB-BC1C-96AE52ACF1AF}"/>
    <cellStyle name="Comma 3 2 4 2 2 2 2 2 3" xfId="45623" xr:uid="{68B47AF2-32FA-4DD5-B0FB-096FBD8ECEE3}"/>
    <cellStyle name="Comma 3 2 4 2 2 2 2 3" xfId="22400" xr:uid="{C1D60AD6-1B2F-4E59-94E7-1ECE8BB0CDCA}"/>
    <cellStyle name="Comma 3 2 4 2 2 2 2 3 2" xfId="53224" xr:uid="{44FFE05A-55F1-4E51-A3CA-0C333D03FB79}"/>
    <cellStyle name="Comma 3 2 4 2 2 2 2 4" xfId="37814" xr:uid="{4E4C953C-58E7-4B63-9910-131B2F663C59}"/>
    <cellStyle name="Comma 3 2 4 2 2 2 3" xfId="10995" xr:uid="{3A300E47-2A5A-4663-B278-41767A21092A}"/>
    <cellStyle name="Comma 3 2 4 2 2 2 3 2" xfId="26406" xr:uid="{09E80EBB-CCE8-4704-800C-56EFB3376537}"/>
    <cellStyle name="Comma 3 2 4 2 2 2 3 2 2" xfId="57230" xr:uid="{8235FDB9-F2C2-46C2-B1C1-9A7CD322685E}"/>
    <cellStyle name="Comma 3 2 4 2 2 2 3 3" xfId="41820" xr:uid="{07F31758-0629-4202-838D-77A6963BEB80}"/>
    <cellStyle name="Comma 3 2 4 2 2 2 4" xfId="18597" xr:uid="{005E2CD7-8722-4471-8CDF-21F2938E4173}"/>
    <cellStyle name="Comma 3 2 4 2 2 2 4 2" xfId="49421" xr:uid="{B7D48BE2-B452-4000-BE47-C54F1A8A4F5E}"/>
    <cellStyle name="Comma 3 2 4 2 2 2 5" xfId="34011" xr:uid="{FC29202E-8109-4131-9A8A-C226995745A1}"/>
    <cellStyle name="Comma 3 2 4 2 2 3" xfId="5088" xr:uid="{3C55756A-D035-4197-9B50-48406EC91F7E}"/>
    <cellStyle name="Comma 3 2 4 2 2 3 2" xfId="12899" xr:uid="{96BE8F03-F461-4464-AA1B-9C53AE59F17B}"/>
    <cellStyle name="Comma 3 2 4 2 2 3 2 2" xfId="28310" xr:uid="{813A6F19-4FA6-4572-9A9B-1DC349680166}"/>
    <cellStyle name="Comma 3 2 4 2 2 3 2 2 2" xfId="59134" xr:uid="{EA66ABBD-F424-4CB3-B27A-BD491DE1ECFF}"/>
    <cellStyle name="Comma 3 2 4 2 2 3 2 3" xfId="43724" xr:uid="{04758F6A-81D1-411C-A75B-28C05D2B4C28}"/>
    <cellStyle name="Comma 3 2 4 2 2 3 3" xfId="20501" xr:uid="{5A2624A3-E722-48E8-ABE1-E17FEA8FF613}"/>
    <cellStyle name="Comma 3 2 4 2 2 3 3 2" xfId="51325" xr:uid="{EBA92D4D-6824-4B55-AC47-1267DDE8353C}"/>
    <cellStyle name="Comma 3 2 4 2 2 3 4" xfId="35915" xr:uid="{BFF31A6C-B0A3-4F9D-9F3A-FCC5BF342A8A}"/>
    <cellStyle name="Comma 3 2 4 2 2 4" xfId="9096" xr:uid="{8A397945-B93D-4671-AD53-7DB45DD4B657}"/>
    <cellStyle name="Comma 3 2 4 2 2 4 2" xfId="24507" xr:uid="{929259D2-CF0C-46B6-924E-E42A82653B56}"/>
    <cellStyle name="Comma 3 2 4 2 2 4 2 2" xfId="55331" xr:uid="{0987A9CF-2D2A-438D-B920-2FB8C83CBE35}"/>
    <cellStyle name="Comma 3 2 4 2 2 4 3" xfId="39921" xr:uid="{6E538A90-FC94-43E9-B9A2-5ED097EDEE28}"/>
    <cellStyle name="Comma 3 2 4 2 2 5" xfId="16698" xr:uid="{0EED7DA9-843A-4CEB-8875-3BD4298D9AD3}"/>
    <cellStyle name="Comma 3 2 4 2 2 5 2" xfId="47522" xr:uid="{24681437-9484-4827-A862-A439A586D048}"/>
    <cellStyle name="Comma 3 2 4 2 2 6" xfId="32112" xr:uid="{0A9C6CD2-D73D-4D2A-BD69-A64EA67D799B}"/>
    <cellStyle name="Comma 3 2 4 2 3" xfId="1918" xr:uid="{66E7EE63-8BE1-43DF-AE29-9FB88774B601}"/>
    <cellStyle name="Comma 3 2 4 2 3 2" xfId="3817" xr:uid="{4CA414B2-B730-4D7E-B041-E0168FB4017E}"/>
    <cellStyle name="Comma 3 2 4 2 3 2 2" xfId="7620" xr:uid="{3FB1F81B-49E4-4136-8320-98966048C6E2}"/>
    <cellStyle name="Comma 3 2 4 2 3 2 2 2" xfId="15431" xr:uid="{A6C475E2-A32D-4646-9FFE-2D06B060DDC5}"/>
    <cellStyle name="Comma 3 2 4 2 3 2 2 2 2" xfId="30842" xr:uid="{BAA04E36-14DB-4F02-ACA6-EC37153F667F}"/>
    <cellStyle name="Comma 3 2 4 2 3 2 2 2 2 2" xfId="61666" xr:uid="{42935F57-651B-4086-A805-9F4267A11A3B}"/>
    <cellStyle name="Comma 3 2 4 2 3 2 2 2 3" xfId="46256" xr:uid="{7C317F4F-B282-4EB8-B5F4-411DEFC9A2C4}"/>
    <cellStyle name="Comma 3 2 4 2 3 2 2 3" xfId="23033" xr:uid="{BD1D1BDF-B20F-473D-9C96-93FBB3277BC8}"/>
    <cellStyle name="Comma 3 2 4 2 3 2 2 3 2" xfId="53857" xr:uid="{8C89AB1C-3D0A-4841-B612-A672DC6EF632}"/>
    <cellStyle name="Comma 3 2 4 2 3 2 2 4" xfId="38447" xr:uid="{4ADB166F-91D9-4997-8D9B-FF5D0402235A}"/>
    <cellStyle name="Comma 3 2 4 2 3 2 3" xfId="11628" xr:uid="{25599A2B-FB91-4645-8A25-68664EBADA97}"/>
    <cellStyle name="Comma 3 2 4 2 3 2 3 2" xfId="27039" xr:uid="{044EF0C5-1F71-466D-8123-938B2D123403}"/>
    <cellStyle name="Comma 3 2 4 2 3 2 3 2 2" xfId="57863" xr:uid="{306ADD2F-07FD-4ADD-AE7B-219FD53117AA}"/>
    <cellStyle name="Comma 3 2 4 2 3 2 3 3" xfId="42453" xr:uid="{277E4FB7-BC58-4A3E-A522-6B1620045C9A}"/>
    <cellStyle name="Comma 3 2 4 2 3 2 4" xfId="19230" xr:uid="{94D4D734-B523-40E0-B8BF-1880A34486C1}"/>
    <cellStyle name="Comma 3 2 4 2 3 2 4 2" xfId="50054" xr:uid="{05EC139B-359C-4F7F-9472-0AA36E9C9C76}"/>
    <cellStyle name="Comma 3 2 4 2 3 2 5" xfId="34644" xr:uid="{C7DA15AE-C133-43FC-B3A9-2872D2E96893}"/>
    <cellStyle name="Comma 3 2 4 2 3 3" xfId="5721" xr:uid="{636F9F74-D370-4838-AC7E-FD2A794FAE74}"/>
    <cellStyle name="Comma 3 2 4 2 3 3 2" xfId="13532" xr:uid="{9314FBD1-3143-4E76-B012-078ACD9F14C1}"/>
    <cellStyle name="Comma 3 2 4 2 3 3 2 2" xfId="28943" xr:uid="{60AA213A-674C-4A69-84F3-EA2D993A3ABE}"/>
    <cellStyle name="Comma 3 2 4 2 3 3 2 2 2" xfId="59767" xr:uid="{A60B2679-F608-4C5D-A8E7-287880BEF8BF}"/>
    <cellStyle name="Comma 3 2 4 2 3 3 2 3" xfId="44357" xr:uid="{947C999B-FFB1-439D-B23F-97E6F679530E}"/>
    <cellStyle name="Comma 3 2 4 2 3 3 3" xfId="21134" xr:uid="{6D2E2115-48C2-47BD-B1D0-56800E0A7F5B}"/>
    <cellStyle name="Comma 3 2 4 2 3 3 3 2" xfId="51958" xr:uid="{6482BA0F-A627-4E9D-8251-6F5F91471B5F}"/>
    <cellStyle name="Comma 3 2 4 2 3 3 4" xfId="36548" xr:uid="{F6852994-A6AD-46CE-A992-D223327E7710}"/>
    <cellStyle name="Comma 3 2 4 2 3 4" xfId="9729" xr:uid="{9CE09994-12D8-4CED-8194-2FD84CAAE1BD}"/>
    <cellStyle name="Comma 3 2 4 2 3 4 2" xfId="25140" xr:uid="{B5D24DC0-13A7-4A30-9551-740F13FDFD8F}"/>
    <cellStyle name="Comma 3 2 4 2 3 4 2 2" xfId="55964" xr:uid="{165123B7-23AA-46BF-989E-365EC688A9A5}"/>
    <cellStyle name="Comma 3 2 4 2 3 4 3" xfId="40554" xr:uid="{DADA80B4-EAF6-4724-91DD-E88D5FBCBE9C}"/>
    <cellStyle name="Comma 3 2 4 2 3 5" xfId="17331" xr:uid="{D7ABE41D-B5C6-4470-B5ED-7E8845546679}"/>
    <cellStyle name="Comma 3 2 4 2 3 5 2" xfId="48155" xr:uid="{ABF2218A-D5BC-4009-9533-E2610732B5ED}"/>
    <cellStyle name="Comma 3 2 4 2 3 6" xfId="32745" xr:uid="{2A0DA768-4331-4E62-BF69-39D4DC057B0C}"/>
    <cellStyle name="Comma 3 2 4 2 4" xfId="2551" xr:uid="{CCFB83D4-90A6-4161-9FE0-192DAC7AB908}"/>
    <cellStyle name="Comma 3 2 4 2 4 2" xfId="6354" xr:uid="{38B507CA-82D1-40B0-A02A-7C0BBFD2AD85}"/>
    <cellStyle name="Comma 3 2 4 2 4 2 2" xfId="14165" xr:uid="{957A844C-2F46-4D82-B7B6-BC29A428D7C7}"/>
    <cellStyle name="Comma 3 2 4 2 4 2 2 2" xfId="29576" xr:uid="{02BA9CC1-C497-45B9-8E8C-2464C07857B7}"/>
    <cellStyle name="Comma 3 2 4 2 4 2 2 2 2" xfId="60400" xr:uid="{10D0CE61-C1C8-4026-A8F4-978AA989EA23}"/>
    <cellStyle name="Comma 3 2 4 2 4 2 2 3" xfId="44990" xr:uid="{842DE265-280E-45D8-8A3D-9A3378D7EF4A}"/>
    <cellStyle name="Comma 3 2 4 2 4 2 3" xfId="21767" xr:uid="{46D5B9AA-0A98-4F68-848B-760F1F006353}"/>
    <cellStyle name="Comma 3 2 4 2 4 2 3 2" xfId="52591" xr:uid="{E7C0F5C3-7247-4749-82F4-6F2846C2E951}"/>
    <cellStyle name="Comma 3 2 4 2 4 2 4" xfId="37181" xr:uid="{FD6C9281-3880-4DB5-9ACE-F990E05C15C0}"/>
    <cellStyle name="Comma 3 2 4 2 4 3" xfId="10362" xr:uid="{4275F04D-6C02-4223-A3AA-593119C08103}"/>
    <cellStyle name="Comma 3 2 4 2 4 3 2" xfId="25773" xr:uid="{06C80C33-9578-4B08-9165-9214C4E6FF38}"/>
    <cellStyle name="Comma 3 2 4 2 4 3 2 2" xfId="56597" xr:uid="{05CE2788-180F-4889-B6A6-92B46A6DD3AE}"/>
    <cellStyle name="Comma 3 2 4 2 4 3 3" xfId="41187" xr:uid="{60D7117F-1CEC-467C-84E8-F4AE05E4CCF1}"/>
    <cellStyle name="Comma 3 2 4 2 4 4" xfId="17964" xr:uid="{71EE3BF1-021F-492E-80CA-951C658A9310}"/>
    <cellStyle name="Comma 3 2 4 2 4 4 2" xfId="48788" xr:uid="{5AF8DB2D-06DF-4D9D-97C8-03FFE148AA40}"/>
    <cellStyle name="Comma 3 2 4 2 4 5" xfId="33378" xr:uid="{61A1F45D-8E11-46B9-9677-E4847A636C97}"/>
    <cellStyle name="Comma 3 2 4 2 5" xfId="4455" xr:uid="{C9C1811F-5C58-4048-87BB-A2267923EDF7}"/>
    <cellStyle name="Comma 3 2 4 2 5 2" xfId="12266" xr:uid="{13281169-2BA3-4AA0-AE68-0A8342E87BF1}"/>
    <cellStyle name="Comma 3 2 4 2 5 2 2" xfId="27677" xr:uid="{379F5620-7B34-4555-BD6F-C76632D02CB4}"/>
    <cellStyle name="Comma 3 2 4 2 5 2 2 2" xfId="58501" xr:uid="{ABF1373E-66C5-48B6-9838-78D6C7C7719D}"/>
    <cellStyle name="Comma 3 2 4 2 5 2 3" xfId="43091" xr:uid="{3B206FB9-F1FB-4899-9303-C6C0C2D76C1D}"/>
    <cellStyle name="Comma 3 2 4 2 5 3" xfId="19868" xr:uid="{C8B5DD8B-8B3C-4306-97F2-5D13F169EA5C}"/>
    <cellStyle name="Comma 3 2 4 2 5 3 2" xfId="50692" xr:uid="{67BCAF2A-E66E-4426-8734-1814B57D2451}"/>
    <cellStyle name="Comma 3 2 4 2 5 4" xfId="35282" xr:uid="{29138B73-0032-4D7D-8E34-A036F5218CDC}"/>
    <cellStyle name="Comma 3 2 4 2 6" xfId="8463" xr:uid="{84061AF6-82A0-4C48-B143-B5B58182C152}"/>
    <cellStyle name="Comma 3 2 4 2 6 2" xfId="23874" xr:uid="{024C9BCA-3D23-4E5E-9FC4-F49BD248C5D8}"/>
    <cellStyle name="Comma 3 2 4 2 6 2 2" xfId="54698" xr:uid="{09C55AD3-21EF-4EA2-8ACD-463BEB9C0BF6}"/>
    <cellStyle name="Comma 3 2 4 2 6 3" xfId="39288" xr:uid="{4E7120FD-7DF1-4590-AC55-BF7287EE51E0}"/>
    <cellStyle name="Comma 3 2 4 2 7" xfId="16065" xr:uid="{66656CEF-B337-42C4-9CE9-AB2D836DEE04}"/>
    <cellStyle name="Comma 3 2 4 2 7 2" xfId="46889" xr:uid="{67A64F92-4FEE-4B9F-AD6D-ADB988B59022}"/>
    <cellStyle name="Comma 3 2 4 2 8" xfId="31479" xr:uid="{7D591307-71F4-4100-AF5D-DE73B8488A41}"/>
    <cellStyle name="Comma 3 2 4 3" xfId="443" xr:uid="{3CF426F9-4F08-4B4F-8F2F-AA607D067AA7}"/>
    <cellStyle name="Comma 3 2 4 3 2" xfId="1076" xr:uid="{8F043534-53CE-444D-8C52-36D10C27DBB6}"/>
    <cellStyle name="Comma 3 2 4 3 2 2" xfId="2975" xr:uid="{191B4668-12ED-4A57-BB06-426E95D9CEF8}"/>
    <cellStyle name="Comma 3 2 4 3 2 2 2" xfId="6778" xr:uid="{83232FEC-55D9-4E13-B443-435D769A5E2C}"/>
    <cellStyle name="Comma 3 2 4 3 2 2 2 2" xfId="14589" xr:uid="{6D471919-9643-4120-A12A-7B6DA875B7C0}"/>
    <cellStyle name="Comma 3 2 4 3 2 2 2 2 2" xfId="30000" xr:uid="{09840FA7-8809-4FB2-B568-7A2721DBD18D}"/>
    <cellStyle name="Comma 3 2 4 3 2 2 2 2 2 2" xfId="60824" xr:uid="{6177A5CF-CDDE-40E2-97BD-2E954A3B8AAC}"/>
    <cellStyle name="Comma 3 2 4 3 2 2 2 2 3" xfId="45414" xr:uid="{57005F67-23EA-4E81-8E97-240AC2E09CD5}"/>
    <cellStyle name="Comma 3 2 4 3 2 2 2 3" xfId="22191" xr:uid="{C871C88C-7E1A-43D5-A051-017315F8788E}"/>
    <cellStyle name="Comma 3 2 4 3 2 2 2 3 2" xfId="53015" xr:uid="{1D385C54-261A-45FD-970F-96F28D297CE2}"/>
    <cellStyle name="Comma 3 2 4 3 2 2 2 4" xfId="37605" xr:uid="{8FEEC9C9-A3B8-45D0-9959-4C754B4A316E}"/>
    <cellStyle name="Comma 3 2 4 3 2 2 3" xfId="10786" xr:uid="{7CCC751A-CDDF-468D-B99D-951A888D2008}"/>
    <cellStyle name="Comma 3 2 4 3 2 2 3 2" xfId="26197" xr:uid="{F9B88458-896C-46AB-B241-06882FC7A621}"/>
    <cellStyle name="Comma 3 2 4 3 2 2 3 2 2" xfId="57021" xr:uid="{8E7EC895-186C-4415-8D82-80E62EE84FB0}"/>
    <cellStyle name="Comma 3 2 4 3 2 2 3 3" xfId="41611" xr:uid="{82CDB7BC-B5CD-4AFC-BC02-62CEF1F4FAAA}"/>
    <cellStyle name="Comma 3 2 4 3 2 2 4" xfId="18388" xr:uid="{414C51DA-866B-4572-9F09-A60986D15882}"/>
    <cellStyle name="Comma 3 2 4 3 2 2 4 2" xfId="49212" xr:uid="{B62515F0-D725-424C-80C1-E20B323ACDCF}"/>
    <cellStyle name="Comma 3 2 4 3 2 2 5" xfId="33802" xr:uid="{3F3AB8C9-E140-4BCD-BA32-A916994EC1BC}"/>
    <cellStyle name="Comma 3 2 4 3 2 3" xfId="4879" xr:uid="{207A7F78-A4A7-426C-9DE7-5D03D45A14DC}"/>
    <cellStyle name="Comma 3 2 4 3 2 3 2" xfId="12690" xr:uid="{15267B46-C3EF-4A0C-81C5-490EFAED15C8}"/>
    <cellStyle name="Comma 3 2 4 3 2 3 2 2" xfId="28101" xr:uid="{3B7244E4-5EF0-4DB0-BCEF-E469260CF7FB}"/>
    <cellStyle name="Comma 3 2 4 3 2 3 2 2 2" xfId="58925" xr:uid="{D767061E-0DE3-4224-8853-7684557D4D6B}"/>
    <cellStyle name="Comma 3 2 4 3 2 3 2 3" xfId="43515" xr:uid="{2A0EA3DA-0875-4EBB-84F9-B62F5A505D28}"/>
    <cellStyle name="Comma 3 2 4 3 2 3 3" xfId="20292" xr:uid="{E8CCB9A8-9AB4-4701-9183-08BF6D8862A1}"/>
    <cellStyle name="Comma 3 2 4 3 2 3 3 2" xfId="51116" xr:uid="{789576A2-B0C2-4DF9-8187-71119F4D941F}"/>
    <cellStyle name="Comma 3 2 4 3 2 3 4" xfId="35706" xr:uid="{54D00E72-63C2-46B2-A74C-FBD8C45376BC}"/>
    <cellStyle name="Comma 3 2 4 3 2 4" xfId="8887" xr:uid="{9A9E3DE1-0F21-4530-8073-FFF63319ACDC}"/>
    <cellStyle name="Comma 3 2 4 3 2 4 2" xfId="24298" xr:uid="{887631B2-647D-4DE4-B118-3302722BA9A1}"/>
    <cellStyle name="Comma 3 2 4 3 2 4 2 2" xfId="55122" xr:uid="{B509EC3C-41A6-431C-90CE-B39CA63130BB}"/>
    <cellStyle name="Comma 3 2 4 3 2 4 3" xfId="39712" xr:uid="{043FD8A4-7381-4D80-8A30-32CE0053BB28}"/>
    <cellStyle name="Comma 3 2 4 3 2 5" xfId="16489" xr:uid="{780BABE0-176E-4180-8D69-342964FAB468}"/>
    <cellStyle name="Comma 3 2 4 3 2 5 2" xfId="47313" xr:uid="{76292275-3610-4380-88AD-12189AFF3694}"/>
    <cellStyle name="Comma 3 2 4 3 2 6" xfId="31903" xr:uid="{8218DD13-11CB-40FE-BC83-E8275A1F66A6}"/>
    <cellStyle name="Comma 3 2 4 3 3" xfId="1709" xr:uid="{6BB0C842-9604-4845-99A0-AC061F8A3258}"/>
    <cellStyle name="Comma 3 2 4 3 3 2" xfId="3608" xr:uid="{47A0EFA4-7FEA-4DCE-99E7-1051A5365579}"/>
    <cellStyle name="Comma 3 2 4 3 3 2 2" xfId="7411" xr:uid="{D67625F4-3EEA-412C-A5AA-30171BF8B848}"/>
    <cellStyle name="Comma 3 2 4 3 3 2 2 2" xfId="15222" xr:uid="{B2B1AF97-EBBB-4A1E-9D4F-A50289405520}"/>
    <cellStyle name="Comma 3 2 4 3 3 2 2 2 2" xfId="30633" xr:uid="{5B975136-F492-44E0-ABAD-414F9B8232A7}"/>
    <cellStyle name="Comma 3 2 4 3 3 2 2 2 2 2" xfId="61457" xr:uid="{DA6E10A8-1657-4688-A255-0C856EED954A}"/>
    <cellStyle name="Comma 3 2 4 3 3 2 2 2 3" xfId="46047" xr:uid="{3BF03236-3DDD-4A9F-B3F6-14EAA5381415}"/>
    <cellStyle name="Comma 3 2 4 3 3 2 2 3" xfId="22824" xr:uid="{6E86008B-78E2-4CB5-9B51-4972F07FE08F}"/>
    <cellStyle name="Comma 3 2 4 3 3 2 2 3 2" xfId="53648" xr:uid="{6ADCEA0A-1583-4CB3-9443-C3835569FE29}"/>
    <cellStyle name="Comma 3 2 4 3 3 2 2 4" xfId="38238" xr:uid="{2DAEB875-BCFA-4798-BDC9-725D104DAB44}"/>
    <cellStyle name="Comma 3 2 4 3 3 2 3" xfId="11419" xr:uid="{202BF0AE-6CA3-4745-842B-4097C1DDEAA0}"/>
    <cellStyle name="Comma 3 2 4 3 3 2 3 2" xfId="26830" xr:uid="{C7D020C1-A0DD-4BD5-86BF-74E9E8171010}"/>
    <cellStyle name="Comma 3 2 4 3 3 2 3 2 2" xfId="57654" xr:uid="{B1E9E679-2EAD-4E61-B718-037BA12435F4}"/>
    <cellStyle name="Comma 3 2 4 3 3 2 3 3" xfId="42244" xr:uid="{3EDC9841-E8B9-4190-8E6C-FBE106E6607E}"/>
    <cellStyle name="Comma 3 2 4 3 3 2 4" xfId="19021" xr:uid="{6666BAFC-8E05-4563-A60F-BF56EDE44201}"/>
    <cellStyle name="Comma 3 2 4 3 3 2 4 2" xfId="49845" xr:uid="{C5DF1E01-A5EC-4FCF-B2B8-47FAE8487EF2}"/>
    <cellStyle name="Comma 3 2 4 3 3 2 5" xfId="34435" xr:uid="{E6FBB7FD-C17B-4C6D-A4B5-CC5EB4E24577}"/>
    <cellStyle name="Comma 3 2 4 3 3 3" xfId="5512" xr:uid="{094C75DA-E85E-4D81-8480-4F440519FEDC}"/>
    <cellStyle name="Comma 3 2 4 3 3 3 2" xfId="13323" xr:uid="{2433FAEC-D3F4-42CB-A1D4-C699B080EF82}"/>
    <cellStyle name="Comma 3 2 4 3 3 3 2 2" xfId="28734" xr:uid="{BE326011-9FC1-47FB-9391-B8A01707FA03}"/>
    <cellStyle name="Comma 3 2 4 3 3 3 2 2 2" xfId="59558" xr:uid="{9AF1865C-1C5D-4022-B93D-00BB0512A1A9}"/>
    <cellStyle name="Comma 3 2 4 3 3 3 2 3" xfId="44148" xr:uid="{B291B6CD-1621-4B53-8F12-31B7D8231336}"/>
    <cellStyle name="Comma 3 2 4 3 3 3 3" xfId="20925" xr:uid="{F0A2FA09-484A-4D2E-8179-503B91DBB007}"/>
    <cellStyle name="Comma 3 2 4 3 3 3 3 2" xfId="51749" xr:uid="{16CB97BF-D1C3-400E-9260-BA00D5126AE7}"/>
    <cellStyle name="Comma 3 2 4 3 3 3 4" xfId="36339" xr:uid="{0A3A5FF0-F516-4F47-BC2F-EA7D6CBC168D}"/>
    <cellStyle name="Comma 3 2 4 3 3 4" xfId="9520" xr:uid="{165A2D05-1A31-4DAB-86A1-30FBA5B65B41}"/>
    <cellStyle name="Comma 3 2 4 3 3 4 2" xfId="24931" xr:uid="{850C1CAE-0F40-4891-8DDA-13A0D7F79BC0}"/>
    <cellStyle name="Comma 3 2 4 3 3 4 2 2" xfId="55755" xr:uid="{B4DE7C2C-9C99-4F45-B8CB-9B288D99B0BA}"/>
    <cellStyle name="Comma 3 2 4 3 3 4 3" xfId="40345" xr:uid="{B900FEBD-ABBC-4359-9BBD-96203AB2014E}"/>
    <cellStyle name="Comma 3 2 4 3 3 5" xfId="17122" xr:uid="{FB0BE55D-B89A-413D-9C76-D8D060709A1B}"/>
    <cellStyle name="Comma 3 2 4 3 3 5 2" xfId="47946" xr:uid="{DDBF1C89-2490-422A-A9F1-E79D9ECD5075}"/>
    <cellStyle name="Comma 3 2 4 3 3 6" xfId="32536" xr:uid="{910809A7-5E40-4E30-B6AD-5F21096B1DE7}"/>
    <cellStyle name="Comma 3 2 4 3 4" xfId="2342" xr:uid="{01187CDB-588D-40F7-AFB2-641E24E1543E}"/>
    <cellStyle name="Comma 3 2 4 3 4 2" xfId="6145" xr:uid="{1342215E-D0E2-494E-9DD2-EB9B3F6970ED}"/>
    <cellStyle name="Comma 3 2 4 3 4 2 2" xfId="13956" xr:uid="{A7119B5B-F42C-45E3-8E7D-F375F196A89F}"/>
    <cellStyle name="Comma 3 2 4 3 4 2 2 2" xfId="29367" xr:uid="{92C62194-0C01-4E2A-9633-EBD5E5AB44E6}"/>
    <cellStyle name="Comma 3 2 4 3 4 2 2 2 2" xfId="60191" xr:uid="{6859E51C-8EA9-4F47-A06C-DC07ABCADEB9}"/>
    <cellStyle name="Comma 3 2 4 3 4 2 2 3" xfId="44781" xr:uid="{45B91AED-6C23-48DC-A254-6C05EA1469CD}"/>
    <cellStyle name="Comma 3 2 4 3 4 2 3" xfId="21558" xr:uid="{975D7C9A-43B7-48B0-A71D-9CAC60EC188E}"/>
    <cellStyle name="Comma 3 2 4 3 4 2 3 2" xfId="52382" xr:uid="{D892EB9B-31A6-4B4C-904B-33152272E5BE}"/>
    <cellStyle name="Comma 3 2 4 3 4 2 4" xfId="36972" xr:uid="{9528FD20-B86B-4389-BE9F-5315CD139284}"/>
    <cellStyle name="Comma 3 2 4 3 4 3" xfId="10153" xr:uid="{48EF7E16-7174-48DE-B1B8-9E919FD51A8E}"/>
    <cellStyle name="Comma 3 2 4 3 4 3 2" xfId="25564" xr:uid="{EC89C7DD-73A5-4417-9F6A-613DF88F83EB}"/>
    <cellStyle name="Comma 3 2 4 3 4 3 2 2" xfId="56388" xr:uid="{6004C53D-2DB1-4A96-BF79-B21AB9A47CF9}"/>
    <cellStyle name="Comma 3 2 4 3 4 3 3" xfId="40978" xr:uid="{BAC8F5B2-8397-4AEF-AD29-54C43E1306BB}"/>
    <cellStyle name="Comma 3 2 4 3 4 4" xfId="17755" xr:uid="{566D6466-67B0-4F46-8FC5-9685A583914B}"/>
    <cellStyle name="Comma 3 2 4 3 4 4 2" xfId="48579" xr:uid="{ACCB7B6D-30F8-4758-93CC-1206FB02D426}"/>
    <cellStyle name="Comma 3 2 4 3 4 5" xfId="33169" xr:uid="{832E7AC9-7C98-4200-9149-4E6B331E164C}"/>
    <cellStyle name="Comma 3 2 4 3 5" xfId="4246" xr:uid="{62830333-B577-46C7-8835-5AD388D03AC6}"/>
    <cellStyle name="Comma 3 2 4 3 5 2" xfId="12057" xr:uid="{FCD53D50-0FF1-4E11-A184-CBCD1791C648}"/>
    <cellStyle name="Comma 3 2 4 3 5 2 2" xfId="27468" xr:uid="{4FD6291A-C2DB-4170-9783-8D6128F329AF}"/>
    <cellStyle name="Comma 3 2 4 3 5 2 2 2" xfId="58292" xr:uid="{7FFE63BB-9851-494F-B03B-D99A4B0238B2}"/>
    <cellStyle name="Comma 3 2 4 3 5 2 3" xfId="42882" xr:uid="{6DC7D4D1-85D0-4C17-B588-1E25598DC126}"/>
    <cellStyle name="Comma 3 2 4 3 5 3" xfId="19659" xr:uid="{0DB1EE3F-23F3-4D3E-9444-69DA1BC30C80}"/>
    <cellStyle name="Comma 3 2 4 3 5 3 2" xfId="50483" xr:uid="{837A296A-67D2-497E-91E7-1FAACC6624AA}"/>
    <cellStyle name="Comma 3 2 4 3 5 4" xfId="35073" xr:uid="{6511B2E8-A600-4627-A6FF-A6BEC92E15C0}"/>
    <cellStyle name="Comma 3 2 4 3 6" xfId="8254" xr:uid="{76EFE81E-F779-47E6-906D-63075A4E266E}"/>
    <cellStyle name="Comma 3 2 4 3 6 2" xfId="23665" xr:uid="{172FDB5A-E375-48E2-97BF-4848D2817B39}"/>
    <cellStyle name="Comma 3 2 4 3 6 2 2" xfId="54489" xr:uid="{E8F71B85-1D8F-4A2C-AE4B-042D8E578445}"/>
    <cellStyle name="Comma 3 2 4 3 6 3" xfId="39079" xr:uid="{0B308CFA-C60A-4EA1-89B8-58C214DA0829}"/>
    <cellStyle name="Comma 3 2 4 3 7" xfId="15856" xr:uid="{B85B373E-FB1B-4DC8-B4D2-747FDB063E92}"/>
    <cellStyle name="Comma 3 2 4 3 7 2" xfId="46680" xr:uid="{F6F4316F-9BBB-4E36-8D2E-2F4975E7DC0C}"/>
    <cellStyle name="Comma 3 2 4 3 8" xfId="31270" xr:uid="{7B2E2B39-11AF-4156-AAE6-7BE74AF3FBF4}"/>
    <cellStyle name="Comma 3 2 4 4" xfId="863" xr:uid="{1C24B990-66AD-4B32-85AD-93F9CD4F5C8B}"/>
    <cellStyle name="Comma 3 2 4 4 2" xfId="2762" xr:uid="{CA2493DF-FE85-48AE-8107-991F05149EB8}"/>
    <cellStyle name="Comma 3 2 4 4 2 2" xfId="6565" xr:uid="{3C6F119A-36D5-46B0-88AB-D5E0472E7FEF}"/>
    <cellStyle name="Comma 3 2 4 4 2 2 2" xfId="14376" xr:uid="{96CD9141-5D04-44B5-AA09-2F231EC0EAA7}"/>
    <cellStyle name="Comma 3 2 4 4 2 2 2 2" xfId="29787" xr:uid="{2A817B1C-776D-4679-B282-72176A2B74E3}"/>
    <cellStyle name="Comma 3 2 4 4 2 2 2 2 2" xfId="60611" xr:uid="{01E74EF1-971A-469E-9E18-2412A3692295}"/>
    <cellStyle name="Comma 3 2 4 4 2 2 2 3" xfId="45201" xr:uid="{0FBF5A79-FD5F-42B6-B533-20A055242ACB}"/>
    <cellStyle name="Comma 3 2 4 4 2 2 3" xfId="21978" xr:uid="{1E849488-AA54-40EA-810A-A53E9C15D974}"/>
    <cellStyle name="Comma 3 2 4 4 2 2 3 2" xfId="52802" xr:uid="{06310B5C-4DAA-411F-B4D2-4B9709768DBC}"/>
    <cellStyle name="Comma 3 2 4 4 2 2 4" xfId="37392" xr:uid="{25A1616F-50D3-4DB9-B215-7EBB4AC8F0F6}"/>
    <cellStyle name="Comma 3 2 4 4 2 3" xfId="10573" xr:uid="{0F5DA051-F3E6-4676-8B1B-9F31834827E1}"/>
    <cellStyle name="Comma 3 2 4 4 2 3 2" xfId="25984" xr:uid="{97582E23-5650-4C51-BC3B-DE29F2304F42}"/>
    <cellStyle name="Comma 3 2 4 4 2 3 2 2" xfId="56808" xr:uid="{84753914-09FA-4A8A-B45D-7A5B5B95E4DB}"/>
    <cellStyle name="Comma 3 2 4 4 2 3 3" xfId="41398" xr:uid="{1C67B5A8-0C50-4073-B900-8BE9587E11CC}"/>
    <cellStyle name="Comma 3 2 4 4 2 4" xfId="18175" xr:uid="{AE227CA8-AC5B-440D-8AF9-EDAF25267E42}"/>
    <cellStyle name="Comma 3 2 4 4 2 4 2" xfId="48999" xr:uid="{9A7D34E8-69BF-4D48-98CB-A33271896A8C}"/>
    <cellStyle name="Comma 3 2 4 4 2 5" xfId="33589" xr:uid="{0C9F8229-F068-439B-A50C-76A10E30DAB2}"/>
    <cellStyle name="Comma 3 2 4 4 3" xfId="4666" xr:uid="{AF3EED44-9E95-40D1-9639-F1B2CCCC3974}"/>
    <cellStyle name="Comma 3 2 4 4 3 2" xfId="12477" xr:uid="{AD602C63-8B29-49C8-AC77-0EA4C1B94903}"/>
    <cellStyle name="Comma 3 2 4 4 3 2 2" xfId="27888" xr:uid="{09545FD0-162E-4631-B4A8-3E0ABF042564}"/>
    <cellStyle name="Comma 3 2 4 4 3 2 2 2" xfId="58712" xr:uid="{790DE02F-5DD1-4B5C-8AD2-9B2A7F648162}"/>
    <cellStyle name="Comma 3 2 4 4 3 2 3" xfId="43302" xr:uid="{33A76D16-CCBC-457B-BC6B-27BBA0AB8326}"/>
    <cellStyle name="Comma 3 2 4 4 3 3" xfId="20079" xr:uid="{ADF0FE8B-B49E-4DA9-A5FD-3D69EE20E3AE}"/>
    <cellStyle name="Comma 3 2 4 4 3 3 2" xfId="50903" xr:uid="{F92B8BDA-62BB-496C-AE4B-7199CF2F641A}"/>
    <cellStyle name="Comma 3 2 4 4 3 4" xfId="35493" xr:uid="{6A2D8079-A0AB-4E72-BCD6-3B978216BE7D}"/>
    <cellStyle name="Comma 3 2 4 4 4" xfId="8674" xr:uid="{CEEB2F86-E5BA-4F59-835B-ACCD91F32599}"/>
    <cellStyle name="Comma 3 2 4 4 4 2" xfId="24085" xr:uid="{6CB6179B-A22C-4EE2-BF97-59E6725B9BE6}"/>
    <cellStyle name="Comma 3 2 4 4 4 2 2" xfId="54909" xr:uid="{40153AC1-576C-4979-B9AA-5998F0D0A832}"/>
    <cellStyle name="Comma 3 2 4 4 4 3" xfId="39499" xr:uid="{9D7A1CE2-AC18-43DA-A94D-158BD1B6D097}"/>
    <cellStyle name="Comma 3 2 4 4 5" xfId="16276" xr:uid="{6E69F55D-14A2-4D19-BFC0-3FC16B925104}"/>
    <cellStyle name="Comma 3 2 4 4 5 2" xfId="47100" xr:uid="{7A51AE38-DB24-46FF-986D-2D9972854259}"/>
    <cellStyle name="Comma 3 2 4 4 6" xfId="31690" xr:uid="{3675EAD5-E059-4D1D-B67B-F0775D87A251}"/>
    <cellStyle name="Comma 3 2 4 5" xfId="1496" xr:uid="{46A5969D-392F-4EF6-882F-492046EAE805}"/>
    <cellStyle name="Comma 3 2 4 5 2" xfId="3395" xr:uid="{010AA4A0-B526-4EEC-BC06-865EA66B4484}"/>
    <cellStyle name="Comma 3 2 4 5 2 2" xfId="7198" xr:uid="{4C93CF2A-4CA3-417C-A406-9A154C21CD23}"/>
    <cellStyle name="Comma 3 2 4 5 2 2 2" xfId="15009" xr:uid="{C68D64A2-19A5-4CBC-9E58-328393ADDF89}"/>
    <cellStyle name="Comma 3 2 4 5 2 2 2 2" xfId="30420" xr:uid="{9D189261-8401-4255-BCA7-830ED5DA9AF3}"/>
    <cellStyle name="Comma 3 2 4 5 2 2 2 2 2" xfId="61244" xr:uid="{15CF935A-937E-4A98-885E-48992DAB141F}"/>
    <cellStyle name="Comma 3 2 4 5 2 2 2 3" xfId="45834" xr:uid="{C38BB1AA-7989-4E29-86B5-452EA03438CB}"/>
    <cellStyle name="Comma 3 2 4 5 2 2 3" xfId="22611" xr:uid="{ECC29A2B-A68A-463B-B265-D3DDB69EECA2}"/>
    <cellStyle name="Comma 3 2 4 5 2 2 3 2" xfId="53435" xr:uid="{ACD24B88-5A28-4A8E-8FCA-4445081BCEAA}"/>
    <cellStyle name="Comma 3 2 4 5 2 2 4" xfId="38025" xr:uid="{328847BB-E937-4F17-8CA7-D997EFC94165}"/>
    <cellStyle name="Comma 3 2 4 5 2 3" xfId="11206" xr:uid="{A7142E2A-B0FC-4E72-B655-85E147A7E019}"/>
    <cellStyle name="Comma 3 2 4 5 2 3 2" xfId="26617" xr:uid="{457004C8-6037-45AE-B233-C647815C4D76}"/>
    <cellStyle name="Comma 3 2 4 5 2 3 2 2" xfId="57441" xr:uid="{D0E55C31-7CF2-45F5-8978-4CC7012C057D}"/>
    <cellStyle name="Comma 3 2 4 5 2 3 3" xfId="42031" xr:uid="{A918FDAE-75E7-4C17-85EF-B5F6B0F37137}"/>
    <cellStyle name="Comma 3 2 4 5 2 4" xfId="18808" xr:uid="{7752E937-A839-4E71-8307-4475FC663CB6}"/>
    <cellStyle name="Comma 3 2 4 5 2 4 2" xfId="49632" xr:uid="{5656C612-AE1F-462D-8221-D33F720B4083}"/>
    <cellStyle name="Comma 3 2 4 5 2 5" xfId="34222" xr:uid="{1AFE2081-4AF2-48B0-AC56-E4BF14487F42}"/>
    <cellStyle name="Comma 3 2 4 5 3" xfId="5299" xr:uid="{916860DA-0492-4CD8-8C22-B4EF356F3CFA}"/>
    <cellStyle name="Comma 3 2 4 5 3 2" xfId="13110" xr:uid="{EA76C85F-C684-4F41-BDBC-49C2A3071120}"/>
    <cellStyle name="Comma 3 2 4 5 3 2 2" xfId="28521" xr:uid="{CA347D96-10D3-404A-ABAB-A49A82A91B3A}"/>
    <cellStyle name="Comma 3 2 4 5 3 2 2 2" xfId="59345" xr:uid="{D92151E0-3368-46D6-93C9-A3390E872B2A}"/>
    <cellStyle name="Comma 3 2 4 5 3 2 3" xfId="43935" xr:uid="{91FA2F85-9CA5-4EBD-BBBE-8F10DD2944D2}"/>
    <cellStyle name="Comma 3 2 4 5 3 3" xfId="20712" xr:uid="{B731C5EC-8E56-48E3-89B6-8BE9E7851FF7}"/>
    <cellStyle name="Comma 3 2 4 5 3 3 2" xfId="51536" xr:uid="{FE9D4029-6D1B-4DC4-AAB8-BAAE5565409E}"/>
    <cellStyle name="Comma 3 2 4 5 3 4" xfId="36126" xr:uid="{BE7EF77F-B2D8-4039-B415-6F12BEC5A175}"/>
    <cellStyle name="Comma 3 2 4 5 4" xfId="9307" xr:uid="{4DE0F0EC-F03E-414B-9FAA-32B84DFBFB4C}"/>
    <cellStyle name="Comma 3 2 4 5 4 2" xfId="24718" xr:uid="{DDC2A92C-1D08-4039-B31D-9C3A2E361085}"/>
    <cellStyle name="Comma 3 2 4 5 4 2 2" xfId="55542" xr:uid="{26FC0956-CEF4-4452-B27E-69F41490796D}"/>
    <cellStyle name="Comma 3 2 4 5 4 3" xfId="40132" xr:uid="{5B2A8940-F87D-4D8B-A03B-CBDDE429A064}"/>
    <cellStyle name="Comma 3 2 4 5 5" xfId="16909" xr:uid="{28AC8676-00F7-438A-8E34-4897EE0E9B2A}"/>
    <cellStyle name="Comma 3 2 4 5 5 2" xfId="47733" xr:uid="{B37C1E08-7716-434A-A91C-9DA8854CF7EE}"/>
    <cellStyle name="Comma 3 2 4 5 6" xfId="32323" xr:uid="{1780C12C-C6BB-47CE-B058-29BD94D5EA15}"/>
    <cellStyle name="Comma 3 2 4 6" xfId="2129" xr:uid="{851C05F0-BD2A-47D7-B05F-A5B837DA694A}"/>
    <cellStyle name="Comma 3 2 4 6 2" xfId="5932" xr:uid="{3C55EC1A-A06A-4985-A95A-7D186C5E1F48}"/>
    <cellStyle name="Comma 3 2 4 6 2 2" xfId="13743" xr:uid="{C91280BE-F034-47DE-A683-5A4015F28108}"/>
    <cellStyle name="Comma 3 2 4 6 2 2 2" xfId="29154" xr:uid="{DCC6AF3C-F036-48ED-8C42-F970330DB834}"/>
    <cellStyle name="Comma 3 2 4 6 2 2 2 2" xfId="59978" xr:uid="{77129B42-E4C0-4446-B9F0-AA2BD90F054B}"/>
    <cellStyle name="Comma 3 2 4 6 2 2 3" xfId="44568" xr:uid="{C9F64338-2C6C-4FF1-B3CA-2A4D41B722CF}"/>
    <cellStyle name="Comma 3 2 4 6 2 3" xfId="21345" xr:uid="{85B9DC08-6EB4-4C1C-98A2-60B2C9D4B5BC}"/>
    <cellStyle name="Comma 3 2 4 6 2 3 2" xfId="52169" xr:uid="{5C9BD589-DF18-48A2-8FD5-2266363DAF4B}"/>
    <cellStyle name="Comma 3 2 4 6 2 4" xfId="36759" xr:uid="{9EC6C011-5EC0-41C1-BB22-2F2C1852767D}"/>
    <cellStyle name="Comma 3 2 4 6 3" xfId="9940" xr:uid="{32E4A7CF-1B2C-42F3-9F0B-F420827FEA99}"/>
    <cellStyle name="Comma 3 2 4 6 3 2" xfId="25351" xr:uid="{877EEAD7-CF2A-48B0-A320-6FB5E36A3B44}"/>
    <cellStyle name="Comma 3 2 4 6 3 2 2" xfId="56175" xr:uid="{D2517519-1419-4731-BCF8-6071135B8E76}"/>
    <cellStyle name="Comma 3 2 4 6 3 3" xfId="40765" xr:uid="{0E6A8910-0882-478F-8E57-A65588B5A528}"/>
    <cellStyle name="Comma 3 2 4 6 4" xfId="17542" xr:uid="{47D33F64-1BC3-452B-9FC9-B78213045176}"/>
    <cellStyle name="Comma 3 2 4 6 4 2" xfId="48366" xr:uid="{B0564684-83B9-411C-AC8E-FA02278F8E99}"/>
    <cellStyle name="Comma 3 2 4 6 5" xfId="32956" xr:uid="{6A66A726-B6CC-4649-9F8B-F78FE6DD9172}"/>
    <cellStyle name="Comma 3 2 4 7" xfId="4033" xr:uid="{580BFB4B-F798-4004-94B4-57DE34A75D46}"/>
    <cellStyle name="Comma 3 2 4 7 2" xfId="11844" xr:uid="{4220CF52-43F1-4FB7-8665-4AA19F2E69B5}"/>
    <cellStyle name="Comma 3 2 4 7 2 2" xfId="27255" xr:uid="{9F10F1A0-48F0-4EAF-9692-B51FEFF1D195}"/>
    <cellStyle name="Comma 3 2 4 7 2 2 2" xfId="58079" xr:uid="{66464477-6DD6-4762-A74D-6714385CB030}"/>
    <cellStyle name="Comma 3 2 4 7 2 3" xfId="42669" xr:uid="{7BB92A62-C31C-465C-AA26-11EC5FEC7B13}"/>
    <cellStyle name="Comma 3 2 4 7 3" xfId="19446" xr:uid="{10AF64E6-35D6-46C9-BE91-551855AD3FF4}"/>
    <cellStyle name="Comma 3 2 4 7 3 2" xfId="50270" xr:uid="{3118A481-4816-4516-A688-EAE31584B508}"/>
    <cellStyle name="Comma 3 2 4 7 4" xfId="34860" xr:uid="{A5A73B7F-142F-45F4-9613-91C0B0D6926C}"/>
    <cellStyle name="Comma 3 2 4 8" xfId="8041" xr:uid="{6A0E811A-87A1-4ABA-951F-C51647CFB239}"/>
    <cellStyle name="Comma 3 2 4 8 2" xfId="23452" xr:uid="{5651BECA-BED5-43F1-9B8C-B066B0BB36E4}"/>
    <cellStyle name="Comma 3 2 4 8 2 2" xfId="54276" xr:uid="{3DDF6CE6-E523-486F-B5F3-E5FBC0A67A38}"/>
    <cellStyle name="Comma 3 2 4 8 3" xfId="38866" xr:uid="{CD982C86-9046-4915-860A-71391265D61D}"/>
    <cellStyle name="Comma 3 2 4 9" xfId="7832" xr:uid="{721091C6-A34D-4776-AA43-607021683A38}"/>
    <cellStyle name="Comma 3 2 4 9 2" xfId="23243" xr:uid="{ADA12931-773A-4AE4-B4DA-F185D1996EB6}"/>
    <cellStyle name="Comma 3 2 4 9 2 2" xfId="54067" xr:uid="{B66DC6AA-1847-4B5F-85C4-FACD2AE74A63}"/>
    <cellStyle name="Comma 3 2 4 9 3" xfId="38657" xr:uid="{29261574-A5A7-4DD7-8252-782EB3DBBCBC}"/>
    <cellStyle name="Comma 3 2 5" xfId="149" xr:uid="{8895FE5C-19EF-4FCD-8C94-DFD8DAC0A071}"/>
    <cellStyle name="Comma 3 2 5 10" xfId="15563" xr:uid="{663A8074-10D4-4CBC-8A7E-ABBA509FABE5}"/>
    <cellStyle name="Comma 3 2 5 10 2" xfId="46387" xr:uid="{B2AB5A72-90BA-4886-9C47-AB20F3F6CAF9}"/>
    <cellStyle name="Comma 3 2 5 11" xfId="30977" xr:uid="{A13B6683-367F-45BF-9BC9-C693A21A5CBA}"/>
    <cellStyle name="Comma 3 2 5 2" xfId="572" xr:uid="{3981886F-FE6D-410B-AD1B-50D667C6EDC6}"/>
    <cellStyle name="Comma 3 2 5 2 2" xfId="1205" xr:uid="{1E9FF342-DF00-4447-B003-4EDD65B93148}"/>
    <cellStyle name="Comma 3 2 5 2 2 2" xfId="3104" xr:uid="{A215B883-3482-4166-81A3-6F7B5CE3D0EA}"/>
    <cellStyle name="Comma 3 2 5 2 2 2 2" xfId="6907" xr:uid="{B7CDCCB3-06A1-425B-A737-83876097D6A8}"/>
    <cellStyle name="Comma 3 2 5 2 2 2 2 2" xfId="14718" xr:uid="{47E25DBA-7034-47A6-B9D8-A5DBC3D33D21}"/>
    <cellStyle name="Comma 3 2 5 2 2 2 2 2 2" xfId="30129" xr:uid="{8B105A3C-F4B1-46AF-BD88-A3D0B035E096}"/>
    <cellStyle name="Comma 3 2 5 2 2 2 2 2 2 2" xfId="60953" xr:uid="{5DE6A365-E38C-4A1B-95CA-FE4735A08181}"/>
    <cellStyle name="Comma 3 2 5 2 2 2 2 2 3" xfId="45543" xr:uid="{3EAF29B0-45F6-4C8B-B95B-7BC50C72BA99}"/>
    <cellStyle name="Comma 3 2 5 2 2 2 2 3" xfId="22320" xr:uid="{CEE72ECF-ED45-4BFE-B1EB-B97EC6C05EF4}"/>
    <cellStyle name="Comma 3 2 5 2 2 2 2 3 2" xfId="53144" xr:uid="{4B6FEA5B-AD46-4603-B345-0BFA8D8913C9}"/>
    <cellStyle name="Comma 3 2 5 2 2 2 2 4" xfId="37734" xr:uid="{F2117A22-B188-4088-9842-0CC968D06F9A}"/>
    <cellStyle name="Comma 3 2 5 2 2 2 3" xfId="10915" xr:uid="{D0FE1173-2B47-4A65-89ED-DA7334395C80}"/>
    <cellStyle name="Comma 3 2 5 2 2 2 3 2" xfId="26326" xr:uid="{75D5AC93-23A0-4EF7-A9C4-DBFE4B5CA068}"/>
    <cellStyle name="Comma 3 2 5 2 2 2 3 2 2" xfId="57150" xr:uid="{8E71BC27-AA5A-43EF-ACF1-7994D099037C}"/>
    <cellStyle name="Comma 3 2 5 2 2 2 3 3" xfId="41740" xr:uid="{F1F15320-FD5A-4564-AEA6-21A45210DE36}"/>
    <cellStyle name="Comma 3 2 5 2 2 2 4" xfId="18517" xr:uid="{63D952A5-C0A7-48C8-BBCE-752C0984F8AD}"/>
    <cellStyle name="Comma 3 2 5 2 2 2 4 2" xfId="49341" xr:uid="{9DD84034-1950-4423-96D0-BAA65C3CDEE8}"/>
    <cellStyle name="Comma 3 2 5 2 2 2 5" xfId="33931" xr:uid="{DBD99230-18F9-49CF-8450-7AD1335FF4FA}"/>
    <cellStyle name="Comma 3 2 5 2 2 3" xfId="5008" xr:uid="{9BA88152-9D22-4546-AEAB-E056DCB11342}"/>
    <cellStyle name="Comma 3 2 5 2 2 3 2" xfId="12819" xr:uid="{F578D0BE-8987-4530-9DA6-BE2F4A41DFDB}"/>
    <cellStyle name="Comma 3 2 5 2 2 3 2 2" xfId="28230" xr:uid="{E6461925-5BC8-4662-BF48-8BAC2EBCF776}"/>
    <cellStyle name="Comma 3 2 5 2 2 3 2 2 2" xfId="59054" xr:uid="{4B8A2732-5559-4266-8396-7AF8735ADC4E}"/>
    <cellStyle name="Comma 3 2 5 2 2 3 2 3" xfId="43644" xr:uid="{BC18B7A0-25DA-43C6-86A6-7F38E1EC7D01}"/>
    <cellStyle name="Comma 3 2 5 2 2 3 3" xfId="20421" xr:uid="{3CD57DC6-5FAA-4C6B-BC33-8F70E63418CC}"/>
    <cellStyle name="Comma 3 2 5 2 2 3 3 2" xfId="51245" xr:uid="{03D293DF-7E52-40A6-99AC-B78DF194B7C9}"/>
    <cellStyle name="Comma 3 2 5 2 2 3 4" xfId="35835" xr:uid="{5DFD7DCB-442E-44BC-8F1C-763B8FDE787A}"/>
    <cellStyle name="Comma 3 2 5 2 2 4" xfId="9016" xr:uid="{C7B54819-0861-404C-85A4-87636B46C972}"/>
    <cellStyle name="Comma 3 2 5 2 2 4 2" xfId="24427" xr:uid="{FC5D6060-CF31-4FA3-B3FF-F88C299D61DB}"/>
    <cellStyle name="Comma 3 2 5 2 2 4 2 2" xfId="55251" xr:uid="{BD2C09D6-5135-46D1-8FB2-0C32B3CBED5C}"/>
    <cellStyle name="Comma 3 2 5 2 2 4 3" xfId="39841" xr:uid="{C774BF86-A0D9-419E-AFBA-21D58F0B9929}"/>
    <cellStyle name="Comma 3 2 5 2 2 5" xfId="16618" xr:uid="{68ADA87D-6F2F-4F17-B013-5DAF180B1F59}"/>
    <cellStyle name="Comma 3 2 5 2 2 5 2" xfId="47442" xr:uid="{4051E01E-CB2C-400B-97EB-8BB14D60B90D}"/>
    <cellStyle name="Comma 3 2 5 2 2 6" xfId="32032" xr:uid="{6661A5EB-B45F-480C-8D95-5596147FA174}"/>
    <cellStyle name="Comma 3 2 5 2 3" xfId="1838" xr:uid="{88960421-2921-4A0F-96C6-A620A19156A9}"/>
    <cellStyle name="Comma 3 2 5 2 3 2" xfId="3737" xr:uid="{B3DDF83B-385A-4427-B6FD-62D3300EF770}"/>
    <cellStyle name="Comma 3 2 5 2 3 2 2" xfId="7540" xr:uid="{DB93A9AC-F4E0-4185-A273-7FD45FEBE64D}"/>
    <cellStyle name="Comma 3 2 5 2 3 2 2 2" xfId="15351" xr:uid="{9560D1C3-5828-4CE7-BF78-4CC26AC14A22}"/>
    <cellStyle name="Comma 3 2 5 2 3 2 2 2 2" xfId="30762" xr:uid="{D145E0E0-A152-4320-BAFD-09498DF7671D}"/>
    <cellStyle name="Comma 3 2 5 2 3 2 2 2 2 2" xfId="61586" xr:uid="{EA3401B4-D4E7-42E6-96F5-31D25C7984CA}"/>
    <cellStyle name="Comma 3 2 5 2 3 2 2 2 3" xfId="46176" xr:uid="{8CFD2035-5984-4100-8BAB-B5F2F8E577EE}"/>
    <cellStyle name="Comma 3 2 5 2 3 2 2 3" xfId="22953" xr:uid="{E8D7DA71-34D2-47FB-ABF5-A02754DBDCD3}"/>
    <cellStyle name="Comma 3 2 5 2 3 2 2 3 2" xfId="53777" xr:uid="{11C01083-3DE7-4952-B5F7-33D035AB453B}"/>
    <cellStyle name="Comma 3 2 5 2 3 2 2 4" xfId="38367" xr:uid="{904DA414-7C33-4F09-B9BF-B13A9D7B75E6}"/>
    <cellStyle name="Comma 3 2 5 2 3 2 3" xfId="11548" xr:uid="{12DBD6F4-7249-41DE-9D25-1194E999E28D}"/>
    <cellStyle name="Comma 3 2 5 2 3 2 3 2" xfId="26959" xr:uid="{B8426B5F-DB78-440A-8158-A4DE4530ECAC}"/>
    <cellStyle name="Comma 3 2 5 2 3 2 3 2 2" xfId="57783" xr:uid="{557B0135-3892-4F56-A203-6D7A8E3DB489}"/>
    <cellStyle name="Comma 3 2 5 2 3 2 3 3" xfId="42373" xr:uid="{0A1DA3FF-EB10-45C7-AF36-4F48D610E3BB}"/>
    <cellStyle name="Comma 3 2 5 2 3 2 4" xfId="19150" xr:uid="{B024BB87-3FF3-4CC0-9D07-23D643157B97}"/>
    <cellStyle name="Comma 3 2 5 2 3 2 4 2" xfId="49974" xr:uid="{4FBADB4F-4463-46EC-95A7-0719DC27EBF4}"/>
    <cellStyle name="Comma 3 2 5 2 3 2 5" xfId="34564" xr:uid="{9F693B2B-528D-482D-B2D0-949B4CA91F92}"/>
    <cellStyle name="Comma 3 2 5 2 3 3" xfId="5641" xr:uid="{7D000E11-7A37-4595-A87F-0326D8D649E5}"/>
    <cellStyle name="Comma 3 2 5 2 3 3 2" xfId="13452" xr:uid="{B3A8DF70-7B5D-475F-8EF2-62F2E220389C}"/>
    <cellStyle name="Comma 3 2 5 2 3 3 2 2" xfId="28863" xr:uid="{4C024B74-4DD9-404D-8583-BFA4728585FB}"/>
    <cellStyle name="Comma 3 2 5 2 3 3 2 2 2" xfId="59687" xr:uid="{EFE047DE-26F8-44F9-B4D6-3D3EF408274F}"/>
    <cellStyle name="Comma 3 2 5 2 3 3 2 3" xfId="44277" xr:uid="{7987A811-4840-4EC7-B7C0-FEE3FC103074}"/>
    <cellStyle name="Comma 3 2 5 2 3 3 3" xfId="21054" xr:uid="{E942CC22-A4F9-4C63-900C-A889F0B471AE}"/>
    <cellStyle name="Comma 3 2 5 2 3 3 3 2" xfId="51878" xr:uid="{127549D8-B5E1-4E2E-9C92-FA5B6231136E}"/>
    <cellStyle name="Comma 3 2 5 2 3 3 4" xfId="36468" xr:uid="{31ABD361-C8E7-4A28-8469-AE9DA7F7D9D1}"/>
    <cellStyle name="Comma 3 2 5 2 3 4" xfId="9649" xr:uid="{53AC3F39-DA47-4925-ACD3-4B77FC8F8351}"/>
    <cellStyle name="Comma 3 2 5 2 3 4 2" xfId="25060" xr:uid="{638E8B25-1AD0-4622-A5FC-AD8DABC38DE2}"/>
    <cellStyle name="Comma 3 2 5 2 3 4 2 2" xfId="55884" xr:uid="{AA05465F-D826-4F5A-A8FA-048935C8CBF2}"/>
    <cellStyle name="Comma 3 2 5 2 3 4 3" xfId="40474" xr:uid="{4BECB672-0828-45E1-B6FE-6A4F674917E3}"/>
    <cellStyle name="Comma 3 2 5 2 3 5" xfId="17251" xr:uid="{B114F0E8-D63F-46DC-A414-AF882D953C9A}"/>
    <cellStyle name="Comma 3 2 5 2 3 5 2" xfId="48075" xr:uid="{41428B39-3185-42E0-A565-E1BB1B3EBE1E}"/>
    <cellStyle name="Comma 3 2 5 2 3 6" xfId="32665" xr:uid="{72D336D7-311F-4F79-896E-E419F00F7913}"/>
    <cellStyle name="Comma 3 2 5 2 4" xfId="2471" xr:uid="{212FD009-97A5-4A21-BE1C-C6306ED173DE}"/>
    <cellStyle name="Comma 3 2 5 2 4 2" xfId="6274" xr:uid="{FF17E31D-3922-478D-969F-8A75B2B1EB87}"/>
    <cellStyle name="Comma 3 2 5 2 4 2 2" xfId="14085" xr:uid="{F555F924-5D8D-4751-A81E-3223CCFE28E3}"/>
    <cellStyle name="Comma 3 2 5 2 4 2 2 2" xfId="29496" xr:uid="{150684C5-7377-452A-9AA5-F9F78128B130}"/>
    <cellStyle name="Comma 3 2 5 2 4 2 2 2 2" xfId="60320" xr:uid="{38EED2FC-FE55-4A3B-9D7B-6F3E275B5F57}"/>
    <cellStyle name="Comma 3 2 5 2 4 2 2 3" xfId="44910" xr:uid="{D4D22CCA-6E6F-4D83-AAC1-B706E3404998}"/>
    <cellStyle name="Comma 3 2 5 2 4 2 3" xfId="21687" xr:uid="{0520D2B1-62D6-499F-AD5C-ECCB0A4EB711}"/>
    <cellStyle name="Comma 3 2 5 2 4 2 3 2" xfId="52511" xr:uid="{17EF20A5-479A-4532-BB57-5C28BA7E699D}"/>
    <cellStyle name="Comma 3 2 5 2 4 2 4" xfId="37101" xr:uid="{756F5EFD-A5FD-441E-ABE1-616546DBF7AE}"/>
    <cellStyle name="Comma 3 2 5 2 4 3" xfId="10282" xr:uid="{7B0FC53B-6858-4739-A56E-F00E8308C601}"/>
    <cellStyle name="Comma 3 2 5 2 4 3 2" xfId="25693" xr:uid="{33D97249-0093-4341-8C7B-28AEE6089D14}"/>
    <cellStyle name="Comma 3 2 5 2 4 3 2 2" xfId="56517" xr:uid="{9D78D6B0-B3A8-4416-AF54-296AAB8C9AB8}"/>
    <cellStyle name="Comma 3 2 5 2 4 3 3" xfId="41107" xr:uid="{0BF5E90B-1E5B-41D6-9593-C8FE0466A960}"/>
    <cellStyle name="Comma 3 2 5 2 4 4" xfId="17884" xr:uid="{FEE8AE97-0648-4A8E-84AF-B75B8135F722}"/>
    <cellStyle name="Comma 3 2 5 2 4 4 2" xfId="48708" xr:uid="{B933F4BE-6322-4A46-9F92-8AFF81E6CB32}"/>
    <cellStyle name="Comma 3 2 5 2 4 5" xfId="33298" xr:uid="{C6988075-C4E9-4E66-8F12-76BAB05D733D}"/>
    <cellStyle name="Comma 3 2 5 2 5" xfId="4375" xr:uid="{AA52B80B-6961-4C42-BD28-8CFB69F80693}"/>
    <cellStyle name="Comma 3 2 5 2 5 2" xfId="12186" xr:uid="{059E810F-D869-44F8-8436-670FB7C282E9}"/>
    <cellStyle name="Comma 3 2 5 2 5 2 2" xfId="27597" xr:uid="{B9CCB685-D01B-4DBC-81C4-5555F1BCB02D}"/>
    <cellStyle name="Comma 3 2 5 2 5 2 2 2" xfId="58421" xr:uid="{52555250-48A7-4013-91F8-8B44C19FC094}"/>
    <cellStyle name="Comma 3 2 5 2 5 2 3" xfId="43011" xr:uid="{A9B58062-2B1C-4E7E-B092-A815529419DB}"/>
    <cellStyle name="Comma 3 2 5 2 5 3" xfId="19788" xr:uid="{C0504BD4-AFF3-424D-AE17-8F07A92242A5}"/>
    <cellStyle name="Comma 3 2 5 2 5 3 2" xfId="50612" xr:uid="{BBD70FE8-F558-4B9D-8EC6-1203B64650FD}"/>
    <cellStyle name="Comma 3 2 5 2 5 4" xfId="35202" xr:uid="{63898BA1-1023-45B5-9BF7-9FEAE5055DE3}"/>
    <cellStyle name="Comma 3 2 5 2 6" xfId="8383" xr:uid="{B45E9E50-CF1E-4E3B-AC12-3CA3E6F08BE7}"/>
    <cellStyle name="Comma 3 2 5 2 6 2" xfId="23794" xr:uid="{97B35794-7718-456C-900C-6417A83A2927}"/>
    <cellStyle name="Comma 3 2 5 2 6 2 2" xfId="54618" xr:uid="{3C458BBE-1376-42E3-82E7-4C9FECE695D8}"/>
    <cellStyle name="Comma 3 2 5 2 6 3" xfId="39208" xr:uid="{330BE4D7-ED39-4E24-9ACC-AB4ED6FBD89A}"/>
    <cellStyle name="Comma 3 2 5 2 7" xfId="15985" xr:uid="{0E56A887-6EFD-4B59-B5E9-C553A39238A3}"/>
    <cellStyle name="Comma 3 2 5 2 7 2" xfId="46809" xr:uid="{98351540-52AC-4E9A-B585-AF993506EF21}"/>
    <cellStyle name="Comma 3 2 5 2 8" xfId="31399" xr:uid="{1A76DEBB-A9A5-45B3-B951-ACA4E288CC06}"/>
    <cellStyle name="Comma 3 2 5 3" xfId="363" xr:uid="{136AE0F1-653F-4BA3-8AB0-BE02451B0D8A}"/>
    <cellStyle name="Comma 3 2 5 3 2" xfId="996" xr:uid="{33D958A3-7220-4D0B-8BCA-F8D918FC0E5B}"/>
    <cellStyle name="Comma 3 2 5 3 2 2" xfId="2895" xr:uid="{2C2C4300-18C6-4E0B-8A53-0E018E6B9AEE}"/>
    <cellStyle name="Comma 3 2 5 3 2 2 2" xfId="6698" xr:uid="{995535C5-F4E3-410D-B62E-DD67F26DAE21}"/>
    <cellStyle name="Comma 3 2 5 3 2 2 2 2" xfId="14509" xr:uid="{BF4B5FB5-4AE4-4220-A0CA-7B99756DAA50}"/>
    <cellStyle name="Comma 3 2 5 3 2 2 2 2 2" xfId="29920" xr:uid="{E89768B0-9112-42CA-8F50-617735039CA6}"/>
    <cellStyle name="Comma 3 2 5 3 2 2 2 2 2 2" xfId="60744" xr:uid="{A56A5E6F-57B8-4FFD-90A1-97207F8813FC}"/>
    <cellStyle name="Comma 3 2 5 3 2 2 2 2 3" xfId="45334" xr:uid="{A528A936-F6DA-47B2-AAF3-1F3892B869B2}"/>
    <cellStyle name="Comma 3 2 5 3 2 2 2 3" xfId="22111" xr:uid="{B9F98294-33D5-46CE-AA06-5FA12AC69543}"/>
    <cellStyle name="Comma 3 2 5 3 2 2 2 3 2" xfId="52935" xr:uid="{73119139-8E33-49DF-951E-411F268036A7}"/>
    <cellStyle name="Comma 3 2 5 3 2 2 2 4" xfId="37525" xr:uid="{52A28F8D-FC93-40C0-8D7C-03C6C9A7EAEC}"/>
    <cellStyle name="Comma 3 2 5 3 2 2 3" xfId="10706" xr:uid="{F69C7275-790C-4997-8718-78AA764AE4DD}"/>
    <cellStyle name="Comma 3 2 5 3 2 2 3 2" xfId="26117" xr:uid="{B3D75BAC-8490-4565-BDF3-FBEBB888A61A}"/>
    <cellStyle name="Comma 3 2 5 3 2 2 3 2 2" xfId="56941" xr:uid="{6E537BCF-8E56-4A08-AAAD-D446C0272747}"/>
    <cellStyle name="Comma 3 2 5 3 2 2 3 3" xfId="41531" xr:uid="{10B3ACA4-AE99-4842-BBF2-DE1460C4F50F}"/>
    <cellStyle name="Comma 3 2 5 3 2 2 4" xfId="18308" xr:uid="{24238754-0C0D-48E9-9DB3-F6214826A010}"/>
    <cellStyle name="Comma 3 2 5 3 2 2 4 2" xfId="49132" xr:uid="{4EEE72C3-74B0-4ECA-9A92-BBC9925B0119}"/>
    <cellStyle name="Comma 3 2 5 3 2 2 5" xfId="33722" xr:uid="{BDC0B46E-A7E5-4B6E-AA30-18F8BFD0DBC3}"/>
    <cellStyle name="Comma 3 2 5 3 2 3" xfId="4799" xr:uid="{7287C047-18EF-4102-A461-BBBBEB50447E}"/>
    <cellStyle name="Comma 3 2 5 3 2 3 2" xfId="12610" xr:uid="{EE7EE8B6-30CF-4BAB-BB1E-F7722D7C4756}"/>
    <cellStyle name="Comma 3 2 5 3 2 3 2 2" xfId="28021" xr:uid="{AFCCC07D-3B64-4CB4-9D5A-C303ABAC09E4}"/>
    <cellStyle name="Comma 3 2 5 3 2 3 2 2 2" xfId="58845" xr:uid="{BA02F587-E7E3-48F2-A3EE-ABC4A3DA4A6E}"/>
    <cellStyle name="Comma 3 2 5 3 2 3 2 3" xfId="43435" xr:uid="{30130100-1826-4AC9-ABA2-4EA2088445FB}"/>
    <cellStyle name="Comma 3 2 5 3 2 3 3" xfId="20212" xr:uid="{625AA63C-A3E7-4917-860D-C09B13999794}"/>
    <cellStyle name="Comma 3 2 5 3 2 3 3 2" xfId="51036" xr:uid="{30EF00C6-91F7-4D1C-B9B1-055400E8C11B}"/>
    <cellStyle name="Comma 3 2 5 3 2 3 4" xfId="35626" xr:uid="{BE09C111-9238-4710-8364-91753456823B}"/>
    <cellStyle name="Comma 3 2 5 3 2 4" xfId="8807" xr:uid="{8D83FF56-959F-4EF6-B352-C13C3B64E84A}"/>
    <cellStyle name="Comma 3 2 5 3 2 4 2" xfId="24218" xr:uid="{CF19E6CE-1DC3-4331-AE15-72936B0B21A3}"/>
    <cellStyle name="Comma 3 2 5 3 2 4 2 2" xfId="55042" xr:uid="{6BE64A13-6902-4EDE-BBEE-55F97CC03438}"/>
    <cellStyle name="Comma 3 2 5 3 2 4 3" xfId="39632" xr:uid="{0C1B98D1-2373-44B3-B465-F98F87590D6E}"/>
    <cellStyle name="Comma 3 2 5 3 2 5" xfId="16409" xr:uid="{009107D6-8D16-4547-BDF8-B6462D0E53D3}"/>
    <cellStyle name="Comma 3 2 5 3 2 5 2" xfId="47233" xr:uid="{B79AFFBE-981F-4FC8-9B25-3B2991B66904}"/>
    <cellStyle name="Comma 3 2 5 3 2 6" xfId="31823" xr:uid="{D92E738F-D95E-471A-8A11-64173A1FEDE3}"/>
    <cellStyle name="Comma 3 2 5 3 3" xfId="1629" xr:uid="{680821FB-F6C9-4D41-99C4-35E293AB8F93}"/>
    <cellStyle name="Comma 3 2 5 3 3 2" xfId="3528" xr:uid="{314F4C68-0447-4A06-B088-EA9CD9428D83}"/>
    <cellStyle name="Comma 3 2 5 3 3 2 2" xfId="7331" xr:uid="{A6981F1B-FDA0-416D-8FF6-37808D741D51}"/>
    <cellStyle name="Comma 3 2 5 3 3 2 2 2" xfId="15142" xr:uid="{E18D47FE-1E3E-4A59-BEB1-15E8A611A4D2}"/>
    <cellStyle name="Comma 3 2 5 3 3 2 2 2 2" xfId="30553" xr:uid="{A75950B0-DB8E-43C2-9211-506B9B0F599D}"/>
    <cellStyle name="Comma 3 2 5 3 3 2 2 2 2 2" xfId="61377" xr:uid="{127D1161-836E-487A-B3A5-6A684603693F}"/>
    <cellStyle name="Comma 3 2 5 3 3 2 2 2 3" xfId="45967" xr:uid="{B917E2EE-6CFE-4A0D-AFEF-8C6CD4E6C11C}"/>
    <cellStyle name="Comma 3 2 5 3 3 2 2 3" xfId="22744" xr:uid="{F60F178A-91DF-4999-B81E-2818D2D8B8BB}"/>
    <cellStyle name="Comma 3 2 5 3 3 2 2 3 2" xfId="53568" xr:uid="{DF7CD500-D0C1-4919-B982-6C157EF6DDA5}"/>
    <cellStyle name="Comma 3 2 5 3 3 2 2 4" xfId="38158" xr:uid="{4F1EC017-5CE0-4BAB-B0FB-B3C63138CEEF}"/>
    <cellStyle name="Comma 3 2 5 3 3 2 3" xfId="11339" xr:uid="{6C09AE9C-0758-4845-9FA5-FA08D306C220}"/>
    <cellStyle name="Comma 3 2 5 3 3 2 3 2" xfId="26750" xr:uid="{F3F8C21A-3ED0-4F14-B6B0-F744EA1E5ADB}"/>
    <cellStyle name="Comma 3 2 5 3 3 2 3 2 2" xfId="57574" xr:uid="{722B909A-AE29-4AA5-9B3F-8C288A454545}"/>
    <cellStyle name="Comma 3 2 5 3 3 2 3 3" xfId="42164" xr:uid="{5AB67C44-487D-4EA9-A3CE-3FF81902BF92}"/>
    <cellStyle name="Comma 3 2 5 3 3 2 4" xfId="18941" xr:uid="{00A63920-1230-44E9-B586-FE7676C9851E}"/>
    <cellStyle name="Comma 3 2 5 3 3 2 4 2" xfId="49765" xr:uid="{2D7AF4A7-C97A-48D1-90E6-C5054F637A2C}"/>
    <cellStyle name="Comma 3 2 5 3 3 2 5" xfId="34355" xr:uid="{4D52424F-26EF-428E-9194-5B3F8142BD61}"/>
    <cellStyle name="Comma 3 2 5 3 3 3" xfId="5432" xr:uid="{AC5E8F73-87FA-41D4-8E21-1C1792F033A5}"/>
    <cellStyle name="Comma 3 2 5 3 3 3 2" xfId="13243" xr:uid="{2EB8E3E3-D9DD-4C32-9129-A02B7B38F5BA}"/>
    <cellStyle name="Comma 3 2 5 3 3 3 2 2" xfId="28654" xr:uid="{294C2971-0148-46CE-A5DC-7BBA66372F66}"/>
    <cellStyle name="Comma 3 2 5 3 3 3 2 2 2" xfId="59478" xr:uid="{0A63BDDB-C0A2-4E2B-AF71-7CC6D62CD1F9}"/>
    <cellStyle name="Comma 3 2 5 3 3 3 2 3" xfId="44068" xr:uid="{F502C988-9041-43CD-B814-980A5ADB7621}"/>
    <cellStyle name="Comma 3 2 5 3 3 3 3" xfId="20845" xr:uid="{5ED5E6F5-ED8B-4051-90E4-15B56A6CD804}"/>
    <cellStyle name="Comma 3 2 5 3 3 3 3 2" xfId="51669" xr:uid="{E31B2A37-9F7C-4402-8BEA-6EEE0B761EFC}"/>
    <cellStyle name="Comma 3 2 5 3 3 3 4" xfId="36259" xr:uid="{FDC1E322-2431-4B29-AE4C-BDD4970BD3A5}"/>
    <cellStyle name="Comma 3 2 5 3 3 4" xfId="9440" xr:uid="{1EA843D3-B383-446E-A6D8-96C18FA943AE}"/>
    <cellStyle name="Comma 3 2 5 3 3 4 2" xfId="24851" xr:uid="{003809B4-7321-48B5-B264-FB8F7533468D}"/>
    <cellStyle name="Comma 3 2 5 3 3 4 2 2" xfId="55675" xr:uid="{840F38F8-ABCE-4D6F-BD42-B7B0068C4A3A}"/>
    <cellStyle name="Comma 3 2 5 3 3 4 3" xfId="40265" xr:uid="{225F0E4C-A66A-49A3-8362-3FBE22F5A34A}"/>
    <cellStyle name="Comma 3 2 5 3 3 5" xfId="17042" xr:uid="{450A4A4F-AA81-49B4-ABBA-9249F579CF21}"/>
    <cellStyle name="Comma 3 2 5 3 3 5 2" xfId="47866" xr:uid="{E2F6CC94-BC8F-4A0B-9A87-7ADC90CC3493}"/>
    <cellStyle name="Comma 3 2 5 3 3 6" xfId="32456" xr:uid="{E042A7D1-46F8-4FE2-8CD4-056A6D856226}"/>
    <cellStyle name="Comma 3 2 5 3 4" xfId="2262" xr:uid="{7314CE6E-29F7-41F4-A1F1-7A462C155EBA}"/>
    <cellStyle name="Comma 3 2 5 3 4 2" xfId="6065" xr:uid="{AD2C7F9A-C371-4065-8552-56B7237B45A8}"/>
    <cellStyle name="Comma 3 2 5 3 4 2 2" xfId="13876" xr:uid="{71934E04-926F-40BF-B07F-7353AF9E577D}"/>
    <cellStyle name="Comma 3 2 5 3 4 2 2 2" xfId="29287" xr:uid="{19DCB5CB-9BE8-4A68-91D9-0A40AA5F3934}"/>
    <cellStyle name="Comma 3 2 5 3 4 2 2 2 2" xfId="60111" xr:uid="{98DB9096-934C-4EF3-9BA5-6C9EBF2C5BA1}"/>
    <cellStyle name="Comma 3 2 5 3 4 2 2 3" xfId="44701" xr:uid="{7D320B3B-633B-4FE3-B0C6-D8A38A680F95}"/>
    <cellStyle name="Comma 3 2 5 3 4 2 3" xfId="21478" xr:uid="{C454E8A7-BD56-43A6-A180-7779C2C68C4B}"/>
    <cellStyle name="Comma 3 2 5 3 4 2 3 2" xfId="52302" xr:uid="{D38627CB-A49E-417D-BA8A-21C886C50E60}"/>
    <cellStyle name="Comma 3 2 5 3 4 2 4" xfId="36892" xr:uid="{4146D466-8232-4AD1-A04E-34F95792C477}"/>
    <cellStyle name="Comma 3 2 5 3 4 3" xfId="10073" xr:uid="{62FC1228-2DF5-4D10-8D10-0BF1FA4D0720}"/>
    <cellStyle name="Comma 3 2 5 3 4 3 2" xfId="25484" xr:uid="{2DCF4CE8-C21B-4034-94C5-D13B8F1E7300}"/>
    <cellStyle name="Comma 3 2 5 3 4 3 2 2" xfId="56308" xr:uid="{B5DB4B02-115F-4055-B4D6-BC3D6C498A7C}"/>
    <cellStyle name="Comma 3 2 5 3 4 3 3" xfId="40898" xr:uid="{6C0535F2-AEA5-4F84-B625-BD507538D05A}"/>
    <cellStyle name="Comma 3 2 5 3 4 4" xfId="17675" xr:uid="{4EF58D26-4D58-469D-84FF-B5516CD65E17}"/>
    <cellStyle name="Comma 3 2 5 3 4 4 2" xfId="48499" xr:uid="{6B6AB04D-57A4-407E-AA74-B7B0B03EEFD1}"/>
    <cellStyle name="Comma 3 2 5 3 4 5" xfId="33089" xr:uid="{515221F3-F6DA-469D-A974-9C8C28851C72}"/>
    <cellStyle name="Comma 3 2 5 3 5" xfId="4166" xr:uid="{2DE2FFAB-3E7F-4799-9E0C-78538CC60C61}"/>
    <cellStyle name="Comma 3 2 5 3 5 2" xfId="11977" xr:uid="{D0BEB346-D248-4AB0-A3D2-E7078DD9F34D}"/>
    <cellStyle name="Comma 3 2 5 3 5 2 2" xfId="27388" xr:uid="{A37C98F3-3CAA-439A-87AE-79E251C523BF}"/>
    <cellStyle name="Comma 3 2 5 3 5 2 2 2" xfId="58212" xr:uid="{D8F638BB-3CEF-4F79-8BDF-EFF7F9D19016}"/>
    <cellStyle name="Comma 3 2 5 3 5 2 3" xfId="42802" xr:uid="{126307D6-0AEA-4750-811F-361520928461}"/>
    <cellStyle name="Comma 3 2 5 3 5 3" xfId="19579" xr:uid="{4A9A6828-0202-4260-9E5B-2696DE4C3AE6}"/>
    <cellStyle name="Comma 3 2 5 3 5 3 2" xfId="50403" xr:uid="{F60323F1-BEA8-4D5E-860E-E7CE96602FEE}"/>
    <cellStyle name="Comma 3 2 5 3 5 4" xfId="34993" xr:uid="{509E5B72-8762-4289-9536-6EAC057BCD52}"/>
    <cellStyle name="Comma 3 2 5 3 6" xfId="8174" xr:uid="{977EE424-2EBF-4EF9-AADD-2925A2EC5FFE}"/>
    <cellStyle name="Comma 3 2 5 3 6 2" xfId="23585" xr:uid="{D637FE44-CFD4-4899-9ADD-FBA662FE9F46}"/>
    <cellStyle name="Comma 3 2 5 3 6 2 2" xfId="54409" xr:uid="{9FECF44E-437F-49E1-9C67-D23E9DC547AC}"/>
    <cellStyle name="Comma 3 2 5 3 6 3" xfId="38999" xr:uid="{D09ABA1E-6383-4988-A1A1-30508041840F}"/>
    <cellStyle name="Comma 3 2 5 3 7" xfId="15776" xr:uid="{5329C0D0-9BDC-4A24-9F1E-D1A21D237E82}"/>
    <cellStyle name="Comma 3 2 5 3 7 2" xfId="46600" xr:uid="{55FF73F6-7475-403D-89A4-CECE443BDC54}"/>
    <cellStyle name="Comma 3 2 5 3 8" xfId="31190" xr:uid="{4137C36C-8A3D-42F4-8E6F-0122037F1753}"/>
    <cellStyle name="Comma 3 2 5 4" xfId="783" xr:uid="{F4DC63CC-9ED0-47AD-A5C5-51F392813CE9}"/>
    <cellStyle name="Comma 3 2 5 4 2" xfId="2682" xr:uid="{B65CC2FE-B06E-4636-87EB-33132F85A2E8}"/>
    <cellStyle name="Comma 3 2 5 4 2 2" xfId="6485" xr:uid="{92C493AB-6A02-4F02-9BE7-CF65E2D6C8B0}"/>
    <cellStyle name="Comma 3 2 5 4 2 2 2" xfId="14296" xr:uid="{EC4791BE-7C61-4173-AB6F-E3A1CF7698D0}"/>
    <cellStyle name="Comma 3 2 5 4 2 2 2 2" xfId="29707" xr:uid="{B0B752AC-BAAA-4708-8D23-D5FA3021CB69}"/>
    <cellStyle name="Comma 3 2 5 4 2 2 2 2 2" xfId="60531" xr:uid="{75343014-B094-4878-8B95-414C1A752FB2}"/>
    <cellStyle name="Comma 3 2 5 4 2 2 2 3" xfId="45121" xr:uid="{6771DFEF-DE51-4324-9BE8-C1FBA6A99080}"/>
    <cellStyle name="Comma 3 2 5 4 2 2 3" xfId="21898" xr:uid="{943ACF1F-9DEE-4B28-BCA9-E6D896FD7F04}"/>
    <cellStyle name="Comma 3 2 5 4 2 2 3 2" xfId="52722" xr:uid="{B611C408-EF21-4361-9758-6121C1E74987}"/>
    <cellStyle name="Comma 3 2 5 4 2 2 4" xfId="37312" xr:uid="{5000CC6F-1D2B-4861-AA25-F934683FA651}"/>
    <cellStyle name="Comma 3 2 5 4 2 3" xfId="10493" xr:uid="{91F8DC14-B943-4803-B29A-DA404483D4C2}"/>
    <cellStyle name="Comma 3 2 5 4 2 3 2" xfId="25904" xr:uid="{9FF85CCD-AB53-4AB7-91A3-6EA77A6B1661}"/>
    <cellStyle name="Comma 3 2 5 4 2 3 2 2" xfId="56728" xr:uid="{9F7F6EBB-2EDF-41A4-B047-43516794FC8B}"/>
    <cellStyle name="Comma 3 2 5 4 2 3 3" xfId="41318" xr:uid="{0FCEC1F0-0261-4EC1-8FEC-8DA820ADB27D}"/>
    <cellStyle name="Comma 3 2 5 4 2 4" xfId="18095" xr:uid="{4D2A6EFC-C51F-4A18-9FB6-E8142974AE86}"/>
    <cellStyle name="Comma 3 2 5 4 2 4 2" xfId="48919" xr:uid="{7E9E213B-B8FF-41F5-A596-453FED0DDA05}"/>
    <cellStyle name="Comma 3 2 5 4 2 5" xfId="33509" xr:uid="{8ADFA72C-FCF3-40F5-9B49-A0D49EF71656}"/>
    <cellStyle name="Comma 3 2 5 4 3" xfId="4586" xr:uid="{EE7FFC1C-EEB5-4C5F-9636-35C62EE5FB02}"/>
    <cellStyle name="Comma 3 2 5 4 3 2" xfId="12397" xr:uid="{41686E66-5138-469C-A8B6-7CEC0F2DA1D1}"/>
    <cellStyle name="Comma 3 2 5 4 3 2 2" xfId="27808" xr:uid="{F94D40A7-BBD3-4625-AB00-DF623C1CE0D8}"/>
    <cellStyle name="Comma 3 2 5 4 3 2 2 2" xfId="58632" xr:uid="{75C2BFF6-EEC5-4038-B053-AE438BC15910}"/>
    <cellStyle name="Comma 3 2 5 4 3 2 3" xfId="43222" xr:uid="{25B01D2F-0A2B-45D8-9B4E-384D1BE2F2E9}"/>
    <cellStyle name="Comma 3 2 5 4 3 3" xfId="19999" xr:uid="{752E937C-8C10-4ED3-8CE2-F64F2098E737}"/>
    <cellStyle name="Comma 3 2 5 4 3 3 2" xfId="50823" xr:uid="{1D389A88-6D93-4330-9DE9-D486B9AC9B65}"/>
    <cellStyle name="Comma 3 2 5 4 3 4" xfId="35413" xr:uid="{33F668E9-8DE3-408F-BAFE-74503B53FD02}"/>
    <cellStyle name="Comma 3 2 5 4 4" xfId="8594" xr:uid="{3731B426-D774-4912-9EF0-8DC2D956221A}"/>
    <cellStyle name="Comma 3 2 5 4 4 2" xfId="24005" xr:uid="{55EA0F44-12D3-4A7B-BC8E-95369D9D6850}"/>
    <cellStyle name="Comma 3 2 5 4 4 2 2" xfId="54829" xr:uid="{502C063A-56EF-4CD5-BD72-7DCE78273470}"/>
    <cellStyle name="Comma 3 2 5 4 4 3" xfId="39419" xr:uid="{14485719-5602-4ED2-A6A7-477F4EB00B76}"/>
    <cellStyle name="Comma 3 2 5 4 5" xfId="16196" xr:uid="{AA001E58-4171-4BA7-9D2A-BC71D06D778C}"/>
    <cellStyle name="Comma 3 2 5 4 5 2" xfId="47020" xr:uid="{BEE2519C-F7B0-422C-A992-18C66A314651}"/>
    <cellStyle name="Comma 3 2 5 4 6" xfId="31610" xr:uid="{6C6B4396-5FA5-4506-92AF-C4803A9F42A6}"/>
    <cellStyle name="Comma 3 2 5 5" xfId="1416" xr:uid="{4AC7D000-8772-4AA6-8160-EA93ECA52393}"/>
    <cellStyle name="Comma 3 2 5 5 2" xfId="3315" xr:uid="{B3C29D29-3E5C-489B-BBA9-09CF690FF845}"/>
    <cellStyle name="Comma 3 2 5 5 2 2" xfId="7118" xr:uid="{03340E35-AC1B-4FBA-8733-A15976EE28A8}"/>
    <cellStyle name="Comma 3 2 5 5 2 2 2" xfId="14929" xr:uid="{23FACA67-14AA-4370-A8DB-8EDD6D4FBECA}"/>
    <cellStyle name="Comma 3 2 5 5 2 2 2 2" xfId="30340" xr:uid="{711C5ED4-A8B4-44CE-942D-86CB0E86310A}"/>
    <cellStyle name="Comma 3 2 5 5 2 2 2 2 2" xfId="61164" xr:uid="{2A88A633-1B6D-436A-9D6A-C4551E10C369}"/>
    <cellStyle name="Comma 3 2 5 5 2 2 2 3" xfId="45754" xr:uid="{537857E3-0CF9-4302-A200-2CC1C04C3464}"/>
    <cellStyle name="Comma 3 2 5 5 2 2 3" xfId="22531" xr:uid="{039ED2E9-AA79-45CC-831D-8AB432D43D44}"/>
    <cellStyle name="Comma 3 2 5 5 2 2 3 2" xfId="53355" xr:uid="{906D6FEA-3670-4E71-8CCB-EF4A872997F9}"/>
    <cellStyle name="Comma 3 2 5 5 2 2 4" xfId="37945" xr:uid="{DE4E4405-E134-429A-8DB5-FA2391EF631F}"/>
    <cellStyle name="Comma 3 2 5 5 2 3" xfId="11126" xr:uid="{B517DFA9-5B62-4E3C-9BCC-A9C7E721FEE2}"/>
    <cellStyle name="Comma 3 2 5 5 2 3 2" xfId="26537" xr:uid="{01B444AD-8F9F-4426-A899-978C0E453D9F}"/>
    <cellStyle name="Comma 3 2 5 5 2 3 2 2" xfId="57361" xr:uid="{FA05B8BC-8178-418B-BB64-4AD6126C5AF2}"/>
    <cellStyle name="Comma 3 2 5 5 2 3 3" xfId="41951" xr:uid="{89E8B823-8D5D-40E2-9452-E29D5D60F9E7}"/>
    <cellStyle name="Comma 3 2 5 5 2 4" xfId="18728" xr:uid="{B7FCA827-6685-4D57-8B76-69B0897FE20A}"/>
    <cellStyle name="Comma 3 2 5 5 2 4 2" xfId="49552" xr:uid="{57C46106-6BF4-4F72-85FE-A03AC90B90FB}"/>
    <cellStyle name="Comma 3 2 5 5 2 5" xfId="34142" xr:uid="{20105606-8209-4191-809B-8AD1B7097E27}"/>
    <cellStyle name="Comma 3 2 5 5 3" xfId="5219" xr:uid="{0DB002B6-C0D0-446E-B444-684A0A66DD7D}"/>
    <cellStyle name="Comma 3 2 5 5 3 2" xfId="13030" xr:uid="{DFA1B5CA-144C-416E-A821-C30545987347}"/>
    <cellStyle name="Comma 3 2 5 5 3 2 2" xfId="28441" xr:uid="{401DFEE9-A5F8-484A-8DD9-CC66237302F5}"/>
    <cellStyle name="Comma 3 2 5 5 3 2 2 2" xfId="59265" xr:uid="{AD6AE108-5972-4D9C-A246-F8B0E0DEF531}"/>
    <cellStyle name="Comma 3 2 5 5 3 2 3" xfId="43855" xr:uid="{9B744CF3-0727-49FF-850D-AE52D82ADE6F}"/>
    <cellStyle name="Comma 3 2 5 5 3 3" xfId="20632" xr:uid="{59CA0594-1152-4F3D-97F5-75DE4D089BCF}"/>
    <cellStyle name="Comma 3 2 5 5 3 3 2" xfId="51456" xr:uid="{34D2F38E-FBB1-4799-B1DD-685E881EF626}"/>
    <cellStyle name="Comma 3 2 5 5 3 4" xfId="36046" xr:uid="{A97D6EF9-B868-4691-B32E-848B44E43FD1}"/>
    <cellStyle name="Comma 3 2 5 5 4" xfId="9227" xr:uid="{0866F870-76DA-41AF-90E7-3CC44F0161E2}"/>
    <cellStyle name="Comma 3 2 5 5 4 2" xfId="24638" xr:uid="{6A5270DA-A4DB-4F64-8A13-4404B2DBD0EE}"/>
    <cellStyle name="Comma 3 2 5 5 4 2 2" xfId="55462" xr:uid="{AC3E6D6A-A8CC-43D5-B5BF-B1672E6FECC3}"/>
    <cellStyle name="Comma 3 2 5 5 4 3" xfId="40052" xr:uid="{69066FBB-F501-4F28-BCD5-749633564D8F}"/>
    <cellStyle name="Comma 3 2 5 5 5" xfId="16829" xr:uid="{BF3A3907-D724-444E-819A-07614EA70C4E}"/>
    <cellStyle name="Comma 3 2 5 5 5 2" xfId="47653" xr:uid="{223730A1-9A35-4CC5-B09E-EB084D52C55D}"/>
    <cellStyle name="Comma 3 2 5 5 6" xfId="32243" xr:uid="{5BD79103-6417-428F-AFCA-161D99C2CA60}"/>
    <cellStyle name="Comma 3 2 5 6" xfId="2049" xr:uid="{062C0766-5FB4-48CE-B017-176A7E47FCFC}"/>
    <cellStyle name="Comma 3 2 5 6 2" xfId="5852" xr:uid="{CF3364A3-0800-4F6A-AFA3-3FF9588E2728}"/>
    <cellStyle name="Comma 3 2 5 6 2 2" xfId="13663" xr:uid="{9FBE80F6-9E4A-4A4A-BBA0-439305BCB83A}"/>
    <cellStyle name="Comma 3 2 5 6 2 2 2" xfId="29074" xr:uid="{E4D29988-73E3-4F43-B46C-D137A6190E2D}"/>
    <cellStyle name="Comma 3 2 5 6 2 2 2 2" xfId="59898" xr:uid="{D6E92524-03AC-406E-9ABE-0923598BDCD5}"/>
    <cellStyle name="Comma 3 2 5 6 2 2 3" xfId="44488" xr:uid="{C61F13CB-AE5F-4DE6-9C3B-95C2FFFBEAC2}"/>
    <cellStyle name="Comma 3 2 5 6 2 3" xfId="21265" xr:uid="{63F1A334-3AFB-45D9-B85D-7FFE61C468F7}"/>
    <cellStyle name="Comma 3 2 5 6 2 3 2" xfId="52089" xr:uid="{F3981224-6417-4D3C-A5F4-3402B747AD31}"/>
    <cellStyle name="Comma 3 2 5 6 2 4" xfId="36679" xr:uid="{269DBDD2-0B59-4B17-AB44-03CACDA05FD5}"/>
    <cellStyle name="Comma 3 2 5 6 3" xfId="9860" xr:uid="{6D5A61B3-0543-4D09-99E7-E440A63278AD}"/>
    <cellStyle name="Comma 3 2 5 6 3 2" xfId="25271" xr:uid="{FE3271CF-3884-484D-9D9F-26232ED1B0AF}"/>
    <cellStyle name="Comma 3 2 5 6 3 2 2" xfId="56095" xr:uid="{CDB45214-A42F-4119-B5EF-1F30B6A332B2}"/>
    <cellStyle name="Comma 3 2 5 6 3 3" xfId="40685" xr:uid="{B54B72A5-A204-4E2F-821B-422153D513C2}"/>
    <cellStyle name="Comma 3 2 5 6 4" xfId="17462" xr:uid="{1D0C675B-9AF2-468A-B741-858D5009B779}"/>
    <cellStyle name="Comma 3 2 5 6 4 2" xfId="48286" xr:uid="{1B745112-591B-44D7-BECE-1796462A9EB5}"/>
    <cellStyle name="Comma 3 2 5 6 5" xfId="32876" xr:uid="{73E6CBCD-13F1-4BB2-ACA5-3F3A93D53D07}"/>
    <cellStyle name="Comma 3 2 5 7" xfId="3953" xr:uid="{04F4E194-9E54-481A-A2A1-23FAF9FFD14E}"/>
    <cellStyle name="Comma 3 2 5 7 2" xfId="11764" xr:uid="{8539CC78-958A-46F9-BA3B-2BC7E31F1094}"/>
    <cellStyle name="Comma 3 2 5 7 2 2" xfId="27175" xr:uid="{40FAD46A-232A-49A4-B01F-A22984F91771}"/>
    <cellStyle name="Comma 3 2 5 7 2 2 2" xfId="57999" xr:uid="{D844E9C9-D543-4579-ACDA-A1B58EBE8E86}"/>
    <cellStyle name="Comma 3 2 5 7 2 3" xfId="42589" xr:uid="{15A9088E-C3E7-4160-A63C-5C89FB63569E}"/>
    <cellStyle name="Comma 3 2 5 7 3" xfId="19366" xr:uid="{5C9484F8-0643-4659-A751-1834B56E878F}"/>
    <cellStyle name="Comma 3 2 5 7 3 2" xfId="50190" xr:uid="{54582239-013A-41C7-8977-4DDB23736107}"/>
    <cellStyle name="Comma 3 2 5 7 4" xfId="34780" xr:uid="{AC64E6F1-11DB-488F-BD20-8AB3A03CDC29}"/>
    <cellStyle name="Comma 3 2 5 8" xfId="7961" xr:uid="{50FCEA9A-312D-4847-A859-489FD2C06C04}"/>
    <cellStyle name="Comma 3 2 5 8 2" xfId="23372" xr:uid="{35DD09AA-412C-47DE-9DDA-C8E6ED4F62F7}"/>
    <cellStyle name="Comma 3 2 5 8 2 2" xfId="54196" xr:uid="{CD9C24F1-1A1E-4FC3-83EC-A24220717E30}"/>
    <cellStyle name="Comma 3 2 5 8 3" xfId="38786" xr:uid="{E40EF79F-7179-43A5-836F-95B098AA97DE}"/>
    <cellStyle name="Comma 3 2 5 9" xfId="7752" xr:uid="{74F6AD61-2A9E-4CED-8AE2-EF8E61905664}"/>
    <cellStyle name="Comma 3 2 5 9 2" xfId="23163" xr:uid="{AC341626-B2DA-4B40-A15E-F87D2D5B56AB}"/>
    <cellStyle name="Comma 3 2 5 9 2 2" xfId="53987" xr:uid="{69DDF94C-AAAB-45EF-A98F-1222141BE2C1}"/>
    <cellStyle name="Comma 3 2 5 9 3" xfId="38577" xr:uid="{F75A0EE3-5B11-428B-9806-F3FF3EBA2278}"/>
    <cellStyle name="Comma 3 2 6" xfId="527" xr:uid="{E14CF5B6-8283-45F0-8BA9-5B9A3270720F}"/>
    <cellStyle name="Comma 3 2 6 2" xfId="1160" xr:uid="{12A4EC30-2521-4127-8BD0-A2E4DDCEA468}"/>
    <cellStyle name="Comma 3 2 6 2 2" xfId="3059" xr:uid="{AE657299-086C-49DE-B5E8-47EA01F257B1}"/>
    <cellStyle name="Comma 3 2 6 2 2 2" xfId="6862" xr:uid="{FC615BE2-FFA7-451B-B596-9638C8AFC788}"/>
    <cellStyle name="Comma 3 2 6 2 2 2 2" xfId="14673" xr:uid="{23BF0823-57BA-4094-9846-66E29EBA4DA9}"/>
    <cellStyle name="Comma 3 2 6 2 2 2 2 2" xfId="30084" xr:uid="{E25EDB6F-7452-465A-A9DE-CD4AB5889DD4}"/>
    <cellStyle name="Comma 3 2 6 2 2 2 2 2 2" xfId="60908" xr:uid="{CB448F84-6733-4D99-8CCD-42CBECE79ABD}"/>
    <cellStyle name="Comma 3 2 6 2 2 2 2 3" xfId="45498" xr:uid="{CAC7A5DC-F22C-4468-A4B7-2FDBDB7180D0}"/>
    <cellStyle name="Comma 3 2 6 2 2 2 3" xfId="22275" xr:uid="{81CA620E-CCD3-4CDA-BE8D-0E0C519D80FC}"/>
    <cellStyle name="Comma 3 2 6 2 2 2 3 2" xfId="53099" xr:uid="{C33EA10F-A35D-4271-8B63-D2356792623E}"/>
    <cellStyle name="Comma 3 2 6 2 2 2 4" xfId="37689" xr:uid="{34BC12DC-C896-4590-AFA5-E35E020E1DDB}"/>
    <cellStyle name="Comma 3 2 6 2 2 3" xfId="10870" xr:uid="{2C8D4B06-7034-4BD8-8BC6-17FDF6B5384F}"/>
    <cellStyle name="Comma 3 2 6 2 2 3 2" xfId="26281" xr:uid="{230BBD9D-D0D6-4F67-9222-727D061128F1}"/>
    <cellStyle name="Comma 3 2 6 2 2 3 2 2" xfId="57105" xr:uid="{0226DE64-EC03-4BBC-A67D-DA847F8ACE5D}"/>
    <cellStyle name="Comma 3 2 6 2 2 3 3" xfId="41695" xr:uid="{128366FB-FD95-4C02-9262-283636F3F4E5}"/>
    <cellStyle name="Comma 3 2 6 2 2 4" xfId="18472" xr:uid="{D5F71A29-251A-4F04-92B2-444CC2C0C2B2}"/>
    <cellStyle name="Comma 3 2 6 2 2 4 2" xfId="49296" xr:uid="{DC19A208-EBE6-4556-B18F-0A7DB4CAC3FA}"/>
    <cellStyle name="Comma 3 2 6 2 2 5" xfId="33886" xr:uid="{75382C91-A9F5-4D3D-9E1A-0C8F7C30DAFB}"/>
    <cellStyle name="Comma 3 2 6 2 3" xfId="4963" xr:uid="{FFF4B461-B539-417B-A228-D0262E23DC6E}"/>
    <cellStyle name="Comma 3 2 6 2 3 2" xfId="12774" xr:uid="{1AB7B5E5-151A-4776-A302-A6C2F29A6E87}"/>
    <cellStyle name="Comma 3 2 6 2 3 2 2" xfId="28185" xr:uid="{2F4A6380-EEF0-4A5C-A033-D5F78EA6EEDF}"/>
    <cellStyle name="Comma 3 2 6 2 3 2 2 2" xfId="59009" xr:uid="{6D867152-05EA-4772-9715-2B4644F2C984}"/>
    <cellStyle name="Comma 3 2 6 2 3 2 3" xfId="43599" xr:uid="{CF954E64-08EE-489B-AA7C-12244E1BC898}"/>
    <cellStyle name="Comma 3 2 6 2 3 3" xfId="20376" xr:uid="{2532CF67-6775-43B8-839C-65095A01EB61}"/>
    <cellStyle name="Comma 3 2 6 2 3 3 2" xfId="51200" xr:uid="{933F8604-693A-4C77-A02E-11DFDE6B9C87}"/>
    <cellStyle name="Comma 3 2 6 2 3 4" xfId="35790" xr:uid="{E9C2E1C9-3026-4197-9059-BA5A61228499}"/>
    <cellStyle name="Comma 3 2 6 2 4" xfId="8971" xr:uid="{43BD0684-5697-43A7-BC6C-3F73EF9A81F3}"/>
    <cellStyle name="Comma 3 2 6 2 4 2" xfId="24382" xr:uid="{CF9E7602-5ED6-4BE9-8088-751362C8B23A}"/>
    <cellStyle name="Comma 3 2 6 2 4 2 2" xfId="55206" xr:uid="{4B2505BD-D3E1-4416-85CD-FBE8B22E33E8}"/>
    <cellStyle name="Comma 3 2 6 2 4 3" xfId="39796" xr:uid="{7893653A-3418-4A50-9445-675EF99C9A2C}"/>
    <cellStyle name="Comma 3 2 6 2 5" xfId="16573" xr:uid="{EA8C59B5-2842-48C3-B64C-79F7DFA80724}"/>
    <cellStyle name="Comma 3 2 6 2 5 2" xfId="47397" xr:uid="{33BF3271-BCFA-47AA-AA9A-AC8F767A7B09}"/>
    <cellStyle name="Comma 3 2 6 2 6" xfId="31987" xr:uid="{BF36C2AA-95CF-4E8A-8A62-2E7BC6393E08}"/>
    <cellStyle name="Comma 3 2 6 3" xfId="1793" xr:uid="{ED2D88C2-1C3B-4043-A587-7ADB6370564A}"/>
    <cellStyle name="Comma 3 2 6 3 2" xfId="3692" xr:uid="{73FC989E-4B5B-4223-9DA9-1E8A1FB4E14B}"/>
    <cellStyle name="Comma 3 2 6 3 2 2" xfId="7495" xr:uid="{8AED8C26-41F4-4B1D-AFF9-080A778B6531}"/>
    <cellStyle name="Comma 3 2 6 3 2 2 2" xfId="15306" xr:uid="{B8BEF417-1061-4B87-A73B-98BBB2BCA5C7}"/>
    <cellStyle name="Comma 3 2 6 3 2 2 2 2" xfId="30717" xr:uid="{08423615-A6A8-4D03-9CE8-BDE5B5A5B449}"/>
    <cellStyle name="Comma 3 2 6 3 2 2 2 2 2" xfId="61541" xr:uid="{9C4FFE53-94CD-4A9E-8AA6-65C7C79C3705}"/>
    <cellStyle name="Comma 3 2 6 3 2 2 2 3" xfId="46131" xr:uid="{923CFDF0-78BA-4065-A6B3-B100B34C4809}"/>
    <cellStyle name="Comma 3 2 6 3 2 2 3" xfId="22908" xr:uid="{2B74F04D-5041-4AB3-BAE2-46C112167658}"/>
    <cellStyle name="Comma 3 2 6 3 2 2 3 2" xfId="53732" xr:uid="{1C43E89F-D88A-4C00-8789-25952A7FD6C6}"/>
    <cellStyle name="Comma 3 2 6 3 2 2 4" xfId="38322" xr:uid="{3376803A-A24D-48B1-9A45-28B419F0DABE}"/>
    <cellStyle name="Comma 3 2 6 3 2 3" xfId="11503" xr:uid="{3987564A-0C30-42D6-8EF0-5FF79292CA22}"/>
    <cellStyle name="Comma 3 2 6 3 2 3 2" xfId="26914" xr:uid="{893FAEF7-70AA-4C71-B40E-2E07E3F18428}"/>
    <cellStyle name="Comma 3 2 6 3 2 3 2 2" xfId="57738" xr:uid="{C145BA8C-EA56-499F-8F83-4D4D4C19B164}"/>
    <cellStyle name="Comma 3 2 6 3 2 3 3" xfId="42328" xr:uid="{078051FA-B97D-4378-86F4-FF1D11800821}"/>
    <cellStyle name="Comma 3 2 6 3 2 4" xfId="19105" xr:uid="{FD7105BF-8B44-4FE1-B18F-7183319DE379}"/>
    <cellStyle name="Comma 3 2 6 3 2 4 2" xfId="49929" xr:uid="{E889941D-6296-4A5C-AEAD-94FDC50A961F}"/>
    <cellStyle name="Comma 3 2 6 3 2 5" xfId="34519" xr:uid="{3965617F-2403-443B-B482-777BAC5BD1CF}"/>
    <cellStyle name="Comma 3 2 6 3 3" xfId="5596" xr:uid="{8AC44171-0B46-4A04-9393-A4D7F7F52EBA}"/>
    <cellStyle name="Comma 3 2 6 3 3 2" xfId="13407" xr:uid="{37999318-2F24-4AC5-90F7-9759128707B1}"/>
    <cellStyle name="Comma 3 2 6 3 3 2 2" xfId="28818" xr:uid="{0BD5D6F1-F020-4AFF-AE84-38BFE30761A2}"/>
    <cellStyle name="Comma 3 2 6 3 3 2 2 2" xfId="59642" xr:uid="{1112AD83-E1F3-4220-B9BE-6974661C52C9}"/>
    <cellStyle name="Comma 3 2 6 3 3 2 3" xfId="44232" xr:uid="{5F3D86C3-A8F8-4355-91ED-10F82D410738}"/>
    <cellStyle name="Comma 3 2 6 3 3 3" xfId="21009" xr:uid="{F33FE67C-37A8-41CA-8586-7C90026A664E}"/>
    <cellStyle name="Comma 3 2 6 3 3 3 2" xfId="51833" xr:uid="{EF35BC4D-26D2-4B0D-9B3A-66B06A7DB543}"/>
    <cellStyle name="Comma 3 2 6 3 3 4" xfId="36423" xr:uid="{15421547-626E-4345-BD72-92DE9E4EFD83}"/>
    <cellStyle name="Comma 3 2 6 3 4" xfId="9604" xr:uid="{956BE598-C6BA-4C81-B3F6-CCE5118A8750}"/>
    <cellStyle name="Comma 3 2 6 3 4 2" xfId="25015" xr:uid="{175B75F3-FB24-48AD-AD14-87F05355B8C7}"/>
    <cellStyle name="Comma 3 2 6 3 4 2 2" xfId="55839" xr:uid="{8A588CBC-E3EB-45ED-A3E3-159D4A372C4E}"/>
    <cellStyle name="Comma 3 2 6 3 4 3" xfId="40429" xr:uid="{F87F6B6C-8BF4-41F4-BE10-E05A7760B91A}"/>
    <cellStyle name="Comma 3 2 6 3 5" xfId="17206" xr:uid="{200804AA-DE14-4379-8735-9738A4EC180D}"/>
    <cellStyle name="Comma 3 2 6 3 5 2" xfId="48030" xr:uid="{69CE9886-66BB-4994-9891-96233F1A6792}"/>
    <cellStyle name="Comma 3 2 6 3 6" xfId="32620" xr:uid="{DD964CBF-713D-4ACE-887F-CE2724BC4881}"/>
    <cellStyle name="Comma 3 2 6 4" xfId="2426" xr:uid="{3E368C17-3D3F-44A7-BCF5-00607FDA8248}"/>
    <cellStyle name="Comma 3 2 6 4 2" xfId="6229" xr:uid="{3B1DC2BE-1C04-425B-917A-F609E14AA415}"/>
    <cellStyle name="Comma 3 2 6 4 2 2" xfId="14040" xr:uid="{0843BC75-32AE-4FA7-8007-B6810B3E8F64}"/>
    <cellStyle name="Comma 3 2 6 4 2 2 2" xfId="29451" xr:uid="{A6D0A08C-9544-4B11-AC42-F6B3D427FF13}"/>
    <cellStyle name="Comma 3 2 6 4 2 2 2 2" xfId="60275" xr:uid="{BE6BA50B-6F72-4606-8E2D-AD6336C3CD31}"/>
    <cellStyle name="Comma 3 2 6 4 2 2 3" xfId="44865" xr:uid="{AB2BC576-11CC-4996-BE01-0BB04A7E4F4A}"/>
    <cellStyle name="Comma 3 2 6 4 2 3" xfId="21642" xr:uid="{9B740CF6-DE00-4A7C-9789-3695D9147F47}"/>
    <cellStyle name="Comma 3 2 6 4 2 3 2" xfId="52466" xr:uid="{3E83FBC3-EF59-493C-A8C6-224E80FF654B}"/>
    <cellStyle name="Comma 3 2 6 4 2 4" xfId="37056" xr:uid="{B47E7D88-7E27-4309-951B-52E225349171}"/>
    <cellStyle name="Comma 3 2 6 4 3" xfId="10237" xr:uid="{58A4E2FC-437B-48CB-B4F6-ABC61A8AB40A}"/>
    <cellStyle name="Comma 3 2 6 4 3 2" xfId="25648" xr:uid="{28A8CCE6-0646-475A-AE73-980B8BA4FBBE}"/>
    <cellStyle name="Comma 3 2 6 4 3 2 2" xfId="56472" xr:uid="{CE47D534-74C4-4915-A2A5-5A48E96764A0}"/>
    <cellStyle name="Comma 3 2 6 4 3 3" xfId="41062" xr:uid="{27EEC8DD-119E-421D-B4EF-2DF41EFC643B}"/>
    <cellStyle name="Comma 3 2 6 4 4" xfId="17839" xr:uid="{A8C8FC5B-B73E-4E7F-A9F1-6E876273ABD2}"/>
    <cellStyle name="Comma 3 2 6 4 4 2" xfId="48663" xr:uid="{8193791B-D151-423D-AD7C-51A5DB902C2A}"/>
    <cellStyle name="Comma 3 2 6 4 5" xfId="33253" xr:uid="{831A4F9B-6873-4FFC-B121-FBAB01FBD157}"/>
    <cellStyle name="Comma 3 2 6 5" xfId="4330" xr:uid="{F7FB5071-4570-431F-AC06-AAA1D28ADFF2}"/>
    <cellStyle name="Comma 3 2 6 5 2" xfId="12141" xr:uid="{BD5A9423-0E1E-4BE5-9528-AD689992D87F}"/>
    <cellStyle name="Comma 3 2 6 5 2 2" xfId="27552" xr:uid="{180AA098-32EC-4824-B10B-E8F99C442D78}"/>
    <cellStyle name="Comma 3 2 6 5 2 2 2" xfId="58376" xr:uid="{82D6F67B-D2A4-48AF-8C7A-1D78782B1C8A}"/>
    <cellStyle name="Comma 3 2 6 5 2 3" xfId="42966" xr:uid="{979D93E6-65D5-4078-9118-11CC1A940ED3}"/>
    <cellStyle name="Comma 3 2 6 5 3" xfId="19743" xr:uid="{345725C1-16EE-4D75-B277-F9A126582C91}"/>
    <cellStyle name="Comma 3 2 6 5 3 2" xfId="50567" xr:uid="{4FC704F8-F562-42BF-9992-13DECD4F7AB2}"/>
    <cellStyle name="Comma 3 2 6 5 4" xfId="35157" xr:uid="{F2F96057-888C-4AB8-B4CF-169A1A2BE21D}"/>
    <cellStyle name="Comma 3 2 6 6" xfId="8338" xr:uid="{BDB8AE7E-6AA6-4598-9389-C9426425D6AE}"/>
    <cellStyle name="Comma 3 2 6 6 2" xfId="23749" xr:uid="{15994357-B11E-4904-8B35-63FFC0A7F6BA}"/>
    <cellStyle name="Comma 3 2 6 6 2 2" xfId="54573" xr:uid="{3A9E175C-173E-47FD-8A26-7697E527AB0F}"/>
    <cellStyle name="Comma 3 2 6 6 3" xfId="39163" xr:uid="{95226C20-D12A-4290-827C-7D3D1CA65A62}"/>
    <cellStyle name="Comma 3 2 6 7" xfId="15940" xr:uid="{BDF36E43-018F-41A5-A34C-2BB48860FFD0}"/>
    <cellStyle name="Comma 3 2 6 7 2" xfId="46764" xr:uid="{9FD0CFE7-0CDB-4B2B-AE33-49A885B3FB45}"/>
    <cellStyle name="Comma 3 2 6 8" xfId="31354" xr:uid="{F6006011-9361-4065-98F8-D1D42CE5B526}"/>
    <cellStyle name="Comma 3 2 7" xfId="318" xr:uid="{8627F698-A7F5-40EA-B862-FD66A6E41469}"/>
    <cellStyle name="Comma 3 2 7 2" xfId="951" xr:uid="{43BCBF01-AA6C-44DC-8CF7-EE3F2F2FFA1A}"/>
    <cellStyle name="Comma 3 2 7 2 2" xfId="2850" xr:uid="{1443FC3E-A737-460C-B04F-49117E87CE08}"/>
    <cellStyle name="Comma 3 2 7 2 2 2" xfId="6653" xr:uid="{EF14C53B-C239-4C28-AB2F-7E20862F9249}"/>
    <cellStyle name="Comma 3 2 7 2 2 2 2" xfId="14464" xr:uid="{A6C8BBF9-E2D4-4AFE-9E67-4154E5110B69}"/>
    <cellStyle name="Comma 3 2 7 2 2 2 2 2" xfId="29875" xr:uid="{397DC2B7-CCDC-4378-B920-91AC6A2968E4}"/>
    <cellStyle name="Comma 3 2 7 2 2 2 2 2 2" xfId="60699" xr:uid="{5BCAFB94-3CE3-41DD-9ED3-0FF0C7EFB6EE}"/>
    <cellStyle name="Comma 3 2 7 2 2 2 2 3" xfId="45289" xr:uid="{2DB17DFD-3F08-4D6B-BF57-33FEDE962AE5}"/>
    <cellStyle name="Comma 3 2 7 2 2 2 3" xfId="22066" xr:uid="{C7FF2C2A-80FA-48D7-983A-FF17AD6100E6}"/>
    <cellStyle name="Comma 3 2 7 2 2 2 3 2" xfId="52890" xr:uid="{E8F72217-771F-4326-898F-F0A012E83DF9}"/>
    <cellStyle name="Comma 3 2 7 2 2 2 4" xfId="37480" xr:uid="{027F17CB-8888-4020-8EF4-CACC12CBC30E}"/>
    <cellStyle name="Comma 3 2 7 2 2 3" xfId="10661" xr:uid="{B5FE7DCC-4DB9-47A8-BD2D-7CE82349A170}"/>
    <cellStyle name="Comma 3 2 7 2 2 3 2" xfId="26072" xr:uid="{6418D393-7088-4802-851E-A2B42BB0A7A7}"/>
    <cellStyle name="Comma 3 2 7 2 2 3 2 2" xfId="56896" xr:uid="{9A10C6D9-830F-48A5-8BB2-B28DC8B8FC74}"/>
    <cellStyle name="Comma 3 2 7 2 2 3 3" xfId="41486" xr:uid="{2F14D95E-B13A-419E-AAB9-5C7C28731F3D}"/>
    <cellStyle name="Comma 3 2 7 2 2 4" xfId="18263" xr:uid="{118528BB-2B06-41DE-A8B6-B6D0B16EFE2C}"/>
    <cellStyle name="Comma 3 2 7 2 2 4 2" xfId="49087" xr:uid="{72CBEC99-5EFB-4CA7-B32E-9033119F9683}"/>
    <cellStyle name="Comma 3 2 7 2 2 5" xfId="33677" xr:uid="{15C79A38-09AD-416D-8EC1-4642D15C670F}"/>
    <cellStyle name="Comma 3 2 7 2 3" xfId="4754" xr:uid="{566B4435-ACE8-46ED-A23D-43C7B4F57B9D}"/>
    <cellStyle name="Comma 3 2 7 2 3 2" xfId="12565" xr:uid="{44760F7C-A0E8-4259-9041-3DE4D8B5956F}"/>
    <cellStyle name="Comma 3 2 7 2 3 2 2" xfId="27976" xr:uid="{2112D3CD-ADEF-48BB-9DE2-C737C3D5DEDD}"/>
    <cellStyle name="Comma 3 2 7 2 3 2 2 2" xfId="58800" xr:uid="{E443A7E9-D993-49E4-A50B-C7DB0AC16A60}"/>
    <cellStyle name="Comma 3 2 7 2 3 2 3" xfId="43390" xr:uid="{B850CC4A-90CD-44D1-84C8-2C6A0A4C4674}"/>
    <cellStyle name="Comma 3 2 7 2 3 3" xfId="20167" xr:uid="{459B0656-F307-4A67-8404-8C650A004581}"/>
    <cellStyle name="Comma 3 2 7 2 3 3 2" xfId="50991" xr:uid="{FD3A3C51-559D-4C33-902A-9241003E3018}"/>
    <cellStyle name="Comma 3 2 7 2 3 4" xfId="35581" xr:uid="{F854FED6-8E16-4D21-8ACA-98DCCE37F704}"/>
    <cellStyle name="Comma 3 2 7 2 4" xfId="8762" xr:uid="{AFC135FA-E238-4127-BD26-B11CA4041983}"/>
    <cellStyle name="Comma 3 2 7 2 4 2" xfId="24173" xr:uid="{273BF050-8E30-4C0B-98CB-6323A9351C87}"/>
    <cellStyle name="Comma 3 2 7 2 4 2 2" xfId="54997" xr:uid="{A892AFAE-AAE2-4895-BFFC-B0F0DCDD1F15}"/>
    <cellStyle name="Comma 3 2 7 2 4 3" xfId="39587" xr:uid="{CC741BB1-5873-40EF-9A84-661C6619F59B}"/>
    <cellStyle name="Comma 3 2 7 2 5" xfId="16364" xr:uid="{65B456A4-C0CC-4189-BB3F-E37467E9233E}"/>
    <cellStyle name="Comma 3 2 7 2 5 2" xfId="47188" xr:uid="{B6412A21-DF3B-4471-A6E7-F5DE82122FCB}"/>
    <cellStyle name="Comma 3 2 7 2 6" xfId="31778" xr:uid="{0C020C4E-9B26-4EA1-AB48-BAEF68D7CC88}"/>
    <cellStyle name="Comma 3 2 7 3" xfId="1584" xr:uid="{AB15515C-D638-4C4F-8036-720081F4CF42}"/>
    <cellStyle name="Comma 3 2 7 3 2" xfId="3483" xr:uid="{E42BF325-B750-4E29-9B16-8E62D5F5826F}"/>
    <cellStyle name="Comma 3 2 7 3 2 2" xfId="7286" xr:uid="{BD8240EF-7504-4CE1-9FC7-8EEE9D56E3DD}"/>
    <cellStyle name="Comma 3 2 7 3 2 2 2" xfId="15097" xr:uid="{4258F120-0882-4C7A-A4D6-9476E1C84866}"/>
    <cellStyle name="Comma 3 2 7 3 2 2 2 2" xfId="30508" xr:uid="{167D6552-0F10-4691-986F-2E0D62663F66}"/>
    <cellStyle name="Comma 3 2 7 3 2 2 2 2 2" xfId="61332" xr:uid="{5D7C23A6-52C0-44AB-9332-6FF2F5837411}"/>
    <cellStyle name="Comma 3 2 7 3 2 2 2 3" xfId="45922" xr:uid="{D923A4C0-C6D6-421C-A2EE-BB5BDAC24277}"/>
    <cellStyle name="Comma 3 2 7 3 2 2 3" xfId="22699" xr:uid="{974816B9-976B-433B-A2D3-6FC6F9D78324}"/>
    <cellStyle name="Comma 3 2 7 3 2 2 3 2" xfId="53523" xr:uid="{C7572ACC-DA3E-4327-BD7A-FF6851172DBF}"/>
    <cellStyle name="Comma 3 2 7 3 2 2 4" xfId="38113" xr:uid="{C023BC87-193C-45C9-903C-EE84CFD61F9D}"/>
    <cellStyle name="Comma 3 2 7 3 2 3" xfId="11294" xr:uid="{748F72AA-1BD3-4FA9-BA76-2CF8DD0D0A08}"/>
    <cellStyle name="Comma 3 2 7 3 2 3 2" xfId="26705" xr:uid="{6F01980D-7ABE-48D0-9A01-F11257B28203}"/>
    <cellStyle name="Comma 3 2 7 3 2 3 2 2" xfId="57529" xr:uid="{3505F644-8809-40CD-A34B-D61C4E892176}"/>
    <cellStyle name="Comma 3 2 7 3 2 3 3" xfId="42119" xr:uid="{3DEAC2BA-4FB5-4E44-94B8-CB5AD6975ACF}"/>
    <cellStyle name="Comma 3 2 7 3 2 4" xfId="18896" xr:uid="{B318045D-469F-4F44-A191-08F1E275D156}"/>
    <cellStyle name="Comma 3 2 7 3 2 4 2" xfId="49720" xr:uid="{D965CC9B-3551-4950-B16D-0E4FA8DF96FD}"/>
    <cellStyle name="Comma 3 2 7 3 2 5" xfId="34310" xr:uid="{4D43980B-E8B2-4B55-BD00-7E92C8837896}"/>
    <cellStyle name="Comma 3 2 7 3 3" xfId="5387" xr:uid="{898EF71C-1C82-4CEB-BC7C-FD91C65B4EE7}"/>
    <cellStyle name="Comma 3 2 7 3 3 2" xfId="13198" xr:uid="{5C9EFD64-2250-4CC1-BDDD-A3C514F8030A}"/>
    <cellStyle name="Comma 3 2 7 3 3 2 2" xfId="28609" xr:uid="{4117529D-41D5-47C7-92B9-131710814B43}"/>
    <cellStyle name="Comma 3 2 7 3 3 2 2 2" xfId="59433" xr:uid="{60F67FE3-5687-4787-8627-16AC8E5D824F}"/>
    <cellStyle name="Comma 3 2 7 3 3 2 3" xfId="44023" xr:uid="{3775B2A3-357C-4346-9A47-8F3B390FFB80}"/>
    <cellStyle name="Comma 3 2 7 3 3 3" xfId="20800" xr:uid="{B30CCDC5-C8C0-4496-A74E-07E598216243}"/>
    <cellStyle name="Comma 3 2 7 3 3 3 2" xfId="51624" xr:uid="{BEB65994-7DB0-41BC-800E-9A99495D1519}"/>
    <cellStyle name="Comma 3 2 7 3 3 4" xfId="36214" xr:uid="{C218F2A1-EFA1-446F-9458-47B486248737}"/>
    <cellStyle name="Comma 3 2 7 3 4" xfId="9395" xr:uid="{4EEF4C2F-FAAE-431C-A1F1-448ED79671FF}"/>
    <cellStyle name="Comma 3 2 7 3 4 2" xfId="24806" xr:uid="{1B68D0D1-D97F-4DF4-9A5D-EB9E7B52FC4B}"/>
    <cellStyle name="Comma 3 2 7 3 4 2 2" xfId="55630" xr:uid="{F972E56C-4E64-4396-969E-52DD3F76C06F}"/>
    <cellStyle name="Comma 3 2 7 3 4 3" xfId="40220" xr:uid="{61636185-9B7D-410E-91BC-1283FFF74B64}"/>
    <cellStyle name="Comma 3 2 7 3 5" xfId="16997" xr:uid="{194560FC-098D-4605-9AFD-F29991229022}"/>
    <cellStyle name="Comma 3 2 7 3 5 2" xfId="47821" xr:uid="{8E8710C9-167A-4306-BDA2-6C0084F8F870}"/>
    <cellStyle name="Comma 3 2 7 3 6" xfId="32411" xr:uid="{5D831400-8695-446C-B479-1B7C519A5B14}"/>
    <cellStyle name="Comma 3 2 7 4" xfId="2217" xr:uid="{8EC8CB8F-5FA8-4663-A784-A214178DADEB}"/>
    <cellStyle name="Comma 3 2 7 4 2" xfId="6020" xr:uid="{9DA6DA24-1B15-4A93-B7FE-C159479C3998}"/>
    <cellStyle name="Comma 3 2 7 4 2 2" xfId="13831" xr:uid="{11060105-9EC6-4AC0-B61E-BBDDEC2FD2F1}"/>
    <cellStyle name="Comma 3 2 7 4 2 2 2" xfId="29242" xr:uid="{83842819-8DDB-4551-A7E7-9A24F947D71E}"/>
    <cellStyle name="Comma 3 2 7 4 2 2 2 2" xfId="60066" xr:uid="{6BE76B26-DDDC-46E5-A3DE-8C9D96AC6048}"/>
    <cellStyle name="Comma 3 2 7 4 2 2 3" xfId="44656" xr:uid="{7C2EDA21-42EC-45E4-A333-CBA015CACEA7}"/>
    <cellStyle name="Comma 3 2 7 4 2 3" xfId="21433" xr:uid="{FC3AB038-0007-4DC8-AF95-2D8620D0C721}"/>
    <cellStyle name="Comma 3 2 7 4 2 3 2" xfId="52257" xr:uid="{4FBC71B1-0BF0-422D-AF58-C7F364C4F8C7}"/>
    <cellStyle name="Comma 3 2 7 4 2 4" xfId="36847" xr:uid="{C0C9155E-6313-4934-B109-93EF77342880}"/>
    <cellStyle name="Comma 3 2 7 4 3" xfId="10028" xr:uid="{A6B3821E-C29B-4CF3-AFF3-CE7FD8C92F80}"/>
    <cellStyle name="Comma 3 2 7 4 3 2" xfId="25439" xr:uid="{D16C9738-D1A7-4F5A-AC47-ACDD35BD797F}"/>
    <cellStyle name="Comma 3 2 7 4 3 2 2" xfId="56263" xr:uid="{634DC032-91DE-4A53-99CB-2C67DF11E600}"/>
    <cellStyle name="Comma 3 2 7 4 3 3" xfId="40853" xr:uid="{21684063-248A-444B-BAC9-EFC887807071}"/>
    <cellStyle name="Comma 3 2 7 4 4" xfId="17630" xr:uid="{1755361F-9A0D-411C-9A8C-375D768A619F}"/>
    <cellStyle name="Comma 3 2 7 4 4 2" xfId="48454" xr:uid="{503A05ED-55F0-4BE7-81EC-E953DDBED447}"/>
    <cellStyle name="Comma 3 2 7 4 5" xfId="33044" xr:uid="{DA200BF9-E9EC-4D4B-B728-C1CF7734DA4B}"/>
    <cellStyle name="Comma 3 2 7 5" xfId="4121" xr:uid="{3821E123-A0E3-4FD1-AD42-B0A52A0B1468}"/>
    <cellStyle name="Comma 3 2 7 5 2" xfId="11932" xr:uid="{6389305E-8802-41E3-A90E-1FA77FE17CF1}"/>
    <cellStyle name="Comma 3 2 7 5 2 2" xfId="27343" xr:uid="{FA26E926-9180-4E55-9478-04EA5E3293D5}"/>
    <cellStyle name="Comma 3 2 7 5 2 2 2" xfId="58167" xr:uid="{B2FD4A23-8958-4014-B157-9E42B63FEF0E}"/>
    <cellStyle name="Comma 3 2 7 5 2 3" xfId="42757" xr:uid="{CBB55B9E-A0CB-4577-84BD-EBACA27CFE38}"/>
    <cellStyle name="Comma 3 2 7 5 3" xfId="19534" xr:uid="{7E0B8A87-1DD6-4150-ADEC-0F4C325A2E35}"/>
    <cellStyle name="Comma 3 2 7 5 3 2" xfId="50358" xr:uid="{F9481DCA-4FCE-4979-931C-1223E875E861}"/>
    <cellStyle name="Comma 3 2 7 5 4" xfId="34948" xr:uid="{D1D899C9-FD5A-430D-A646-E4E8AF99DF3F}"/>
    <cellStyle name="Comma 3 2 7 6" xfId="8129" xr:uid="{1C5323FD-F266-4DFF-AD08-113F49DF4EB1}"/>
    <cellStyle name="Comma 3 2 7 6 2" xfId="23540" xr:uid="{DE592138-49A7-405E-AEFE-4BD3B6D62DEC}"/>
    <cellStyle name="Comma 3 2 7 6 2 2" xfId="54364" xr:uid="{7FE3E5AB-7879-46BE-9057-5E6C91FFC256}"/>
    <cellStyle name="Comma 3 2 7 6 3" xfId="38954" xr:uid="{6BB1E3F6-0CC5-41F5-95F9-494E836BEBE1}"/>
    <cellStyle name="Comma 3 2 7 7" xfId="15731" xr:uid="{2B9D411F-8892-471B-B330-7482F467CD9A}"/>
    <cellStyle name="Comma 3 2 7 7 2" xfId="46555" xr:uid="{7363BB73-1802-4B71-A11A-A7AA79EA06FB}"/>
    <cellStyle name="Comma 3 2 7 8" xfId="31145" xr:uid="{FDE31DEA-CC17-485D-8936-47E6B185C473}"/>
    <cellStyle name="Comma 3 2 8" xfId="738" xr:uid="{124A05E8-C448-4187-8E5D-24185495F989}"/>
    <cellStyle name="Comma 3 2 8 2" xfId="2637" xr:uid="{FBC8F468-2438-45C5-BB2E-4617DE364BB1}"/>
    <cellStyle name="Comma 3 2 8 2 2" xfId="6440" xr:uid="{CBA78BB9-E1C9-4903-87B4-6ED5F0A25A02}"/>
    <cellStyle name="Comma 3 2 8 2 2 2" xfId="14251" xr:uid="{BB4F3829-5840-438C-94D1-7859E6FC8480}"/>
    <cellStyle name="Comma 3 2 8 2 2 2 2" xfId="29662" xr:uid="{B271DF1B-A589-4FDF-8979-8919A620AFF0}"/>
    <cellStyle name="Comma 3 2 8 2 2 2 2 2" xfId="60486" xr:uid="{65585E8E-AC44-4F01-871A-F88CE82CA701}"/>
    <cellStyle name="Comma 3 2 8 2 2 2 3" xfId="45076" xr:uid="{3F6C924C-0C3E-4FA4-B46F-B3386618EE1C}"/>
    <cellStyle name="Comma 3 2 8 2 2 3" xfId="21853" xr:uid="{4C1AB49B-8B18-425E-902A-51F45F61FE17}"/>
    <cellStyle name="Comma 3 2 8 2 2 3 2" xfId="52677" xr:uid="{9F1A67B2-C042-4E62-8300-9416B4900361}"/>
    <cellStyle name="Comma 3 2 8 2 2 4" xfId="37267" xr:uid="{0A0EE215-AEA3-4209-839F-E6054ED1278B}"/>
    <cellStyle name="Comma 3 2 8 2 3" xfId="10448" xr:uid="{13E9CDEF-B818-466E-AE8D-CB11F28158E5}"/>
    <cellStyle name="Comma 3 2 8 2 3 2" xfId="25859" xr:uid="{B07D710B-9593-4D02-AD0F-C6A36C4F6978}"/>
    <cellStyle name="Comma 3 2 8 2 3 2 2" xfId="56683" xr:uid="{B528EB2A-3F47-4106-9586-F2C70C85E564}"/>
    <cellStyle name="Comma 3 2 8 2 3 3" xfId="41273" xr:uid="{94B178FF-A098-4927-A675-12EF5CFDAACF}"/>
    <cellStyle name="Comma 3 2 8 2 4" xfId="18050" xr:uid="{90C4A083-4817-4041-8032-A6E22E3E86A3}"/>
    <cellStyle name="Comma 3 2 8 2 4 2" xfId="48874" xr:uid="{A677F1C0-1D53-4493-878A-7C9DCCA7B6F7}"/>
    <cellStyle name="Comma 3 2 8 2 5" xfId="33464" xr:uid="{82A9017C-82B2-4C5B-9D38-B159DEAEA8D2}"/>
    <cellStyle name="Comma 3 2 8 3" xfId="4541" xr:uid="{183C46D0-4BC1-412F-BD47-ED00A3F7303A}"/>
    <cellStyle name="Comma 3 2 8 3 2" xfId="12352" xr:uid="{F6946C9C-8BB0-43A8-ADC8-268D2A7AC2F4}"/>
    <cellStyle name="Comma 3 2 8 3 2 2" xfId="27763" xr:uid="{B3E4A94C-F40A-40EB-8871-F90CB1751645}"/>
    <cellStyle name="Comma 3 2 8 3 2 2 2" xfId="58587" xr:uid="{9CCCAE69-BD38-4526-BF02-DC109A45477E}"/>
    <cellStyle name="Comma 3 2 8 3 2 3" xfId="43177" xr:uid="{ADEE43A6-9B85-43BB-AE4A-60ED6145B55C}"/>
    <cellStyle name="Comma 3 2 8 3 3" xfId="19954" xr:uid="{40626948-410E-413C-93FD-DBB6A2C059A7}"/>
    <cellStyle name="Comma 3 2 8 3 3 2" xfId="50778" xr:uid="{E20361E0-BEF9-45B6-865F-BFDAE2CE7690}"/>
    <cellStyle name="Comma 3 2 8 3 4" xfId="35368" xr:uid="{20006E45-3237-4B1E-9019-9015E6B0C6BC}"/>
    <cellStyle name="Comma 3 2 8 4" xfId="8549" xr:uid="{4CE60DF0-AD07-4896-962F-E1DB48366690}"/>
    <cellStyle name="Comma 3 2 8 4 2" xfId="23960" xr:uid="{86B8946D-7E01-4643-AEC1-B823048194E7}"/>
    <cellStyle name="Comma 3 2 8 4 2 2" xfId="54784" xr:uid="{54119DC1-662E-450D-A6E2-9113738766F5}"/>
    <cellStyle name="Comma 3 2 8 4 3" xfId="39374" xr:uid="{6ABDF08C-BDA6-45B1-8154-89EE823A06BE}"/>
    <cellStyle name="Comma 3 2 8 5" xfId="16151" xr:uid="{BD20DEB9-F335-406A-BEC7-B44C6FBA49EC}"/>
    <cellStyle name="Comma 3 2 8 5 2" xfId="46975" xr:uid="{AF464968-DB5F-4BE4-BB27-94EA90AA0AE8}"/>
    <cellStyle name="Comma 3 2 8 6" xfId="31565" xr:uid="{0628C9D3-F323-4806-998E-22185027390F}"/>
    <cellStyle name="Comma 3 2 9" xfId="1371" xr:uid="{5B17DE7A-8606-4EEA-889D-24CCC08AF62D}"/>
    <cellStyle name="Comma 3 2 9 2" xfId="3270" xr:uid="{152EFD21-F49C-4401-9EA6-E79F6756BC68}"/>
    <cellStyle name="Comma 3 2 9 2 2" xfId="7073" xr:uid="{9035564C-A57F-49BE-BB44-AF5D0E8B39ED}"/>
    <cellStyle name="Comma 3 2 9 2 2 2" xfId="14884" xr:uid="{81BF89A1-FEB0-461C-8601-9D7927A078B7}"/>
    <cellStyle name="Comma 3 2 9 2 2 2 2" xfId="30295" xr:uid="{9E9EB3F6-901D-4590-B5D5-4EE551263CF6}"/>
    <cellStyle name="Comma 3 2 9 2 2 2 2 2" xfId="61119" xr:uid="{0A24A554-DF26-43AB-8750-D7CC8DEDA9C1}"/>
    <cellStyle name="Comma 3 2 9 2 2 2 3" xfId="45709" xr:uid="{9F23C885-AC96-4EF8-A8AA-68FF0899BE22}"/>
    <cellStyle name="Comma 3 2 9 2 2 3" xfId="22486" xr:uid="{87BFF0CE-3719-4B02-9A77-1DAB800D3096}"/>
    <cellStyle name="Comma 3 2 9 2 2 3 2" xfId="53310" xr:uid="{3EC4D69E-C1BD-4E81-A961-6A58D2D6978F}"/>
    <cellStyle name="Comma 3 2 9 2 2 4" xfId="37900" xr:uid="{C6D6CAAE-9203-4B9C-BE2B-2C1CC9153870}"/>
    <cellStyle name="Comma 3 2 9 2 3" xfId="11081" xr:uid="{4A48E4F5-F6CC-4263-8821-9F462BB40A85}"/>
    <cellStyle name="Comma 3 2 9 2 3 2" xfId="26492" xr:uid="{20AE1058-7704-49E6-A215-2141D446245A}"/>
    <cellStyle name="Comma 3 2 9 2 3 2 2" xfId="57316" xr:uid="{CEC7D370-2918-4ED2-B554-137AD726C73E}"/>
    <cellStyle name="Comma 3 2 9 2 3 3" xfId="41906" xr:uid="{27D23B5E-1623-4F5E-A021-5F768731B396}"/>
    <cellStyle name="Comma 3 2 9 2 4" xfId="18683" xr:uid="{2AA128F6-7A0E-48DC-A624-A6F88E5B8A56}"/>
    <cellStyle name="Comma 3 2 9 2 4 2" xfId="49507" xr:uid="{10B83622-81DA-45EB-8D53-F8ECFC0016F9}"/>
    <cellStyle name="Comma 3 2 9 2 5" xfId="34097" xr:uid="{F31119D4-38A7-4B5B-95A3-3C9ACE36AACB}"/>
    <cellStyle name="Comma 3 2 9 3" xfId="5174" xr:uid="{F8D158DA-3476-4FA7-BF32-8CD0B77E7A4B}"/>
    <cellStyle name="Comma 3 2 9 3 2" xfId="12985" xr:uid="{BEE89946-2270-4C23-83E3-61F583F4483C}"/>
    <cellStyle name="Comma 3 2 9 3 2 2" xfId="28396" xr:uid="{82207050-A973-4305-9A8E-B5441498FBAF}"/>
    <cellStyle name="Comma 3 2 9 3 2 2 2" xfId="59220" xr:uid="{891A16D2-68C2-485D-916A-746E12C2DAD3}"/>
    <cellStyle name="Comma 3 2 9 3 2 3" xfId="43810" xr:uid="{AA26962D-5D9C-4E2A-A5E2-D2B645E946EE}"/>
    <cellStyle name="Comma 3 2 9 3 3" xfId="20587" xr:uid="{D40C86D2-3FA1-4BE8-80FE-970D190F66AF}"/>
    <cellStyle name="Comma 3 2 9 3 3 2" xfId="51411" xr:uid="{AD841A43-3A52-4F51-A809-51E8172518D3}"/>
    <cellStyle name="Comma 3 2 9 3 4" xfId="36001" xr:uid="{A5C1A415-F929-4E01-ADD8-B2597F36D1AC}"/>
    <cellStyle name="Comma 3 2 9 4" xfId="9182" xr:uid="{173F8950-D1A5-4B17-B036-7CE42CC40C29}"/>
    <cellStyle name="Comma 3 2 9 4 2" xfId="24593" xr:uid="{EFAE9FB2-3950-437C-82C2-52F16FB28C8A}"/>
    <cellStyle name="Comma 3 2 9 4 2 2" xfId="55417" xr:uid="{B5321FD8-2E77-4AF2-8D52-7722D4DB5A79}"/>
    <cellStyle name="Comma 3 2 9 4 3" xfId="40007" xr:uid="{C0A8475F-0BBF-455A-8918-3BC9F60C92E4}"/>
    <cellStyle name="Comma 3 2 9 5" xfId="16784" xr:uid="{0D382A16-3234-4006-A848-A49C4C05CA87}"/>
    <cellStyle name="Comma 3 2 9 5 2" xfId="47608" xr:uid="{BCD1880A-AB49-4CCA-BF15-D2D6CF6846D0}"/>
    <cellStyle name="Comma 3 2 9 6" xfId="32198" xr:uid="{C34D3F2A-14B9-4630-81D1-86F8C31B527E}"/>
    <cellStyle name="Comma 3 20" xfId="61751" xr:uid="{62B4A8A2-BB83-4EDC-B12F-601F17D7B556}"/>
    <cellStyle name="Comma 3 3" xfId="82" xr:uid="{CE803FE4-E5ED-4196-BC35-DD9A016A614E}"/>
    <cellStyle name="Comma 3 3 10" xfId="1998" xr:uid="{C94BDEA5-7893-459B-BEE3-75E6429B3F2E}"/>
    <cellStyle name="Comma 3 3 10 2" xfId="5801" xr:uid="{139A3876-CFF3-4988-96FD-5A8256A9828F}"/>
    <cellStyle name="Comma 3 3 10 2 2" xfId="13612" xr:uid="{ED506CCD-B2BF-4226-AE6E-4308FD3A769A}"/>
    <cellStyle name="Comma 3 3 10 2 2 2" xfId="29023" xr:uid="{BF7DB9B0-1D27-486F-958D-6DECA0AF43A7}"/>
    <cellStyle name="Comma 3 3 10 2 2 2 2" xfId="59847" xr:uid="{F5132B40-C141-4851-89AA-63DC100B5BC4}"/>
    <cellStyle name="Comma 3 3 10 2 2 3" xfId="44437" xr:uid="{057126B3-7C0F-437E-8396-BE40CE9500BA}"/>
    <cellStyle name="Comma 3 3 10 2 3" xfId="21214" xr:uid="{126BF1D4-8E2D-4FAD-B53B-110338EF1F19}"/>
    <cellStyle name="Comma 3 3 10 2 3 2" xfId="52038" xr:uid="{6E1C8555-A0A1-430F-8304-591A703C423E}"/>
    <cellStyle name="Comma 3 3 10 2 4" xfId="36628" xr:uid="{57ADE20A-4B42-4418-8303-073FAD36EFBE}"/>
    <cellStyle name="Comma 3 3 10 3" xfId="9809" xr:uid="{43B894D8-4593-4FDD-BE21-260DC69FB2DC}"/>
    <cellStyle name="Comma 3 3 10 3 2" xfId="25220" xr:uid="{AF4388CA-CDFA-4076-B3BC-D0CAC07609B1}"/>
    <cellStyle name="Comma 3 3 10 3 2 2" xfId="56044" xr:uid="{BD689954-B927-45D0-A923-C58D8553A190}"/>
    <cellStyle name="Comma 3 3 10 3 3" xfId="40634" xr:uid="{D5DFAADB-3940-4EB4-94FF-8C8774E8E439}"/>
    <cellStyle name="Comma 3 3 10 4" xfId="17411" xr:uid="{D685F3FC-F2F7-4EBA-B565-86B9D132E645}"/>
    <cellStyle name="Comma 3 3 10 4 2" xfId="48235" xr:uid="{0B6D6E94-EB00-45E4-B3FD-ABBA2D52EC29}"/>
    <cellStyle name="Comma 3 3 10 5" xfId="32825" xr:uid="{AF2C7C6F-48F6-4E16-97AE-03950D16EABC}"/>
    <cellStyle name="Comma 3 3 11" xfId="3902" xr:uid="{3E60C20D-FAEB-4E5C-B344-F8974E40B975}"/>
    <cellStyle name="Comma 3 3 11 2" xfId="11713" xr:uid="{97ABE662-77AC-4B11-9B35-7C03A20DE00D}"/>
    <cellStyle name="Comma 3 3 11 2 2" xfId="27124" xr:uid="{746F0B2C-4C10-4ADC-A43A-C36AD8B69FD9}"/>
    <cellStyle name="Comma 3 3 11 2 2 2" xfId="57948" xr:uid="{35604203-4EEB-4D6D-BE2C-F1F34EEFAA8C}"/>
    <cellStyle name="Comma 3 3 11 2 3" xfId="42538" xr:uid="{7DFE36A3-9497-4E0B-B797-25C20C62259B}"/>
    <cellStyle name="Comma 3 3 11 3" xfId="19315" xr:uid="{AAC85A59-78A6-4A07-AB37-D1B013088858}"/>
    <cellStyle name="Comma 3 3 11 3 2" xfId="50139" xr:uid="{FC4841B3-69E5-4C04-95A2-4AFFA546DAFD}"/>
    <cellStyle name="Comma 3 3 11 4" xfId="34729" xr:uid="{69BA064B-C695-4D84-9EBC-05EE6CDA58C8}"/>
    <cellStyle name="Comma 3 3 12" xfId="7910" xr:uid="{53171194-618A-49A9-B35F-E00DC086383D}"/>
    <cellStyle name="Comma 3 3 12 2" xfId="23321" xr:uid="{3E01F363-516E-4A12-B4C1-FAB72E718CFF}"/>
    <cellStyle name="Comma 3 3 12 2 2" xfId="54145" xr:uid="{BBF0F346-9E59-498C-8E7C-78702CE77A35}"/>
    <cellStyle name="Comma 3 3 12 3" xfId="38735" xr:uid="{43784B4D-F7A6-4F9C-BF62-ED0A7D475158}"/>
    <cellStyle name="Comma 3 3 13" xfId="7701" xr:uid="{6B73143C-589E-4123-B183-09447E512513}"/>
    <cellStyle name="Comma 3 3 13 2" xfId="23112" xr:uid="{98C43361-DFA0-43E3-A05E-157542EB2356}"/>
    <cellStyle name="Comma 3 3 13 2 2" xfId="53936" xr:uid="{D271F0A6-76B3-467F-86CE-F84CC82A34D4}"/>
    <cellStyle name="Comma 3 3 13 3" xfId="38526" xr:uid="{AEC76037-54E0-4485-B22F-59DD196C86B9}"/>
    <cellStyle name="Comma 3 3 14" xfId="15512" xr:uid="{698560A4-89A6-4F6D-BD75-5345A2ACD494}"/>
    <cellStyle name="Comma 3 3 14 2" xfId="46336" xr:uid="{8FDBCDA3-5580-4659-A113-2C3592667427}"/>
    <cellStyle name="Comma 3 3 15" xfId="30926" xr:uid="{E11293EE-0036-4203-B6D2-C885CE0865D0}"/>
    <cellStyle name="Comma 3 3 2" xfId="118" xr:uid="{B9554B59-C8CF-475B-95FC-E440A36368D8}"/>
    <cellStyle name="Comma 3 3 2 10" xfId="3922" xr:uid="{917BBADA-E546-4D92-9B7B-E86AA80D6BBC}"/>
    <cellStyle name="Comma 3 3 2 10 2" xfId="11733" xr:uid="{942E81F1-2065-44D1-BA72-A613500631BC}"/>
    <cellStyle name="Comma 3 3 2 10 2 2" xfId="27144" xr:uid="{6DDE2327-0575-4EA4-B58B-FCAA6500E168}"/>
    <cellStyle name="Comma 3 3 2 10 2 2 2" xfId="57968" xr:uid="{2DBD9375-C7CC-4554-8C66-3F186D7C873B}"/>
    <cellStyle name="Comma 3 3 2 10 2 3" xfId="42558" xr:uid="{FB30E5B2-E4A1-4CB1-AFA0-12B0D1A3D851}"/>
    <cellStyle name="Comma 3 3 2 10 3" xfId="19335" xr:uid="{006EBAE4-FAFD-4621-806B-DFAEDC3D8A62}"/>
    <cellStyle name="Comma 3 3 2 10 3 2" xfId="50159" xr:uid="{D47BAD9A-1DDD-43A5-8378-B21882A90DFB}"/>
    <cellStyle name="Comma 3 3 2 10 4" xfId="34749" xr:uid="{7B80DFD3-23FC-47B6-8077-512755A5661C}"/>
    <cellStyle name="Comma 3 3 2 11" xfId="7930" xr:uid="{7C5655E5-2C2F-4F76-BCA5-BE69ABC61BEF}"/>
    <cellStyle name="Comma 3 3 2 11 2" xfId="23341" xr:uid="{05C96F9B-AD60-447E-9652-A008F081B99E}"/>
    <cellStyle name="Comma 3 3 2 11 2 2" xfId="54165" xr:uid="{3624CE7F-9E5A-4EF2-92F5-E2CF46AEA63D}"/>
    <cellStyle name="Comma 3 3 2 11 3" xfId="38755" xr:uid="{A616CBBF-9B86-40CE-8429-4E7C940567B7}"/>
    <cellStyle name="Comma 3 3 2 12" xfId="7721" xr:uid="{4E638BA0-1CAA-4B19-BCE8-55278E3FF7F2}"/>
    <cellStyle name="Comma 3 3 2 12 2" xfId="23132" xr:uid="{0E2E80FF-A89B-4E50-962A-153655BF6F1B}"/>
    <cellStyle name="Comma 3 3 2 12 2 2" xfId="53956" xr:uid="{0A2C82CF-A9B0-4E88-AB25-299ADA455645}"/>
    <cellStyle name="Comma 3 3 2 12 3" xfId="38546" xr:uid="{E7E5DF04-31E1-41A6-A905-509F14217C4F}"/>
    <cellStyle name="Comma 3 3 2 13" xfId="15532" xr:uid="{06C9616B-381F-4A2B-BCEC-FE46A940E8A6}"/>
    <cellStyle name="Comma 3 3 2 13 2" xfId="46356" xr:uid="{15F46777-952E-41E0-ACEF-E427D94AD2CA}"/>
    <cellStyle name="Comma 3 3 2 14" xfId="30946" xr:uid="{6DB66510-74DB-4865-9E1C-F6344D786400}"/>
    <cellStyle name="Comma 3 3 2 2" xfId="203" xr:uid="{269D8086-59E8-4EB0-A7E1-929120E9E56D}"/>
    <cellStyle name="Comma 3 3 2 2 10" xfId="7806" xr:uid="{8CD5C6D2-8DDA-47AD-9770-73676B062512}"/>
    <cellStyle name="Comma 3 3 2 2 10 2" xfId="23217" xr:uid="{AF50CCE7-67A6-41B4-A2DC-7C354551BB55}"/>
    <cellStyle name="Comma 3 3 2 2 10 2 2" xfId="54041" xr:uid="{B5A1DDA7-08D2-4A72-9D6A-95F29897F308}"/>
    <cellStyle name="Comma 3 3 2 2 10 3" xfId="38631" xr:uid="{68767B0D-0920-42A3-830B-8CDEAD0B574B}"/>
    <cellStyle name="Comma 3 3 2 2 11" xfId="15617" xr:uid="{2F3CD8F4-DBDC-4998-8EEE-48B7B3383E1A}"/>
    <cellStyle name="Comma 3 3 2 2 11 2" xfId="46441" xr:uid="{1F670D74-43A9-4F00-A79E-1BDE2E1EDB53}"/>
    <cellStyle name="Comma 3 3 2 2 12" xfId="31031" xr:uid="{1380E994-F2F5-49D5-83B6-13A56C291EAF}"/>
    <cellStyle name="Comma 3 3 2 2 2" xfId="285" xr:uid="{6272D8AC-E5E4-4B57-8224-0E7E4B594F4F}"/>
    <cellStyle name="Comma 3 3 2 2 2 10" xfId="15699" xr:uid="{0BEB6778-8325-4EFE-89EA-49D75A6B90CE}"/>
    <cellStyle name="Comma 3 3 2 2 2 10 2" xfId="46523" xr:uid="{370F17D3-0FB8-43F4-9405-26A539844458}"/>
    <cellStyle name="Comma 3 3 2 2 2 11" xfId="31113" xr:uid="{46B943A1-A4F6-483E-AF63-17C8C11365B5}"/>
    <cellStyle name="Comma 3 3 2 2 2 2" xfId="708" xr:uid="{305E742E-B18E-4C49-BC46-6AB04FAEBB77}"/>
    <cellStyle name="Comma 3 3 2 2 2 2 2" xfId="1341" xr:uid="{9E869CCE-A61D-41D3-9ED9-70DFE04FE106}"/>
    <cellStyle name="Comma 3 3 2 2 2 2 2 2" xfId="3240" xr:uid="{7E41C6FC-ECBF-4123-9467-D498E225FB62}"/>
    <cellStyle name="Comma 3 3 2 2 2 2 2 2 2" xfId="7043" xr:uid="{9A488EBC-BE1B-4C5F-90CB-2CB9CC53B196}"/>
    <cellStyle name="Comma 3 3 2 2 2 2 2 2 2 2" xfId="14854" xr:uid="{131EC43B-D5F3-4AAF-B5A7-FCC4787F96D6}"/>
    <cellStyle name="Comma 3 3 2 2 2 2 2 2 2 2 2" xfId="30265" xr:uid="{52AB19BB-7F9D-4D8A-B30B-4592A0FB9CE3}"/>
    <cellStyle name="Comma 3 3 2 2 2 2 2 2 2 2 2 2" xfId="61089" xr:uid="{F7504F52-D8B2-465E-B653-FE9CD7DB939A}"/>
    <cellStyle name="Comma 3 3 2 2 2 2 2 2 2 2 3" xfId="45679" xr:uid="{6CB58D86-F6A9-40B2-B3F7-D26FFC47378A}"/>
    <cellStyle name="Comma 3 3 2 2 2 2 2 2 2 3" xfId="22456" xr:uid="{D4ED9082-F579-43D4-8F14-29C9B7903499}"/>
    <cellStyle name="Comma 3 3 2 2 2 2 2 2 2 3 2" xfId="53280" xr:uid="{11B5124D-29DC-4E5F-B984-FD2B01C7F3C7}"/>
    <cellStyle name="Comma 3 3 2 2 2 2 2 2 2 4" xfId="37870" xr:uid="{917CBA5D-214B-4827-80B9-2525B93E5211}"/>
    <cellStyle name="Comma 3 3 2 2 2 2 2 2 3" xfId="11051" xr:uid="{62E030BC-E4FA-4FA4-A2D2-95AC4978A620}"/>
    <cellStyle name="Comma 3 3 2 2 2 2 2 2 3 2" xfId="26462" xr:uid="{BC199316-C2EB-4E73-9C25-737F1CE1CFD2}"/>
    <cellStyle name="Comma 3 3 2 2 2 2 2 2 3 2 2" xfId="57286" xr:uid="{067E5A60-E9BD-43C5-A2A1-95CB934C6D21}"/>
    <cellStyle name="Comma 3 3 2 2 2 2 2 2 3 3" xfId="41876" xr:uid="{84A8D059-8CC3-4D9F-8129-F3A11CF96739}"/>
    <cellStyle name="Comma 3 3 2 2 2 2 2 2 4" xfId="18653" xr:uid="{CEE9E9D7-FCD7-4DA9-BA2D-323FE43DC411}"/>
    <cellStyle name="Comma 3 3 2 2 2 2 2 2 4 2" xfId="49477" xr:uid="{D3C2817D-64D9-4AFF-B50B-45E0A29AAE23}"/>
    <cellStyle name="Comma 3 3 2 2 2 2 2 2 5" xfId="34067" xr:uid="{FC76BF71-20DE-44D9-8D59-77D4CA60AEA5}"/>
    <cellStyle name="Comma 3 3 2 2 2 2 2 3" xfId="5144" xr:uid="{979C9CC0-F89B-4B3A-9E7A-7EBB7637E230}"/>
    <cellStyle name="Comma 3 3 2 2 2 2 2 3 2" xfId="12955" xr:uid="{41FB84B8-C04F-4DBE-884B-061C1AF07AFE}"/>
    <cellStyle name="Comma 3 3 2 2 2 2 2 3 2 2" xfId="28366" xr:uid="{85868CA0-D356-4DA0-ADD6-A976BCBB5262}"/>
    <cellStyle name="Comma 3 3 2 2 2 2 2 3 2 2 2" xfId="59190" xr:uid="{FC5E009F-6CF2-4AAD-A1D9-146AB655EFA4}"/>
    <cellStyle name="Comma 3 3 2 2 2 2 2 3 2 3" xfId="43780" xr:uid="{81574390-E50D-408E-8E36-E8E1A3020BDD}"/>
    <cellStyle name="Comma 3 3 2 2 2 2 2 3 3" xfId="20557" xr:uid="{B25892AB-E60F-4652-9376-21FA487B862E}"/>
    <cellStyle name="Comma 3 3 2 2 2 2 2 3 3 2" xfId="51381" xr:uid="{0B8F948B-70C2-4966-BA23-8F9E60201C2E}"/>
    <cellStyle name="Comma 3 3 2 2 2 2 2 3 4" xfId="35971" xr:uid="{EBE81020-5670-4721-9176-C9399BDCE9B0}"/>
    <cellStyle name="Comma 3 3 2 2 2 2 2 4" xfId="9152" xr:uid="{C5681B06-4B0B-43CE-8994-20F0951F987C}"/>
    <cellStyle name="Comma 3 3 2 2 2 2 2 4 2" xfId="24563" xr:uid="{DD613ACD-62DD-4A5A-9268-6B2E606F42AD}"/>
    <cellStyle name="Comma 3 3 2 2 2 2 2 4 2 2" xfId="55387" xr:uid="{5447D726-E888-44BF-A3D4-BABFF360AEE7}"/>
    <cellStyle name="Comma 3 3 2 2 2 2 2 4 3" xfId="39977" xr:uid="{F5E219CC-C308-41E2-A696-22C2E717D3FA}"/>
    <cellStyle name="Comma 3 3 2 2 2 2 2 5" xfId="16754" xr:uid="{B8E4530E-1AAA-4645-B160-3C2089B13EFA}"/>
    <cellStyle name="Comma 3 3 2 2 2 2 2 5 2" xfId="47578" xr:uid="{C1501787-6D2D-4233-9541-9E178472B198}"/>
    <cellStyle name="Comma 3 3 2 2 2 2 2 6" xfId="32168" xr:uid="{731AFC27-EB78-41A3-8A69-FEE50B58652D}"/>
    <cellStyle name="Comma 3 3 2 2 2 2 3" xfId="1974" xr:uid="{D2AA31A1-CEAF-4F3D-941A-61C42942D297}"/>
    <cellStyle name="Comma 3 3 2 2 2 2 3 2" xfId="3873" xr:uid="{77B77CF0-8507-4CFA-A99F-7CDB075ACEAE}"/>
    <cellStyle name="Comma 3 3 2 2 2 2 3 2 2" xfId="7676" xr:uid="{3D2C3F8E-6382-410B-8D9A-EB37780DB8D8}"/>
    <cellStyle name="Comma 3 3 2 2 2 2 3 2 2 2" xfId="15487" xr:uid="{1DCABF23-7876-42ED-B35F-4F6F74B863B4}"/>
    <cellStyle name="Comma 3 3 2 2 2 2 3 2 2 2 2" xfId="30898" xr:uid="{B61DBA67-E0FE-4D69-8233-F3A14A53018A}"/>
    <cellStyle name="Comma 3 3 2 2 2 2 3 2 2 2 2 2" xfId="61722" xr:uid="{951BA427-DBA1-4387-B4A0-5E7632FBE8BB}"/>
    <cellStyle name="Comma 3 3 2 2 2 2 3 2 2 2 3" xfId="46312" xr:uid="{570E4998-D2CD-448B-A01D-6AEB51A76775}"/>
    <cellStyle name="Comma 3 3 2 2 2 2 3 2 2 3" xfId="23089" xr:uid="{7587E77C-A14F-473A-8125-B2B261B7FAAB}"/>
    <cellStyle name="Comma 3 3 2 2 2 2 3 2 2 3 2" xfId="53913" xr:uid="{98DE797A-2309-4709-9403-FF787DF77751}"/>
    <cellStyle name="Comma 3 3 2 2 2 2 3 2 2 4" xfId="38503" xr:uid="{576DA3B3-1456-455F-B7E3-B2E257A4F2C5}"/>
    <cellStyle name="Comma 3 3 2 2 2 2 3 2 3" xfId="11684" xr:uid="{C3B0CE4D-A10D-4EE6-A6B8-09CFCB52BD62}"/>
    <cellStyle name="Comma 3 3 2 2 2 2 3 2 3 2" xfId="27095" xr:uid="{D1FA0AB7-52C9-45D9-AA89-BE7E2683B1AB}"/>
    <cellStyle name="Comma 3 3 2 2 2 2 3 2 3 2 2" xfId="57919" xr:uid="{832EF4BA-DA36-4D82-9A2B-E5D45EC8BDC3}"/>
    <cellStyle name="Comma 3 3 2 2 2 2 3 2 3 3" xfId="42509" xr:uid="{5946B19C-F2B4-483F-B27D-FF0342C64DE7}"/>
    <cellStyle name="Comma 3 3 2 2 2 2 3 2 4" xfId="19286" xr:uid="{4C6CD1B4-7E1F-4C9C-9C3B-50FC7F062878}"/>
    <cellStyle name="Comma 3 3 2 2 2 2 3 2 4 2" xfId="50110" xr:uid="{4918CAD8-B777-4E96-8C7D-94E2314273DD}"/>
    <cellStyle name="Comma 3 3 2 2 2 2 3 2 5" xfId="34700" xr:uid="{6BF12C7D-3116-49F5-8789-617AFBAC53B2}"/>
    <cellStyle name="Comma 3 3 2 2 2 2 3 3" xfId="5777" xr:uid="{2D3FCE68-61F7-4C99-9628-B3E4F08B94A8}"/>
    <cellStyle name="Comma 3 3 2 2 2 2 3 3 2" xfId="13588" xr:uid="{EC4B0EC3-F166-495A-9D9C-407A1DBAEDE9}"/>
    <cellStyle name="Comma 3 3 2 2 2 2 3 3 2 2" xfId="28999" xr:uid="{6BD19A18-D765-4461-AB5E-F15BD99A5293}"/>
    <cellStyle name="Comma 3 3 2 2 2 2 3 3 2 2 2" xfId="59823" xr:uid="{D8D586D3-3FAD-45A9-8356-ECEB2D40A068}"/>
    <cellStyle name="Comma 3 3 2 2 2 2 3 3 2 3" xfId="44413" xr:uid="{81C89125-9433-4BBE-B639-E8F3D1BC5304}"/>
    <cellStyle name="Comma 3 3 2 2 2 2 3 3 3" xfId="21190" xr:uid="{441B429E-3B27-4810-9672-39E2FEB783BF}"/>
    <cellStyle name="Comma 3 3 2 2 2 2 3 3 3 2" xfId="52014" xr:uid="{190000BB-5F59-41E1-BF13-E3CF660875E2}"/>
    <cellStyle name="Comma 3 3 2 2 2 2 3 3 4" xfId="36604" xr:uid="{80794A54-93B4-4E8C-B080-F274F1F601D4}"/>
    <cellStyle name="Comma 3 3 2 2 2 2 3 4" xfId="9785" xr:uid="{7F3C9F84-D620-41A2-AE03-C6CA7F7AD91E}"/>
    <cellStyle name="Comma 3 3 2 2 2 2 3 4 2" xfId="25196" xr:uid="{1CA1F417-D5FD-4C17-BC60-A19293CE6652}"/>
    <cellStyle name="Comma 3 3 2 2 2 2 3 4 2 2" xfId="56020" xr:uid="{7C67EC14-23A0-4F41-8CA3-1F5A5F58C754}"/>
    <cellStyle name="Comma 3 3 2 2 2 2 3 4 3" xfId="40610" xr:uid="{C2274E38-D661-4845-9FAB-20226B026AEA}"/>
    <cellStyle name="Comma 3 3 2 2 2 2 3 5" xfId="17387" xr:uid="{B09F679A-1298-4A37-A763-6A0939E28215}"/>
    <cellStyle name="Comma 3 3 2 2 2 2 3 5 2" xfId="48211" xr:uid="{38FE4E01-096A-4545-9C88-3101C1D8EDEC}"/>
    <cellStyle name="Comma 3 3 2 2 2 2 3 6" xfId="32801" xr:uid="{4B14E5D4-59DB-4B2F-A83B-D6F258EDD56F}"/>
    <cellStyle name="Comma 3 3 2 2 2 2 4" xfId="2607" xr:uid="{EF003103-DF91-4C50-BC35-CA5E7BF2BF68}"/>
    <cellStyle name="Comma 3 3 2 2 2 2 4 2" xfId="6410" xr:uid="{B4EA71BC-5AB1-4452-AD0A-143A0366F0BA}"/>
    <cellStyle name="Comma 3 3 2 2 2 2 4 2 2" xfId="14221" xr:uid="{5419F325-78B8-4345-ACB4-A3844FA2C7C6}"/>
    <cellStyle name="Comma 3 3 2 2 2 2 4 2 2 2" xfId="29632" xr:uid="{548D30AB-9939-49B3-A6D2-5B2E072FDFA1}"/>
    <cellStyle name="Comma 3 3 2 2 2 2 4 2 2 2 2" xfId="60456" xr:uid="{3AC35591-026A-46E4-962A-C04BB7FA9B54}"/>
    <cellStyle name="Comma 3 3 2 2 2 2 4 2 2 3" xfId="45046" xr:uid="{4F981886-F483-4F51-8CFF-7B1B9C6FA37D}"/>
    <cellStyle name="Comma 3 3 2 2 2 2 4 2 3" xfId="21823" xr:uid="{B4EE5662-FC00-4E10-8078-56ADD10F845E}"/>
    <cellStyle name="Comma 3 3 2 2 2 2 4 2 3 2" xfId="52647" xr:uid="{ADEB5C69-18DC-47BD-B315-27A5B3BF83D2}"/>
    <cellStyle name="Comma 3 3 2 2 2 2 4 2 4" xfId="37237" xr:uid="{AE26ABD6-9A99-4C64-8432-5D1522ACD6C4}"/>
    <cellStyle name="Comma 3 3 2 2 2 2 4 3" xfId="10418" xr:uid="{9045CE45-8680-466A-A3A5-87BA12DDCD50}"/>
    <cellStyle name="Comma 3 3 2 2 2 2 4 3 2" xfId="25829" xr:uid="{EAE6853D-4E54-4AA1-A78B-7A8D13228967}"/>
    <cellStyle name="Comma 3 3 2 2 2 2 4 3 2 2" xfId="56653" xr:uid="{C5C3C8D2-39C6-4E8F-B04C-3385733354CA}"/>
    <cellStyle name="Comma 3 3 2 2 2 2 4 3 3" xfId="41243" xr:uid="{08B1B93F-6749-449F-8AC6-606C6666529B}"/>
    <cellStyle name="Comma 3 3 2 2 2 2 4 4" xfId="18020" xr:uid="{033F9B14-8287-4531-9A22-0680F976C8F7}"/>
    <cellStyle name="Comma 3 3 2 2 2 2 4 4 2" xfId="48844" xr:uid="{5DFD1AA5-BEEA-4989-84FC-DAA30D5A023B}"/>
    <cellStyle name="Comma 3 3 2 2 2 2 4 5" xfId="33434" xr:uid="{8A48B8D7-D8FC-4A0D-87A9-FFFEA73D1D2A}"/>
    <cellStyle name="Comma 3 3 2 2 2 2 5" xfId="4511" xr:uid="{5C631694-A9D4-4BE7-B727-E21910DF8DA7}"/>
    <cellStyle name="Comma 3 3 2 2 2 2 5 2" xfId="12322" xr:uid="{5E36AD34-A740-422A-BBB3-087650B33064}"/>
    <cellStyle name="Comma 3 3 2 2 2 2 5 2 2" xfId="27733" xr:uid="{ADA2CEB8-361B-4756-8875-66160FB235B8}"/>
    <cellStyle name="Comma 3 3 2 2 2 2 5 2 2 2" xfId="58557" xr:uid="{6CC490C4-6476-4F0D-A8CE-B8EB212AEFCD}"/>
    <cellStyle name="Comma 3 3 2 2 2 2 5 2 3" xfId="43147" xr:uid="{B6B9B7DA-A66F-49E3-B4D4-815ABC68EE12}"/>
    <cellStyle name="Comma 3 3 2 2 2 2 5 3" xfId="19924" xr:uid="{03423AE8-CA8F-4BA6-AEAD-D1293BBB5DDB}"/>
    <cellStyle name="Comma 3 3 2 2 2 2 5 3 2" xfId="50748" xr:uid="{4F095A7B-F8DD-487B-93F5-18FE958FE8EA}"/>
    <cellStyle name="Comma 3 3 2 2 2 2 5 4" xfId="35338" xr:uid="{5CBAE819-C249-4A2B-B10A-B245D6D45536}"/>
    <cellStyle name="Comma 3 3 2 2 2 2 6" xfId="8519" xr:uid="{7BD647B7-F5A3-4397-A775-8E41F84470A6}"/>
    <cellStyle name="Comma 3 3 2 2 2 2 6 2" xfId="23930" xr:uid="{9A1DBCE2-D263-4E76-801E-AD58E5A03BAF}"/>
    <cellStyle name="Comma 3 3 2 2 2 2 6 2 2" xfId="54754" xr:uid="{910A0FF1-AFE3-478A-B5AB-A981EA1EC1BC}"/>
    <cellStyle name="Comma 3 3 2 2 2 2 6 3" xfId="39344" xr:uid="{D62AFC63-1C8C-48E8-97F1-89A827036179}"/>
    <cellStyle name="Comma 3 3 2 2 2 2 7" xfId="16121" xr:uid="{A64947F8-114A-45A8-8DC7-D9D6878B5163}"/>
    <cellStyle name="Comma 3 3 2 2 2 2 7 2" xfId="46945" xr:uid="{CFF408C4-07EF-46A6-81B0-DE934DF637ED}"/>
    <cellStyle name="Comma 3 3 2 2 2 2 8" xfId="31535" xr:uid="{0CB69C7E-45C0-4415-9DFD-8065E5BAA051}"/>
    <cellStyle name="Comma 3 3 2 2 2 3" xfId="499" xr:uid="{D7FAD9F6-7B82-4213-BFFE-3788428E3D52}"/>
    <cellStyle name="Comma 3 3 2 2 2 3 2" xfId="1132" xr:uid="{AF2512BC-9707-4383-B098-EE1C77AD0EB2}"/>
    <cellStyle name="Comma 3 3 2 2 2 3 2 2" xfId="3031" xr:uid="{0B843B8A-B6A1-4F0C-8F33-0D6A18CB4021}"/>
    <cellStyle name="Comma 3 3 2 2 2 3 2 2 2" xfId="6834" xr:uid="{F31E6C1E-2703-4C02-8FF8-C33A6C8AF4F4}"/>
    <cellStyle name="Comma 3 3 2 2 2 3 2 2 2 2" xfId="14645" xr:uid="{D158CF3B-F17D-44D1-B34F-A02275DFA81F}"/>
    <cellStyle name="Comma 3 3 2 2 2 3 2 2 2 2 2" xfId="30056" xr:uid="{40AC21F8-EEA5-448B-8FEA-E8C171E97E61}"/>
    <cellStyle name="Comma 3 3 2 2 2 3 2 2 2 2 2 2" xfId="60880" xr:uid="{7FA3C934-906D-410B-99B0-813138BE98FE}"/>
    <cellStyle name="Comma 3 3 2 2 2 3 2 2 2 2 3" xfId="45470" xr:uid="{2E62A9F6-5AF0-452C-80A2-1831E388C6BD}"/>
    <cellStyle name="Comma 3 3 2 2 2 3 2 2 2 3" xfId="22247" xr:uid="{20224821-E82C-49AC-B0C4-A43BB1ACF131}"/>
    <cellStyle name="Comma 3 3 2 2 2 3 2 2 2 3 2" xfId="53071" xr:uid="{37DFA69B-81C3-48A5-A71F-AC1C5C6F1C13}"/>
    <cellStyle name="Comma 3 3 2 2 2 3 2 2 2 4" xfId="37661" xr:uid="{28C9F6B8-E014-4C2D-89F1-02EFC36754D9}"/>
    <cellStyle name="Comma 3 3 2 2 2 3 2 2 3" xfId="10842" xr:uid="{46AD9A8B-A3C5-41A0-B7B3-D83EAA21815C}"/>
    <cellStyle name="Comma 3 3 2 2 2 3 2 2 3 2" xfId="26253" xr:uid="{F6941D1A-D8C9-4759-AAA0-83186AE2B435}"/>
    <cellStyle name="Comma 3 3 2 2 2 3 2 2 3 2 2" xfId="57077" xr:uid="{A8AB1BCC-9229-4AA6-8B9B-099DEBC99E70}"/>
    <cellStyle name="Comma 3 3 2 2 2 3 2 2 3 3" xfId="41667" xr:uid="{ECD8642B-6508-4DC9-82A4-1DE1C942D12F}"/>
    <cellStyle name="Comma 3 3 2 2 2 3 2 2 4" xfId="18444" xr:uid="{CC78EE8E-DE6D-468B-9518-94142B36E3FF}"/>
    <cellStyle name="Comma 3 3 2 2 2 3 2 2 4 2" xfId="49268" xr:uid="{853B2EFF-D840-4D6C-A189-6D3BBD5B21B9}"/>
    <cellStyle name="Comma 3 3 2 2 2 3 2 2 5" xfId="33858" xr:uid="{80D8D9E4-0858-47B0-9178-AC4C08E0BA15}"/>
    <cellStyle name="Comma 3 3 2 2 2 3 2 3" xfId="4935" xr:uid="{033C86EC-A175-4419-949B-8B67DE87159C}"/>
    <cellStyle name="Comma 3 3 2 2 2 3 2 3 2" xfId="12746" xr:uid="{A95CD36E-1248-4B31-8DAF-A54F47D660B0}"/>
    <cellStyle name="Comma 3 3 2 2 2 3 2 3 2 2" xfId="28157" xr:uid="{5927AF1F-2E72-4AC1-9D36-9C6D355F3A70}"/>
    <cellStyle name="Comma 3 3 2 2 2 3 2 3 2 2 2" xfId="58981" xr:uid="{68286386-73FA-43BA-91D1-F501D32A5FAB}"/>
    <cellStyle name="Comma 3 3 2 2 2 3 2 3 2 3" xfId="43571" xr:uid="{3FA54AA3-F18B-4AF8-AA78-1C76C53CF186}"/>
    <cellStyle name="Comma 3 3 2 2 2 3 2 3 3" xfId="20348" xr:uid="{455A1E3B-4E2C-4FD8-9323-8B0CA66E66E1}"/>
    <cellStyle name="Comma 3 3 2 2 2 3 2 3 3 2" xfId="51172" xr:uid="{EC11611F-CC1E-4B24-B5F0-19E61D9B463B}"/>
    <cellStyle name="Comma 3 3 2 2 2 3 2 3 4" xfId="35762" xr:uid="{84CA99E9-320C-4DAF-80C2-61CF95A83CE7}"/>
    <cellStyle name="Comma 3 3 2 2 2 3 2 4" xfId="8943" xr:uid="{AC731D9D-4A66-4107-BD1C-0EC3BDB2817D}"/>
    <cellStyle name="Comma 3 3 2 2 2 3 2 4 2" xfId="24354" xr:uid="{B04BB328-ECA9-444F-A610-110234F73744}"/>
    <cellStyle name="Comma 3 3 2 2 2 3 2 4 2 2" xfId="55178" xr:uid="{ED5EC1E2-00EB-456E-9EA5-52A1A29CB67D}"/>
    <cellStyle name="Comma 3 3 2 2 2 3 2 4 3" xfId="39768" xr:uid="{3BC76F29-0C8B-4252-97F9-0B7BA33FBF25}"/>
    <cellStyle name="Comma 3 3 2 2 2 3 2 5" xfId="16545" xr:uid="{3BB0A84C-D496-40D7-B5C0-7B0C9FE40CF8}"/>
    <cellStyle name="Comma 3 3 2 2 2 3 2 5 2" xfId="47369" xr:uid="{0DB82AC8-4C8C-400C-8186-8EB4AF9F85B0}"/>
    <cellStyle name="Comma 3 3 2 2 2 3 2 6" xfId="31959" xr:uid="{1DDB568D-F7F2-47F5-9FDF-45D95708F894}"/>
    <cellStyle name="Comma 3 3 2 2 2 3 3" xfId="1765" xr:uid="{4C8E7BAD-89E2-4C6B-89B2-D69879A2D317}"/>
    <cellStyle name="Comma 3 3 2 2 2 3 3 2" xfId="3664" xr:uid="{7078A838-612C-4DEB-B7A9-F0AADEAA03E2}"/>
    <cellStyle name="Comma 3 3 2 2 2 3 3 2 2" xfId="7467" xr:uid="{69A62173-90D3-493E-A503-67DCF58D1CC2}"/>
    <cellStyle name="Comma 3 3 2 2 2 3 3 2 2 2" xfId="15278" xr:uid="{0CCBE380-331F-4435-BD07-82C47DA3D910}"/>
    <cellStyle name="Comma 3 3 2 2 2 3 3 2 2 2 2" xfId="30689" xr:uid="{51A87048-06FE-43B8-987E-000999013D39}"/>
    <cellStyle name="Comma 3 3 2 2 2 3 3 2 2 2 2 2" xfId="61513" xr:uid="{57F26AEA-1D9C-4FA8-B674-8618D4F4EFC7}"/>
    <cellStyle name="Comma 3 3 2 2 2 3 3 2 2 2 3" xfId="46103" xr:uid="{5AFD9F6D-2BE0-42E8-98B0-D73B85870BE7}"/>
    <cellStyle name="Comma 3 3 2 2 2 3 3 2 2 3" xfId="22880" xr:uid="{2EEB2728-8965-40D0-8BDF-292400ACEAE3}"/>
    <cellStyle name="Comma 3 3 2 2 2 3 3 2 2 3 2" xfId="53704" xr:uid="{A46EB498-E034-4DE3-8091-E64D2CC0CF1E}"/>
    <cellStyle name="Comma 3 3 2 2 2 3 3 2 2 4" xfId="38294" xr:uid="{47543C83-839D-4147-922E-9EFA162DABE4}"/>
    <cellStyle name="Comma 3 3 2 2 2 3 3 2 3" xfId="11475" xr:uid="{E9410F68-ACAB-4782-9740-15415A27F409}"/>
    <cellStyle name="Comma 3 3 2 2 2 3 3 2 3 2" xfId="26886" xr:uid="{FA30BCD9-849B-4133-9618-17F43D291F0A}"/>
    <cellStyle name="Comma 3 3 2 2 2 3 3 2 3 2 2" xfId="57710" xr:uid="{99A5B054-CF2E-4FF2-A67C-C9EF92D0339C}"/>
    <cellStyle name="Comma 3 3 2 2 2 3 3 2 3 3" xfId="42300" xr:uid="{F4B235CF-91AF-4B8F-A244-AB23F080B5B0}"/>
    <cellStyle name="Comma 3 3 2 2 2 3 3 2 4" xfId="19077" xr:uid="{CCE6BFD0-1841-4E25-AD60-787903C69C90}"/>
    <cellStyle name="Comma 3 3 2 2 2 3 3 2 4 2" xfId="49901" xr:uid="{264B754C-CE01-4EF1-A5E3-8BDD00A13A17}"/>
    <cellStyle name="Comma 3 3 2 2 2 3 3 2 5" xfId="34491" xr:uid="{55857355-2DBB-413D-876C-A39E9B3F646B}"/>
    <cellStyle name="Comma 3 3 2 2 2 3 3 3" xfId="5568" xr:uid="{484EE472-593B-4A23-8C79-8B32FFFE286C}"/>
    <cellStyle name="Comma 3 3 2 2 2 3 3 3 2" xfId="13379" xr:uid="{939006D2-BE46-4860-86B1-11300FC95B63}"/>
    <cellStyle name="Comma 3 3 2 2 2 3 3 3 2 2" xfId="28790" xr:uid="{2B601478-5513-41F0-A793-3E7D953360BE}"/>
    <cellStyle name="Comma 3 3 2 2 2 3 3 3 2 2 2" xfId="59614" xr:uid="{DA14ECA6-A8DC-45AE-8892-D9BD8AF3FA97}"/>
    <cellStyle name="Comma 3 3 2 2 2 3 3 3 2 3" xfId="44204" xr:uid="{55B49381-F8F2-496D-A7F1-F1065BE82BA0}"/>
    <cellStyle name="Comma 3 3 2 2 2 3 3 3 3" xfId="20981" xr:uid="{5C7B1EDB-6864-4E22-88A8-635DAC27B52B}"/>
    <cellStyle name="Comma 3 3 2 2 2 3 3 3 3 2" xfId="51805" xr:uid="{9902720F-FCCF-46E1-A036-B18749C6B757}"/>
    <cellStyle name="Comma 3 3 2 2 2 3 3 3 4" xfId="36395" xr:uid="{38748A65-43B8-4D69-811A-093AE4A631BF}"/>
    <cellStyle name="Comma 3 3 2 2 2 3 3 4" xfId="9576" xr:uid="{C04FA7A1-1FEB-4C8B-B0C6-5EA64ECDFF1D}"/>
    <cellStyle name="Comma 3 3 2 2 2 3 3 4 2" xfId="24987" xr:uid="{8DFD45F9-4015-4A8A-92FF-4E57BC74044C}"/>
    <cellStyle name="Comma 3 3 2 2 2 3 3 4 2 2" xfId="55811" xr:uid="{36B0615C-5780-4C0E-8229-77622D594D2A}"/>
    <cellStyle name="Comma 3 3 2 2 2 3 3 4 3" xfId="40401" xr:uid="{170C29EC-9239-4B64-BBA6-0151D149B7D5}"/>
    <cellStyle name="Comma 3 3 2 2 2 3 3 5" xfId="17178" xr:uid="{03F4EE61-8ABA-4D9F-85F2-128227D1DCC6}"/>
    <cellStyle name="Comma 3 3 2 2 2 3 3 5 2" xfId="48002" xr:uid="{C096DA00-58C7-4BED-AEBD-01C073F7259C}"/>
    <cellStyle name="Comma 3 3 2 2 2 3 3 6" xfId="32592" xr:uid="{2D47D8F3-B268-4E02-85C4-A44C2D23D34D}"/>
    <cellStyle name="Comma 3 3 2 2 2 3 4" xfId="2398" xr:uid="{BABCD91F-8654-4C5A-9C04-D2A15E062844}"/>
    <cellStyle name="Comma 3 3 2 2 2 3 4 2" xfId="6201" xr:uid="{F81457EC-6917-43FA-91C6-518676C3F38D}"/>
    <cellStyle name="Comma 3 3 2 2 2 3 4 2 2" xfId="14012" xr:uid="{B77DE938-BC07-4210-9B59-0E523329CEB5}"/>
    <cellStyle name="Comma 3 3 2 2 2 3 4 2 2 2" xfId="29423" xr:uid="{118155A3-B864-47ED-8F3F-A4B74F6F190A}"/>
    <cellStyle name="Comma 3 3 2 2 2 3 4 2 2 2 2" xfId="60247" xr:uid="{BD4DEC9D-4724-4BCD-BF93-FA28F5FD0247}"/>
    <cellStyle name="Comma 3 3 2 2 2 3 4 2 2 3" xfId="44837" xr:uid="{3F092029-C070-4D3A-BF3F-CFE5AB330A89}"/>
    <cellStyle name="Comma 3 3 2 2 2 3 4 2 3" xfId="21614" xr:uid="{0AD37261-C2D0-4085-8E00-4D1E8A792EA8}"/>
    <cellStyle name="Comma 3 3 2 2 2 3 4 2 3 2" xfId="52438" xr:uid="{2214A00A-95AF-4916-9506-8EF80AA664F7}"/>
    <cellStyle name="Comma 3 3 2 2 2 3 4 2 4" xfId="37028" xr:uid="{B08371DE-1C37-4F1C-A487-FCB018F46F08}"/>
    <cellStyle name="Comma 3 3 2 2 2 3 4 3" xfId="10209" xr:uid="{4360CD42-2D4E-49A7-BE22-6561CB22FC5E}"/>
    <cellStyle name="Comma 3 3 2 2 2 3 4 3 2" xfId="25620" xr:uid="{98B466FE-FBD2-4DC7-BA61-745389DAB235}"/>
    <cellStyle name="Comma 3 3 2 2 2 3 4 3 2 2" xfId="56444" xr:uid="{C331BDDC-0B4B-43D0-BAC5-8F203B0A91A2}"/>
    <cellStyle name="Comma 3 3 2 2 2 3 4 3 3" xfId="41034" xr:uid="{B8096B59-1C4F-4F69-8128-0D7736957127}"/>
    <cellStyle name="Comma 3 3 2 2 2 3 4 4" xfId="17811" xr:uid="{17783465-D2AE-454D-A7D0-7B434176398D}"/>
    <cellStyle name="Comma 3 3 2 2 2 3 4 4 2" xfId="48635" xr:uid="{4F09B67F-1B2D-4C34-B9FC-8ED4C8F00ABB}"/>
    <cellStyle name="Comma 3 3 2 2 2 3 4 5" xfId="33225" xr:uid="{8DE4D70D-3B24-4FE8-BDB7-7C2EF3CFD748}"/>
    <cellStyle name="Comma 3 3 2 2 2 3 5" xfId="4302" xr:uid="{ED44EDE9-55E7-451D-8BCF-13B30CA8B83E}"/>
    <cellStyle name="Comma 3 3 2 2 2 3 5 2" xfId="12113" xr:uid="{8923B53F-7565-4494-9D4D-0FECB92D9740}"/>
    <cellStyle name="Comma 3 3 2 2 2 3 5 2 2" xfId="27524" xr:uid="{65B89F58-96A0-4761-BEEF-ECA1619544DB}"/>
    <cellStyle name="Comma 3 3 2 2 2 3 5 2 2 2" xfId="58348" xr:uid="{8F76D3F1-2A89-4B2F-8C31-1335A63FA3FC}"/>
    <cellStyle name="Comma 3 3 2 2 2 3 5 2 3" xfId="42938" xr:uid="{EFE01601-391D-4947-BA7C-F0E675E0EC44}"/>
    <cellStyle name="Comma 3 3 2 2 2 3 5 3" xfId="19715" xr:uid="{4E3C9302-9E21-473A-B1DE-D1105C0ABA17}"/>
    <cellStyle name="Comma 3 3 2 2 2 3 5 3 2" xfId="50539" xr:uid="{DA67C939-1719-484A-B26D-AC7F97B29888}"/>
    <cellStyle name="Comma 3 3 2 2 2 3 5 4" xfId="35129" xr:uid="{A95EC6B3-1448-4E74-9ED5-FF477D582982}"/>
    <cellStyle name="Comma 3 3 2 2 2 3 6" xfId="8310" xr:uid="{B9027408-0911-4900-9808-8E664E114A91}"/>
    <cellStyle name="Comma 3 3 2 2 2 3 6 2" xfId="23721" xr:uid="{ED09F38E-D698-4E5B-9ADA-94EAE4597466}"/>
    <cellStyle name="Comma 3 3 2 2 2 3 6 2 2" xfId="54545" xr:uid="{7B24D48A-B827-4572-A1AA-8CCD16169BAE}"/>
    <cellStyle name="Comma 3 3 2 2 2 3 6 3" xfId="39135" xr:uid="{789A6C0F-FE32-4BED-9274-5E3501C4F282}"/>
    <cellStyle name="Comma 3 3 2 2 2 3 7" xfId="15912" xr:uid="{0A08964D-A746-4E62-B119-B749990931B8}"/>
    <cellStyle name="Comma 3 3 2 2 2 3 7 2" xfId="46736" xr:uid="{01145739-1056-44DC-AC52-6C1EC5CA5144}"/>
    <cellStyle name="Comma 3 3 2 2 2 3 8" xfId="31326" xr:uid="{908407D0-B8F0-45CC-B670-E428A487C54D}"/>
    <cellStyle name="Comma 3 3 2 2 2 4" xfId="919" xr:uid="{A272C788-4A80-41F9-9337-D24C0A5536A9}"/>
    <cellStyle name="Comma 3 3 2 2 2 4 2" xfId="2818" xr:uid="{39FA6808-8B49-46F7-BFB1-2B15385A2759}"/>
    <cellStyle name="Comma 3 3 2 2 2 4 2 2" xfId="6621" xr:uid="{C8DAF94C-F0E5-4092-9971-3645011E8302}"/>
    <cellStyle name="Comma 3 3 2 2 2 4 2 2 2" xfId="14432" xr:uid="{A9714948-F084-4567-BE0D-4366094B114F}"/>
    <cellStyle name="Comma 3 3 2 2 2 4 2 2 2 2" xfId="29843" xr:uid="{C3266627-71B3-41D0-841F-24075974CDDE}"/>
    <cellStyle name="Comma 3 3 2 2 2 4 2 2 2 2 2" xfId="60667" xr:uid="{B702EB1B-112D-4CD7-9E74-BBCB06472A84}"/>
    <cellStyle name="Comma 3 3 2 2 2 4 2 2 2 3" xfId="45257" xr:uid="{0248CE81-591D-4D25-A828-52CAEC1E1786}"/>
    <cellStyle name="Comma 3 3 2 2 2 4 2 2 3" xfId="22034" xr:uid="{BCEA4B43-8397-4C9F-A8FA-6144196A0B40}"/>
    <cellStyle name="Comma 3 3 2 2 2 4 2 2 3 2" xfId="52858" xr:uid="{475B89B7-C456-47BD-81B4-E831739AA9D4}"/>
    <cellStyle name="Comma 3 3 2 2 2 4 2 2 4" xfId="37448" xr:uid="{D0C714C9-88B8-493B-A31D-2F8D11340172}"/>
    <cellStyle name="Comma 3 3 2 2 2 4 2 3" xfId="10629" xr:uid="{8CD36DFE-814B-4635-AAE1-307D7A15F16A}"/>
    <cellStyle name="Comma 3 3 2 2 2 4 2 3 2" xfId="26040" xr:uid="{39A648B3-0599-43AC-AA8C-C19E0EA26DF4}"/>
    <cellStyle name="Comma 3 3 2 2 2 4 2 3 2 2" xfId="56864" xr:uid="{41239796-FE77-4B76-A585-6644CDB248FA}"/>
    <cellStyle name="Comma 3 3 2 2 2 4 2 3 3" xfId="41454" xr:uid="{499C3F5B-80AD-44D2-B8DC-F3ED4CDE648C}"/>
    <cellStyle name="Comma 3 3 2 2 2 4 2 4" xfId="18231" xr:uid="{7991FE2D-1CDF-497D-B476-64A986855C83}"/>
    <cellStyle name="Comma 3 3 2 2 2 4 2 4 2" xfId="49055" xr:uid="{1E55E4F3-F948-433D-942A-ADD03A66B23F}"/>
    <cellStyle name="Comma 3 3 2 2 2 4 2 5" xfId="33645" xr:uid="{47834FE3-9F06-4206-9150-2D41D4785201}"/>
    <cellStyle name="Comma 3 3 2 2 2 4 3" xfId="4722" xr:uid="{F3CD036C-5284-4B1B-A191-BF33F04ABD07}"/>
    <cellStyle name="Comma 3 3 2 2 2 4 3 2" xfId="12533" xr:uid="{D449153F-92A9-4E07-B87E-1EB2660FC962}"/>
    <cellStyle name="Comma 3 3 2 2 2 4 3 2 2" xfId="27944" xr:uid="{8C5F6183-4995-4502-90B5-E1631128E04F}"/>
    <cellStyle name="Comma 3 3 2 2 2 4 3 2 2 2" xfId="58768" xr:uid="{112B2132-C18E-460D-A091-A38BB06403B7}"/>
    <cellStyle name="Comma 3 3 2 2 2 4 3 2 3" xfId="43358" xr:uid="{3D7064E2-9802-4555-83F7-6613B503B981}"/>
    <cellStyle name="Comma 3 3 2 2 2 4 3 3" xfId="20135" xr:uid="{C4B186C1-811B-4742-8DC9-DE967EDC8F83}"/>
    <cellStyle name="Comma 3 3 2 2 2 4 3 3 2" xfId="50959" xr:uid="{F7DB31C4-C789-42CD-9BFD-9F7340AB2BF8}"/>
    <cellStyle name="Comma 3 3 2 2 2 4 3 4" xfId="35549" xr:uid="{98B5F943-4F1F-40BE-A8BA-DAD5BDD12FB5}"/>
    <cellStyle name="Comma 3 3 2 2 2 4 4" xfId="8730" xr:uid="{CA226284-E862-4F28-905A-3F7AB9439242}"/>
    <cellStyle name="Comma 3 3 2 2 2 4 4 2" xfId="24141" xr:uid="{E3C2C27B-C62F-4421-A992-C5C0B5A32421}"/>
    <cellStyle name="Comma 3 3 2 2 2 4 4 2 2" xfId="54965" xr:uid="{4F52B4B3-85A9-4727-8DB6-13E1A24A9E88}"/>
    <cellStyle name="Comma 3 3 2 2 2 4 4 3" xfId="39555" xr:uid="{CA784814-8264-4676-85A3-48353F9FC72B}"/>
    <cellStyle name="Comma 3 3 2 2 2 4 5" xfId="16332" xr:uid="{BE25767D-7987-49BC-97ED-CF0F36391A9B}"/>
    <cellStyle name="Comma 3 3 2 2 2 4 5 2" xfId="47156" xr:uid="{DCB5F9E8-90FA-4C4C-B55A-C2DB69742E7C}"/>
    <cellStyle name="Comma 3 3 2 2 2 4 6" xfId="31746" xr:uid="{3341DEB5-A4E0-4162-A78B-439BC88167A1}"/>
    <cellStyle name="Comma 3 3 2 2 2 5" xfId="1552" xr:uid="{C3DFB4AE-9C9C-4395-8036-A6DB52A5DC96}"/>
    <cellStyle name="Comma 3 3 2 2 2 5 2" xfId="3451" xr:uid="{5449BAB2-8A65-46DE-830D-58F6F2A1D592}"/>
    <cellStyle name="Comma 3 3 2 2 2 5 2 2" xfId="7254" xr:uid="{70A0533F-3FEB-48B1-BF11-BE8D609FF82B}"/>
    <cellStyle name="Comma 3 3 2 2 2 5 2 2 2" xfId="15065" xr:uid="{7A932103-5192-4564-8D47-32F3841C1A41}"/>
    <cellStyle name="Comma 3 3 2 2 2 5 2 2 2 2" xfId="30476" xr:uid="{9462B1EA-C704-4AAE-88A8-6EEFC5F1211B}"/>
    <cellStyle name="Comma 3 3 2 2 2 5 2 2 2 2 2" xfId="61300" xr:uid="{F8C6C8F8-4690-4310-A1CB-8E58FC1730ED}"/>
    <cellStyle name="Comma 3 3 2 2 2 5 2 2 2 3" xfId="45890" xr:uid="{38F9C6D5-F753-4D08-8179-3B31818B0ED5}"/>
    <cellStyle name="Comma 3 3 2 2 2 5 2 2 3" xfId="22667" xr:uid="{E24C3561-4B22-4569-A4DA-48663263981A}"/>
    <cellStyle name="Comma 3 3 2 2 2 5 2 2 3 2" xfId="53491" xr:uid="{AF56A0D0-E153-4372-BDA7-07789E3BE9A2}"/>
    <cellStyle name="Comma 3 3 2 2 2 5 2 2 4" xfId="38081" xr:uid="{8FFE3275-8AEF-4925-9A60-9E5EA72B5153}"/>
    <cellStyle name="Comma 3 3 2 2 2 5 2 3" xfId="11262" xr:uid="{573F9DAE-3FEF-49BA-AA65-0980E0FD9626}"/>
    <cellStyle name="Comma 3 3 2 2 2 5 2 3 2" xfId="26673" xr:uid="{A9FD7B87-CDF7-4653-AD8C-B7C1A1B07DB4}"/>
    <cellStyle name="Comma 3 3 2 2 2 5 2 3 2 2" xfId="57497" xr:uid="{7EB19A8A-8CF2-40BD-8E61-62FC222E4732}"/>
    <cellStyle name="Comma 3 3 2 2 2 5 2 3 3" xfId="42087" xr:uid="{610A7BA8-DFFD-42A9-BC26-C2B4F40CC757}"/>
    <cellStyle name="Comma 3 3 2 2 2 5 2 4" xfId="18864" xr:uid="{DD4B16F4-69E7-4764-8E3B-9AE5FBA2FA1A}"/>
    <cellStyle name="Comma 3 3 2 2 2 5 2 4 2" xfId="49688" xr:uid="{776347CC-EFAB-4409-8B07-4E4208968C56}"/>
    <cellStyle name="Comma 3 3 2 2 2 5 2 5" xfId="34278" xr:uid="{4B59ADC2-3B5A-42E6-94D1-347C5A10DAB4}"/>
    <cellStyle name="Comma 3 3 2 2 2 5 3" xfId="5355" xr:uid="{7A2FD775-4DA9-4E77-8D22-D7B8485BC532}"/>
    <cellStyle name="Comma 3 3 2 2 2 5 3 2" xfId="13166" xr:uid="{21AFA9DF-5C29-4B76-9091-743845732197}"/>
    <cellStyle name="Comma 3 3 2 2 2 5 3 2 2" xfId="28577" xr:uid="{17AFE840-0C72-4B3C-8361-E0C4F4F448FA}"/>
    <cellStyle name="Comma 3 3 2 2 2 5 3 2 2 2" xfId="59401" xr:uid="{0C1B6892-AC07-43C2-9050-3F9FCBDBE28D}"/>
    <cellStyle name="Comma 3 3 2 2 2 5 3 2 3" xfId="43991" xr:uid="{6C0103E6-17E2-49C6-ABCC-480B6DE84BC4}"/>
    <cellStyle name="Comma 3 3 2 2 2 5 3 3" xfId="20768" xr:uid="{C3335A52-289E-45C0-A284-C7BAB52F2DBB}"/>
    <cellStyle name="Comma 3 3 2 2 2 5 3 3 2" xfId="51592" xr:uid="{6EE127F1-6433-4E88-9D78-99E28CBD1691}"/>
    <cellStyle name="Comma 3 3 2 2 2 5 3 4" xfId="36182" xr:uid="{6D637693-977C-488E-A9CF-72E41EFD4F40}"/>
    <cellStyle name="Comma 3 3 2 2 2 5 4" xfId="9363" xr:uid="{AB7A95CA-779D-40D9-8B9C-6E15FD8896D3}"/>
    <cellStyle name="Comma 3 3 2 2 2 5 4 2" xfId="24774" xr:uid="{E37DF65B-6DE4-4642-B7E6-96A4409D69B3}"/>
    <cellStyle name="Comma 3 3 2 2 2 5 4 2 2" xfId="55598" xr:uid="{2F7B7272-DAED-4634-8D08-97939D508BCE}"/>
    <cellStyle name="Comma 3 3 2 2 2 5 4 3" xfId="40188" xr:uid="{0529AB65-A10C-494C-8BE8-D1098DF74B78}"/>
    <cellStyle name="Comma 3 3 2 2 2 5 5" xfId="16965" xr:uid="{08C9DFCD-CEB8-4DF0-A322-F0062A41D78F}"/>
    <cellStyle name="Comma 3 3 2 2 2 5 5 2" xfId="47789" xr:uid="{DD685AB5-89F4-4023-B61D-CD9CF127B42F}"/>
    <cellStyle name="Comma 3 3 2 2 2 5 6" xfId="32379" xr:uid="{21F74CA0-6DCE-4DBC-B8EE-60A6CC0C7E51}"/>
    <cellStyle name="Comma 3 3 2 2 2 6" xfId="2185" xr:uid="{8E4D6E3D-7447-4E68-8374-B80B5B98561E}"/>
    <cellStyle name="Comma 3 3 2 2 2 6 2" xfId="5988" xr:uid="{98C068F3-B3E7-4D7F-87EA-20DFA410200B}"/>
    <cellStyle name="Comma 3 3 2 2 2 6 2 2" xfId="13799" xr:uid="{6B7AB6C0-A722-4EE3-90F5-A2BB0D27DCEE}"/>
    <cellStyle name="Comma 3 3 2 2 2 6 2 2 2" xfId="29210" xr:uid="{AE9AC6FF-B326-403A-A4EE-E9897F26C331}"/>
    <cellStyle name="Comma 3 3 2 2 2 6 2 2 2 2" xfId="60034" xr:uid="{A817F57D-48DB-4074-AA12-D272A8495BC3}"/>
    <cellStyle name="Comma 3 3 2 2 2 6 2 2 3" xfId="44624" xr:uid="{C70B1A18-4640-4976-BF11-09F616028223}"/>
    <cellStyle name="Comma 3 3 2 2 2 6 2 3" xfId="21401" xr:uid="{C8E41F41-4B30-4AD1-87E3-F160B3E909FB}"/>
    <cellStyle name="Comma 3 3 2 2 2 6 2 3 2" xfId="52225" xr:uid="{8E1F2886-5671-4DBB-B08E-E51F29C994F5}"/>
    <cellStyle name="Comma 3 3 2 2 2 6 2 4" xfId="36815" xr:uid="{22800D60-EF93-42B1-8A77-4613E065F959}"/>
    <cellStyle name="Comma 3 3 2 2 2 6 3" xfId="9996" xr:uid="{7C5C9666-6D91-480D-8D54-EA9D86FAA1C5}"/>
    <cellStyle name="Comma 3 3 2 2 2 6 3 2" xfId="25407" xr:uid="{6AE17787-BF87-4614-81CB-BB3A3098E11A}"/>
    <cellStyle name="Comma 3 3 2 2 2 6 3 2 2" xfId="56231" xr:uid="{336E2F74-0371-4860-9D01-8FAACE308FC4}"/>
    <cellStyle name="Comma 3 3 2 2 2 6 3 3" xfId="40821" xr:uid="{865E2A55-EFA9-4148-965B-AD2287F08D16}"/>
    <cellStyle name="Comma 3 3 2 2 2 6 4" xfId="17598" xr:uid="{124F844C-BF69-495E-82FF-FDF701E328EA}"/>
    <cellStyle name="Comma 3 3 2 2 2 6 4 2" xfId="48422" xr:uid="{04475562-ECEC-4634-83D5-14500EE4778F}"/>
    <cellStyle name="Comma 3 3 2 2 2 6 5" xfId="33012" xr:uid="{244D314C-1810-4E94-97A6-C3A363C68076}"/>
    <cellStyle name="Comma 3 3 2 2 2 7" xfId="4089" xr:uid="{A771AA3D-19C7-42B2-BDD7-472ED6B2362C}"/>
    <cellStyle name="Comma 3 3 2 2 2 7 2" xfId="11900" xr:uid="{998BE4FA-FCBB-4C18-8BDE-377E231754FE}"/>
    <cellStyle name="Comma 3 3 2 2 2 7 2 2" xfId="27311" xr:uid="{23353102-1F60-41C6-8AE3-5517B35ACDC8}"/>
    <cellStyle name="Comma 3 3 2 2 2 7 2 2 2" xfId="58135" xr:uid="{062B2848-3D2F-4422-BB83-824D198D1516}"/>
    <cellStyle name="Comma 3 3 2 2 2 7 2 3" xfId="42725" xr:uid="{D467A1C3-4110-4042-A6B6-23C03AC2EF6E}"/>
    <cellStyle name="Comma 3 3 2 2 2 7 3" xfId="19502" xr:uid="{001829EC-E7A8-4212-9E75-A851AEF19A82}"/>
    <cellStyle name="Comma 3 3 2 2 2 7 3 2" xfId="50326" xr:uid="{D0EDD194-FE21-4BE7-A598-695DBDC0D54E}"/>
    <cellStyle name="Comma 3 3 2 2 2 7 4" xfId="34916" xr:uid="{3AA1C42A-B52C-4CD7-91E7-21304BEB41B9}"/>
    <cellStyle name="Comma 3 3 2 2 2 8" xfId="8097" xr:uid="{07954D24-3ADF-4F78-B609-F261E1DE8970}"/>
    <cellStyle name="Comma 3 3 2 2 2 8 2" xfId="23508" xr:uid="{1272F331-0ABD-4440-B743-EDCAA0E27BE7}"/>
    <cellStyle name="Comma 3 3 2 2 2 8 2 2" xfId="54332" xr:uid="{24993C02-4A28-4C21-A124-58AC7C5E4272}"/>
    <cellStyle name="Comma 3 3 2 2 2 8 3" xfId="38922" xr:uid="{C26F17ED-5307-4DF7-BC6A-6ADAE0F60597}"/>
    <cellStyle name="Comma 3 3 2 2 2 9" xfId="7888" xr:uid="{EDDBECDE-DDE8-4B2C-A08B-CEB19EB746FE}"/>
    <cellStyle name="Comma 3 3 2 2 2 9 2" xfId="23299" xr:uid="{75177EF6-7F6D-41DE-B5A9-049A7685A9AB}"/>
    <cellStyle name="Comma 3 3 2 2 2 9 2 2" xfId="54123" xr:uid="{D00BC984-022A-446D-A0C6-BE5FE9921458}"/>
    <cellStyle name="Comma 3 3 2 2 2 9 3" xfId="38713" xr:uid="{2D0F0439-7601-4B4E-8056-49E32209354E}"/>
    <cellStyle name="Comma 3 3 2 2 3" xfId="626" xr:uid="{2A4EEACE-A699-4AB8-8FC1-4F6A9DFB0BD6}"/>
    <cellStyle name="Comma 3 3 2 2 3 2" xfId="1259" xr:uid="{49815EDD-509C-4959-B415-430FD9D4655D}"/>
    <cellStyle name="Comma 3 3 2 2 3 2 2" xfId="3158" xr:uid="{A099D5B8-EE28-41BB-9A27-F9CC9243D72C}"/>
    <cellStyle name="Comma 3 3 2 2 3 2 2 2" xfId="6961" xr:uid="{6F870C57-0A80-429C-AE06-B7135ECCD67B}"/>
    <cellStyle name="Comma 3 3 2 2 3 2 2 2 2" xfId="14772" xr:uid="{2E6B08D8-8352-4A16-8AF6-420D1D042143}"/>
    <cellStyle name="Comma 3 3 2 2 3 2 2 2 2 2" xfId="30183" xr:uid="{2F9AB595-B17C-407A-91E4-2CB76BF67206}"/>
    <cellStyle name="Comma 3 3 2 2 3 2 2 2 2 2 2" xfId="61007" xr:uid="{FEA9C5C9-FFB8-4C6E-97FA-0F42ABE53E7A}"/>
    <cellStyle name="Comma 3 3 2 2 3 2 2 2 2 3" xfId="45597" xr:uid="{1ADB7BA4-45ED-47C0-A326-CC0BBE60A878}"/>
    <cellStyle name="Comma 3 3 2 2 3 2 2 2 3" xfId="22374" xr:uid="{91AC5DEB-9BA6-4CE1-AE0A-3AD126A472CE}"/>
    <cellStyle name="Comma 3 3 2 2 3 2 2 2 3 2" xfId="53198" xr:uid="{5C280807-BB8F-4349-9E95-768DC4DD7679}"/>
    <cellStyle name="Comma 3 3 2 2 3 2 2 2 4" xfId="37788" xr:uid="{F0D12BAA-B292-4E47-A3C4-C20BB4606A84}"/>
    <cellStyle name="Comma 3 3 2 2 3 2 2 3" xfId="10969" xr:uid="{BBC9AC42-3C95-4734-86FB-D6137B050163}"/>
    <cellStyle name="Comma 3 3 2 2 3 2 2 3 2" xfId="26380" xr:uid="{646CF357-5519-49D3-BBE1-66DACB9C76F4}"/>
    <cellStyle name="Comma 3 3 2 2 3 2 2 3 2 2" xfId="57204" xr:uid="{B817158C-6096-4F7B-882B-3172CAD6C121}"/>
    <cellStyle name="Comma 3 3 2 2 3 2 2 3 3" xfId="41794" xr:uid="{2EF80A13-BFCF-4A20-9E47-D241AAD3A990}"/>
    <cellStyle name="Comma 3 3 2 2 3 2 2 4" xfId="18571" xr:uid="{99921B8A-ED8A-478E-A02E-E3B3EAE473B6}"/>
    <cellStyle name="Comma 3 3 2 2 3 2 2 4 2" xfId="49395" xr:uid="{76932B28-87E6-4581-8B13-00DF222389E8}"/>
    <cellStyle name="Comma 3 3 2 2 3 2 2 5" xfId="33985" xr:uid="{B35270AB-5FE1-4E16-9F55-9D3B968DD394}"/>
    <cellStyle name="Comma 3 3 2 2 3 2 3" xfId="5062" xr:uid="{5E716E96-54EC-4883-8BD7-C9BFB9A3E071}"/>
    <cellStyle name="Comma 3 3 2 2 3 2 3 2" xfId="12873" xr:uid="{EE57B635-C40A-41FB-86E4-E790A3CCB255}"/>
    <cellStyle name="Comma 3 3 2 2 3 2 3 2 2" xfId="28284" xr:uid="{25653550-81AE-4108-B46B-616FF4F0AE46}"/>
    <cellStyle name="Comma 3 3 2 2 3 2 3 2 2 2" xfId="59108" xr:uid="{35ACE97B-662F-47C3-99A8-837D7627AE2D}"/>
    <cellStyle name="Comma 3 3 2 2 3 2 3 2 3" xfId="43698" xr:uid="{BBA9FD32-84CD-4C9B-938B-E59A1CE6B70A}"/>
    <cellStyle name="Comma 3 3 2 2 3 2 3 3" xfId="20475" xr:uid="{D55EEB6E-F002-4C1C-9EB3-24F0970B4C4C}"/>
    <cellStyle name="Comma 3 3 2 2 3 2 3 3 2" xfId="51299" xr:uid="{B25A45D7-1760-40E6-BBCC-81CDBF025378}"/>
    <cellStyle name="Comma 3 3 2 2 3 2 3 4" xfId="35889" xr:uid="{5E26E1A3-8C42-4B22-83C9-DF1E0AE74E72}"/>
    <cellStyle name="Comma 3 3 2 2 3 2 4" xfId="9070" xr:uid="{A8BD5E80-D755-4389-9A6B-424BD41BBE49}"/>
    <cellStyle name="Comma 3 3 2 2 3 2 4 2" xfId="24481" xr:uid="{AC6F2FAD-B9A1-49E1-ABE1-E2F066708D50}"/>
    <cellStyle name="Comma 3 3 2 2 3 2 4 2 2" xfId="55305" xr:uid="{56B49A2B-E27F-4B94-9DD5-8C184BA600BA}"/>
    <cellStyle name="Comma 3 3 2 2 3 2 4 3" xfId="39895" xr:uid="{52D30ED8-C8C7-40C5-9C9A-87B0DBD0A987}"/>
    <cellStyle name="Comma 3 3 2 2 3 2 5" xfId="16672" xr:uid="{054DBA3B-FE74-43FB-AEF7-F8C7ADF71688}"/>
    <cellStyle name="Comma 3 3 2 2 3 2 5 2" xfId="47496" xr:uid="{415891D1-E39F-431F-B7C4-E20EA2D62BD1}"/>
    <cellStyle name="Comma 3 3 2 2 3 2 6" xfId="32086" xr:uid="{A6A14F00-572D-48F2-8A51-F93CC0988B5C}"/>
    <cellStyle name="Comma 3 3 2 2 3 3" xfId="1892" xr:uid="{E16605AB-82DB-478D-B12C-EE38B15BD213}"/>
    <cellStyle name="Comma 3 3 2 2 3 3 2" xfId="3791" xr:uid="{FD9A5D17-4288-40EB-8A71-5499947BC00E}"/>
    <cellStyle name="Comma 3 3 2 2 3 3 2 2" xfId="7594" xr:uid="{4B2918B8-B67A-49C9-A5AD-5350BA5F00DF}"/>
    <cellStyle name="Comma 3 3 2 2 3 3 2 2 2" xfId="15405" xr:uid="{F447EF52-2EA1-4900-A956-3DC6956FD6BD}"/>
    <cellStyle name="Comma 3 3 2 2 3 3 2 2 2 2" xfId="30816" xr:uid="{302B9F69-93B1-419D-B3AD-2BA116A0CC10}"/>
    <cellStyle name="Comma 3 3 2 2 3 3 2 2 2 2 2" xfId="61640" xr:uid="{0A3300E4-84CA-4872-BE1C-E98C2AE63C60}"/>
    <cellStyle name="Comma 3 3 2 2 3 3 2 2 2 3" xfId="46230" xr:uid="{E03CB58A-BF88-4760-B579-EB964A14535F}"/>
    <cellStyle name="Comma 3 3 2 2 3 3 2 2 3" xfId="23007" xr:uid="{C7644169-C003-4350-8411-C03ECEB58D5E}"/>
    <cellStyle name="Comma 3 3 2 2 3 3 2 2 3 2" xfId="53831" xr:uid="{B72C2238-FD67-48FB-AA6D-C277C9DCAFC2}"/>
    <cellStyle name="Comma 3 3 2 2 3 3 2 2 4" xfId="38421" xr:uid="{C1BB841C-B762-4F41-A4A2-85275D877F11}"/>
    <cellStyle name="Comma 3 3 2 2 3 3 2 3" xfId="11602" xr:uid="{D9E1366D-49C1-48F2-8733-F574B41BFFB1}"/>
    <cellStyle name="Comma 3 3 2 2 3 3 2 3 2" xfId="27013" xr:uid="{DEA100DF-6942-4576-BF9B-2159C61AD80C}"/>
    <cellStyle name="Comma 3 3 2 2 3 3 2 3 2 2" xfId="57837" xr:uid="{C9E6DBF6-91A0-49B8-ADF2-39962C242545}"/>
    <cellStyle name="Comma 3 3 2 2 3 3 2 3 3" xfId="42427" xr:uid="{C083055E-53D5-43AD-812F-F1BB12161C5C}"/>
    <cellStyle name="Comma 3 3 2 2 3 3 2 4" xfId="19204" xr:uid="{4748488A-47F7-4F4A-93F9-0C1FAB2AE431}"/>
    <cellStyle name="Comma 3 3 2 2 3 3 2 4 2" xfId="50028" xr:uid="{EC3DC593-534B-4AE9-A227-02AAE6DE6F1A}"/>
    <cellStyle name="Comma 3 3 2 2 3 3 2 5" xfId="34618" xr:uid="{DC11B596-95C5-4E34-BD5E-836E8AD35518}"/>
    <cellStyle name="Comma 3 3 2 2 3 3 3" xfId="5695" xr:uid="{B8727236-A11F-45B8-8AF4-9BFB8E72BC21}"/>
    <cellStyle name="Comma 3 3 2 2 3 3 3 2" xfId="13506" xr:uid="{1FF838D9-0B69-4801-B500-C674044AD75D}"/>
    <cellStyle name="Comma 3 3 2 2 3 3 3 2 2" xfId="28917" xr:uid="{2329CD04-D539-45A4-9DAB-21069058E4D0}"/>
    <cellStyle name="Comma 3 3 2 2 3 3 3 2 2 2" xfId="59741" xr:uid="{ABA4E09D-5778-4C71-B41C-D70567F107AF}"/>
    <cellStyle name="Comma 3 3 2 2 3 3 3 2 3" xfId="44331" xr:uid="{131C8899-41E5-475B-A6DD-BB6A68FF2B97}"/>
    <cellStyle name="Comma 3 3 2 2 3 3 3 3" xfId="21108" xr:uid="{2F8B566D-0BDE-4442-AAD6-2B0A2FBF423C}"/>
    <cellStyle name="Comma 3 3 2 2 3 3 3 3 2" xfId="51932" xr:uid="{57000C41-011A-42E7-8B23-980DD593B900}"/>
    <cellStyle name="Comma 3 3 2 2 3 3 3 4" xfId="36522" xr:uid="{3ADD1A23-7F61-4474-8CC4-4F411EE0C409}"/>
    <cellStyle name="Comma 3 3 2 2 3 3 4" xfId="9703" xr:uid="{CA0ABCDD-6940-4A81-90BA-D4712E532794}"/>
    <cellStyle name="Comma 3 3 2 2 3 3 4 2" xfId="25114" xr:uid="{CF52D44C-D656-48E0-94A5-E8387743FA89}"/>
    <cellStyle name="Comma 3 3 2 2 3 3 4 2 2" xfId="55938" xr:uid="{3FF0A6FD-03AC-4F3C-9190-5A470362882E}"/>
    <cellStyle name="Comma 3 3 2 2 3 3 4 3" xfId="40528" xr:uid="{8CD78E28-99FE-436A-94D9-E05417F9CD96}"/>
    <cellStyle name="Comma 3 3 2 2 3 3 5" xfId="17305" xr:uid="{88DC9999-B394-4410-89C7-DABBE6F842A2}"/>
    <cellStyle name="Comma 3 3 2 2 3 3 5 2" xfId="48129" xr:uid="{E86D4931-E0F3-490A-856C-58501600C068}"/>
    <cellStyle name="Comma 3 3 2 2 3 3 6" xfId="32719" xr:uid="{F454A32F-9F7C-44F0-9BA6-3276B13E52DA}"/>
    <cellStyle name="Comma 3 3 2 2 3 4" xfId="2525" xr:uid="{2855FC5E-6ABD-41B9-B9D4-13BFBF4D4513}"/>
    <cellStyle name="Comma 3 3 2 2 3 4 2" xfId="6328" xr:uid="{DD0698DF-CB56-4A17-904C-40925ECA5CC2}"/>
    <cellStyle name="Comma 3 3 2 2 3 4 2 2" xfId="14139" xr:uid="{E422F34F-E0CF-4A98-BEA7-122BBF94D2DF}"/>
    <cellStyle name="Comma 3 3 2 2 3 4 2 2 2" xfId="29550" xr:uid="{535E9531-3349-4AD5-943A-FEF0A9F34920}"/>
    <cellStyle name="Comma 3 3 2 2 3 4 2 2 2 2" xfId="60374" xr:uid="{D615EF23-A967-40BC-B68F-E813D0677AEE}"/>
    <cellStyle name="Comma 3 3 2 2 3 4 2 2 3" xfId="44964" xr:uid="{66BD1B29-9629-46D4-9E44-EA78B1E80C1E}"/>
    <cellStyle name="Comma 3 3 2 2 3 4 2 3" xfId="21741" xr:uid="{AAEF6DC9-5DD3-46D2-8DB5-1D1619497384}"/>
    <cellStyle name="Comma 3 3 2 2 3 4 2 3 2" xfId="52565" xr:uid="{4ED800FE-63A8-4CFC-807B-AC1393547DDF}"/>
    <cellStyle name="Comma 3 3 2 2 3 4 2 4" xfId="37155" xr:uid="{300970DF-332B-40A0-94F9-D1A2950B77E5}"/>
    <cellStyle name="Comma 3 3 2 2 3 4 3" xfId="10336" xr:uid="{5E1CDAC8-C9F0-43C0-8273-CA7A238F34AA}"/>
    <cellStyle name="Comma 3 3 2 2 3 4 3 2" xfId="25747" xr:uid="{95872B6B-C081-4A0E-A823-36BD716999DF}"/>
    <cellStyle name="Comma 3 3 2 2 3 4 3 2 2" xfId="56571" xr:uid="{422768B9-00B6-4851-9289-B06F32407EFC}"/>
    <cellStyle name="Comma 3 3 2 2 3 4 3 3" xfId="41161" xr:uid="{C601B8D8-6118-4844-8190-3F50C28FCCC4}"/>
    <cellStyle name="Comma 3 3 2 2 3 4 4" xfId="17938" xr:uid="{26801319-6CBD-41CF-9BC1-B26555E43ABE}"/>
    <cellStyle name="Comma 3 3 2 2 3 4 4 2" xfId="48762" xr:uid="{DDDF6B04-02C1-4805-A678-3548C63ACD2D}"/>
    <cellStyle name="Comma 3 3 2 2 3 4 5" xfId="33352" xr:uid="{C63994A2-C497-42AA-9E78-12BBB6A44820}"/>
    <cellStyle name="Comma 3 3 2 2 3 5" xfId="4429" xr:uid="{7A6F5C3E-A55D-4188-8ED5-18E5A786E377}"/>
    <cellStyle name="Comma 3 3 2 2 3 5 2" xfId="12240" xr:uid="{C636BD2C-FFF8-447D-BFA3-5FDE08BAEF12}"/>
    <cellStyle name="Comma 3 3 2 2 3 5 2 2" xfId="27651" xr:uid="{D11156F4-D133-4507-8F9A-9B299CD0ABA4}"/>
    <cellStyle name="Comma 3 3 2 2 3 5 2 2 2" xfId="58475" xr:uid="{83E3D6F4-625C-4018-B10C-0C15631E1B76}"/>
    <cellStyle name="Comma 3 3 2 2 3 5 2 3" xfId="43065" xr:uid="{DC3AE070-FD4D-4BE6-B599-E86DFEAF684F}"/>
    <cellStyle name="Comma 3 3 2 2 3 5 3" xfId="19842" xr:uid="{05F89284-9F2C-47B7-9016-AD14EA50907A}"/>
    <cellStyle name="Comma 3 3 2 2 3 5 3 2" xfId="50666" xr:uid="{E29C8A73-6493-45C3-9510-15EE0A4F91CE}"/>
    <cellStyle name="Comma 3 3 2 2 3 5 4" xfId="35256" xr:uid="{0BBB2312-D004-4205-81A7-10ACF29170C4}"/>
    <cellStyle name="Comma 3 3 2 2 3 6" xfId="8437" xr:uid="{E2B11400-1A7F-408D-9A6B-E7ABF30BC613}"/>
    <cellStyle name="Comma 3 3 2 2 3 6 2" xfId="23848" xr:uid="{C5B591A4-56B6-4078-8689-BD12865C610F}"/>
    <cellStyle name="Comma 3 3 2 2 3 6 2 2" xfId="54672" xr:uid="{4F66E1D2-B2A4-4718-A953-A48A22862BCE}"/>
    <cellStyle name="Comma 3 3 2 2 3 6 3" xfId="39262" xr:uid="{A1AA4A10-DA74-43D2-A255-F949CEB21FC7}"/>
    <cellStyle name="Comma 3 3 2 2 3 7" xfId="16039" xr:uid="{CE7513C4-B1FA-4684-9185-65AE8914D79C}"/>
    <cellStyle name="Comma 3 3 2 2 3 7 2" xfId="46863" xr:uid="{058754E9-A803-4E2E-AF93-F124455294DF}"/>
    <cellStyle name="Comma 3 3 2 2 3 8" xfId="31453" xr:uid="{0FEB0FDC-A44B-4F53-B68C-C208C27E5ECB}"/>
    <cellStyle name="Comma 3 3 2 2 4" xfId="417" xr:uid="{FC314AD7-1E41-4936-B606-4F8869EFF65A}"/>
    <cellStyle name="Comma 3 3 2 2 4 2" xfId="1050" xr:uid="{B3213442-2BE7-49AF-901B-DF85A32F606E}"/>
    <cellStyle name="Comma 3 3 2 2 4 2 2" xfId="2949" xr:uid="{71351E1B-C332-4925-8B78-91116F2FC32B}"/>
    <cellStyle name="Comma 3 3 2 2 4 2 2 2" xfId="6752" xr:uid="{B4C90C5C-E72C-4941-9D89-A7DC45EA5BBC}"/>
    <cellStyle name="Comma 3 3 2 2 4 2 2 2 2" xfId="14563" xr:uid="{774BEA41-AF40-4D63-9670-E2E90FCEB111}"/>
    <cellStyle name="Comma 3 3 2 2 4 2 2 2 2 2" xfId="29974" xr:uid="{1263204A-9989-40B4-BBF3-CDCBE60767E2}"/>
    <cellStyle name="Comma 3 3 2 2 4 2 2 2 2 2 2" xfId="60798" xr:uid="{CECAA59A-E843-44D9-A965-462DC6954A92}"/>
    <cellStyle name="Comma 3 3 2 2 4 2 2 2 2 3" xfId="45388" xr:uid="{5BC65879-7FF5-4A70-BF82-9F6EFA0687D5}"/>
    <cellStyle name="Comma 3 3 2 2 4 2 2 2 3" xfId="22165" xr:uid="{BAEA383F-1FA9-4E73-8513-35B62CDF40FC}"/>
    <cellStyle name="Comma 3 3 2 2 4 2 2 2 3 2" xfId="52989" xr:uid="{AE6FE24C-03D6-4077-994F-F6C732F5D657}"/>
    <cellStyle name="Comma 3 3 2 2 4 2 2 2 4" xfId="37579" xr:uid="{7499EC58-8606-4421-8C35-7B845242285B}"/>
    <cellStyle name="Comma 3 3 2 2 4 2 2 3" xfId="10760" xr:uid="{B99352D8-5D91-43FB-B425-8756186781AB}"/>
    <cellStyle name="Comma 3 3 2 2 4 2 2 3 2" xfId="26171" xr:uid="{B74DC03E-5847-42FC-BC51-D8101113EB6C}"/>
    <cellStyle name="Comma 3 3 2 2 4 2 2 3 2 2" xfId="56995" xr:uid="{06BE9243-0232-4F69-90BC-BF07643BF652}"/>
    <cellStyle name="Comma 3 3 2 2 4 2 2 3 3" xfId="41585" xr:uid="{6FB52CA7-6BF5-4037-8BC1-476BD8ABD342}"/>
    <cellStyle name="Comma 3 3 2 2 4 2 2 4" xfId="18362" xr:uid="{DDE302A4-AF6A-474E-AE89-618B839F447B}"/>
    <cellStyle name="Comma 3 3 2 2 4 2 2 4 2" xfId="49186" xr:uid="{0D076A93-2355-418E-807F-A07E6BD5BBBB}"/>
    <cellStyle name="Comma 3 3 2 2 4 2 2 5" xfId="33776" xr:uid="{2A841947-83E2-4F7D-928A-E678AE6D0166}"/>
    <cellStyle name="Comma 3 3 2 2 4 2 3" xfId="4853" xr:uid="{1316751E-10B0-4916-B2B3-146546EF1F26}"/>
    <cellStyle name="Comma 3 3 2 2 4 2 3 2" xfId="12664" xr:uid="{BCCB418B-0CA3-4A3D-A2D4-A1FDCD219B05}"/>
    <cellStyle name="Comma 3 3 2 2 4 2 3 2 2" xfId="28075" xr:uid="{B0BE72D7-5265-4B6F-B1BB-9901B5B8222C}"/>
    <cellStyle name="Comma 3 3 2 2 4 2 3 2 2 2" xfId="58899" xr:uid="{03D50C8C-B5D5-4243-9C1D-4F66348F7C07}"/>
    <cellStyle name="Comma 3 3 2 2 4 2 3 2 3" xfId="43489" xr:uid="{F0BD6619-6AA0-4A12-8DC6-D6A82F5CA11C}"/>
    <cellStyle name="Comma 3 3 2 2 4 2 3 3" xfId="20266" xr:uid="{16C12BDB-DDF1-4BE8-8858-83B6C02E4F45}"/>
    <cellStyle name="Comma 3 3 2 2 4 2 3 3 2" xfId="51090" xr:uid="{8B26E9E5-529C-42C3-9500-74720BD6AB99}"/>
    <cellStyle name="Comma 3 3 2 2 4 2 3 4" xfId="35680" xr:uid="{0847981D-A0CB-4F40-89D6-2EA5259291C8}"/>
    <cellStyle name="Comma 3 3 2 2 4 2 4" xfId="8861" xr:uid="{59927A15-0764-4167-969F-54FE863BE86F}"/>
    <cellStyle name="Comma 3 3 2 2 4 2 4 2" xfId="24272" xr:uid="{670742FA-7CE9-4129-97B3-676B23736365}"/>
    <cellStyle name="Comma 3 3 2 2 4 2 4 2 2" xfId="55096" xr:uid="{96C00CED-8323-4237-ACDA-025AFDCCA646}"/>
    <cellStyle name="Comma 3 3 2 2 4 2 4 3" xfId="39686" xr:uid="{3ABEE62F-736A-4639-989F-9AEA29E63DF1}"/>
    <cellStyle name="Comma 3 3 2 2 4 2 5" xfId="16463" xr:uid="{9E1FA61A-C5C7-42DE-B833-EB20C639653F}"/>
    <cellStyle name="Comma 3 3 2 2 4 2 5 2" xfId="47287" xr:uid="{ADA59998-986E-4883-B9BE-55CDC8FE3783}"/>
    <cellStyle name="Comma 3 3 2 2 4 2 6" xfId="31877" xr:uid="{EC72B30D-3F50-4BD7-8DF5-B8BE3924D944}"/>
    <cellStyle name="Comma 3 3 2 2 4 3" xfId="1683" xr:uid="{241FAB60-D3C0-4EB7-9240-EF7B4E47926A}"/>
    <cellStyle name="Comma 3 3 2 2 4 3 2" xfId="3582" xr:uid="{932BB934-74E7-4692-80A4-3F3EF543963E}"/>
    <cellStyle name="Comma 3 3 2 2 4 3 2 2" xfId="7385" xr:uid="{B4CF1D5F-6066-45FE-ACA5-D67DA0972A6E}"/>
    <cellStyle name="Comma 3 3 2 2 4 3 2 2 2" xfId="15196" xr:uid="{BDA093DE-B10E-43FC-B8B1-7FDBB3B24941}"/>
    <cellStyle name="Comma 3 3 2 2 4 3 2 2 2 2" xfId="30607" xr:uid="{6D5934B7-4B33-4744-9E16-3ED4462D55DA}"/>
    <cellStyle name="Comma 3 3 2 2 4 3 2 2 2 2 2" xfId="61431" xr:uid="{0A37B335-608F-40CA-B055-E3AB5766F823}"/>
    <cellStyle name="Comma 3 3 2 2 4 3 2 2 2 3" xfId="46021" xr:uid="{E10D2FDD-9C66-4CBB-BC8A-80470A7942E7}"/>
    <cellStyle name="Comma 3 3 2 2 4 3 2 2 3" xfId="22798" xr:uid="{11D86DD6-4131-486D-90D5-FD1FFF0BD41E}"/>
    <cellStyle name="Comma 3 3 2 2 4 3 2 2 3 2" xfId="53622" xr:uid="{8FD95981-4711-4D2D-BF22-430C737ED2BC}"/>
    <cellStyle name="Comma 3 3 2 2 4 3 2 2 4" xfId="38212" xr:uid="{8A2C33CF-A7C2-443D-B781-53108028843D}"/>
    <cellStyle name="Comma 3 3 2 2 4 3 2 3" xfId="11393" xr:uid="{BD5BE181-DA4C-4C10-9813-6743032644E0}"/>
    <cellStyle name="Comma 3 3 2 2 4 3 2 3 2" xfId="26804" xr:uid="{37E3A744-82C0-4D10-8D4B-41D57B4C5ABA}"/>
    <cellStyle name="Comma 3 3 2 2 4 3 2 3 2 2" xfId="57628" xr:uid="{824B706F-6E16-47FB-B41C-FE8765A3A962}"/>
    <cellStyle name="Comma 3 3 2 2 4 3 2 3 3" xfId="42218" xr:uid="{7C65CB85-18FC-4F51-9FFD-2ACDDCC62507}"/>
    <cellStyle name="Comma 3 3 2 2 4 3 2 4" xfId="18995" xr:uid="{F9AFAC88-0970-45E1-AC50-2F373C1BD968}"/>
    <cellStyle name="Comma 3 3 2 2 4 3 2 4 2" xfId="49819" xr:uid="{9E0625A1-4A2B-49FF-8131-74F58C20A00E}"/>
    <cellStyle name="Comma 3 3 2 2 4 3 2 5" xfId="34409" xr:uid="{5EF02484-6C79-48C0-B809-7115AFBF8AF3}"/>
    <cellStyle name="Comma 3 3 2 2 4 3 3" xfId="5486" xr:uid="{B5DB9023-D25E-4C8D-A548-39758025DC9C}"/>
    <cellStyle name="Comma 3 3 2 2 4 3 3 2" xfId="13297" xr:uid="{1BB5820D-F2A6-4791-A423-53C36A2B205B}"/>
    <cellStyle name="Comma 3 3 2 2 4 3 3 2 2" xfId="28708" xr:uid="{0934D53B-A773-46C6-8619-672C2FCBD76A}"/>
    <cellStyle name="Comma 3 3 2 2 4 3 3 2 2 2" xfId="59532" xr:uid="{434EE4E9-CB3C-4C50-8FAE-53D7B2DFD1D7}"/>
    <cellStyle name="Comma 3 3 2 2 4 3 3 2 3" xfId="44122" xr:uid="{14C19E26-8E85-4BFD-A183-57B41563A655}"/>
    <cellStyle name="Comma 3 3 2 2 4 3 3 3" xfId="20899" xr:uid="{974ECB1D-F1F2-43BA-851A-9A243A68B361}"/>
    <cellStyle name="Comma 3 3 2 2 4 3 3 3 2" xfId="51723" xr:uid="{BF339E93-E990-44BF-8F52-68017FD000CE}"/>
    <cellStyle name="Comma 3 3 2 2 4 3 3 4" xfId="36313" xr:uid="{EEC24CE6-7C86-44AF-B6CE-3470CBEEFA07}"/>
    <cellStyle name="Comma 3 3 2 2 4 3 4" xfId="9494" xr:uid="{F16EFE2C-82CA-4B10-BCD5-6EC517F09D42}"/>
    <cellStyle name="Comma 3 3 2 2 4 3 4 2" xfId="24905" xr:uid="{363360EE-8E53-460E-82A7-A6E5C0282F10}"/>
    <cellStyle name="Comma 3 3 2 2 4 3 4 2 2" xfId="55729" xr:uid="{03865AE1-2A9C-4FB7-9BCB-BB9E09D72AD0}"/>
    <cellStyle name="Comma 3 3 2 2 4 3 4 3" xfId="40319" xr:uid="{97E68072-F4E4-496F-978B-68158029C71E}"/>
    <cellStyle name="Comma 3 3 2 2 4 3 5" xfId="17096" xr:uid="{0A0E9211-85ED-4552-8206-D6D5F8CC3007}"/>
    <cellStyle name="Comma 3 3 2 2 4 3 5 2" xfId="47920" xr:uid="{34EDB2E3-DED7-4A00-8335-CBE645789A1F}"/>
    <cellStyle name="Comma 3 3 2 2 4 3 6" xfId="32510" xr:uid="{EF306A7C-4373-4B88-93B2-5F48F2F300F8}"/>
    <cellStyle name="Comma 3 3 2 2 4 4" xfId="2316" xr:uid="{31662F6D-5425-4CF9-9B44-192567CA331C}"/>
    <cellStyle name="Comma 3 3 2 2 4 4 2" xfId="6119" xr:uid="{8385813A-DB41-4C2B-A7DE-F601B1F1CA9A}"/>
    <cellStyle name="Comma 3 3 2 2 4 4 2 2" xfId="13930" xr:uid="{B88530C1-02B2-406E-A0F6-F75531F8A395}"/>
    <cellStyle name="Comma 3 3 2 2 4 4 2 2 2" xfId="29341" xr:uid="{FBF63287-D03C-435F-919B-59B086628EC4}"/>
    <cellStyle name="Comma 3 3 2 2 4 4 2 2 2 2" xfId="60165" xr:uid="{14C7D514-9FE3-4D35-89F3-DB6274FC2D4C}"/>
    <cellStyle name="Comma 3 3 2 2 4 4 2 2 3" xfId="44755" xr:uid="{06AC3668-C5CA-44E8-96A7-881C9F4F6A4B}"/>
    <cellStyle name="Comma 3 3 2 2 4 4 2 3" xfId="21532" xr:uid="{C743790E-476A-4C11-9E12-5424B8B6D692}"/>
    <cellStyle name="Comma 3 3 2 2 4 4 2 3 2" xfId="52356" xr:uid="{D5D24A65-2E95-4346-B9BE-023F253A2EE9}"/>
    <cellStyle name="Comma 3 3 2 2 4 4 2 4" xfId="36946" xr:uid="{933FD254-8BE8-4168-99BD-683937232A24}"/>
    <cellStyle name="Comma 3 3 2 2 4 4 3" xfId="10127" xr:uid="{2525A22D-36C9-4040-8254-8FE28D016F96}"/>
    <cellStyle name="Comma 3 3 2 2 4 4 3 2" xfId="25538" xr:uid="{5844C60B-49E2-453F-A135-F44B5F0562C3}"/>
    <cellStyle name="Comma 3 3 2 2 4 4 3 2 2" xfId="56362" xr:uid="{255DA182-8F48-40B5-8033-FFD4E8A035DA}"/>
    <cellStyle name="Comma 3 3 2 2 4 4 3 3" xfId="40952" xr:uid="{2269D26F-D24B-41E3-96BB-8270C6F69DC8}"/>
    <cellStyle name="Comma 3 3 2 2 4 4 4" xfId="17729" xr:uid="{10B6421E-B658-4DC8-9E0C-DA9BF6FA5026}"/>
    <cellStyle name="Comma 3 3 2 2 4 4 4 2" xfId="48553" xr:uid="{2F04AB00-5DEA-4245-9074-EA5D0C50DC74}"/>
    <cellStyle name="Comma 3 3 2 2 4 4 5" xfId="33143" xr:uid="{E0F636C0-2B87-4C44-ABA8-84426C15F5E6}"/>
    <cellStyle name="Comma 3 3 2 2 4 5" xfId="4220" xr:uid="{68FD5368-6AC6-4612-8724-08B6CB5876CB}"/>
    <cellStyle name="Comma 3 3 2 2 4 5 2" xfId="12031" xr:uid="{2D1F3D64-3398-4797-B52D-565CCC19997A}"/>
    <cellStyle name="Comma 3 3 2 2 4 5 2 2" xfId="27442" xr:uid="{471F11D4-B5C6-4B50-9052-CE59588CE170}"/>
    <cellStyle name="Comma 3 3 2 2 4 5 2 2 2" xfId="58266" xr:uid="{50789CA3-ECFE-4A7E-9374-4E9FD283C50E}"/>
    <cellStyle name="Comma 3 3 2 2 4 5 2 3" xfId="42856" xr:uid="{EBF9ACBC-5F00-4CD4-A539-65D689EAEAFE}"/>
    <cellStyle name="Comma 3 3 2 2 4 5 3" xfId="19633" xr:uid="{CA7EC526-62DD-467D-B8E0-4D2B7A89E46D}"/>
    <cellStyle name="Comma 3 3 2 2 4 5 3 2" xfId="50457" xr:uid="{EBB74672-539E-4F07-9D3E-3DDB342F7C29}"/>
    <cellStyle name="Comma 3 3 2 2 4 5 4" xfId="35047" xr:uid="{594702D3-9223-47FC-9A01-90C676673CAA}"/>
    <cellStyle name="Comma 3 3 2 2 4 6" xfId="8228" xr:uid="{86B43E9D-FF4C-47FB-BB7C-AD2B83D3A363}"/>
    <cellStyle name="Comma 3 3 2 2 4 6 2" xfId="23639" xr:uid="{F8F72604-4414-4FB7-AD2D-6DCF6F8D8648}"/>
    <cellStyle name="Comma 3 3 2 2 4 6 2 2" xfId="54463" xr:uid="{1F5B68D2-09A9-412C-BB02-719BA827D6AD}"/>
    <cellStyle name="Comma 3 3 2 2 4 6 3" xfId="39053" xr:uid="{4A5470A1-B058-4407-9818-86D64FB03434}"/>
    <cellStyle name="Comma 3 3 2 2 4 7" xfId="15830" xr:uid="{5DA7DD6E-9453-4C3E-AAC6-4A2D295E1CC1}"/>
    <cellStyle name="Comma 3 3 2 2 4 7 2" xfId="46654" xr:uid="{D5D7A5A7-5E63-47F7-AD2A-EDEDAE002989}"/>
    <cellStyle name="Comma 3 3 2 2 4 8" xfId="31244" xr:uid="{5999D518-6AB9-4F5D-AC3E-C4FFCB6B278E}"/>
    <cellStyle name="Comma 3 3 2 2 5" xfId="837" xr:uid="{97BA6017-A722-4268-A570-71651C65A53F}"/>
    <cellStyle name="Comma 3 3 2 2 5 2" xfId="2736" xr:uid="{7EEC3560-3730-4F1F-9D0D-6D0501F0454F}"/>
    <cellStyle name="Comma 3 3 2 2 5 2 2" xfId="6539" xr:uid="{792204B5-43B2-4E0A-8F3E-89DFF91CDB33}"/>
    <cellStyle name="Comma 3 3 2 2 5 2 2 2" xfId="14350" xr:uid="{0A287872-1AD0-4454-9D8C-667079220D02}"/>
    <cellStyle name="Comma 3 3 2 2 5 2 2 2 2" xfId="29761" xr:uid="{44907CEB-49A2-411F-AA12-578E71157F53}"/>
    <cellStyle name="Comma 3 3 2 2 5 2 2 2 2 2" xfId="60585" xr:uid="{3BDA47C6-664E-4D49-BC21-F54C3FB24C89}"/>
    <cellStyle name="Comma 3 3 2 2 5 2 2 2 3" xfId="45175" xr:uid="{A0A4FF55-A69D-4BB2-A5D2-7CF232FD710B}"/>
    <cellStyle name="Comma 3 3 2 2 5 2 2 3" xfId="21952" xr:uid="{A13DF119-6890-4345-835C-2F0A45985DD5}"/>
    <cellStyle name="Comma 3 3 2 2 5 2 2 3 2" xfId="52776" xr:uid="{A2F67297-5DDB-4E3B-B1D8-BEAE08224311}"/>
    <cellStyle name="Comma 3 3 2 2 5 2 2 4" xfId="37366" xr:uid="{4DE2E98B-B90D-43EC-867F-E8F7CE30D2BE}"/>
    <cellStyle name="Comma 3 3 2 2 5 2 3" xfId="10547" xr:uid="{1DB825D1-06A7-46E6-8306-1539D7AC4120}"/>
    <cellStyle name="Comma 3 3 2 2 5 2 3 2" xfId="25958" xr:uid="{B5800A10-A364-4AB0-956D-B65F55DAF5DF}"/>
    <cellStyle name="Comma 3 3 2 2 5 2 3 2 2" xfId="56782" xr:uid="{A3AC9CD9-2270-4996-8ED4-038959B6002B}"/>
    <cellStyle name="Comma 3 3 2 2 5 2 3 3" xfId="41372" xr:uid="{41712A27-9418-485D-BE20-BE4968F44DC5}"/>
    <cellStyle name="Comma 3 3 2 2 5 2 4" xfId="18149" xr:uid="{D61C0D55-97E5-4CAD-9017-B9D7A54C4D79}"/>
    <cellStyle name="Comma 3 3 2 2 5 2 4 2" xfId="48973" xr:uid="{B0059A4B-C290-4BC8-AF4D-90CE21F70CCD}"/>
    <cellStyle name="Comma 3 3 2 2 5 2 5" xfId="33563" xr:uid="{A7DFEC8E-9745-4F14-9980-6194990F557B}"/>
    <cellStyle name="Comma 3 3 2 2 5 3" xfId="4640" xr:uid="{303FDB83-19B7-4FAF-AFE6-90717001BB79}"/>
    <cellStyle name="Comma 3 3 2 2 5 3 2" xfId="12451" xr:uid="{E0EC83DB-2BFA-4359-B1A6-3A68DCEDABA7}"/>
    <cellStyle name="Comma 3 3 2 2 5 3 2 2" xfId="27862" xr:uid="{BE897F7A-E36B-4AFD-8E0C-015469CCDE99}"/>
    <cellStyle name="Comma 3 3 2 2 5 3 2 2 2" xfId="58686" xr:uid="{3634E26D-6891-476D-97E6-D5DC9D362C85}"/>
    <cellStyle name="Comma 3 3 2 2 5 3 2 3" xfId="43276" xr:uid="{44EFAE06-EC2E-4019-BB11-C0C7C7C15BB4}"/>
    <cellStyle name="Comma 3 3 2 2 5 3 3" xfId="20053" xr:uid="{8B569BF0-C686-40ED-A984-00FC608D91D2}"/>
    <cellStyle name="Comma 3 3 2 2 5 3 3 2" xfId="50877" xr:uid="{20205D60-F5AD-4D5D-B549-A231AB44C394}"/>
    <cellStyle name="Comma 3 3 2 2 5 3 4" xfId="35467" xr:uid="{B8234A2B-5E19-4955-8202-DF3D61317B98}"/>
    <cellStyle name="Comma 3 3 2 2 5 4" xfId="8648" xr:uid="{B5EFAC03-F02F-4CE6-AB66-D8E8735355E8}"/>
    <cellStyle name="Comma 3 3 2 2 5 4 2" xfId="24059" xr:uid="{B9BBFA42-CD0D-4D94-A173-421993E1463F}"/>
    <cellStyle name="Comma 3 3 2 2 5 4 2 2" xfId="54883" xr:uid="{A87930E5-2A1F-4AE0-B49B-073B423E3733}"/>
    <cellStyle name="Comma 3 3 2 2 5 4 3" xfId="39473" xr:uid="{80515A42-1361-4955-BB74-E7E9555EBCAC}"/>
    <cellStyle name="Comma 3 3 2 2 5 5" xfId="16250" xr:uid="{F89B7C10-2A67-4CED-B3CB-636BBA9B6D7C}"/>
    <cellStyle name="Comma 3 3 2 2 5 5 2" xfId="47074" xr:uid="{17F14758-C570-4823-A177-E31DA4F8A2F1}"/>
    <cellStyle name="Comma 3 3 2 2 5 6" xfId="31664" xr:uid="{BE74A00A-245A-498D-982E-3D92AEBFD816}"/>
    <cellStyle name="Comma 3 3 2 2 6" xfId="1470" xr:uid="{E8C87792-AA7E-43D6-A575-E8F2D6220E1B}"/>
    <cellStyle name="Comma 3 3 2 2 6 2" xfId="3369" xr:uid="{DACD7402-F1CB-45CF-9AC7-7916B945C922}"/>
    <cellStyle name="Comma 3 3 2 2 6 2 2" xfId="7172" xr:uid="{C132E8F4-D17B-4889-B45E-0A650D3C4535}"/>
    <cellStyle name="Comma 3 3 2 2 6 2 2 2" xfId="14983" xr:uid="{DF50F748-820E-4F96-A628-A988F7A60B5D}"/>
    <cellStyle name="Comma 3 3 2 2 6 2 2 2 2" xfId="30394" xr:uid="{495CF1BB-F04C-4F39-8F88-F2992A69BF1A}"/>
    <cellStyle name="Comma 3 3 2 2 6 2 2 2 2 2" xfId="61218" xr:uid="{D8C46A01-1925-4AF0-9C62-EBE710668B88}"/>
    <cellStyle name="Comma 3 3 2 2 6 2 2 2 3" xfId="45808" xr:uid="{34F26D67-8DCF-476A-9678-37C79DECE818}"/>
    <cellStyle name="Comma 3 3 2 2 6 2 2 3" xfId="22585" xr:uid="{53C50A78-5106-400D-A2B5-543B2F1B0EB3}"/>
    <cellStyle name="Comma 3 3 2 2 6 2 2 3 2" xfId="53409" xr:uid="{B1580F14-07F0-461D-B8A6-002694205B80}"/>
    <cellStyle name="Comma 3 3 2 2 6 2 2 4" xfId="37999" xr:uid="{25F03D84-83D9-4B38-9339-21ECC3D4E8E3}"/>
    <cellStyle name="Comma 3 3 2 2 6 2 3" xfId="11180" xr:uid="{E59081AA-18AD-408B-9211-335B1E095C11}"/>
    <cellStyle name="Comma 3 3 2 2 6 2 3 2" xfId="26591" xr:uid="{9FAC45C5-07CD-457D-9BFF-708254164C61}"/>
    <cellStyle name="Comma 3 3 2 2 6 2 3 2 2" xfId="57415" xr:uid="{B7F11809-CB14-4FCF-9081-D60AB472CA66}"/>
    <cellStyle name="Comma 3 3 2 2 6 2 3 3" xfId="42005" xr:uid="{3A433780-E5DE-43BF-8577-609274AC091D}"/>
    <cellStyle name="Comma 3 3 2 2 6 2 4" xfId="18782" xr:uid="{3D97E221-C5D4-42BD-860D-F3EF3BA36148}"/>
    <cellStyle name="Comma 3 3 2 2 6 2 4 2" xfId="49606" xr:uid="{4A6AC284-98C1-4C50-A08F-0E58E5E17A99}"/>
    <cellStyle name="Comma 3 3 2 2 6 2 5" xfId="34196" xr:uid="{5DA3325F-18F0-4C92-BC70-D13CD16C1D9E}"/>
    <cellStyle name="Comma 3 3 2 2 6 3" xfId="5273" xr:uid="{5D10326B-0730-4263-8A67-A268623431E8}"/>
    <cellStyle name="Comma 3 3 2 2 6 3 2" xfId="13084" xr:uid="{68DDBC64-C6C4-43AB-9A67-E93B95D6F827}"/>
    <cellStyle name="Comma 3 3 2 2 6 3 2 2" xfId="28495" xr:uid="{BA8CB3C3-B959-4C18-89E4-053E9C830FF9}"/>
    <cellStyle name="Comma 3 3 2 2 6 3 2 2 2" xfId="59319" xr:uid="{9D34547B-99FA-4456-BC68-585079FA7E21}"/>
    <cellStyle name="Comma 3 3 2 2 6 3 2 3" xfId="43909" xr:uid="{42438728-07E5-4471-BF88-6C293D1F3A1A}"/>
    <cellStyle name="Comma 3 3 2 2 6 3 3" xfId="20686" xr:uid="{F5597EBF-C03D-41AB-B51B-B04ECDB4A426}"/>
    <cellStyle name="Comma 3 3 2 2 6 3 3 2" xfId="51510" xr:uid="{23D3A4D3-92D7-483E-AFC9-BE449AE9373E}"/>
    <cellStyle name="Comma 3 3 2 2 6 3 4" xfId="36100" xr:uid="{BD6C5E58-4063-4B46-AC4A-34521788D653}"/>
    <cellStyle name="Comma 3 3 2 2 6 4" xfId="9281" xr:uid="{A8E2D313-1B9E-46C7-8B4E-2C280C314D0D}"/>
    <cellStyle name="Comma 3 3 2 2 6 4 2" xfId="24692" xr:uid="{D2E1F437-A696-4ED2-BA89-7B8D4837445E}"/>
    <cellStyle name="Comma 3 3 2 2 6 4 2 2" xfId="55516" xr:uid="{20729AEF-7022-403C-8910-A56494DF06AF}"/>
    <cellStyle name="Comma 3 3 2 2 6 4 3" xfId="40106" xr:uid="{20636652-3530-477D-8B7A-404CDBE5E1ED}"/>
    <cellStyle name="Comma 3 3 2 2 6 5" xfId="16883" xr:uid="{B36F9E30-D2A6-4317-989A-6975D031E72A}"/>
    <cellStyle name="Comma 3 3 2 2 6 5 2" xfId="47707" xr:uid="{31850A7E-3BBD-47A1-8B02-F7F906B4C596}"/>
    <cellStyle name="Comma 3 3 2 2 6 6" xfId="32297" xr:uid="{5565FF04-6B9B-4336-845E-92922CE5AD25}"/>
    <cellStyle name="Comma 3 3 2 2 7" xfId="2103" xr:uid="{B509F947-E76A-4E98-8BCE-3A1774B68F4D}"/>
    <cellStyle name="Comma 3 3 2 2 7 2" xfId="5906" xr:uid="{F80BE2F7-9016-4B42-AC46-9F6129159EB4}"/>
    <cellStyle name="Comma 3 3 2 2 7 2 2" xfId="13717" xr:uid="{C05D403F-30AB-4082-BDCE-A1C04CBB2392}"/>
    <cellStyle name="Comma 3 3 2 2 7 2 2 2" xfId="29128" xr:uid="{BBBC554B-532B-445C-962C-7860C5CFCEDB}"/>
    <cellStyle name="Comma 3 3 2 2 7 2 2 2 2" xfId="59952" xr:uid="{79DF797F-5D3C-469C-B538-7035EBEB0965}"/>
    <cellStyle name="Comma 3 3 2 2 7 2 2 3" xfId="44542" xr:uid="{035AF707-0FEB-4607-9964-2348FDF342A4}"/>
    <cellStyle name="Comma 3 3 2 2 7 2 3" xfId="21319" xr:uid="{A311B0D6-9974-48A5-B63F-4FDF73AB8DA1}"/>
    <cellStyle name="Comma 3 3 2 2 7 2 3 2" xfId="52143" xr:uid="{AE900AA8-C53D-4103-900B-6769ADA26D4E}"/>
    <cellStyle name="Comma 3 3 2 2 7 2 4" xfId="36733" xr:uid="{A28F9691-7653-4F04-A0BE-C4C65ACDCFBD}"/>
    <cellStyle name="Comma 3 3 2 2 7 3" xfId="9914" xr:uid="{7658E699-934F-41D1-9412-D859C415B6E0}"/>
    <cellStyle name="Comma 3 3 2 2 7 3 2" xfId="25325" xr:uid="{E36D6E07-496C-4109-8586-3085132D133F}"/>
    <cellStyle name="Comma 3 3 2 2 7 3 2 2" xfId="56149" xr:uid="{E428D591-B9A4-4F7A-B28C-E8C5688C0822}"/>
    <cellStyle name="Comma 3 3 2 2 7 3 3" xfId="40739" xr:uid="{EA01D552-5280-44C1-8E10-1457166A99C1}"/>
    <cellStyle name="Comma 3 3 2 2 7 4" xfId="17516" xr:uid="{F7CB8176-1121-4D6A-B235-CD97E8BDC706}"/>
    <cellStyle name="Comma 3 3 2 2 7 4 2" xfId="48340" xr:uid="{D5C5CB18-E98D-4F3C-A841-9DF496AF2559}"/>
    <cellStyle name="Comma 3 3 2 2 7 5" xfId="32930" xr:uid="{510DA5D5-B940-4E9A-B95B-2BF549C0F977}"/>
    <cellStyle name="Comma 3 3 2 2 8" xfId="4007" xr:uid="{FC5D3D2B-B513-46C4-822E-571679FE8D06}"/>
    <cellStyle name="Comma 3 3 2 2 8 2" xfId="11818" xr:uid="{EB874B8F-D80E-44AF-AFD2-660726F9FB84}"/>
    <cellStyle name="Comma 3 3 2 2 8 2 2" xfId="27229" xr:uid="{3F16E017-273E-41EC-AA3A-A07F6EC19C35}"/>
    <cellStyle name="Comma 3 3 2 2 8 2 2 2" xfId="58053" xr:uid="{FF7BA9FA-D8AD-4B81-9A09-FD17087BB852}"/>
    <cellStyle name="Comma 3 3 2 2 8 2 3" xfId="42643" xr:uid="{1D4490C6-8804-4479-813B-DA962BEC7E5C}"/>
    <cellStyle name="Comma 3 3 2 2 8 3" xfId="19420" xr:uid="{D7860EC3-9A72-4DEF-8088-DC1B49E5F8EF}"/>
    <cellStyle name="Comma 3 3 2 2 8 3 2" xfId="50244" xr:uid="{16A58868-DC83-4D51-810A-2E2A87EDC8D1}"/>
    <cellStyle name="Comma 3 3 2 2 8 4" xfId="34834" xr:uid="{29CFD152-CD37-48A4-B8DF-058C55CBBA48}"/>
    <cellStyle name="Comma 3 3 2 2 9" xfId="8015" xr:uid="{ADE0671A-9E34-47DC-A99F-16549819D91C}"/>
    <cellStyle name="Comma 3 3 2 2 9 2" xfId="23426" xr:uid="{7BEB6F15-3218-4A09-B89E-070703F3203B}"/>
    <cellStyle name="Comma 3 3 2 2 9 2 2" xfId="54250" xr:uid="{7AF61100-2991-4259-B053-D9266B2CB374}"/>
    <cellStyle name="Comma 3 3 2 2 9 3" xfId="38840" xr:uid="{AC85E9CE-0F9C-441D-8636-C9960DF8990D}"/>
    <cellStyle name="Comma 3 3 2 3" xfId="243" xr:uid="{86F8A1CA-239D-433E-AB6F-AD225A39DBCA}"/>
    <cellStyle name="Comma 3 3 2 3 10" xfId="15657" xr:uid="{D7261DB7-6B99-4F7F-912D-B1A52B6C74A4}"/>
    <cellStyle name="Comma 3 3 2 3 10 2" xfId="46481" xr:uid="{8A7A32EC-12DD-494D-8C41-8C06AD79F0F5}"/>
    <cellStyle name="Comma 3 3 2 3 11" xfId="31071" xr:uid="{EF014E9B-D65F-4982-9DCF-B566251D0A45}"/>
    <cellStyle name="Comma 3 3 2 3 2" xfId="666" xr:uid="{388357BD-B1A0-44C4-A164-0CEACECCAA2F}"/>
    <cellStyle name="Comma 3 3 2 3 2 2" xfId="1299" xr:uid="{BB06F0BE-DBF6-47D5-AE77-4CB00E6E1D25}"/>
    <cellStyle name="Comma 3 3 2 3 2 2 2" xfId="3198" xr:uid="{C90EAA60-553B-4FB9-862B-0C495E530B9C}"/>
    <cellStyle name="Comma 3 3 2 3 2 2 2 2" xfId="7001" xr:uid="{0C56CC8B-2505-4AAD-A3C8-09BC85AC1305}"/>
    <cellStyle name="Comma 3 3 2 3 2 2 2 2 2" xfId="14812" xr:uid="{056ACC9B-05FE-450A-8048-C118AC77105E}"/>
    <cellStyle name="Comma 3 3 2 3 2 2 2 2 2 2" xfId="30223" xr:uid="{46E5DC6A-E586-4A2C-BE1F-D5F5F181AE2F}"/>
    <cellStyle name="Comma 3 3 2 3 2 2 2 2 2 2 2" xfId="61047" xr:uid="{69C3BD66-9842-4471-9DFB-6BFFEB21E26C}"/>
    <cellStyle name="Comma 3 3 2 3 2 2 2 2 2 3" xfId="45637" xr:uid="{EA70333B-26D7-4CBC-B4C7-983A20B97786}"/>
    <cellStyle name="Comma 3 3 2 3 2 2 2 2 3" xfId="22414" xr:uid="{095D31B4-7391-4E49-80B1-2AAF68BD475C}"/>
    <cellStyle name="Comma 3 3 2 3 2 2 2 2 3 2" xfId="53238" xr:uid="{5DB2A9F9-00C4-43AF-8685-99D8B502F86F}"/>
    <cellStyle name="Comma 3 3 2 3 2 2 2 2 4" xfId="37828" xr:uid="{0D49DC40-9E18-412A-AAA1-F0810355ECFD}"/>
    <cellStyle name="Comma 3 3 2 3 2 2 2 3" xfId="11009" xr:uid="{4E3903B6-8F08-484D-84FF-29D6AAB81E74}"/>
    <cellStyle name="Comma 3 3 2 3 2 2 2 3 2" xfId="26420" xr:uid="{5FDAAD9A-4BE9-4869-9F40-4D6B5C3E5F01}"/>
    <cellStyle name="Comma 3 3 2 3 2 2 2 3 2 2" xfId="57244" xr:uid="{88C33B9A-1337-47E2-BD07-3668A15FFA92}"/>
    <cellStyle name="Comma 3 3 2 3 2 2 2 3 3" xfId="41834" xr:uid="{4DC8B171-BB44-49DD-BE11-20F8950CDD61}"/>
    <cellStyle name="Comma 3 3 2 3 2 2 2 4" xfId="18611" xr:uid="{BCA8CAF4-524F-410B-ABBE-2A1C15938EFA}"/>
    <cellStyle name="Comma 3 3 2 3 2 2 2 4 2" xfId="49435" xr:uid="{7984E3BB-F56B-466B-903D-D62650FD699E}"/>
    <cellStyle name="Comma 3 3 2 3 2 2 2 5" xfId="34025" xr:uid="{C9611F0D-7D8A-4137-862D-086B2428491B}"/>
    <cellStyle name="Comma 3 3 2 3 2 2 3" xfId="5102" xr:uid="{E6630B13-05ED-4666-8AAC-67F8E96C43B7}"/>
    <cellStyle name="Comma 3 3 2 3 2 2 3 2" xfId="12913" xr:uid="{5E943FCF-4A3C-4DD5-B306-50222AE6EB32}"/>
    <cellStyle name="Comma 3 3 2 3 2 2 3 2 2" xfId="28324" xr:uid="{74320DCC-5506-480C-BC77-AE5C6CFFDA1F}"/>
    <cellStyle name="Comma 3 3 2 3 2 2 3 2 2 2" xfId="59148" xr:uid="{83D51D8C-A754-4411-A95C-A11EC815B27D}"/>
    <cellStyle name="Comma 3 3 2 3 2 2 3 2 3" xfId="43738" xr:uid="{8EC83725-D999-44A2-B9A6-CEAD155BE392}"/>
    <cellStyle name="Comma 3 3 2 3 2 2 3 3" xfId="20515" xr:uid="{7C0A4672-D622-4A87-94E1-F9C9C48423D3}"/>
    <cellStyle name="Comma 3 3 2 3 2 2 3 3 2" xfId="51339" xr:uid="{38754742-9A4F-4F13-8E37-1F1F138BC132}"/>
    <cellStyle name="Comma 3 3 2 3 2 2 3 4" xfId="35929" xr:uid="{4B0BD6FD-0532-4DC3-8B17-D9ACFB2B0F72}"/>
    <cellStyle name="Comma 3 3 2 3 2 2 4" xfId="9110" xr:uid="{B82BBB13-7DC2-4692-BEA9-CC2DE1F0D732}"/>
    <cellStyle name="Comma 3 3 2 3 2 2 4 2" xfId="24521" xr:uid="{6CD6360A-D4C4-4465-B78C-2581334575E6}"/>
    <cellStyle name="Comma 3 3 2 3 2 2 4 2 2" xfId="55345" xr:uid="{16F7DDD4-68BB-4296-BD18-C534A5A706D0}"/>
    <cellStyle name="Comma 3 3 2 3 2 2 4 3" xfId="39935" xr:uid="{B1BF961B-73B4-4A03-A409-F806D624E1F0}"/>
    <cellStyle name="Comma 3 3 2 3 2 2 5" xfId="16712" xr:uid="{E84CD730-CE2C-41F3-9AFD-9B88DE20D7F4}"/>
    <cellStyle name="Comma 3 3 2 3 2 2 5 2" xfId="47536" xr:uid="{6439A40C-12DE-45DB-9F0A-81D9B891C8E7}"/>
    <cellStyle name="Comma 3 3 2 3 2 2 6" xfId="32126" xr:uid="{A3224883-39A5-4672-BDCD-25FB6BCD7DC0}"/>
    <cellStyle name="Comma 3 3 2 3 2 3" xfId="1932" xr:uid="{FAC8884F-7B41-4BF4-842C-325FC7461321}"/>
    <cellStyle name="Comma 3 3 2 3 2 3 2" xfId="3831" xr:uid="{27AD7236-6F81-4F6E-939B-DF5A85E8B531}"/>
    <cellStyle name="Comma 3 3 2 3 2 3 2 2" xfId="7634" xr:uid="{1BABEDE7-6A80-4F7B-8ABA-FA7A51A280D3}"/>
    <cellStyle name="Comma 3 3 2 3 2 3 2 2 2" xfId="15445" xr:uid="{FC4E5FA1-B3FB-41F9-8C00-E586174B75EE}"/>
    <cellStyle name="Comma 3 3 2 3 2 3 2 2 2 2" xfId="30856" xr:uid="{AD486051-9220-4D45-8566-6D3C696D0E90}"/>
    <cellStyle name="Comma 3 3 2 3 2 3 2 2 2 2 2" xfId="61680" xr:uid="{7C8B19E8-9565-47A1-9C20-523571358DC5}"/>
    <cellStyle name="Comma 3 3 2 3 2 3 2 2 2 3" xfId="46270" xr:uid="{830771FE-BF2F-4E31-82FC-2DBE21055C6D}"/>
    <cellStyle name="Comma 3 3 2 3 2 3 2 2 3" xfId="23047" xr:uid="{F0638E97-33C3-43BD-A5DE-424C1069F98E}"/>
    <cellStyle name="Comma 3 3 2 3 2 3 2 2 3 2" xfId="53871" xr:uid="{5697333A-A46E-4539-8D74-46A546B93E4D}"/>
    <cellStyle name="Comma 3 3 2 3 2 3 2 2 4" xfId="38461" xr:uid="{E5B70A69-5DFD-48EA-A8DE-E52F9E518C33}"/>
    <cellStyle name="Comma 3 3 2 3 2 3 2 3" xfId="11642" xr:uid="{9C36DA57-56B2-40F3-9F45-12707AB8708D}"/>
    <cellStyle name="Comma 3 3 2 3 2 3 2 3 2" xfId="27053" xr:uid="{6AE841D9-450F-43DA-B2EF-F8997A0B7738}"/>
    <cellStyle name="Comma 3 3 2 3 2 3 2 3 2 2" xfId="57877" xr:uid="{1EAACF0B-7C98-4C86-A4CC-8F7E172CA1E6}"/>
    <cellStyle name="Comma 3 3 2 3 2 3 2 3 3" xfId="42467" xr:uid="{F5052A72-AC77-4B52-8413-5F6D515F62BA}"/>
    <cellStyle name="Comma 3 3 2 3 2 3 2 4" xfId="19244" xr:uid="{4BA00C03-0051-4A31-BD47-6C11B0BF716A}"/>
    <cellStyle name="Comma 3 3 2 3 2 3 2 4 2" xfId="50068" xr:uid="{7C1EFE4A-E9FC-418F-9EEC-6084B21504F0}"/>
    <cellStyle name="Comma 3 3 2 3 2 3 2 5" xfId="34658" xr:uid="{782A25AB-B65F-4094-AE41-D0BB41D9C1A3}"/>
    <cellStyle name="Comma 3 3 2 3 2 3 3" xfId="5735" xr:uid="{B2504AFD-6489-46A5-851F-E6E631F07524}"/>
    <cellStyle name="Comma 3 3 2 3 2 3 3 2" xfId="13546" xr:uid="{B11011BD-09DB-4233-A461-7E3DD38BDE44}"/>
    <cellStyle name="Comma 3 3 2 3 2 3 3 2 2" xfId="28957" xr:uid="{361784BB-F0CB-41FA-BDC1-62A3DD8AE525}"/>
    <cellStyle name="Comma 3 3 2 3 2 3 3 2 2 2" xfId="59781" xr:uid="{2C46CC12-7507-44F6-8193-C71954AD064D}"/>
    <cellStyle name="Comma 3 3 2 3 2 3 3 2 3" xfId="44371" xr:uid="{1FFA9654-6D23-42BB-89D9-873688D1B034}"/>
    <cellStyle name="Comma 3 3 2 3 2 3 3 3" xfId="21148" xr:uid="{537A1CAF-840C-4BB5-9152-F4051D50CF95}"/>
    <cellStyle name="Comma 3 3 2 3 2 3 3 3 2" xfId="51972" xr:uid="{D79D96DF-4023-4BE6-9C3E-729D34DA365C}"/>
    <cellStyle name="Comma 3 3 2 3 2 3 3 4" xfId="36562" xr:uid="{C03A3D5C-22D0-4A05-A296-7ACCEB21A2EF}"/>
    <cellStyle name="Comma 3 3 2 3 2 3 4" xfId="9743" xr:uid="{DC42744B-572F-48DA-8858-32ED2CE69C60}"/>
    <cellStyle name="Comma 3 3 2 3 2 3 4 2" xfId="25154" xr:uid="{C606AC6E-7E30-494B-BE2D-501363CA8F21}"/>
    <cellStyle name="Comma 3 3 2 3 2 3 4 2 2" xfId="55978" xr:uid="{AE798413-3874-4249-89F8-64E9A66EFEDC}"/>
    <cellStyle name="Comma 3 3 2 3 2 3 4 3" xfId="40568" xr:uid="{540405FD-3484-4D9A-A2EE-9BD6FCC7E8EA}"/>
    <cellStyle name="Comma 3 3 2 3 2 3 5" xfId="17345" xr:uid="{A15A0CA6-8A16-400C-BD57-288C2AFB0A2C}"/>
    <cellStyle name="Comma 3 3 2 3 2 3 5 2" xfId="48169" xr:uid="{93C0667C-B1F6-41F2-B7D9-D872874518DD}"/>
    <cellStyle name="Comma 3 3 2 3 2 3 6" xfId="32759" xr:uid="{154695B1-D78E-41E6-9F87-6867FF8A6697}"/>
    <cellStyle name="Comma 3 3 2 3 2 4" xfId="2565" xr:uid="{E54674AD-ADFB-4540-B772-219386F7D7F0}"/>
    <cellStyle name="Comma 3 3 2 3 2 4 2" xfId="6368" xr:uid="{2CCF8FE0-9E45-4EBF-A51E-1EFC09D16BEF}"/>
    <cellStyle name="Comma 3 3 2 3 2 4 2 2" xfId="14179" xr:uid="{459835CC-28FE-4EA0-9E0E-D7DD90353164}"/>
    <cellStyle name="Comma 3 3 2 3 2 4 2 2 2" xfId="29590" xr:uid="{79333BF5-DD5E-47A4-9AB9-A7454B7BCBAE}"/>
    <cellStyle name="Comma 3 3 2 3 2 4 2 2 2 2" xfId="60414" xr:uid="{44796C47-4DF9-4FCF-8366-190E17041762}"/>
    <cellStyle name="Comma 3 3 2 3 2 4 2 2 3" xfId="45004" xr:uid="{9034B0B6-69C6-45D1-B3E0-20C7B74FFFEA}"/>
    <cellStyle name="Comma 3 3 2 3 2 4 2 3" xfId="21781" xr:uid="{970FD642-EED7-445C-8C81-5B38ED1727A1}"/>
    <cellStyle name="Comma 3 3 2 3 2 4 2 3 2" xfId="52605" xr:uid="{F28A5F95-2C59-42FD-B315-73F4929685FE}"/>
    <cellStyle name="Comma 3 3 2 3 2 4 2 4" xfId="37195" xr:uid="{ABEE107E-3EAD-4AC6-A1F0-8DA8AD1589CA}"/>
    <cellStyle name="Comma 3 3 2 3 2 4 3" xfId="10376" xr:uid="{6DE904F1-F395-4A41-9934-0B73AAC37661}"/>
    <cellStyle name="Comma 3 3 2 3 2 4 3 2" xfId="25787" xr:uid="{9A7DB30B-95CA-4B5D-AE16-3DCA17F30CE0}"/>
    <cellStyle name="Comma 3 3 2 3 2 4 3 2 2" xfId="56611" xr:uid="{6B53783B-13ED-4B2F-8548-8E0A5E99F940}"/>
    <cellStyle name="Comma 3 3 2 3 2 4 3 3" xfId="41201" xr:uid="{F908289D-26DC-4448-9785-BEAE4D0841E2}"/>
    <cellStyle name="Comma 3 3 2 3 2 4 4" xfId="17978" xr:uid="{AF3DE5A1-B53A-4DB0-A3EF-8186C531C07C}"/>
    <cellStyle name="Comma 3 3 2 3 2 4 4 2" xfId="48802" xr:uid="{97DA02FF-5FAA-4DFD-ADC8-A307B8718E74}"/>
    <cellStyle name="Comma 3 3 2 3 2 4 5" xfId="33392" xr:uid="{1256A38A-21F6-41E1-9653-070F6B73DC4E}"/>
    <cellStyle name="Comma 3 3 2 3 2 5" xfId="4469" xr:uid="{E7A3566F-7CE4-4407-9C09-3BBA787B1EEE}"/>
    <cellStyle name="Comma 3 3 2 3 2 5 2" xfId="12280" xr:uid="{C6CA4AAF-79EE-4882-96F7-DD9385B382D0}"/>
    <cellStyle name="Comma 3 3 2 3 2 5 2 2" xfId="27691" xr:uid="{E6D0C3BD-554E-4231-8EB6-BB0F06D6360E}"/>
    <cellStyle name="Comma 3 3 2 3 2 5 2 2 2" xfId="58515" xr:uid="{E3F0E907-44E4-446C-BE38-4E6ECC141877}"/>
    <cellStyle name="Comma 3 3 2 3 2 5 2 3" xfId="43105" xr:uid="{D061D503-51C4-4EFD-992A-B60BC248DCC9}"/>
    <cellStyle name="Comma 3 3 2 3 2 5 3" xfId="19882" xr:uid="{2C8C8DF0-CCB7-40D4-BEE4-CB3F033CC204}"/>
    <cellStyle name="Comma 3 3 2 3 2 5 3 2" xfId="50706" xr:uid="{75ADA6AE-4917-4B6E-8870-7DF65710A294}"/>
    <cellStyle name="Comma 3 3 2 3 2 5 4" xfId="35296" xr:uid="{24B50775-23D4-44E1-AC3C-E939C2CC4F39}"/>
    <cellStyle name="Comma 3 3 2 3 2 6" xfId="8477" xr:uid="{19F1C0AC-20B1-44EB-A202-C6ECBA59646D}"/>
    <cellStyle name="Comma 3 3 2 3 2 6 2" xfId="23888" xr:uid="{9CFC3E1E-0E17-4EC6-A732-9DD424D53E24}"/>
    <cellStyle name="Comma 3 3 2 3 2 6 2 2" xfId="54712" xr:uid="{4BBB9B8F-490F-4AB2-B0A2-DABBBA4FA817}"/>
    <cellStyle name="Comma 3 3 2 3 2 6 3" xfId="39302" xr:uid="{83034C6B-2DE5-4CB6-9E3A-CB0FA37CB15A}"/>
    <cellStyle name="Comma 3 3 2 3 2 7" xfId="16079" xr:uid="{4BFD1A7E-0585-40A3-8358-10BFC926360F}"/>
    <cellStyle name="Comma 3 3 2 3 2 7 2" xfId="46903" xr:uid="{2EDC02CB-224D-4EF2-85E1-5EE474A3B973}"/>
    <cellStyle name="Comma 3 3 2 3 2 8" xfId="31493" xr:uid="{34F92894-4D18-4709-B20F-1DA854B661D8}"/>
    <cellStyle name="Comma 3 3 2 3 3" xfId="457" xr:uid="{CC61C489-F818-43F4-9B3E-6B5B6FC695CF}"/>
    <cellStyle name="Comma 3 3 2 3 3 2" xfId="1090" xr:uid="{D1C377A3-838C-4FA5-86A5-522E544A2A9E}"/>
    <cellStyle name="Comma 3 3 2 3 3 2 2" xfId="2989" xr:uid="{AD98C4BF-FB43-4ED7-BFF5-4B77C374BD6B}"/>
    <cellStyle name="Comma 3 3 2 3 3 2 2 2" xfId="6792" xr:uid="{6390E4FC-1574-4936-9847-898DEDCDCA6D}"/>
    <cellStyle name="Comma 3 3 2 3 3 2 2 2 2" xfId="14603" xr:uid="{643339C7-B1B0-4D5B-BFE7-791C2E34B190}"/>
    <cellStyle name="Comma 3 3 2 3 3 2 2 2 2 2" xfId="30014" xr:uid="{B0352DF4-9009-46D2-98CB-A6AC440A9885}"/>
    <cellStyle name="Comma 3 3 2 3 3 2 2 2 2 2 2" xfId="60838" xr:uid="{70DE1B91-1A91-42B4-8C0E-35CBF3CBFD82}"/>
    <cellStyle name="Comma 3 3 2 3 3 2 2 2 2 3" xfId="45428" xr:uid="{723912F5-5FBE-4D2B-B0D0-1B0803776642}"/>
    <cellStyle name="Comma 3 3 2 3 3 2 2 2 3" xfId="22205" xr:uid="{816D990C-9BDF-4C66-9032-17236AFD0C69}"/>
    <cellStyle name="Comma 3 3 2 3 3 2 2 2 3 2" xfId="53029" xr:uid="{773041F6-4BB2-4B67-9014-36100FC18628}"/>
    <cellStyle name="Comma 3 3 2 3 3 2 2 2 4" xfId="37619" xr:uid="{335E7A3E-14D5-42A4-BB7F-37872B2B88A5}"/>
    <cellStyle name="Comma 3 3 2 3 3 2 2 3" xfId="10800" xr:uid="{B30AD2B7-EB1C-407B-915F-7EAE945772D9}"/>
    <cellStyle name="Comma 3 3 2 3 3 2 2 3 2" xfId="26211" xr:uid="{8ADD0E24-F0B5-45AD-B532-E0C35D5825D9}"/>
    <cellStyle name="Comma 3 3 2 3 3 2 2 3 2 2" xfId="57035" xr:uid="{0B3FCCB9-7240-4B40-9C11-734FF4AE3CEC}"/>
    <cellStyle name="Comma 3 3 2 3 3 2 2 3 3" xfId="41625" xr:uid="{CBD6E8EA-30F4-4C2C-9E22-6EB0449A059A}"/>
    <cellStyle name="Comma 3 3 2 3 3 2 2 4" xfId="18402" xr:uid="{D72D167F-8578-41CC-8D41-FEA5BDE5A41E}"/>
    <cellStyle name="Comma 3 3 2 3 3 2 2 4 2" xfId="49226" xr:uid="{4145986A-5579-453D-8F08-0700D9FB3895}"/>
    <cellStyle name="Comma 3 3 2 3 3 2 2 5" xfId="33816" xr:uid="{070A111D-CA8A-411B-87BE-680F86A699ED}"/>
    <cellStyle name="Comma 3 3 2 3 3 2 3" xfId="4893" xr:uid="{BB6C7BA0-0BEE-481E-AFE4-42104FFB79B8}"/>
    <cellStyle name="Comma 3 3 2 3 3 2 3 2" xfId="12704" xr:uid="{4D042D55-AE78-4F00-AF00-44AFD87FA028}"/>
    <cellStyle name="Comma 3 3 2 3 3 2 3 2 2" xfId="28115" xr:uid="{FBAC9345-F40C-44BA-A439-4513887920D9}"/>
    <cellStyle name="Comma 3 3 2 3 3 2 3 2 2 2" xfId="58939" xr:uid="{532BB8EC-E877-42A8-A1BE-56304C5D0929}"/>
    <cellStyle name="Comma 3 3 2 3 3 2 3 2 3" xfId="43529" xr:uid="{55E255A3-5EF3-4681-A3D3-7D6D9C39F184}"/>
    <cellStyle name="Comma 3 3 2 3 3 2 3 3" xfId="20306" xr:uid="{6047722C-CAC4-47CF-BBFC-E4150272B7F3}"/>
    <cellStyle name="Comma 3 3 2 3 3 2 3 3 2" xfId="51130" xr:uid="{D12002D2-52B7-4D3A-9206-E8E6D1403BD3}"/>
    <cellStyle name="Comma 3 3 2 3 3 2 3 4" xfId="35720" xr:uid="{8B1B4B6F-68FD-46FA-BEC4-046A8F13698E}"/>
    <cellStyle name="Comma 3 3 2 3 3 2 4" xfId="8901" xr:uid="{6EF1A75E-E8CD-4BFD-A798-FA45D71935FF}"/>
    <cellStyle name="Comma 3 3 2 3 3 2 4 2" xfId="24312" xr:uid="{3D3E089D-69DC-4530-A9EF-9F2B57127A0B}"/>
    <cellStyle name="Comma 3 3 2 3 3 2 4 2 2" xfId="55136" xr:uid="{134E48CE-6E94-4B68-97D0-F5E60E532CA1}"/>
    <cellStyle name="Comma 3 3 2 3 3 2 4 3" xfId="39726" xr:uid="{3BEAD83A-AD6D-4D2A-98A8-F0DF485A2F23}"/>
    <cellStyle name="Comma 3 3 2 3 3 2 5" xfId="16503" xr:uid="{88AB0E89-7AD9-4F19-BBDC-AAD72AB7F624}"/>
    <cellStyle name="Comma 3 3 2 3 3 2 5 2" xfId="47327" xr:uid="{072F105B-A856-4FFC-A4E3-51AF783BD179}"/>
    <cellStyle name="Comma 3 3 2 3 3 2 6" xfId="31917" xr:uid="{6AE3DB46-27E8-45F7-8994-98F80F11DF1B}"/>
    <cellStyle name="Comma 3 3 2 3 3 3" xfId="1723" xr:uid="{A7E3A39C-3667-4561-AC04-E306AD5872F6}"/>
    <cellStyle name="Comma 3 3 2 3 3 3 2" xfId="3622" xr:uid="{8C2073A8-204B-4379-A34E-8622503227AE}"/>
    <cellStyle name="Comma 3 3 2 3 3 3 2 2" xfId="7425" xr:uid="{D1C82B1B-5F8F-463F-A22A-9814F97FE1F2}"/>
    <cellStyle name="Comma 3 3 2 3 3 3 2 2 2" xfId="15236" xr:uid="{834E257E-1A28-4BC4-AFFA-4464E736D246}"/>
    <cellStyle name="Comma 3 3 2 3 3 3 2 2 2 2" xfId="30647" xr:uid="{1287BBA8-8689-4521-BB00-CF8244A15D1C}"/>
    <cellStyle name="Comma 3 3 2 3 3 3 2 2 2 2 2" xfId="61471" xr:uid="{00C5834C-EC7A-4F16-B15B-1EAC6535C432}"/>
    <cellStyle name="Comma 3 3 2 3 3 3 2 2 2 3" xfId="46061" xr:uid="{D5D1B3AC-D396-488B-9887-6C9FD5F2DC1E}"/>
    <cellStyle name="Comma 3 3 2 3 3 3 2 2 3" xfId="22838" xr:uid="{1BF87A60-DD28-4F87-A649-EDB23BBA6DA9}"/>
    <cellStyle name="Comma 3 3 2 3 3 3 2 2 3 2" xfId="53662" xr:uid="{8C8D1F0D-D83B-4806-AD7E-346F0FEC3585}"/>
    <cellStyle name="Comma 3 3 2 3 3 3 2 2 4" xfId="38252" xr:uid="{6A3FD238-7FAD-465A-B240-888FD823797D}"/>
    <cellStyle name="Comma 3 3 2 3 3 3 2 3" xfId="11433" xr:uid="{4752A3A7-A89F-47A9-8563-E9E35370EE55}"/>
    <cellStyle name="Comma 3 3 2 3 3 3 2 3 2" xfId="26844" xr:uid="{612AB909-071E-44CD-AF16-2E5632551B7E}"/>
    <cellStyle name="Comma 3 3 2 3 3 3 2 3 2 2" xfId="57668" xr:uid="{10AE6161-30F8-42D5-B9F2-5615E1AFAB70}"/>
    <cellStyle name="Comma 3 3 2 3 3 3 2 3 3" xfId="42258" xr:uid="{2E435CC7-2873-471F-A51E-796B552DE37B}"/>
    <cellStyle name="Comma 3 3 2 3 3 3 2 4" xfId="19035" xr:uid="{F25E0013-9C90-43EC-8238-FC558B83F22A}"/>
    <cellStyle name="Comma 3 3 2 3 3 3 2 4 2" xfId="49859" xr:uid="{58A38DDB-5D8C-401E-A165-778384CB7BC8}"/>
    <cellStyle name="Comma 3 3 2 3 3 3 2 5" xfId="34449" xr:uid="{906E6A50-79A8-458F-B7FB-672FBA6375CA}"/>
    <cellStyle name="Comma 3 3 2 3 3 3 3" xfId="5526" xr:uid="{BDFDC33A-B9E1-4F14-A3F4-503ED7D18488}"/>
    <cellStyle name="Comma 3 3 2 3 3 3 3 2" xfId="13337" xr:uid="{2992D221-88C6-4B27-B37C-B9DEC00556CA}"/>
    <cellStyle name="Comma 3 3 2 3 3 3 3 2 2" xfId="28748" xr:uid="{0A55F99B-7A1D-4493-BEF7-098C46822C38}"/>
    <cellStyle name="Comma 3 3 2 3 3 3 3 2 2 2" xfId="59572" xr:uid="{438F4C3C-FABB-471A-A449-54ACB05D0631}"/>
    <cellStyle name="Comma 3 3 2 3 3 3 3 2 3" xfId="44162" xr:uid="{0C007244-166E-4AB4-9D66-9EC0CBD2AE05}"/>
    <cellStyle name="Comma 3 3 2 3 3 3 3 3" xfId="20939" xr:uid="{E0824954-E814-4EC2-8CCA-3B63B08D6EEC}"/>
    <cellStyle name="Comma 3 3 2 3 3 3 3 3 2" xfId="51763" xr:uid="{FC03B0CD-E833-4928-96CE-55B0F7924295}"/>
    <cellStyle name="Comma 3 3 2 3 3 3 3 4" xfId="36353" xr:uid="{D67576CF-0B17-441F-83F4-3E9597BDD683}"/>
    <cellStyle name="Comma 3 3 2 3 3 3 4" xfId="9534" xr:uid="{FB92AC39-4DF6-419C-8B79-F831D8C4C297}"/>
    <cellStyle name="Comma 3 3 2 3 3 3 4 2" xfId="24945" xr:uid="{472D1520-04D6-4747-ABCE-6B8600A5A532}"/>
    <cellStyle name="Comma 3 3 2 3 3 3 4 2 2" xfId="55769" xr:uid="{4236D73E-E128-4AAE-9810-032B7B226E96}"/>
    <cellStyle name="Comma 3 3 2 3 3 3 4 3" xfId="40359" xr:uid="{95384542-A147-4B6F-B159-0AF49E857241}"/>
    <cellStyle name="Comma 3 3 2 3 3 3 5" xfId="17136" xr:uid="{EBAF0CBD-1EE8-43E7-AF18-3AE4CDA4A742}"/>
    <cellStyle name="Comma 3 3 2 3 3 3 5 2" xfId="47960" xr:uid="{2BC67A38-A1C4-4889-BEF1-B9DF1085EB30}"/>
    <cellStyle name="Comma 3 3 2 3 3 3 6" xfId="32550" xr:uid="{795F0E5D-8F7C-4528-BF3B-8D3C081D85E4}"/>
    <cellStyle name="Comma 3 3 2 3 3 4" xfId="2356" xr:uid="{8435314D-DED9-4991-98F1-691B565245C8}"/>
    <cellStyle name="Comma 3 3 2 3 3 4 2" xfId="6159" xr:uid="{588336EE-596E-4FBF-8C97-0D590AEB5BF8}"/>
    <cellStyle name="Comma 3 3 2 3 3 4 2 2" xfId="13970" xr:uid="{F93AD336-D04C-4DFC-8EFD-B1FE8C74480F}"/>
    <cellStyle name="Comma 3 3 2 3 3 4 2 2 2" xfId="29381" xr:uid="{0290B442-464B-48FF-AD90-E02ECD1931DD}"/>
    <cellStyle name="Comma 3 3 2 3 3 4 2 2 2 2" xfId="60205" xr:uid="{BB77FB6B-E058-4858-B927-012DAD27349F}"/>
    <cellStyle name="Comma 3 3 2 3 3 4 2 2 3" xfId="44795" xr:uid="{D77DA383-2BAE-4398-8602-FBF45CE4941D}"/>
    <cellStyle name="Comma 3 3 2 3 3 4 2 3" xfId="21572" xr:uid="{F830A86D-05EF-41A6-A6A9-D5A9F435EA1B}"/>
    <cellStyle name="Comma 3 3 2 3 3 4 2 3 2" xfId="52396" xr:uid="{2D0C7888-A1BF-45DD-9167-72EAE331DC10}"/>
    <cellStyle name="Comma 3 3 2 3 3 4 2 4" xfId="36986" xr:uid="{B3EEF984-E465-47F3-B49C-3226EB8E90B3}"/>
    <cellStyle name="Comma 3 3 2 3 3 4 3" xfId="10167" xr:uid="{C840B2E2-1E74-4BD0-B00B-F39BDA077FA5}"/>
    <cellStyle name="Comma 3 3 2 3 3 4 3 2" xfId="25578" xr:uid="{765A68B4-41E7-415B-8B46-6F04414F63D1}"/>
    <cellStyle name="Comma 3 3 2 3 3 4 3 2 2" xfId="56402" xr:uid="{12AD8497-98B7-4C2D-B821-02F88CE5EDCD}"/>
    <cellStyle name="Comma 3 3 2 3 3 4 3 3" xfId="40992" xr:uid="{D1ED6FBF-4970-4DAC-B12F-EE46E63C4CFA}"/>
    <cellStyle name="Comma 3 3 2 3 3 4 4" xfId="17769" xr:uid="{551E883B-17E3-48B7-BF2E-54F82C3D288C}"/>
    <cellStyle name="Comma 3 3 2 3 3 4 4 2" xfId="48593" xr:uid="{652118CF-3B7C-437B-960A-E9977EF01FE4}"/>
    <cellStyle name="Comma 3 3 2 3 3 4 5" xfId="33183" xr:uid="{0BDD6189-FD44-4702-B730-92E171A29498}"/>
    <cellStyle name="Comma 3 3 2 3 3 5" xfId="4260" xr:uid="{AD3CA097-BBD4-4D88-8A9F-67A0B4DB8F4B}"/>
    <cellStyle name="Comma 3 3 2 3 3 5 2" xfId="12071" xr:uid="{02565AA3-9740-4619-8595-CD772D3E7DA7}"/>
    <cellStyle name="Comma 3 3 2 3 3 5 2 2" xfId="27482" xr:uid="{A2F611F6-BAC4-4470-8DB5-F627BDF92B2A}"/>
    <cellStyle name="Comma 3 3 2 3 3 5 2 2 2" xfId="58306" xr:uid="{F3F34CCA-3D21-436C-9A12-789BF6387FA4}"/>
    <cellStyle name="Comma 3 3 2 3 3 5 2 3" xfId="42896" xr:uid="{9F2F4D67-3B11-4C72-ADAC-95D705C44388}"/>
    <cellStyle name="Comma 3 3 2 3 3 5 3" xfId="19673" xr:uid="{239859C1-5A6E-4C4B-B10B-57D6B8F1A7B1}"/>
    <cellStyle name="Comma 3 3 2 3 3 5 3 2" xfId="50497" xr:uid="{2FA324CD-6055-4D9F-8711-BDB18206CB27}"/>
    <cellStyle name="Comma 3 3 2 3 3 5 4" xfId="35087" xr:uid="{F15C46A7-371F-4B53-938D-15098C6926E3}"/>
    <cellStyle name="Comma 3 3 2 3 3 6" xfId="8268" xr:uid="{ADADC752-D2A8-4FAB-82B0-C90217B3E622}"/>
    <cellStyle name="Comma 3 3 2 3 3 6 2" xfId="23679" xr:uid="{66BAC5B3-D8CA-4FE4-90BD-DEC5F41591FC}"/>
    <cellStyle name="Comma 3 3 2 3 3 6 2 2" xfId="54503" xr:uid="{A19107E6-A542-44B0-A386-3AAF83E78880}"/>
    <cellStyle name="Comma 3 3 2 3 3 6 3" xfId="39093" xr:uid="{1FF241E3-1B0A-498F-849D-8860810D1242}"/>
    <cellStyle name="Comma 3 3 2 3 3 7" xfId="15870" xr:uid="{99A918DA-5C67-4618-BE2B-AE8EC8702ABF}"/>
    <cellStyle name="Comma 3 3 2 3 3 7 2" xfId="46694" xr:uid="{719FD193-7E72-4016-BAA9-2C0E895DB767}"/>
    <cellStyle name="Comma 3 3 2 3 3 8" xfId="31284" xr:uid="{A7946147-631D-44E3-A48F-461E49FDD3C9}"/>
    <cellStyle name="Comma 3 3 2 3 4" xfId="877" xr:uid="{107308BC-4D39-4F95-9406-F602AE04ADF0}"/>
    <cellStyle name="Comma 3 3 2 3 4 2" xfId="2776" xr:uid="{082DFD57-5EF1-43F3-B435-6E0DD31579A7}"/>
    <cellStyle name="Comma 3 3 2 3 4 2 2" xfId="6579" xr:uid="{5817A694-AB27-449C-8630-9517D4AD9A70}"/>
    <cellStyle name="Comma 3 3 2 3 4 2 2 2" xfId="14390" xr:uid="{BCDB6CDF-B35F-4615-BCBD-85EE7BE755E1}"/>
    <cellStyle name="Comma 3 3 2 3 4 2 2 2 2" xfId="29801" xr:uid="{D871EEE3-EA89-4A6F-B49F-BC4D8ADFFBBE}"/>
    <cellStyle name="Comma 3 3 2 3 4 2 2 2 2 2" xfId="60625" xr:uid="{E83A74B1-39CF-428F-8D37-ABBBE1FDAC5A}"/>
    <cellStyle name="Comma 3 3 2 3 4 2 2 2 3" xfId="45215" xr:uid="{848DC349-34C2-467C-BA42-C4474420A711}"/>
    <cellStyle name="Comma 3 3 2 3 4 2 2 3" xfId="21992" xr:uid="{57516953-72E7-4AA8-9532-74D51E4C69D6}"/>
    <cellStyle name="Comma 3 3 2 3 4 2 2 3 2" xfId="52816" xr:uid="{81B1A7F6-2830-4B6C-BB83-EA7F6C7E6FCE}"/>
    <cellStyle name="Comma 3 3 2 3 4 2 2 4" xfId="37406" xr:uid="{784A8893-63A2-4B5B-9794-A6355EC4C62C}"/>
    <cellStyle name="Comma 3 3 2 3 4 2 3" xfId="10587" xr:uid="{BC905A29-5627-4EAA-A830-A80B376C4BE3}"/>
    <cellStyle name="Comma 3 3 2 3 4 2 3 2" xfId="25998" xr:uid="{5AC42584-356B-45AC-B921-FB25C5E59140}"/>
    <cellStyle name="Comma 3 3 2 3 4 2 3 2 2" xfId="56822" xr:uid="{9A5760C1-2C51-4711-AF6E-76DF1EC55E64}"/>
    <cellStyle name="Comma 3 3 2 3 4 2 3 3" xfId="41412" xr:uid="{370CB6FA-12D1-46AD-8855-0AE65C71E7AA}"/>
    <cellStyle name="Comma 3 3 2 3 4 2 4" xfId="18189" xr:uid="{C1B5761C-F74E-4159-B48C-E476FBFA395D}"/>
    <cellStyle name="Comma 3 3 2 3 4 2 4 2" xfId="49013" xr:uid="{24796994-335D-4446-825D-BC4608227CB5}"/>
    <cellStyle name="Comma 3 3 2 3 4 2 5" xfId="33603" xr:uid="{163222D8-B653-46E4-8FA4-EAACDEC1E790}"/>
    <cellStyle name="Comma 3 3 2 3 4 3" xfId="4680" xr:uid="{A2919C6F-E8E0-4CF6-AE67-8A37355BF0BE}"/>
    <cellStyle name="Comma 3 3 2 3 4 3 2" xfId="12491" xr:uid="{02DA1CE9-B366-4E2F-AD7E-46EBF67E1C03}"/>
    <cellStyle name="Comma 3 3 2 3 4 3 2 2" xfId="27902" xr:uid="{C3388111-2CD5-4A35-AD50-8C6AECECFA07}"/>
    <cellStyle name="Comma 3 3 2 3 4 3 2 2 2" xfId="58726" xr:uid="{92FE0BF8-85B3-4770-B7C0-ED5E7266284F}"/>
    <cellStyle name="Comma 3 3 2 3 4 3 2 3" xfId="43316" xr:uid="{81D18DC1-7D20-4FB8-B04F-4B5B35585B72}"/>
    <cellStyle name="Comma 3 3 2 3 4 3 3" xfId="20093" xr:uid="{A3324606-6B4A-4D7F-B5F5-C6AAE3DEFA31}"/>
    <cellStyle name="Comma 3 3 2 3 4 3 3 2" xfId="50917" xr:uid="{B3260BBC-0C28-4461-A211-62FEFFD1385B}"/>
    <cellStyle name="Comma 3 3 2 3 4 3 4" xfId="35507" xr:uid="{5484A98D-C131-4708-BF13-20F2483CB8E9}"/>
    <cellStyle name="Comma 3 3 2 3 4 4" xfId="8688" xr:uid="{CF94527F-B9AF-4E68-B30C-D1CD73D8FA39}"/>
    <cellStyle name="Comma 3 3 2 3 4 4 2" xfId="24099" xr:uid="{C705530C-ECDF-4A12-9840-C3EAE3BE4264}"/>
    <cellStyle name="Comma 3 3 2 3 4 4 2 2" xfId="54923" xr:uid="{B4910E63-B5F9-49B8-9AD9-D497986E0932}"/>
    <cellStyle name="Comma 3 3 2 3 4 4 3" xfId="39513" xr:uid="{90768C72-9096-4396-9887-E07041C8E56E}"/>
    <cellStyle name="Comma 3 3 2 3 4 5" xfId="16290" xr:uid="{DD6A82A3-EA64-474B-88B1-45265AD25520}"/>
    <cellStyle name="Comma 3 3 2 3 4 5 2" xfId="47114" xr:uid="{B9C5EA10-F1CB-447F-85C7-3C559246E6C6}"/>
    <cellStyle name="Comma 3 3 2 3 4 6" xfId="31704" xr:uid="{545050DA-6D64-49AD-8EE7-C17A7D6C23B3}"/>
    <cellStyle name="Comma 3 3 2 3 5" xfId="1510" xr:uid="{6A13DB57-C60C-4BA2-9270-A33D4AF61A0C}"/>
    <cellStyle name="Comma 3 3 2 3 5 2" xfId="3409" xr:uid="{2C419849-6ADB-4BE4-AD23-05A7BF3EE86D}"/>
    <cellStyle name="Comma 3 3 2 3 5 2 2" xfId="7212" xr:uid="{3004087B-5AA3-47DC-9C6E-DF4925B55788}"/>
    <cellStyle name="Comma 3 3 2 3 5 2 2 2" xfId="15023" xr:uid="{9FFC29E4-B5E9-4BC9-9D64-B28BB21B17B6}"/>
    <cellStyle name="Comma 3 3 2 3 5 2 2 2 2" xfId="30434" xr:uid="{2F6FF7D1-1C62-4061-BA2F-A32B839FE056}"/>
    <cellStyle name="Comma 3 3 2 3 5 2 2 2 2 2" xfId="61258" xr:uid="{F39D6CF4-0E5E-4638-A664-F45E7CC139B3}"/>
    <cellStyle name="Comma 3 3 2 3 5 2 2 2 3" xfId="45848" xr:uid="{9C147AE0-2962-4CB5-B818-55DC192AF020}"/>
    <cellStyle name="Comma 3 3 2 3 5 2 2 3" xfId="22625" xr:uid="{9C4FDDFE-9C98-4666-9328-DE0FB76AEF60}"/>
    <cellStyle name="Comma 3 3 2 3 5 2 2 3 2" xfId="53449" xr:uid="{68DEEB06-AB63-4AB3-9178-7A5F4FA35E10}"/>
    <cellStyle name="Comma 3 3 2 3 5 2 2 4" xfId="38039" xr:uid="{CFD3B034-3021-4CDA-9C29-F5BD87439DBA}"/>
    <cellStyle name="Comma 3 3 2 3 5 2 3" xfId="11220" xr:uid="{3486C456-47C8-4039-B332-7909E0AD755F}"/>
    <cellStyle name="Comma 3 3 2 3 5 2 3 2" xfId="26631" xr:uid="{6D03DA45-C4FF-4FBF-9034-9FB7EB622676}"/>
    <cellStyle name="Comma 3 3 2 3 5 2 3 2 2" xfId="57455" xr:uid="{36E50DB9-792F-46D0-B371-3B25FAEBEB96}"/>
    <cellStyle name="Comma 3 3 2 3 5 2 3 3" xfId="42045" xr:uid="{4217E665-2F98-4A6A-9BA2-B762409BD481}"/>
    <cellStyle name="Comma 3 3 2 3 5 2 4" xfId="18822" xr:uid="{D6755647-1C14-4F39-9800-73D0DED5717C}"/>
    <cellStyle name="Comma 3 3 2 3 5 2 4 2" xfId="49646" xr:uid="{03F833DE-CC88-455A-B77F-FA7DC7D1DC72}"/>
    <cellStyle name="Comma 3 3 2 3 5 2 5" xfId="34236" xr:uid="{1AFD9C38-B17B-49BD-ABEE-7439FFCCD780}"/>
    <cellStyle name="Comma 3 3 2 3 5 3" xfId="5313" xr:uid="{C7422427-FB00-4DBD-8875-60EB9C3215A8}"/>
    <cellStyle name="Comma 3 3 2 3 5 3 2" xfId="13124" xr:uid="{E44795CC-7BB0-4B4D-BA45-CDE2C5C61F63}"/>
    <cellStyle name="Comma 3 3 2 3 5 3 2 2" xfId="28535" xr:uid="{54AFE6A4-3FFC-4DEE-B4D6-73656910CD46}"/>
    <cellStyle name="Comma 3 3 2 3 5 3 2 2 2" xfId="59359" xr:uid="{FE7D2C02-29FE-4F67-91BD-B5190E336F96}"/>
    <cellStyle name="Comma 3 3 2 3 5 3 2 3" xfId="43949" xr:uid="{63F5E05A-6D8E-42B1-A123-9B8F8C821C4E}"/>
    <cellStyle name="Comma 3 3 2 3 5 3 3" xfId="20726" xr:uid="{BF6E43CE-41C0-49CF-B07F-B5F0862E528E}"/>
    <cellStyle name="Comma 3 3 2 3 5 3 3 2" xfId="51550" xr:uid="{08DA1773-F496-4CCC-AC1C-F19625F5481B}"/>
    <cellStyle name="Comma 3 3 2 3 5 3 4" xfId="36140" xr:uid="{99260F2F-1C9F-4B8F-AA8D-925B455C31E3}"/>
    <cellStyle name="Comma 3 3 2 3 5 4" xfId="9321" xr:uid="{C0B19C7B-C913-4AF6-8A8E-7B9352311227}"/>
    <cellStyle name="Comma 3 3 2 3 5 4 2" xfId="24732" xr:uid="{E33C2FAF-B84E-42BE-9509-EA57FEB47FDF}"/>
    <cellStyle name="Comma 3 3 2 3 5 4 2 2" xfId="55556" xr:uid="{1572789F-6014-4EEE-B715-ECD9AEDCA979}"/>
    <cellStyle name="Comma 3 3 2 3 5 4 3" xfId="40146" xr:uid="{5790C31D-280A-4003-B68E-07D1EC6CDD03}"/>
    <cellStyle name="Comma 3 3 2 3 5 5" xfId="16923" xr:uid="{5A408846-6C5A-47BE-AB42-1A241E0E26F7}"/>
    <cellStyle name="Comma 3 3 2 3 5 5 2" xfId="47747" xr:uid="{26164087-6F69-478A-9109-32BE131015F6}"/>
    <cellStyle name="Comma 3 3 2 3 5 6" xfId="32337" xr:uid="{AB411285-C730-448C-9B3E-648C0D3DF81B}"/>
    <cellStyle name="Comma 3 3 2 3 6" xfId="2143" xr:uid="{697BC3C8-0491-4FE9-A5D0-D7341BF20CB5}"/>
    <cellStyle name="Comma 3 3 2 3 6 2" xfId="5946" xr:uid="{4CC28FB1-3EB2-45E2-9994-FFCD3F8AE385}"/>
    <cellStyle name="Comma 3 3 2 3 6 2 2" xfId="13757" xr:uid="{E863F6DD-AD97-4455-93D3-5A9E6AFE4106}"/>
    <cellStyle name="Comma 3 3 2 3 6 2 2 2" xfId="29168" xr:uid="{634B9836-9DB1-4154-9E88-99F57D599CF0}"/>
    <cellStyle name="Comma 3 3 2 3 6 2 2 2 2" xfId="59992" xr:uid="{B57CDEE1-017C-47BD-BC76-D27FEEA9BB62}"/>
    <cellStyle name="Comma 3 3 2 3 6 2 2 3" xfId="44582" xr:uid="{050DABE6-E9B4-4DC0-B0AF-BAC1E3F0D2EF}"/>
    <cellStyle name="Comma 3 3 2 3 6 2 3" xfId="21359" xr:uid="{5F25E597-5103-4FF6-9C19-8E00CB2AAD8C}"/>
    <cellStyle name="Comma 3 3 2 3 6 2 3 2" xfId="52183" xr:uid="{9938DBA5-B571-400B-9D7C-8CD2AD746EB6}"/>
    <cellStyle name="Comma 3 3 2 3 6 2 4" xfId="36773" xr:uid="{305211BB-8D29-4BF3-878A-550FB1CA767D}"/>
    <cellStyle name="Comma 3 3 2 3 6 3" xfId="9954" xr:uid="{DF8CACBE-2315-44B0-8C1F-8FC588844C47}"/>
    <cellStyle name="Comma 3 3 2 3 6 3 2" xfId="25365" xr:uid="{CA6DD2BF-736D-4AE3-AB33-0A84F360DE60}"/>
    <cellStyle name="Comma 3 3 2 3 6 3 2 2" xfId="56189" xr:uid="{A2C3629A-B18E-4077-AF30-D7C5728298CD}"/>
    <cellStyle name="Comma 3 3 2 3 6 3 3" xfId="40779" xr:uid="{A6516B7F-B5E6-4FDA-A528-6D53328AA05F}"/>
    <cellStyle name="Comma 3 3 2 3 6 4" xfId="17556" xr:uid="{99C6AD53-4298-4E9C-BC25-FB679803464D}"/>
    <cellStyle name="Comma 3 3 2 3 6 4 2" xfId="48380" xr:uid="{3B636633-1A47-49E3-8A89-71BF1BCEF5ED}"/>
    <cellStyle name="Comma 3 3 2 3 6 5" xfId="32970" xr:uid="{07A1A633-F241-4867-8C53-5BF5846CB836}"/>
    <cellStyle name="Comma 3 3 2 3 7" xfId="4047" xr:uid="{17526573-9B37-451E-8451-AAF40AB21E85}"/>
    <cellStyle name="Comma 3 3 2 3 7 2" xfId="11858" xr:uid="{1002102A-0774-4417-A091-218F70E0BCC3}"/>
    <cellStyle name="Comma 3 3 2 3 7 2 2" xfId="27269" xr:uid="{D2B662D8-E416-4246-9A12-1803253E2AC1}"/>
    <cellStyle name="Comma 3 3 2 3 7 2 2 2" xfId="58093" xr:uid="{D10E8883-5ABE-4D7B-BC53-0E27C3B73B27}"/>
    <cellStyle name="Comma 3 3 2 3 7 2 3" xfId="42683" xr:uid="{EDEA7FCA-E20C-4593-A10E-038D749B78A3}"/>
    <cellStyle name="Comma 3 3 2 3 7 3" xfId="19460" xr:uid="{A79CB8EA-3591-43E6-80A6-3013AB691A18}"/>
    <cellStyle name="Comma 3 3 2 3 7 3 2" xfId="50284" xr:uid="{945A0C06-E050-47F6-9117-96DFC310DA00}"/>
    <cellStyle name="Comma 3 3 2 3 7 4" xfId="34874" xr:uid="{70335C68-EB9B-49E1-9071-B1C22020D453}"/>
    <cellStyle name="Comma 3 3 2 3 8" xfId="8055" xr:uid="{424C91D9-AC26-4848-9514-61BC0BD626EF}"/>
    <cellStyle name="Comma 3 3 2 3 8 2" xfId="23466" xr:uid="{52E509AF-FFA5-4178-8241-1C5A44FCAEE2}"/>
    <cellStyle name="Comma 3 3 2 3 8 2 2" xfId="54290" xr:uid="{0E8C9DC6-A4D8-4F14-B091-DD642F2188FB}"/>
    <cellStyle name="Comma 3 3 2 3 8 3" xfId="38880" xr:uid="{8517648E-51F9-4A30-A132-4718D8DB7FD1}"/>
    <cellStyle name="Comma 3 3 2 3 9" xfId="7846" xr:uid="{0A52D4DE-A8A0-4FD3-BB3B-92C16E6544A5}"/>
    <cellStyle name="Comma 3 3 2 3 9 2" xfId="23257" xr:uid="{63899776-932F-40CE-B1CB-7CA48044D6FD}"/>
    <cellStyle name="Comma 3 3 2 3 9 2 2" xfId="54081" xr:uid="{9252A1A9-B0C7-4313-B8CF-2CB39D470C96}"/>
    <cellStyle name="Comma 3 3 2 3 9 3" xfId="38671" xr:uid="{D764A057-7251-4360-A9C3-775B5F8AD497}"/>
    <cellStyle name="Comma 3 3 2 4" xfId="163" xr:uid="{D2A168D6-E8A3-4027-A510-19CAF8908716}"/>
    <cellStyle name="Comma 3 3 2 4 10" xfId="15577" xr:uid="{87094B4D-FE41-4CAC-9384-6730DC89A813}"/>
    <cellStyle name="Comma 3 3 2 4 10 2" xfId="46401" xr:uid="{F0A090B7-3916-4782-8210-2A9C1DEBB276}"/>
    <cellStyle name="Comma 3 3 2 4 11" xfId="30991" xr:uid="{4C4BA22A-31EE-4D01-BD6E-BC97A614C1EC}"/>
    <cellStyle name="Comma 3 3 2 4 2" xfId="586" xr:uid="{685DF907-F09B-4D2D-BDCD-EB1A3728B5B9}"/>
    <cellStyle name="Comma 3 3 2 4 2 2" xfId="1219" xr:uid="{03CB7AD9-2962-44EE-87E1-0A3F86533261}"/>
    <cellStyle name="Comma 3 3 2 4 2 2 2" xfId="3118" xr:uid="{E11602BF-E7D3-4593-A350-B3464CBAF707}"/>
    <cellStyle name="Comma 3 3 2 4 2 2 2 2" xfId="6921" xr:uid="{3137712C-9F15-4724-B824-23650601E71D}"/>
    <cellStyle name="Comma 3 3 2 4 2 2 2 2 2" xfId="14732" xr:uid="{48394D00-0275-45D0-8EB8-A14A4057F3A3}"/>
    <cellStyle name="Comma 3 3 2 4 2 2 2 2 2 2" xfId="30143" xr:uid="{D6FB2831-86A2-478B-8E8F-7778BC3C06D9}"/>
    <cellStyle name="Comma 3 3 2 4 2 2 2 2 2 2 2" xfId="60967" xr:uid="{91E1C1C5-AC5F-41F8-893B-25A10C21303D}"/>
    <cellStyle name="Comma 3 3 2 4 2 2 2 2 2 3" xfId="45557" xr:uid="{5CA6CB06-FEB5-45D5-8289-F101801D243B}"/>
    <cellStyle name="Comma 3 3 2 4 2 2 2 2 3" xfId="22334" xr:uid="{116E458F-B2FF-4038-94FF-3BC3249FAD43}"/>
    <cellStyle name="Comma 3 3 2 4 2 2 2 2 3 2" xfId="53158" xr:uid="{4779F3BD-2C50-4078-A083-6F86101885C5}"/>
    <cellStyle name="Comma 3 3 2 4 2 2 2 2 4" xfId="37748" xr:uid="{F011C5F0-0251-4984-9014-1E66585DA764}"/>
    <cellStyle name="Comma 3 3 2 4 2 2 2 3" xfId="10929" xr:uid="{22C04AEB-34ED-4103-A445-DC509DBB74C3}"/>
    <cellStyle name="Comma 3 3 2 4 2 2 2 3 2" xfId="26340" xr:uid="{8D7C2494-3803-452B-B87C-D0BE85F70FD1}"/>
    <cellStyle name="Comma 3 3 2 4 2 2 2 3 2 2" xfId="57164" xr:uid="{116E5665-7AE7-46E7-84F1-DE973FB82BB9}"/>
    <cellStyle name="Comma 3 3 2 4 2 2 2 3 3" xfId="41754" xr:uid="{331A2D61-25A7-4500-A0E3-9C9D6241AA50}"/>
    <cellStyle name="Comma 3 3 2 4 2 2 2 4" xfId="18531" xr:uid="{28BC0B38-591E-4EA0-94F0-C9D026E7F9B1}"/>
    <cellStyle name="Comma 3 3 2 4 2 2 2 4 2" xfId="49355" xr:uid="{6DF03441-E830-4C22-A4A9-8B41C14029A6}"/>
    <cellStyle name="Comma 3 3 2 4 2 2 2 5" xfId="33945" xr:uid="{4D867580-7444-47EE-BD3F-9CB0BF49164F}"/>
    <cellStyle name="Comma 3 3 2 4 2 2 3" xfId="5022" xr:uid="{D67B1220-AB1C-4458-BCD7-A8F749D92995}"/>
    <cellStyle name="Comma 3 3 2 4 2 2 3 2" xfId="12833" xr:uid="{9A4FD4C6-3E05-40D3-B97D-8FC019DF1223}"/>
    <cellStyle name="Comma 3 3 2 4 2 2 3 2 2" xfId="28244" xr:uid="{F71CF9E2-BD2C-407B-9628-4260D9C67911}"/>
    <cellStyle name="Comma 3 3 2 4 2 2 3 2 2 2" xfId="59068" xr:uid="{E165AC1A-072F-4E31-92BD-1FDEE6BD4FDA}"/>
    <cellStyle name="Comma 3 3 2 4 2 2 3 2 3" xfId="43658" xr:uid="{62557B86-6308-4F8D-9AC9-84317F283F1F}"/>
    <cellStyle name="Comma 3 3 2 4 2 2 3 3" xfId="20435" xr:uid="{E7B9B4B4-0E0B-4CB2-A76E-AC815B9B8E9C}"/>
    <cellStyle name="Comma 3 3 2 4 2 2 3 3 2" xfId="51259" xr:uid="{AE51358E-C54F-45CC-BBA8-E0EEC46DE9C0}"/>
    <cellStyle name="Comma 3 3 2 4 2 2 3 4" xfId="35849" xr:uid="{2E7960C0-9E0A-4AAB-B516-3ED62D1149CC}"/>
    <cellStyle name="Comma 3 3 2 4 2 2 4" xfId="9030" xr:uid="{CF9B4167-E6D0-44FE-A56E-FC27E5F02B79}"/>
    <cellStyle name="Comma 3 3 2 4 2 2 4 2" xfId="24441" xr:uid="{3F0E776F-761D-4C40-A8CE-97AD9916D62B}"/>
    <cellStyle name="Comma 3 3 2 4 2 2 4 2 2" xfId="55265" xr:uid="{6B579214-22EB-463B-8263-4FEE64E84225}"/>
    <cellStyle name="Comma 3 3 2 4 2 2 4 3" xfId="39855" xr:uid="{67ABF75C-FEE6-4FAE-90DD-B7632E34BD6D}"/>
    <cellStyle name="Comma 3 3 2 4 2 2 5" xfId="16632" xr:uid="{8FFD077E-C451-4A90-B7EB-7C7A0247D34D}"/>
    <cellStyle name="Comma 3 3 2 4 2 2 5 2" xfId="47456" xr:uid="{F5C0D584-D591-459B-A91C-7D2F5F64762D}"/>
    <cellStyle name="Comma 3 3 2 4 2 2 6" xfId="32046" xr:uid="{87F98ECD-A950-4C07-B6AB-2E9A12824EB1}"/>
    <cellStyle name="Comma 3 3 2 4 2 3" xfId="1852" xr:uid="{DFDFC62F-085E-4A4D-A91E-80B4CA1B52E9}"/>
    <cellStyle name="Comma 3 3 2 4 2 3 2" xfId="3751" xr:uid="{D5D5932D-C82A-42EE-A94F-6C445BB9F815}"/>
    <cellStyle name="Comma 3 3 2 4 2 3 2 2" xfId="7554" xr:uid="{E9433EC8-B848-4B80-903F-0A747551BDA5}"/>
    <cellStyle name="Comma 3 3 2 4 2 3 2 2 2" xfId="15365" xr:uid="{B1BF2A1E-0AB6-4603-897B-B927EB9E052B}"/>
    <cellStyle name="Comma 3 3 2 4 2 3 2 2 2 2" xfId="30776" xr:uid="{43FD9D85-7F06-498C-B2FE-6F1D3B4A510D}"/>
    <cellStyle name="Comma 3 3 2 4 2 3 2 2 2 2 2" xfId="61600" xr:uid="{041310D3-8F3E-44D3-892D-24F17141E3E5}"/>
    <cellStyle name="Comma 3 3 2 4 2 3 2 2 2 3" xfId="46190" xr:uid="{A11A8F9D-58A2-49D3-9E01-49882174A12E}"/>
    <cellStyle name="Comma 3 3 2 4 2 3 2 2 3" xfId="22967" xr:uid="{CE31C146-E2A8-4B03-8F27-75C375B8A12C}"/>
    <cellStyle name="Comma 3 3 2 4 2 3 2 2 3 2" xfId="53791" xr:uid="{757A3026-572D-4E0A-BEAB-A91B6EDE8DD4}"/>
    <cellStyle name="Comma 3 3 2 4 2 3 2 2 4" xfId="38381" xr:uid="{6D0BC8AB-2556-4270-93A3-BDBDF1CBE87F}"/>
    <cellStyle name="Comma 3 3 2 4 2 3 2 3" xfId="11562" xr:uid="{58584F20-BC18-41EF-87D4-61346C1114EB}"/>
    <cellStyle name="Comma 3 3 2 4 2 3 2 3 2" xfId="26973" xr:uid="{2F76088F-1388-497B-A9AB-385B7CE9FAA3}"/>
    <cellStyle name="Comma 3 3 2 4 2 3 2 3 2 2" xfId="57797" xr:uid="{F7000D10-9B93-47C0-B5EF-9EEB5F46C387}"/>
    <cellStyle name="Comma 3 3 2 4 2 3 2 3 3" xfId="42387" xr:uid="{0DC10026-C938-4EA0-B9FD-9C8D020D4726}"/>
    <cellStyle name="Comma 3 3 2 4 2 3 2 4" xfId="19164" xr:uid="{545ED804-D03F-4018-9387-6A10800A44AA}"/>
    <cellStyle name="Comma 3 3 2 4 2 3 2 4 2" xfId="49988" xr:uid="{B82040E5-7F82-497B-880B-EAFE863638C4}"/>
    <cellStyle name="Comma 3 3 2 4 2 3 2 5" xfId="34578" xr:uid="{AC3F1B2D-DD4E-4A18-BBB3-8DBCE9BC0C44}"/>
    <cellStyle name="Comma 3 3 2 4 2 3 3" xfId="5655" xr:uid="{D88A50F4-CA94-4F5C-9435-DA2D74CA7A47}"/>
    <cellStyle name="Comma 3 3 2 4 2 3 3 2" xfId="13466" xr:uid="{C4FD41CE-D44E-4FF8-B685-C638CD92B5FF}"/>
    <cellStyle name="Comma 3 3 2 4 2 3 3 2 2" xfId="28877" xr:uid="{6318C47B-4AB1-47CD-A356-608708ED2DA2}"/>
    <cellStyle name="Comma 3 3 2 4 2 3 3 2 2 2" xfId="59701" xr:uid="{9320FC1F-178F-4DF4-90A9-DB870AFFA59C}"/>
    <cellStyle name="Comma 3 3 2 4 2 3 3 2 3" xfId="44291" xr:uid="{F4FFA14D-5833-47C6-B264-45BC4AAAF470}"/>
    <cellStyle name="Comma 3 3 2 4 2 3 3 3" xfId="21068" xr:uid="{97BCF3F6-0C11-443A-AF36-42A02DF91695}"/>
    <cellStyle name="Comma 3 3 2 4 2 3 3 3 2" xfId="51892" xr:uid="{8A378646-C95C-4E44-B16B-8CA86C0357AF}"/>
    <cellStyle name="Comma 3 3 2 4 2 3 3 4" xfId="36482" xr:uid="{556C6FE0-389A-4821-AF4D-F4ACE4364885}"/>
    <cellStyle name="Comma 3 3 2 4 2 3 4" xfId="9663" xr:uid="{375DE0F4-FB74-4085-B6EE-AEE856D47CBF}"/>
    <cellStyle name="Comma 3 3 2 4 2 3 4 2" xfId="25074" xr:uid="{DAAA172B-79A6-49B9-8AD5-0D82519428EB}"/>
    <cellStyle name="Comma 3 3 2 4 2 3 4 2 2" xfId="55898" xr:uid="{14710505-5610-4793-828E-161E9AAD1520}"/>
    <cellStyle name="Comma 3 3 2 4 2 3 4 3" xfId="40488" xr:uid="{4F65FD0F-0A11-4CE0-9530-CCC972CC2178}"/>
    <cellStyle name="Comma 3 3 2 4 2 3 5" xfId="17265" xr:uid="{CE0F7C8B-12D2-40C4-8B47-25A3261E34C4}"/>
    <cellStyle name="Comma 3 3 2 4 2 3 5 2" xfId="48089" xr:uid="{92A360DD-E311-4631-A582-E33A5CE335D0}"/>
    <cellStyle name="Comma 3 3 2 4 2 3 6" xfId="32679" xr:uid="{43616296-0574-483F-803B-A84EA9F0FEA4}"/>
    <cellStyle name="Comma 3 3 2 4 2 4" xfId="2485" xr:uid="{29FBB4DB-A949-4831-8CD6-2F4FCBCD9531}"/>
    <cellStyle name="Comma 3 3 2 4 2 4 2" xfId="6288" xr:uid="{1E48AE06-02D5-4262-8795-19F5AE5E7B21}"/>
    <cellStyle name="Comma 3 3 2 4 2 4 2 2" xfId="14099" xr:uid="{BA6C2F0B-89AD-4E98-A392-BF1EE3BBDD83}"/>
    <cellStyle name="Comma 3 3 2 4 2 4 2 2 2" xfId="29510" xr:uid="{9341117E-9FB7-4800-BD31-27304B0ED00F}"/>
    <cellStyle name="Comma 3 3 2 4 2 4 2 2 2 2" xfId="60334" xr:uid="{EDC5E16A-CF9E-427E-9E22-C5B78179EDF9}"/>
    <cellStyle name="Comma 3 3 2 4 2 4 2 2 3" xfId="44924" xr:uid="{DD941E40-8341-46DA-A72D-AE179AF0D432}"/>
    <cellStyle name="Comma 3 3 2 4 2 4 2 3" xfId="21701" xr:uid="{C7557C1C-86EA-4BEA-BEF2-EB7D6008BABC}"/>
    <cellStyle name="Comma 3 3 2 4 2 4 2 3 2" xfId="52525" xr:uid="{9FC491E4-6095-4915-B3F9-06CDE6A7EC72}"/>
    <cellStyle name="Comma 3 3 2 4 2 4 2 4" xfId="37115" xr:uid="{16CA100F-B091-4A83-877F-E3F6E48BB5B4}"/>
    <cellStyle name="Comma 3 3 2 4 2 4 3" xfId="10296" xr:uid="{77DF5CB1-397C-4C0A-86BD-118066312E8E}"/>
    <cellStyle name="Comma 3 3 2 4 2 4 3 2" xfId="25707" xr:uid="{42186CE9-0D0D-4ED4-897C-4C777B540A69}"/>
    <cellStyle name="Comma 3 3 2 4 2 4 3 2 2" xfId="56531" xr:uid="{5A6DCBD8-7229-4771-BF76-EDECC56FF638}"/>
    <cellStyle name="Comma 3 3 2 4 2 4 3 3" xfId="41121" xr:uid="{2971F99B-709E-45E7-836F-3C8C9944808D}"/>
    <cellStyle name="Comma 3 3 2 4 2 4 4" xfId="17898" xr:uid="{ACB4D20D-4EF6-4B47-B232-480AD973D40C}"/>
    <cellStyle name="Comma 3 3 2 4 2 4 4 2" xfId="48722" xr:uid="{5BCA15A9-70B8-42C3-8923-D1E31E9CD158}"/>
    <cellStyle name="Comma 3 3 2 4 2 4 5" xfId="33312" xr:uid="{E9DE4C67-9A0B-4E68-9204-CFE08F0293A7}"/>
    <cellStyle name="Comma 3 3 2 4 2 5" xfId="4389" xr:uid="{AF018620-ED81-43BD-A3B9-9CE4D1362667}"/>
    <cellStyle name="Comma 3 3 2 4 2 5 2" xfId="12200" xr:uid="{003B0CF5-5C72-4F6B-8EA0-FDCE0F128D97}"/>
    <cellStyle name="Comma 3 3 2 4 2 5 2 2" xfId="27611" xr:uid="{F2CD76E6-BAD4-42B3-8B83-94493C8A7309}"/>
    <cellStyle name="Comma 3 3 2 4 2 5 2 2 2" xfId="58435" xr:uid="{AF221E33-390E-45C4-B77F-627713B7430B}"/>
    <cellStyle name="Comma 3 3 2 4 2 5 2 3" xfId="43025" xr:uid="{5CC20362-108D-4452-A152-FE36FA7F5D58}"/>
    <cellStyle name="Comma 3 3 2 4 2 5 3" xfId="19802" xr:uid="{C401DC1B-E6B3-4C16-983E-05DA3D643CF0}"/>
    <cellStyle name="Comma 3 3 2 4 2 5 3 2" xfId="50626" xr:uid="{CB77CA14-A590-47DB-ACA3-48FC51ADAFC7}"/>
    <cellStyle name="Comma 3 3 2 4 2 5 4" xfId="35216" xr:uid="{C55EAEF9-71FB-48EF-85C8-56BD77F80C60}"/>
    <cellStyle name="Comma 3 3 2 4 2 6" xfId="8397" xr:uid="{2D4C0685-2BD0-47F0-8AA5-4B56B4FCF689}"/>
    <cellStyle name="Comma 3 3 2 4 2 6 2" xfId="23808" xr:uid="{4A3D4BE0-EDBA-4B88-9536-A0696831BB0B}"/>
    <cellStyle name="Comma 3 3 2 4 2 6 2 2" xfId="54632" xr:uid="{5414B126-2AA8-4D5F-B30F-FD415508998F}"/>
    <cellStyle name="Comma 3 3 2 4 2 6 3" xfId="39222" xr:uid="{FF116C80-43CD-474F-98E8-9060C5F33361}"/>
    <cellStyle name="Comma 3 3 2 4 2 7" xfId="15999" xr:uid="{353AAD53-E5D9-4AB4-83B3-D50C8B39F3E4}"/>
    <cellStyle name="Comma 3 3 2 4 2 7 2" xfId="46823" xr:uid="{2BA7F21E-8433-4FE8-8C54-1D83F430D1F0}"/>
    <cellStyle name="Comma 3 3 2 4 2 8" xfId="31413" xr:uid="{E0125EAB-B512-4F15-8D8C-C9B48D81A9D4}"/>
    <cellStyle name="Comma 3 3 2 4 3" xfId="377" xr:uid="{DE29EBB7-65FD-4385-9AC0-3D58D4123D93}"/>
    <cellStyle name="Comma 3 3 2 4 3 2" xfId="1010" xr:uid="{101710BA-8203-413A-81FF-A4A3A3380A61}"/>
    <cellStyle name="Comma 3 3 2 4 3 2 2" xfId="2909" xr:uid="{AC300572-91E5-4A7B-BF1D-BFF71A4064A2}"/>
    <cellStyle name="Comma 3 3 2 4 3 2 2 2" xfId="6712" xr:uid="{E4E79D2B-3972-4984-97D0-F2462B0ADECC}"/>
    <cellStyle name="Comma 3 3 2 4 3 2 2 2 2" xfId="14523" xr:uid="{5E611BA6-FCF5-4DE2-BAC3-F692FF98CF4E}"/>
    <cellStyle name="Comma 3 3 2 4 3 2 2 2 2 2" xfId="29934" xr:uid="{C4A488A4-E495-4355-A957-35CDB596D00B}"/>
    <cellStyle name="Comma 3 3 2 4 3 2 2 2 2 2 2" xfId="60758" xr:uid="{AD03E783-61F6-4AF9-8FEE-96FCDE54F428}"/>
    <cellStyle name="Comma 3 3 2 4 3 2 2 2 2 3" xfId="45348" xr:uid="{6CF8C56D-FB07-46B3-BAE7-3B5DDF89E6EE}"/>
    <cellStyle name="Comma 3 3 2 4 3 2 2 2 3" xfId="22125" xr:uid="{1E26A09B-D804-4E79-8EC4-BDC7B6654599}"/>
    <cellStyle name="Comma 3 3 2 4 3 2 2 2 3 2" xfId="52949" xr:uid="{A4C06BAB-FC69-4792-A702-BC404F5F34EA}"/>
    <cellStyle name="Comma 3 3 2 4 3 2 2 2 4" xfId="37539" xr:uid="{9BC9FC21-9DED-42EB-ACA9-929478435DDD}"/>
    <cellStyle name="Comma 3 3 2 4 3 2 2 3" xfId="10720" xr:uid="{81D2F5F1-8256-4A8A-80F4-C88D496118EC}"/>
    <cellStyle name="Comma 3 3 2 4 3 2 2 3 2" xfId="26131" xr:uid="{37890470-D1F4-4CFA-B8B2-C82CB5255783}"/>
    <cellStyle name="Comma 3 3 2 4 3 2 2 3 2 2" xfId="56955" xr:uid="{9064570C-6B96-46D7-A5A9-08A887FC70A0}"/>
    <cellStyle name="Comma 3 3 2 4 3 2 2 3 3" xfId="41545" xr:uid="{EBA9714F-273B-4F54-AF27-B9B29A4CDE8D}"/>
    <cellStyle name="Comma 3 3 2 4 3 2 2 4" xfId="18322" xr:uid="{EE810410-D05E-4B3A-A99A-A657030B0D4F}"/>
    <cellStyle name="Comma 3 3 2 4 3 2 2 4 2" xfId="49146" xr:uid="{880A73F9-5774-4278-8F3F-45A04998032D}"/>
    <cellStyle name="Comma 3 3 2 4 3 2 2 5" xfId="33736" xr:uid="{5169F9C0-52CF-47FF-972F-D71CD17ECDCF}"/>
    <cellStyle name="Comma 3 3 2 4 3 2 3" xfId="4813" xr:uid="{A30ACB5E-8626-4CAA-9D5F-A92A508EB79F}"/>
    <cellStyle name="Comma 3 3 2 4 3 2 3 2" xfId="12624" xr:uid="{CD44143E-5F09-455A-BA5A-0DA992FA01F7}"/>
    <cellStyle name="Comma 3 3 2 4 3 2 3 2 2" xfId="28035" xr:uid="{BD13EE2D-47CF-4969-BFBD-5A20A34CB1F6}"/>
    <cellStyle name="Comma 3 3 2 4 3 2 3 2 2 2" xfId="58859" xr:uid="{6C866948-C82D-4EF6-BBF6-3FFC726F3504}"/>
    <cellStyle name="Comma 3 3 2 4 3 2 3 2 3" xfId="43449" xr:uid="{DD9B03C6-0B6C-4882-AC74-5757AA1FE2A5}"/>
    <cellStyle name="Comma 3 3 2 4 3 2 3 3" xfId="20226" xr:uid="{8C554BE4-86F1-40BD-8EAE-78A73366A7D9}"/>
    <cellStyle name="Comma 3 3 2 4 3 2 3 3 2" xfId="51050" xr:uid="{32D05DAA-203D-4661-913A-1DD53376F6FF}"/>
    <cellStyle name="Comma 3 3 2 4 3 2 3 4" xfId="35640" xr:uid="{836101B7-DE73-452B-9C57-E35FA0BB739A}"/>
    <cellStyle name="Comma 3 3 2 4 3 2 4" xfId="8821" xr:uid="{69EDE276-DFBE-4483-945F-AAC1A889DE9C}"/>
    <cellStyle name="Comma 3 3 2 4 3 2 4 2" xfId="24232" xr:uid="{FFC3140E-901B-48A8-AC24-E9C1D73C7E77}"/>
    <cellStyle name="Comma 3 3 2 4 3 2 4 2 2" xfId="55056" xr:uid="{7D182EBC-3ECC-476E-A9BB-0AEAA008012D}"/>
    <cellStyle name="Comma 3 3 2 4 3 2 4 3" xfId="39646" xr:uid="{51ED1307-738B-404E-A849-50CD620956BF}"/>
    <cellStyle name="Comma 3 3 2 4 3 2 5" xfId="16423" xr:uid="{85464F9D-6EA3-400E-959F-CB383EDFD1B7}"/>
    <cellStyle name="Comma 3 3 2 4 3 2 5 2" xfId="47247" xr:uid="{226C7FDA-F501-4E6F-A9C9-EA9824D02DA0}"/>
    <cellStyle name="Comma 3 3 2 4 3 2 6" xfId="31837" xr:uid="{5697DF49-94C5-4F09-B3C3-18EA3082CF0D}"/>
    <cellStyle name="Comma 3 3 2 4 3 3" xfId="1643" xr:uid="{1937365E-2F78-41AE-B3C2-48EDDC119F55}"/>
    <cellStyle name="Comma 3 3 2 4 3 3 2" xfId="3542" xr:uid="{342F87F0-4155-43C9-B74B-B2B04B01FFD0}"/>
    <cellStyle name="Comma 3 3 2 4 3 3 2 2" xfId="7345" xr:uid="{0D41E330-37F4-46EC-9609-86FFC931D65B}"/>
    <cellStyle name="Comma 3 3 2 4 3 3 2 2 2" xfId="15156" xr:uid="{940C0CC9-3264-4A6B-A88B-84037D6D732B}"/>
    <cellStyle name="Comma 3 3 2 4 3 3 2 2 2 2" xfId="30567" xr:uid="{81FA19C8-3D1D-4028-90EC-14CF383B5CF2}"/>
    <cellStyle name="Comma 3 3 2 4 3 3 2 2 2 2 2" xfId="61391" xr:uid="{93929D5B-6867-4E15-ADAC-1435F5B2371A}"/>
    <cellStyle name="Comma 3 3 2 4 3 3 2 2 2 3" xfId="45981" xr:uid="{699F15FB-BAEF-4F22-800F-C23FB14F01EF}"/>
    <cellStyle name="Comma 3 3 2 4 3 3 2 2 3" xfId="22758" xr:uid="{B7F592C9-14B6-4F73-A6F3-B35966CFABA9}"/>
    <cellStyle name="Comma 3 3 2 4 3 3 2 2 3 2" xfId="53582" xr:uid="{5BD9AA54-F46A-4782-8B3E-09AD1652E1CF}"/>
    <cellStyle name="Comma 3 3 2 4 3 3 2 2 4" xfId="38172" xr:uid="{2B9243D1-43CF-4063-AA20-64D1AD979859}"/>
    <cellStyle name="Comma 3 3 2 4 3 3 2 3" xfId="11353" xr:uid="{6C9F7FD9-6226-4387-B151-3495EF7A279E}"/>
    <cellStyle name="Comma 3 3 2 4 3 3 2 3 2" xfId="26764" xr:uid="{062F4FA1-227A-4041-A7BB-B33CB83F14A6}"/>
    <cellStyle name="Comma 3 3 2 4 3 3 2 3 2 2" xfId="57588" xr:uid="{9D8D8D0B-ADAF-474B-A898-E21F1433DE61}"/>
    <cellStyle name="Comma 3 3 2 4 3 3 2 3 3" xfId="42178" xr:uid="{B3223B7F-E90A-4DED-B598-F3B1781CF294}"/>
    <cellStyle name="Comma 3 3 2 4 3 3 2 4" xfId="18955" xr:uid="{A5780FAA-FABC-43D9-BE96-8C3B7F12DA56}"/>
    <cellStyle name="Comma 3 3 2 4 3 3 2 4 2" xfId="49779" xr:uid="{625C7B88-3CED-491E-BF79-08A56BA0B24C}"/>
    <cellStyle name="Comma 3 3 2 4 3 3 2 5" xfId="34369" xr:uid="{D7AC1CBB-2CA2-4B30-8987-F9165EED5E87}"/>
    <cellStyle name="Comma 3 3 2 4 3 3 3" xfId="5446" xr:uid="{F7A7411C-4CF2-4E56-99E9-1428D043F9FE}"/>
    <cellStyle name="Comma 3 3 2 4 3 3 3 2" xfId="13257" xr:uid="{7124CFD6-36B4-477B-A11B-2DB0F2E13681}"/>
    <cellStyle name="Comma 3 3 2 4 3 3 3 2 2" xfId="28668" xr:uid="{820B0A04-57C9-4AF6-B474-E00F72BF0F99}"/>
    <cellStyle name="Comma 3 3 2 4 3 3 3 2 2 2" xfId="59492" xr:uid="{F25D9E35-27A8-44CB-B5F9-958265ADE600}"/>
    <cellStyle name="Comma 3 3 2 4 3 3 3 2 3" xfId="44082" xr:uid="{9D940F2B-C6E4-470B-8B59-A37611DBA4A7}"/>
    <cellStyle name="Comma 3 3 2 4 3 3 3 3" xfId="20859" xr:uid="{F3C58E6F-4E95-45FF-9CD7-D4692A57BAD3}"/>
    <cellStyle name="Comma 3 3 2 4 3 3 3 3 2" xfId="51683" xr:uid="{AC166E58-8DE5-4D43-A524-4D461BEB3F88}"/>
    <cellStyle name="Comma 3 3 2 4 3 3 3 4" xfId="36273" xr:uid="{A6B45779-E78C-4DBE-A941-56E489389A07}"/>
    <cellStyle name="Comma 3 3 2 4 3 3 4" xfId="9454" xr:uid="{469782B9-2CAD-4F57-80B5-775DB8998769}"/>
    <cellStyle name="Comma 3 3 2 4 3 3 4 2" xfId="24865" xr:uid="{F15ADAFC-A01D-456F-AB28-AA9858B0C1E3}"/>
    <cellStyle name="Comma 3 3 2 4 3 3 4 2 2" xfId="55689" xr:uid="{B69BAE1E-AAC3-4BF0-9E4E-E827784020DF}"/>
    <cellStyle name="Comma 3 3 2 4 3 3 4 3" xfId="40279" xr:uid="{3008D052-1E11-46EC-B7AF-088BFB0FEE05}"/>
    <cellStyle name="Comma 3 3 2 4 3 3 5" xfId="17056" xr:uid="{02E5B9A6-A2C4-4AC8-928E-660842959739}"/>
    <cellStyle name="Comma 3 3 2 4 3 3 5 2" xfId="47880" xr:uid="{79582BB0-AF65-4670-A6E9-C3F9180B4C42}"/>
    <cellStyle name="Comma 3 3 2 4 3 3 6" xfId="32470" xr:uid="{08A2CB1E-0D7F-4BFA-A758-92AFEAE5374F}"/>
    <cellStyle name="Comma 3 3 2 4 3 4" xfId="2276" xr:uid="{02F5E2CF-E115-47C4-A580-C016079A5589}"/>
    <cellStyle name="Comma 3 3 2 4 3 4 2" xfId="6079" xr:uid="{EB89428F-41C2-46CB-BE4D-AE95D1DBA1FE}"/>
    <cellStyle name="Comma 3 3 2 4 3 4 2 2" xfId="13890" xr:uid="{D94CF2FD-6DC9-4F83-B92D-EC68A88F8E05}"/>
    <cellStyle name="Comma 3 3 2 4 3 4 2 2 2" xfId="29301" xr:uid="{836E1E42-3E20-4A0D-AB1F-481453651B4E}"/>
    <cellStyle name="Comma 3 3 2 4 3 4 2 2 2 2" xfId="60125" xr:uid="{169A5FCC-0F99-4754-9B0D-15E31C9FD563}"/>
    <cellStyle name="Comma 3 3 2 4 3 4 2 2 3" xfId="44715" xr:uid="{8CA83ADD-3BD3-49D4-ABC2-AAE3CCA13764}"/>
    <cellStyle name="Comma 3 3 2 4 3 4 2 3" xfId="21492" xr:uid="{E007C317-949A-43B2-BBC6-6F5BE155F65B}"/>
    <cellStyle name="Comma 3 3 2 4 3 4 2 3 2" xfId="52316" xr:uid="{E35FE23A-8F7F-489A-AE78-F20AC590DD35}"/>
    <cellStyle name="Comma 3 3 2 4 3 4 2 4" xfId="36906" xr:uid="{5922D642-9298-4E6F-B408-F46A185CA967}"/>
    <cellStyle name="Comma 3 3 2 4 3 4 3" xfId="10087" xr:uid="{11C436B5-FC7B-4EB1-9D16-DE246E5D2A8A}"/>
    <cellStyle name="Comma 3 3 2 4 3 4 3 2" xfId="25498" xr:uid="{851D81FC-9C69-42DD-A4FC-012615E327AC}"/>
    <cellStyle name="Comma 3 3 2 4 3 4 3 2 2" xfId="56322" xr:uid="{B645509F-E01A-46A6-9F3C-4616A604A883}"/>
    <cellStyle name="Comma 3 3 2 4 3 4 3 3" xfId="40912" xr:uid="{8A745745-3BCE-4B5C-80EF-44EECD9EB793}"/>
    <cellStyle name="Comma 3 3 2 4 3 4 4" xfId="17689" xr:uid="{A0D31DBC-133E-429D-939F-29BFDC056777}"/>
    <cellStyle name="Comma 3 3 2 4 3 4 4 2" xfId="48513" xr:uid="{095589BF-AEEA-4E8B-A9B7-0F9943EDBA08}"/>
    <cellStyle name="Comma 3 3 2 4 3 4 5" xfId="33103" xr:uid="{67C4D740-7F6C-4552-9557-B7196932CC96}"/>
    <cellStyle name="Comma 3 3 2 4 3 5" xfId="4180" xr:uid="{7E1DED4D-B859-42EF-AF78-FF8816F47361}"/>
    <cellStyle name="Comma 3 3 2 4 3 5 2" xfId="11991" xr:uid="{42CC6124-A238-4FB8-A3E8-9E4D21F3F2E0}"/>
    <cellStyle name="Comma 3 3 2 4 3 5 2 2" xfId="27402" xr:uid="{9259A74C-AC01-4213-B525-42146B697BD2}"/>
    <cellStyle name="Comma 3 3 2 4 3 5 2 2 2" xfId="58226" xr:uid="{67B82AA3-E7DA-4BD2-9C35-6312BB963C6E}"/>
    <cellStyle name="Comma 3 3 2 4 3 5 2 3" xfId="42816" xr:uid="{CEB07599-928C-497C-9913-0B181029847D}"/>
    <cellStyle name="Comma 3 3 2 4 3 5 3" xfId="19593" xr:uid="{579F7533-6246-43D2-A35A-BCE0117ACED5}"/>
    <cellStyle name="Comma 3 3 2 4 3 5 3 2" xfId="50417" xr:uid="{EFFB8BE6-BEDF-4421-A99B-18D01063DAD8}"/>
    <cellStyle name="Comma 3 3 2 4 3 5 4" xfId="35007" xr:uid="{E67C1083-6449-49B4-AF9A-674B1B9DB398}"/>
    <cellStyle name="Comma 3 3 2 4 3 6" xfId="8188" xr:uid="{47EE8B28-C4B0-4462-A887-2949E8E05718}"/>
    <cellStyle name="Comma 3 3 2 4 3 6 2" xfId="23599" xr:uid="{D427F209-6E81-4FD8-8845-454DA867E3DD}"/>
    <cellStyle name="Comma 3 3 2 4 3 6 2 2" xfId="54423" xr:uid="{A74ACCB0-D9CF-4BD5-8ED7-47D22C01F991}"/>
    <cellStyle name="Comma 3 3 2 4 3 6 3" xfId="39013" xr:uid="{7C5A549D-159E-4EC7-94C4-0BDA431D5C8B}"/>
    <cellStyle name="Comma 3 3 2 4 3 7" xfId="15790" xr:uid="{BC10163B-AD81-4CD9-8CE8-7045ACDC4D12}"/>
    <cellStyle name="Comma 3 3 2 4 3 7 2" xfId="46614" xr:uid="{3C810D65-EF4F-468B-929E-680F4B0BC8CC}"/>
    <cellStyle name="Comma 3 3 2 4 3 8" xfId="31204" xr:uid="{839CCB2B-E359-42E3-8EB8-9D47AB3029E0}"/>
    <cellStyle name="Comma 3 3 2 4 4" xfId="797" xr:uid="{95B99873-4BF6-43E7-AC0B-8D1046087A8D}"/>
    <cellStyle name="Comma 3 3 2 4 4 2" xfId="2696" xr:uid="{BAA9C0AB-B467-44B8-8544-71F35BF95E92}"/>
    <cellStyle name="Comma 3 3 2 4 4 2 2" xfId="6499" xr:uid="{944683B9-69F3-460B-820C-5D18E2948EA4}"/>
    <cellStyle name="Comma 3 3 2 4 4 2 2 2" xfId="14310" xr:uid="{8B3FF461-1923-4DC5-A323-9813B9582972}"/>
    <cellStyle name="Comma 3 3 2 4 4 2 2 2 2" xfId="29721" xr:uid="{EBBCB54D-6D79-4E57-8E92-D12D9133DA66}"/>
    <cellStyle name="Comma 3 3 2 4 4 2 2 2 2 2" xfId="60545" xr:uid="{A93396B7-DE26-40C6-A293-6B81CB10F369}"/>
    <cellStyle name="Comma 3 3 2 4 4 2 2 2 3" xfId="45135" xr:uid="{AD8A11D2-C1A9-4E8F-A8D2-91D12AA6E36F}"/>
    <cellStyle name="Comma 3 3 2 4 4 2 2 3" xfId="21912" xr:uid="{70B17144-A18B-4590-A78F-BB586F08DDBE}"/>
    <cellStyle name="Comma 3 3 2 4 4 2 2 3 2" xfId="52736" xr:uid="{51446BFF-D907-40EC-9693-9B35B3B454D3}"/>
    <cellStyle name="Comma 3 3 2 4 4 2 2 4" xfId="37326" xr:uid="{DE8F9E54-01BE-43D7-8E0F-61CDA7C11996}"/>
    <cellStyle name="Comma 3 3 2 4 4 2 3" xfId="10507" xr:uid="{E5490E0E-6FE9-4EA5-9E01-AA032836CA53}"/>
    <cellStyle name="Comma 3 3 2 4 4 2 3 2" xfId="25918" xr:uid="{69608A4F-EBF9-40EC-8C53-CB0AE342452F}"/>
    <cellStyle name="Comma 3 3 2 4 4 2 3 2 2" xfId="56742" xr:uid="{0CA0D39F-6A7C-4432-B07D-786B89251F30}"/>
    <cellStyle name="Comma 3 3 2 4 4 2 3 3" xfId="41332" xr:uid="{A7F11421-E61A-4A0B-8464-9EB327BED95C}"/>
    <cellStyle name="Comma 3 3 2 4 4 2 4" xfId="18109" xr:uid="{555A5B6E-B975-4DB2-8046-36AA5C45F84D}"/>
    <cellStyle name="Comma 3 3 2 4 4 2 4 2" xfId="48933" xr:uid="{93465B60-6066-4EF7-9F45-D17BA789DAD7}"/>
    <cellStyle name="Comma 3 3 2 4 4 2 5" xfId="33523" xr:uid="{3FEE8143-380A-4F63-8E33-49ABE553E769}"/>
    <cellStyle name="Comma 3 3 2 4 4 3" xfId="4600" xr:uid="{843AE9E1-EFCB-4B08-8D2C-B8A8789F51F1}"/>
    <cellStyle name="Comma 3 3 2 4 4 3 2" xfId="12411" xr:uid="{6E892CAD-A848-4197-AD79-C899F0E664EC}"/>
    <cellStyle name="Comma 3 3 2 4 4 3 2 2" xfId="27822" xr:uid="{14C0525A-108C-40DF-91D6-F32D7792ACB9}"/>
    <cellStyle name="Comma 3 3 2 4 4 3 2 2 2" xfId="58646" xr:uid="{E5E52A57-B9CB-4EE9-A3B4-9783C12AFD55}"/>
    <cellStyle name="Comma 3 3 2 4 4 3 2 3" xfId="43236" xr:uid="{70AF2E5D-681C-4B5B-AC37-28A392323756}"/>
    <cellStyle name="Comma 3 3 2 4 4 3 3" xfId="20013" xr:uid="{9B7273CF-F3A2-402B-AF31-12594ED6C251}"/>
    <cellStyle name="Comma 3 3 2 4 4 3 3 2" xfId="50837" xr:uid="{F8BEFE76-5FED-4AFD-83AB-650C111C4B00}"/>
    <cellStyle name="Comma 3 3 2 4 4 3 4" xfId="35427" xr:uid="{2221DAA4-3220-4056-A335-647C531D9259}"/>
    <cellStyle name="Comma 3 3 2 4 4 4" xfId="8608" xr:uid="{3C1A01DF-6684-499A-BB84-1B239586A5FF}"/>
    <cellStyle name="Comma 3 3 2 4 4 4 2" xfId="24019" xr:uid="{6CC11147-7808-447F-8379-888B32FE94D5}"/>
    <cellStyle name="Comma 3 3 2 4 4 4 2 2" xfId="54843" xr:uid="{3D6AA961-150A-4376-9115-F805622FBD3B}"/>
    <cellStyle name="Comma 3 3 2 4 4 4 3" xfId="39433" xr:uid="{8037C8C1-5127-436E-80EA-06B099DBB354}"/>
    <cellStyle name="Comma 3 3 2 4 4 5" xfId="16210" xr:uid="{B61F566F-EF08-4195-B403-91AC1B17DD67}"/>
    <cellStyle name="Comma 3 3 2 4 4 5 2" xfId="47034" xr:uid="{CEE5AC6F-533F-44B6-BC61-E36828A6855B}"/>
    <cellStyle name="Comma 3 3 2 4 4 6" xfId="31624" xr:uid="{81A52B7E-D313-4861-9B3D-35AD8F270326}"/>
    <cellStyle name="Comma 3 3 2 4 5" xfId="1430" xr:uid="{C8D20475-DF0A-4794-AC07-8271187C6435}"/>
    <cellStyle name="Comma 3 3 2 4 5 2" xfId="3329" xr:uid="{67B7CBA9-43C6-46E0-A4DE-A85BB1A3BFE5}"/>
    <cellStyle name="Comma 3 3 2 4 5 2 2" xfId="7132" xr:uid="{C31368EB-19A0-4045-9ADD-48E65974D0ED}"/>
    <cellStyle name="Comma 3 3 2 4 5 2 2 2" xfId="14943" xr:uid="{5CA27480-558F-4C5F-B9CE-99529835B9DE}"/>
    <cellStyle name="Comma 3 3 2 4 5 2 2 2 2" xfId="30354" xr:uid="{1CD6E73F-C70A-4F5B-865D-A7A3A8D0B3B3}"/>
    <cellStyle name="Comma 3 3 2 4 5 2 2 2 2 2" xfId="61178" xr:uid="{5456FD1B-2A10-479B-988F-5AB0BE6A7819}"/>
    <cellStyle name="Comma 3 3 2 4 5 2 2 2 3" xfId="45768" xr:uid="{7E9C5EB0-4903-4A29-8628-AFEEB531EE33}"/>
    <cellStyle name="Comma 3 3 2 4 5 2 2 3" xfId="22545" xr:uid="{13E7B13A-13C4-4EC2-8DDE-3751B801C313}"/>
    <cellStyle name="Comma 3 3 2 4 5 2 2 3 2" xfId="53369" xr:uid="{4102A6A8-8778-4402-A978-0B33D4E0FFEB}"/>
    <cellStyle name="Comma 3 3 2 4 5 2 2 4" xfId="37959" xr:uid="{A9B27248-CC22-4746-9410-A781D30F15EC}"/>
    <cellStyle name="Comma 3 3 2 4 5 2 3" xfId="11140" xr:uid="{2419A3F3-5D68-4C38-897A-820A06F3908E}"/>
    <cellStyle name="Comma 3 3 2 4 5 2 3 2" xfId="26551" xr:uid="{66CBFE05-BC3E-46B0-ACD9-847A0312B520}"/>
    <cellStyle name="Comma 3 3 2 4 5 2 3 2 2" xfId="57375" xr:uid="{CBB4919F-0DD9-4ABD-A9E1-7A93E615EA96}"/>
    <cellStyle name="Comma 3 3 2 4 5 2 3 3" xfId="41965" xr:uid="{6A691EB6-9509-4C66-AFE7-80979EB449F8}"/>
    <cellStyle name="Comma 3 3 2 4 5 2 4" xfId="18742" xr:uid="{0A0708E3-BCAC-45D3-B311-7B4235252F38}"/>
    <cellStyle name="Comma 3 3 2 4 5 2 4 2" xfId="49566" xr:uid="{A5A2939A-EEE1-47F9-BB5E-F039120F9C8C}"/>
    <cellStyle name="Comma 3 3 2 4 5 2 5" xfId="34156" xr:uid="{D6F8E4BE-F8EF-4BD6-AD57-31FBFBB8E6A2}"/>
    <cellStyle name="Comma 3 3 2 4 5 3" xfId="5233" xr:uid="{15BC6017-74D8-4FBD-A22C-FC34032CF878}"/>
    <cellStyle name="Comma 3 3 2 4 5 3 2" xfId="13044" xr:uid="{858AC6F4-2830-4D8B-85CC-59C0BEB03E1F}"/>
    <cellStyle name="Comma 3 3 2 4 5 3 2 2" xfId="28455" xr:uid="{4BF6E745-783F-40B6-8190-0D6CCD749F18}"/>
    <cellStyle name="Comma 3 3 2 4 5 3 2 2 2" xfId="59279" xr:uid="{C76AB79A-A630-49C7-85E9-EBEAE07B0D2F}"/>
    <cellStyle name="Comma 3 3 2 4 5 3 2 3" xfId="43869" xr:uid="{17CDB3D2-6A78-45F2-83F5-5198FAE31DE1}"/>
    <cellStyle name="Comma 3 3 2 4 5 3 3" xfId="20646" xr:uid="{E5336C36-C7A4-4177-945E-677456BA2E3D}"/>
    <cellStyle name="Comma 3 3 2 4 5 3 3 2" xfId="51470" xr:uid="{F4ACC48E-C2AB-4ECC-BDA5-350507A91E4B}"/>
    <cellStyle name="Comma 3 3 2 4 5 3 4" xfId="36060" xr:uid="{BDF39D63-6D5B-48EA-845B-3D2C79028744}"/>
    <cellStyle name="Comma 3 3 2 4 5 4" xfId="9241" xr:uid="{4D3185C0-F87B-4AD0-A38C-C297B9FE97B4}"/>
    <cellStyle name="Comma 3 3 2 4 5 4 2" xfId="24652" xr:uid="{3B7E98C7-4BF9-435C-B15A-15695F6A6292}"/>
    <cellStyle name="Comma 3 3 2 4 5 4 2 2" xfId="55476" xr:uid="{6EB57B68-98D0-469A-8459-4B1CB1B48E0A}"/>
    <cellStyle name="Comma 3 3 2 4 5 4 3" xfId="40066" xr:uid="{1E1D173C-92DF-4A9A-88B3-E65B3FC47D07}"/>
    <cellStyle name="Comma 3 3 2 4 5 5" xfId="16843" xr:uid="{008CFC34-B4BC-4A50-9B2C-3DF93F3A2809}"/>
    <cellStyle name="Comma 3 3 2 4 5 5 2" xfId="47667" xr:uid="{9587EE7F-861B-4AC4-BFA5-D8FE8A10801F}"/>
    <cellStyle name="Comma 3 3 2 4 5 6" xfId="32257" xr:uid="{47F0FDE7-E89F-4D27-B91B-729FC3A29DA8}"/>
    <cellStyle name="Comma 3 3 2 4 6" xfId="2063" xr:uid="{82EC4C2C-5DF2-479D-BF71-A6D56B5B555D}"/>
    <cellStyle name="Comma 3 3 2 4 6 2" xfId="5866" xr:uid="{05E90D94-56F9-4B96-84EA-1B453F5A64AC}"/>
    <cellStyle name="Comma 3 3 2 4 6 2 2" xfId="13677" xr:uid="{9601891F-18D1-4F6B-89B0-88BD949013D4}"/>
    <cellStyle name="Comma 3 3 2 4 6 2 2 2" xfId="29088" xr:uid="{BADA2723-BAC7-4789-9FDD-A665E6BFD9F0}"/>
    <cellStyle name="Comma 3 3 2 4 6 2 2 2 2" xfId="59912" xr:uid="{96BF07E9-C903-47EB-A1E9-F1FE40A880CF}"/>
    <cellStyle name="Comma 3 3 2 4 6 2 2 3" xfId="44502" xr:uid="{3FEACEB4-AA83-4CFF-989A-A39EE62A43A6}"/>
    <cellStyle name="Comma 3 3 2 4 6 2 3" xfId="21279" xr:uid="{8F5683BA-C364-4AE4-9927-83952BE24561}"/>
    <cellStyle name="Comma 3 3 2 4 6 2 3 2" xfId="52103" xr:uid="{19DE60EB-B72D-4680-A863-B6BE6457D75B}"/>
    <cellStyle name="Comma 3 3 2 4 6 2 4" xfId="36693" xr:uid="{C07B6DA8-C940-4CC5-B7B9-C276841C98DA}"/>
    <cellStyle name="Comma 3 3 2 4 6 3" xfId="9874" xr:uid="{3BCC4CBA-6DC3-43AE-BD8C-885A80247616}"/>
    <cellStyle name="Comma 3 3 2 4 6 3 2" xfId="25285" xr:uid="{8C3B1674-91DA-4DB4-90FA-7F0202A52E6F}"/>
    <cellStyle name="Comma 3 3 2 4 6 3 2 2" xfId="56109" xr:uid="{62845428-E755-45DB-9EF4-42038171DF4D}"/>
    <cellStyle name="Comma 3 3 2 4 6 3 3" xfId="40699" xr:uid="{CD17610D-F469-44C4-AA50-AABA82FC685F}"/>
    <cellStyle name="Comma 3 3 2 4 6 4" xfId="17476" xr:uid="{E15D2B83-F67F-4766-8BF4-A87BCE3CF5DB}"/>
    <cellStyle name="Comma 3 3 2 4 6 4 2" xfId="48300" xr:uid="{BAB4AF9A-9E0E-4AF8-9F16-864E940EF86A}"/>
    <cellStyle name="Comma 3 3 2 4 6 5" xfId="32890" xr:uid="{F9933507-45DD-4FF1-9661-0B227F2F70C5}"/>
    <cellStyle name="Comma 3 3 2 4 7" xfId="3967" xr:uid="{1D14BC3D-2780-47C6-8AE9-E704FD266CF3}"/>
    <cellStyle name="Comma 3 3 2 4 7 2" xfId="11778" xr:uid="{EEF7716E-EA4E-42AF-92C1-9E10187FD66A}"/>
    <cellStyle name="Comma 3 3 2 4 7 2 2" xfId="27189" xr:uid="{380FBAB7-4BFA-47CB-A29C-CFE84912A36E}"/>
    <cellStyle name="Comma 3 3 2 4 7 2 2 2" xfId="58013" xr:uid="{012BAE04-4CDE-4CE5-BD66-C19FF6E7C462}"/>
    <cellStyle name="Comma 3 3 2 4 7 2 3" xfId="42603" xr:uid="{1E89044C-F47D-4D8F-AAA2-CFFAB4364F94}"/>
    <cellStyle name="Comma 3 3 2 4 7 3" xfId="19380" xr:uid="{32BC0FFB-6665-4BF0-85DF-B5B3D69CB720}"/>
    <cellStyle name="Comma 3 3 2 4 7 3 2" xfId="50204" xr:uid="{10BFA443-0697-4FBD-81C6-C29E1C746A61}"/>
    <cellStyle name="Comma 3 3 2 4 7 4" xfId="34794" xr:uid="{51682B95-F432-4773-A03D-956CF4D58123}"/>
    <cellStyle name="Comma 3 3 2 4 8" xfId="7975" xr:uid="{E3CCC3E2-A8CD-4BC5-A25B-8CBE7561DB8F}"/>
    <cellStyle name="Comma 3 3 2 4 8 2" xfId="23386" xr:uid="{C12CDDBD-2108-44EC-9647-AE4550BFD775}"/>
    <cellStyle name="Comma 3 3 2 4 8 2 2" xfId="54210" xr:uid="{D2F660F8-8988-4BF4-B2ED-ED51C89AEF66}"/>
    <cellStyle name="Comma 3 3 2 4 8 3" xfId="38800" xr:uid="{CB3FA57F-0D80-45BF-9E46-C4329C137B28}"/>
    <cellStyle name="Comma 3 3 2 4 9" xfId="7766" xr:uid="{037D8F96-52A1-452A-98EC-DC748E966056}"/>
    <cellStyle name="Comma 3 3 2 4 9 2" xfId="23177" xr:uid="{D6326CC7-4260-4820-B821-762FF5589ADB}"/>
    <cellStyle name="Comma 3 3 2 4 9 2 2" xfId="54001" xr:uid="{61F0F248-832A-4BE0-8EF0-7A249B90B745}"/>
    <cellStyle name="Comma 3 3 2 4 9 3" xfId="38591" xr:uid="{BCC0B627-1E4F-4828-944B-0529A94BBA68}"/>
    <cellStyle name="Comma 3 3 2 5" xfId="541" xr:uid="{B4285E37-8B0F-474C-ACDE-2668404E5A63}"/>
    <cellStyle name="Comma 3 3 2 5 2" xfId="1174" xr:uid="{BEE7C301-8748-40DA-B91B-04E3DFD5454E}"/>
    <cellStyle name="Comma 3 3 2 5 2 2" xfId="3073" xr:uid="{1EC2FEA5-AAB8-4AAA-834A-CE77E93D9DE4}"/>
    <cellStyle name="Comma 3 3 2 5 2 2 2" xfId="6876" xr:uid="{EC2C1D3E-6001-401F-A3ED-EB25E5BE3E45}"/>
    <cellStyle name="Comma 3 3 2 5 2 2 2 2" xfId="14687" xr:uid="{46E83961-7856-4D26-86A0-4FB46478FB06}"/>
    <cellStyle name="Comma 3 3 2 5 2 2 2 2 2" xfId="30098" xr:uid="{661AC66D-C2D4-4978-AC8D-F01CAC7F4977}"/>
    <cellStyle name="Comma 3 3 2 5 2 2 2 2 2 2" xfId="60922" xr:uid="{8AC6669A-355B-4437-8CBF-8E6032D35C7F}"/>
    <cellStyle name="Comma 3 3 2 5 2 2 2 2 3" xfId="45512" xr:uid="{9EBE150A-3787-4186-98B7-8DC6700572E9}"/>
    <cellStyle name="Comma 3 3 2 5 2 2 2 3" xfId="22289" xr:uid="{B88CC76B-72E9-4248-BCF9-C6BC46C573E2}"/>
    <cellStyle name="Comma 3 3 2 5 2 2 2 3 2" xfId="53113" xr:uid="{E53EB6C5-FAD1-4F18-A8C3-15F34C21FADA}"/>
    <cellStyle name="Comma 3 3 2 5 2 2 2 4" xfId="37703" xr:uid="{B4140A32-AB6E-4379-B939-9B76F9838604}"/>
    <cellStyle name="Comma 3 3 2 5 2 2 3" xfId="10884" xr:uid="{6CA27FB4-8C7C-4F91-A4C7-E73C915D2901}"/>
    <cellStyle name="Comma 3 3 2 5 2 2 3 2" xfId="26295" xr:uid="{3221F873-0CDB-4D8C-ACDA-9041247E8DFC}"/>
    <cellStyle name="Comma 3 3 2 5 2 2 3 2 2" xfId="57119" xr:uid="{7B00E243-93A1-41DD-8F76-334EAA8E0CD5}"/>
    <cellStyle name="Comma 3 3 2 5 2 2 3 3" xfId="41709" xr:uid="{1334C94A-5B1C-41A8-953E-AB3EF8247DA9}"/>
    <cellStyle name="Comma 3 3 2 5 2 2 4" xfId="18486" xr:uid="{DE0FD005-99C1-436E-A839-5BD0240E7DED}"/>
    <cellStyle name="Comma 3 3 2 5 2 2 4 2" xfId="49310" xr:uid="{1EACE410-DD9A-4B64-B2AE-68F2ED6BB40D}"/>
    <cellStyle name="Comma 3 3 2 5 2 2 5" xfId="33900" xr:uid="{B38F0E8C-8CFB-4A1A-8FB9-971CF1BEE1CB}"/>
    <cellStyle name="Comma 3 3 2 5 2 3" xfId="4977" xr:uid="{5FCD1378-DB6A-49EC-AC7A-1B6026021DA0}"/>
    <cellStyle name="Comma 3 3 2 5 2 3 2" xfId="12788" xr:uid="{AD860D85-EDC8-4180-8C7D-EEE1B2ABA2FC}"/>
    <cellStyle name="Comma 3 3 2 5 2 3 2 2" xfId="28199" xr:uid="{6F686644-80E1-4304-85F5-8CAB360ACFD5}"/>
    <cellStyle name="Comma 3 3 2 5 2 3 2 2 2" xfId="59023" xr:uid="{598BB541-225D-4F4C-B012-5965648A7499}"/>
    <cellStyle name="Comma 3 3 2 5 2 3 2 3" xfId="43613" xr:uid="{014066B8-C71C-4501-BE07-5B9C89F4F8E1}"/>
    <cellStyle name="Comma 3 3 2 5 2 3 3" xfId="20390" xr:uid="{3F8DDB33-4C1F-40A0-B0F6-0FA0B042ECB0}"/>
    <cellStyle name="Comma 3 3 2 5 2 3 3 2" xfId="51214" xr:uid="{876BC163-A711-4670-8D08-51C40CB01166}"/>
    <cellStyle name="Comma 3 3 2 5 2 3 4" xfId="35804" xr:uid="{B3251F2A-DF9C-41E4-9981-7A55853882AD}"/>
    <cellStyle name="Comma 3 3 2 5 2 4" xfId="8985" xr:uid="{5CC80F71-1A83-43E7-A7FC-0B58702FADB2}"/>
    <cellStyle name="Comma 3 3 2 5 2 4 2" xfId="24396" xr:uid="{A4836403-0CE7-4D9A-8E15-2EE066DC92B0}"/>
    <cellStyle name="Comma 3 3 2 5 2 4 2 2" xfId="55220" xr:uid="{2019D779-E48D-4598-806D-75AB980FB9BF}"/>
    <cellStyle name="Comma 3 3 2 5 2 4 3" xfId="39810" xr:uid="{17837F24-C939-4C44-AB9D-E324BA3AFB93}"/>
    <cellStyle name="Comma 3 3 2 5 2 5" xfId="16587" xr:uid="{84651A1D-18E8-4912-B1BB-78D735B60F57}"/>
    <cellStyle name="Comma 3 3 2 5 2 5 2" xfId="47411" xr:uid="{100E768D-1817-49B3-935F-E865B23351C5}"/>
    <cellStyle name="Comma 3 3 2 5 2 6" xfId="32001" xr:uid="{13810197-2F19-4551-8B19-503A1C4FDCA8}"/>
    <cellStyle name="Comma 3 3 2 5 3" xfId="1807" xr:uid="{04858409-EDD3-42FC-AC67-9292703C747A}"/>
    <cellStyle name="Comma 3 3 2 5 3 2" xfId="3706" xr:uid="{12178CB9-3387-4CFB-9E0C-56BCDF7B20BF}"/>
    <cellStyle name="Comma 3 3 2 5 3 2 2" xfId="7509" xr:uid="{68300E01-88BA-4CF9-8C2C-012624D717A1}"/>
    <cellStyle name="Comma 3 3 2 5 3 2 2 2" xfId="15320" xr:uid="{4556EF9E-6B9E-4517-A269-F6735DF87AD6}"/>
    <cellStyle name="Comma 3 3 2 5 3 2 2 2 2" xfId="30731" xr:uid="{EAE92872-D4D1-4480-9CA0-0AA3FEBCF8B9}"/>
    <cellStyle name="Comma 3 3 2 5 3 2 2 2 2 2" xfId="61555" xr:uid="{7EB8D911-5332-4528-9E32-A678331F9D70}"/>
    <cellStyle name="Comma 3 3 2 5 3 2 2 2 3" xfId="46145" xr:uid="{BB25741C-819E-4150-BF80-0637358F33F1}"/>
    <cellStyle name="Comma 3 3 2 5 3 2 2 3" xfId="22922" xr:uid="{D0FAB82B-1D90-45B7-BB41-D6A69ABD807E}"/>
    <cellStyle name="Comma 3 3 2 5 3 2 2 3 2" xfId="53746" xr:uid="{1A991AA6-4ED1-4F97-92C9-4FCF56B5E261}"/>
    <cellStyle name="Comma 3 3 2 5 3 2 2 4" xfId="38336" xr:uid="{1AAF215A-B81B-45DB-AEE3-ED7DCD8D7C53}"/>
    <cellStyle name="Comma 3 3 2 5 3 2 3" xfId="11517" xr:uid="{BA606055-9990-4A42-BB91-C6B2E9ABD4A3}"/>
    <cellStyle name="Comma 3 3 2 5 3 2 3 2" xfId="26928" xr:uid="{BFC101B1-1DD5-4FC3-907B-D36A27FA8A9C}"/>
    <cellStyle name="Comma 3 3 2 5 3 2 3 2 2" xfId="57752" xr:uid="{360239AB-A77E-4E9B-AC70-BE5E880C97E0}"/>
    <cellStyle name="Comma 3 3 2 5 3 2 3 3" xfId="42342" xr:uid="{10DA3C22-6CF0-4731-8142-954BB18B23A6}"/>
    <cellStyle name="Comma 3 3 2 5 3 2 4" xfId="19119" xr:uid="{8F8C6BBB-2CF3-49E6-B24F-BCD41FD5AF01}"/>
    <cellStyle name="Comma 3 3 2 5 3 2 4 2" xfId="49943" xr:uid="{B50CAA59-3BB9-463F-B1C6-F6F1CA48C5E1}"/>
    <cellStyle name="Comma 3 3 2 5 3 2 5" xfId="34533" xr:uid="{55ED4D9B-BC47-455D-94A8-7CC3645C8B6D}"/>
    <cellStyle name="Comma 3 3 2 5 3 3" xfId="5610" xr:uid="{030E6371-E109-41CD-89DC-1673C0E08A53}"/>
    <cellStyle name="Comma 3 3 2 5 3 3 2" xfId="13421" xr:uid="{642BE694-15A9-4B47-BF1F-779EA5F686E4}"/>
    <cellStyle name="Comma 3 3 2 5 3 3 2 2" xfId="28832" xr:uid="{1E5AE031-22F3-4BF1-A025-7DD97A7E92B3}"/>
    <cellStyle name="Comma 3 3 2 5 3 3 2 2 2" xfId="59656" xr:uid="{B728B47D-A63F-4726-BF35-F4F2EFB53986}"/>
    <cellStyle name="Comma 3 3 2 5 3 3 2 3" xfId="44246" xr:uid="{8306DBFF-F9D4-41B0-B3C9-9C2469D4D853}"/>
    <cellStyle name="Comma 3 3 2 5 3 3 3" xfId="21023" xr:uid="{4C5D37AB-2EC7-411E-8AAC-38F07E17A8E3}"/>
    <cellStyle name="Comma 3 3 2 5 3 3 3 2" xfId="51847" xr:uid="{105B7C03-A83F-4F45-9B69-89D708195430}"/>
    <cellStyle name="Comma 3 3 2 5 3 3 4" xfId="36437" xr:uid="{B540E21D-E8A1-46BE-B6B4-6F4D0D28AC62}"/>
    <cellStyle name="Comma 3 3 2 5 3 4" xfId="9618" xr:uid="{7726DC69-EF8B-48B9-ABC1-2A1A96F907BE}"/>
    <cellStyle name="Comma 3 3 2 5 3 4 2" xfId="25029" xr:uid="{2664D59C-A74E-413B-B7FF-091FA8FA6F25}"/>
    <cellStyle name="Comma 3 3 2 5 3 4 2 2" xfId="55853" xr:uid="{01D2CD62-03E2-4284-90D4-94A8FB4A3E3E}"/>
    <cellStyle name="Comma 3 3 2 5 3 4 3" xfId="40443" xr:uid="{5A532AC7-E2C8-428E-A4D8-C971F535347C}"/>
    <cellStyle name="Comma 3 3 2 5 3 5" xfId="17220" xr:uid="{76895BDD-BBB4-47FF-AD90-1CCC2B204B72}"/>
    <cellStyle name="Comma 3 3 2 5 3 5 2" xfId="48044" xr:uid="{4FFD83A2-B362-4762-92A8-E0E263F28546}"/>
    <cellStyle name="Comma 3 3 2 5 3 6" xfId="32634" xr:uid="{67811CAE-C818-441D-A5DF-A8BA9764D52E}"/>
    <cellStyle name="Comma 3 3 2 5 4" xfId="2440" xr:uid="{C69C364E-511A-491B-B3F2-762F91817F13}"/>
    <cellStyle name="Comma 3 3 2 5 4 2" xfId="6243" xr:uid="{E61C006C-E4E0-4CBB-8EE8-D00C8C37D2A8}"/>
    <cellStyle name="Comma 3 3 2 5 4 2 2" xfId="14054" xr:uid="{0AB0B714-13D8-46A8-B62E-2269E6C00BED}"/>
    <cellStyle name="Comma 3 3 2 5 4 2 2 2" xfId="29465" xr:uid="{11B43F20-43D1-4F3B-9AB7-4263A3AFFDBB}"/>
    <cellStyle name="Comma 3 3 2 5 4 2 2 2 2" xfId="60289" xr:uid="{23076A98-2B2A-49A5-BBF4-9C3354D00BD0}"/>
    <cellStyle name="Comma 3 3 2 5 4 2 2 3" xfId="44879" xr:uid="{5F7F29C4-E47B-4310-B91E-AA9E4F1C7C5E}"/>
    <cellStyle name="Comma 3 3 2 5 4 2 3" xfId="21656" xr:uid="{D7F57B38-22A3-4F9D-ABFF-DC8E5F892ACC}"/>
    <cellStyle name="Comma 3 3 2 5 4 2 3 2" xfId="52480" xr:uid="{205A48C7-8A0B-4CBD-A659-97CA8B9CAC73}"/>
    <cellStyle name="Comma 3 3 2 5 4 2 4" xfId="37070" xr:uid="{58810E7B-B921-485F-8C1D-F1E397B00CC6}"/>
    <cellStyle name="Comma 3 3 2 5 4 3" xfId="10251" xr:uid="{268B6938-ED7E-44F4-8F30-B617BDF020D8}"/>
    <cellStyle name="Comma 3 3 2 5 4 3 2" xfId="25662" xr:uid="{1C9003B9-7174-4CF4-8BBB-D74866CB061B}"/>
    <cellStyle name="Comma 3 3 2 5 4 3 2 2" xfId="56486" xr:uid="{8981C298-B74F-443E-90FD-99D728192FDE}"/>
    <cellStyle name="Comma 3 3 2 5 4 3 3" xfId="41076" xr:uid="{24185F37-7CAC-4608-ACEA-192CB2661731}"/>
    <cellStyle name="Comma 3 3 2 5 4 4" xfId="17853" xr:uid="{F7DFBD79-B96A-4743-A492-577CD390D80D}"/>
    <cellStyle name="Comma 3 3 2 5 4 4 2" xfId="48677" xr:uid="{1BE3110E-C353-4788-92CA-79FCB6F6E303}"/>
    <cellStyle name="Comma 3 3 2 5 4 5" xfId="33267" xr:uid="{1F1BC3B2-340D-4147-BEFF-66A4015FFCC5}"/>
    <cellStyle name="Comma 3 3 2 5 5" xfId="4344" xr:uid="{B5C64BF3-A6CE-447E-B12D-6A98F8A4322A}"/>
    <cellStyle name="Comma 3 3 2 5 5 2" xfId="12155" xr:uid="{37ADB0F8-3F62-4E2E-A16D-85163C070355}"/>
    <cellStyle name="Comma 3 3 2 5 5 2 2" xfId="27566" xr:uid="{C9ECE568-733C-4E3D-927E-01B305D829D3}"/>
    <cellStyle name="Comma 3 3 2 5 5 2 2 2" xfId="58390" xr:uid="{41EDCFAE-C6F2-44D2-AC51-AD9631F096D4}"/>
    <cellStyle name="Comma 3 3 2 5 5 2 3" xfId="42980" xr:uid="{F77113F5-D461-40E8-BE70-6284BDFDC1F6}"/>
    <cellStyle name="Comma 3 3 2 5 5 3" xfId="19757" xr:uid="{398CB49D-9FD5-4130-B15E-9C2AEC6B1CB9}"/>
    <cellStyle name="Comma 3 3 2 5 5 3 2" xfId="50581" xr:uid="{64F20AAE-DE75-42F9-9F62-6FD79060F708}"/>
    <cellStyle name="Comma 3 3 2 5 5 4" xfId="35171" xr:uid="{57884BD4-FB54-480C-8F92-28BA2A225CD2}"/>
    <cellStyle name="Comma 3 3 2 5 6" xfId="8352" xr:uid="{18C3F084-C900-4D7D-B979-46D473B4844D}"/>
    <cellStyle name="Comma 3 3 2 5 6 2" xfId="23763" xr:uid="{FB382B50-F960-4365-8DE1-C82A5B8EDD07}"/>
    <cellStyle name="Comma 3 3 2 5 6 2 2" xfId="54587" xr:uid="{53E9C6C6-AF43-4125-9E85-616E2BBB0892}"/>
    <cellStyle name="Comma 3 3 2 5 6 3" xfId="39177" xr:uid="{8143F4D6-5D64-4CA7-BE5B-D367EA30CADC}"/>
    <cellStyle name="Comma 3 3 2 5 7" xfId="15954" xr:uid="{B820B656-F784-4DE7-8E72-DE3219841F33}"/>
    <cellStyle name="Comma 3 3 2 5 7 2" xfId="46778" xr:uid="{6D2705A1-FFD0-425A-9219-DD578CF7EF66}"/>
    <cellStyle name="Comma 3 3 2 5 8" xfId="31368" xr:uid="{87C92244-2197-494B-BB5A-C0E96F79E985}"/>
    <cellStyle name="Comma 3 3 2 6" xfId="332" xr:uid="{6FB37A48-DBD8-48A1-B157-0DA028049C79}"/>
    <cellStyle name="Comma 3 3 2 6 2" xfId="965" xr:uid="{4724E4C5-FA32-4DEB-820D-FD5933769B8D}"/>
    <cellStyle name="Comma 3 3 2 6 2 2" xfId="2864" xr:uid="{325A34DC-80A1-492D-8CFA-36FBEDF09E33}"/>
    <cellStyle name="Comma 3 3 2 6 2 2 2" xfId="6667" xr:uid="{F3C3372C-4FB2-45D3-9C23-C06472027046}"/>
    <cellStyle name="Comma 3 3 2 6 2 2 2 2" xfId="14478" xr:uid="{4F2EF4AE-3313-4E98-A2EF-1213ECAD49DB}"/>
    <cellStyle name="Comma 3 3 2 6 2 2 2 2 2" xfId="29889" xr:uid="{3F5D2959-342A-490D-B28D-312DA9C4C191}"/>
    <cellStyle name="Comma 3 3 2 6 2 2 2 2 2 2" xfId="60713" xr:uid="{6161BE28-44AE-4BB3-8CD1-F64CDD2C78FD}"/>
    <cellStyle name="Comma 3 3 2 6 2 2 2 2 3" xfId="45303" xr:uid="{799AF197-5A5A-48C9-81E7-96F083886B8B}"/>
    <cellStyle name="Comma 3 3 2 6 2 2 2 3" xfId="22080" xr:uid="{30D2EEEA-7AC5-4125-B83F-517F4C865A5B}"/>
    <cellStyle name="Comma 3 3 2 6 2 2 2 3 2" xfId="52904" xr:uid="{0D66AD4E-1853-4682-8F8C-E166D589986C}"/>
    <cellStyle name="Comma 3 3 2 6 2 2 2 4" xfId="37494" xr:uid="{5FB15E8C-5B63-4312-B327-D3B9E6305875}"/>
    <cellStyle name="Comma 3 3 2 6 2 2 3" xfId="10675" xr:uid="{964151EE-1272-4800-947E-CDCFED58D485}"/>
    <cellStyle name="Comma 3 3 2 6 2 2 3 2" xfId="26086" xr:uid="{6B89A354-C5C5-45EF-B78D-669CB4374E21}"/>
    <cellStyle name="Comma 3 3 2 6 2 2 3 2 2" xfId="56910" xr:uid="{C4F170EE-141D-4306-8A16-9E96D7A0CA11}"/>
    <cellStyle name="Comma 3 3 2 6 2 2 3 3" xfId="41500" xr:uid="{B3D01071-5F1E-4668-99BD-3A53F9534F12}"/>
    <cellStyle name="Comma 3 3 2 6 2 2 4" xfId="18277" xr:uid="{2234AF47-989E-46BF-8AE6-13AFBC2969C5}"/>
    <cellStyle name="Comma 3 3 2 6 2 2 4 2" xfId="49101" xr:uid="{3D59DD35-4D8B-4F59-8EA1-E3FDAFF73EEF}"/>
    <cellStyle name="Comma 3 3 2 6 2 2 5" xfId="33691" xr:uid="{2E7563EB-32EF-4F22-B494-31D42275FC21}"/>
    <cellStyle name="Comma 3 3 2 6 2 3" xfId="4768" xr:uid="{5BD6C028-0B53-493C-B9F6-100608A01136}"/>
    <cellStyle name="Comma 3 3 2 6 2 3 2" xfId="12579" xr:uid="{6739FF02-F3DA-45FA-A25C-48FD796DE810}"/>
    <cellStyle name="Comma 3 3 2 6 2 3 2 2" xfId="27990" xr:uid="{EF616296-1212-4D85-B335-4DFDB664F988}"/>
    <cellStyle name="Comma 3 3 2 6 2 3 2 2 2" xfId="58814" xr:uid="{8534199A-46A6-4633-801B-5C2BAC113FB5}"/>
    <cellStyle name="Comma 3 3 2 6 2 3 2 3" xfId="43404" xr:uid="{21006F6B-5A82-41D4-AF46-A2FBB12B41DF}"/>
    <cellStyle name="Comma 3 3 2 6 2 3 3" xfId="20181" xr:uid="{D335E77D-1E22-4461-B9C4-1EE31F5EA28A}"/>
    <cellStyle name="Comma 3 3 2 6 2 3 3 2" xfId="51005" xr:uid="{5129838B-38B4-4155-9E38-FBC44EA0A8A2}"/>
    <cellStyle name="Comma 3 3 2 6 2 3 4" xfId="35595" xr:uid="{1881A402-9263-4157-BD42-15D6386795AA}"/>
    <cellStyle name="Comma 3 3 2 6 2 4" xfId="8776" xr:uid="{F91CC81A-C040-4C69-B62B-5ABEE43059DF}"/>
    <cellStyle name="Comma 3 3 2 6 2 4 2" xfId="24187" xr:uid="{0BEABB37-4F17-41CF-82FA-9598A769626B}"/>
    <cellStyle name="Comma 3 3 2 6 2 4 2 2" xfId="55011" xr:uid="{8A93956C-824D-4993-A875-8D54D2DA438B}"/>
    <cellStyle name="Comma 3 3 2 6 2 4 3" xfId="39601" xr:uid="{8B07B5C5-1863-4DB6-B0B6-AEAF9C53E9C3}"/>
    <cellStyle name="Comma 3 3 2 6 2 5" xfId="16378" xr:uid="{E07593C6-F892-42B1-A889-ABD205BD24B4}"/>
    <cellStyle name="Comma 3 3 2 6 2 5 2" xfId="47202" xr:uid="{C7860F60-44E9-4C5D-875A-78D612247469}"/>
    <cellStyle name="Comma 3 3 2 6 2 6" xfId="31792" xr:uid="{15A3B8C8-E878-498A-ACC6-53DE6F0F0569}"/>
    <cellStyle name="Comma 3 3 2 6 3" xfId="1598" xr:uid="{3D34148D-1426-4E74-BC35-6AD6786AF05F}"/>
    <cellStyle name="Comma 3 3 2 6 3 2" xfId="3497" xr:uid="{666CBB90-52B6-44BE-8F12-2D8E0A35EA46}"/>
    <cellStyle name="Comma 3 3 2 6 3 2 2" xfId="7300" xr:uid="{7AE6E8D8-D5C4-4888-BF04-1012E595B535}"/>
    <cellStyle name="Comma 3 3 2 6 3 2 2 2" xfId="15111" xr:uid="{256BB28D-699A-4509-A91D-4F33AE755F74}"/>
    <cellStyle name="Comma 3 3 2 6 3 2 2 2 2" xfId="30522" xr:uid="{9D9FD06D-6E05-4C11-8B92-CC5FC2DB7F41}"/>
    <cellStyle name="Comma 3 3 2 6 3 2 2 2 2 2" xfId="61346" xr:uid="{096F4994-C6C7-4016-BAE3-D5FC4F406D2C}"/>
    <cellStyle name="Comma 3 3 2 6 3 2 2 2 3" xfId="45936" xr:uid="{2F79079A-B7C1-4098-A5B8-EAFDB93A8847}"/>
    <cellStyle name="Comma 3 3 2 6 3 2 2 3" xfId="22713" xr:uid="{CDCC20ED-82AE-4510-BDFF-90C24A6EA5E2}"/>
    <cellStyle name="Comma 3 3 2 6 3 2 2 3 2" xfId="53537" xr:uid="{AA11E5CE-AEDF-4A76-A189-D299C5BC3BF3}"/>
    <cellStyle name="Comma 3 3 2 6 3 2 2 4" xfId="38127" xr:uid="{0F5A6C3D-62D2-48D8-B425-9BAF9F37524E}"/>
    <cellStyle name="Comma 3 3 2 6 3 2 3" xfId="11308" xr:uid="{549D16D2-9412-43B1-AB95-254853D23709}"/>
    <cellStyle name="Comma 3 3 2 6 3 2 3 2" xfId="26719" xr:uid="{994465C9-2620-41D3-BFAD-5A03F7572CC0}"/>
    <cellStyle name="Comma 3 3 2 6 3 2 3 2 2" xfId="57543" xr:uid="{2FB60932-3FE2-4FF1-9783-7F749B4BF996}"/>
    <cellStyle name="Comma 3 3 2 6 3 2 3 3" xfId="42133" xr:uid="{E1FEEE1D-6F4E-4F93-AB63-88A8527F91C3}"/>
    <cellStyle name="Comma 3 3 2 6 3 2 4" xfId="18910" xr:uid="{2FAD7CC3-BFD8-4B2D-932A-77D56D3144E7}"/>
    <cellStyle name="Comma 3 3 2 6 3 2 4 2" xfId="49734" xr:uid="{DFF2F687-69ED-4DE8-8435-61BF653A74DB}"/>
    <cellStyle name="Comma 3 3 2 6 3 2 5" xfId="34324" xr:uid="{7E0864EB-D6AB-4A6B-84B5-2F469CB566B4}"/>
    <cellStyle name="Comma 3 3 2 6 3 3" xfId="5401" xr:uid="{9B40B802-65DA-40E7-BFEA-856CEEA78D0D}"/>
    <cellStyle name="Comma 3 3 2 6 3 3 2" xfId="13212" xr:uid="{EF0174B9-F92A-486C-8EEF-BA19BC72DCBB}"/>
    <cellStyle name="Comma 3 3 2 6 3 3 2 2" xfId="28623" xr:uid="{C6591015-281D-4DA0-9497-91C1158EFECC}"/>
    <cellStyle name="Comma 3 3 2 6 3 3 2 2 2" xfId="59447" xr:uid="{74CB25E2-ABF1-434E-B75B-1D471C40AC6F}"/>
    <cellStyle name="Comma 3 3 2 6 3 3 2 3" xfId="44037" xr:uid="{9533E9F2-3347-4A4C-92A9-7BE5F53EFEF0}"/>
    <cellStyle name="Comma 3 3 2 6 3 3 3" xfId="20814" xr:uid="{009A6419-CCE9-42E5-B5F7-1DDDEDAA2C9A}"/>
    <cellStyle name="Comma 3 3 2 6 3 3 3 2" xfId="51638" xr:uid="{C9C31E7F-9169-4FCC-B859-8A3B7AB15E72}"/>
    <cellStyle name="Comma 3 3 2 6 3 3 4" xfId="36228" xr:uid="{93442E8C-4FDF-44AE-9C69-0F3E886630FA}"/>
    <cellStyle name="Comma 3 3 2 6 3 4" xfId="9409" xr:uid="{A8C1132A-4220-432E-8A88-2EBCA5FA01E8}"/>
    <cellStyle name="Comma 3 3 2 6 3 4 2" xfId="24820" xr:uid="{DB85C3D6-15BC-477A-A02A-9FB9CA818357}"/>
    <cellStyle name="Comma 3 3 2 6 3 4 2 2" xfId="55644" xr:uid="{06D32666-A0F4-4598-8CC9-A19A4E54CB9F}"/>
    <cellStyle name="Comma 3 3 2 6 3 4 3" xfId="40234" xr:uid="{A0B38A67-4EAB-4B08-B00D-3B320C91CDBC}"/>
    <cellStyle name="Comma 3 3 2 6 3 5" xfId="17011" xr:uid="{3E9A4BBD-465E-4D75-A59C-9C92AF52C206}"/>
    <cellStyle name="Comma 3 3 2 6 3 5 2" xfId="47835" xr:uid="{7915CE14-C9E9-466D-A8E1-1E30DA68FA1E}"/>
    <cellStyle name="Comma 3 3 2 6 3 6" xfId="32425" xr:uid="{A828660B-F4F8-45C8-975C-EC3AA10C1A81}"/>
    <cellStyle name="Comma 3 3 2 6 4" xfId="2231" xr:uid="{AAA5F142-0D32-45C6-90DA-EF973BB2821C}"/>
    <cellStyle name="Comma 3 3 2 6 4 2" xfId="6034" xr:uid="{923C4E3E-590E-49DA-9EFD-B56E4B8E942F}"/>
    <cellStyle name="Comma 3 3 2 6 4 2 2" xfId="13845" xr:uid="{DE811BA7-08D8-4771-9C42-FEE53637C8C6}"/>
    <cellStyle name="Comma 3 3 2 6 4 2 2 2" xfId="29256" xr:uid="{D7D39C1F-103A-491F-89E7-9371469D8831}"/>
    <cellStyle name="Comma 3 3 2 6 4 2 2 2 2" xfId="60080" xr:uid="{BCC317DF-09BA-4CBE-96DD-DF89F74BE744}"/>
    <cellStyle name="Comma 3 3 2 6 4 2 2 3" xfId="44670" xr:uid="{59B9CF70-92B1-4EAA-896A-6027E244C431}"/>
    <cellStyle name="Comma 3 3 2 6 4 2 3" xfId="21447" xr:uid="{2DAA5819-406A-407B-A059-D0155AB1B6F8}"/>
    <cellStyle name="Comma 3 3 2 6 4 2 3 2" xfId="52271" xr:uid="{FAE27FAD-F2BD-4BD7-9569-B26B41EBA906}"/>
    <cellStyle name="Comma 3 3 2 6 4 2 4" xfId="36861" xr:uid="{C3E40B20-93F5-4B6D-895B-4DB1D4D7E4AB}"/>
    <cellStyle name="Comma 3 3 2 6 4 3" xfId="10042" xr:uid="{7CDF13EC-7A33-430B-999A-56EB33C809C0}"/>
    <cellStyle name="Comma 3 3 2 6 4 3 2" xfId="25453" xr:uid="{79E1862E-1BCA-44B8-B2CB-3FE535729939}"/>
    <cellStyle name="Comma 3 3 2 6 4 3 2 2" xfId="56277" xr:uid="{3E2FF393-9E91-43FF-B38C-EF57790AF96D}"/>
    <cellStyle name="Comma 3 3 2 6 4 3 3" xfId="40867" xr:uid="{1ECAB5C9-1EA9-4397-A366-320F1649EA0C}"/>
    <cellStyle name="Comma 3 3 2 6 4 4" xfId="17644" xr:uid="{10FC205C-DBCB-4B75-9245-EF71531B735C}"/>
    <cellStyle name="Comma 3 3 2 6 4 4 2" xfId="48468" xr:uid="{24EFE0D0-A12A-4FB6-A91F-0A8A8FBF9E63}"/>
    <cellStyle name="Comma 3 3 2 6 4 5" xfId="33058" xr:uid="{907F7398-B31C-4663-9022-80102D4B9A7B}"/>
    <cellStyle name="Comma 3 3 2 6 5" xfId="4135" xr:uid="{FFAF37AD-64C5-4AB9-B86B-004B31A89ECF}"/>
    <cellStyle name="Comma 3 3 2 6 5 2" xfId="11946" xr:uid="{E7E458E9-1780-48D6-8807-6A44FDDBD2D6}"/>
    <cellStyle name="Comma 3 3 2 6 5 2 2" xfId="27357" xr:uid="{86DF0251-5203-4815-9BF7-5A24324A20C3}"/>
    <cellStyle name="Comma 3 3 2 6 5 2 2 2" xfId="58181" xr:uid="{64A12C66-C07E-41CE-B81D-1288DE7F5141}"/>
    <cellStyle name="Comma 3 3 2 6 5 2 3" xfId="42771" xr:uid="{D1023810-64AB-4715-AAC2-F116AD12E99B}"/>
    <cellStyle name="Comma 3 3 2 6 5 3" xfId="19548" xr:uid="{95B8C071-3A8C-4567-A6E7-FBFDDC9DC959}"/>
    <cellStyle name="Comma 3 3 2 6 5 3 2" xfId="50372" xr:uid="{4D92E9E6-56D3-4FB9-85FB-2FF8E0C3EDFC}"/>
    <cellStyle name="Comma 3 3 2 6 5 4" xfId="34962" xr:uid="{F307D4D4-46DF-48C8-AC8C-893B01A80C19}"/>
    <cellStyle name="Comma 3 3 2 6 6" xfId="8143" xr:uid="{40DA450E-D05E-4BCB-AA19-C536765F5A14}"/>
    <cellStyle name="Comma 3 3 2 6 6 2" xfId="23554" xr:uid="{C5B31612-DF41-4C59-9E16-A7F3109E67C9}"/>
    <cellStyle name="Comma 3 3 2 6 6 2 2" xfId="54378" xr:uid="{F821F59C-3943-4C8F-A750-DE84376F978A}"/>
    <cellStyle name="Comma 3 3 2 6 6 3" xfId="38968" xr:uid="{2621C43F-8D33-4051-B2F9-5E927657158D}"/>
    <cellStyle name="Comma 3 3 2 6 7" xfId="15745" xr:uid="{D4131E4F-A007-49A4-B426-E40C8BA4B779}"/>
    <cellStyle name="Comma 3 3 2 6 7 2" xfId="46569" xr:uid="{4648830D-A169-4658-AC42-CD9B7D3849B9}"/>
    <cellStyle name="Comma 3 3 2 6 8" xfId="31159" xr:uid="{1B8A1BA0-E287-41DF-AA16-7BF921786442}"/>
    <cellStyle name="Comma 3 3 2 7" xfId="752" xr:uid="{8E76A536-9795-4C21-BD81-2607243603BF}"/>
    <cellStyle name="Comma 3 3 2 7 2" xfId="2651" xr:uid="{9627D651-EB11-45AB-963A-EA88D346778C}"/>
    <cellStyle name="Comma 3 3 2 7 2 2" xfId="6454" xr:uid="{1BAFFAD4-E3B5-4B22-A54B-0C1CFBD073E2}"/>
    <cellStyle name="Comma 3 3 2 7 2 2 2" xfId="14265" xr:uid="{0630214D-0C58-4170-9ACA-9B8A2FC4EF87}"/>
    <cellStyle name="Comma 3 3 2 7 2 2 2 2" xfId="29676" xr:uid="{B16E1A53-0D7C-4D7E-995A-3A09EAF2D83D}"/>
    <cellStyle name="Comma 3 3 2 7 2 2 2 2 2" xfId="60500" xr:uid="{0118FC35-F33B-42DF-A465-B602672F88BB}"/>
    <cellStyle name="Comma 3 3 2 7 2 2 2 3" xfId="45090" xr:uid="{A6A257A9-99E9-44FB-AD8A-D698264811E8}"/>
    <cellStyle name="Comma 3 3 2 7 2 2 3" xfId="21867" xr:uid="{0231F451-236A-4F74-A760-573ED4D722CC}"/>
    <cellStyle name="Comma 3 3 2 7 2 2 3 2" xfId="52691" xr:uid="{85586859-A2CF-40D7-91FD-DE4D2458BE6D}"/>
    <cellStyle name="Comma 3 3 2 7 2 2 4" xfId="37281" xr:uid="{D798BFB3-8B40-4484-B23E-0C3BE8E142E7}"/>
    <cellStyle name="Comma 3 3 2 7 2 3" xfId="10462" xr:uid="{BB41CC13-E84F-49FA-8DF7-2A4DE5F83CFE}"/>
    <cellStyle name="Comma 3 3 2 7 2 3 2" xfId="25873" xr:uid="{9690AA53-1522-4070-9927-51279951CF03}"/>
    <cellStyle name="Comma 3 3 2 7 2 3 2 2" xfId="56697" xr:uid="{106A52D2-5345-4577-942A-E1E0A9CD0078}"/>
    <cellStyle name="Comma 3 3 2 7 2 3 3" xfId="41287" xr:uid="{D6AC7BE9-170B-418E-8F4D-3F617E158AC1}"/>
    <cellStyle name="Comma 3 3 2 7 2 4" xfId="18064" xr:uid="{568C475E-F80E-4F7A-A040-76340F35E11A}"/>
    <cellStyle name="Comma 3 3 2 7 2 4 2" xfId="48888" xr:uid="{459E9CBB-E70C-440B-8939-5AC2D2C2EA50}"/>
    <cellStyle name="Comma 3 3 2 7 2 5" xfId="33478" xr:uid="{9724C84F-A4C4-4517-8CB1-D6166181966E}"/>
    <cellStyle name="Comma 3 3 2 7 3" xfId="4555" xr:uid="{BDA89EE7-395B-454B-B1B2-A5DF2B262994}"/>
    <cellStyle name="Comma 3 3 2 7 3 2" xfId="12366" xr:uid="{8804A4F3-0DA7-4651-BDCC-0EB9D32F4DF9}"/>
    <cellStyle name="Comma 3 3 2 7 3 2 2" xfId="27777" xr:uid="{A0D1FB6D-2970-40CA-8AC9-DC4D1AB89D17}"/>
    <cellStyle name="Comma 3 3 2 7 3 2 2 2" xfId="58601" xr:uid="{969FDF85-49E6-4AB0-9442-7F0F4195DFF1}"/>
    <cellStyle name="Comma 3 3 2 7 3 2 3" xfId="43191" xr:uid="{2C84036D-0C8C-4FB8-9D4E-A19D57B86734}"/>
    <cellStyle name="Comma 3 3 2 7 3 3" xfId="19968" xr:uid="{EE03EECC-79BB-4C27-9E65-8241D5D68150}"/>
    <cellStyle name="Comma 3 3 2 7 3 3 2" xfId="50792" xr:uid="{CF12A59D-B09C-46B8-BD8D-810E5F34AEEF}"/>
    <cellStyle name="Comma 3 3 2 7 3 4" xfId="35382" xr:uid="{255A3A76-D60E-4433-BD40-B23DCBBBDDFF}"/>
    <cellStyle name="Comma 3 3 2 7 4" xfId="8563" xr:uid="{34B40CAD-36EC-4B24-92F8-F79BCED5FBD2}"/>
    <cellStyle name="Comma 3 3 2 7 4 2" xfId="23974" xr:uid="{F1AF4B7A-86EA-4D0D-B33D-A53A4D504B29}"/>
    <cellStyle name="Comma 3 3 2 7 4 2 2" xfId="54798" xr:uid="{F3A1A9B4-B3B1-4658-9806-0E2FB0948ECD}"/>
    <cellStyle name="Comma 3 3 2 7 4 3" xfId="39388" xr:uid="{58E564FB-8857-4989-B218-322445C506CA}"/>
    <cellStyle name="Comma 3 3 2 7 5" xfId="16165" xr:uid="{C107E5C3-E2E6-46E6-97A7-766B01EA335E}"/>
    <cellStyle name="Comma 3 3 2 7 5 2" xfId="46989" xr:uid="{FE3F680C-19F0-4039-A992-0FD35AA784A2}"/>
    <cellStyle name="Comma 3 3 2 7 6" xfId="31579" xr:uid="{5CB64D03-765C-4D6F-B019-2F8503AD60F6}"/>
    <cellStyle name="Comma 3 3 2 8" xfId="1385" xr:uid="{B49EC7F2-3EF9-4770-9783-DEBAA35C4873}"/>
    <cellStyle name="Comma 3 3 2 8 2" xfId="3284" xr:uid="{166C29EA-C084-464E-B5F6-F38595A4E160}"/>
    <cellStyle name="Comma 3 3 2 8 2 2" xfId="7087" xr:uid="{F4DB0DDA-1874-4F56-80D1-1F59C949727F}"/>
    <cellStyle name="Comma 3 3 2 8 2 2 2" xfId="14898" xr:uid="{F866D353-DE8F-41B2-A076-181DA07167B7}"/>
    <cellStyle name="Comma 3 3 2 8 2 2 2 2" xfId="30309" xr:uid="{4D58183C-80DA-4EDF-9B19-B459973B9D71}"/>
    <cellStyle name="Comma 3 3 2 8 2 2 2 2 2" xfId="61133" xr:uid="{CC43A447-2823-46E0-AF46-2096A6A1B78B}"/>
    <cellStyle name="Comma 3 3 2 8 2 2 2 3" xfId="45723" xr:uid="{1EB7B60C-DF59-4A88-B016-661F96E5BC50}"/>
    <cellStyle name="Comma 3 3 2 8 2 2 3" xfId="22500" xr:uid="{EC1E3AC4-354C-400C-AD4B-589ACF21ED69}"/>
    <cellStyle name="Comma 3 3 2 8 2 2 3 2" xfId="53324" xr:uid="{673FFA6B-4B46-46A9-BD0D-B0E18B086948}"/>
    <cellStyle name="Comma 3 3 2 8 2 2 4" xfId="37914" xr:uid="{D2600F9A-EAFD-4EF4-A59C-270102FD1E74}"/>
    <cellStyle name="Comma 3 3 2 8 2 3" xfId="11095" xr:uid="{AAB1D56B-6CB6-42E2-AA50-C347B6C4EBB1}"/>
    <cellStyle name="Comma 3 3 2 8 2 3 2" xfId="26506" xr:uid="{38DB088C-E597-4902-8DEF-06FAA6205C4D}"/>
    <cellStyle name="Comma 3 3 2 8 2 3 2 2" xfId="57330" xr:uid="{6DB6FF74-CA60-430F-B74D-489BFBBD9EAE}"/>
    <cellStyle name="Comma 3 3 2 8 2 3 3" xfId="41920" xr:uid="{6354EE16-2BCD-4C4E-8B9B-DFDB8A28CD28}"/>
    <cellStyle name="Comma 3 3 2 8 2 4" xfId="18697" xr:uid="{9C1778D7-8B45-4E1C-ADB5-C1CCDE5B4AFE}"/>
    <cellStyle name="Comma 3 3 2 8 2 4 2" xfId="49521" xr:uid="{14B70DC7-A012-493E-A939-49F506B60984}"/>
    <cellStyle name="Comma 3 3 2 8 2 5" xfId="34111" xr:uid="{ADFC1649-1784-44E3-ADEE-4ADB60F91AE0}"/>
    <cellStyle name="Comma 3 3 2 8 3" xfId="5188" xr:uid="{C09FEF24-65C1-46EF-848A-8C1C25427F91}"/>
    <cellStyle name="Comma 3 3 2 8 3 2" xfId="12999" xr:uid="{E48F20AB-D0BB-4308-B0AF-2E863693A362}"/>
    <cellStyle name="Comma 3 3 2 8 3 2 2" xfId="28410" xr:uid="{E6653F59-3CEB-4CD3-9951-A930165F2285}"/>
    <cellStyle name="Comma 3 3 2 8 3 2 2 2" xfId="59234" xr:uid="{77A2887D-EC25-4F72-99FE-0952261E2743}"/>
    <cellStyle name="Comma 3 3 2 8 3 2 3" xfId="43824" xr:uid="{E0F641AD-181F-4819-BD50-CA1305A9D547}"/>
    <cellStyle name="Comma 3 3 2 8 3 3" xfId="20601" xr:uid="{3993E2B5-E8E9-4BF7-9095-62D1222BB2D3}"/>
    <cellStyle name="Comma 3 3 2 8 3 3 2" xfId="51425" xr:uid="{15A67C45-68F7-43B9-B3E5-1653C59F6026}"/>
    <cellStyle name="Comma 3 3 2 8 3 4" xfId="36015" xr:uid="{AF310DB0-FBBE-4015-9089-2E33BE3310D5}"/>
    <cellStyle name="Comma 3 3 2 8 4" xfId="9196" xr:uid="{C9A73DE3-F012-441B-A425-D42240228528}"/>
    <cellStyle name="Comma 3 3 2 8 4 2" xfId="24607" xr:uid="{3B220BE6-9814-4386-A4CF-6FB2D994B186}"/>
    <cellStyle name="Comma 3 3 2 8 4 2 2" xfId="55431" xr:uid="{2879E952-1DAC-4136-927F-3DA6BC255117}"/>
    <cellStyle name="Comma 3 3 2 8 4 3" xfId="40021" xr:uid="{70BAE36F-7423-4BCF-AB28-DA6C56BC5A02}"/>
    <cellStyle name="Comma 3 3 2 8 5" xfId="16798" xr:uid="{0C707E63-7C2B-45F3-8663-A29DDE24E3E6}"/>
    <cellStyle name="Comma 3 3 2 8 5 2" xfId="47622" xr:uid="{B3B5F379-3A9C-470F-8D54-B73310E048DB}"/>
    <cellStyle name="Comma 3 3 2 8 6" xfId="32212" xr:uid="{5A91C400-10A7-4A86-BE96-8694596797F4}"/>
    <cellStyle name="Comma 3 3 2 9" xfId="2018" xr:uid="{11D8687A-1939-4CB6-8AEC-975646C8A824}"/>
    <cellStyle name="Comma 3 3 2 9 2" xfId="5821" xr:uid="{3B5BE141-8BC9-4058-91EE-595918EF347B}"/>
    <cellStyle name="Comma 3 3 2 9 2 2" xfId="13632" xr:uid="{B5A1D244-8C8F-4DD5-AD09-BF5E541B1560}"/>
    <cellStyle name="Comma 3 3 2 9 2 2 2" xfId="29043" xr:uid="{20B27CA4-CD03-4283-AB97-B9D55CEB2EB4}"/>
    <cellStyle name="Comma 3 3 2 9 2 2 2 2" xfId="59867" xr:uid="{0E956609-B9DF-460A-A9F6-C0E5882A0D36}"/>
    <cellStyle name="Comma 3 3 2 9 2 2 3" xfId="44457" xr:uid="{32B166A8-ABF2-4B68-B5CC-6B08FF213D8D}"/>
    <cellStyle name="Comma 3 3 2 9 2 3" xfId="21234" xr:uid="{BF847F26-E289-48CF-9A6F-E7B083994E0B}"/>
    <cellStyle name="Comma 3 3 2 9 2 3 2" xfId="52058" xr:uid="{E74C0B0E-76D2-4AE3-9274-3E2991DF562B}"/>
    <cellStyle name="Comma 3 3 2 9 2 4" xfId="36648" xr:uid="{52A93C99-F0AD-4FAF-B468-EE673C0A2B45}"/>
    <cellStyle name="Comma 3 3 2 9 3" xfId="9829" xr:uid="{96FDC46A-8D39-4B32-98F7-BE1121462E37}"/>
    <cellStyle name="Comma 3 3 2 9 3 2" xfId="25240" xr:uid="{446DCE3A-5B16-444E-95E5-FB63C4BC6B7B}"/>
    <cellStyle name="Comma 3 3 2 9 3 2 2" xfId="56064" xr:uid="{E8C88BC0-BC71-48AC-B40D-D14118EC9A44}"/>
    <cellStyle name="Comma 3 3 2 9 3 3" xfId="40654" xr:uid="{22607E19-C1E6-4D1B-BB3B-18EF6A54E4DB}"/>
    <cellStyle name="Comma 3 3 2 9 4" xfId="17431" xr:uid="{50D7FBCD-00BA-4A03-BA2B-53DEEADFFEA9}"/>
    <cellStyle name="Comma 3 3 2 9 4 2" xfId="48255" xr:uid="{D7DB8519-4C90-491B-9A86-F57418848074}"/>
    <cellStyle name="Comma 3 3 2 9 5" xfId="32845" xr:uid="{6FE9CC9D-BE8D-4D2A-A011-E8960C455993}"/>
    <cellStyle name="Comma 3 3 3" xfId="183" xr:uid="{F7C4F342-1D4F-41A2-B2EE-DF1AD26FD3DF}"/>
    <cellStyle name="Comma 3 3 3 10" xfId="7786" xr:uid="{D8D1FFEB-C02B-428F-9DCE-25E56D505FE4}"/>
    <cellStyle name="Comma 3 3 3 10 2" xfId="23197" xr:uid="{A5ED84E5-F612-49D3-8B6C-5FBD159E49AD}"/>
    <cellStyle name="Comma 3 3 3 10 2 2" xfId="54021" xr:uid="{D9371FC2-5403-4C03-B168-0F64469409DE}"/>
    <cellStyle name="Comma 3 3 3 10 3" xfId="38611" xr:uid="{6A3056DE-3368-49EC-932E-CE1592846885}"/>
    <cellStyle name="Comma 3 3 3 11" xfId="15597" xr:uid="{D736DBDB-86A4-4FE6-90BB-AFED3E6F243C}"/>
    <cellStyle name="Comma 3 3 3 11 2" xfId="46421" xr:uid="{ED686AC8-A720-4867-80AE-F0D635E6BD3E}"/>
    <cellStyle name="Comma 3 3 3 12" xfId="31011" xr:uid="{EE6E515F-0372-4723-9819-7E0DF9B1FF73}"/>
    <cellStyle name="Comma 3 3 3 2" xfId="265" xr:uid="{709035BD-D456-4DB0-8536-0C4F74420F87}"/>
    <cellStyle name="Comma 3 3 3 2 10" xfId="15679" xr:uid="{64395469-745A-4F8E-ACAA-4B10EBB46AA0}"/>
    <cellStyle name="Comma 3 3 3 2 10 2" xfId="46503" xr:uid="{3D4F6839-756A-4BB5-9B9E-AC187A5C541E}"/>
    <cellStyle name="Comma 3 3 3 2 11" xfId="31093" xr:uid="{DEF8CEC9-D361-4525-ACDE-185C5B718653}"/>
    <cellStyle name="Comma 3 3 3 2 2" xfId="688" xr:uid="{D3B11978-AC0F-4A57-BC03-2D8B1BF84363}"/>
    <cellStyle name="Comma 3 3 3 2 2 2" xfId="1321" xr:uid="{1D25B369-22D7-4543-A77C-2278471F4BFE}"/>
    <cellStyle name="Comma 3 3 3 2 2 2 2" xfId="3220" xr:uid="{07C1FCBC-CDB3-45C4-88C8-D112EDB5AC5B}"/>
    <cellStyle name="Comma 3 3 3 2 2 2 2 2" xfId="7023" xr:uid="{AB109BCA-0B40-4663-A769-CB7EB3F849A7}"/>
    <cellStyle name="Comma 3 3 3 2 2 2 2 2 2" xfId="14834" xr:uid="{075822AB-1304-48B2-80BE-05B09D1BE860}"/>
    <cellStyle name="Comma 3 3 3 2 2 2 2 2 2 2" xfId="30245" xr:uid="{8C50E043-8987-445B-BAA2-DCAA73BF9615}"/>
    <cellStyle name="Comma 3 3 3 2 2 2 2 2 2 2 2" xfId="61069" xr:uid="{5DD265DD-1142-40FF-84A8-31AB3D1228B2}"/>
    <cellStyle name="Comma 3 3 3 2 2 2 2 2 2 3" xfId="45659" xr:uid="{9431B256-2F35-417E-9940-A42118FA5CE4}"/>
    <cellStyle name="Comma 3 3 3 2 2 2 2 2 3" xfId="22436" xr:uid="{D3F9A4F4-C330-4A56-AF3E-FD944619C891}"/>
    <cellStyle name="Comma 3 3 3 2 2 2 2 2 3 2" xfId="53260" xr:uid="{3635494A-0F80-4EA5-9FAD-0902C0F22E7A}"/>
    <cellStyle name="Comma 3 3 3 2 2 2 2 2 4" xfId="37850" xr:uid="{FAC88E0A-A86A-4BBB-9607-4749C8BCF86E}"/>
    <cellStyle name="Comma 3 3 3 2 2 2 2 3" xfId="11031" xr:uid="{3C8AB6FE-B913-413F-83B0-A0C3E162D2E7}"/>
    <cellStyle name="Comma 3 3 3 2 2 2 2 3 2" xfId="26442" xr:uid="{3ED19E34-B278-4632-9FC1-8164021BDFD1}"/>
    <cellStyle name="Comma 3 3 3 2 2 2 2 3 2 2" xfId="57266" xr:uid="{831E21FE-3263-4B0B-B8CF-F1A0883E723F}"/>
    <cellStyle name="Comma 3 3 3 2 2 2 2 3 3" xfId="41856" xr:uid="{0267E053-A49F-44E2-B626-10A66D03CD9A}"/>
    <cellStyle name="Comma 3 3 3 2 2 2 2 4" xfId="18633" xr:uid="{63624050-2FBD-4653-B281-A5F05DE28189}"/>
    <cellStyle name="Comma 3 3 3 2 2 2 2 4 2" xfId="49457" xr:uid="{13A698B1-B9EF-43B4-9CE1-B2EC15B85871}"/>
    <cellStyle name="Comma 3 3 3 2 2 2 2 5" xfId="34047" xr:uid="{9719735F-A9E0-4E30-8227-830606375ADA}"/>
    <cellStyle name="Comma 3 3 3 2 2 2 3" xfId="5124" xr:uid="{E7C0E6B7-975E-43E1-B879-A3A7C1098D97}"/>
    <cellStyle name="Comma 3 3 3 2 2 2 3 2" xfId="12935" xr:uid="{47C34FEA-10D3-4330-A1BB-E097FA84D537}"/>
    <cellStyle name="Comma 3 3 3 2 2 2 3 2 2" xfId="28346" xr:uid="{39DCB10C-0A2C-4419-B0F9-6352BDB4E54C}"/>
    <cellStyle name="Comma 3 3 3 2 2 2 3 2 2 2" xfId="59170" xr:uid="{572F1ED1-5917-463D-865A-2880B2F8497E}"/>
    <cellStyle name="Comma 3 3 3 2 2 2 3 2 3" xfId="43760" xr:uid="{6FA2B8B9-8C15-4C4E-8520-0BAB60BD2EA9}"/>
    <cellStyle name="Comma 3 3 3 2 2 2 3 3" xfId="20537" xr:uid="{80833B57-9586-4153-BA2C-5B40E89EAC3F}"/>
    <cellStyle name="Comma 3 3 3 2 2 2 3 3 2" xfId="51361" xr:uid="{921F9F82-E9DD-41FC-9431-1FABFBFDB1C0}"/>
    <cellStyle name="Comma 3 3 3 2 2 2 3 4" xfId="35951" xr:uid="{4022BB88-7406-4644-8AB1-01B761681A16}"/>
    <cellStyle name="Comma 3 3 3 2 2 2 4" xfId="9132" xr:uid="{D2BDBA18-969D-4E74-A47F-9AE87B2B8536}"/>
    <cellStyle name="Comma 3 3 3 2 2 2 4 2" xfId="24543" xr:uid="{EF6ED3B5-17DB-42AD-8912-9FB124AB4BBD}"/>
    <cellStyle name="Comma 3 3 3 2 2 2 4 2 2" xfId="55367" xr:uid="{BCA58C5D-BF89-4927-950C-3FBC8D140863}"/>
    <cellStyle name="Comma 3 3 3 2 2 2 4 3" xfId="39957" xr:uid="{09BF2490-B965-4B7B-80C3-883B32922154}"/>
    <cellStyle name="Comma 3 3 3 2 2 2 5" xfId="16734" xr:uid="{93C76D62-C140-45CA-9FD8-997E81A480E8}"/>
    <cellStyle name="Comma 3 3 3 2 2 2 5 2" xfId="47558" xr:uid="{CB6CF1AD-A52A-43BB-8261-54B0A91BD0EC}"/>
    <cellStyle name="Comma 3 3 3 2 2 2 6" xfId="32148" xr:uid="{4319E09A-2A22-42B1-9EE4-485B9C186494}"/>
    <cellStyle name="Comma 3 3 3 2 2 3" xfId="1954" xr:uid="{708D07F2-CD2D-400C-83B9-99F0D42F029A}"/>
    <cellStyle name="Comma 3 3 3 2 2 3 2" xfId="3853" xr:uid="{6A2E2914-70FA-458D-A712-D4ED5137F7CC}"/>
    <cellStyle name="Comma 3 3 3 2 2 3 2 2" xfId="7656" xr:uid="{AECEF435-B4CE-4DBE-AD97-D71E060978A6}"/>
    <cellStyle name="Comma 3 3 3 2 2 3 2 2 2" xfId="15467" xr:uid="{DBA179BD-1D96-46B1-9E7B-C29ADA98974D}"/>
    <cellStyle name="Comma 3 3 3 2 2 3 2 2 2 2" xfId="30878" xr:uid="{29598991-D76A-4E20-9FB5-4D461F6CD39E}"/>
    <cellStyle name="Comma 3 3 3 2 2 3 2 2 2 2 2" xfId="61702" xr:uid="{1A1347C3-8105-429B-A2E4-8B78956F0CFE}"/>
    <cellStyle name="Comma 3 3 3 2 2 3 2 2 2 3" xfId="46292" xr:uid="{E58F0BE4-31DD-4D61-B6D3-5B0651F7BF61}"/>
    <cellStyle name="Comma 3 3 3 2 2 3 2 2 3" xfId="23069" xr:uid="{E4148EB8-79DB-403F-96D0-097627224922}"/>
    <cellStyle name="Comma 3 3 3 2 2 3 2 2 3 2" xfId="53893" xr:uid="{6353DDCD-CD0D-4BC8-8814-890BDDB02184}"/>
    <cellStyle name="Comma 3 3 3 2 2 3 2 2 4" xfId="38483" xr:uid="{35A4EC9B-D9E1-42C0-A832-317799F858F5}"/>
    <cellStyle name="Comma 3 3 3 2 2 3 2 3" xfId="11664" xr:uid="{307B87CD-BDB9-41DE-82C9-DBF0B51A3B05}"/>
    <cellStyle name="Comma 3 3 3 2 2 3 2 3 2" xfId="27075" xr:uid="{400D4655-26B6-4469-A490-71EFA395AF09}"/>
    <cellStyle name="Comma 3 3 3 2 2 3 2 3 2 2" xfId="57899" xr:uid="{E285B178-252D-4F92-AA73-24C5449F8FD6}"/>
    <cellStyle name="Comma 3 3 3 2 2 3 2 3 3" xfId="42489" xr:uid="{AEAE58A0-89D5-4394-BEB4-2760863562B1}"/>
    <cellStyle name="Comma 3 3 3 2 2 3 2 4" xfId="19266" xr:uid="{D3A57900-8DA5-4409-B56D-263C47D40D16}"/>
    <cellStyle name="Comma 3 3 3 2 2 3 2 4 2" xfId="50090" xr:uid="{58836873-D3CA-4742-B30A-824FC2AAAF9B}"/>
    <cellStyle name="Comma 3 3 3 2 2 3 2 5" xfId="34680" xr:uid="{8EC14641-6577-4C35-B225-C627CC5734AB}"/>
    <cellStyle name="Comma 3 3 3 2 2 3 3" xfId="5757" xr:uid="{23EB407C-64E0-4B26-9FB1-AF9B4C395EAE}"/>
    <cellStyle name="Comma 3 3 3 2 2 3 3 2" xfId="13568" xr:uid="{12C440E7-94D1-424D-A3D2-70E9CAB2EC1F}"/>
    <cellStyle name="Comma 3 3 3 2 2 3 3 2 2" xfId="28979" xr:uid="{6BB59BB4-C56F-453F-9A76-DDDB7FD2556C}"/>
    <cellStyle name="Comma 3 3 3 2 2 3 3 2 2 2" xfId="59803" xr:uid="{093186E8-DF31-47AB-949C-4FFD5C6E8E59}"/>
    <cellStyle name="Comma 3 3 3 2 2 3 3 2 3" xfId="44393" xr:uid="{A70E10DC-30CC-49AF-A0C1-7354AB7212B5}"/>
    <cellStyle name="Comma 3 3 3 2 2 3 3 3" xfId="21170" xr:uid="{AE5E5EE4-5B4C-415B-AED0-8F20A83881BD}"/>
    <cellStyle name="Comma 3 3 3 2 2 3 3 3 2" xfId="51994" xr:uid="{7EAF7986-69D3-41DF-81F7-954E0177C38A}"/>
    <cellStyle name="Comma 3 3 3 2 2 3 3 4" xfId="36584" xr:uid="{4065E132-A30D-4C16-A633-4D5FE3CC04F9}"/>
    <cellStyle name="Comma 3 3 3 2 2 3 4" xfId="9765" xr:uid="{28A7DD60-17FA-4DC5-9F31-9E943735C742}"/>
    <cellStyle name="Comma 3 3 3 2 2 3 4 2" xfId="25176" xr:uid="{D9EBF5EC-5B6E-4D33-93D4-3B2AEF8C9C7D}"/>
    <cellStyle name="Comma 3 3 3 2 2 3 4 2 2" xfId="56000" xr:uid="{A0E748E4-ABC3-48AD-9777-C2830C654FA6}"/>
    <cellStyle name="Comma 3 3 3 2 2 3 4 3" xfId="40590" xr:uid="{FFCEDA1A-0955-4DD3-9C98-90D402624045}"/>
    <cellStyle name="Comma 3 3 3 2 2 3 5" xfId="17367" xr:uid="{CBA939B5-A6DD-4DD4-87FC-76AB35CAD851}"/>
    <cellStyle name="Comma 3 3 3 2 2 3 5 2" xfId="48191" xr:uid="{6ADD517B-5EFC-492A-92E4-1ED36D80F384}"/>
    <cellStyle name="Comma 3 3 3 2 2 3 6" xfId="32781" xr:uid="{6C329C93-7464-4DC1-86A1-1B997D92DC7D}"/>
    <cellStyle name="Comma 3 3 3 2 2 4" xfId="2587" xr:uid="{4CADA1F3-EE12-434D-AA22-FC4246AC2C36}"/>
    <cellStyle name="Comma 3 3 3 2 2 4 2" xfId="6390" xr:uid="{D62CF396-7E66-4424-943D-CC68B0202703}"/>
    <cellStyle name="Comma 3 3 3 2 2 4 2 2" xfId="14201" xr:uid="{BD7B24F2-9DF6-4BDF-B98E-0FD52D0A393E}"/>
    <cellStyle name="Comma 3 3 3 2 2 4 2 2 2" xfId="29612" xr:uid="{3E97E0D7-96A7-451D-8428-DB35FDBA7D08}"/>
    <cellStyle name="Comma 3 3 3 2 2 4 2 2 2 2" xfId="60436" xr:uid="{5750F42E-6710-4C79-B6EB-24F3BE67098D}"/>
    <cellStyle name="Comma 3 3 3 2 2 4 2 2 3" xfId="45026" xr:uid="{A6EC1686-827F-4DF5-A6C5-73BF43DC8AA6}"/>
    <cellStyle name="Comma 3 3 3 2 2 4 2 3" xfId="21803" xr:uid="{43FBD304-74FD-407B-B8A8-D3638B64A4FA}"/>
    <cellStyle name="Comma 3 3 3 2 2 4 2 3 2" xfId="52627" xr:uid="{D9B029DC-4819-4C17-8BC4-1182B286242C}"/>
    <cellStyle name="Comma 3 3 3 2 2 4 2 4" xfId="37217" xr:uid="{91E075A6-4A55-496A-84E4-81C3114E4FCA}"/>
    <cellStyle name="Comma 3 3 3 2 2 4 3" xfId="10398" xr:uid="{6A4B28E8-44F3-4EAD-A48A-971A2D9D3659}"/>
    <cellStyle name="Comma 3 3 3 2 2 4 3 2" xfId="25809" xr:uid="{E2808A74-59C9-4045-BB46-B0F68924904F}"/>
    <cellStyle name="Comma 3 3 3 2 2 4 3 2 2" xfId="56633" xr:uid="{14C8E235-124F-4AA1-A3D6-69DB9B5DAAB6}"/>
    <cellStyle name="Comma 3 3 3 2 2 4 3 3" xfId="41223" xr:uid="{0956FD9C-80E8-4B24-9F26-3690CF13306C}"/>
    <cellStyle name="Comma 3 3 3 2 2 4 4" xfId="18000" xr:uid="{D8FD1170-D4F7-4F34-A50A-A0BE91C78F87}"/>
    <cellStyle name="Comma 3 3 3 2 2 4 4 2" xfId="48824" xr:uid="{273FDD3D-3541-4F14-BD20-931CB7993DFD}"/>
    <cellStyle name="Comma 3 3 3 2 2 4 5" xfId="33414" xr:uid="{9012EB6A-7250-4817-B063-972A5FF50750}"/>
    <cellStyle name="Comma 3 3 3 2 2 5" xfId="4491" xr:uid="{D88C3908-21CF-469D-82CD-20C0A91F60E4}"/>
    <cellStyle name="Comma 3 3 3 2 2 5 2" xfId="12302" xr:uid="{83A4AF1D-5BA7-472C-876D-4C6DED86D226}"/>
    <cellStyle name="Comma 3 3 3 2 2 5 2 2" xfId="27713" xr:uid="{4D3B83EA-AB01-4833-A264-654B69A3315C}"/>
    <cellStyle name="Comma 3 3 3 2 2 5 2 2 2" xfId="58537" xr:uid="{2FCEEFD2-48F3-4471-AE11-F753EE2ABD3A}"/>
    <cellStyle name="Comma 3 3 3 2 2 5 2 3" xfId="43127" xr:uid="{CDCC72B7-38EA-444F-AAED-8A1F3FD69C68}"/>
    <cellStyle name="Comma 3 3 3 2 2 5 3" xfId="19904" xr:uid="{811EF600-0863-4BA9-A29D-C379E2792AA6}"/>
    <cellStyle name="Comma 3 3 3 2 2 5 3 2" xfId="50728" xr:uid="{3FF59112-2FFD-463D-BFC7-9E9461009DD0}"/>
    <cellStyle name="Comma 3 3 3 2 2 5 4" xfId="35318" xr:uid="{70BDDB2A-D3BB-4E14-9C1C-41F575A94473}"/>
    <cellStyle name="Comma 3 3 3 2 2 6" xfId="8499" xr:uid="{73FAF33D-5355-4336-8221-AB2271AC71B9}"/>
    <cellStyle name="Comma 3 3 3 2 2 6 2" xfId="23910" xr:uid="{5F1963CB-BC6B-4025-BF3C-FD672461BC93}"/>
    <cellStyle name="Comma 3 3 3 2 2 6 2 2" xfId="54734" xr:uid="{1B8533D5-9D89-4055-A443-10595C583664}"/>
    <cellStyle name="Comma 3 3 3 2 2 6 3" xfId="39324" xr:uid="{F6E40105-C4D0-4F85-BE97-04E345E8A2B5}"/>
    <cellStyle name="Comma 3 3 3 2 2 7" xfId="16101" xr:uid="{E5C6A2FE-B72F-484A-B53A-71C2EB89A5D1}"/>
    <cellStyle name="Comma 3 3 3 2 2 7 2" xfId="46925" xr:uid="{025B2318-9332-4689-A845-E3511090CB4B}"/>
    <cellStyle name="Comma 3 3 3 2 2 8" xfId="31515" xr:uid="{E64970E6-72CC-4D1F-8F46-6229C0D0A086}"/>
    <cellStyle name="Comma 3 3 3 2 3" xfId="479" xr:uid="{CFAE0F96-175D-4331-ACEB-F6D630401F2B}"/>
    <cellStyle name="Comma 3 3 3 2 3 2" xfId="1112" xr:uid="{1773D1EC-466F-4585-9D87-A8764A5FDB8B}"/>
    <cellStyle name="Comma 3 3 3 2 3 2 2" xfId="3011" xr:uid="{D362CF0E-00F4-4C6F-B9BD-0E0D09AF156F}"/>
    <cellStyle name="Comma 3 3 3 2 3 2 2 2" xfId="6814" xr:uid="{16344C31-B4E5-4175-924E-44C99937CBB0}"/>
    <cellStyle name="Comma 3 3 3 2 3 2 2 2 2" xfId="14625" xr:uid="{685CBA9E-F0A2-4904-BD8E-A9212A6354DD}"/>
    <cellStyle name="Comma 3 3 3 2 3 2 2 2 2 2" xfId="30036" xr:uid="{A64D4120-8946-4235-8029-FAE058967A75}"/>
    <cellStyle name="Comma 3 3 3 2 3 2 2 2 2 2 2" xfId="60860" xr:uid="{AB68B3F9-EBEA-4C3B-9A6F-5A9A444D5D7E}"/>
    <cellStyle name="Comma 3 3 3 2 3 2 2 2 2 3" xfId="45450" xr:uid="{F5CD5E38-B6F8-4337-8E48-13B9530FCE96}"/>
    <cellStyle name="Comma 3 3 3 2 3 2 2 2 3" xfId="22227" xr:uid="{C912A2C8-B00F-4D42-9463-ED4BA8A6CB7C}"/>
    <cellStyle name="Comma 3 3 3 2 3 2 2 2 3 2" xfId="53051" xr:uid="{1B97FD96-70FA-40FE-B51E-B8FB65C1E2CF}"/>
    <cellStyle name="Comma 3 3 3 2 3 2 2 2 4" xfId="37641" xr:uid="{C884261E-04A3-41D6-A166-BCE0F47723B7}"/>
    <cellStyle name="Comma 3 3 3 2 3 2 2 3" xfId="10822" xr:uid="{052B1D9D-390B-465A-887D-4F1532EA0276}"/>
    <cellStyle name="Comma 3 3 3 2 3 2 2 3 2" xfId="26233" xr:uid="{95618A63-E1D5-4891-B4B0-3C28BB204522}"/>
    <cellStyle name="Comma 3 3 3 2 3 2 2 3 2 2" xfId="57057" xr:uid="{4A6CC36B-291D-46F4-8EEB-13044DC71AEB}"/>
    <cellStyle name="Comma 3 3 3 2 3 2 2 3 3" xfId="41647" xr:uid="{3344EC3A-0332-4600-B6B1-5A6ADB985CC4}"/>
    <cellStyle name="Comma 3 3 3 2 3 2 2 4" xfId="18424" xr:uid="{57B32854-DF96-48DD-BCFF-97C09677FFC5}"/>
    <cellStyle name="Comma 3 3 3 2 3 2 2 4 2" xfId="49248" xr:uid="{A21E5BE3-4048-4758-BDFC-420C26EF24AB}"/>
    <cellStyle name="Comma 3 3 3 2 3 2 2 5" xfId="33838" xr:uid="{103C8AE3-7CBC-4C3B-B23C-27875F64FC76}"/>
    <cellStyle name="Comma 3 3 3 2 3 2 3" xfId="4915" xr:uid="{443EA9D6-FF08-4967-8586-4C6524F651D5}"/>
    <cellStyle name="Comma 3 3 3 2 3 2 3 2" xfId="12726" xr:uid="{ADEDA289-848A-4BBA-A5D1-17FD6251D2B8}"/>
    <cellStyle name="Comma 3 3 3 2 3 2 3 2 2" xfId="28137" xr:uid="{1F2F4996-2A39-4EE1-A680-62A8D03C411E}"/>
    <cellStyle name="Comma 3 3 3 2 3 2 3 2 2 2" xfId="58961" xr:uid="{F090F03F-4A82-4624-BF8B-0A22BE84CC70}"/>
    <cellStyle name="Comma 3 3 3 2 3 2 3 2 3" xfId="43551" xr:uid="{CD068BEB-4ED8-4B43-882C-116E0F5BB99E}"/>
    <cellStyle name="Comma 3 3 3 2 3 2 3 3" xfId="20328" xr:uid="{D935E538-E3D4-463D-BC3A-18EFFCE0E95F}"/>
    <cellStyle name="Comma 3 3 3 2 3 2 3 3 2" xfId="51152" xr:uid="{B7693A3B-4941-43FF-8F37-73402E5E7A19}"/>
    <cellStyle name="Comma 3 3 3 2 3 2 3 4" xfId="35742" xr:uid="{98DD5754-4BB6-41A6-9E6A-FCE3AF3B4BFF}"/>
    <cellStyle name="Comma 3 3 3 2 3 2 4" xfId="8923" xr:uid="{D4C9DD12-6326-4864-B1CD-F6383EB87EC2}"/>
    <cellStyle name="Comma 3 3 3 2 3 2 4 2" xfId="24334" xr:uid="{E9A9D96A-87AA-4BCB-A099-3ABA0F3CEEC0}"/>
    <cellStyle name="Comma 3 3 3 2 3 2 4 2 2" xfId="55158" xr:uid="{D76A5BDC-A705-4E6F-84D9-C869B4167F16}"/>
    <cellStyle name="Comma 3 3 3 2 3 2 4 3" xfId="39748" xr:uid="{D34FC033-7C8F-48C2-B86E-5C1FF55E60F6}"/>
    <cellStyle name="Comma 3 3 3 2 3 2 5" xfId="16525" xr:uid="{55F0F01A-D253-4445-AA59-21338969EAD5}"/>
    <cellStyle name="Comma 3 3 3 2 3 2 5 2" xfId="47349" xr:uid="{584530F4-2EA3-43E2-A657-9BD3F1D12D6E}"/>
    <cellStyle name="Comma 3 3 3 2 3 2 6" xfId="31939" xr:uid="{2CFF37D1-0DC4-4BA5-89A1-CE6AB69A117E}"/>
    <cellStyle name="Comma 3 3 3 2 3 3" xfId="1745" xr:uid="{0AA43303-5424-42E5-8485-FB47B7B27CC0}"/>
    <cellStyle name="Comma 3 3 3 2 3 3 2" xfId="3644" xr:uid="{A928E330-4F66-44E1-9696-8ABB7C1AE80C}"/>
    <cellStyle name="Comma 3 3 3 2 3 3 2 2" xfId="7447" xr:uid="{2FC71755-CCBE-4697-B99E-F1A54EDBAEB8}"/>
    <cellStyle name="Comma 3 3 3 2 3 3 2 2 2" xfId="15258" xr:uid="{73573DF3-1917-4E4A-AEFE-93727533DE6B}"/>
    <cellStyle name="Comma 3 3 3 2 3 3 2 2 2 2" xfId="30669" xr:uid="{9D538E75-BDD5-4A0D-9524-41F939AE7295}"/>
    <cellStyle name="Comma 3 3 3 2 3 3 2 2 2 2 2" xfId="61493" xr:uid="{BC24D093-D0A6-4520-8009-2C6B20AC9711}"/>
    <cellStyle name="Comma 3 3 3 2 3 3 2 2 2 3" xfId="46083" xr:uid="{1156DB6F-505A-48BB-BCDD-7A95D0894794}"/>
    <cellStyle name="Comma 3 3 3 2 3 3 2 2 3" xfId="22860" xr:uid="{5D73B1AF-788C-4FC5-9997-CCCF78905EF4}"/>
    <cellStyle name="Comma 3 3 3 2 3 3 2 2 3 2" xfId="53684" xr:uid="{8C47DC2F-F263-4941-93CC-E0B63D6BDA3C}"/>
    <cellStyle name="Comma 3 3 3 2 3 3 2 2 4" xfId="38274" xr:uid="{46FA27D5-1CB9-46B6-8065-913FD1368EEE}"/>
    <cellStyle name="Comma 3 3 3 2 3 3 2 3" xfId="11455" xr:uid="{69BB7529-F2FB-4CE2-AE1C-626862096865}"/>
    <cellStyle name="Comma 3 3 3 2 3 3 2 3 2" xfId="26866" xr:uid="{43C588DB-0DEE-4F69-8990-58BE4B4E8B77}"/>
    <cellStyle name="Comma 3 3 3 2 3 3 2 3 2 2" xfId="57690" xr:uid="{F280C174-9FCF-475A-8398-069FF414D6B2}"/>
    <cellStyle name="Comma 3 3 3 2 3 3 2 3 3" xfId="42280" xr:uid="{F24D5B97-C7E1-4E9E-8A49-127566D31F2F}"/>
    <cellStyle name="Comma 3 3 3 2 3 3 2 4" xfId="19057" xr:uid="{C2B04E25-39B6-44B6-9465-CF2434B6A823}"/>
    <cellStyle name="Comma 3 3 3 2 3 3 2 4 2" xfId="49881" xr:uid="{F2049912-0CCC-4703-8A36-BC0D9E941C7D}"/>
    <cellStyle name="Comma 3 3 3 2 3 3 2 5" xfId="34471" xr:uid="{774B272B-E582-4F72-8AFD-85948FC26A81}"/>
    <cellStyle name="Comma 3 3 3 2 3 3 3" xfId="5548" xr:uid="{8FDFAA57-40FB-4D87-AF6E-7FD8F362B0C2}"/>
    <cellStyle name="Comma 3 3 3 2 3 3 3 2" xfId="13359" xr:uid="{B334450A-48CB-44F9-87ED-7FDD4C354883}"/>
    <cellStyle name="Comma 3 3 3 2 3 3 3 2 2" xfId="28770" xr:uid="{8DE001D4-45AC-466C-B203-81A34A4757DC}"/>
    <cellStyle name="Comma 3 3 3 2 3 3 3 2 2 2" xfId="59594" xr:uid="{C6766ACB-5DD2-4667-8D4E-54F084742623}"/>
    <cellStyle name="Comma 3 3 3 2 3 3 3 2 3" xfId="44184" xr:uid="{428FC4BB-8DE9-47E7-98E2-B12CB9C6CDAE}"/>
    <cellStyle name="Comma 3 3 3 2 3 3 3 3" xfId="20961" xr:uid="{BFC12434-049C-4F29-9D7B-8FCB834ED5CB}"/>
    <cellStyle name="Comma 3 3 3 2 3 3 3 3 2" xfId="51785" xr:uid="{FD3549BA-8858-4EE4-B08A-B071681000F1}"/>
    <cellStyle name="Comma 3 3 3 2 3 3 3 4" xfId="36375" xr:uid="{626166DC-CE0E-4A2B-BC25-62F7D9ECF744}"/>
    <cellStyle name="Comma 3 3 3 2 3 3 4" xfId="9556" xr:uid="{1E384D74-7EFA-4537-B952-FF7DD0975951}"/>
    <cellStyle name="Comma 3 3 3 2 3 3 4 2" xfId="24967" xr:uid="{BA453372-9CFF-4D3D-9DED-512D8E7BF703}"/>
    <cellStyle name="Comma 3 3 3 2 3 3 4 2 2" xfId="55791" xr:uid="{0A2B47DD-7C1C-4B20-B415-AE440D71B0AF}"/>
    <cellStyle name="Comma 3 3 3 2 3 3 4 3" xfId="40381" xr:uid="{0A4AA9B5-0F2B-46F8-8BCB-24198236B6E7}"/>
    <cellStyle name="Comma 3 3 3 2 3 3 5" xfId="17158" xr:uid="{67967379-9B1E-476E-BFA3-167603B33FE8}"/>
    <cellStyle name="Comma 3 3 3 2 3 3 5 2" xfId="47982" xr:uid="{B0386CD0-4E91-45BA-A6FA-B9CE7AC33607}"/>
    <cellStyle name="Comma 3 3 3 2 3 3 6" xfId="32572" xr:uid="{684C39DC-8E0D-448A-A285-C55AAB065007}"/>
    <cellStyle name="Comma 3 3 3 2 3 4" xfId="2378" xr:uid="{60AF125B-6954-43F3-A337-0870E645FBCC}"/>
    <cellStyle name="Comma 3 3 3 2 3 4 2" xfId="6181" xr:uid="{6E998BFA-FA2B-4F01-AFD6-A9A4C26AB923}"/>
    <cellStyle name="Comma 3 3 3 2 3 4 2 2" xfId="13992" xr:uid="{FF79E01F-EDDD-439A-AA31-3AD2963CDE67}"/>
    <cellStyle name="Comma 3 3 3 2 3 4 2 2 2" xfId="29403" xr:uid="{8782D4D4-0534-4317-B3C9-3E07654F365C}"/>
    <cellStyle name="Comma 3 3 3 2 3 4 2 2 2 2" xfId="60227" xr:uid="{F64B045D-99E8-46BA-8D2A-F1EB2CC8082D}"/>
    <cellStyle name="Comma 3 3 3 2 3 4 2 2 3" xfId="44817" xr:uid="{20D11F7D-02DA-4094-AC6A-3C79F861E167}"/>
    <cellStyle name="Comma 3 3 3 2 3 4 2 3" xfId="21594" xr:uid="{BE5E3B30-7249-4F08-BC8C-577B758804DB}"/>
    <cellStyle name="Comma 3 3 3 2 3 4 2 3 2" xfId="52418" xr:uid="{D5AAE174-69D7-40F6-90FA-B063F5181298}"/>
    <cellStyle name="Comma 3 3 3 2 3 4 2 4" xfId="37008" xr:uid="{F5B5C7AF-C254-49D3-965F-E5648F9D411B}"/>
    <cellStyle name="Comma 3 3 3 2 3 4 3" xfId="10189" xr:uid="{7E2543B7-0C4A-4AA3-B725-546C8E159D9A}"/>
    <cellStyle name="Comma 3 3 3 2 3 4 3 2" xfId="25600" xr:uid="{EEC1D4D2-FA51-455C-A674-145BCDAFA976}"/>
    <cellStyle name="Comma 3 3 3 2 3 4 3 2 2" xfId="56424" xr:uid="{6B77DD4B-8C0A-4EFB-8F1E-77D500C6A025}"/>
    <cellStyle name="Comma 3 3 3 2 3 4 3 3" xfId="41014" xr:uid="{2FC26516-0D98-4455-82E1-28362B6BBF57}"/>
    <cellStyle name="Comma 3 3 3 2 3 4 4" xfId="17791" xr:uid="{14FA3E5A-7DEC-4F85-B681-897C0B9C636D}"/>
    <cellStyle name="Comma 3 3 3 2 3 4 4 2" xfId="48615" xr:uid="{836AE71C-29F7-4C86-9D76-85CC738266FF}"/>
    <cellStyle name="Comma 3 3 3 2 3 4 5" xfId="33205" xr:uid="{C97E1CFD-E966-4214-A184-5C061FFCE17F}"/>
    <cellStyle name="Comma 3 3 3 2 3 5" xfId="4282" xr:uid="{93A80D89-B5B5-4639-82FF-851D45A1C437}"/>
    <cellStyle name="Comma 3 3 3 2 3 5 2" xfId="12093" xr:uid="{D83D61F4-2324-447A-868F-EB28E127BFE7}"/>
    <cellStyle name="Comma 3 3 3 2 3 5 2 2" xfId="27504" xr:uid="{D63A0AF0-381C-4EF0-9461-13BDE8F554CC}"/>
    <cellStyle name="Comma 3 3 3 2 3 5 2 2 2" xfId="58328" xr:uid="{584AF5E6-88BC-47D8-B051-14E5D4C84C56}"/>
    <cellStyle name="Comma 3 3 3 2 3 5 2 3" xfId="42918" xr:uid="{67B6443F-A8CA-4EC0-8D31-5B2E5315F842}"/>
    <cellStyle name="Comma 3 3 3 2 3 5 3" xfId="19695" xr:uid="{54F71F15-8E15-4E9B-93EF-9D3F0A8EAB03}"/>
    <cellStyle name="Comma 3 3 3 2 3 5 3 2" xfId="50519" xr:uid="{AA4735ED-7844-48B4-9CD5-AC48B7FE8A36}"/>
    <cellStyle name="Comma 3 3 3 2 3 5 4" xfId="35109" xr:uid="{78802B95-151F-4DAB-A957-987D375DB706}"/>
    <cellStyle name="Comma 3 3 3 2 3 6" xfId="8290" xr:uid="{24CB0974-46CD-4DE6-86C9-27F2E44FD91A}"/>
    <cellStyle name="Comma 3 3 3 2 3 6 2" xfId="23701" xr:uid="{075303C7-C339-44B5-B636-6DB0142A69E8}"/>
    <cellStyle name="Comma 3 3 3 2 3 6 2 2" xfId="54525" xr:uid="{5F96D53F-0A08-4972-9EF6-159FDB2F1DF3}"/>
    <cellStyle name="Comma 3 3 3 2 3 6 3" xfId="39115" xr:uid="{BAD39558-8E87-4FF3-902F-A6B47CB02547}"/>
    <cellStyle name="Comma 3 3 3 2 3 7" xfId="15892" xr:uid="{D4CC3822-675D-4DA9-AEE4-9856FEFE3DC2}"/>
    <cellStyle name="Comma 3 3 3 2 3 7 2" xfId="46716" xr:uid="{9FEBAF95-B8A5-4F7B-951F-ECC8EEF4538B}"/>
    <cellStyle name="Comma 3 3 3 2 3 8" xfId="31306" xr:uid="{03FD7ACA-88CC-4D1B-AE30-E1B5168FE37D}"/>
    <cellStyle name="Comma 3 3 3 2 4" xfId="899" xr:uid="{3B8E43B4-0D8F-4208-910A-9B5FFF7D475C}"/>
    <cellStyle name="Comma 3 3 3 2 4 2" xfId="2798" xr:uid="{DC93F6D8-0A9E-438B-AE6B-E65F01EB8EA6}"/>
    <cellStyle name="Comma 3 3 3 2 4 2 2" xfId="6601" xr:uid="{49CD6831-8B40-401F-9CC7-A75CC0CB9EB0}"/>
    <cellStyle name="Comma 3 3 3 2 4 2 2 2" xfId="14412" xr:uid="{66EEEE1F-130E-4125-8F83-61DF4DF668E5}"/>
    <cellStyle name="Comma 3 3 3 2 4 2 2 2 2" xfId="29823" xr:uid="{3726DC26-97B4-4E2F-BB72-480D83F88F4A}"/>
    <cellStyle name="Comma 3 3 3 2 4 2 2 2 2 2" xfId="60647" xr:uid="{4EE7BCDC-CEF6-439D-8019-772988127AC0}"/>
    <cellStyle name="Comma 3 3 3 2 4 2 2 2 3" xfId="45237" xr:uid="{D69862EF-39E9-43FC-AEF6-425CB11A0D66}"/>
    <cellStyle name="Comma 3 3 3 2 4 2 2 3" xfId="22014" xr:uid="{E4D56B12-D076-4B5B-8D82-0F069DBA609A}"/>
    <cellStyle name="Comma 3 3 3 2 4 2 2 3 2" xfId="52838" xr:uid="{ADFE0EA5-BAE3-4453-B45E-62A7730735DC}"/>
    <cellStyle name="Comma 3 3 3 2 4 2 2 4" xfId="37428" xr:uid="{341C2948-38C0-4687-9F6F-D4EF00F96E35}"/>
    <cellStyle name="Comma 3 3 3 2 4 2 3" xfId="10609" xr:uid="{88B558C2-AB52-4F64-95C1-0443ED9E0B42}"/>
    <cellStyle name="Comma 3 3 3 2 4 2 3 2" xfId="26020" xr:uid="{4326D267-F3BE-4E6D-9FAF-04AFDFF783D2}"/>
    <cellStyle name="Comma 3 3 3 2 4 2 3 2 2" xfId="56844" xr:uid="{44E1AD6F-61A9-4656-AD71-11BF6F615D54}"/>
    <cellStyle name="Comma 3 3 3 2 4 2 3 3" xfId="41434" xr:uid="{856A3626-29A5-4B4C-8E47-7AD03B4A12A9}"/>
    <cellStyle name="Comma 3 3 3 2 4 2 4" xfId="18211" xr:uid="{7F60FB80-688D-4D05-BA77-716353E182EB}"/>
    <cellStyle name="Comma 3 3 3 2 4 2 4 2" xfId="49035" xr:uid="{0B5FA8EE-9770-4601-8BB1-2512137F1204}"/>
    <cellStyle name="Comma 3 3 3 2 4 2 5" xfId="33625" xr:uid="{E64612DE-95C2-43C5-891A-1998F94F8CDA}"/>
    <cellStyle name="Comma 3 3 3 2 4 3" xfId="4702" xr:uid="{53083524-A481-44E4-BD71-C33A49885C22}"/>
    <cellStyle name="Comma 3 3 3 2 4 3 2" xfId="12513" xr:uid="{1DFCE602-C043-45C8-920C-160386573821}"/>
    <cellStyle name="Comma 3 3 3 2 4 3 2 2" xfId="27924" xr:uid="{C5838B57-E87E-4592-B1F4-0E17C614C702}"/>
    <cellStyle name="Comma 3 3 3 2 4 3 2 2 2" xfId="58748" xr:uid="{F4F5F699-05DD-4BAF-ACAA-C137847349BE}"/>
    <cellStyle name="Comma 3 3 3 2 4 3 2 3" xfId="43338" xr:uid="{8FFA72B2-27D8-4D68-9CCA-699CCD4553F8}"/>
    <cellStyle name="Comma 3 3 3 2 4 3 3" xfId="20115" xr:uid="{53A96AA8-1BA0-4D9E-8BE1-65E21F05E3CE}"/>
    <cellStyle name="Comma 3 3 3 2 4 3 3 2" xfId="50939" xr:uid="{B7B489B7-78E0-412C-B23C-4D001A647495}"/>
    <cellStyle name="Comma 3 3 3 2 4 3 4" xfId="35529" xr:uid="{8C3CD55C-2048-4281-B902-610AF5E7BFB6}"/>
    <cellStyle name="Comma 3 3 3 2 4 4" xfId="8710" xr:uid="{59F7683A-162E-402A-9A62-936F982642C4}"/>
    <cellStyle name="Comma 3 3 3 2 4 4 2" xfId="24121" xr:uid="{BA120DEF-4597-4DF9-9D2C-3E82348DCE8A}"/>
    <cellStyle name="Comma 3 3 3 2 4 4 2 2" xfId="54945" xr:uid="{029362D0-58A9-4D97-93E4-3CAA405B8EA7}"/>
    <cellStyle name="Comma 3 3 3 2 4 4 3" xfId="39535" xr:uid="{A7044C17-B445-4FE8-B7AA-CF15B03B102B}"/>
    <cellStyle name="Comma 3 3 3 2 4 5" xfId="16312" xr:uid="{D0660ED9-7975-4510-8CBF-5E76A2C693A0}"/>
    <cellStyle name="Comma 3 3 3 2 4 5 2" xfId="47136" xr:uid="{0B85081E-8F05-42A9-A0EC-2E43CD195179}"/>
    <cellStyle name="Comma 3 3 3 2 4 6" xfId="31726" xr:uid="{51B3DCFE-A24C-4D3A-9A70-03BDD18AFA10}"/>
    <cellStyle name="Comma 3 3 3 2 5" xfId="1532" xr:uid="{5E9DA999-CC7C-4ACB-99B6-75671CF8DC16}"/>
    <cellStyle name="Comma 3 3 3 2 5 2" xfId="3431" xr:uid="{1F982F2B-95EC-482C-92BB-965D5D750F90}"/>
    <cellStyle name="Comma 3 3 3 2 5 2 2" xfId="7234" xr:uid="{B12BB120-FF29-4ABA-B576-7C62C9A08271}"/>
    <cellStyle name="Comma 3 3 3 2 5 2 2 2" xfId="15045" xr:uid="{58CA439A-74A5-43DC-A205-B494C0A0321D}"/>
    <cellStyle name="Comma 3 3 3 2 5 2 2 2 2" xfId="30456" xr:uid="{881452F1-A637-4C0D-8384-FEC2E3E4E2BE}"/>
    <cellStyle name="Comma 3 3 3 2 5 2 2 2 2 2" xfId="61280" xr:uid="{C0099D58-15C1-4197-8DCE-13AF354C417E}"/>
    <cellStyle name="Comma 3 3 3 2 5 2 2 2 3" xfId="45870" xr:uid="{DCC0F789-8B55-43AD-8067-3E4EA63C66BD}"/>
    <cellStyle name="Comma 3 3 3 2 5 2 2 3" xfId="22647" xr:uid="{BC740755-C708-41A7-9C83-2D216058B6A9}"/>
    <cellStyle name="Comma 3 3 3 2 5 2 2 3 2" xfId="53471" xr:uid="{AE9ADCF9-D86C-4E08-B5B7-A53A743AB9B7}"/>
    <cellStyle name="Comma 3 3 3 2 5 2 2 4" xfId="38061" xr:uid="{DD7B98E7-05BC-4C2C-AF11-166BF72CCCC5}"/>
    <cellStyle name="Comma 3 3 3 2 5 2 3" xfId="11242" xr:uid="{44D79F43-DB33-41F3-9BDE-1CD26544254F}"/>
    <cellStyle name="Comma 3 3 3 2 5 2 3 2" xfId="26653" xr:uid="{8E2997D0-8D04-4A1E-AEA6-4FEDA171BEDD}"/>
    <cellStyle name="Comma 3 3 3 2 5 2 3 2 2" xfId="57477" xr:uid="{5A878F11-8621-4454-98C4-C4765D184E09}"/>
    <cellStyle name="Comma 3 3 3 2 5 2 3 3" xfId="42067" xr:uid="{E96DB3B8-EA97-4B62-A194-6F0A0BDC3A1A}"/>
    <cellStyle name="Comma 3 3 3 2 5 2 4" xfId="18844" xr:uid="{A2DFB5F7-967B-48BE-A0D0-2646542289F0}"/>
    <cellStyle name="Comma 3 3 3 2 5 2 4 2" xfId="49668" xr:uid="{5BF039FB-7823-4E61-A5B5-265F18B02ED5}"/>
    <cellStyle name="Comma 3 3 3 2 5 2 5" xfId="34258" xr:uid="{810FDD4E-804B-4F1A-89D7-2D5C141F036D}"/>
    <cellStyle name="Comma 3 3 3 2 5 3" xfId="5335" xr:uid="{4BE5F14A-35BE-4AD1-9B56-B3F56BFD118E}"/>
    <cellStyle name="Comma 3 3 3 2 5 3 2" xfId="13146" xr:uid="{05F0D405-7B19-4697-9EB0-9BCF13A6D2BF}"/>
    <cellStyle name="Comma 3 3 3 2 5 3 2 2" xfId="28557" xr:uid="{10B27B21-9405-4B5A-8533-983BDB8C6409}"/>
    <cellStyle name="Comma 3 3 3 2 5 3 2 2 2" xfId="59381" xr:uid="{FBC01445-F24B-47A2-972D-638216C57393}"/>
    <cellStyle name="Comma 3 3 3 2 5 3 2 3" xfId="43971" xr:uid="{D1E7162D-1317-4043-A9C6-3CE10844F9A6}"/>
    <cellStyle name="Comma 3 3 3 2 5 3 3" xfId="20748" xr:uid="{56688B72-E5AC-464C-A86C-CFF92096E7B4}"/>
    <cellStyle name="Comma 3 3 3 2 5 3 3 2" xfId="51572" xr:uid="{A0A3B013-825B-4ABC-A1AB-F68FFAF1AE3F}"/>
    <cellStyle name="Comma 3 3 3 2 5 3 4" xfId="36162" xr:uid="{8D9954E5-E074-41CA-9DD7-887D419139AA}"/>
    <cellStyle name="Comma 3 3 3 2 5 4" xfId="9343" xr:uid="{5812B61C-7156-436C-A9A1-54AFA99D62B3}"/>
    <cellStyle name="Comma 3 3 3 2 5 4 2" xfId="24754" xr:uid="{34FE7598-992A-4661-957E-9F7DD699B3C7}"/>
    <cellStyle name="Comma 3 3 3 2 5 4 2 2" xfId="55578" xr:uid="{8C0A7A46-6758-4952-9445-8094313F1269}"/>
    <cellStyle name="Comma 3 3 3 2 5 4 3" xfId="40168" xr:uid="{D698CB27-78AB-41EE-97BD-42A22BD0176A}"/>
    <cellStyle name="Comma 3 3 3 2 5 5" xfId="16945" xr:uid="{BFD386A5-428F-42E9-8F5D-B8B1994A406E}"/>
    <cellStyle name="Comma 3 3 3 2 5 5 2" xfId="47769" xr:uid="{0995CE38-69C2-4B96-8617-68C1EB999E44}"/>
    <cellStyle name="Comma 3 3 3 2 5 6" xfId="32359" xr:uid="{C16448E7-0BEF-44B6-9FB0-B95A1C4CFB09}"/>
    <cellStyle name="Comma 3 3 3 2 6" xfId="2165" xr:uid="{A80119D1-693C-43DB-8F91-7F7B6232BAD8}"/>
    <cellStyle name="Comma 3 3 3 2 6 2" xfId="5968" xr:uid="{88F81BD4-F4B7-4C4B-AFF6-3C1CEA2CBEB7}"/>
    <cellStyle name="Comma 3 3 3 2 6 2 2" xfId="13779" xr:uid="{8BAD1501-4B1C-4D4C-A401-1D95BD89D6C4}"/>
    <cellStyle name="Comma 3 3 3 2 6 2 2 2" xfId="29190" xr:uid="{8B29FB21-E50C-4B66-B42C-DB9A04A174AF}"/>
    <cellStyle name="Comma 3 3 3 2 6 2 2 2 2" xfId="60014" xr:uid="{F66C10FC-F967-49ED-9ED5-F377B7DF2BE0}"/>
    <cellStyle name="Comma 3 3 3 2 6 2 2 3" xfId="44604" xr:uid="{2C1139AF-2F92-48D3-88AB-125A689580AE}"/>
    <cellStyle name="Comma 3 3 3 2 6 2 3" xfId="21381" xr:uid="{F1E69D2A-66BE-4759-8307-922C5FFCC2CB}"/>
    <cellStyle name="Comma 3 3 3 2 6 2 3 2" xfId="52205" xr:uid="{1A8DF986-B036-4D59-B9C5-589E25816C82}"/>
    <cellStyle name="Comma 3 3 3 2 6 2 4" xfId="36795" xr:uid="{D22BC4CD-2730-4BBF-8839-294BE00E2BFB}"/>
    <cellStyle name="Comma 3 3 3 2 6 3" xfId="9976" xr:uid="{D4914529-C877-4CCC-9242-3A6F11C31DC4}"/>
    <cellStyle name="Comma 3 3 3 2 6 3 2" xfId="25387" xr:uid="{8AC80AB6-E395-4023-87BC-2DE72B1F5A31}"/>
    <cellStyle name="Comma 3 3 3 2 6 3 2 2" xfId="56211" xr:uid="{34E8F64E-F546-4B97-AED9-8804D8C337FF}"/>
    <cellStyle name="Comma 3 3 3 2 6 3 3" xfId="40801" xr:uid="{D0D090C6-1476-422D-A029-FEE7CF1315A3}"/>
    <cellStyle name="Comma 3 3 3 2 6 4" xfId="17578" xr:uid="{A16EA5B7-1E3F-4D3A-A834-1E4AD3017945}"/>
    <cellStyle name="Comma 3 3 3 2 6 4 2" xfId="48402" xr:uid="{7C80DF3A-0DBE-4D34-82D6-D4C57035BB12}"/>
    <cellStyle name="Comma 3 3 3 2 6 5" xfId="32992" xr:uid="{912382FD-81EC-448B-99A2-6E9B52C683E8}"/>
    <cellStyle name="Comma 3 3 3 2 7" xfId="4069" xr:uid="{C9FB579A-11F9-4485-8102-FFC2D62B30CA}"/>
    <cellStyle name="Comma 3 3 3 2 7 2" xfId="11880" xr:uid="{6153CB71-0297-4FEB-A373-565330947125}"/>
    <cellStyle name="Comma 3 3 3 2 7 2 2" xfId="27291" xr:uid="{5D799CDC-FA6D-4251-9C77-B0F8F05610BE}"/>
    <cellStyle name="Comma 3 3 3 2 7 2 2 2" xfId="58115" xr:uid="{A96BBBAB-36DA-4CE1-9674-C5047A26DFD8}"/>
    <cellStyle name="Comma 3 3 3 2 7 2 3" xfId="42705" xr:uid="{E6303658-1B9F-4B57-9C5C-10263F4B93F2}"/>
    <cellStyle name="Comma 3 3 3 2 7 3" xfId="19482" xr:uid="{FB08CB54-45EA-480A-97C9-EDB61EE0D12F}"/>
    <cellStyle name="Comma 3 3 3 2 7 3 2" xfId="50306" xr:uid="{2AE46F86-3C88-427F-8A46-E39CEA3FED20}"/>
    <cellStyle name="Comma 3 3 3 2 7 4" xfId="34896" xr:uid="{7E5D56BE-EDFE-4521-B11D-6D23972FF1D8}"/>
    <cellStyle name="Comma 3 3 3 2 8" xfId="8077" xr:uid="{3377046F-7329-4135-AA88-78C82117D5B4}"/>
    <cellStyle name="Comma 3 3 3 2 8 2" xfId="23488" xr:uid="{DF8BB78F-E017-400E-9069-02EA1652A7AF}"/>
    <cellStyle name="Comma 3 3 3 2 8 2 2" xfId="54312" xr:uid="{4F0D0CB5-97C3-4D40-ABF3-EA4842EAB01E}"/>
    <cellStyle name="Comma 3 3 3 2 8 3" xfId="38902" xr:uid="{B454519D-934F-44E1-A0BF-938F46B8B605}"/>
    <cellStyle name="Comma 3 3 3 2 9" xfId="7868" xr:uid="{E10500FE-19EC-4AAA-A316-7AB7351714D2}"/>
    <cellStyle name="Comma 3 3 3 2 9 2" xfId="23279" xr:uid="{1E832B7E-AE9B-461E-8166-F5851891C2B2}"/>
    <cellStyle name="Comma 3 3 3 2 9 2 2" xfId="54103" xr:uid="{B6702560-86AF-42D0-8846-C653B82B820E}"/>
    <cellStyle name="Comma 3 3 3 2 9 3" xfId="38693" xr:uid="{D6AEAB62-5C29-48C5-9DD3-48F86778B1A7}"/>
    <cellStyle name="Comma 3 3 3 3" xfId="606" xr:uid="{C7432314-503B-42E2-96A6-20C5E4926E57}"/>
    <cellStyle name="Comma 3 3 3 3 2" xfId="1239" xr:uid="{A196021E-D0BE-4048-B1D3-CECCC692EA12}"/>
    <cellStyle name="Comma 3 3 3 3 2 2" xfId="3138" xr:uid="{29AA621E-9E13-497E-B223-B52B9EBBC8CE}"/>
    <cellStyle name="Comma 3 3 3 3 2 2 2" xfId="6941" xr:uid="{33A0F3BE-7F07-4171-A32B-7FA828D17679}"/>
    <cellStyle name="Comma 3 3 3 3 2 2 2 2" xfId="14752" xr:uid="{26EDF626-844C-4983-A762-080791170DB7}"/>
    <cellStyle name="Comma 3 3 3 3 2 2 2 2 2" xfId="30163" xr:uid="{ECBC53D3-8901-496C-B057-68CCD2C6C080}"/>
    <cellStyle name="Comma 3 3 3 3 2 2 2 2 2 2" xfId="60987" xr:uid="{F60B2525-423F-4A7E-A6F5-B7A24809C9FA}"/>
    <cellStyle name="Comma 3 3 3 3 2 2 2 2 3" xfId="45577" xr:uid="{947D35F0-0549-4FD0-B260-745680692D7F}"/>
    <cellStyle name="Comma 3 3 3 3 2 2 2 3" xfId="22354" xr:uid="{F47233B7-9BEB-42DD-B3F7-ECEAAC2E4A16}"/>
    <cellStyle name="Comma 3 3 3 3 2 2 2 3 2" xfId="53178" xr:uid="{88AE863E-7D48-4C43-A601-ED862E8A0398}"/>
    <cellStyle name="Comma 3 3 3 3 2 2 2 4" xfId="37768" xr:uid="{DD1A8F9D-4A42-4E91-8695-B6580492D1E1}"/>
    <cellStyle name="Comma 3 3 3 3 2 2 3" xfId="10949" xr:uid="{3E1A439D-4CF5-4DB0-9BDD-58079ABCC233}"/>
    <cellStyle name="Comma 3 3 3 3 2 2 3 2" xfId="26360" xr:uid="{9E3F4EE0-57D6-4285-A2AA-E947A1C76FF3}"/>
    <cellStyle name="Comma 3 3 3 3 2 2 3 2 2" xfId="57184" xr:uid="{3E090E75-284B-4615-8435-0F04B0415C11}"/>
    <cellStyle name="Comma 3 3 3 3 2 2 3 3" xfId="41774" xr:uid="{F076D8BF-5CA8-4E68-BEC6-142EE0692E31}"/>
    <cellStyle name="Comma 3 3 3 3 2 2 4" xfId="18551" xr:uid="{B2ADA5D1-2F1A-418B-8A1B-32F5761DE1FF}"/>
    <cellStyle name="Comma 3 3 3 3 2 2 4 2" xfId="49375" xr:uid="{92EB0F81-EE86-4FE8-91A7-E014C8773B68}"/>
    <cellStyle name="Comma 3 3 3 3 2 2 5" xfId="33965" xr:uid="{DC83D3E8-6D6F-4E88-A3F0-26D38D1C2DAC}"/>
    <cellStyle name="Comma 3 3 3 3 2 3" xfId="5042" xr:uid="{AA4BF989-E06D-4350-A9C5-70CA55ECBB6A}"/>
    <cellStyle name="Comma 3 3 3 3 2 3 2" xfId="12853" xr:uid="{3EED44C4-8BD3-4B56-80A8-1E3F4B3E1EEE}"/>
    <cellStyle name="Comma 3 3 3 3 2 3 2 2" xfId="28264" xr:uid="{6E6E9B24-6D41-455E-8ACC-0DD59CDBDF53}"/>
    <cellStyle name="Comma 3 3 3 3 2 3 2 2 2" xfId="59088" xr:uid="{D8FBE0F4-4513-4F02-A01C-660EE5D46289}"/>
    <cellStyle name="Comma 3 3 3 3 2 3 2 3" xfId="43678" xr:uid="{647C910D-3CFE-400E-BFA8-7B91ED9738AF}"/>
    <cellStyle name="Comma 3 3 3 3 2 3 3" xfId="20455" xr:uid="{5B13EC5E-9C8C-4EE7-96B3-CDE483393DED}"/>
    <cellStyle name="Comma 3 3 3 3 2 3 3 2" xfId="51279" xr:uid="{8C258AD0-60C8-4CE0-AE17-A778A72E9BCF}"/>
    <cellStyle name="Comma 3 3 3 3 2 3 4" xfId="35869" xr:uid="{68FE9659-5222-4DA9-8C01-75CB90919A2A}"/>
    <cellStyle name="Comma 3 3 3 3 2 4" xfId="9050" xr:uid="{F605CD71-BF15-4964-989E-C98302DBB29F}"/>
    <cellStyle name="Comma 3 3 3 3 2 4 2" xfId="24461" xr:uid="{0542A56F-679B-408C-AB4B-717E0DD009FE}"/>
    <cellStyle name="Comma 3 3 3 3 2 4 2 2" xfId="55285" xr:uid="{BF3CE485-236B-417D-BC25-753A4581C708}"/>
    <cellStyle name="Comma 3 3 3 3 2 4 3" xfId="39875" xr:uid="{28F25D4F-30A5-43D0-829B-3B42638DFF3F}"/>
    <cellStyle name="Comma 3 3 3 3 2 5" xfId="16652" xr:uid="{C0822B83-33D4-4706-BE86-E3EA0A444253}"/>
    <cellStyle name="Comma 3 3 3 3 2 5 2" xfId="47476" xr:uid="{D2B5B505-1109-40CF-8ADD-CA042103DE6F}"/>
    <cellStyle name="Comma 3 3 3 3 2 6" xfId="32066" xr:uid="{C572A2BB-4440-47D0-AF41-37FDCEF0DF40}"/>
    <cellStyle name="Comma 3 3 3 3 3" xfId="1872" xr:uid="{2D642E9C-695B-45E0-ACB9-E10798811B18}"/>
    <cellStyle name="Comma 3 3 3 3 3 2" xfId="3771" xr:uid="{AE422AEC-99C5-40FF-80F7-31C950419F3D}"/>
    <cellStyle name="Comma 3 3 3 3 3 2 2" xfId="7574" xr:uid="{0972AF9F-1541-4353-9612-F601F6A66F4D}"/>
    <cellStyle name="Comma 3 3 3 3 3 2 2 2" xfId="15385" xr:uid="{89E5B0F4-8E76-44AC-A241-229126AC5000}"/>
    <cellStyle name="Comma 3 3 3 3 3 2 2 2 2" xfId="30796" xr:uid="{6EEA74A3-DD31-429B-8FA4-8F2186A19BA5}"/>
    <cellStyle name="Comma 3 3 3 3 3 2 2 2 2 2" xfId="61620" xr:uid="{2AAC81D0-1700-43D8-A7BC-344A6FE4A043}"/>
    <cellStyle name="Comma 3 3 3 3 3 2 2 2 3" xfId="46210" xr:uid="{5DC901B2-2ED0-4532-92B5-B0DFEEF5B26F}"/>
    <cellStyle name="Comma 3 3 3 3 3 2 2 3" xfId="22987" xr:uid="{026BD292-4304-4D42-A315-A134F2CD6A55}"/>
    <cellStyle name="Comma 3 3 3 3 3 2 2 3 2" xfId="53811" xr:uid="{640CBD27-6359-4F01-9521-9CF5D4E794E2}"/>
    <cellStyle name="Comma 3 3 3 3 3 2 2 4" xfId="38401" xr:uid="{81FC5CC0-0B37-409B-AEF7-51518C4D1AF7}"/>
    <cellStyle name="Comma 3 3 3 3 3 2 3" xfId="11582" xr:uid="{AE200866-C030-4BB9-86AB-F21ACF011D78}"/>
    <cellStyle name="Comma 3 3 3 3 3 2 3 2" xfId="26993" xr:uid="{BFB3ADD5-6D44-48A6-9ECB-F02CB8E85D84}"/>
    <cellStyle name="Comma 3 3 3 3 3 2 3 2 2" xfId="57817" xr:uid="{464E2D56-44D8-454D-A3BE-63B560CDA5B1}"/>
    <cellStyle name="Comma 3 3 3 3 3 2 3 3" xfId="42407" xr:uid="{A7B4C4A8-9C52-4E54-BDCB-DA07606B70B5}"/>
    <cellStyle name="Comma 3 3 3 3 3 2 4" xfId="19184" xr:uid="{7E2CE418-6737-4F77-B078-B9E1B6596613}"/>
    <cellStyle name="Comma 3 3 3 3 3 2 4 2" xfId="50008" xr:uid="{096B38BC-F48C-4DCB-ADE3-CC3AC1D7DDBA}"/>
    <cellStyle name="Comma 3 3 3 3 3 2 5" xfId="34598" xr:uid="{2FA66B7C-7E91-4A89-BCBA-D3119F01F245}"/>
    <cellStyle name="Comma 3 3 3 3 3 3" xfId="5675" xr:uid="{F7FDD85D-3A6A-4C3A-9A62-7B8A07756FE5}"/>
    <cellStyle name="Comma 3 3 3 3 3 3 2" xfId="13486" xr:uid="{E4DC929B-3C1A-4A50-8EFE-C503A1AD2DF1}"/>
    <cellStyle name="Comma 3 3 3 3 3 3 2 2" xfId="28897" xr:uid="{B8A3B8CE-20D8-4B2D-8A54-EA04A1950889}"/>
    <cellStyle name="Comma 3 3 3 3 3 3 2 2 2" xfId="59721" xr:uid="{D237AF3D-A48D-47E3-BE90-90731C94543D}"/>
    <cellStyle name="Comma 3 3 3 3 3 3 2 3" xfId="44311" xr:uid="{FBFCF9F0-E76D-47E8-9DAD-2A5E5F71C5E1}"/>
    <cellStyle name="Comma 3 3 3 3 3 3 3" xfId="21088" xr:uid="{25FA3BE1-3451-458D-8461-37F239A97DBE}"/>
    <cellStyle name="Comma 3 3 3 3 3 3 3 2" xfId="51912" xr:uid="{758BD582-FCD6-4B33-98BE-FB8B6AAE4322}"/>
    <cellStyle name="Comma 3 3 3 3 3 3 4" xfId="36502" xr:uid="{F116E5A4-8595-46B0-9F56-4604B51B3EA8}"/>
    <cellStyle name="Comma 3 3 3 3 3 4" xfId="9683" xr:uid="{460A97C3-F428-40D8-A1B2-9DDA79E96AF0}"/>
    <cellStyle name="Comma 3 3 3 3 3 4 2" xfId="25094" xr:uid="{1CA20AD0-ABEF-4FFC-A380-28BA1A6B7ED9}"/>
    <cellStyle name="Comma 3 3 3 3 3 4 2 2" xfId="55918" xr:uid="{AA51EE66-D231-451F-AE5D-478E8E32515D}"/>
    <cellStyle name="Comma 3 3 3 3 3 4 3" xfId="40508" xr:uid="{20EA18F3-AC94-4E81-B49E-58983067ADF5}"/>
    <cellStyle name="Comma 3 3 3 3 3 5" xfId="17285" xr:uid="{C83CDE25-1E87-487C-B440-C6ABDAD33AAF}"/>
    <cellStyle name="Comma 3 3 3 3 3 5 2" xfId="48109" xr:uid="{732411CC-E24C-46CF-8CF7-70F237AE69FC}"/>
    <cellStyle name="Comma 3 3 3 3 3 6" xfId="32699" xr:uid="{A4978F94-26BB-4DC4-83BC-EF9533BF7F45}"/>
    <cellStyle name="Comma 3 3 3 3 4" xfId="2505" xr:uid="{2FD401B7-45EF-4DA0-9292-75794F65C1E0}"/>
    <cellStyle name="Comma 3 3 3 3 4 2" xfId="6308" xr:uid="{E0F04AB4-CC72-4DDA-8D01-FC5B0B4B1B68}"/>
    <cellStyle name="Comma 3 3 3 3 4 2 2" xfId="14119" xr:uid="{F088F06F-452E-4416-BA5B-9BF850445A45}"/>
    <cellStyle name="Comma 3 3 3 3 4 2 2 2" xfId="29530" xr:uid="{E9782B6F-2DB0-4C84-A32C-3094F4D2336F}"/>
    <cellStyle name="Comma 3 3 3 3 4 2 2 2 2" xfId="60354" xr:uid="{ECE304E5-9DCE-4B7C-9B46-654E8EB3CECB}"/>
    <cellStyle name="Comma 3 3 3 3 4 2 2 3" xfId="44944" xr:uid="{FCAB1A9A-9827-42F9-9F2F-F6505978F989}"/>
    <cellStyle name="Comma 3 3 3 3 4 2 3" xfId="21721" xr:uid="{E301849B-A470-40FA-962A-70BB971FAC83}"/>
    <cellStyle name="Comma 3 3 3 3 4 2 3 2" xfId="52545" xr:uid="{F7B1683A-39B1-462E-ADCB-F9BD2E2704EF}"/>
    <cellStyle name="Comma 3 3 3 3 4 2 4" xfId="37135" xr:uid="{9C282AB2-9F39-48C9-8B30-FD1DE7C195D5}"/>
    <cellStyle name="Comma 3 3 3 3 4 3" xfId="10316" xr:uid="{F2278F22-6EDC-418D-8EEC-7588814BCDC1}"/>
    <cellStyle name="Comma 3 3 3 3 4 3 2" xfId="25727" xr:uid="{CF4D3587-63D5-48D1-90E4-B653DFBD40F1}"/>
    <cellStyle name="Comma 3 3 3 3 4 3 2 2" xfId="56551" xr:uid="{26F087F6-6A21-4944-8E6E-96695310DCDE}"/>
    <cellStyle name="Comma 3 3 3 3 4 3 3" xfId="41141" xr:uid="{D1A7941C-1A39-4CF6-AED0-1839782EC9CB}"/>
    <cellStyle name="Comma 3 3 3 3 4 4" xfId="17918" xr:uid="{3DFF4893-10C6-44D2-99C9-67D58C00CBD6}"/>
    <cellStyle name="Comma 3 3 3 3 4 4 2" xfId="48742" xr:uid="{6F77E206-1B37-434B-A94C-940BBC6E1942}"/>
    <cellStyle name="Comma 3 3 3 3 4 5" xfId="33332" xr:uid="{EC0BC8D4-18A2-48E1-9851-FB1CA2645153}"/>
    <cellStyle name="Comma 3 3 3 3 5" xfId="4409" xr:uid="{332F30E7-03E3-4834-BA71-8875235A65DB}"/>
    <cellStyle name="Comma 3 3 3 3 5 2" xfId="12220" xr:uid="{60331EB6-D795-49E3-8D3F-3FC84AB2D5D0}"/>
    <cellStyle name="Comma 3 3 3 3 5 2 2" xfId="27631" xr:uid="{2EB8DD07-679D-481A-9EBF-43CDB5CF53DF}"/>
    <cellStyle name="Comma 3 3 3 3 5 2 2 2" xfId="58455" xr:uid="{F8A2C7F8-0BAE-499C-9EB0-125A73713554}"/>
    <cellStyle name="Comma 3 3 3 3 5 2 3" xfId="43045" xr:uid="{AB09DF59-D71A-40C4-8787-A746B56F1D19}"/>
    <cellStyle name="Comma 3 3 3 3 5 3" xfId="19822" xr:uid="{D6A5FE7D-BBA7-44CC-9CB4-444FF274E724}"/>
    <cellStyle name="Comma 3 3 3 3 5 3 2" xfId="50646" xr:uid="{D8014C2E-087B-4C17-861A-837DA86E2EF1}"/>
    <cellStyle name="Comma 3 3 3 3 5 4" xfId="35236" xr:uid="{9F3B14BB-F044-452D-8ED6-32C181C9BB35}"/>
    <cellStyle name="Comma 3 3 3 3 6" xfId="8417" xr:uid="{CE0D1211-4DA4-4EBB-941E-6EFFCBBE42A7}"/>
    <cellStyle name="Comma 3 3 3 3 6 2" xfId="23828" xr:uid="{1AF83689-341E-4F1C-BC04-954A8D7FE683}"/>
    <cellStyle name="Comma 3 3 3 3 6 2 2" xfId="54652" xr:uid="{043AECD5-F771-47E5-AAE2-F783D93A7B5B}"/>
    <cellStyle name="Comma 3 3 3 3 6 3" xfId="39242" xr:uid="{7C77EBFB-74EC-4D3F-8F0D-2FDDE6DE498D}"/>
    <cellStyle name="Comma 3 3 3 3 7" xfId="16019" xr:uid="{3712A022-E127-44AF-873F-8CE22ED8C987}"/>
    <cellStyle name="Comma 3 3 3 3 7 2" xfId="46843" xr:uid="{EB0061A8-A66D-4C43-9A50-AD11050A683F}"/>
    <cellStyle name="Comma 3 3 3 3 8" xfId="31433" xr:uid="{D7EB2541-403E-4B44-8EBD-6EFF8B66CAFC}"/>
    <cellStyle name="Comma 3 3 3 4" xfId="397" xr:uid="{19A62711-549C-4B1D-9F4D-6F90B72C5626}"/>
    <cellStyle name="Comma 3 3 3 4 2" xfId="1030" xr:uid="{DFFB34F2-3895-49F9-B03D-93244F5A5F86}"/>
    <cellStyle name="Comma 3 3 3 4 2 2" xfId="2929" xr:uid="{15F44FDA-B19D-4092-9612-BDB9B4157F2B}"/>
    <cellStyle name="Comma 3 3 3 4 2 2 2" xfId="6732" xr:uid="{38A8AE91-45CC-467A-9FA8-3DBF2FAB4418}"/>
    <cellStyle name="Comma 3 3 3 4 2 2 2 2" xfId="14543" xr:uid="{7B5921A0-46CE-4C16-9AAB-9BE55334AD75}"/>
    <cellStyle name="Comma 3 3 3 4 2 2 2 2 2" xfId="29954" xr:uid="{EC4FBDF2-88EB-4C39-9953-C3552E53503E}"/>
    <cellStyle name="Comma 3 3 3 4 2 2 2 2 2 2" xfId="60778" xr:uid="{F0403AFB-9AD6-4146-B3C5-CAD7B30158E0}"/>
    <cellStyle name="Comma 3 3 3 4 2 2 2 2 3" xfId="45368" xr:uid="{A68E5CC0-4864-4B40-B754-28932A724B48}"/>
    <cellStyle name="Comma 3 3 3 4 2 2 2 3" xfId="22145" xr:uid="{E8B6C758-04CF-4C97-A51A-270E0C69DA83}"/>
    <cellStyle name="Comma 3 3 3 4 2 2 2 3 2" xfId="52969" xr:uid="{04E53E93-B1FB-481C-931B-D692704FFC78}"/>
    <cellStyle name="Comma 3 3 3 4 2 2 2 4" xfId="37559" xr:uid="{62CD72A5-77A1-4A64-8EF6-13BAF582E5E3}"/>
    <cellStyle name="Comma 3 3 3 4 2 2 3" xfId="10740" xr:uid="{B69B0432-6A67-41BB-A253-6C1EEAF58F89}"/>
    <cellStyle name="Comma 3 3 3 4 2 2 3 2" xfId="26151" xr:uid="{DF0D4A34-E676-419B-B4CF-59F7F96DC862}"/>
    <cellStyle name="Comma 3 3 3 4 2 2 3 2 2" xfId="56975" xr:uid="{D31EB919-67DA-4228-8DE7-BB0CC04C7B3D}"/>
    <cellStyle name="Comma 3 3 3 4 2 2 3 3" xfId="41565" xr:uid="{5F1B8D26-265A-4F1C-AA4B-340855F4112E}"/>
    <cellStyle name="Comma 3 3 3 4 2 2 4" xfId="18342" xr:uid="{0FC1E70E-66D0-4E82-9BE0-5D1B68CF4BDC}"/>
    <cellStyle name="Comma 3 3 3 4 2 2 4 2" xfId="49166" xr:uid="{2DE7085B-3C79-4FF0-B68D-076DD31A6FE8}"/>
    <cellStyle name="Comma 3 3 3 4 2 2 5" xfId="33756" xr:uid="{B84AEB07-A1BB-4482-A341-7E2D5771B3D4}"/>
    <cellStyle name="Comma 3 3 3 4 2 3" xfId="4833" xr:uid="{422FC666-1011-459D-9C7F-3E883F08A6A9}"/>
    <cellStyle name="Comma 3 3 3 4 2 3 2" xfId="12644" xr:uid="{0E579EE0-8179-4A49-A8B3-E51F46B92BC0}"/>
    <cellStyle name="Comma 3 3 3 4 2 3 2 2" xfId="28055" xr:uid="{FFD0C0A6-2410-40A7-B871-37F07D42B48E}"/>
    <cellStyle name="Comma 3 3 3 4 2 3 2 2 2" xfId="58879" xr:uid="{31010EB6-B1E2-4B0B-B6F7-3180CBC2607E}"/>
    <cellStyle name="Comma 3 3 3 4 2 3 2 3" xfId="43469" xr:uid="{E2F41928-2440-4592-ACCB-E7F45AE0AAC6}"/>
    <cellStyle name="Comma 3 3 3 4 2 3 3" xfId="20246" xr:uid="{3DD715DF-BCDF-4460-BDDD-D6C5F6958EFC}"/>
    <cellStyle name="Comma 3 3 3 4 2 3 3 2" xfId="51070" xr:uid="{46AA2840-AEFB-455B-AAD0-C558B66A5EEE}"/>
    <cellStyle name="Comma 3 3 3 4 2 3 4" xfId="35660" xr:uid="{EF6C53C0-3AD3-41F7-ADE3-636E71F30937}"/>
    <cellStyle name="Comma 3 3 3 4 2 4" xfId="8841" xr:uid="{DCCA88F8-F016-41A4-B40C-559EB7719210}"/>
    <cellStyle name="Comma 3 3 3 4 2 4 2" xfId="24252" xr:uid="{0B186B5D-1327-4680-A108-87CFD0CCCA2E}"/>
    <cellStyle name="Comma 3 3 3 4 2 4 2 2" xfId="55076" xr:uid="{C2F1A4B6-310C-4E9C-937D-00EA1674E83C}"/>
    <cellStyle name="Comma 3 3 3 4 2 4 3" xfId="39666" xr:uid="{266048C4-C55E-477B-B184-8984214577BE}"/>
    <cellStyle name="Comma 3 3 3 4 2 5" xfId="16443" xr:uid="{38BA9013-3E5B-4CE7-BDA5-FF6A13B3A34E}"/>
    <cellStyle name="Comma 3 3 3 4 2 5 2" xfId="47267" xr:uid="{095CBBD7-BF70-41AE-87FD-99829B0314FA}"/>
    <cellStyle name="Comma 3 3 3 4 2 6" xfId="31857" xr:uid="{7F1CFF52-E12D-4DBD-8967-267612DC0AD0}"/>
    <cellStyle name="Comma 3 3 3 4 3" xfId="1663" xr:uid="{903B3AE1-C327-4C5B-AC64-CE0A616E822B}"/>
    <cellStyle name="Comma 3 3 3 4 3 2" xfId="3562" xr:uid="{A78F5AF7-AB74-4A2C-803B-FF23277F8902}"/>
    <cellStyle name="Comma 3 3 3 4 3 2 2" xfId="7365" xr:uid="{FA8F07F2-6ADF-4A6A-BAA9-8DAC2ECE56E4}"/>
    <cellStyle name="Comma 3 3 3 4 3 2 2 2" xfId="15176" xr:uid="{AB44C243-6BF1-45B1-8E16-054970C55B55}"/>
    <cellStyle name="Comma 3 3 3 4 3 2 2 2 2" xfId="30587" xr:uid="{13B98E05-3AEF-4F97-8EBF-DA0653263028}"/>
    <cellStyle name="Comma 3 3 3 4 3 2 2 2 2 2" xfId="61411" xr:uid="{3BD590C6-9D17-4A90-B9EB-F7091A76B351}"/>
    <cellStyle name="Comma 3 3 3 4 3 2 2 2 3" xfId="46001" xr:uid="{0B656B43-6716-47CC-85D5-CC31C03E57EC}"/>
    <cellStyle name="Comma 3 3 3 4 3 2 2 3" xfId="22778" xr:uid="{F2C11137-B581-4B2F-AEAD-E4391A2CA286}"/>
    <cellStyle name="Comma 3 3 3 4 3 2 2 3 2" xfId="53602" xr:uid="{95F78624-52CA-497B-A353-B7F6217B8F88}"/>
    <cellStyle name="Comma 3 3 3 4 3 2 2 4" xfId="38192" xr:uid="{A7FB9C50-6D63-4FF2-99CF-E7EC08005B76}"/>
    <cellStyle name="Comma 3 3 3 4 3 2 3" xfId="11373" xr:uid="{05B5CF69-DCA5-4890-9DA8-658DB480DCB0}"/>
    <cellStyle name="Comma 3 3 3 4 3 2 3 2" xfId="26784" xr:uid="{5F4A4BDE-338E-477A-A8AE-EB95A7AFF8C6}"/>
    <cellStyle name="Comma 3 3 3 4 3 2 3 2 2" xfId="57608" xr:uid="{91FD9DAA-B060-4981-9B49-08CE1F9CE727}"/>
    <cellStyle name="Comma 3 3 3 4 3 2 3 3" xfId="42198" xr:uid="{A5E59DF7-0D96-40EF-846A-F9906452B0F1}"/>
    <cellStyle name="Comma 3 3 3 4 3 2 4" xfId="18975" xr:uid="{DA216C50-D5E7-4152-813C-44F3E40C14AE}"/>
    <cellStyle name="Comma 3 3 3 4 3 2 4 2" xfId="49799" xr:uid="{BD9DCF34-DCBE-4489-9D30-AD5EADBC6A04}"/>
    <cellStyle name="Comma 3 3 3 4 3 2 5" xfId="34389" xr:uid="{A1A6C073-1985-4D90-823A-DAC03F609891}"/>
    <cellStyle name="Comma 3 3 3 4 3 3" xfId="5466" xr:uid="{1CB95940-C8AC-4505-85E5-3111A8E6E8D9}"/>
    <cellStyle name="Comma 3 3 3 4 3 3 2" xfId="13277" xr:uid="{8713D262-B20D-4793-8132-B8A7830BECCA}"/>
    <cellStyle name="Comma 3 3 3 4 3 3 2 2" xfId="28688" xr:uid="{4EAB305C-B7BB-493B-B173-2A0686B8E374}"/>
    <cellStyle name="Comma 3 3 3 4 3 3 2 2 2" xfId="59512" xr:uid="{4EF128A9-D3D3-4174-AAD0-3A1C8B238DF4}"/>
    <cellStyle name="Comma 3 3 3 4 3 3 2 3" xfId="44102" xr:uid="{7E7971E9-65E7-48AF-A5AC-D36845053827}"/>
    <cellStyle name="Comma 3 3 3 4 3 3 3" xfId="20879" xr:uid="{318C744F-743E-47C8-9F82-F9AAF4E3C5C2}"/>
    <cellStyle name="Comma 3 3 3 4 3 3 3 2" xfId="51703" xr:uid="{CC03D438-4DD2-49E7-A490-169F76915CE3}"/>
    <cellStyle name="Comma 3 3 3 4 3 3 4" xfId="36293" xr:uid="{CB428A17-40D6-4BD7-BA85-F024A04FCAEC}"/>
    <cellStyle name="Comma 3 3 3 4 3 4" xfId="9474" xr:uid="{FAD22ADE-EEF5-45A3-83BF-D3E7BD34286B}"/>
    <cellStyle name="Comma 3 3 3 4 3 4 2" xfId="24885" xr:uid="{E3EF9B66-AC0A-4DDD-B98A-2861D7F2B73B}"/>
    <cellStyle name="Comma 3 3 3 4 3 4 2 2" xfId="55709" xr:uid="{3A635647-55A2-4FB3-9EF5-33A4FB8C24DA}"/>
    <cellStyle name="Comma 3 3 3 4 3 4 3" xfId="40299" xr:uid="{255410CE-A241-43A0-B800-66CDDE5A878A}"/>
    <cellStyle name="Comma 3 3 3 4 3 5" xfId="17076" xr:uid="{0A20A846-A4E8-46F8-B8EA-1A597BD39C4A}"/>
    <cellStyle name="Comma 3 3 3 4 3 5 2" xfId="47900" xr:uid="{EC5A899C-7847-426C-951E-94DA3A1637C4}"/>
    <cellStyle name="Comma 3 3 3 4 3 6" xfId="32490" xr:uid="{E95C92F7-EE80-4109-B68A-44CA6B599392}"/>
    <cellStyle name="Comma 3 3 3 4 4" xfId="2296" xr:uid="{6C943CB4-C170-45B6-966E-9E1B6781E954}"/>
    <cellStyle name="Comma 3 3 3 4 4 2" xfId="6099" xr:uid="{58B29363-07F3-4CA5-9539-4A7CCDB80102}"/>
    <cellStyle name="Comma 3 3 3 4 4 2 2" xfId="13910" xr:uid="{A9826861-A2FD-4ACA-9C5A-0567A1DA400A}"/>
    <cellStyle name="Comma 3 3 3 4 4 2 2 2" xfId="29321" xr:uid="{1CF0134C-5520-49C3-B90B-C5FAC63670F3}"/>
    <cellStyle name="Comma 3 3 3 4 4 2 2 2 2" xfId="60145" xr:uid="{9D51DC64-5F6E-42C9-88C8-5B3F7EC7ABBB}"/>
    <cellStyle name="Comma 3 3 3 4 4 2 2 3" xfId="44735" xr:uid="{8A601930-A48C-4C3D-80D1-87FF58ACAE87}"/>
    <cellStyle name="Comma 3 3 3 4 4 2 3" xfId="21512" xr:uid="{C441003E-0C59-4708-AC50-2199D330BCAD}"/>
    <cellStyle name="Comma 3 3 3 4 4 2 3 2" xfId="52336" xr:uid="{3A143BAD-F74A-47C5-971F-C7E8B82CDC20}"/>
    <cellStyle name="Comma 3 3 3 4 4 2 4" xfId="36926" xr:uid="{6CC0B5CF-602F-4D2B-9617-3346E7419406}"/>
    <cellStyle name="Comma 3 3 3 4 4 3" xfId="10107" xr:uid="{ABE9F823-5623-40F9-923D-9EE6E39E55AC}"/>
    <cellStyle name="Comma 3 3 3 4 4 3 2" xfId="25518" xr:uid="{B40B7C91-CA39-4876-A8C6-E8703E9FCA5F}"/>
    <cellStyle name="Comma 3 3 3 4 4 3 2 2" xfId="56342" xr:uid="{3F1BB8AD-BC14-4E73-83DE-8C86783690AF}"/>
    <cellStyle name="Comma 3 3 3 4 4 3 3" xfId="40932" xr:uid="{399C412C-035A-4545-8483-70157303576B}"/>
    <cellStyle name="Comma 3 3 3 4 4 4" xfId="17709" xr:uid="{B75E8CB6-63B2-4A1C-ADFD-F14FB22666DE}"/>
    <cellStyle name="Comma 3 3 3 4 4 4 2" xfId="48533" xr:uid="{0D71CD59-B54C-426C-9504-044DF62D8A2F}"/>
    <cellStyle name="Comma 3 3 3 4 4 5" xfId="33123" xr:uid="{B42CB19B-8346-4C06-AE59-78C629283051}"/>
    <cellStyle name="Comma 3 3 3 4 5" xfId="4200" xr:uid="{7D09B9FA-6955-4BE0-93EA-6823AA7A1926}"/>
    <cellStyle name="Comma 3 3 3 4 5 2" xfId="12011" xr:uid="{A4190A0A-6D3E-427F-A604-48253282A24C}"/>
    <cellStyle name="Comma 3 3 3 4 5 2 2" xfId="27422" xr:uid="{0BD61145-33B2-453D-9F2F-A4BA40018675}"/>
    <cellStyle name="Comma 3 3 3 4 5 2 2 2" xfId="58246" xr:uid="{C23679E4-F51D-4D91-AA06-B394C4F9E0FF}"/>
    <cellStyle name="Comma 3 3 3 4 5 2 3" xfId="42836" xr:uid="{FD7B4BFF-8E65-4BC1-B0C8-A04B6701F91E}"/>
    <cellStyle name="Comma 3 3 3 4 5 3" xfId="19613" xr:uid="{73EF5829-0395-4BFD-AFE5-C05081F26E2C}"/>
    <cellStyle name="Comma 3 3 3 4 5 3 2" xfId="50437" xr:uid="{B8777140-5F27-435A-ACB3-486BD01AAC63}"/>
    <cellStyle name="Comma 3 3 3 4 5 4" xfId="35027" xr:uid="{3A237F32-FB1E-4291-98C9-CD70FCBBAA35}"/>
    <cellStyle name="Comma 3 3 3 4 6" xfId="8208" xr:uid="{A21A0F49-6167-48A0-B38E-C70DCD7D535F}"/>
    <cellStyle name="Comma 3 3 3 4 6 2" xfId="23619" xr:uid="{85EB8875-8AF4-4DDE-8EA4-F1A26B80BE33}"/>
    <cellStyle name="Comma 3 3 3 4 6 2 2" xfId="54443" xr:uid="{33DE5DC0-DB8E-4274-B650-F551E8C35190}"/>
    <cellStyle name="Comma 3 3 3 4 6 3" xfId="39033" xr:uid="{697D74BB-87FB-4287-B322-36050DFC8635}"/>
    <cellStyle name="Comma 3 3 3 4 7" xfId="15810" xr:uid="{EDDF4399-AA6B-4582-9D0B-A8E3D3708AFA}"/>
    <cellStyle name="Comma 3 3 3 4 7 2" xfId="46634" xr:uid="{130712D1-CD84-44A7-B71F-A58B2E42E76F}"/>
    <cellStyle name="Comma 3 3 3 4 8" xfId="31224" xr:uid="{90703DBA-AC73-46CF-84FF-1C8D98D6D20B}"/>
    <cellStyle name="Comma 3 3 3 5" xfId="817" xr:uid="{5ED4E8CA-F25B-42B5-8811-38FF9C0EB0DF}"/>
    <cellStyle name="Comma 3 3 3 5 2" xfId="2716" xr:uid="{64C25986-0865-41CB-A4A1-CCCC618BC776}"/>
    <cellStyle name="Comma 3 3 3 5 2 2" xfId="6519" xr:uid="{4BB4B3E1-4B3E-4054-B563-63E9DE0B8C54}"/>
    <cellStyle name="Comma 3 3 3 5 2 2 2" xfId="14330" xr:uid="{1D75D526-B39B-4552-9A02-C16C2837E96E}"/>
    <cellStyle name="Comma 3 3 3 5 2 2 2 2" xfId="29741" xr:uid="{C5B9B4B0-5A61-46C4-AD3A-234A89BD1DC4}"/>
    <cellStyle name="Comma 3 3 3 5 2 2 2 2 2" xfId="60565" xr:uid="{50A3DCD2-EF57-437A-A6C1-F9EB5F43BF5F}"/>
    <cellStyle name="Comma 3 3 3 5 2 2 2 3" xfId="45155" xr:uid="{AAA4A1D3-206F-413D-9EC5-4277CE90065A}"/>
    <cellStyle name="Comma 3 3 3 5 2 2 3" xfId="21932" xr:uid="{64E82C00-C970-4DE9-A3F7-E5ABF01D471F}"/>
    <cellStyle name="Comma 3 3 3 5 2 2 3 2" xfId="52756" xr:uid="{B9F07F21-33F9-4F68-A203-439CF8546060}"/>
    <cellStyle name="Comma 3 3 3 5 2 2 4" xfId="37346" xr:uid="{211D9F14-B7C5-41F7-B8EF-95E1A93B9942}"/>
    <cellStyle name="Comma 3 3 3 5 2 3" xfId="10527" xr:uid="{B395E5F4-FE7F-4773-B871-14E16C8E50D3}"/>
    <cellStyle name="Comma 3 3 3 5 2 3 2" xfId="25938" xr:uid="{F16596CD-C5D5-4B1B-95A3-22A6C16919BE}"/>
    <cellStyle name="Comma 3 3 3 5 2 3 2 2" xfId="56762" xr:uid="{66DD92E0-D9A0-4844-8C2C-AB2AD3E22A33}"/>
    <cellStyle name="Comma 3 3 3 5 2 3 3" xfId="41352" xr:uid="{DE58B7C6-9CC0-4385-B874-125D190FA4BE}"/>
    <cellStyle name="Comma 3 3 3 5 2 4" xfId="18129" xr:uid="{BD53658E-938A-430C-8BE5-698B85304D7D}"/>
    <cellStyle name="Comma 3 3 3 5 2 4 2" xfId="48953" xr:uid="{DF12D0E7-4351-42A6-8E81-6ED04CCF8FC3}"/>
    <cellStyle name="Comma 3 3 3 5 2 5" xfId="33543" xr:uid="{712B5662-EC5B-4471-9DD2-C583E7BB7233}"/>
    <cellStyle name="Comma 3 3 3 5 3" xfId="4620" xr:uid="{5F40FF19-B2B9-4B8E-A69B-13CEA90ADA66}"/>
    <cellStyle name="Comma 3 3 3 5 3 2" xfId="12431" xr:uid="{F4B73203-1B86-47C2-A421-05324B5C5BB0}"/>
    <cellStyle name="Comma 3 3 3 5 3 2 2" xfId="27842" xr:uid="{113B68A5-37B2-484F-96D3-9FFB4A48B655}"/>
    <cellStyle name="Comma 3 3 3 5 3 2 2 2" xfId="58666" xr:uid="{E8448973-F8BF-4CE9-9EC0-5EC83BBB0332}"/>
    <cellStyle name="Comma 3 3 3 5 3 2 3" xfId="43256" xr:uid="{14D5B521-F842-4C8A-B10F-D92652E3B097}"/>
    <cellStyle name="Comma 3 3 3 5 3 3" xfId="20033" xr:uid="{C37254FB-E933-4D70-9786-7A2C5241BB7C}"/>
    <cellStyle name="Comma 3 3 3 5 3 3 2" xfId="50857" xr:uid="{A81D94C3-83C0-413E-9FD7-329E25546EA2}"/>
    <cellStyle name="Comma 3 3 3 5 3 4" xfId="35447" xr:uid="{5BC5A708-794E-4F33-BD8C-A3C6F3761AC2}"/>
    <cellStyle name="Comma 3 3 3 5 4" xfId="8628" xr:uid="{17C74FE4-5E22-48D3-8D88-ADB5B83B309D}"/>
    <cellStyle name="Comma 3 3 3 5 4 2" xfId="24039" xr:uid="{0B043E34-E165-438E-A808-1B81A32E4462}"/>
    <cellStyle name="Comma 3 3 3 5 4 2 2" xfId="54863" xr:uid="{0636B3D9-246B-40A8-994B-FE8A751CBA3D}"/>
    <cellStyle name="Comma 3 3 3 5 4 3" xfId="39453" xr:uid="{1D4DA9BE-E6AA-448C-BC4F-DEEC92440ABC}"/>
    <cellStyle name="Comma 3 3 3 5 5" xfId="16230" xr:uid="{90F93AE0-432F-42FE-89BE-3C7A09DFFFA7}"/>
    <cellStyle name="Comma 3 3 3 5 5 2" xfId="47054" xr:uid="{7CF4981E-47E8-495E-8248-40C5041A87A5}"/>
    <cellStyle name="Comma 3 3 3 5 6" xfId="31644" xr:uid="{A49F17BA-6E59-496A-8B27-83EA702E1480}"/>
    <cellStyle name="Comma 3 3 3 6" xfId="1450" xr:uid="{E5FF6D89-10DE-4EA3-8E5A-5DB9FF9FF0F2}"/>
    <cellStyle name="Comma 3 3 3 6 2" xfId="3349" xr:uid="{BEE4758F-01DD-4AFC-A4A9-24FDC22EDD13}"/>
    <cellStyle name="Comma 3 3 3 6 2 2" xfId="7152" xr:uid="{375B785C-72E1-4B3D-A140-CBAB7E4A6931}"/>
    <cellStyle name="Comma 3 3 3 6 2 2 2" xfId="14963" xr:uid="{52D28B4E-B76A-4516-BFD4-F0F59D0E8430}"/>
    <cellStyle name="Comma 3 3 3 6 2 2 2 2" xfId="30374" xr:uid="{9922276D-0F6A-4A65-A35D-212EC52E4630}"/>
    <cellStyle name="Comma 3 3 3 6 2 2 2 2 2" xfId="61198" xr:uid="{7219171B-9CAD-4D88-949B-63413541014E}"/>
    <cellStyle name="Comma 3 3 3 6 2 2 2 3" xfId="45788" xr:uid="{9F7C8FC8-C61F-4EEB-9373-D33773B5F84B}"/>
    <cellStyle name="Comma 3 3 3 6 2 2 3" xfId="22565" xr:uid="{6C684DED-8365-4F85-845E-9481DE666976}"/>
    <cellStyle name="Comma 3 3 3 6 2 2 3 2" xfId="53389" xr:uid="{7781828C-5ABB-4DD5-A57B-E769945CDF03}"/>
    <cellStyle name="Comma 3 3 3 6 2 2 4" xfId="37979" xr:uid="{ACF80031-7035-4144-B701-E6CAA8D67B4E}"/>
    <cellStyle name="Comma 3 3 3 6 2 3" xfId="11160" xr:uid="{3AA44966-2E47-4FE0-AFD6-0E378FB1DBE1}"/>
    <cellStyle name="Comma 3 3 3 6 2 3 2" xfId="26571" xr:uid="{823F2977-3C8C-4446-B28B-23EAECD0E73F}"/>
    <cellStyle name="Comma 3 3 3 6 2 3 2 2" xfId="57395" xr:uid="{D6F3EB24-DD25-4AD3-8B6B-19F417790E9E}"/>
    <cellStyle name="Comma 3 3 3 6 2 3 3" xfId="41985" xr:uid="{966DBB44-8871-4B9C-B839-4633D560AF7E}"/>
    <cellStyle name="Comma 3 3 3 6 2 4" xfId="18762" xr:uid="{3E2DA871-EAA8-43AB-AD55-AFDC8264124E}"/>
    <cellStyle name="Comma 3 3 3 6 2 4 2" xfId="49586" xr:uid="{B490372D-E478-4AF4-B869-26B8B3BC92CB}"/>
    <cellStyle name="Comma 3 3 3 6 2 5" xfId="34176" xr:uid="{9619A485-91B7-41E6-8195-972364BA4FAE}"/>
    <cellStyle name="Comma 3 3 3 6 3" xfId="5253" xr:uid="{DDF82BD0-367A-48C7-AB12-E2BA0264C96C}"/>
    <cellStyle name="Comma 3 3 3 6 3 2" xfId="13064" xr:uid="{3CEE9248-060B-4548-9E1D-FFA12149F9F3}"/>
    <cellStyle name="Comma 3 3 3 6 3 2 2" xfId="28475" xr:uid="{98AB7632-6049-467E-A340-00AAB298F1DC}"/>
    <cellStyle name="Comma 3 3 3 6 3 2 2 2" xfId="59299" xr:uid="{CC64B72C-19BF-4DAB-AFCD-D49727B5D54C}"/>
    <cellStyle name="Comma 3 3 3 6 3 2 3" xfId="43889" xr:uid="{011E72C3-8A83-4789-B86E-571992173F1A}"/>
    <cellStyle name="Comma 3 3 3 6 3 3" xfId="20666" xr:uid="{1D4FE5ED-C7C5-4491-9313-59F38E05D64D}"/>
    <cellStyle name="Comma 3 3 3 6 3 3 2" xfId="51490" xr:uid="{0496E664-E3D5-43BD-8D27-FFBAE73DA0FE}"/>
    <cellStyle name="Comma 3 3 3 6 3 4" xfId="36080" xr:uid="{3AE39137-F006-472F-96EA-07F45B3D1624}"/>
    <cellStyle name="Comma 3 3 3 6 4" xfId="9261" xr:uid="{40375470-5CFE-4AD2-8A9E-B0C0CAEC8CF8}"/>
    <cellStyle name="Comma 3 3 3 6 4 2" xfId="24672" xr:uid="{2BA99F88-A15A-4791-9DBC-DC2AD500078A}"/>
    <cellStyle name="Comma 3 3 3 6 4 2 2" xfId="55496" xr:uid="{BFEEC382-0C30-465F-97D7-3C6749919048}"/>
    <cellStyle name="Comma 3 3 3 6 4 3" xfId="40086" xr:uid="{FD92ECC3-512F-4CA1-968E-D24CB55A3C91}"/>
    <cellStyle name="Comma 3 3 3 6 5" xfId="16863" xr:uid="{1D1BB737-B0F4-4F7A-9C87-0500FBDC1FF5}"/>
    <cellStyle name="Comma 3 3 3 6 5 2" xfId="47687" xr:uid="{80ECD75F-B798-43D5-AA7F-91A33D835F48}"/>
    <cellStyle name="Comma 3 3 3 6 6" xfId="32277" xr:uid="{27AB2204-E9E1-4F15-ADC9-0F49488F57CD}"/>
    <cellStyle name="Comma 3 3 3 7" xfId="2083" xr:uid="{CEF847F2-822E-4D51-87E8-2931656DDB5B}"/>
    <cellStyle name="Comma 3 3 3 7 2" xfId="5886" xr:uid="{F4F83866-9CE7-4F49-894E-3EDE1CF899FD}"/>
    <cellStyle name="Comma 3 3 3 7 2 2" xfId="13697" xr:uid="{CFE7BCB6-681A-4E11-AEC4-987AB843CD8B}"/>
    <cellStyle name="Comma 3 3 3 7 2 2 2" xfId="29108" xr:uid="{0609C970-480E-4680-B96A-158EED097E37}"/>
    <cellStyle name="Comma 3 3 3 7 2 2 2 2" xfId="59932" xr:uid="{28CAF5E9-8099-44DF-8029-F9233E5E8582}"/>
    <cellStyle name="Comma 3 3 3 7 2 2 3" xfId="44522" xr:uid="{EEF3369E-98A2-43C3-9D04-86C972396080}"/>
    <cellStyle name="Comma 3 3 3 7 2 3" xfId="21299" xr:uid="{B077691A-5CD4-4474-939E-EC473F07A9FA}"/>
    <cellStyle name="Comma 3 3 3 7 2 3 2" xfId="52123" xr:uid="{2A2B45A8-78BF-47A4-B533-17B684702870}"/>
    <cellStyle name="Comma 3 3 3 7 2 4" xfId="36713" xr:uid="{2B0F58C7-0C2E-49DE-B04D-954E57942E77}"/>
    <cellStyle name="Comma 3 3 3 7 3" xfId="9894" xr:uid="{81544DF2-03AC-446C-A52A-C44465564613}"/>
    <cellStyle name="Comma 3 3 3 7 3 2" xfId="25305" xr:uid="{0CBA0700-6BB6-46D1-8E8F-847DBA25FEEC}"/>
    <cellStyle name="Comma 3 3 3 7 3 2 2" xfId="56129" xr:uid="{3E9F59F8-9B82-468D-BC6D-8FAC07A58049}"/>
    <cellStyle name="Comma 3 3 3 7 3 3" xfId="40719" xr:uid="{57AB67B3-1EEF-4F26-B720-8039E958056B}"/>
    <cellStyle name="Comma 3 3 3 7 4" xfId="17496" xr:uid="{36DC5513-A823-44D6-8DAB-926A2883B4AC}"/>
    <cellStyle name="Comma 3 3 3 7 4 2" xfId="48320" xr:uid="{C28898D9-F8FA-4657-93BD-CDCEC617333B}"/>
    <cellStyle name="Comma 3 3 3 7 5" xfId="32910" xr:uid="{E67DA4D7-E50E-4761-B63F-08601BE17072}"/>
    <cellStyle name="Comma 3 3 3 8" xfId="3987" xr:uid="{EB06874B-6B7C-4A94-8026-A255986CAA7F}"/>
    <cellStyle name="Comma 3 3 3 8 2" xfId="11798" xr:uid="{2D891F56-8802-491D-B485-46513EAAD422}"/>
    <cellStyle name="Comma 3 3 3 8 2 2" xfId="27209" xr:uid="{E3A7814E-6600-4F87-AA5A-225701A10BF6}"/>
    <cellStyle name="Comma 3 3 3 8 2 2 2" xfId="58033" xr:uid="{2E295F15-C338-435E-B724-6E2BD1F490C2}"/>
    <cellStyle name="Comma 3 3 3 8 2 3" xfId="42623" xr:uid="{65E6E12A-103A-41DE-991F-FE6372FFF835}"/>
    <cellStyle name="Comma 3 3 3 8 3" xfId="19400" xr:uid="{42FCC46B-2649-4D49-9D1E-0D4E63C69DF8}"/>
    <cellStyle name="Comma 3 3 3 8 3 2" xfId="50224" xr:uid="{B301EDAC-6853-488B-B9EF-FF6573F5A1A6}"/>
    <cellStyle name="Comma 3 3 3 8 4" xfId="34814" xr:uid="{A91228E8-0CCA-4651-9B58-C362F14790CA}"/>
    <cellStyle name="Comma 3 3 3 9" xfId="7995" xr:uid="{07711963-EBA2-4FAD-9BCF-B1E7DD00975F}"/>
    <cellStyle name="Comma 3 3 3 9 2" xfId="23406" xr:uid="{5A06E021-6770-4F8F-93C6-8B6E4FF90BA6}"/>
    <cellStyle name="Comma 3 3 3 9 2 2" xfId="54230" xr:uid="{0C620706-B95C-4091-836E-F4A50CA68E4D}"/>
    <cellStyle name="Comma 3 3 3 9 3" xfId="38820" xr:uid="{147239BE-B8B1-4185-8F46-EFEEA5023E03}"/>
    <cellStyle name="Comma 3 3 4" xfId="223" xr:uid="{1F16C067-8954-4886-9EE2-8F2A2A089B28}"/>
    <cellStyle name="Comma 3 3 4 10" xfId="15637" xr:uid="{0B8362A8-234F-42A4-8D3F-328F0F346F6D}"/>
    <cellStyle name="Comma 3 3 4 10 2" xfId="46461" xr:uid="{5F8B65BE-088F-4755-BA93-21728014AF90}"/>
    <cellStyle name="Comma 3 3 4 11" xfId="31051" xr:uid="{7294732F-4144-4644-A011-CFEF06F600A2}"/>
    <cellStyle name="Comma 3 3 4 2" xfId="646" xr:uid="{09C4283B-E9EC-4EDD-850B-533814E6E56F}"/>
    <cellStyle name="Comma 3 3 4 2 2" xfId="1279" xr:uid="{C21389E5-2518-46D5-9063-1023288516B6}"/>
    <cellStyle name="Comma 3 3 4 2 2 2" xfId="3178" xr:uid="{2AF4C2F8-ED3E-4341-9EF7-B5C5EC5E1724}"/>
    <cellStyle name="Comma 3 3 4 2 2 2 2" xfId="6981" xr:uid="{BEAEFF18-F3AA-4339-82FA-9698529954C2}"/>
    <cellStyle name="Comma 3 3 4 2 2 2 2 2" xfId="14792" xr:uid="{531EC2BE-0AFA-484B-8B0F-1CF2647D5361}"/>
    <cellStyle name="Comma 3 3 4 2 2 2 2 2 2" xfId="30203" xr:uid="{9501EE79-0B07-40DD-8242-9086DF705D57}"/>
    <cellStyle name="Comma 3 3 4 2 2 2 2 2 2 2" xfId="61027" xr:uid="{1D7D9865-351C-4586-BCC6-EAE45ED7B4B6}"/>
    <cellStyle name="Comma 3 3 4 2 2 2 2 2 3" xfId="45617" xr:uid="{856749E6-59A4-4D3B-BE66-8E9D756204B7}"/>
    <cellStyle name="Comma 3 3 4 2 2 2 2 3" xfId="22394" xr:uid="{C92F2A63-402A-4AC1-A671-7A9E5FEE0410}"/>
    <cellStyle name="Comma 3 3 4 2 2 2 2 3 2" xfId="53218" xr:uid="{7B91D5E4-BD0B-46F0-8E1A-F924A2D78AA4}"/>
    <cellStyle name="Comma 3 3 4 2 2 2 2 4" xfId="37808" xr:uid="{2509FD45-B3E1-4126-AF98-99C7D718AFFC}"/>
    <cellStyle name="Comma 3 3 4 2 2 2 3" xfId="10989" xr:uid="{D796441F-2889-4AEC-9973-404C01066CDE}"/>
    <cellStyle name="Comma 3 3 4 2 2 2 3 2" xfId="26400" xr:uid="{7CEE8390-B6AF-4D91-A277-A5C816DB95B1}"/>
    <cellStyle name="Comma 3 3 4 2 2 2 3 2 2" xfId="57224" xr:uid="{B08DDBEC-7FDD-4D85-ADDC-2EFFAEF9B746}"/>
    <cellStyle name="Comma 3 3 4 2 2 2 3 3" xfId="41814" xr:uid="{2E85AF1A-FD1E-43D8-9967-3886883E7EED}"/>
    <cellStyle name="Comma 3 3 4 2 2 2 4" xfId="18591" xr:uid="{BAF54466-9207-457A-8951-80EB6717A6F0}"/>
    <cellStyle name="Comma 3 3 4 2 2 2 4 2" xfId="49415" xr:uid="{0C51CC56-6618-49F8-AC4B-1FD51436EC8D}"/>
    <cellStyle name="Comma 3 3 4 2 2 2 5" xfId="34005" xr:uid="{9A956C0B-33E0-4A0E-BB90-209CC551A528}"/>
    <cellStyle name="Comma 3 3 4 2 2 3" xfId="5082" xr:uid="{FE8B397C-4E9E-44C1-B6EA-EDE2E6E03289}"/>
    <cellStyle name="Comma 3 3 4 2 2 3 2" xfId="12893" xr:uid="{9974C3AB-327F-482C-A05A-B00310B095AB}"/>
    <cellStyle name="Comma 3 3 4 2 2 3 2 2" xfId="28304" xr:uid="{5CFB9F31-C7B5-4D5A-A2B8-609337C9A210}"/>
    <cellStyle name="Comma 3 3 4 2 2 3 2 2 2" xfId="59128" xr:uid="{8882FB9B-73C4-45B1-AB44-F06268D9DD0B}"/>
    <cellStyle name="Comma 3 3 4 2 2 3 2 3" xfId="43718" xr:uid="{43A67677-2936-4A20-BEAF-B2D05406A3B0}"/>
    <cellStyle name="Comma 3 3 4 2 2 3 3" xfId="20495" xr:uid="{F79233A0-049D-4A44-9151-B0874215EEE9}"/>
    <cellStyle name="Comma 3 3 4 2 2 3 3 2" xfId="51319" xr:uid="{C59ED88C-E43D-4764-A6A8-2F54B3105490}"/>
    <cellStyle name="Comma 3 3 4 2 2 3 4" xfId="35909" xr:uid="{7BA7B659-AD32-4A0D-BFB8-A2B7EFB83E94}"/>
    <cellStyle name="Comma 3 3 4 2 2 4" xfId="9090" xr:uid="{3F8F4CD4-0EDB-4B55-8064-475913371EE3}"/>
    <cellStyle name="Comma 3 3 4 2 2 4 2" xfId="24501" xr:uid="{90EF377D-030F-4521-B6F9-2DF71398C75C}"/>
    <cellStyle name="Comma 3 3 4 2 2 4 2 2" xfId="55325" xr:uid="{78D33EEF-512E-4ADC-8C22-525EB092B651}"/>
    <cellStyle name="Comma 3 3 4 2 2 4 3" xfId="39915" xr:uid="{234085BA-5A18-4DF2-A255-21B2911CDD98}"/>
    <cellStyle name="Comma 3 3 4 2 2 5" xfId="16692" xr:uid="{1C5F3039-7CD3-4488-9439-3A6AD18EFFBF}"/>
    <cellStyle name="Comma 3 3 4 2 2 5 2" xfId="47516" xr:uid="{F011790A-9D2D-45C3-93D9-DA36D316C3E3}"/>
    <cellStyle name="Comma 3 3 4 2 2 6" xfId="32106" xr:uid="{61C17BC6-8F6C-4D35-B464-5A70B143E182}"/>
    <cellStyle name="Comma 3 3 4 2 3" xfId="1912" xr:uid="{6C13413C-2786-4B4C-93F2-28F27D66056A}"/>
    <cellStyle name="Comma 3 3 4 2 3 2" xfId="3811" xr:uid="{9E8D1D02-1CDF-4C63-99C7-17A24AFB524D}"/>
    <cellStyle name="Comma 3 3 4 2 3 2 2" xfId="7614" xr:uid="{6FCFE22E-6C7F-4009-82FD-7B1A872DC27E}"/>
    <cellStyle name="Comma 3 3 4 2 3 2 2 2" xfId="15425" xr:uid="{F02F6F9B-716F-49D8-ACD9-20CAAF606074}"/>
    <cellStyle name="Comma 3 3 4 2 3 2 2 2 2" xfId="30836" xr:uid="{780A9E43-85DD-4732-98D6-78C70CE9C653}"/>
    <cellStyle name="Comma 3 3 4 2 3 2 2 2 2 2" xfId="61660" xr:uid="{008ABDE3-B4E6-487A-B280-8996DF699881}"/>
    <cellStyle name="Comma 3 3 4 2 3 2 2 2 3" xfId="46250" xr:uid="{4205674E-BC46-4D43-8B95-6A7B72C107F4}"/>
    <cellStyle name="Comma 3 3 4 2 3 2 2 3" xfId="23027" xr:uid="{5981C61D-9544-4F30-9AF5-23E292ED2C8A}"/>
    <cellStyle name="Comma 3 3 4 2 3 2 2 3 2" xfId="53851" xr:uid="{2A2AD3DB-03A9-419B-A7A5-AFCB491EB86A}"/>
    <cellStyle name="Comma 3 3 4 2 3 2 2 4" xfId="38441" xr:uid="{7A84410F-62D7-4DE5-A7CD-1D1B2D814877}"/>
    <cellStyle name="Comma 3 3 4 2 3 2 3" xfId="11622" xr:uid="{9AF44B85-0CF1-4DFD-8445-7FA9695848E7}"/>
    <cellStyle name="Comma 3 3 4 2 3 2 3 2" xfId="27033" xr:uid="{E0EC1DEA-C9B4-464C-94A3-9D21E58FE194}"/>
    <cellStyle name="Comma 3 3 4 2 3 2 3 2 2" xfId="57857" xr:uid="{5D941F5C-1A9D-4EF6-A247-EFCD1640A181}"/>
    <cellStyle name="Comma 3 3 4 2 3 2 3 3" xfId="42447" xr:uid="{CDF08050-DA52-4B9E-8086-E56102133537}"/>
    <cellStyle name="Comma 3 3 4 2 3 2 4" xfId="19224" xr:uid="{5C426353-D050-4F32-BCC0-2382BB78C9F5}"/>
    <cellStyle name="Comma 3 3 4 2 3 2 4 2" xfId="50048" xr:uid="{AA1E7D1A-5CB9-4475-B08C-CF7ADDAFC830}"/>
    <cellStyle name="Comma 3 3 4 2 3 2 5" xfId="34638" xr:uid="{ED4D2E97-5BB8-49C6-8932-855E0B5306ED}"/>
    <cellStyle name="Comma 3 3 4 2 3 3" xfId="5715" xr:uid="{E3E06FDB-FC0E-4CFE-8F69-B06B9F8FA997}"/>
    <cellStyle name="Comma 3 3 4 2 3 3 2" xfId="13526" xr:uid="{E40B86FC-D6FF-4C7B-AA19-E2D3AC42C89A}"/>
    <cellStyle name="Comma 3 3 4 2 3 3 2 2" xfId="28937" xr:uid="{67856499-3143-46E2-8E9E-45CE106DF235}"/>
    <cellStyle name="Comma 3 3 4 2 3 3 2 2 2" xfId="59761" xr:uid="{9BF3B301-A223-4B2B-8A6D-2E1D2338DC9D}"/>
    <cellStyle name="Comma 3 3 4 2 3 3 2 3" xfId="44351" xr:uid="{30BF5530-4ED5-45A0-9222-EF4611C9921C}"/>
    <cellStyle name="Comma 3 3 4 2 3 3 3" xfId="21128" xr:uid="{29F37088-479B-4194-B3A6-93ECDA66DF55}"/>
    <cellStyle name="Comma 3 3 4 2 3 3 3 2" xfId="51952" xr:uid="{37465EF7-AC9A-4973-A366-75B72032294D}"/>
    <cellStyle name="Comma 3 3 4 2 3 3 4" xfId="36542" xr:uid="{D904C552-836C-4069-8E4A-23C50D977384}"/>
    <cellStyle name="Comma 3 3 4 2 3 4" xfId="9723" xr:uid="{90B64BDE-2BB8-4CAB-9674-9FA6D1569CC1}"/>
    <cellStyle name="Comma 3 3 4 2 3 4 2" xfId="25134" xr:uid="{25568EA7-44AD-4E50-8204-682F7297D5B6}"/>
    <cellStyle name="Comma 3 3 4 2 3 4 2 2" xfId="55958" xr:uid="{952F173B-C86A-4AC0-A809-0388C42D6D90}"/>
    <cellStyle name="Comma 3 3 4 2 3 4 3" xfId="40548" xr:uid="{6D750A1E-B4D9-4E90-B3CF-E30457CBE312}"/>
    <cellStyle name="Comma 3 3 4 2 3 5" xfId="17325" xr:uid="{B6D4B838-9454-4CDA-A298-3653910F4805}"/>
    <cellStyle name="Comma 3 3 4 2 3 5 2" xfId="48149" xr:uid="{264DE7B8-EC52-4206-A212-300013E4A2DF}"/>
    <cellStyle name="Comma 3 3 4 2 3 6" xfId="32739" xr:uid="{8DB792A5-F1A7-4874-89B6-59770F216C71}"/>
    <cellStyle name="Comma 3 3 4 2 4" xfId="2545" xr:uid="{CD826D98-675C-43FA-B50A-59F220C54A32}"/>
    <cellStyle name="Comma 3 3 4 2 4 2" xfId="6348" xr:uid="{D9EE0D47-A7BB-4CDA-8498-165EFCD428B9}"/>
    <cellStyle name="Comma 3 3 4 2 4 2 2" xfId="14159" xr:uid="{DBF27907-EA64-44CE-9A79-8103305CBA5E}"/>
    <cellStyle name="Comma 3 3 4 2 4 2 2 2" xfId="29570" xr:uid="{B8D0CE9F-B10F-499E-A33E-64517ABB38F6}"/>
    <cellStyle name="Comma 3 3 4 2 4 2 2 2 2" xfId="60394" xr:uid="{FDD605C6-36E7-4A16-ADF7-7CD307420091}"/>
    <cellStyle name="Comma 3 3 4 2 4 2 2 3" xfId="44984" xr:uid="{ED508800-9E2F-4F66-A72C-E7DA43DE6F45}"/>
    <cellStyle name="Comma 3 3 4 2 4 2 3" xfId="21761" xr:uid="{0689103C-3E06-4D0F-8235-3A6ED88075C8}"/>
    <cellStyle name="Comma 3 3 4 2 4 2 3 2" xfId="52585" xr:uid="{24211A0A-E2DD-46FB-939D-970FE14DE954}"/>
    <cellStyle name="Comma 3 3 4 2 4 2 4" xfId="37175" xr:uid="{FF3C7876-FA02-4278-8D15-BEAFA837F2D7}"/>
    <cellStyle name="Comma 3 3 4 2 4 3" xfId="10356" xr:uid="{014867FF-DBCD-4A4B-968D-6973E3958F41}"/>
    <cellStyle name="Comma 3 3 4 2 4 3 2" xfId="25767" xr:uid="{5EAC4562-3477-4D13-A82F-F6421D53A21D}"/>
    <cellStyle name="Comma 3 3 4 2 4 3 2 2" xfId="56591" xr:uid="{41AC0831-9440-4851-9F00-B1D6C6626092}"/>
    <cellStyle name="Comma 3 3 4 2 4 3 3" xfId="41181" xr:uid="{E2AFB14A-BF8A-4779-B735-08008EF07B0A}"/>
    <cellStyle name="Comma 3 3 4 2 4 4" xfId="17958" xr:uid="{9DEBB0B1-AACA-4F0A-BF9C-C10AE75BA454}"/>
    <cellStyle name="Comma 3 3 4 2 4 4 2" xfId="48782" xr:uid="{FB95DE87-4CDE-4F55-9364-5ECCE6D7C477}"/>
    <cellStyle name="Comma 3 3 4 2 4 5" xfId="33372" xr:uid="{896E6894-5D7D-48BC-87C5-AC8331DCA1FF}"/>
    <cellStyle name="Comma 3 3 4 2 5" xfId="4449" xr:uid="{F51EF5C4-4C9D-4AFF-A13B-2F4743394E48}"/>
    <cellStyle name="Comma 3 3 4 2 5 2" xfId="12260" xr:uid="{D2D37DED-976B-4C1B-AB55-3ED2A5DBC524}"/>
    <cellStyle name="Comma 3 3 4 2 5 2 2" xfId="27671" xr:uid="{99A47919-DF1C-4555-9E6E-BC22A78B6DB7}"/>
    <cellStyle name="Comma 3 3 4 2 5 2 2 2" xfId="58495" xr:uid="{72AE35BC-9BBD-47B5-8490-FE5C2B5916A4}"/>
    <cellStyle name="Comma 3 3 4 2 5 2 3" xfId="43085" xr:uid="{CBFEF148-C7F4-47CF-8DCA-3F8DA975B8B3}"/>
    <cellStyle name="Comma 3 3 4 2 5 3" xfId="19862" xr:uid="{E12350DB-185D-494B-BA06-994928B91D19}"/>
    <cellStyle name="Comma 3 3 4 2 5 3 2" xfId="50686" xr:uid="{7A09F76F-6A8D-464B-8198-CD251DB89562}"/>
    <cellStyle name="Comma 3 3 4 2 5 4" xfId="35276" xr:uid="{1701F43E-F413-4689-9BA3-D2BD850856AC}"/>
    <cellStyle name="Comma 3 3 4 2 6" xfId="8457" xr:uid="{0329EB2D-F0A7-4497-84D0-BFEFFB1EC3D4}"/>
    <cellStyle name="Comma 3 3 4 2 6 2" xfId="23868" xr:uid="{EC8795B5-3FEA-4FA1-B3CF-181D3DBBC635}"/>
    <cellStyle name="Comma 3 3 4 2 6 2 2" xfId="54692" xr:uid="{0AEEE536-DDA4-4AAF-B784-4CF83EC6EB5C}"/>
    <cellStyle name="Comma 3 3 4 2 6 3" xfId="39282" xr:uid="{C3336F77-B8D1-47FA-B23B-27C97B471042}"/>
    <cellStyle name="Comma 3 3 4 2 7" xfId="16059" xr:uid="{66A66864-E952-4A73-8B0C-9D245ABCB8DA}"/>
    <cellStyle name="Comma 3 3 4 2 7 2" xfId="46883" xr:uid="{AD2CA2BD-494B-4617-9F8B-BECF0383AE2D}"/>
    <cellStyle name="Comma 3 3 4 2 8" xfId="31473" xr:uid="{79365F8B-E196-467B-9157-A0038AFAC0B7}"/>
    <cellStyle name="Comma 3 3 4 3" xfId="437" xr:uid="{11470845-29A4-44EC-A7F8-D5292FFEB373}"/>
    <cellStyle name="Comma 3 3 4 3 2" xfId="1070" xr:uid="{463D0DF3-C466-4805-9095-A4D6CEEC5E16}"/>
    <cellStyle name="Comma 3 3 4 3 2 2" xfId="2969" xr:uid="{F67BA331-2D74-4F36-B522-B5DF08498A66}"/>
    <cellStyle name="Comma 3 3 4 3 2 2 2" xfId="6772" xr:uid="{B9DB7988-E42D-4D3B-9164-3119DED3165A}"/>
    <cellStyle name="Comma 3 3 4 3 2 2 2 2" xfId="14583" xr:uid="{1A692400-6F54-48DD-A410-005AB032D0F2}"/>
    <cellStyle name="Comma 3 3 4 3 2 2 2 2 2" xfId="29994" xr:uid="{AF7747B3-3DA6-48E3-BCE4-DF9B007B7208}"/>
    <cellStyle name="Comma 3 3 4 3 2 2 2 2 2 2" xfId="60818" xr:uid="{661FBFD5-3E3B-4E20-81A3-09D83A904588}"/>
    <cellStyle name="Comma 3 3 4 3 2 2 2 2 3" xfId="45408" xr:uid="{0532F45D-2CCE-468A-AF9D-58BEA52E17F7}"/>
    <cellStyle name="Comma 3 3 4 3 2 2 2 3" xfId="22185" xr:uid="{D6D8A1D6-1892-455F-89EE-4BE742A685A5}"/>
    <cellStyle name="Comma 3 3 4 3 2 2 2 3 2" xfId="53009" xr:uid="{364556B3-AAF0-4910-9EFB-6A089FE4C094}"/>
    <cellStyle name="Comma 3 3 4 3 2 2 2 4" xfId="37599" xr:uid="{BDA3DF81-525A-49B1-89A2-446C74FD4BB4}"/>
    <cellStyle name="Comma 3 3 4 3 2 2 3" xfId="10780" xr:uid="{4731EE84-1409-4A1C-B4F3-BA6D8E46151F}"/>
    <cellStyle name="Comma 3 3 4 3 2 2 3 2" xfId="26191" xr:uid="{2D69B1A8-6B32-4387-AD49-8F50E2F12A8F}"/>
    <cellStyle name="Comma 3 3 4 3 2 2 3 2 2" xfId="57015" xr:uid="{62C6A078-8E09-468B-8CA7-CCB2F8BEEF60}"/>
    <cellStyle name="Comma 3 3 4 3 2 2 3 3" xfId="41605" xr:uid="{4593F734-60D9-4F7B-89B9-788663CB9DA6}"/>
    <cellStyle name="Comma 3 3 4 3 2 2 4" xfId="18382" xr:uid="{B11EE2B8-B221-4B7E-8133-1987548A6425}"/>
    <cellStyle name="Comma 3 3 4 3 2 2 4 2" xfId="49206" xr:uid="{2453BC06-E06F-4C1B-A572-D6B9D7732CA5}"/>
    <cellStyle name="Comma 3 3 4 3 2 2 5" xfId="33796" xr:uid="{2889C9D3-FDEE-4ACC-8903-F64200DF752C}"/>
    <cellStyle name="Comma 3 3 4 3 2 3" xfId="4873" xr:uid="{A896265D-2DDB-4A4A-A592-177047475690}"/>
    <cellStyle name="Comma 3 3 4 3 2 3 2" xfId="12684" xr:uid="{E8E212C4-C7C6-4F41-B7F9-6C550C6D8DBD}"/>
    <cellStyle name="Comma 3 3 4 3 2 3 2 2" xfId="28095" xr:uid="{51A69F44-0A7B-45DA-9B91-E38FD0E51EC6}"/>
    <cellStyle name="Comma 3 3 4 3 2 3 2 2 2" xfId="58919" xr:uid="{A0D2D580-F38A-4495-9298-AB6552E22221}"/>
    <cellStyle name="Comma 3 3 4 3 2 3 2 3" xfId="43509" xr:uid="{97FF37D0-286F-43E3-A5A4-70A487A04781}"/>
    <cellStyle name="Comma 3 3 4 3 2 3 3" xfId="20286" xr:uid="{FB1AA24F-1850-45FB-A1A4-083EC19DF08C}"/>
    <cellStyle name="Comma 3 3 4 3 2 3 3 2" xfId="51110" xr:uid="{402D4634-2A83-4B4B-9264-BA33F5E420DE}"/>
    <cellStyle name="Comma 3 3 4 3 2 3 4" xfId="35700" xr:uid="{4CC23BF6-B0C3-4A77-B280-2C0964560821}"/>
    <cellStyle name="Comma 3 3 4 3 2 4" xfId="8881" xr:uid="{F182D9AF-BDEB-4A32-90D8-9C98A225950B}"/>
    <cellStyle name="Comma 3 3 4 3 2 4 2" xfId="24292" xr:uid="{F2CE77C9-F042-4C0B-95E4-2F28D13D9F23}"/>
    <cellStyle name="Comma 3 3 4 3 2 4 2 2" xfId="55116" xr:uid="{5B3C380C-7897-4818-A3BE-4CB1841A1C6B}"/>
    <cellStyle name="Comma 3 3 4 3 2 4 3" xfId="39706" xr:uid="{051035EA-79D9-4DB6-A59D-E6A339336CDD}"/>
    <cellStyle name="Comma 3 3 4 3 2 5" xfId="16483" xr:uid="{A67B07A1-72F2-4DB4-B420-75AE9E6CB9C8}"/>
    <cellStyle name="Comma 3 3 4 3 2 5 2" xfId="47307" xr:uid="{72F64E11-7C73-45FE-9BBC-15B710894034}"/>
    <cellStyle name="Comma 3 3 4 3 2 6" xfId="31897" xr:uid="{6E8BDACD-634D-495D-A6FD-D55A6A10D903}"/>
    <cellStyle name="Comma 3 3 4 3 3" xfId="1703" xr:uid="{367A2D99-3B7A-451A-9E1A-684C294EFC75}"/>
    <cellStyle name="Comma 3 3 4 3 3 2" xfId="3602" xr:uid="{1F8926AB-32F5-484F-9B16-0E18C1AC8834}"/>
    <cellStyle name="Comma 3 3 4 3 3 2 2" xfId="7405" xr:uid="{D82E801E-6918-4BFD-A45D-CEBF85C1CC8A}"/>
    <cellStyle name="Comma 3 3 4 3 3 2 2 2" xfId="15216" xr:uid="{53C0AA6F-A9C3-465F-9BCB-E16D8BA5D9AB}"/>
    <cellStyle name="Comma 3 3 4 3 3 2 2 2 2" xfId="30627" xr:uid="{06CF0EA9-776C-4C79-B12E-D1C92A6972B8}"/>
    <cellStyle name="Comma 3 3 4 3 3 2 2 2 2 2" xfId="61451" xr:uid="{8ED4FC16-EDD8-43EC-80AF-0FB35AA0DC67}"/>
    <cellStyle name="Comma 3 3 4 3 3 2 2 2 3" xfId="46041" xr:uid="{812F39F2-3C71-4E4E-9000-E1DA4ADFF9C1}"/>
    <cellStyle name="Comma 3 3 4 3 3 2 2 3" xfId="22818" xr:uid="{87EBD6A6-110C-48B1-A07D-7D178D26DBF3}"/>
    <cellStyle name="Comma 3 3 4 3 3 2 2 3 2" xfId="53642" xr:uid="{4D67375A-1A0D-46A9-BE37-5BE5D8ED1FF3}"/>
    <cellStyle name="Comma 3 3 4 3 3 2 2 4" xfId="38232" xr:uid="{BD10DA75-2118-4FB2-BC26-DA188FE5F243}"/>
    <cellStyle name="Comma 3 3 4 3 3 2 3" xfId="11413" xr:uid="{0DD8C17E-9637-461F-9EAB-061A4A70CAA1}"/>
    <cellStyle name="Comma 3 3 4 3 3 2 3 2" xfId="26824" xr:uid="{7C4275E6-B0F3-4CB6-88B5-2E673B107AD3}"/>
    <cellStyle name="Comma 3 3 4 3 3 2 3 2 2" xfId="57648" xr:uid="{C58544DD-EF72-4D06-A0EA-C2711922A619}"/>
    <cellStyle name="Comma 3 3 4 3 3 2 3 3" xfId="42238" xr:uid="{CA445559-D76A-4555-A04F-5DD8059E4FDE}"/>
    <cellStyle name="Comma 3 3 4 3 3 2 4" xfId="19015" xr:uid="{E3E42095-8819-46D7-A275-CEB086F16630}"/>
    <cellStyle name="Comma 3 3 4 3 3 2 4 2" xfId="49839" xr:uid="{DA6681A9-A43C-4A8E-8F48-3294690E7BFD}"/>
    <cellStyle name="Comma 3 3 4 3 3 2 5" xfId="34429" xr:uid="{E7D9C9F7-E3F0-4DDE-A1DD-849649C3F738}"/>
    <cellStyle name="Comma 3 3 4 3 3 3" xfId="5506" xr:uid="{AD93FA80-37B9-4D6A-AB90-BFBA03B6393C}"/>
    <cellStyle name="Comma 3 3 4 3 3 3 2" xfId="13317" xr:uid="{9FF88D53-5B31-4F47-8632-FF8B2B942434}"/>
    <cellStyle name="Comma 3 3 4 3 3 3 2 2" xfId="28728" xr:uid="{C2269A12-E2C0-491E-AB8D-1691151593A3}"/>
    <cellStyle name="Comma 3 3 4 3 3 3 2 2 2" xfId="59552" xr:uid="{7CC472CF-B7F6-463D-BD08-0957301DF8D9}"/>
    <cellStyle name="Comma 3 3 4 3 3 3 2 3" xfId="44142" xr:uid="{581ABC63-645A-4DA0-9E71-D3378910A52A}"/>
    <cellStyle name="Comma 3 3 4 3 3 3 3" xfId="20919" xr:uid="{559D0B99-C539-4ADC-ACCA-89911720961F}"/>
    <cellStyle name="Comma 3 3 4 3 3 3 3 2" xfId="51743" xr:uid="{9BCF4BA5-892B-4DF4-9FCC-9E0B5B465943}"/>
    <cellStyle name="Comma 3 3 4 3 3 3 4" xfId="36333" xr:uid="{161EDFFA-3C54-4409-B200-870C4C6684F7}"/>
    <cellStyle name="Comma 3 3 4 3 3 4" xfId="9514" xr:uid="{9D69B291-EAA2-4DBA-8A87-8056726B635F}"/>
    <cellStyle name="Comma 3 3 4 3 3 4 2" xfId="24925" xr:uid="{9737E021-D7FC-455C-A128-A96AF5B44FD9}"/>
    <cellStyle name="Comma 3 3 4 3 3 4 2 2" xfId="55749" xr:uid="{57D946CB-6BB6-4DCE-AEB5-6337767E4CC7}"/>
    <cellStyle name="Comma 3 3 4 3 3 4 3" xfId="40339" xr:uid="{B921729E-E205-45BE-A670-E2A90A7C3B4A}"/>
    <cellStyle name="Comma 3 3 4 3 3 5" xfId="17116" xr:uid="{9298883B-4862-4D76-87F0-90EF05C97736}"/>
    <cellStyle name="Comma 3 3 4 3 3 5 2" xfId="47940" xr:uid="{CCAB22B5-4958-4746-82BE-41EBAB29EDCB}"/>
    <cellStyle name="Comma 3 3 4 3 3 6" xfId="32530" xr:uid="{A0FFF830-D293-4ACD-A5AD-5128C8388207}"/>
    <cellStyle name="Comma 3 3 4 3 4" xfId="2336" xr:uid="{80DC187B-75FF-4652-870C-05AF86BB3E62}"/>
    <cellStyle name="Comma 3 3 4 3 4 2" xfId="6139" xr:uid="{CDAC3FF0-5CE9-49C8-B132-FBE95AB50998}"/>
    <cellStyle name="Comma 3 3 4 3 4 2 2" xfId="13950" xr:uid="{3DE5F0B1-CFDC-4C3B-9621-B6A6204D4926}"/>
    <cellStyle name="Comma 3 3 4 3 4 2 2 2" xfId="29361" xr:uid="{9CBB7BD6-EF1C-4520-8ECF-D72E2E3ADC5E}"/>
    <cellStyle name="Comma 3 3 4 3 4 2 2 2 2" xfId="60185" xr:uid="{12B6E4B9-FDAB-4C77-BC5C-0FEFBBCD21AB}"/>
    <cellStyle name="Comma 3 3 4 3 4 2 2 3" xfId="44775" xr:uid="{DBCB2610-ED58-4775-AB83-78FD13AAC773}"/>
    <cellStyle name="Comma 3 3 4 3 4 2 3" xfId="21552" xr:uid="{316DDCA8-4E42-4C54-A1FD-889B9ADCCCA2}"/>
    <cellStyle name="Comma 3 3 4 3 4 2 3 2" xfId="52376" xr:uid="{BC9A9B3A-DAF7-4179-8C28-1023F6DCC181}"/>
    <cellStyle name="Comma 3 3 4 3 4 2 4" xfId="36966" xr:uid="{1977A4C5-0F07-4D4B-B3A3-CDDC7EFA632D}"/>
    <cellStyle name="Comma 3 3 4 3 4 3" xfId="10147" xr:uid="{25E5472A-F82C-463B-8033-DC70919A72E1}"/>
    <cellStyle name="Comma 3 3 4 3 4 3 2" xfId="25558" xr:uid="{C503361C-AE01-4CB7-9AD9-7D6B9F7DF569}"/>
    <cellStyle name="Comma 3 3 4 3 4 3 2 2" xfId="56382" xr:uid="{A96FCD1A-B945-4A54-B8AB-2E54232F3A0F}"/>
    <cellStyle name="Comma 3 3 4 3 4 3 3" xfId="40972" xr:uid="{BE0D55CE-8286-48D6-88C8-AAE769500691}"/>
    <cellStyle name="Comma 3 3 4 3 4 4" xfId="17749" xr:uid="{2863AC9D-255E-418E-B09F-7CC7DB611FC1}"/>
    <cellStyle name="Comma 3 3 4 3 4 4 2" xfId="48573" xr:uid="{17604D9C-5111-461B-A4A3-B1CBCC1102F2}"/>
    <cellStyle name="Comma 3 3 4 3 4 5" xfId="33163" xr:uid="{BE73581C-5A3C-4AFB-AA32-40353BE7F738}"/>
    <cellStyle name="Comma 3 3 4 3 5" xfId="4240" xr:uid="{3696B1FD-12DB-4B9D-B437-AB756B99A13F}"/>
    <cellStyle name="Comma 3 3 4 3 5 2" xfId="12051" xr:uid="{308E1399-A453-4983-A891-257F7CDDD55E}"/>
    <cellStyle name="Comma 3 3 4 3 5 2 2" xfId="27462" xr:uid="{378AC941-DC4F-403A-AD76-565FAB5EFD56}"/>
    <cellStyle name="Comma 3 3 4 3 5 2 2 2" xfId="58286" xr:uid="{CEBA798B-8E12-45A7-BD02-5401B6EDFB12}"/>
    <cellStyle name="Comma 3 3 4 3 5 2 3" xfId="42876" xr:uid="{7D8F1EF0-4EA3-4A4A-A1EE-E56EA9C3EB63}"/>
    <cellStyle name="Comma 3 3 4 3 5 3" xfId="19653" xr:uid="{DE7DB72F-D760-47D5-BE8A-39B1775C7AE2}"/>
    <cellStyle name="Comma 3 3 4 3 5 3 2" xfId="50477" xr:uid="{22CCD84A-A371-4A45-B8C8-06BBDBCECB15}"/>
    <cellStyle name="Comma 3 3 4 3 5 4" xfId="35067" xr:uid="{AF19B1E6-D544-4EDB-9923-2C66243568C5}"/>
    <cellStyle name="Comma 3 3 4 3 6" xfId="8248" xr:uid="{FDC1A46B-121A-4F15-8041-6B08173C039E}"/>
    <cellStyle name="Comma 3 3 4 3 6 2" xfId="23659" xr:uid="{25AA81B4-4FA4-4FB6-80AB-E47DC4323804}"/>
    <cellStyle name="Comma 3 3 4 3 6 2 2" xfId="54483" xr:uid="{EA729FA4-85CE-4510-B23E-A61A3655E398}"/>
    <cellStyle name="Comma 3 3 4 3 6 3" xfId="39073" xr:uid="{5BAA3CF1-0295-4F70-B56A-071B3726C9CB}"/>
    <cellStyle name="Comma 3 3 4 3 7" xfId="15850" xr:uid="{3BF5DEEA-2BB2-4F03-9BCE-10CAE8B87BB1}"/>
    <cellStyle name="Comma 3 3 4 3 7 2" xfId="46674" xr:uid="{8D77A2A4-FDD9-4C11-8F02-600DFA438DC4}"/>
    <cellStyle name="Comma 3 3 4 3 8" xfId="31264" xr:uid="{40F85940-795D-4B96-BF5F-15C54FB1E12F}"/>
    <cellStyle name="Comma 3 3 4 4" xfId="857" xr:uid="{19313DE5-B9FB-4C50-91A4-343006CABC93}"/>
    <cellStyle name="Comma 3 3 4 4 2" xfId="2756" xr:uid="{A888D4F1-9431-4EDB-A8DC-F5CE6439E202}"/>
    <cellStyle name="Comma 3 3 4 4 2 2" xfId="6559" xr:uid="{166E7E45-9B7F-48CD-8858-364C596C6F18}"/>
    <cellStyle name="Comma 3 3 4 4 2 2 2" xfId="14370" xr:uid="{D276FD80-0C7B-4422-9EB3-4DD88C5F2666}"/>
    <cellStyle name="Comma 3 3 4 4 2 2 2 2" xfId="29781" xr:uid="{85DE4155-819E-4CE0-8082-747054756B4A}"/>
    <cellStyle name="Comma 3 3 4 4 2 2 2 2 2" xfId="60605" xr:uid="{1EB1AEE3-7EB4-4811-9C69-31E5AC34E01B}"/>
    <cellStyle name="Comma 3 3 4 4 2 2 2 3" xfId="45195" xr:uid="{5AC274A8-0540-4711-966E-B4D521C6C92E}"/>
    <cellStyle name="Comma 3 3 4 4 2 2 3" xfId="21972" xr:uid="{BAB12D83-6C2E-4FBC-B233-295C0D58056C}"/>
    <cellStyle name="Comma 3 3 4 4 2 2 3 2" xfId="52796" xr:uid="{D18FC764-F2AE-4CD2-B4FC-396C5D6B6197}"/>
    <cellStyle name="Comma 3 3 4 4 2 2 4" xfId="37386" xr:uid="{DB01BB5B-FEFC-408C-B743-BF126BB330D7}"/>
    <cellStyle name="Comma 3 3 4 4 2 3" xfId="10567" xr:uid="{64C6ED9F-2242-4150-8571-B280EB484BFC}"/>
    <cellStyle name="Comma 3 3 4 4 2 3 2" xfId="25978" xr:uid="{AB13A693-C98A-4126-BAE0-B39FB3BCD7F4}"/>
    <cellStyle name="Comma 3 3 4 4 2 3 2 2" xfId="56802" xr:uid="{3A0A25CC-07D8-49CF-9288-A4D881BD0D17}"/>
    <cellStyle name="Comma 3 3 4 4 2 3 3" xfId="41392" xr:uid="{A92E54D2-89CA-4EC3-B26A-162DFAF4F401}"/>
    <cellStyle name="Comma 3 3 4 4 2 4" xfId="18169" xr:uid="{B79E19A3-D461-42F2-A89F-BE4F04FBECEE}"/>
    <cellStyle name="Comma 3 3 4 4 2 4 2" xfId="48993" xr:uid="{1694989D-5434-4FFC-81EB-FC8982B005A9}"/>
    <cellStyle name="Comma 3 3 4 4 2 5" xfId="33583" xr:uid="{4C435ED8-F256-40D2-A088-1879D185F355}"/>
    <cellStyle name="Comma 3 3 4 4 3" xfId="4660" xr:uid="{2CB2F646-4709-4A42-84E5-CE40FD1D4581}"/>
    <cellStyle name="Comma 3 3 4 4 3 2" xfId="12471" xr:uid="{998CF971-DA9B-43C5-AE60-9CEBD7ADB23D}"/>
    <cellStyle name="Comma 3 3 4 4 3 2 2" xfId="27882" xr:uid="{CCA95C5F-FF4C-4684-9AD2-888A192A4B9B}"/>
    <cellStyle name="Comma 3 3 4 4 3 2 2 2" xfId="58706" xr:uid="{11668C74-F26C-4CE2-B683-189068D04FE9}"/>
    <cellStyle name="Comma 3 3 4 4 3 2 3" xfId="43296" xr:uid="{5B73443D-E034-4DA7-BEEF-A145524402C2}"/>
    <cellStyle name="Comma 3 3 4 4 3 3" xfId="20073" xr:uid="{95847DBE-93DE-4882-A598-F404310CE074}"/>
    <cellStyle name="Comma 3 3 4 4 3 3 2" xfId="50897" xr:uid="{44F5C41A-0618-42D3-B3B9-DE444430F9F5}"/>
    <cellStyle name="Comma 3 3 4 4 3 4" xfId="35487" xr:uid="{94C10882-B649-49BC-BE29-25F531E1F541}"/>
    <cellStyle name="Comma 3 3 4 4 4" xfId="8668" xr:uid="{AB584D69-05C6-4FAA-B98A-BB74CC03AB2A}"/>
    <cellStyle name="Comma 3 3 4 4 4 2" xfId="24079" xr:uid="{FD9A5F73-7AE1-47F8-9E08-13BD6C102D5B}"/>
    <cellStyle name="Comma 3 3 4 4 4 2 2" xfId="54903" xr:uid="{EB8300B1-AFBC-4273-9829-0C78198F360D}"/>
    <cellStyle name="Comma 3 3 4 4 4 3" xfId="39493" xr:uid="{ACD9D19D-8097-4A93-B1C4-6A15A5029BBB}"/>
    <cellStyle name="Comma 3 3 4 4 5" xfId="16270" xr:uid="{B00D8E95-4D2A-49BD-9EE3-AAE1D1D9EB1D}"/>
    <cellStyle name="Comma 3 3 4 4 5 2" xfId="47094" xr:uid="{50799A43-E15E-494D-A11C-7B8FE6A36869}"/>
    <cellStyle name="Comma 3 3 4 4 6" xfId="31684" xr:uid="{034733AB-63FC-4C51-A154-A1EC4ADA4D5E}"/>
    <cellStyle name="Comma 3 3 4 5" xfId="1490" xr:uid="{4F9E973D-F3F6-4A65-9921-0BA78BEC6AAD}"/>
    <cellStyle name="Comma 3 3 4 5 2" xfId="3389" xr:uid="{6232FB5D-2F60-469B-9AC6-309700CA3304}"/>
    <cellStyle name="Comma 3 3 4 5 2 2" xfId="7192" xr:uid="{6C798A90-C1A8-4AD7-B49B-E8CC9566B244}"/>
    <cellStyle name="Comma 3 3 4 5 2 2 2" xfId="15003" xr:uid="{D48AC306-8905-4C50-A28B-3028261BEA83}"/>
    <cellStyle name="Comma 3 3 4 5 2 2 2 2" xfId="30414" xr:uid="{E744594A-3D80-4869-B508-684839BD1AC7}"/>
    <cellStyle name="Comma 3 3 4 5 2 2 2 2 2" xfId="61238" xr:uid="{F204DB80-63FC-4F21-95C1-E7F2B2E3D807}"/>
    <cellStyle name="Comma 3 3 4 5 2 2 2 3" xfId="45828" xr:uid="{B84772FE-66D6-4383-9452-AD9180DB93C4}"/>
    <cellStyle name="Comma 3 3 4 5 2 2 3" xfId="22605" xr:uid="{2FBE0A82-D531-4874-882A-CDB4A81269C3}"/>
    <cellStyle name="Comma 3 3 4 5 2 2 3 2" xfId="53429" xr:uid="{931733D0-7C78-4954-B9F6-9AD8B1C01C21}"/>
    <cellStyle name="Comma 3 3 4 5 2 2 4" xfId="38019" xr:uid="{0C06ABF7-5595-47C0-B918-E609549A01B4}"/>
    <cellStyle name="Comma 3 3 4 5 2 3" xfId="11200" xr:uid="{9A3F5BC0-186E-4735-B9EA-F120F0CC32C3}"/>
    <cellStyle name="Comma 3 3 4 5 2 3 2" xfId="26611" xr:uid="{BBC3C7B3-BCA4-4C4D-AE81-43675537F24E}"/>
    <cellStyle name="Comma 3 3 4 5 2 3 2 2" xfId="57435" xr:uid="{6419CE68-40FA-47C9-8E62-75DB9795E7DA}"/>
    <cellStyle name="Comma 3 3 4 5 2 3 3" xfId="42025" xr:uid="{CFA2D16C-4E3D-4021-80B5-28B0E9ED8BB6}"/>
    <cellStyle name="Comma 3 3 4 5 2 4" xfId="18802" xr:uid="{77B172E6-639C-4586-8062-2C38E6CC354B}"/>
    <cellStyle name="Comma 3 3 4 5 2 4 2" xfId="49626" xr:uid="{82D94043-9CF7-428F-ADD7-683B7ECBB0EF}"/>
    <cellStyle name="Comma 3 3 4 5 2 5" xfId="34216" xr:uid="{966B4FA9-6892-456C-B4F3-2D29675399BA}"/>
    <cellStyle name="Comma 3 3 4 5 3" xfId="5293" xr:uid="{836433AA-7088-4EAF-BA4C-B6AAD635A2FB}"/>
    <cellStyle name="Comma 3 3 4 5 3 2" xfId="13104" xr:uid="{4E780C3B-257B-41AD-86EE-887E3499C61F}"/>
    <cellStyle name="Comma 3 3 4 5 3 2 2" xfId="28515" xr:uid="{E16B7B6E-B0C0-4851-9142-4AA4E5C21C2A}"/>
    <cellStyle name="Comma 3 3 4 5 3 2 2 2" xfId="59339" xr:uid="{EDD76F2C-6A2B-41CA-8DB1-DE5B979D4F9C}"/>
    <cellStyle name="Comma 3 3 4 5 3 2 3" xfId="43929" xr:uid="{064F7949-2159-42EF-9BD6-45A1807E1548}"/>
    <cellStyle name="Comma 3 3 4 5 3 3" xfId="20706" xr:uid="{031D173C-6226-4A16-9DC6-8EC4BB5B7D7D}"/>
    <cellStyle name="Comma 3 3 4 5 3 3 2" xfId="51530" xr:uid="{95A3EA59-2406-4A3A-9F50-22E060380261}"/>
    <cellStyle name="Comma 3 3 4 5 3 4" xfId="36120" xr:uid="{D468D167-1D14-471D-B3B4-3F96F322EC4E}"/>
    <cellStyle name="Comma 3 3 4 5 4" xfId="9301" xr:uid="{0054DA83-DB81-4095-A4A4-040011710491}"/>
    <cellStyle name="Comma 3 3 4 5 4 2" xfId="24712" xr:uid="{FB8DD4CB-9902-4D53-B828-23120A47DE2F}"/>
    <cellStyle name="Comma 3 3 4 5 4 2 2" xfId="55536" xr:uid="{AF6D4A2C-941F-4A2C-A8F4-DB57A11570F0}"/>
    <cellStyle name="Comma 3 3 4 5 4 3" xfId="40126" xr:uid="{0334F7A6-2682-4EDC-BC5E-4D967E4938C0}"/>
    <cellStyle name="Comma 3 3 4 5 5" xfId="16903" xr:uid="{1396052F-3193-4538-B3A9-AA31998D586F}"/>
    <cellStyle name="Comma 3 3 4 5 5 2" xfId="47727" xr:uid="{22245DD4-06AC-4A48-8EDF-2AE99DBCBD9E}"/>
    <cellStyle name="Comma 3 3 4 5 6" xfId="32317" xr:uid="{AA2247D5-8406-4074-B2E8-5AB3A22AED0E}"/>
    <cellStyle name="Comma 3 3 4 6" xfId="2123" xr:uid="{1398EEB6-7006-4E2F-9B8D-31C3D8739951}"/>
    <cellStyle name="Comma 3 3 4 6 2" xfId="5926" xr:uid="{FCD0632D-CA95-4011-A653-063B3842E9BE}"/>
    <cellStyle name="Comma 3 3 4 6 2 2" xfId="13737" xr:uid="{4F2537E6-99CF-424C-BA16-7E3568DE54D1}"/>
    <cellStyle name="Comma 3 3 4 6 2 2 2" xfId="29148" xr:uid="{A525B12D-CC8F-4744-83D1-43B6477FF811}"/>
    <cellStyle name="Comma 3 3 4 6 2 2 2 2" xfId="59972" xr:uid="{0923D916-477C-411D-ADF6-58D7ACE82B12}"/>
    <cellStyle name="Comma 3 3 4 6 2 2 3" xfId="44562" xr:uid="{1DA0593E-2B32-4BD3-9CAA-A98CF9B517E0}"/>
    <cellStyle name="Comma 3 3 4 6 2 3" xfId="21339" xr:uid="{E1D60263-54C4-4176-91B7-CD7C1AF38861}"/>
    <cellStyle name="Comma 3 3 4 6 2 3 2" xfId="52163" xr:uid="{DE627E99-4D01-4729-BD3C-1E135017B909}"/>
    <cellStyle name="Comma 3 3 4 6 2 4" xfId="36753" xr:uid="{8CD68AD8-5E9E-4523-A0C4-DCF564A90C6D}"/>
    <cellStyle name="Comma 3 3 4 6 3" xfId="9934" xr:uid="{3A00B62D-5912-4040-9093-E4FB0389F0CE}"/>
    <cellStyle name="Comma 3 3 4 6 3 2" xfId="25345" xr:uid="{C8FA07E0-D05A-4243-916F-881B2D38D149}"/>
    <cellStyle name="Comma 3 3 4 6 3 2 2" xfId="56169" xr:uid="{8F08C96B-4EBF-4CB8-B3D2-96C958C84FF6}"/>
    <cellStyle name="Comma 3 3 4 6 3 3" xfId="40759" xr:uid="{B6E632DA-2353-48A5-92F9-A9C72FA3B461}"/>
    <cellStyle name="Comma 3 3 4 6 4" xfId="17536" xr:uid="{E9BD67C1-BC05-482E-9E6E-6FD8438B7FD1}"/>
    <cellStyle name="Comma 3 3 4 6 4 2" xfId="48360" xr:uid="{2E00900E-F3BB-44B1-AFBE-7FD123572B78}"/>
    <cellStyle name="Comma 3 3 4 6 5" xfId="32950" xr:uid="{F89779C6-206D-4AC4-992E-78B649979B14}"/>
    <cellStyle name="Comma 3 3 4 7" xfId="4027" xr:uid="{B4B1DCDE-EF1C-4B1E-B7FC-9E1E053953D1}"/>
    <cellStyle name="Comma 3 3 4 7 2" xfId="11838" xr:uid="{E987E6D4-7874-4704-855D-159427FCF3F8}"/>
    <cellStyle name="Comma 3 3 4 7 2 2" xfId="27249" xr:uid="{EE001E5D-A47D-4FA2-A499-976132E7BFB9}"/>
    <cellStyle name="Comma 3 3 4 7 2 2 2" xfId="58073" xr:uid="{31641F2A-7553-41BE-A231-1D65EC92DDC3}"/>
    <cellStyle name="Comma 3 3 4 7 2 3" xfId="42663" xr:uid="{446E6E15-1B11-4547-9A64-9A81069E6ACC}"/>
    <cellStyle name="Comma 3 3 4 7 3" xfId="19440" xr:uid="{047C665C-5E96-4AB2-8DF3-260036FA7E67}"/>
    <cellStyle name="Comma 3 3 4 7 3 2" xfId="50264" xr:uid="{8B7A9D60-E64D-409F-999F-FAD9274E5488}"/>
    <cellStyle name="Comma 3 3 4 7 4" xfId="34854" xr:uid="{44011ED0-6F86-4110-9789-C37358F795C5}"/>
    <cellStyle name="Comma 3 3 4 8" xfId="8035" xr:uid="{7A74407A-2F41-4F78-B0D6-E5F8E4940CB1}"/>
    <cellStyle name="Comma 3 3 4 8 2" xfId="23446" xr:uid="{43EC57B2-C116-4604-8F02-75D4A8AE8AC9}"/>
    <cellStyle name="Comma 3 3 4 8 2 2" xfId="54270" xr:uid="{0F44D691-7A8C-4C70-AFBF-256C70B0DE96}"/>
    <cellStyle name="Comma 3 3 4 8 3" xfId="38860" xr:uid="{AD0FEC62-1391-4491-9FEE-16B6CC977B4C}"/>
    <cellStyle name="Comma 3 3 4 9" xfId="7826" xr:uid="{F2F1313C-3451-4CBE-B3BD-5CA527D98C25}"/>
    <cellStyle name="Comma 3 3 4 9 2" xfId="23237" xr:uid="{E46043DA-44F0-45FA-A160-8D93D64B2DD6}"/>
    <cellStyle name="Comma 3 3 4 9 2 2" xfId="54061" xr:uid="{23669C1C-FFDD-4D6B-A80D-A7D1B46AD5B2}"/>
    <cellStyle name="Comma 3 3 4 9 3" xfId="38651" xr:uid="{8F00DE2B-950B-41E3-B55A-A442B34FD561}"/>
    <cellStyle name="Comma 3 3 5" xfId="143" xr:uid="{CF0CD08A-E5A0-4C7F-8276-3859160266D6}"/>
    <cellStyle name="Comma 3 3 5 10" xfId="15557" xr:uid="{4D11D2B0-5719-4081-B3E8-E09BAD291A44}"/>
    <cellStyle name="Comma 3 3 5 10 2" xfId="46381" xr:uid="{4DAD44FA-08E1-4BC3-8C06-4749D16E2AD2}"/>
    <cellStyle name="Comma 3 3 5 11" xfId="30971" xr:uid="{B27157EB-F0E7-42A2-A38E-0EABEE11BEB1}"/>
    <cellStyle name="Comma 3 3 5 2" xfId="566" xr:uid="{4AA37B76-8A1F-4FCF-B0F8-0A56650A393E}"/>
    <cellStyle name="Comma 3 3 5 2 2" xfId="1199" xr:uid="{6F8B7FE9-6D30-453A-A622-91A58AD8D88F}"/>
    <cellStyle name="Comma 3 3 5 2 2 2" xfId="3098" xr:uid="{82A69F80-DF2D-44EC-B589-BE4F0303888B}"/>
    <cellStyle name="Comma 3 3 5 2 2 2 2" xfId="6901" xr:uid="{7990C58C-4A03-4A6F-AD47-6AE9B0514C72}"/>
    <cellStyle name="Comma 3 3 5 2 2 2 2 2" xfId="14712" xr:uid="{519D0AF9-9F79-4C10-96EE-46E931CAB424}"/>
    <cellStyle name="Comma 3 3 5 2 2 2 2 2 2" xfId="30123" xr:uid="{8EC55CA5-1268-4889-A26C-E6C562160C08}"/>
    <cellStyle name="Comma 3 3 5 2 2 2 2 2 2 2" xfId="60947" xr:uid="{6540B814-86E9-4CC6-9D12-87F89F3BB875}"/>
    <cellStyle name="Comma 3 3 5 2 2 2 2 2 3" xfId="45537" xr:uid="{29EE4778-23EE-4A6D-BCBC-DB9A9DD96757}"/>
    <cellStyle name="Comma 3 3 5 2 2 2 2 3" xfId="22314" xr:uid="{01E8C03C-2FFF-445C-876B-FAE921E65A14}"/>
    <cellStyle name="Comma 3 3 5 2 2 2 2 3 2" xfId="53138" xr:uid="{7F1C5A36-36DF-4F2E-84E4-A97C518587C3}"/>
    <cellStyle name="Comma 3 3 5 2 2 2 2 4" xfId="37728" xr:uid="{90B0800E-C703-4058-B7D5-1BCDBB18D56D}"/>
    <cellStyle name="Comma 3 3 5 2 2 2 3" xfId="10909" xr:uid="{6AF69F45-2410-4E0C-BE67-870E06947081}"/>
    <cellStyle name="Comma 3 3 5 2 2 2 3 2" xfId="26320" xr:uid="{7B79BBBC-CD3D-492D-BA80-D444E3EABEAF}"/>
    <cellStyle name="Comma 3 3 5 2 2 2 3 2 2" xfId="57144" xr:uid="{C81BCBDD-3D00-4820-B93E-D5F058E927D4}"/>
    <cellStyle name="Comma 3 3 5 2 2 2 3 3" xfId="41734" xr:uid="{996BFEAC-C10C-4848-8837-6FE00DE87B2F}"/>
    <cellStyle name="Comma 3 3 5 2 2 2 4" xfId="18511" xr:uid="{02E92D8C-CF5B-4CCD-95CC-4A70644FF344}"/>
    <cellStyle name="Comma 3 3 5 2 2 2 4 2" xfId="49335" xr:uid="{BFED8127-AD19-458B-824A-3782DCEF54D4}"/>
    <cellStyle name="Comma 3 3 5 2 2 2 5" xfId="33925" xr:uid="{7F703EB0-5B11-4D90-B75A-7F7C41427518}"/>
    <cellStyle name="Comma 3 3 5 2 2 3" xfId="5002" xr:uid="{432AECF5-1283-4E90-8A90-715C9704AF23}"/>
    <cellStyle name="Comma 3 3 5 2 2 3 2" xfId="12813" xr:uid="{4F30BD3B-9C09-4625-8F7E-62B217B627F9}"/>
    <cellStyle name="Comma 3 3 5 2 2 3 2 2" xfId="28224" xr:uid="{41D42F98-E57D-415E-AECF-CE72BECFA174}"/>
    <cellStyle name="Comma 3 3 5 2 2 3 2 2 2" xfId="59048" xr:uid="{8325C295-28A8-4638-BB96-0F27ED6D5579}"/>
    <cellStyle name="Comma 3 3 5 2 2 3 2 3" xfId="43638" xr:uid="{82A82109-F61B-4A21-83F2-DB604887C46A}"/>
    <cellStyle name="Comma 3 3 5 2 2 3 3" xfId="20415" xr:uid="{5F3D41C7-F420-4321-88FB-59385EDD352E}"/>
    <cellStyle name="Comma 3 3 5 2 2 3 3 2" xfId="51239" xr:uid="{DD4F595F-B1F4-478F-83E0-DBA5528347C0}"/>
    <cellStyle name="Comma 3 3 5 2 2 3 4" xfId="35829" xr:uid="{8035B853-B944-4919-B285-B37761AE5628}"/>
    <cellStyle name="Comma 3 3 5 2 2 4" xfId="9010" xr:uid="{DA278807-7253-43BE-B765-30257D13B8B0}"/>
    <cellStyle name="Comma 3 3 5 2 2 4 2" xfId="24421" xr:uid="{9E34F2C5-2623-4298-A1CD-7696CD425F6A}"/>
    <cellStyle name="Comma 3 3 5 2 2 4 2 2" xfId="55245" xr:uid="{E663935A-D347-4352-85B3-A23D97B7EC00}"/>
    <cellStyle name="Comma 3 3 5 2 2 4 3" xfId="39835" xr:uid="{C7D4A266-BC59-450B-9D13-D98846A0BEB1}"/>
    <cellStyle name="Comma 3 3 5 2 2 5" xfId="16612" xr:uid="{75B03488-B374-4EB5-840D-93983AA27E17}"/>
    <cellStyle name="Comma 3 3 5 2 2 5 2" xfId="47436" xr:uid="{916ECC10-4325-4DD2-BE55-823ECD43FA78}"/>
    <cellStyle name="Comma 3 3 5 2 2 6" xfId="32026" xr:uid="{7B9FA196-60F9-4D3B-9B2F-ED72E50B02EB}"/>
    <cellStyle name="Comma 3 3 5 2 3" xfId="1832" xr:uid="{3315B298-6016-4107-8F36-F36DAFDFF3B2}"/>
    <cellStyle name="Comma 3 3 5 2 3 2" xfId="3731" xr:uid="{6F24CDBB-9A1D-49D8-8D29-AF0AA5AE71C8}"/>
    <cellStyle name="Comma 3 3 5 2 3 2 2" xfId="7534" xr:uid="{9017BAA2-3F30-4823-9AC7-779FD4C48014}"/>
    <cellStyle name="Comma 3 3 5 2 3 2 2 2" xfId="15345" xr:uid="{7987C29F-4B8B-474D-9742-9E6D73497EBB}"/>
    <cellStyle name="Comma 3 3 5 2 3 2 2 2 2" xfId="30756" xr:uid="{B35D03B7-8775-4CE0-ADF7-64C2E0C31680}"/>
    <cellStyle name="Comma 3 3 5 2 3 2 2 2 2 2" xfId="61580" xr:uid="{419759E1-03C4-40C7-BD7D-774547540285}"/>
    <cellStyle name="Comma 3 3 5 2 3 2 2 2 3" xfId="46170" xr:uid="{B6DE3758-1ACB-4B21-ADC7-3807263E3171}"/>
    <cellStyle name="Comma 3 3 5 2 3 2 2 3" xfId="22947" xr:uid="{CEB03D4B-FA96-43E8-BAE8-65CEF03C59C8}"/>
    <cellStyle name="Comma 3 3 5 2 3 2 2 3 2" xfId="53771" xr:uid="{311A2970-6F39-4233-9439-55E1BD6CA4C4}"/>
    <cellStyle name="Comma 3 3 5 2 3 2 2 4" xfId="38361" xr:uid="{9A6950A9-42C9-488A-9184-51B1264D90D1}"/>
    <cellStyle name="Comma 3 3 5 2 3 2 3" xfId="11542" xr:uid="{AA56BEEB-7011-49AE-A7FF-AB5C0C20E45E}"/>
    <cellStyle name="Comma 3 3 5 2 3 2 3 2" xfId="26953" xr:uid="{48F560F7-11ED-421B-B338-06FBEB8CCD9C}"/>
    <cellStyle name="Comma 3 3 5 2 3 2 3 2 2" xfId="57777" xr:uid="{470ABDFE-8134-4288-B037-9F9C3852739E}"/>
    <cellStyle name="Comma 3 3 5 2 3 2 3 3" xfId="42367" xr:uid="{80F01D1C-1AE5-4B4D-93AD-B232CF72ABD8}"/>
    <cellStyle name="Comma 3 3 5 2 3 2 4" xfId="19144" xr:uid="{42BDE6C1-658F-4FF2-A714-59E2D2797E6C}"/>
    <cellStyle name="Comma 3 3 5 2 3 2 4 2" xfId="49968" xr:uid="{6047EC55-76C9-4BD4-ADF3-33EB6CC0B0AD}"/>
    <cellStyle name="Comma 3 3 5 2 3 2 5" xfId="34558" xr:uid="{7D4759A0-B750-4394-A648-F3929315F0D9}"/>
    <cellStyle name="Comma 3 3 5 2 3 3" xfId="5635" xr:uid="{EB16C04F-A59A-477D-8088-20637269BCE8}"/>
    <cellStyle name="Comma 3 3 5 2 3 3 2" xfId="13446" xr:uid="{824B3D82-A15F-4AF6-B555-A88516FA913E}"/>
    <cellStyle name="Comma 3 3 5 2 3 3 2 2" xfId="28857" xr:uid="{9853B3E6-5157-4504-BD30-8C7BFBD2822D}"/>
    <cellStyle name="Comma 3 3 5 2 3 3 2 2 2" xfId="59681" xr:uid="{16E242F4-C178-4B42-B406-351BD0490B6C}"/>
    <cellStyle name="Comma 3 3 5 2 3 3 2 3" xfId="44271" xr:uid="{6CD0B8BB-089D-4190-B530-B58F91685CA0}"/>
    <cellStyle name="Comma 3 3 5 2 3 3 3" xfId="21048" xr:uid="{2A299F3F-9DE7-432A-A88C-FAD49F9425E1}"/>
    <cellStyle name="Comma 3 3 5 2 3 3 3 2" xfId="51872" xr:uid="{2AA9A0CD-D007-4514-BD59-E2F813B718D9}"/>
    <cellStyle name="Comma 3 3 5 2 3 3 4" xfId="36462" xr:uid="{B589A495-0A3C-4377-A841-3D4211BB7F93}"/>
    <cellStyle name="Comma 3 3 5 2 3 4" xfId="9643" xr:uid="{0461D19D-C2BC-4EC6-8784-5CE3B064810A}"/>
    <cellStyle name="Comma 3 3 5 2 3 4 2" xfId="25054" xr:uid="{1275EDBC-18BD-42F8-85A2-EB322C9C9074}"/>
    <cellStyle name="Comma 3 3 5 2 3 4 2 2" xfId="55878" xr:uid="{397C9DF6-0A27-4CA8-9E0A-FF32740A8C44}"/>
    <cellStyle name="Comma 3 3 5 2 3 4 3" xfId="40468" xr:uid="{21BF3694-2B1F-4B49-85FA-3D539CB0B2FF}"/>
    <cellStyle name="Comma 3 3 5 2 3 5" xfId="17245" xr:uid="{926876A5-7258-4A08-83EA-FB5DBDCE2D5A}"/>
    <cellStyle name="Comma 3 3 5 2 3 5 2" xfId="48069" xr:uid="{3D491147-8948-468F-854E-70BF0C09666C}"/>
    <cellStyle name="Comma 3 3 5 2 3 6" xfId="32659" xr:uid="{1520F6E7-9718-40B2-9243-831B073FD191}"/>
    <cellStyle name="Comma 3 3 5 2 4" xfId="2465" xr:uid="{9562F034-5E46-43DD-8577-C27BFEF303BD}"/>
    <cellStyle name="Comma 3 3 5 2 4 2" xfId="6268" xr:uid="{4961AB59-BA22-4231-8C60-B847E7DED5D5}"/>
    <cellStyle name="Comma 3 3 5 2 4 2 2" xfId="14079" xr:uid="{B9385D74-F4F9-465D-8282-6B6DFEAC0D73}"/>
    <cellStyle name="Comma 3 3 5 2 4 2 2 2" xfId="29490" xr:uid="{9E254125-737D-47EC-A1E3-75FC85899115}"/>
    <cellStyle name="Comma 3 3 5 2 4 2 2 2 2" xfId="60314" xr:uid="{DB2B5BAA-6DC3-4267-A5BE-514710B4B702}"/>
    <cellStyle name="Comma 3 3 5 2 4 2 2 3" xfId="44904" xr:uid="{874E0FD5-20A6-4B5C-9073-828B40B59B4F}"/>
    <cellStyle name="Comma 3 3 5 2 4 2 3" xfId="21681" xr:uid="{2F4EDD22-AC74-4675-B3C9-EB846A614B3B}"/>
    <cellStyle name="Comma 3 3 5 2 4 2 3 2" xfId="52505" xr:uid="{4816D4A2-540E-4B3C-88A5-BEA2B9F629F2}"/>
    <cellStyle name="Comma 3 3 5 2 4 2 4" xfId="37095" xr:uid="{915E325F-9742-48F6-95B2-044DEBD69238}"/>
    <cellStyle name="Comma 3 3 5 2 4 3" xfId="10276" xr:uid="{44238F77-6B9B-4216-8A73-38DC508A306C}"/>
    <cellStyle name="Comma 3 3 5 2 4 3 2" xfId="25687" xr:uid="{70277910-F524-4AD9-8023-B7F4C621645D}"/>
    <cellStyle name="Comma 3 3 5 2 4 3 2 2" xfId="56511" xr:uid="{9CA06ECD-CDAB-4E46-B3FC-4C485C7BAD8E}"/>
    <cellStyle name="Comma 3 3 5 2 4 3 3" xfId="41101" xr:uid="{D1A2A164-601F-49C2-BFD8-5D9FB9639FA2}"/>
    <cellStyle name="Comma 3 3 5 2 4 4" xfId="17878" xr:uid="{C25D4CBC-B498-49F3-89DB-B1D96A3F87AD}"/>
    <cellStyle name="Comma 3 3 5 2 4 4 2" xfId="48702" xr:uid="{418AF975-92C6-4FD9-AEC3-68F97A5AAE83}"/>
    <cellStyle name="Comma 3 3 5 2 4 5" xfId="33292" xr:uid="{B4F08BAF-0DEE-439F-BF21-4A1135EAF71A}"/>
    <cellStyle name="Comma 3 3 5 2 5" xfId="4369" xr:uid="{529C1711-C668-4EE9-B7D8-56574ECEC118}"/>
    <cellStyle name="Comma 3 3 5 2 5 2" xfId="12180" xr:uid="{C331F59D-DD59-41F5-926F-CD21809FCC67}"/>
    <cellStyle name="Comma 3 3 5 2 5 2 2" xfId="27591" xr:uid="{B3CFC064-D2A7-4D51-A1E9-665F81B809CA}"/>
    <cellStyle name="Comma 3 3 5 2 5 2 2 2" xfId="58415" xr:uid="{A3669453-77F4-4176-90EB-4DBE0C2F1829}"/>
    <cellStyle name="Comma 3 3 5 2 5 2 3" xfId="43005" xr:uid="{BA8DD3B8-2CA2-4C2D-B211-FB967D1DC11C}"/>
    <cellStyle name="Comma 3 3 5 2 5 3" xfId="19782" xr:uid="{016942EE-7ABA-4D46-9E74-DCA976148D35}"/>
    <cellStyle name="Comma 3 3 5 2 5 3 2" xfId="50606" xr:uid="{346F5237-0D9D-483B-9BEA-3201216FCCA2}"/>
    <cellStyle name="Comma 3 3 5 2 5 4" xfId="35196" xr:uid="{A7543860-3D12-4968-BCE4-28A5C3E9C1AE}"/>
    <cellStyle name="Comma 3 3 5 2 6" xfId="8377" xr:uid="{FFFFDF28-5862-4D0C-8912-31A88C54EDBF}"/>
    <cellStyle name="Comma 3 3 5 2 6 2" xfId="23788" xr:uid="{31BAE46C-EC55-4757-8035-162846C8D07C}"/>
    <cellStyle name="Comma 3 3 5 2 6 2 2" xfId="54612" xr:uid="{6CD77AAE-A43C-4590-BF4F-B09A714A4489}"/>
    <cellStyle name="Comma 3 3 5 2 6 3" xfId="39202" xr:uid="{11DB785D-05E3-42E7-9E16-790B308E79B8}"/>
    <cellStyle name="Comma 3 3 5 2 7" xfId="15979" xr:uid="{432DFA27-CB51-4917-866A-794E376D9815}"/>
    <cellStyle name="Comma 3 3 5 2 7 2" xfId="46803" xr:uid="{46E2F9C9-6445-41A1-B87A-D6354B8F22B7}"/>
    <cellStyle name="Comma 3 3 5 2 8" xfId="31393" xr:uid="{2259903C-4B06-4481-8C91-540298BA7B06}"/>
    <cellStyle name="Comma 3 3 5 3" xfId="357" xr:uid="{52D87FFB-A484-4405-BE74-02605C995AF0}"/>
    <cellStyle name="Comma 3 3 5 3 2" xfId="990" xr:uid="{26275C32-042C-46F2-AD0F-EE27F165C17B}"/>
    <cellStyle name="Comma 3 3 5 3 2 2" xfId="2889" xr:uid="{6EA01C84-C0CD-43BC-A0C2-3B79666BDEE0}"/>
    <cellStyle name="Comma 3 3 5 3 2 2 2" xfId="6692" xr:uid="{6103FB7E-5126-4748-864A-553135743A01}"/>
    <cellStyle name="Comma 3 3 5 3 2 2 2 2" xfId="14503" xr:uid="{6FFC04EB-491F-4C27-8CDC-14C3D3560212}"/>
    <cellStyle name="Comma 3 3 5 3 2 2 2 2 2" xfId="29914" xr:uid="{7B077209-063E-4951-94CA-58ED1EDD044F}"/>
    <cellStyle name="Comma 3 3 5 3 2 2 2 2 2 2" xfId="60738" xr:uid="{FEF0468E-BD57-45CE-BE4D-95B7C8709448}"/>
    <cellStyle name="Comma 3 3 5 3 2 2 2 2 3" xfId="45328" xr:uid="{35375231-581D-45BC-9FF5-D4564F4C90EF}"/>
    <cellStyle name="Comma 3 3 5 3 2 2 2 3" xfId="22105" xr:uid="{AADC0587-79A6-40D3-A340-072B0B2D2EA8}"/>
    <cellStyle name="Comma 3 3 5 3 2 2 2 3 2" xfId="52929" xr:uid="{284C12E0-574D-4AB8-B976-F0F759E02694}"/>
    <cellStyle name="Comma 3 3 5 3 2 2 2 4" xfId="37519" xr:uid="{5DFBA20F-F8F7-4198-8A3A-59BBB7651E6B}"/>
    <cellStyle name="Comma 3 3 5 3 2 2 3" xfId="10700" xr:uid="{793EC12E-4760-40EA-8C6B-F282F129F1D2}"/>
    <cellStyle name="Comma 3 3 5 3 2 2 3 2" xfId="26111" xr:uid="{3AA50964-771D-4D5A-9DBD-69656CA1CFE8}"/>
    <cellStyle name="Comma 3 3 5 3 2 2 3 2 2" xfId="56935" xr:uid="{6E1B7A1F-DB17-43D7-A0AA-BA6D00240DE8}"/>
    <cellStyle name="Comma 3 3 5 3 2 2 3 3" xfId="41525" xr:uid="{2A8B9E01-F1FC-45CF-A9FC-033EFEC507A7}"/>
    <cellStyle name="Comma 3 3 5 3 2 2 4" xfId="18302" xr:uid="{85F6D1E4-694F-4A75-B511-DC8F558B911D}"/>
    <cellStyle name="Comma 3 3 5 3 2 2 4 2" xfId="49126" xr:uid="{221869F2-4DA8-48E4-8E1C-876F4C2EECA8}"/>
    <cellStyle name="Comma 3 3 5 3 2 2 5" xfId="33716" xr:uid="{A3F26894-7F25-4395-BA1D-C23391F74D27}"/>
    <cellStyle name="Comma 3 3 5 3 2 3" xfId="4793" xr:uid="{01F9C392-EDA3-4769-B8F9-007CAB6E6394}"/>
    <cellStyle name="Comma 3 3 5 3 2 3 2" xfId="12604" xr:uid="{7891C811-4C93-4563-8F72-B2056B8DD225}"/>
    <cellStyle name="Comma 3 3 5 3 2 3 2 2" xfId="28015" xr:uid="{F851DC10-2082-4EB8-9802-FCDBE0497CDB}"/>
    <cellStyle name="Comma 3 3 5 3 2 3 2 2 2" xfId="58839" xr:uid="{43120636-7CF6-43D1-B999-4D88F49C0CDC}"/>
    <cellStyle name="Comma 3 3 5 3 2 3 2 3" xfId="43429" xr:uid="{47C69CB7-D717-442F-A291-8E881EB2A2A5}"/>
    <cellStyle name="Comma 3 3 5 3 2 3 3" xfId="20206" xr:uid="{1DBF1CB2-B0A9-47A5-91DB-50A80D0BAEF5}"/>
    <cellStyle name="Comma 3 3 5 3 2 3 3 2" xfId="51030" xr:uid="{712AB838-13B3-4C94-9D6F-3742B35FF2C6}"/>
    <cellStyle name="Comma 3 3 5 3 2 3 4" xfId="35620" xr:uid="{2ACBC2D5-0D60-40A1-8890-402705664F6B}"/>
    <cellStyle name="Comma 3 3 5 3 2 4" xfId="8801" xr:uid="{5BE9F372-FCBB-4123-B727-EA98EA4EC952}"/>
    <cellStyle name="Comma 3 3 5 3 2 4 2" xfId="24212" xr:uid="{4FD45526-B43B-4E59-A4F7-E47D123A6047}"/>
    <cellStyle name="Comma 3 3 5 3 2 4 2 2" xfId="55036" xr:uid="{5A6F725F-7A67-4E58-9492-38959951DDAC}"/>
    <cellStyle name="Comma 3 3 5 3 2 4 3" xfId="39626" xr:uid="{A0D9A61B-E490-4C1E-996A-855ACB1F123B}"/>
    <cellStyle name="Comma 3 3 5 3 2 5" xfId="16403" xr:uid="{D0040C66-50C5-4466-B3BC-C8700F2EE0C6}"/>
    <cellStyle name="Comma 3 3 5 3 2 5 2" xfId="47227" xr:uid="{9A15B29D-9490-4509-8F8F-6C4318774BFD}"/>
    <cellStyle name="Comma 3 3 5 3 2 6" xfId="31817" xr:uid="{F9C17F23-F90F-4EF5-9059-2FD64CBA2C57}"/>
    <cellStyle name="Comma 3 3 5 3 3" xfId="1623" xr:uid="{D091E3A6-24C1-4B21-B38E-17437E401329}"/>
    <cellStyle name="Comma 3 3 5 3 3 2" xfId="3522" xr:uid="{60F6CB19-667B-41F6-841B-73CF8A1AEC98}"/>
    <cellStyle name="Comma 3 3 5 3 3 2 2" xfId="7325" xr:uid="{D4AE362C-FE52-43E4-B27F-DB03CDA9CFEE}"/>
    <cellStyle name="Comma 3 3 5 3 3 2 2 2" xfId="15136" xr:uid="{F87F6569-39B3-403F-8BFA-7B9F7009C186}"/>
    <cellStyle name="Comma 3 3 5 3 3 2 2 2 2" xfId="30547" xr:uid="{B2C5A586-7629-43A8-B273-044E0B36144D}"/>
    <cellStyle name="Comma 3 3 5 3 3 2 2 2 2 2" xfId="61371" xr:uid="{9D3EF631-4A4B-47AF-9442-B1E16DE0B65F}"/>
    <cellStyle name="Comma 3 3 5 3 3 2 2 2 3" xfId="45961" xr:uid="{57992613-470F-4A5B-B9AF-EE31F58793E8}"/>
    <cellStyle name="Comma 3 3 5 3 3 2 2 3" xfId="22738" xr:uid="{474358A3-F804-455A-A22A-975DE49F663A}"/>
    <cellStyle name="Comma 3 3 5 3 3 2 2 3 2" xfId="53562" xr:uid="{799ADDFA-CB56-49BE-9500-FFAB84C17810}"/>
    <cellStyle name="Comma 3 3 5 3 3 2 2 4" xfId="38152" xr:uid="{C0C7225A-A19C-4B88-A353-EF253F321A52}"/>
    <cellStyle name="Comma 3 3 5 3 3 2 3" xfId="11333" xr:uid="{1DE2A8C1-6D1D-4CAF-9B4A-B0FAC71D94A4}"/>
    <cellStyle name="Comma 3 3 5 3 3 2 3 2" xfId="26744" xr:uid="{F0D488F0-B339-4A53-B04B-D20FB432747E}"/>
    <cellStyle name="Comma 3 3 5 3 3 2 3 2 2" xfId="57568" xr:uid="{D76E8910-E627-4617-8C13-807121FE0009}"/>
    <cellStyle name="Comma 3 3 5 3 3 2 3 3" xfId="42158" xr:uid="{187F9028-51AF-489F-A380-AB375EE981C5}"/>
    <cellStyle name="Comma 3 3 5 3 3 2 4" xfId="18935" xr:uid="{63E2AB3C-9946-4D77-94E8-757991555C38}"/>
    <cellStyle name="Comma 3 3 5 3 3 2 4 2" xfId="49759" xr:uid="{E776DAAD-45C4-43D7-B3DD-0DB829DF0AC5}"/>
    <cellStyle name="Comma 3 3 5 3 3 2 5" xfId="34349" xr:uid="{AE955093-470F-4EB2-A31E-904EC96D9F9C}"/>
    <cellStyle name="Comma 3 3 5 3 3 3" xfId="5426" xr:uid="{B02FB696-4C3D-405B-9C0E-CE9AE25F2D68}"/>
    <cellStyle name="Comma 3 3 5 3 3 3 2" xfId="13237" xr:uid="{439C0100-919C-4337-AEFD-0B4A6361F8CE}"/>
    <cellStyle name="Comma 3 3 5 3 3 3 2 2" xfId="28648" xr:uid="{8904703D-7A17-4A8E-82F0-17CC4A42F086}"/>
    <cellStyle name="Comma 3 3 5 3 3 3 2 2 2" xfId="59472" xr:uid="{45232E1B-931B-487D-821E-62F2FE4309E0}"/>
    <cellStyle name="Comma 3 3 5 3 3 3 2 3" xfId="44062" xr:uid="{3C891CC2-2B9E-4922-9E35-E4FA715E60AD}"/>
    <cellStyle name="Comma 3 3 5 3 3 3 3" xfId="20839" xr:uid="{4181571B-70AB-4505-B73C-85D905670A6A}"/>
    <cellStyle name="Comma 3 3 5 3 3 3 3 2" xfId="51663" xr:uid="{EEB6D5A8-BCA0-4FD7-BB14-8160D297377A}"/>
    <cellStyle name="Comma 3 3 5 3 3 3 4" xfId="36253" xr:uid="{2771EA0D-8CFF-42F9-A2ED-5A6CE8538CB1}"/>
    <cellStyle name="Comma 3 3 5 3 3 4" xfId="9434" xr:uid="{3C86A7B5-E155-4678-983C-94E912A693E5}"/>
    <cellStyle name="Comma 3 3 5 3 3 4 2" xfId="24845" xr:uid="{F8A3A776-CB95-439B-B9FB-1A041961DAD1}"/>
    <cellStyle name="Comma 3 3 5 3 3 4 2 2" xfId="55669" xr:uid="{2ABECB1E-846D-4F73-9EF3-975EB00FDFC4}"/>
    <cellStyle name="Comma 3 3 5 3 3 4 3" xfId="40259" xr:uid="{62D90B3B-E577-4808-AEC0-54770A14E155}"/>
    <cellStyle name="Comma 3 3 5 3 3 5" xfId="17036" xr:uid="{5046F420-5634-42C7-9C2F-B80076E090B8}"/>
    <cellStyle name="Comma 3 3 5 3 3 5 2" xfId="47860" xr:uid="{0E1143FB-9774-47D7-938C-FF875770E983}"/>
    <cellStyle name="Comma 3 3 5 3 3 6" xfId="32450" xr:uid="{8A12629F-FF41-4CFA-9F1F-0FFEC06F4A0E}"/>
    <cellStyle name="Comma 3 3 5 3 4" xfId="2256" xr:uid="{122D5E8A-613B-4FC8-9E87-BD802C285303}"/>
    <cellStyle name="Comma 3 3 5 3 4 2" xfId="6059" xr:uid="{4EDBF8F9-8389-4269-88E1-A0CC6AB414D1}"/>
    <cellStyle name="Comma 3 3 5 3 4 2 2" xfId="13870" xr:uid="{AF1EE56B-337F-493B-ABB9-78A29439FC53}"/>
    <cellStyle name="Comma 3 3 5 3 4 2 2 2" xfId="29281" xr:uid="{339080AD-FAF2-4D71-AF0B-7964F2B79B3C}"/>
    <cellStyle name="Comma 3 3 5 3 4 2 2 2 2" xfId="60105" xr:uid="{5E1D60A0-8720-4A3D-AE3E-2270C5C3B922}"/>
    <cellStyle name="Comma 3 3 5 3 4 2 2 3" xfId="44695" xr:uid="{7B7D6219-8CDA-4116-B100-2A62C5E5C62F}"/>
    <cellStyle name="Comma 3 3 5 3 4 2 3" xfId="21472" xr:uid="{D5DFE22B-F7C7-409E-A433-9B83931894C3}"/>
    <cellStyle name="Comma 3 3 5 3 4 2 3 2" xfId="52296" xr:uid="{288A2FD9-AB4D-4CBA-A7E4-0F5A11438DB5}"/>
    <cellStyle name="Comma 3 3 5 3 4 2 4" xfId="36886" xr:uid="{1D26DA4D-7E98-41CF-BED0-15164AADFE6C}"/>
    <cellStyle name="Comma 3 3 5 3 4 3" xfId="10067" xr:uid="{3CFA852E-7043-4042-96DB-C34DAF2E2C58}"/>
    <cellStyle name="Comma 3 3 5 3 4 3 2" xfId="25478" xr:uid="{44346907-4D97-4EFC-A585-08780CD0F960}"/>
    <cellStyle name="Comma 3 3 5 3 4 3 2 2" xfId="56302" xr:uid="{A0B767D2-5C61-4785-83D3-F08C207B7208}"/>
    <cellStyle name="Comma 3 3 5 3 4 3 3" xfId="40892" xr:uid="{ACAC9C3B-E434-460E-8804-AE7EF9BB0DD5}"/>
    <cellStyle name="Comma 3 3 5 3 4 4" xfId="17669" xr:uid="{E2D73E58-7822-4D5A-B496-6D60FE8695C7}"/>
    <cellStyle name="Comma 3 3 5 3 4 4 2" xfId="48493" xr:uid="{A7CFD13F-0C2B-46BB-8D97-33F95A0F95AD}"/>
    <cellStyle name="Comma 3 3 5 3 4 5" xfId="33083" xr:uid="{AD61CE1C-24E3-4027-88D3-6F696C280F43}"/>
    <cellStyle name="Comma 3 3 5 3 5" xfId="4160" xr:uid="{1BE83CB2-659B-4E95-A850-9F2933B2B04D}"/>
    <cellStyle name="Comma 3 3 5 3 5 2" xfId="11971" xr:uid="{409FA1EE-0800-4A58-9132-A70D7AB4E1AB}"/>
    <cellStyle name="Comma 3 3 5 3 5 2 2" xfId="27382" xr:uid="{6E9B546B-1AFD-4442-A67C-A0524751AB68}"/>
    <cellStyle name="Comma 3 3 5 3 5 2 2 2" xfId="58206" xr:uid="{8E4DC793-F7C3-474B-9193-5671D1DF0EB5}"/>
    <cellStyle name="Comma 3 3 5 3 5 2 3" xfId="42796" xr:uid="{77490199-88F4-453B-B577-F127CFB813D7}"/>
    <cellStyle name="Comma 3 3 5 3 5 3" xfId="19573" xr:uid="{5889B2B5-6E91-4E1C-A075-4BA0842734EC}"/>
    <cellStyle name="Comma 3 3 5 3 5 3 2" xfId="50397" xr:uid="{255818B2-8152-4785-83B3-74FC6F296670}"/>
    <cellStyle name="Comma 3 3 5 3 5 4" xfId="34987" xr:uid="{D193119A-5A6D-456E-BC9E-D6E96F7F25FC}"/>
    <cellStyle name="Comma 3 3 5 3 6" xfId="8168" xr:uid="{ED624F6C-6480-41C8-8C03-46477AC70B8F}"/>
    <cellStyle name="Comma 3 3 5 3 6 2" xfId="23579" xr:uid="{CD3AEF42-9778-44F0-8185-2F245E2AFBA8}"/>
    <cellStyle name="Comma 3 3 5 3 6 2 2" xfId="54403" xr:uid="{FF04E66D-D9DC-4DAF-B4B4-B50092A2EB76}"/>
    <cellStyle name="Comma 3 3 5 3 6 3" xfId="38993" xr:uid="{AC62B414-1E3D-4080-B03A-2522A790BC4B}"/>
    <cellStyle name="Comma 3 3 5 3 7" xfId="15770" xr:uid="{64C3EDA3-33FF-41B5-8983-429301B13E12}"/>
    <cellStyle name="Comma 3 3 5 3 7 2" xfId="46594" xr:uid="{7137E20D-42D1-4E00-80D2-025AC00BF584}"/>
    <cellStyle name="Comma 3 3 5 3 8" xfId="31184" xr:uid="{7996A245-03A0-416F-84EA-DC07BC938467}"/>
    <cellStyle name="Comma 3 3 5 4" xfId="777" xr:uid="{74129799-2F99-43BF-85F7-783EEF8770AC}"/>
    <cellStyle name="Comma 3 3 5 4 2" xfId="2676" xr:uid="{759B80A6-5891-4303-B9B8-BCD291D3E5D2}"/>
    <cellStyle name="Comma 3 3 5 4 2 2" xfId="6479" xr:uid="{E5DF515A-F808-4C13-BEB8-F9DD3BB79035}"/>
    <cellStyle name="Comma 3 3 5 4 2 2 2" xfId="14290" xr:uid="{FF5DC4E7-318F-41F4-99CD-98EC7B762B4B}"/>
    <cellStyle name="Comma 3 3 5 4 2 2 2 2" xfId="29701" xr:uid="{3E6AA75D-CA10-48A1-8DD8-563FA7D508B0}"/>
    <cellStyle name="Comma 3 3 5 4 2 2 2 2 2" xfId="60525" xr:uid="{01565600-3F76-4267-A0EF-5C36F889304A}"/>
    <cellStyle name="Comma 3 3 5 4 2 2 2 3" xfId="45115" xr:uid="{7677E15C-9AE0-4378-B106-1249B08CBAEE}"/>
    <cellStyle name="Comma 3 3 5 4 2 2 3" xfId="21892" xr:uid="{026B50E2-9A35-4CFA-9CC5-D10184A6C013}"/>
    <cellStyle name="Comma 3 3 5 4 2 2 3 2" xfId="52716" xr:uid="{5711D429-7F60-43B8-9F86-624A49EA5CB6}"/>
    <cellStyle name="Comma 3 3 5 4 2 2 4" xfId="37306" xr:uid="{83BCBA42-53B3-40B0-909F-C8AADE2F946B}"/>
    <cellStyle name="Comma 3 3 5 4 2 3" xfId="10487" xr:uid="{41A7BC42-AAEC-43ED-A895-800086D9F2E6}"/>
    <cellStyle name="Comma 3 3 5 4 2 3 2" xfId="25898" xr:uid="{6674F2EF-6175-4749-8011-1F6DE80BB1ED}"/>
    <cellStyle name="Comma 3 3 5 4 2 3 2 2" xfId="56722" xr:uid="{506296A1-FCF1-4BDA-8469-7A47004BAFFE}"/>
    <cellStyle name="Comma 3 3 5 4 2 3 3" xfId="41312" xr:uid="{7BF2F968-B533-4FBF-AC87-F7060229D375}"/>
    <cellStyle name="Comma 3 3 5 4 2 4" xfId="18089" xr:uid="{BF3D2D0D-36FB-470E-8055-FF0094399C28}"/>
    <cellStyle name="Comma 3 3 5 4 2 4 2" xfId="48913" xr:uid="{E9B5C159-C35C-499C-A8DC-02ADF1D2352F}"/>
    <cellStyle name="Comma 3 3 5 4 2 5" xfId="33503" xr:uid="{B2C3A6F3-2BFF-4A8F-965A-6D18DFD56436}"/>
    <cellStyle name="Comma 3 3 5 4 3" xfId="4580" xr:uid="{294CD3CB-30AD-49E8-BACA-8B5E06405A76}"/>
    <cellStyle name="Comma 3 3 5 4 3 2" xfId="12391" xr:uid="{7C25B0D3-7979-4DAD-80BB-834A460A85F6}"/>
    <cellStyle name="Comma 3 3 5 4 3 2 2" xfId="27802" xr:uid="{250C320A-C6CD-4BC7-AA89-2321EDBCF79F}"/>
    <cellStyle name="Comma 3 3 5 4 3 2 2 2" xfId="58626" xr:uid="{3117AD08-AB95-40BD-ACC0-7E4007772E5B}"/>
    <cellStyle name="Comma 3 3 5 4 3 2 3" xfId="43216" xr:uid="{8BA48605-4E22-4EA6-96E8-BAC6D3596E9B}"/>
    <cellStyle name="Comma 3 3 5 4 3 3" xfId="19993" xr:uid="{DAB9A4A9-DE5C-4D57-8497-3C93FBF0DB8D}"/>
    <cellStyle name="Comma 3 3 5 4 3 3 2" xfId="50817" xr:uid="{C854AE96-74BF-4A98-8983-D67DBDA2CA6B}"/>
    <cellStyle name="Comma 3 3 5 4 3 4" xfId="35407" xr:uid="{128D0D78-3589-406C-BFD5-60A3D9DC8EFB}"/>
    <cellStyle name="Comma 3 3 5 4 4" xfId="8588" xr:uid="{6AC23401-7271-4CC1-A060-127B9BC7DB2F}"/>
    <cellStyle name="Comma 3 3 5 4 4 2" xfId="23999" xr:uid="{CCF7FFA2-0258-451E-9C88-F86B5045C421}"/>
    <cellStyle name="Comma 3 3 5 4 4 2 2" xfId="54823" xr:uid="{A2B73BED-AFE1-4DB2-8F55-F0A7FC57A55B}"/>
    <cellStyle name="Comma 3 3 5 4 4 3" xfId="39413" xr:uid="{40AFF02B-BF5E-49D2-9C64-1CDC2E23B750}"/>
    <cellStyle name="Comma 3 3 5 4 5" xfId="16190" xr:uid="{E4B83114-E745-4EBA-9E9D-31EBBE6022F3}"/>
    <cellStyle name="Comma 3 3 5 4 5 2" xfId="47014" xr:uid="{0A0470AB-A99E-4709-8D93-1AC09DC2678B}"/>
    <cellStyle name="Comma 3 3 5 4 6" xfId="31604" xr:uid="{77806846-15A6-4CA1-8EF1-CDDD867C1E5B}"/>
    <cellStyle name="Comma 3 3 5 5" xfId="1410" xr:uid="{67596FF9-A36E-4304-BCF2-5F4AE8F325ED}"/>
    <cellStyle name="Comma 3 3 5 5 2" xfId="3309" xr:uid="{4FD13A37-4B70-4752-80A3-8BD4EE760BA1}"/>
    <cellStyle name="Comma 3 3 5 5 2 2" xfId="7112" xr:uid="{96336E7A-1743-4E93-A813-C50348EBE1D3}"/>
    <cellStyle name="Comma 3 3 5 5 2 2 2" xfId="14923" xr:uid="{06C8C03E-C1E0-42F2-8546-1A6FAC178712}"/>
    <cellStyle name="Comma 3 3 5 5 2 2 2 2" xfId="30334" xr:uid="{50AEE75D-B3BC-4160-AF61-3ACCF3F0A34A}"/>
    <cellStyle name="Comma 3 3 5 5 2 2 2 2 2" xfId="61158" xr:uid="{79C9B51E-803C-47E6-936E-A70541A520C8}"/>
    <cellStyle name="Comma 3 3 5 5 2 2 2 3" xfId="45748" xr:uid="{36E4BB79-9E6B-4CBF-908C-13886CB0F238}"/>
    <cellStyle name="Comma 3 3 5 5 2 2 3" xfId="22525" xr:uid="{3292BBBE-8400-4C5B-A667-134ADFB1AE38}"/>
    <cellStyle name="Comma 3 3 5 5 2 2 3 2" xfId="53349" xr:uid="{D69EE24B-CAFA-4549-9DCE-C3DA706CFCED}"/>
    <cellStyle name="Comma 3 3 5 5 2 2 4" xfId="37939" xr:uid="{A0965C54-174D-4620-A7D4-ABEC88ECAB40}"/>
    <cellStyle name="Comma 3 3 5 5 2 3" xfId="11120" xr:uid="{15ACB416-DC5F-46B7-A0E5-ECDBF1CECE34}"/>
    <cellStyle name="Comma 3 3 5 5 2 3 2" xfId="26531" xr:uid="{DEE9E934-8933-456B-BE03-438568E1292F}"/>
    <cellStyle name="Comma 3 3 5 5 2 3 2 2" xfId="57355" xr:uid="{B277CC37-0F76-4C02-91F2-E7F31121D69F}"/>
    <cellStyle name="Comma 3 3 5 5 2 3 3" xfId="41945" xr:uid="{262F7094-203F-4C5E-90D5-C86DCFE3BF61}"/>
    <cellStyle name="Comma 3 3 5 5 2 4" xfId="18722" xr:uid="{8118C84B-1D1C-41E9-BF31-93C738001657}"/>
    <cellStyle name="Comma 3 3 5 5 2 4 2" xfId="49546" xr:uid="{8E9E7623-FEE7-4B86-8A93-B06DD91493E9}"/>
    <cellStyle name="Comma 3 3 5 5 2 5" xfId="34136" xr:uid="{B3C3A40B-5451-4B49-8076-22A623A46E29}"/>
    <cellStyle name="Comma 3 3 5 5 3" xfId="5213" xr:uid="{ACDC97E4-F396-4E50-B15E-A591E3900DC5}"/>
    <cellStyle name="Comma 3 3 5 5 3 2" xfId="13024" xr:uid="{27E28039-2D9C-43B1-80F9-8D9072195EAF}"/>
    <cellStyle name="Comma 3 3 5 5 3 2 2" xfId="28435" xr:uid="{95BF1D5A-981D-4DA6-8A22-3063AB49AF10}"/>
    <cellStyle name="Comma 3 3 5 5 3 2 2 2" xfId="59259" xr:uid="{CBBCF800-CD45-41D7-BE5C-38620BBB9C7E}"/>
    <cellStyle name="Comma 3 3 5 5 3 2 3" xfId="43849" xr:uid="{605F26B8-2A1C-41AB-92E2-6928EA5FDD07}"/>
    <cellStyle name="Comma 3 3 5 5 3 3" xfId="20626" xr:uid="{322E807B-0D88-4723-A2E6-85063DABDA03}"/>
    <cellStyle name="Comma 3 3 5 5 3 3 2" xfId="51450" xr:uid="{DE6F1B14-ED0A-4660-BE9A-2882BDF4ACAF}"/>
    <cellStyle name="Comma 3 3 5 5 3 4" xfId="36040" xr:uid="{480A584C-22CC-425F-8839-310573BD0247}"/>
    <cellStyle name="Comma 3 3 5 5 4" xfId="9221" xr:uid="{866A7E6D-7155-4067-B649-A5108F30E664}"/>
    <cellStyle name="Comma 3 3 5 5 4 2" xfId="24632" xr:uid="{8246625C-EEB9-4E40-AF25-DEAA2096F038}"/>
    <cellStyle name="Comma 3 3 5 5 4 2 2" xfId="55456" xr:uid="{5BBFA730-A5E1-4145-8A0F-5FF9F9043BB8}"/>
    <cellStyle name="Comma 3 3 5 5 4 3" xfId="40046" xr:uid="{74855FC7-1E6A-4882-B59E-4DC1CA08BC43}"/>
    <cellStyle name="Comma 3 3 5 5 5" xfId="16823" xr:uid="{C5E96F91-A350-493D-9C73-F2DEB83AC5E0}"/>
    <cellStyle name="Comma 3 3 5 5 5 2" xfId="47647" xr:uid="{B4CF8D61-66D1-4D85-B35D-B6DE8212D0F5}"/>
    <cellStyle name="Comma 3 3 5 5 6" xfId="32237" xr:uid="{50E64540-3F9B-45B0-89BA-82BC0FE11A51}"/>
    <cellStyle name="Comma 3 3 5 6" xfId="2043" xr:uid="{1B52EC96-8789-41F7-B03B-F2EA12165279}"/>
    <cellStyle name="Comma 3 3 5 6 2" xfId="5846" xr:uid="{DBDDBE28-B256-4FB3-8F0E-A18E4D9E1239}"/>
    <cellStyle name="Comma 3 3 5 6 2 2" xfId="13657" xr:uid="{382A13EF-EDCD-4132-B3E6-CC5CF57C4B37}"/>
    <cellStyle name="Comma 3 3 5 6 2 2 2" xfId="29068" xr:uid="{9CD37A08-4916-4D92-83F1-61A14843058F}"/>
    <cellStyle name="Comma 3 3 5 6 2 2 2 2" xfId="59892" xr:uid="{AD14B921-78D7-4F40-91B3-571AA290AACC}"/>
    <cellStyle name="Comma 3 3 5 6 2 2 3" xfId="44482" xr:uid="{BB4AA125-E3AA-446F-861C-72122A185CC4}"/>
    <cellStyle name="Comma 3 3 5 6 2 3" xfId="21259" xr:uid="{C8893BAF-3EFC-4A47-B337-9BA483B66AA3}"/>
    <cellStyle name="Comma 3 3 5 6 2 3 2" xfId="52083" xr:uid="{1F2A86EE-8A96-4159-BC8A-0A614DB9DA1D}"/>
    <cellStyle name="Comma 3 3 5 6 2 4" xfId="36673" xr:uid="{F9E3599B-F2D6-4E57-8ADF-53D6F8E612BF}"/>
    <cellStyle name="Comma 3 3 5 6 3" xfId="9854" xr:uid="{4568899B-49F3-42A4-823C-F5F2B81D1AC5}"/>
    <cellStyle name="Comma 3 3 5 6 3 2" xfId="25265" xr:uid="{1742F9ED-7A82-49CF-966A-03D67560DBA8}"/>
    <cellStyle name="Comma 3 3 5 6 3 2 2" xfId="56089" xr:uid="{266CB183-CB27-46C0-840E-B3757283A8F6}"/>
    <cellStyle name="Comma 3 3 5 6 3 3" xfId="40679" xr:uid="{06F32A24-ADEA-4E5D-9137-30973D6C16C7}"/>
    <cellStyle name="Comma 3 3 5 6 4" xfId="17456" xr:uid="{38DD39E7-6197-4E05-9326-C9E888C580FE}"/>
    <cellStyle name="Comma 3 3 5 6 4 2" xfId="48280" xr:uid="{DE3A5C35-AEC7-4060-83B9-02BCCF86A2C1}"/>
    <cellStyle name="Comma 3 3 5 6 5" xfId="32870" xr:uid="{93596D44-E654-4D0D-B4ED-640924EBCB89}"/>
    <cellStyle name="Comma 3 3 5 7" xfId="3947" xr:uid="{008EAAF7-9C53-4864-A018-ABA00FEE15B3}"/>
    <cellStyle name="Comma 3 3 5 7 2" xfId="11758" xr:uid="{9AC92BBF-3CAD-469D-BB46-DB2021093E74}"/>
    <cellStyle name="Comma 3 3 5 7 2 2" xfId="27169" xr:uid="{1CF26666-CE7F-4326-B7C3-3ED770FC25F2}"/>
    <cellStyle name="Comma 3 3 5 7 2 2 2" xfId="57993" xr:uid="{18AD8403-3798-4B67-AF5F-B9B9321564D6}"/>
    <cellStyle name="Comma 3 3 5 7 2 3" xfId="42583" xr:uid="{CCDFB52F-A697-47B2-A6F6-E0B359252235}"/>
    <cellStyle name="Comma 3 3 5 7 3" xfId="19360" xr:uid="{55F7F332-67A8-44F0-8280-517B1B2CE6F2}"/>
    <cellStyle name="Comma 3 3 5 7 3 2" xfId="50184" xr:uid="{43C37ABB-D306-47FD-B1BB-92762F19E652}"/>
    <cellStyle name="Comma 3 3 5 7 4" xfId="34774" xr:uid="{E0583AE8-2FD8-4699-8D29-0CD4F39485EB}"/>
    <cellStyle name="Comma 3 3 5 8" xfId="7955" xr:uid="{AE8710E1-FB30-4E39-A97F-0BACBCEE110D}"/>
    <cellStyle name="Comma 3 3 5 8 2" xfId="23366" xr:uid="{3F54BEBF-3262-48F2-8DDA-7EC18F3B5179}"/>
    <cellStyle name="Comma 3 3 5 8 2 2" xfId="54190" xr:uid="{B1FC6105-48F6-42E5-93FD-5000D84F88D7}"/>
    <cellStyle name="Comma 3 3 5 8 3" xfId="38780" xr:uid="{5F2BEC44-6F4D-4084-BB52-084935F270B4}"/>
    <cellStyle name="Comma 3 3 5 9" xfId="7746" xr:uid="{46C70035-DDD0-4300-8DAC-2105460420E2}"/>
    <cellStyle name="Comma 3 3 5 9 2" xfId="23157" xr:uid="{A78A2FA9-8F9F-43A6-8849-F38159E7DADF}"/>
    <cellStyle name="Comma 3 3 5 9 2 2" xfId="53981" xr:uid="{83467945-027F-4041-88F9-D25E33BA52B4}"/>
    <cellStyle name="Comma 3 3 5 9 3" xfId="38571" xr:uid="{FB995CB2-9FAE-4212-8A2E-3F7B526BC7DC}"/>
    <cellStyle name="Comma 3 3 6" xfId="521" xr:uid="{42550761-4FCE-4820-8866-F230120A6CDA}"/>
    <cellStyle name="Comma 3 3 6 2" xfId="1154" xr:uid="{E2567E48-6459-4702-941B-4152B28FDDE3}"/>
    <cellStyle name="Comma 3 3 6 2 2" xfId="3053" xr:uid="{83C82CD8-DC0A-4F2D-814B-2D84C5095FF5}"/>
    <cellStyle name="Comma 3 3 6 2 2 2" xfId="6856" xr:uid="{79F97B0A-754D-4019-8AF0-83A7A41B2E24}"/>
    <cellStyle name="Comma 3 3 6 2 2 2 2" xfId="14667" xr:uid="{12CCF4E0-771F-41CB-9F07-7835703C3034}"/>
    <cellStyle name="Comma 3 3 6 2 2 2 2 2" xfId="30078" xr:uid="{DB8D7CEF-3695-4E1A-B6AE-638F39F9CD1D}"/>
    <cellStyle name="Comma 3 3 6 2 2 2 2 2 2" xfId="60902" xr:uid="{D93AD6C3-10A3-4452-924E-76DBC4957F99}"/>
    <cellStyle name="Comma 3 3 6 2 2 2 2 3" xfId="45492" xr:uid="{AB54F8BF-03CE-4BFD-A8D4-CCCE2DEB7079}"/>
    <cellStyle name="Comma 3 3 6 2 2 2 3" xfId="22269" xr:uid="{74F8C569-7B92-4363-9D0D-EF9A6FDB30FF}"/>
    <cellStyle name="Comma 3 3 6 2 2 2 3 2" xfId="53093" xr:uid="{46D834B4-E1B6-45A1-8235-15BA24B7AFD9}"/>
    <cellStyle name="Comma 3 3 6 2 2 2 4" xfId="37683" xr:uid="{7A3B4B9D-B4E2-4895-9CE4-6B3527A6C155}"/>
    <cellStyle name="Comma 3 3 6 2 2 3" xfId="10864" xr:uid="{0AC9DD72-0DF3-484D-AE0B-87428FF5BC8E}"/>
    <cellStyle name="Comma 3 3 6 2 2 3 2" xfId="26275" xr:uid="{6B24D4A0-B584-4B0B-B737-F6FC1237DEAE}"/>
    <cellStyle name="Comma 3 3 6 2 2 3 2 2" xfId="57099" xr:uid="{C0BA8ACD-F16C-4B09-88EC-B10BB89D2D42}"/>
    <cellStyle name="Comma 3 3 6 2 2 3 3" xfId="41689" xr:uid="{97572948-DFBA-4BB0-AE41-65B5EA10042A}"/>
    <cellStyle name="Comma 3 3 6 2 2 4" xfId="18466" xr:uid="{A0293DDC-F511-4C05-803E-DAC9BAE424D2}"/>
    <cellStyle name="Comma 3 3 6 2 2 4 2" xfId="49290" xr:uid="{075EA590-7AA5-4B97-8DF9-3FAF6D8A198B}"/>
    <cellStyle name="Comma 3 3 6 2 2 5" xfId="33880" xr:uid="{9407796E-46DC-4FE5-AF5D-21302A30B5E1}"/>
    <cellStyle name="Comma 3 3 6 2 3" xfId="4957" xr:uid="{2F65D633-F4A6-4AD7-8FAA-3CCC3B250AE3}"/>
    <cellStyle name="Comma 3 3 6 2 3 2" xfId="12768" xr:uid="{C3ABD6BA-06ED-4E3D-833B-7531D235633D}"/>
    <cellStyle name="Comma 3 3 6 2 3 2 2" xfId="28179" xr:uid="{E73E3F0F-00BA-43D3-A7CE-2A5158E2626A}"/>
    <cellStyle name="Comma 3 3 6 2 3 2 2 2" xfId="59003" xr:uid="{63249CC5-BEBA-49A8-A171-C7A64C4958B2}"/>
    <cellStyle name="Comma 3 3 6 2 3 2 3" xfId="43593" xr:uid="{0C10DE9B-19C3-4D39-9A5A-2330B9DEC169}"/>
    <cellStyle name="Comma 3 3 6 2 3 3" xfId="20370" xr:uid="{2BD7844A-472B-49B7-A55D-CA91221E681D}"/>
    <cellStyle name="Comma 3 3 6 2 3 3 2" xfId="51194" xr:uid="{D065D7F3-B84F-4F3B-B781-C71DE3018A19}"/>
    <cellStyle name="Comma 3 3 6 2 3 4" xfId="35784" xr:uid="{9267DBD4-58EF-4A85-BABE-F888D810E81B}"/>
    <cellStyle name="Comma 3 3 6 2 4" xfId="8965" xr:uid="{A40EA2A2-E6FB-49F8-9E08-D076FEF19A1D}"/>
    <cellStyle name="Comma 3 3 6 2 4 2" xfId="24376" xr:uid="{BBE83473-576C-4347-BC4D-CBC56FFFF865}"/>
    <cellStyle name="Comma 3 3 6 2 4 2 2" xfId="55200" xr:uid="{85B43A8F-E3B6-4025-8BDE-3ED20094E729}"/>
    <cellStyle name="Comma 3 3 6 2 4 3" xfId="39790" xr:uid="{4D2D345B-24FD-455F-95FE-38EF38F0F1C3}"/>
    <cellStyle name="Comma 3 3 6 2 5" xfId="16567" xr:uid="{CF926313-AD05-47E7-B54B-5B0967B35BC5}"/>
    <cellStyle name="Comma 3 3 6 2 5 2" xfId="47391" xr:uid="{AC44FA0A-1FD7-426C-9E39-95ED68E548AE}"/>
    <cellStyle name="Comma 3 3 6 2 6" xfId="31981" xr:uid="{5907EEE1-88B5-4642-95EE-51F13A4303F6}"/>
    <cellStyle name="Comma 3 3 6 3" xfId="1787" xr:uid="{A43D733F-9C46-41EE-A356-24EA64072DD9}"/>
    <cellStyle name="Comma 3 3 6 3 2" xfId="3686" xr:uid="{34B13476-6418-4315-8777-6E0857253DE2}"/>
    <cellStyle name="Comma 3 3 6 3 2 2" xfId="7489" xr:uid="{D9F75128-ABC7-4C44-B01D-03890F965DB1}"/>
    <cellStyle name="Comma 3 3 6 3 2 2 2" xfId="15300" xr:uid="{9978645D-0FE7-43EE-92B5-86291293F169}"/>
    <cellStyle name="Comma 3 3 6 3 2 2 2 2" xfId="30711" xr:uid="{0942961B-82C1-4E0A-9594-C5DD2941C72E}"/>
    <cellStyle name="Comma 3 3 6 3 2 2 2 2 2" xfId="61535" xr:uid="{344FDFA5-11BC-4FC7-934A-99F3F4D697A7}"/>
    <cellStyle name="Comma 3 3 6 3 2 2 2 3" xfId="46125" xr:uid="{877EF2F5-CBF9-4115-8216-A58705504224}"/>
    <cellStyle name="Comma 3 3 6 3 2 2 3" xfId="22902" xr:uid="{89EFF37E-6B5D-4C56-9F7D-B034E4E258AA}"/>
    <cellStyle name="Comma 3 3 6 3 2 2 3 2" xfId="53726" xr:uid="{840B6AAC-2EB4-4EBA-AA18-087BCD9F5523}"/>
    <cellStyle name="Comma 3 3 6 3 2 2 4" xfId="38316" xr:uid="{F8A8F986-026E-4EB4-BCD3-50F97D1F62BF}"/>
    <cellStyle name="Comma 3 3 6 3 2 3" xfId="11497" xr:uid="{35ABF312-54C2-4BC2-93F4-EAB7FD606847}"/>
    <cellStyle name="Comma 3 3 6 3 2 3 2" xfId="26908" xr:uid="{C62C7980-EFB3-4D10-8252-7F9EA9B9093A}"/>
    <cellStyle name="Comma 3 3 6 3 2 3 2 2" xfId="57732" xr:uid="{AC1DC31F-9BE2-40BE-A7F3-C3D41A6099AD}"/>
    <cellStyle name="Comma 3 3 6 3 2 3 3" xfId="42322" xr:uid="{A35D34CB-E7C5-4FF6-BB54-B8DD078F5A8C}"/>
    <cellStyle name="Comma 3 3 6 3 2 4" xfId="19099" xr:uid="{414E5EB4-8485-40B6-A864-ED714551DB4C}"/>
    <cellStyle name="Comma 3 3 6 3 2 4 2" xfId="49923" xr:uid="{D8F5AD02-BC5C-4A7F-8085-4D461AB6ECD4}"/>
    <cellStyle name="Comma 3 3 6 3 2 5" xfId="34513" xr:uid="{22AEC23D-2CCF-45BA-800C-92B207B9161C}"/>
    <cellStyle name="Comma 3 3 6 3 3" xfId="5590" xr:uid="{EB5A509B-CBB9-4056-8517-07C8AE5988E0}"/>
    <cellStyle name="Comma 3 3 6 3 3 2" xfId="13401" xr:uid="{A73D0C7F-6998-415C-8567-2B1E86C8CAAA}"/>
    <cellStyle name="Comma 3 3 6 3 3 2 2" xfId="28812" xr:uid="{D4B66E47-BEB5-4D04-8E36-C60890867513}"/>
    <cellStyle name="Comma 3 3 6 3 3 2 2 2" xfId="59636" xr:uid="{73A1B6A5-732D-4677-8CD2-AA68A2229C1E}"/>
    <cellStyle name="Comma 3 3 6 3 3 2 3" xfId="44226" xr:uid="{F97E5DF5-B0E0-4F82-861A-4FDF00C6975F}"/>
    <cellStyle name="Comma 3 3 6 3 3 3" xfId="21003" xr:uid="{B7BB32EF-714D-4AA8-AC56-3B1BDADBF607}"/>
    <cellStyle name="Comma 3 3 6 3 3 3 2" xfId="51827" xr:uid="{CF64BF78-28EA-4382-8CE1-AEB024122204}"/>
    <cellStyle name="Comma 3 3 6 3 3 4" xfId="36417" xr:uid="{6451E42B-EC3F-45B8-928A-6CBCDA80E50B}"/>
    <cellStyle name="Comma 3 3 6 3 4" xfId="9598" xr:uid="{C6E542B2-C3CF-4EA3-879D-B3D306591B2D}"/>
    <cellStyle name="Comma 3 3 6 3 4 2" xfId="25009" xr:uid="{643EC680-E983-4A61-B266-BB6DF1883371}"/>
    <cellStyle name="Comma 3 3 6 3 4 2 2" xfId="55833" xr:uid="{99C33F57-C600-4496-A7A6-358209E1DE09}"/>
    <cellStyle name="Comma 3 3 6 3 4 3" xfId="40423" xr:uid="{71E1B71B-4873-422C-A5CC-0FD6C6742112}"/>
    <cellStyle name="Comma 3 3 6 3 5" xfId="17200" xr:uid="{6DBD839C-D66E-495F-B583-342BD779B3FA}"/>
    <cellStyle name="Comma 3 3 6 3 5 2" xfId="48024" xr:uid="{FB1977B2-CB5E-4685-860E-18C392E3ACBC}"/>
    <cellStyle name="Comma 3 3 6 3 6" xfId="32614" xr:uid="{F4B9374A-F771-4357-BBD1-3F0682CECC28}"/>
    <cellStyle name="Comma 3 3 6 4" xfId="2420" xr:uid="{4896C176-5B4F-4813-ADD7-4E7F83C8345F}"/>
    <cellStyle name="Comma 3 3 6 4 2" xfId="6223" xr:uid="{B7DA6BD9-0230-45B7-AEBD-79495431277B}"/>
    <cellStyle name="Comma 3 3 6 4 2 2" xfId="14034" xr:uid="{B2EF987A-BE6F-4791-ABB3-4BD8E905EB90}"/>
    <cellStyle name="Comma 3 3 6 4 2 2 2" xfId="29445" xr:uid="{308B13C6-41E0-4EC5-A25B-30844120BA27}"/>
    <cellStyle name="Comma 3 3 6 4 2 2 2 2" xfId="60269" xr:uid="{1C8B42DE-1F93-4191-AF7D-4158DD0C0B11}"/>
    <cellStyle name="Comma 3 3 6 4 2 2 3" xfId="44859" xr:uid="{841776FC-2D25-44B6-8C75-4E7772FB5331}"/>
    <cellStyle name="Comma 3 3 6 4 2 3" xfId="21636" xr:uid="{2AB2495D-CD5A-4F67-AE7E-E5647F29EBEF}"/>
    <cellStyle name="Comma 3 3 6 4 2 3 2" xfId="52460" xr:uid="{918966A8-D7FD-4096-8537-7494D1417E12}"/>
    <cellStyle name="Comma 3 3 6 4 2 4" xfId="37050" xr:uid="{167FC490-E320-4932-9F3F-8BB99CA8FCB7}"/>
    <cellStyle name="Comma 3 3 6 4 3" xfId="10231" xr:uid="{A101EC62-1E3D-424B-A919-A7EA014939FE}"/>
    <cellStyle name="Comma 3 3 6 4 3 2" xfId="25642" xr:uid="{120FEE63-AC5D-4826-AB53-A23C8AEFFCA6}"/>
    <cellStyle name="Comma 3 3 6 4 3 2 2" xfId="56466" xr:uid="{93802E2A-226E-44A4-BDA2-6FDA68897EC6}"/>
    <cellStyle name="Comma 3 3 6 4 3 3" xfId="41056" xr:uid="{4CE9C78C-AB71-41D6-815E-19234A476BD8}"/>
    <cellStyle name="Comma 3 3 6 4 4" xfId="17833" xr:uid="{D16D8E66-A1C9-4C7C-B767-EE84AB3DE077}"/>
    <cellStyle name="Comma 3 3 6 4 4 2" xfId="48657" xr:uid="{92B069F6-A10C-4F20-BD46-19B05EF92649}"/>
    <cellStyle name="Comma 3 3 6 4 5" xfId="33247" xr:uid="{31018A94-903C-4B2F-85E9-DC1BE9A696BD}"/>
    <cellStyle name="Comma 3 3 6 5" xfId="4324" xr:uid="{EDA2720C-CEEF-4789-8BF1-96579D5BB300}"/>
    <cellStyle name="Comma 3 3 6 5 2" xfId="12135" xr:uid="{BB5C0EE0-C80E-4335-BBED-70C9403B10F5}"/>
    <cellStyle name="Comma 3 3 6 5 2 2" xfId="27546" xr:uid="{A7D07D13-3399-44FC-A7FE-102497E566FF}"/>
    <cellStyle name="Comma 3 3 6 5 2 2 2" xfId="58370" xr:uid="{90688771-44D6-4638-9ED2-E4AFFDF6E02B}"/>
    <cellStyle name="Comma 3 3 6 5 2 3" xfId="42960" xr:uid="{2B5F9833-4DF8-43EB-9712-7596B98E4AB4}"/>
    <cellStyle name="Comma 3 3 6 5 3" xfId="19737" xr:uid="{5D491C20-D602-4920-A9B3-14506DF29DE1}"/>
    <cellStyle name="Comma 3 3 6 5 3 2" xfId="50561" xr:uid="{F4673B93-0F8E-4F7E-AB81-9947309E256B}"/>
    <cellStyle name="Comma 3 3 6 5 4" xfId="35151" xr:uid="{537AC518-30DE-4965-916C-076982FA3719}"/>
    <cellStyle name="Comma 3 3 6 6" xfId="8332" xr:uid="{8150FC4A-C372-4B87-8635-E4EAFB448F2D}"/>
    <cellStyle name="Comma 3 3 6 6 2" xfId="23743" xr:uid="{C11B4300-EB92-41CD-930D-97142C60E464}"/>
    <cellStyle name="Comma 3 3 6 6 2 2" xfId="54567" xr:uid="{65C1D455-8718-415C-A70F-A46EC30D2000}"/>
    <cellStyle name="Comma 3 3 6 6 3" xfId="39157" xr:uid="{33DC9D35-5E50-48A0-B306-9B7D05F634B3}"/>
    <cellStyle name="Comma 3 3 6 7" xfId="15934" xr:uid="{14C4850C-C773-4616-832D-E06AFE768C14}"/>
    <cellStyle name="Comma 3 3 6 7 2" xfId="46758" xr:uid="{D78CE762-7962-4413-9419-39376D8933AA}"/>
    <cellStyle name="Comma 3 3 6 8" xfId="31348" xr:uid="{2F59AA04-B576-42EE-9AC1-D879749C4EDA}"/>
    <cellStyle name="Comma 3 3 7" xfId="312" xr:uid="{820D221B-07BD-4A43-B8F3-394D4C9EEF40}"/>
    <cellStyle name="Comma 3 3 7 2" xfId="945" xr:uid="{97FEBF4B-20A0-40A9-BCD2-52720527C90D}"/>
    <cellStyle name="Comma 3 3 7 2 2" xfId="2844" xr:uid="{00A1ED10-5761-4BEC-9457-E68A64ACB8DF}"/>
    <cellStyle name="Comma 3 3 7 2 2 2" xfId="6647" xr:uid="{DBA0458D-3ECB-4E8C-B0CB-E581C9A28923}"/>
    <cellStyle name="Comma 3 3 7 2 2 2 2" xfId="14458" xr:uid="{18F16107-77BE-45E0-A695-C0B214949CC7}"/>
    <cellStyle name="Comma 3 3 7 2 2 2 2 2" xfId="29869" xr:uid="{C8271FA6-E88F-4657-91F4-E4FDCBF6FCEC}"/>
    <cellStyle name="Comma 3 3 7 2 2 2 2 2 2" xfId="60693" xr:uid="{B36DC015-1F5E-49CE-AA03-DEEDD1391C04}"/>
    <cellStyle name="Comma 3 3 7 2 2 2 2 3" xfId="45283" xr:uid="{A59A6319-6587-4219-A246-0FC86CF86513}"/>
    <cellStyle name="Comma 3 3 7 2 2 2 3" xfId="22060" xr:uid="{11CD9E88-14BA-4BD2-B97B-A48D73892AF5}"/>
    <cellStyle name="Comma 3 3 7 2 2 2 3 2" xfId="52884" xr:uid="{750E54DF-281D-4210-89E8-55E7B202F721}"/>
    <cellStyle name="Comma 3 3 7 2 2 2 4" xfId="37474" xr:uid="{97506296-A897-4B93-AB92-E32D43917939}"/>
    <cellStyle name="Comma 3 3 7 2 2 3" xfId="10655" xr:uid="{6350B869-3355-43D3-A148-020B01E3CDBC}"/>
    <cellStyle name="Comma 3 3 7 2 2 3 2" xfId="26066" xr:uid="{30DDC8C0-AD81-4A22-9B36-3669E0D54C14}"/>
    <cellStyle name="Comma 3 3 7 2 2 3 2 2" xfId="56890" xr:uid="{3FA517A9-2FE2-4988-BCF1-DBDC8AC5AC76}"/>
    <cellStyle name="Comma 3 3 7 2 2 3 3" xfId="41480" xr:uid="{D56E66E4-E21D-4EFF-9E69-88BDCD240464}"/>
    <cellStyle name="Comma 3 3 7 2 2 4" xfId="18257" xr:uid="{C21F07A6-247A-47C1-9DE4-0B7F43103606}"/>
    <cellStyle name="Comma 3 3 7 2 2 4 2" xfId="49081" xr:uid="{47FA9DC6-990E-4FC1-9102-BAB7DA5DD137}"/>
    <cellStyle name="Comma 3 3 7 2 2 5" xfId="33671" xr:uid="{97CFA6E6-5566-4044-8100-A05B5E6F56FB}"/>
    <cellStyle name="Comma 3 3 7 2 3" xfId="4748" xr:uid="{7A1C3FA4-B6C7-4BA9-86C4-120F32D1E158}"/>
    <cellStyle name="Comma 3 3 7 2 3 2" xfId="12559" xr:uid="{5BCA3E9A-9161-4CD7-B639-2BF0AEF4F63D}"/>
    <cellStyle name="Comma 3 3 7 2 3 2 2" xfId="27970" xr:uid="{26EBA376-0C04-48F1-8943-D66A4E8D83FD}"/>
    <cellStyle name="Comma 3 3 7 2 3 2 2 2" xfId="58794" xr:uid="{F0151420-6810-4892-905F-D654EB1E6683}"/>
    <cellStyle name="Comma 3 3 7 2 3 2 3" xfId="43384" xr:uid="{30D78CFB-F972-4159-B9FE-B37BD9F4257C}"/>
    <cellStyle name="Comma 3 3 7 2 3 3" xfId="20161" xr:uid="{915AD6C1-4D4A-42B0-81DD-01EF25DE4FA0}"/>
    <cellStyle name="Comma 3 3 7 2 3 3 2" xfId="50985" xr:uid="{DD7BE52D-9789-4243-935B-C0142101AD84}"/>
    <cellStyle name="Comma 3 3 7 2 3 4" xfId="35575" xr:uid="{2AC79E63-CB15-4BB6-91ED-AE914403595C}"/>
    <cellStyle name="Comma 3 3 7 2 4" xfId="8756" xr:uid="{3A8D38AA-6336-4FB9-8F32-884E08A617F8}"/>
    <cellStyle name="Comma 3 3 7 2 4 2" xfId="24167" xr:uid="{55E82F8F-02BF-4562-B889-A56F8685032C}"/>
    <cellStyle name="Comma 3 3 7 2 4 2 2" xfId="54991" xr:uid="{3BF4D0EF-7D62-4AA1-AA60-FD62C81670DC}"/>
    <cellStyle name="Comma 3 3 7 2 4 3" xfId="39581" xr:uid="{721D3452-A97D-41EB-9B7D-913A04A57404}"/>
    <cellStyle name="Comma 3 3 7 2 5" xfId="16358" xr:uid="{F0D9B9C7-34DD-4896-800E-CB66D02BDABF}"/>
    <cellStyle name="Comma 3 3 7 2 5 2" xfId="47182" xr:uid="{DFABB52F-BC65-4BEF-AFBD-84215721B312}"/>
    <cellStyle name="Comma 3 3 7 2 6" xfId="31772" xr:uid="{CBE3A592-14B0-432E-AE58-F229C64A5853}"/>
    <cellStyle name="Comma 3 3 7 3" xfId="1578" xr:uid="{9BE26196-8471-41A1-ACDE-A1D5DDC9AACF}"/>
    <cellStyle name="Comma 3 3 7 3 2" xfId="3477" xr:uid="{2791F460-6238-4CCC-98B2-FEDED6B081C5}"/>
    <cellStyle name="Comma 3 3 7 3 2 2" xfId="7280" xr:uid="{CB8831E8-7043-49B1-9A5D-9CBE7E293598}"/>
    <cellStyle name="Comma 3 3 7 3 2 2 2" xfId="15091" xr:uid="{6EDEACA5-EF7B-4D18-88D6-5FCFC0226880}"/>
    <cellStyle name="Comma 3 3 7 3 2 2 2 2" xfId="30502" xr:uid="{9A22204B-EB23-4F33-8295-67D81A0D631F}"/>
    <cellStyle name="Comma 3 3 7 3 2 2 2 2 2" xfId="61326" xr:uid="{B3C1EBE9-E1BF-4589-AF17-45D7B86ED8AC}"/>
    <cellStyle name="Comma 3 3 7 3 2 2 2 3" xfId="45916" xr:uid="{3378944F-A941-4A56-836A-F70239DA7BBA}"/>
    <cellStyle name="Comma 3 3 7 3 2 2 3" xfId="22693" xr:uid="{6D35D911-8D54-47BF-A2D1-084B9EEC34F7}"/>
    <cellStyle name="Comma 3 3 7 3 2 2 3 2" xfId="53517" xr:uid="{AD11D6E2-CBB2-4CE4-854F-189170EAAE9F}"/>
    <cellStyle name="Comma 3 3 7 3 2 2 4" xfId="38107" xr:uid="{E226E5DC-D36B-4A14-A79F-84E6EE9AA2AE}"/>
    <cellStyle name="Comma 3 3 7 3 2 3" xfId="11288" xr:uid="{BBAE9A68-1742-409C-BE52-BBB5285630A2}"/>
    <cellStyle name="Comma 3 3 7 3 2 3 2" xfId="26699" xr:uid="{E7A0A96E-72E2-46D8-BBDC-B103079E6828}"/>
    <cellStyle name="Comma 3 3 7 3 2 3 2 2" xfId="57523" xr:uid="{9E6563DA-70EE-4CCF-BF73-74047E91F42E}"/>
    <cellStyle name="Comma 3 3 7 3 2 3 3" xfId="42113" xr:uid="{0911FA53-6500-413B-A135-C6669D41D6BB}"/>
    <cellStyle name="Comma 3 3 7 3 2 4" xfId="18890" xr:uid="{09E9CFB7-A849-4371-9FC9-651DB6485C4A}"/>
    <cellStyle name="Comma 3 3 7 3 2 4 2" xfId="49714" xr:uid="{36048025-F756-44A0-91FD-4C42436FC08C}"/>
    <cellStyle name="Comma 3 3 7 3 2 5" xfId="34304" xr:uid="{C4F18A43-6A63-4591-B04D-006822370038}"/>
    <cellStyle name="Comma 3 3 7 3 3" xfId="5381" xr:uid="{B588CFF9-D890-4875-9BD9-34401EE9BF41}"/>
    <cellStyle name="Comma 3 3 7 3 3 2" xfId="13192" xr:uid="{68A0E3ED-9311-48DA-9281-85FB9D2BFEE4}"/>
    <cellStyle name="Comma 3 3 7 3 3 2 2" xfId="28603" xr:uid="{872826AD-CEDC-405A-B3A4-ED84FD9353C7}"/>
    <cellStyle name="Comma 3 3 7 3 3 2 2 2" xfId="59427" xr:uid="{589482E1-1378-4ECA-97AE-5752E3C5FB53}"/>
    <cellStyle name="Comma 3 3 7 3 3 2 3" xfId="44017" xr:uid="{1BA0D667-9539-465D-9661-5668DB697361}"/>
    <cellStyle name="Comma 3 3 7 3 3 3" xfId="20794" xr:uid="{45DFCD69-5A7B-43ED-BCA5-F033CA18E3E1}"/>
    <cellStyle name="Comma 3 3 7 3 3 3 2" xfId="51618" xr:uid="{E3A43CF1-4FE9-43FD-9C43-F83F9AD6A74A}"/>
    <cellStyle name="Comma 3 3 7 3 3 4" xfId="36208" xr:uid="{954E21E0-4898-4FD6-A1C4-C9D97DA20DCB}"/>
    <cellStyle name="Comma 3 3 7 3 4" xfId="9389" xr:uid="{F7ECFBB9-7634-4BED-A115-46594D90076E}"/>
    <cellStyle name="Comma 3 3 7 3 4 2" xfId="24800" xr:uid="{EE30A627-481C-4C6B-BAD9-93DBAE0437A3}"/>
    <cellStyle name="Comma 3 3 7 3 4 2 2" xfId="55624" xr:uid="{7F06298B-495E-4ADB-AAF8-08121D112EE0}"/>
    <cellStyle name="Comma 3 3 7 3 4 3" xfId="40214" xr:uid="{5001A196-EB72-42D3-AA2B-88F1B568C83F}"/>
    <cellStyle name="Comma 3 3 7 3 5" xfId="16991" xr:uid="{9E0B2B84-90D9-4D0F-BDAE-7ABD8256C900}"/>
    <cellStyle name="Comma 3 3 7 3 5 2" xfId="47815" xr:uid="{9E635095-D870-49E6-8BE5-571221DB09A1}"/>
    <cellStyle name="Comma 3 3 7 3 6" xfId="32405" xr:uid="{28EBAF3F-E054-43FD-9E1C-B97084B696EA}"/>
    <cellStyle name="Comma 3 3 7 4" xfId="2211" xr:uid="{62394189-6B9E-4D7E-8FAE-9D620952BA03}"/>
    <cellStyle name="Comma 3 3 7 4 2" xfId="6014" xr:uid="{9CB7825F-7F40-4323-8860-532E49B225C3}"/>
    <cellStyle name="Comma 3 3 7 4 2 2" xfId="13825" xr:uid="{3AC4934E-6D46-4F61-8053-F751A72C2519}"/>
    <cellStyle name="Comma 3 3 7 4 2 2 2" xfId="29236" xr:uid="{DF8B1594-DD27-4C0B-B18E-C86E89FB2F83}"/>
    <cellStyle name="Comma 3 3 7 4 2 2 2 2" xfId="60060" xr:uid="{C51C546D-5159-4A2F-A05E-61921E8294CC}"/>
    <cellStyle name="Comma 3 3 7 4 2 2 3" xfId="44650" xr:uid="{FC38AB04-780C-457A-8151-450701ADAB7C}"/>
    <cellStyle name="Comma 3 3 7 4 2 3" xfId="21427" xr:uid="{C514032C-F4E7-4EC5-B55B-B12AF452CF2E}"/>
    <cellStyle name="Comma 3 3 7 4 2 3 2" xfId="52251" xr:uid="{584D06B2-CA40-4B59-B9D5-73D01FFFF7F1}"/>
    <cellStyle name="Comma 3 3 7 4 2 4" xfId="36841" xr:uid="{B907DEB4-3A6C-4ADF-8CE3-586280E1DC78}"/>
    <cellStyle name="Comma 3 3 7 4 3" xfId="10022" xr:uid="{F7A2BEC0-CFCB-44CF-BBA6-DA9ACF6590C5}"/>
    <cellStyle name="Comma 3 3 7 4 3 2" xfId="25433" xr:uid="{3FE4304B-95AB-4CB4-9704-E0CC60CC05B0}"/>
    <cellStyle name="Comma 3 3 7 4 3 2 2" xfId="56257" xr:uid="{0AE4853C-F003-42B0-B169-C63327E0CA44}"/>
    <cellStyle name="Comma 3 3 7 4 3 3" xfId="40847" xr:uid="{63AF7031-6000-4DEA-B02F-6D0B07FFBCBF}"/>
    <cellStyle name="Comma 3 3 7 4 4" xfId="17624" xr:uid="{D32F06A0-DD06-4A7D-9D8F-1C8A78AD3396}"/>
    <cellStyle name="Comma 3 3 7 4 4 2" xfId="48448" xr:uid="{9B2056B3-97A8-4DDC-B5F8-FA0A605F6B1A}"/>
    <cellStyle name="Comma 3 3 7 4 5" xfId="33038" xr:uid="{D18344F7-2701-490B-8DC7-A3EF6D6BA4C9}"/>
    <cellStyle name="Comma 3 3 7 5" xfId="4115" xr:uid="{7609E8D5-28BC-4A4B-BEA2-01B01F0EC4D0}"/>
    <cellStyle name="Comma 3 3 7 5 2" xfId="11926" xr:uid="{8A2EDDD8-ACBB-45C7-94BB-AE0F41CB812A}"/>
    <cellStyle name="Comma 3 3 7 5 2 2" xfId="27337" xr:uid="{24D9AC4C-79B6-4518-9182-60D8F58E8172}"/>
    <cellStyle name="Comma 3 3 7 5 2 2 2" xfId="58161" xr:uid="{1089CCB3-138E-485B-BC0E-B07DBD0662A4}"/>
    <cellStyle name="Comma 3 3 7 5 2 3" xfId="42751" xr:uid="{A0472EEE-B292-41F7-9FCD-442737BBD3A2}"/>
    <cellStyle name="Comma 3 3 7 5 3" xfId="19528" xr:uid="{A02DCE52-44ED-4659-A1CC-9867C39FF63C}"/>
    <cellStyle name="Comma 3 3 7 5 3 2" xfId="50352" xr:uid="{CA4B5298-9A0F-46C1-83A5-8C623C958A35}"/>
    <cellStyle name="Comma 3 3 7 5 4" xfId="34942" xr:uid="{3A7E6E1D-2BFC-4EB0-9787-116941EFF7B8}"/>
    <cellStyle name="Comma 3 3 7 6" xfId="8123" xr:uid="{3C78DDFC-9AB1-4412-B71D-10779C060F7B}"/>
    <cellStyle name="Comma 3 3 7 6 2" xfId="23534" xr:uid="{23E47D9E-4FDD-412C-9573-BAFE43469A99}"/>
    <cellStyle name="Comma 3 3 7 6 2 2" xfId="54358" xr:uid="{ED35002E-1048-4F12-A9C3-4EF8DF4E1A04}"/>
    <cellStyle name="Comma 3 3 7 6 3" xfId="38948" xr:uid="{6A1CB3CA-59E0-4B03-9EEB-994BEDA5A901}"/>
    <cellStyle name="Comma 3 3 7 7" xfId="15725" xr:uid="{6C01470A-DBFB-4E60-82A7-BD622C52D0C2}"/>
    <cellStyle name="Comma 3 3 7 7 2" xfId="46549" xr:uid="{5DAAB1AC-9525-436C-A1B7-FDAE52471786}"/>
    <cellStyle name="Comma 3 3 7 8" xfId="31139" xr:uid="{D6DCA12D-CB68-446D-9323-FC98EE1D2D33}"/>
    <cellStyle name="Comma 3 3 8" xfId="732" xr:uid="{D947CC57-BE54-4F3A-9367-BCF3B54726C1}"/>
    <cellStyle name="Comma 3 3 8 2" xfId="2631" xr:uid="{780E735B-E198-4CDB-90EC-DA654C9A243A}"/>
    <cellStyle name="Comma 3 3 8 2 2" xfId="6434" xr:uid="{2F4032B5-3819-40EE-9EB6-078F451C9F3C}"/>
    <cellStyle name="Comma 3 3 8 2 2 2" xfId="14245" xr:uid="{2B7F1175-522A-43B4-A3EB-5A49DEEDE79C}"/>
    <cellStyle name="Comma 3 3 8 2 2 2 2" xfId="29656" xr:uid="{18EF4035-68A4-4C24-8E4D-1B3A5E02DF49}"/>
    <cellStyle name="Comma 3 3 8 2 2 2 2 2" xfId="60480" xr:uid="{9F6179CC-F6B5-46C2-A99B-CBA2A5930AF2}"/>
    <cellStyle name="Comma 3 3 8 2 2 2 3" xfId="45070" xr:uid="{A9DBC609-ED30-4879-8394-ADDE7E06436D}"/>
    <cellStyle name="Comma 3 3 8 2 2 3" xfId="21847" xr:uid="{E3DDC9E0-8353-47AD-B3D1-96004D2230EA}"/>
    <cellStyle name="Comma 3 3 8 2 2 3 2" xfId="52671" xr:uid="{FDCF2115-F85E-47B2-81DD-358794EE3E4A}"/>
    <cellStyle name="Comma 3 3 8 2 2 4" xfId="37261" xr:uid="{D4E87185-8EB8-482E-9CCE-F33F7D933047}"/>
    <cellStyle name="Comma 3 3 8 2 3" xfId="10442" xr:uid="{E6F7D8E6-F25F-4B9A-A8A7-D1101FCBC2C0}"/>
    <cellStyle name="Comma 3 3 8 2 3 2" xfId="25853" xr:uid="{D5B2B3B4-E906-401C-8DD4-C3D3EDF9535A}"/>
    <cellStyle name="Comma 3 3 8 2 3 2 2" xfId="56677" xr:uid="{85ABDA18-FE49-42F4-9E2A-584721A7DD8B}"/>
    <cellStyle name="Comma 3 3 8 2 3 3" xfId="41267" xr:uid="{28B016FE-88C2-4218-A20B-2A0918C63352}"/>
    <cellStyle name="Comma 3 3 8 2 4" xfId="18044" xr:uid="{02BDF6DF-2902-4FA6-B955-B3B574CD5790}"/>
    <cellStyle name="Comma 3 3 8 2 4 2" xfId="48868" xr:uid="{8F3041AA-401C-4446-9918-E5030EE7D966}"/>
    <cellStyle name="Comma 3 3 8 2 5" xfId="33458" xr:uid="{82D20007-CB84-44D3-B7C6-C379018087B7}"/>
    <cellStyle name="Comma 3 3 8 3" xfId="4535" xr:uid="{682134DE-F6E0-46BF-A1D7-2788D3861A69}"/>
    <cellStyle name="Comma 3 3 8 3 2" xfId="12346" xr:uid="{3A8F1C84-A12D-4934-B8F0-D5E324057D13}"/>
    <cellStyle name="Comma 3 3 8 3 2 2" xfId="27757" xr:uid="{00D7A2D1-3DDD-49CA-B126-73E4173AFD4C}"/>
    <cellStyle name="Comma 3 3 8 3 2 2 2" xfId="58581" xr:uid="{03CC4ECE-347B-4D0B-A5DA-05EC2C03E291}"/>
    <cellStyle name="Comma 3 3 8 3 2 3" xfId="43171" xr:uid="{7782398C-894A-4149-9842-C28BF96D5D91}"/>
    <cellStyle name="Comma 3 3 8 3 3" xfId="19948" xr:uid="{1E78FDA1-6AED-4AD2-B8F9-7B5CBC4F908B}"/>
    <cellStyle name="Comma 3 3 8 3 3 2" xfId="50772" xr:uid="{1A8E3D73-1A9E-474F-ABD1-A03CDACFA049}"/>
    <cellStyle name="Comma 3 3 8 3 4" xfId="35362" xr:uid="{17384735-7D14-4939-92DA-F9389C34AA33}"/>
    <cellStyle name="Comma 3 3 8 4" xfId="8543" xr:uid="{76F4E50E-E5A5-4C5C-B0A0-4720B9C13A21}"/>
    <cellStyle name="Comma 3 3 8 4 2" xfId="23954" xr:uid="{5E264A51-384E-43BD-AB77-B6009597F9FA}"/>
    <cellStyle name="Comma 3 3 8 4 2 2" xfId="54778" xr:uid="{3EF2394D-3D3D-4A1E-A98E-47D8E7E467B8}"/>
    <cellStyle name="Comma 3 3 8 4 3" xfId="39368" xr:uid="{C8E5D48A-752F-40EC-A5DD-C90C49AFA4CD}"/>
    <cellStyle name="Comma 3 3 8 5" xfId="16145" xr:uid="{4124511F-106C-4BA1-95AC-3FCB6CEB2E13}"/>
    <cellStyle name="Comma 3 3 8 5 2" xfId="46969" xr:uid="{1C6F910F-868E-454E-9DC8-AB6306B11B97}"/>
    <cellStyle name="Comma 3 3 8 6" xfId="31559" xr:uid="{753DC5D0-F3EB-4827-BA81-70F95425F919}"/>
    <cellStyle name="Comma 3 3 9" xfId="1365" xr:uid="{4414D07E-764A-4710-B00E-B573D6FF7D7B}"/>
    <cellStyle name="Comma 3 3 9 2" xfId="3264" xr:uid="{7806D0C2-EEB7-45E1-9874-AD88FF217A67}"/>
    <cellStyle name="Comma 3 3 9 2 2" xfId="7067" xr:uid="{57D8C5ED-CBF2-4863-B91E-FC58C5EBA655}"/>
    <cellStyle name="Comma 3 3 9 2 2 2" xfId="14878" xr:uid="{B618A279-4D5A-419E-95C6-F45CB88DB400}"/>
    <cellStyle name="Comma 3 3 9 2 2 2 2" xfId="30289" xr:uid="{333D7293-E1CE-47E1-83A5-FCB0DFED63CD}"/>
    <cellStyle name="Comma 3 3 9 2 2 2 2 2" xfId="61113" xr:uid="{5440846A-509E-41A9-97F7-4000025CB203}"/>
    <cellStyle name="Comma 3 3 9 2 2 2 3" xfId="45703" xr:uid="{29AD03BD-606D-44DA-A982-7FE2D8AE916D}"/>
    <cellStyle name="Comma 3 3 9 2 2 3" xfId="22480" xr:uid="{7F017B11-F11F-4153-BD3A-E1C797B6633B}"/>
    <cellStyle name="Comma 3 3 9 2 2 3 2" xfId="53304" xr:uid="{58A06878-9B2A-4D73-AB0D-6C9623E3EF4C}"/>
    <cellStyle name="Comma 3 3 9 2 2 4" xfId="37894" xr:uid="{114D0AC3-BDF6-40A4-933E-8960CCD537E4}"/>
    <cellStyle name="Comma 3 3 9 2 3" xfId="11075" xr:uid="{CF84934D-C065-4F5C-94EB-2CFA52F852AC}"/>
    <cellStyle name="Comma 3 3 9 2 3 2" xfId="26486" xr:uid="{896165B8-D8CC-4CBD-8B06-6EA563CBD04A}"/>
    <cellStyle name="Comma 3 3 9 2 3 2 2" xfId="57310" xr:uid="{47FB125F-62CF-4B78-9E87-8AE36624278A}"/>
    <cellStyle name="Comma 3 3 9 2 3 3" xfId="41900" xr:uid="{590AA151-9161-4D2E-A663-92DD5A0A72FB}"/>
    <cellStyle name="Comma 3 3 9 2 4" xfId="18677" xr:uid="{5A70DF48-F518-4FB6-9E46-65CF373687AE}"/>
    <cellStyle name="Comma 3 3 9 2 4 2" xfId="49501" xr:uid="{40E343B9-C56B-478A-930D-3A456CB3AE68}"/>
    <cellStyle name="Comma 3 3 9 2 5" xfId="34091" xr:uid="{50091E77-933E-4E50-97FF-00952C706044}"/>
    <cellStyle name="Comma 3 3 9 3" xfId="5168" xr:uid="{A8423BE8-9C4E-4804-AFA0-40B9B788D57D}"/>
    <cellStyle name="Comma 3 3 9 3 2" xfId="12979" xr:uid="{CFC65CDC-FA9C-4F7E-AD26-FE8841F75B03}"/>
    <cellStyle name="Comma 3 3 9 3 2 2" xfId="28390" xr:uid="{64643E2F-1A0E-49B3-993C-E55360A547EA}"/>
    <cellStyle name="Comma 3 3 9 3 2 2 2" xfId="59214" xr:uid="{076D9823-91FD-4A76-AFC8-0A5EB0AD6EFC}"/>
    <cellStyle name="Comma 3 3 9 3 2 3" xfId="43804" xr:uid="{6EE2423F-35B5-403C-9452-FBB0612F61AF}"/>
    <cellStyle name="Comma 3 3 9 3 3" xfId="20581" xr:uid="{5031BBA9-5584-4A42-ABBB-A7CB4808164D}"/>
    <cellStyle name="Comma 3 3 9 3 3 2" xfId="51405" xr:uid="{B97E547A-42F4-4FEC-881E-63D4EE948DD1}"/>
    <cellStyle name="Comma 3 3 9 3 4" xfId="35995" xr:uid="{2BF30213-CC6F-41F8-813D-51B7720FD918}"/>
    <cellStyle name="Comma 3 3 9 4" xfId="9176" xr:uid="{A0868412-427A-4681-A1D2-292A0BC4EC1F}"/>
    <cellStyle name="Comma 3 3 9 4 2" xfId="24587" xr:uid="{83F91E20-C9EC-429F-8C4B-E91150348DE4}"/>
    <cellStyle name="Comma 3 3 9 4 2 2" xfId="55411" xr:uid="{9D2217DE-EDA6-426F-BC38-8B4CB78F54A1}"/>
    <cellStyle name="Comma 3 3 9 4 3" xfId="40001" xr:uid="{14F739F0-3644-4A13-BB84-FECC406D9376}"/>
    <cellStyle name="Comma 3 3 9 5" xfId="16778" xr:uid="{8C6AB5DD-DA80-4F56-81B9-AF242EB7B227}"/>
    <cellStyle name="Comma 3 3 9 5 2" xfId="47602" xr:uid="{4F9E5C6F-51A0-412E-B3D6-B6F0D530AE93}"/>
    <cellStyle name="Comma 3 3 9 6" xfId="32192" xr:uid="{B5768CB2-C540-436F-AED8-34A6C70DB532}"/>
    <cellStyle name="Comma 3 4" xfId="113" xr:uid="{C980D69B-E5AC-4870-89F4-DA2AC9411DE7}"/>
    <cellStyle name="Comma 3 4 10" xfId="3917" xr:uid="{6A512CB3-9FA4-4C43-9E6B-0E36C1FD0718}"/>
    <cellStyle name="Comma 3 4 10 2" xfId="11728" xr:uid="{F3179E97-E163-4557-9E5B-6F2157CB9BA2}"/>
    <cellStyle name="Comma 3 4 10 2 2" xfId="27139" xr:uid="{800455A9-C5CE-447F-9C9D-0C62980D2990}"/>
    <cellStyle name="Comma 3 4 10 2 2 2" xfId="57963" xr:uid="{400DA5C0-90A1-4AC5-A5A8-1C8E9DBC56F9}"/>
    <cellStyle name="Comma 3 4 10 2 3" xfId="42553" xr:uid="{C5607B72-8F26-4285-90E5-4BE30A513702}"/>
    <cellStyle name="Comma 3 4 10 3" xfId="19330" xr:uid="{593B56D8-653F-4B6D-9F83-0678C9C868C8}"/>
    <cellStyle name="Comma 3 4 10 3 2" xfId="50154" xr:uid="{246D706C-9FDE-40B9-9BBB-92C29075055B}"/>
    <cellStyle name="Comma 3 4 10 4" xfId="34744" xr:uid="{F4A08868-6CE9-4C8D-AD29-EA54880DB68E}"/>
    <cellStyle name="Comma 3 4 11" xfId="7925" xr:uid="{C5516E99-B7C7-4429-820D-0E33492D6FE3}"/>
    <cellStyle name="Comma 3 4 11 2" xfId="23336" xr:uid="{9EAD19F3-1FAC-4014-B6E7-F9744163A102}"/>
    <cellStyle name="Comma 3 4 11 2 2" xfId="54160" xr:uid="{894FDF8B-BCEA-4A33-B6EC-F78C8F3311F8}"/>
    <cellStyle name="Comma 3 4 11 3" xfId="38750" xr:uid="{5FB1BC31-753E-4734-9FCD-B7816EB40EE8}"/>
    <cellStyle name="Comma 3 4 12" xfId="7716" xr:uid="{1B57BFF6-4BD5-450F-A3E3-E1B75359A2F7}"/>
    <cellStyle name="Comma 3 4 12 2" xfId="23127" xr:uid="{AA303C77-0A06-4555-BFF4-69418C8C54FA}"/>
    <cellStyle name="Comma 3 4 12 2 2" xfId="53951" xr:uid="{785AAB4D-A70A-4967-97E1-8735BEFA9E0F}"/>
    <cellStyle name="Comma 3 4 12 3" xfId="38541" xr:uid="{72416A30-ABBC-48E0-B3A3-3E12DC3D3D83}"/>
    <cellStyle name="Comma 3 4 13" xfId="15527" xr:uid="{35A35D70-CC5F-4A80-B680-4E672DD82C04}"/>
    <cellStyle name="Comma 3 4 13 2" xfId="46351" xr:uid="{2D969CEA-1DD9-4991-9C68-A9805FB0C749}"/>
    <cellStyle name="Comma 3 4 14" xfId="30941" xr:uid="{CD7CB1D8-D263-4A83-9FE7-5DF80132D72E}"/>
    <cellStyle name="Comma 3 4 2" xfId="198" xr:uid="{86E1E32D-4C35-4D3F-B0CD-3E70924283AE}"/>
    <cellStyle name="Comma 3 4 2 10" xfId="7801" xr:uid="{80340E29-81CE-483B-99AA-FCA49E8010D6}"/>
    <cellStyle name="Comma 3 4 2 10 2" xfId="23212" xr:uid="{CD59C395-E42F-419C-8F24-B632680D473D}"/>
    <cellStyle name="Comma 3 4 2 10 2 2" xfId="54036" xr:uid="{7A21FD8B-E375-402D-B347-79B41CBCB0F4}"/>
    <cellStyle name="Comma 3 4 2 10 3" xfId="38626" xr:uid="{7F4615FB-ADC6-4EC8-B572-84F4B0CD9814}"/>
    <cellStyle name="Comma 3 4 2 11" xfId="15612" xr:uid="{E05D68C4-44F4-45F7-9598-29D22F4A1D36}"/>
    <cellStyle name="Comma 3 4 2 11 2" xfId="46436" xr:uid="{D938C077-F0A1-4D54-9C10-5B200D7EEB48}"/>
    <cellStyle name="Comma 3 4 2 12" xfId="31026" xr:uid="{77A45D34-39FA-4CE4-984D-7E578ED6B453}"/>
    <cellStyle name="Comma 3 4 2 2" xfId="280" xr:uid="{8B360553-4D29-4E52-93CD-3E0A40CDCDA4}"/>
    <cellStyle name="Comma 3 4 2 2 10" xfId="15694" xr:uid="{9905980E-8149-4E82-8492-9C6C107581EF}"/>
    <cellStyle name="Comma 3 4 2 2 10 2" xfId="46518" xr:uid="{B61262C7-C93F-46F8-82B5-1FFFEB9A1606}"/>
    <cellStyle name="Comma 3 4 2 2 11" xfId="31108" xr:uid="{D9B0495E-E771-43B2-A36A-FFEEF72A587D}"/>
    <cellStyle name="Comma 3 4 2 2 2" xfId="703" xr:uid="{55396391-52C5-4D7E-B5A3-8A5D86AC709D}"/>
    <cellStyle name="Comma 3 4 2 2 2 2" xfId="1336" xr:uid="{36E828C8-B008-45C5-936A-391F3D6825BE}"/>
    <cellStyle name="Comma 3 4 2 2 2 2 2" xfId="3235" xr:uid="{C64BF397-B1FD-4356-9FCF-79CE0CBC27A7}"/>
    <cellStyle name="Comma 3 4 2 2 2 2 2 2" xfId="7038" xr:uid="{3C7B0EC4-9AC2-4440-859E-A1DDD8C57D52}"/>
    <cellStyle name="Comma 3 4 2 2 2 2 2 2 2" xfId="14849" xr:uid="{4823CBD1-AA20-4512-8DF9-79C3940E13FB}"/>
    <cellStyle name="Comma 3 4 2 2 2 2 2 2 2 2" xfId="30260" xr:uid="{840DDD31-88E2-4DDC-B6F5-B4A4865D380F}"/>
    <cellStyle name="Comma 3 4 2 2 2 2 2 2 2 2 2" xfId="61084" xr:uid="{0819A7F0-462A-4A04-8998-EDEBECD64BBC}"/>
    <cellStyle name="Comma 3 4 2 2 2 2 2 2 2 3" xfId="45674" xr:uid="{877CFCB3-04C0-46C9-9A63-8CDED9496470}"/>
    <cellStyle name="Comma 3 4 2 2 2 2 2 2 3" xfId="22451" xr:uid="{6E7EA781-923A-49FB-83B4-94E216CD904B}"/>
    <cellStyle name="Comma 3 4 2 2 2 2 2 2 3 2" xfId="53275" xr:uid="{24F91302-5D90-44B5-B620-72F67F2C43D2}"/>
    <cellStyle name="Comma 3 4 2 2 2 2 2 2 4" xfId="37865" xr:uid="{94D63CA9-FB4B-40A9-A494-062C616DF1B2}"/>
    <cellStyle name="Comma 3 4 2 2 2 2 2 3" xfId="11046" xr:uid="{6B48692A-C0AD-4D13-947F-B1F95028FE85}"/>
    <cellStyle name="Comma 3 4 2 2 2 2 2 3 2" xfId="26457" xr:uid="{056B557E-4B06-4233-B050-4C094F6F40F4}"/>
    <cellStyle name="Comma 3 4 2 2 2 2 2 3 2 2" xfId="57281" xr:uid="{19C666AF-F830-4716-A39B-E572AB11CACC}"/>
    <cellStyle name="Comma 3 4 2 2 2 2 2 3 3" xfId="41871" xr:uid="{481BFB51-748D-4180-A1B4-E298EFF2A474}"/>
    <cellStyle name="Comma 3 4 2 2 2 2 2 4" xfId="18648" xr:uid="{36543CDC-97F4-4CD6-9CC0-986E1165ABA2}"/>
    <cellStyle name="Comma 3 4 2 2 2 2 2 4 2" xfId="49472" xr:uid="{D6D451E0-EA01-4ECE-8D86-DF3B9EA10A3E}"/>
    <cellStyle name="Comma 3 4 2 2 2 2 2 5" xfId="34062" xr:uid="{B8D71F57-BA06-4270-B6EE-21A4B3F5BD15}"/>
    <cellStyle name="Comma 3 4 2 2 2 2 3" xfId="5139" xr:uid="{191AD16B-A500-4B0C-8B43-6E501ED9BD3E}"/>
    <cellStyle name="Comma 3 4 2 2 2 2 3 2" xfId="12950" xr:uid="{7A40E0A9-FFCC-49FF-8375-AE6A5033B4FB}"/>
    <cellStyle name="Comma 3 4 2 2 2 2 3 2 2" xfId="28361" xr:uid="{8E71FE17-D335-4ACC-91CE-4BE835B8DF0D}"/>
    <cellStyle name="Comma 3 4 2 2 2 2 3 2 2 2" xfId="59185" xr:uid="{1118E5B0-5878-4883-910A-E95A5D026E6E}"/>
    <cellStyle name="Comma 3 4 2 2 2 2 3 2 3" xfId="43775" xr:uid="{BE2C3865-7D95-49CE-8219-C7E744B190B7}"/>
    <cellStyle name="Comma 3 4 2 2 2 2 3 3" xfId="20552" xr:uid="{4EDB2A66-62BD-456F-8A4F-F055DD43F18F}"/>
    <cellStyle name="Comma 3 4 2 2 2 2 3 3 2" xfId="51376" xr:uid="{823AFD6D-B0D1-4286-8ED3-7912D129C706}"/>
    <cellStyle name="Comma 3 4 2 2 2 2 3 4" xfId="35966" xr:uid="{1187B96E-0212-4F68-A946-1337C61B8C7C}"/>
    <cellStyle name="Comma 3 4 2 2 2 2 4" xfId="9147" xr:uid="{D4643D1D-ED01-4C4F-9443-B1E79B6B6350}"/>
    <cellStyle name="Comma 3 4 2 2 2 2 4 2" xfId="24558" xr:uid="{E0FFA46C-EF6E-424A-8538-B6C4A8476251}"/>
    <cellStyle name="Comma 3 4 2 2 2 2 4 2 2" xfId="55382" xr:uid="{EF84ED34-64A6-48B8-B652-0B0F2F6A2FC6}"/>
    <cellStyle name="Comma 3 4 2 2 2 2 4 3" xfId="39972" xr:uid="{06F5D08E-F2FD-4712-805C-7CB378ADB28B}"/>
    <cellStyle name="Comma 3 4 2 2 2 2 5" xfId="16749" xr:uid="{3D45ABF8-5199-41E5-ABC1-F5B5EABBAA09}"/>
    <cellStyle name="Comma 3 4 2 2 2 2 5 2" xfId="47573" xr:uid="{09375147-196F-4DAB-AE61-26186EF12C41}"/>
    <cellStyle name="Comma 3 4 2 2 2 2 6" xfId="32163" xr:uid="{62C72BDE-32D7-4E9C-8D71-69186B5DCD0E}"/>
    <cellStyle name="Comma 3 4 2 2 2 3" xfId="1969" xr:uid="{1E3824C1-D0D8-4622-B451-3F53858BA8A4}"/>
    <cellStyle name="Comma 3 4 2 2 2 3 2" xfId="3868" xr:uid="{69FA789A-AF82-4D1E-BB67-CFF77506A788}"/>
    <cellStyle name="Comma 3 4 2 2 2 3 2 2" xfId="7671" xr:uid="{BF19E7BB-D11F-456C-95C1-1190A7EE80E5}"/>
    <cellStyle name="Comma 3 4 2 2 2 3 2 2 2" xfId="15482" xr:uid="{55913074-8411-4CF9-AB2C-A67DC1BABD24}"/>
    <cellStyle name="Comma 3 4 2 2 2 3 2 2 2 2" xfId="30893" xr:uid="{F9D7BDF1-16AB-4A9A-AC1D-88B2C9E046AD}"/>
    <cellStyle name="Comma 3 4 2 2 2 3 2 2 2 2 2" xfId="61717" xr:uid="{FFB2F45C-2F6F-4B2D-9D38-B85EE212902F}"/>
    <cellStyle name="Comma 3 4 2 2 2 3 2 2 2 3" xfId="46307" xr:uid="{01BA2A2F-7CEF-4AC7-B431-8E1F1597231A}"/>
    <cellStyle name="Comma 3 4 2 2 2 3 2 2 3" xfId="23084" xr:uid="{9C253F80-9642-48BB-B346-10D37F0BC74F}"/>
    <cellStyle name="Comma 3 4 2 2 2 3 2 2 3 2" xfId="53908" xr:uid="{D9118364-E0BD-481A-A75F-D0EDA537F0F1}"/>
    <cellStyle name="Comma 3 4 2 2 2 3 2 2 4" xfId="38498" xr:uid="{B8B90D5E-4EDB-4803-AD68-1063A45FAB83}"/>
    <cellStyle name="Comma 3 4 2 2 2 3 2 3" xfId="11679" xr:uid="{DF80CE45-FF83-4A7C-9194-B0420786C14D}"/>
    <cellStyle name="Comma 3 4 2 2 2 3 2 3 2" xfId="27090" xr:uid="{9AC15745-E6E3-4BD0-9557-A812E555DA95}"/>
    <cellStyle name="Comma 3 4 2 2 2 3 2 3 2 2" xfId="57914" xr:uid="{A4CA9B57-6063-4BF8-AEB2-F093BA84B8B0}"/>
    <cellStyle name="Comma 3 4 2 2 2 3 2 3 3" xfId="42504" xr:uid="{C834B78D-CB99-45DB-8D45-F39451C23FD4}"/>
    <cellStyle name="Comma 3 4 2 2 2 3 2 4" xfId="19281" xr:uid="{3F9FEE49-375C-4DE0-899D-FD3AFF24B3EB}"/>
    <cellStyle name="Comma 3 4 2 2 2 3 2 4 2" xfId="50105" xr:uid="{E714A9CA-8F0B-4469-952B-027FD0C88D53}"/>
    <cellStyle name="Comma 3 4 2 2 2 3 2 5" xfId="34695" xr:uid="{C7ABAA35-995E-481A-A856-843C08CED51A}"/>
    <cellStyle name="Comma 3 4 2 2 2 3 3" xfId="5772" xr:uid="{881A054D-E96D-4204-8F71-1484F3CC2329}"/>
    <cellStyle name="Comma 3 4 2 2 2 3 3 2" xfId="13583" xr:uid="{A0EA7934-1BDD-47BE-8749-02F9E6978436}"/>
    <cellStyle name="Comma 3 4 2 2 2 3 3 2 2" xfId="28994" xr:uid="{7E4E1509-2DAA-48DE-8AD3-F522DE00E217}"/>
    <cellStyle name="Comma 3 4 2 2 2 3 3 2 2 2" xfId="59818" xr:uid="{0195BBA0-449A-4690-93F9-5E549773E4AB}"/>
    <cellStyle name="Comma 3 4 2 2 2 3 3 2 3" xfId="44408" xr:uid="{869474DB-E81A-42F7-AA94-924580F0A77C}"/>
    <cellStyle name="Comma 3 4 2 2 2 3 3 3" xfId="21185" xr:uid="{4A057532-20F8-412A-84DE-1F93B1FB4976}"/>
    <cellStyle name="Comma 3 4 2 2 2 3 3 3 2" xfId="52009" xr:uid="{A4DB4AB7-0198-4E88-8EC0-2427DBAA4BAE}"/>
    <cellStyle name="Comma 3 4 2 2 2 3 3 4" xfId="36599" xr:uid="{A3D6D4DE-A446-4FAC-B688-83231B759702}"/>
    <cellStyle name="Comma 3 4 2 2 2 3 4" xfId="9780" xr:uid="{0F0A7112-018C-40C3-BE95-04ACA1150501}"/>
    <cellStyle name="Comma 3 4 2 2 2 3 4 2" xfId="25191" xr:uid="{8D9CA41A-F1AF-4297-AF6B-87BE8DCE13A7}"/>
    <cellStyle name="Comma 3 4 2 2 2 3 4 2 2" xfId="56015" xr:uid="{F1387563-09AB-4A5C-9C65-6DDDAF76CDFA}"/>
    <cellStyle name="Comma 3 4 2 2 2 3 4 3" xfId="40605" xr:uid="{298D8FFB-2D6A-44C0-8CFC-2BC68ECAD1D7}"/>
    <cellStyle name="Comma 3 4 2 2 2 3 5" xfId="17382" xr:uid="{3EAD7BEA-F8A5-46F0-AF3D-F4E67817BAEF}"/>
    <cellStyle name="Comma 3 4 2 2 2 3 5 2" xfId="48206" xr:uid="{5A7C1263-DCED-4CDB-8A5A-F2E89CA8634C}"/>
    <cellStyle name="Comma 3 4 2 2 2 3 6" xfId="32796" xr:uid="{23D4FF6E-7294-4484-AC4F-D6D87223D8AB}"/>
    <cellStyle name="Comma 3 4 2 2 2 4" xfId="2602" xr:uid="{7EEE4C3A-129A-451C-AA03-55700929BBC7}"/>
    <cellStyle name="Comma 3 4 2 2 2 4 2" xfId="6405" xr:uid="{D4DEFCB0-5F2E-43E2-B99E-078D0D6A22F3}"/>
    <cellStyle name="Comma 3 4 2 2 2 4 2 2" xfId="14216" xr:uid="{955370B6-331D-42C8-A939-55D6194B9901}"/>
    <cellStyle name="Comma 3 4 2 2 2 4 2 2 2" xfId="29627" xr:uid="{D1996E89-7469-4185-98D5-ACFE45A07880}"/>
    <cellStyle name="Comma 3 4 2 2 2 4 2 2 2 2" xfId="60451" xr:uid="{E89F08C7-72BC-4BCD-9C85-1FF91F0B4EAC}"/>
    <cellStyle name="Comma 3 4 2 2 2 4 2 2 3" xfId="45041" xr:uid="{8557B9B6-06B5-43AB-82EC-B8B5A3CB2DCC}"/>
    <cellStyle name="Comma 3 4 2 2 2 4 2 3" xfId="21818" xr:uid="{51DE6E2D-BD79-4AE5-AA30-02C448D463D4}"/>
    <cellStyle name="Comma 3 4 2 2 2 4 2 3 2" xfId="52642" xr:uid="{41752173-0671-48F5-9CB2-7D4A14BB1F1C}"/>
    <cellStyle name="Comma 3 4 2 2 2 4 2 4" xfId="37232" xr:uid="{645A4AC8-3CB5-4D41-9BED-101155F40C79}"/>
    <cellStyle name="Comma 3 4 2 2 2 4 3" xfId="10413" xr:uid="{EE649DDF-3755-40D4-8ABB-485A2C77DE9D}"/>
    <cellStyle name="Comma 3 4 2 2 2 4 3 2" xfId="25824" xr:uid="{9F123293-9EF2-445B-8787-F5B2B7ADFBBC}"/>
    <cellStyle name="Comma 3 4 2 2 2 4 3 2 2" xfId="56648" xr:uid="{3E75A322-B61D-4849-B0FA-8C5618276162}"/>
    <cellStyle name="Comma 3 4 2 2 2 4 3 3" xfId="41238" xr:uid="{E8B883EF-2072-4F50-93EC-45210E20778C}"/>
    <cellStyle name="Comma 3 4 2 2 2 4 4" xfId="18015" xr:uid="{79A9BC4E-4BEC-46E0-883E-30F779F0AED8}"/>
    <cellStyle name="Comma 3 4 2 2 2 4 4 2" xfId="48839" xr:uid="{B1D59CE9-3088-4D6F-A5B5-EDE74E526FDD}"/>
    <cellStyle name="Comma 3 4 2 2 2 4 5" xfId="33429" xr:uid="{784DDEC3-CE9E-4B22-AA51-A5B1605E6339}"/>
    <cellStyle name="Comma 3 4 2 2 2 5" xfId="4506" xr:uid="{68EFF993-3ADC-4290-8B59-6B7CB9C2E436}"/>
    <cellStyle name="Comma 3 4 2 2 2 5 2" xfId="12317" xr:uid="{B5A241C7-5AFD-48BA-ADAD-A1F9CAC123D5}"/>
    <cellStyle name="Comma 3 4 2 2 2 5 2 2" xfId="27728" xr:uid="{54659741-AD88-40B2-B12B-82DD5F40D5D4}"/>
    <cellStyle name="Comma 3 4 2 2 2 5 2 2 2" xfId="58552" xr:uid="{1CBF2AB4-386E-403C-8329-6DF282DECBEB}"/>
    <cellStyle name="Comma 3 4 2 2 2 5 2 3" xfId="43142" xr:uid="{B455B033-4A11-4094-AE15-BAE7C2724757}"/>
    <cellStyle name="Comma 3 4 2 2 2 5 3" xfId="19919" xr:uid="{D7FD4619-C833-45AA-98AD-ED333D561B50}"/>
    <cellStyle name="Comma 3 4 2 2 2 5 3 2" xfId="50743" xr:uid="{3E3D8D8F-4C74-4417-9654-B1CCB69CD6B4}"/>
    <cellStyle name="Comma 3 4 2 2 2 5 4" xfId="35333" xr:uid="{BD207EF5-B184-41BB-8E0B-D31175557F35}"/>
    <cellStyle name="Comma 3 4 2 2 2 6" xfId="8514" xr:uid="{81B2ABC0-85C7-45F5-B27F-F1DD41A88679}"/>
    <cellStyle name="Comma 3 4 2 2 2 6 2" xfId="23925" xr:uid="{CAF3A525-3844-4EEC-8061-497C1C0F643A}"/>
    <cellStyle name="Comma 3 4 2 2 2 6 2 2" xfId="54749" xr:uid="{5E0F6563-737B-41CB-9837-D47CD468DB25}"/>
    <cellStyle name="Comma 3 4 2 2 2 6 3" xfId="39339" xr:uid="{6BF6E464-A5E6-41C1-BE75-ADDA9EFDC639}"/>
    <cellStyle name="Comma 3 4 2 2 2 7" xfId="16116" xr:uid="{62ED0D64-C817-4FDC-AD8C-7872CB3FDA54}"/>
    <cellStyle name="Comma 3 4 2 2 2 7 2" xfId="46940" xr:uid="{352FC555-57DA-4A64-B67F-F0B61C81EE57}"/>
    <cellStyle name="Comma 3 4 2 2 2 8" xfId="31530" xr:uid="{D403C1E3-2F2F-4B13-9970-CB0723336FCA}"/>
    <cellStyle name="Comma 3 4 2 2 3" xfId="494" xr:uid="{29FF0BD5-78F9-4BF3-9E2D-A4DADC1A775A}"/>
    <cellStyle name="Comma 3 4 2 2 3 2" xfId="1127" xr:uid="{6168491D-F033-45C1-B645-E0205E64A52F}"/>
    <cellStyle name="Comma 3 4 2 2 3 2 2" xfId="3026" xr:uid="{B3A0BBEB-6B1B-4041-B677-F8ABAE20C1D2}"/>
    <cellStyle name="Comma 3 4 2 2 3 2 2 2" xfId="6829" xr:uid="{536EB6E3-38B3-4D61-8103-9B250D6D2329}"/>
    <cellStyle name="Comma 3 4 2 2 3 2 2 2 2" xfId="14640" xr:uid="{5DC96B63-C6CB-4E81-9DEB-66E2AB174773}"/>
    <cellStyle name="Comma 3 4 2 2 3 2 2 2 2 2" xfId="30051" xr:uid="{D98F7222-1209-4174-BD5C-5FAA3D30ACF5}"/>
    <cellStyle name="Comma 3 4 2 2 3 2 2 2 2 2 2" xfId="60875" xr:uid="{E7700174-16B0-446D-81EE-331F43FAAECA}"/>
    <cellStyle name="Comma 3 4 2 2 3 2 2 2 2 3" xfId="45465" xr:uid="{745BD540-36B1-4C84-B66B-58AE9AB4CAC6}"/>
    <cellStyle name="Comma 3 4 2 2 3 2 2 2 3" xfId="22242" xr:uid="{3CE7D8EA-3A5F-4D5B-9B8C-1402D07725F4}"/>
    <cellStyle name="Comma 3 4 2 2 3 2 2 2 3 2" xfId="53066" xr:uid="{C3922D07-FBFC-4F75-BF26-7833F0EEFFD1}"/>
    <cellStyle name="Comma 3 4 2 2 3 2 2 2 4" xfId="37656" xr:uid="{4FD454BD-EE02-4DBD-883D-D222CC870BF0}"/>
    <cellStyle name="Comma 3 4 2 2 3 2 2 3" xfId="10837" xr:uid="{435EF321-F6FB-476D-B45C-9DC419158C5A}"/>
    <cellStyle name="Comma 3 4 2 2 3 2 2 3 2" xfId="26248" xr:uid="{83C08CD3-B518-482B-A36D-A774B2570ACB}"/>
    <cellStyle name="Comma 3 4 2 2 3 2 2 3 2 2" xfId="57072" xr:uid="{59E9FD64-C178-4438-85D9-735F78CAEB63}"/>
    <cellStyle name="Comma 3 4 2 2 3 2 2 3 3" xfId="41662" xr:uid="{004669DB-904B-4304-B031-C6EE5776063B}"/>
    <cellStyle name="Comma 3 4 2 2 3 2 2 4" xfId="18439" xr:uid="{EB9557E3-A47C-4866-9BBA-8F079E0A33E5}"/>
    <cellStyle name="Comma 3 4 2 2 3 2 2 4 2" xfId="49263" xr:uid="{CE5953E7-B120-40C6-986E-B956FBC69A0E}"/>
    <cellStyle name="Comma 3 4 2 2 3 2 2 5" xfId="33853" xr:uid="{E4BF67FA-DE4D-4C0E-ABAB-DF0B3731A963}"/>
    <cellStyle name="Comma 3 4 2 2 3 2 3" xfId="4930" xr:uid="{F0725E61-5121-484D-B1F8-4A70EB04CC5C}"/>
    <cellStyle name="Comma 3 4 2 2 3 2 3 2" xfId="12741" xr:uid="{0AD704E7-D8FF-4DC8-AF1D-8FFAE9508734}"/>
    <cellStyle name="Comma 3 4 2 2 3 2 3 2 2" xfId="28152" xr:uid="{A5F757E9-5B3E-43BC-8086-7152FF3D527B}"/>
    <cellStyle name="Comma 3 4 2 2 3 2 3 2 2 2" xfId="58976" xr:uid="{3911DD9C-A0B7-45D7-B666-92E807B11ED0}"/>
    <cellStyle name="Comma 3 4 2 2 3 2 3 2 3" xfId="43566" xr:uid="{62768054-4A79-40DF-8929-6D58F8A5B3DF}"/>
    <cellStyle name="Comma 3 4 2 2 3 2 3 3" xfId="20343" xr:uid="{EA9A80B9-B5AE-43F4-A8CD-6F8DEDFEE673}"/>
    <cellStyle name="Comma 3 4 2 2 3 2 3 3 2" xfId="51167" xr:uid="{7682D7C0-3733-431C-868E-CEC5612046D7}"/>
    <cellStyle name="Comma 3 4 2 2 3 2 3 4" xfId="35757" xr:uid="{7060D3F3-4B16-43A4-AE78-EF5ED0EE2411}"/>
    <cellStyle name="Comma 3 4 2 2 3 2 4" xfId="8938" xr:uid="{AD1B6123-99C2-4757-91BD-CB98C42DB6F8}"/>
    <cellStyle name="Comma 3 4 2 2 3 2 4 2" xfId="24349" xr:uid="{71E46E81-3A67-42B9-817E-CEA84CD0FACC}"/>
    <cellStyle name="Comma 3 4 2 2 3 2 4 2 2" xfId="55173" xr:uid="{27B9967F-C55E-4FA0-926D-7F82CC9C8975}"/>
    <cellStyle name="Comma 3 4 2 2 3 2 4 3" xfId="39763" xr:uid="{527F3975-35D7-466C-9EC8-0996B9796DAA}"/>
    <cellStyle name="Comma 3 4 2 2 3 2 5" xfId="16540" xr:uid="{57FF83AF-98D3-4544-8879-233F5AC8F279}"/>
    <cellStyle name="Comma 3 4 2 2 3 2 5 2" xfId="47364" xr:uid="{10C6B244-E3A9-43EA-A2C9-2FC89B6F91EB}"/>
    <cellStyle name="Comma 3 4 2 2 3 2 6" xfId="31954" xr:uid="{B24F7BEE-621E-4F8F-90F9-DCD84CCC5D65}"/>
    <cellStyle name="Comma 3 4 2 2 3 3" xfId="1760" xr:uid="{F2A47B58-ED4A-4B73-BD50-48D6D2124B14}"/>
    <cellStyle name="Comma 3 4 2 2 3 3 2" xfId="3659" xr:uid="{9903D453-FF45-4847-9604-23C07EE48AB5}"/>
    <cellStyle name="Comma 3 4 2 2 3 3 2 2" xfId="7462" xr:uid="{2AF1BFA0-E376-4A91-AF0A-33E841A14391}"/>
    <cellStyle name="Comma 3 4 2 2 3 3 2 2 2" xfId="15273" xr:uid="{3EE0DD03-C169-4876-8BCE-821E6910E224}"/>
    <cellStyle name="Comma 3 4 2 2 3 3 2 2 2 2" xfId="30684" xr:uid="{380F9A08-8E61-4966-B85A-0EADC707DA20}"/>
    <cellStyle name="Comma 3 4 2 2 3 3 2 2 2 2 2" xfId="61508" xr:uid="{0397FEAF-358C-4A34-909D-8B9BC9ED8782}"/>
    <cellStyle name="Comma 3 4 2 2 3 3 2 2 2 3" xfId="46098" xr:uid="{4F47B139-7D41-4EC5-9588-07DF048102E1}"/>
    <cellStyle name="Comma 3 4 2 2 3 3 2 2 3" xfId="22875" xr:uid="{52EC86FE-730A-43EA-8E1A-FFF9AD92B83E}"/>
    <cellStyle name="Comma 3 4 2 2 3 3 2 2 3 2" xfId="53699" xr:uid="{0CC098FE-DA42-4229-BBF1-654CAED5FBE0}"/>
    <cellStyle name="Comma 3 4 2 2 3 3 2 2 4" xfId="38289" xr:uid="{70F5ECFF-2851-48C6-A64D-103785320220}"/>
    <cellStyle name="Comma 3 4 2 2 3 3 2 3" xfId="11470" xr:uid="{76C4E8B3-8669-4AB0-B726-63481CC504E9}"/>
    <cellStyle name="Comma 3 4 2 2 3 3 2 3 2" xfId="26881" xr:uid="{A20748A0-A1D5-477B-8B0E-0A25413BD1BA}"/>
    <cellStyle name="Comma 3 4 2 2 3 3 2 3 2 2" xfId="57705" xr:uid="{B6FFEFF9-821F-4C2F-9575-CD0505384E83}"/>
    <cellStyle name="Comma 3 4 2 2 3 3 2 3 3" xfId="42295" xr:uid="{51850C7D-B7C7-4BD1-894F-2B6B414234FB}"/>
    <cellStyle name="Comma 3 4 2 2 3 3 2 4" xfId="19072" xr:uid="{4CB3F789-0B75-4154-859C-0FFB13AC9422}"/>
    <cellStyle name="Comma 3 4 2 2 3 3 2 4 2" xfId="49896" xr:uid="{B3F38443-A474-4675-A8C4-BE00139D2A36}"/>
    <cellStyle name="Comma 3 4 2 2 3 3 2 5" xfId="34486" xr:uid="{381C8BCB-0A21-4069-92A4-D88660D3402F}"/>
    <cellStyle name="Comma 3 4 2 2 3 3 3" xfId="5563" xr:uid="{8F848C91-C5FF-4C7E-BC5A-7E0B7BB7C41A}"/>
    <cellStyle name="Comma 3 4 2 2 3 3 3 2" xfId="13374" xr:uid="{8BAA6ECD-1792-46C2-A239-97E9DAFF9CEE}"/>
    <cellStyle name="Comma 3 4 2 2 3 3 3 2 2" xfId="28785" xr:uid="{5F860410-CCC4-413D-9E0B-4035DD2C13E4}"/>
    <cellStyle name="Comma 3 4 2 2 3 3 3 2 2 2" xfId="59609" xr:uid="{639D7275-6B03-4E6D-A3C7-503AD728F9D2}"/>
    <cellStyle name="Comma 3 4 2 2 3 3 3 2 3" xfId="44199" xr:uid="{DED224EE-C09F-409E-8DC4-5CEB3E2A0F85}"/>
    <cellStyle name="Comma 3 4 2 2 3 3 3 3" xfId="20976" xr:uid="{21923767-8186-4372-B417-F278C9A106AD}"/>
    <cellStyle name="Comma 3 4 2 2 3 3 3 3 2" xfId="51800" xr:uid="{B23ED80B-9771-4ECA-825C-C9649FFB46BE}"/>
    <cellStyle name="Comma 3 4 2 2 3 3 3 4" xfId="36390" xr:uid="{D4405C5F-4B16-475B-BB1F-A4CF64C0220E}"/>
    <cellStyle name="Comma 3 4 2 2 3 3 4" xfId="9571" xr:uid="{2EC5A5D1-1657-44D9-9DC0-7719D23CBA49}"/>
    <cellStyle name="Comma 3 4 2 2 3 3 4 2" xfId="24982" xr:uid="{6C2F9E1C-A5F8-4350-B4C3-46B9B4CF1C6B}"/>
    <cellStyle name="Comma 3 4 2 2 3 3 4 2 2" xfId="55806" xr:uid="{2C6DF812-D06C-4080-B97D-7B5732E070D8}"/>
    <cellStyle name="Comma 3 4 2 2 3 3 4 3" xfId="40396" xr:uid="{B2A11191-D50F-4CD4-8C8B-9CD2A7387C25}"/>
    <cellStyle name="Comma 3 4 2 2 3 3 5" xfId="17173" xr:uid="{BBECD2E4-74DF-4973-9179-5A6B71AF4BB4}"/>
    <cellStyle name="Comma 3 4 2 2 3 3 5 2" xfId="47997" xr:uid="{0F2EB1DF-4128-44F3-BD28-687A0388C6B7}"/>
    <cellStyle name="Comma 3 4 2 2 3 3 6" xfId="32587" xr:uid="{AC162799-3442-4069-8B3C-866B0D983C53}"/>
    <cellStyle name="Comma 3 4 2 2 3 4" xfId="2393" xr:uid="{24AAD1FD-C4A9-4363-8722-87B90570BDC0}"/>
    <cellStyle name="Comma 3 4 2 2 3 4 2" xfId="6196" xr:uid="{FD6C49D5-FB56-4B3F-8D22-AE331CA3250B}"/>
    <cellStyle name="Comma 3 4 2 2 3 4 2 2" xfId="14007" xr:uid="{E0AFF1BF-A130-4108-A144-484FBEDB2E82}"/>
    <cellStyle name="Comma 3 4 2 2 3 4 2 2 2" xfId="29418" xr:uid="{DC685B3D-79DA-482C-87E7-F1777BD0250F}"/>
    <cellStyle name="Comma 3 4 2 2 3 4 2 2 2 2" xfId="60242" xr:uid="{A906A9B3-5622-4679-BA5F-F0967D4B9E7A}"/>
    <cellStyle name="Comma 3 4 2 2 3 4 2 2 3" xfId="44832" xr:uid="{023BE484-94D9-427E-B186-FF1EDB3A158C}"/>
    <cellStyle name="Comma 3 4 2 2 3 4 2 3" xfId="21609" xr:uid="{95A4F1DE-B083-4A62-8E4B-21E4A4EDB03F}"/>
    <cellStyle name="Comma 3 4 2 2 3 4 2 3 2" xfId="52433" xr:uid="{538CF24D-DF35-4A12-A073-3912F76A1D43}"/>
    <cellStyle name="Comma 3 4 2 2 3 4 2 4" xfId="37023" xr:uid="{19F2FB64-5715-4D8E-B9DB-96EBD82717F8}"/>
    <cellStyle name="Comma 3 4 2 2 3 4 3" xfId="10204" xr:uid="{5BA4C095-E565-4A9C-8FD3-9A83E9E21A1D}"/>
    <cellStyle name="Comma 3 4 2 2 3 4 3 2" xfId="25615" xr:uid="{2041DB69-5F3A-4F58-99BC-EA8661DC3173}"/>
    <cellStyle name="Comma 3 4 2 2 3 4 3 2 2" xfId="56439" xr:uid="{E29789CB-527F-461E-9523-A408919D7F16}"/>
    <cellStyle name="Comma 3 4 2 2 3 4 3 3" xfId="41029" xr:uid="{72FF2C6D-46E5-4433-AD6A-7D09B94AB1C5}"/>
    <cellStyle name="Comma 3 4 2 2 3 4 4" xfId="17806" xr:uid="{3935285C-672B-4761-88E3-5B791FEB5036}"/>
    <cellStyle name="Comma 3 4 2 2 3 4 4 2" xfId="48630" xr:uid="{ADE9A780-DA70-40DF-9FE0-A4AE4D2B01EB}"/>
    <cellStyle name="Comma 3 4 2 2 3 4 5" xfId="33220" xr:uid="{30328363-C73F-4A3C-A5D0-2F9D3D80648B}"/>
    <cellStyle name="Comma 3 4 2 2 3 5" xfId="4297" xr:uid="{7C3CF0D5-F2ED-4F53-9772-563399BE5E1E}"/>
    <cellStyle name="Comma 3 4 2 2 3 5 2" xfId="12108" xr:uid="{3FC8C4D0-273E-4F75-BA10-45CECB26234B}"/>
    <cellStyle name="Comma 3 4 2 2 3 5 2 2" xfId="27519" xr:uid="{C5C9B388-C009-45E1-A938-1D527F44B20C}"/>
    <cellStyle name="Comma 3 4 2 2 3 5 2 2 2" xfId="58343" xr:uid="{4A240987-6E8C-480D-B60D-9EFE5FEC035C}"/>
    <cellStyle name="Comma 3 4 2 2 3 5 2 3" xfId="42933" xr:uid="{06678C46-5559-47C2-81AA-01E0D6650409}"/>
    <cellStyle name="Comma 3 4 2 2 3 5 3" xfId="19710" xr:uid="{FA1750E9-A8FD-4492-842F-36B17F64CFA0}"/>
    <cellStyle name="Comma 3 4 2 2 3 5 3 2" xfId="50534" xr:uid="{EDA1BB02-798E-48B2-87C3-0B2A499818C7}"/>
    <cellStyle name="Comma 3 4 2 2 3 5 4" xfId="35124" xr:uid="{660B8708-4DBF-43F9-ADEB-7F0CD22FE023}"/>
    <cellStyle name="Comma 3 4 2 2 3 6" xfId="8305" xr:uid="{5416B8FE-6ADD-4843-8502-6F5B9D1892E0}"/>
    <cellStyle name="Comma 3 4 2 2 3 6 2" xfId="23716" xr:uid="{1543232F-D041-41C1-BEC5-F3A969F116E1}"/>
    <cellStyle name="Comma 3 4 2 2 3 6 2 2" xfId="54540" xr:uid="{2988CAE9-6945-4515-A2CD-8BDC9B56174A}"/>
    <cellStyle name="Comma 3 4 2 2 3 6 3" xfId="39130" xr:uid="{4CB3B884-B742-41EF-8BD2-03D8D1A008ED}"/>
    <cellStyle name="Comma 3 4 2 2 3 7" xfId="15907" xr:uid="{E73F650B-BBD0-4C0B-BA73-176CC297D2C7}"/>
    <cellStyle name="Comma 3 4 2 2 3 7 2" xfId="46731" xr:uid="{FE305BF9-65F7-4201-A4AA-6F498494937B}"/>
    <cellStyle name="Comma 3 4 2 2 3 8" xfId="31321" xr:uid="{1E43AC25-427B-4234-99B1-E8D7CA5D5E36}"/>
    <cellStyle name="Comma 3 4 2 2 4" xfId="914" xr:uid="{EE3B9D32-302F-4989-B686-00EF915F0A35}"/>
    <cellStyle name="Comma 3 4 2 2 4 2" xfId="2813" xr:uid="{DA93535E-963F-4ABA-9227-FE80147B58E3}"/>
    <cellStyle name="Comma 3 4 2 2 4 2 2" xfId="6616" xr:uid="{BBE98E6F-BA06-4F0D-9730-63F9C110F42F}"/>
    <cellStyle name="Comma 3 4 2 2 4 2 2 2" xfId="14427" xr:uid="{706BED43-E1B9-4EE7-AF51-FF3DFC994E01}"/>
    <cellStyle name="Comma 3 4 2 2 4 2 2 2 2" xfId="29838" xr:uid="{FA57A74F-B52F-48F2-BA3D-9C481A90D51D}"/>
    <cellStyle name="Comma 3 4 2 2 4 2 2 2 2 2" xfId="60662" xr:uid="{3BB60985-3526-4DEA-B4BC-42A54FFAFC84}"/>
    <cellStyle name="Comma 3 4 2 2 4 2 2 2 3" xfId="45252" xr:uid="{8955528B-64E0-4231-AF98-DF193F2294B8}"/>
    <cellStyle name="Comma 3 4 2 2 4 2 2 3" xfId="22029" xr:uid="{6847D241-E355-4DCC-83F7-A7F10143E270}"/>
    <cellStyle name="Comma 3 4 2 2 4 2 2 3 2" xfId="52853" xr:uid="{898EFE5F-AC74-4157-94DC-D801875E0FF1}"/>
    <cellStyle name="Comma 3 4 2 2 4 2 2 4" xfId="37443" xr:uid="{3F3003F6-DA07-4E7D-A004-7646CC7A4FBC}"/>
    <cellStyle name="Comma 3 4 2 2 4 2 3" xfId="10624" xr:uid="{017D111A-9E2C-4D82-A54A-F6FA07980E78}"/>
    <cellStyle name="Comma 3 4 2 2 4 2 3 2" xfId="26035" xr:uid="{C1537191-073A-4947-9EBF-83E9A6557AA3}"/>
    <cellStyle name="Comma 3 4 2 2 4 2 3 2 2" xfId="56859" xr:uid="{5FE38D3C-6C3C-458B-BBD4-164850A7CB9A}"/>
    <cellStyle name="Comma 3 4 2 2 4 2 3 3" xfId="41449" xr:uid="{BFA20E24-89A4-42E3-8EF1-60B9B7A3A1C0}"/>
    <cellStyle name="Comma 3 4 2 2 4 2 4" xfId="18226" xr:uid="{3C67D97C-8BE8-4678-BA87-2025A4503353}"/>
    <cellStyle name="Comma 3 4 2 2 4 2 4 2" xfId="49050" xr:uid="{A9392468-616C-4E2D-8BB9-F61252248979}"/>
    <cellStyle name="Comma 3 4 2 2 4 2 5" xfId="33640" xr:uid="{27FD903A-0295-41AE-BDEB-5A26476320FF}"/>
    <cellStyle name="Comma 3 4 2 2 4 3" xfId="4717" xr:uid="{A4856CE0-31DB-42D7-9EE1-39D0D0B50A4E}"/>
    <cellStyle name="Comma 3 4 2 2 4 3 2" xfId="12528" xr:uid="{E14F3522-611B-4922-80D3-7B962056AB17}"/>
    <cellStyle name="Comma 3 4 2 2 4 3 2 2" xfId="27939" xr:uid="{C8766A59-44F4-414D-B6B7-395D8F2A7484}"/>
    <cellStyle name="Comma 3 4 2 2 4 3 2 2 2" xfId="58763" xr:uid="{0FE1A7F0-A5BC-4F6E-B3D3-2C8B74B219BB}"/>
    <cellStyle name="Comma 3 4 2 2 4 3 2 3" xfId="43353" xr:uid="{D956D6A5-1D4B-4F7B-84AD-0CBCA2CB3AAB}"/>
    <cellStyle name="Comma 3 4 2 2 4 3 3" xfId="20130" xr:uid="{D51BCC06-A96A-4D51-B4B8-BB063454D3C2}"/>
    <cellStyle name="Comma 3 4 2 2 4 3 3 2" xfId="50954" xr:uid="{E0672827-90ED-41A6-85B1-73D046EA9498}"/>
    <cellStyle name="Comma 3 4 2 2 4 3 4" xfId="35544" xr:uid="{AEF6F63E-F762-4AA4-A7F8-4CE405EF34FD}"/>
    <cellStyle name="Comma 3 4 2 2 4 4" xfId="8725" xr:uid="{E882046C-51A2-4981-A2FC-4910A3C8B631}"/>
    <cellStyle name="Comma 3 4 2 2 4 4 2" xfId="24136" xr:uid="{095E9C67-5035-44FD-8EC7-B214FBF15A9C}"/>
    <cellStyle name="Comma 3 4 2 2 4 4 2 2" xfId="54960" xr:uid="{B919C07B-66F2-4469-BD15-3D1501AA3B94}"/>
    <cellStyle name="Comma 3 4 2 2 4 4 3" xfId="39550" xr:uid="{052440D6-4D12-439B-86EC-490C15ABBB89}"/>
    <cellStyle name="Comma 3 4 2 2 4 5" xfId="16327" xr:uid="{5A148559-3D40-4CB7-BF9F-8DA1FB5957B4}"/>
    <cellStyle name="Comma 3 4 2 2 4 5 2" xfId="47151" xr:uid="{B07071DE-FD7C-4877-AB77-16E2A2FD508F}"/>
    <cellStyle name="Comma 3 4 2 2 4 6" xfId="31741" xr:uid="{9B723D03-544D-4584-924B-67790DE2E785}"/>
    <cellStyle name="Comma 3 4 2 2 5" xfId="1547" xr:uid="{35F3DB93-200F-4569-B164-046B90D8CCEE}"/>
    <cellStyle name="Comma 3 4 2 2 5 2" xfId="3446" xr:uid="{569042BF-6E0E-4A06-AC6E-656677EB0A11}"/>
    <cellStyle name="Comma 3 4 2 2 5 2 2" xfId="7249" xr:uid="{7CB05048-998D-41C2-99D0-B57256BC4F19}"/>
    <cellStyle name="Comma 3 4 2 2 5 2 2 2" xfId="15060" xr:uid="{A6D44FB5-EA2F-4B03-BA3D-CBC22647BB9A}"/>
    <cellStyle name="Comma 3 4 2 2 5 2 2 2 2" xfId="30471" xr:uid="{00F25F53-171C-4106-9FF5-1BEC9101AA78}"/>
    <cellStyle name="Comma 3 4 2 2 5 2 2 2 2 2" xfId="61295" xr:uid="{DC571039-FFE4-4BE4-8D36-1000D26A9031}"/>
    <cellStyle name="Comma 3 4 2 2 5 2 2 2 3" xfId="45885" xr:uid="{23F96446-60E9-453A-9A37-2CBF70F04382}"/>
    <cellStyle name="Comma 3 4 2 2 5 2 2 3" xfId="22662" xr:uid="{E7B5E286-7652-47A9-9404-D635FD82797C}"/>
    <cellStyle name="Comma 3 4 2 2 5 2 2 3 2" xfId="53486" xr:uid="{23F52C83-5926-4B0F-AC7F-E33647290B10}"/>
    <cellStyle name="Comma 3 4 2 2 5 2 2 4" xfId="38076" xr:uid="{60AE833D-76C0-4404-9B27-3EF3B919905D}"/>
    <cellStyle name="Comma 3 4 2 2 5 2 3" xfId="11257" xr:uid="{74F18554-9691-4BE6-A2D2-63993DFA3B18}"/>
    <cellStyle name="Comma 3 4 2 2 5 2 3 2" xfId="26668" xr:uid="{9C9690F7-301B-4A42-95DA-E3B7642C7550}"/>
    <cellStyle name="Comma 3 4 2 2 5 2 3 2 2" xfId="57492" xr:uid="{9230FC3B-D2C6-465D-A97C-6F6EDB23C52D}"/>
    <cellStyle name="Comma 3 4 2 2 5 2 3 3" xfId="42082" xr:uid="{BD0ADA7D-1D54-45BE-BAA2-7421A60312CD}"/>
    <cellStyle name="Comma 3 4 2 2 5 2 4" xfId="18859" xr:uid="{69E7546B-EB87-48FA-8FE2-49476DEAA683}"/>
    <cellStyle name="Comma 3 4 2 2 5 2 4 2" xfId="49683" xr:uid="{823F6A42-B8E1-4BB7-BC4C-51A53D5A9A90}"/>
    <cellStyle name="Comma 3 4 2 2 5 2 5" xfId="34273" xr:uid="{FD3B0D70-762D-44FD-9E49-5A885AA04A72}"/>
    <cellStyle name="Comma 3 4 2 2 5 3" xfId="5350" xr:uid="{44F3C0E8-935B-409C-9924-45DD1A5B8C46}"/>
    <cellStyle name="Comma 3 4 2 2 5 3 2" xfId="13161" xr:uid="{55533A77-7236-4EB1-8A8E-77AA0ECF118C}"/>
    <cellStyle name="Comma 3 4 2 2 5 3 2 2" xfId="28572" xr:uid="{3535959A-89FE-45D5-9C6F-378A83C807C5}"/>
    <cellStyle name="Comma 3 4 2 2 5 3 2 2 2" xfId="59396" xr:uid="{7EF5DB94-1E5A-4C19-8CBE-8BD0F976278B}"/>
    <cellStyle name="Comma 3 4 2 2 5 3 2 3" xfId="43986" xr:uid="{D9175A92-1CD8-4B4C-ADE0-B94426848B7E}"/>
    <cellStyle name="Comma 3 4 2 2 5 3 3" xfId="20763" xr:uid="{A9D7A78C-6B67-49CF-8C56-F4A16ABF4CB1}"/>
    <cellStyle name="Comma 3 4 2 2 5 3 3 2" xfId="51587" xr:uid="{EB4F4ED9-75F6-4321-9071-F9192B5A57D5}"/>
    <cellStyle name="Comma 3 4 2 2 5 3 4" xfId="36177" xr:uid="{7F80EBA1-9641-4EF7-8FAA-DEC79F2E5493}"/>
    <cellStyle name="Comma 3 4 2 2 5 4" xfId="9358" xr:uid="{43D47A76-1756-41FD-9B4D-9A6D9F499D04}"/>
    <cellStyle name="Comma 3 4 2 2 5 4 2" xfId="24769" xr:uid="{48CE74EF-93F0-406C-AB1F-C3D6C4D0D2BA}"/>
    <cellStyle name="Comma 3 4 2 2 5 4 2 2" xfId="55593" xr:uid="{D97BFCC0-4422-46A7-BF65-7AAF4182DC4E}"/>
    <cellStyle name="Comma 3 4 2 2 5 4 3" xfId="40183" xr:uid="{DCC67D05-5959-4901-888B-F70930B98333}"/>
    <cellStyle name="Comma 3 4 2 2 5 5" xfId="16960" xr:uid="{BE2EA86C-F54E-4934-991B-BF4BD02CCD73}"/>
    <cellStyle name="Comma 3 4 2 2 5 5 2" xfId="47784" xr:uid="{A3DFD4EA-E6FB-4C52-9290-1DD8A4514538}"/>
    <cellStyle name="Comma 3 4 2 2 5 6" xfId="32374" xr:uid="{7A7483C9-B497-4DC8-A184-A45FA2BC7AE5}"/>
    <cellStyle name="Comma 3 4 2 2 6" xfId="2180" xr:uid="{AFE8B324-4B1F-47E7-9B91-BD91308E5DE0}"/>
    <cellStyle name="Comma 3 4 2 2 6 2" xfId="5983" xr:uid="{FF232D4B-7532-48D0-8D45-AFD1D0817D74}"/>
    <cellStyle name="Comma 3 4 2 2 6 2 2" xfId="13794" xr:uid="{795FC470-492C-4910-A7BC-E28573A953B2}"/>
    <cellStyle name="Comma 3 4 2 2 6 2 2 2" xfId="29205" xr:uid="{E266E413-404F-4567-8CDB-7EE8211BCE93}"/>
    <cellStyle name="Comma 3 4 2 2 6 2 2 2 2" xfId="60029" xr:uid="{FB7E2DD7-34E2-4E86-A16A-9B8544DBF8E9}"/>
    <cellStyle name="Comma 3 4 2 2 6 2 2 3" xfId="44619" xr:uid="{39B74915-3D7E-4D9C-88F3-B06B639459BA}"/>
    <cellStyle name="Comma 3 4 2 2 6 2 3" xfId="21396" xr:uid="{979E7BCE-7F12-46EF-80C1-7583CC62D22E}"/>
    <cellStyle name="Comma 3 4 2 2 6 2 3 2" xfId="52220" xr:uid="{EF714A72-EED7-468B-8651-F77B72C54082}"/>
    <cellStyle name="Comma 3 4 2 2 6 2 4" xfId="36810" xr:uid="{7EDE5D1D-9E77-4E2C-8975-E4A364BA7108}"/>
    <cellStyle name="Comma 3 4 2 2 6 3" xfId="9991" xr:uid="{B5AB4BDB-E12D-42F8-9AC1-3223620059EF}"/>
    <cellStyle name="Comma 3 4 2 2 6 3 2" xfId="25402" xr:uid="{96D98B93-40AF-4B30-B6C0-76896EBF3E06}"/>
    <cellStyle name="Comma 3 4 2 2 6 3 2 2" xfId="56226" xr:uid="{86727EF9-D821-46F3-B9E6-2E8C4B14FC5D}"/>
    <cellStyle name="Comma 3 4 2 2 6 3 3" xfId="40816" xr:uid="{ADCB784B-882E-4C93-83CC-B1EC6712CA3F}"/>
    <cellStyle name="Comma 3 4 2 2 6 4" xfId="17593" xr:uid="{B5DBC734-49BC-4979-916A-C0FEA775E068}"/>
    <cellStyle name="Comma 3 4 2 2 6 4 2" xfId="48417" xr:uid="{7B93B527-CD66-4DB0-94BA-7F905BD866AB}"/>
    <cellStyle name="Comma 3 4 2 2 6 5" xfId="33007" xr:uid="{4D23FB41-0FDF-4CA0-A472-0CC1D34D071F}"/>
    <cellStyle name="Comma 3 4 2 2 7" xfId="4084" xr:uid="{6A365705-1CF2-4FD0-A37A-8DAE8D33A0F8}"/>
    <cellStyle name="Comma 3 4 2 2 7 2" xfId="11895" xr:uid="{B42057E6-3044-4A6D-9F7A-5D179760856B}"/>
    <cellStyle name="Comma 3 4 2 2 7 2 2" xfId="27306" xr:uid="{B41ABC41-6304-4A63-98A9-FB35DAF6563E}"/>
    <cellStyle name="Comma 3 4 2 2 7 2 2 2" xfId="58130" xr:uid="{569E8CBB-6B8E-4C28-A1E9-3AAF242AF647}"/>
    <cellStyle name="Comma 3 4 2 2 7 2 3" xfId="42720" xr:uid="{2775F3A2-7F59-47C4-A7D0-CC6A8D40E7FA}"/>
    <cellStyle name="Comma 3 4 2 2 7 3" xfId="19497" xr:uid="{28D35F0F-AD42-445F-A995-22DC15D896F1}"/>
    <cellStyle name="Comma 3 4 2 2 7 3 2" xfId="50321" xr:uid="{B5DC1C78-F319-4A65-A0BC-9D39676D001C}"/>
    <cellStyle name="Comma 3 4 2 2 7 4" xfId="34911" xr:uid="{D93A0A6E-90B0-410A-A641-2BD34E1C29A0}"/>
    <cellStyle name="Comma 3 4 2 2 8" xfId="8092" xr:uid="{418A57B7-A922-4E8A-B52C-1F05E66C512A}"/>
    <cellStyle name="Comma 3 4 2 2 8 2" xfId="23503" xr:uid="{410E278D-F00F-450A-96F2-19A56D8D7927}"/>
    <cellStyle name="Comma 3 4 2 2 8 2 2" xfId="54327" xr:uid="{4B0995D4-4C3A-4C5F-9507-4E7E527062CB}"/>
    <cellStyle name="Comma 3 4 2 2 8 3" xfId="38917" xr:uid="{C7CB3EE2-EFF0-403F-B233-006B431FCB42}"/>
    <cellStyle name="Comma 3 4 2 2 9" xfId="7883" xr:uid="{D24B84AA-E076-4A63-A9F7-B2D9AE93AEF5}"/>
    <cellStyle name="Comma 3 4 2 2 9 2" xfId="23294" xr:uid="{23BC2676-62C4-4264-B088-EC311B10E87A}"/>
    <cellStyle name="Comma 3 4 2 2 9 2 2" xfId="54118" xr:uid="{8B84F8A6-D02D-45DE-AB9E-46555B140DC0}"/>
    <cellStyle name="Comma 3 4 2 2 9 3" xfId="38708" xr:uid="{134F8422-E53A-4318-95A1-CB8E2D7B3A49}"/>
    <cellStyle name="Comma 3 4 2 3" xfId="621" xr:uid="{8BB11D7A-14DF-4C7B-B12B-1C0523F00A4A}"/>
    <cellStyle name="Comma 3 4 2 3 2" xfId="1254" xr:uid="{D34E879F-DFB3-434F-8E69-B43065C9F8A2}"/>
    <cellStyle name="Comma 3 4 2 3 2 2" xfId="3153" xr:uid="{F47EE2AE-83D7-45CE-A38D-F9B5FF766C38}"/>
    <cellStyle name="Comma 3 4 2 3 2 2 2" xfId="6956" xr:uid="{C8473C41-01F4-4733-B321-94E113451B3D}"/>
    <cellStyle name="Comma 3 4 2 3 2 2 2 2" xfId="14767" xr:uid="{48BAE530-E11B-480C-A89E-8048E164AB9D}"/>
    <cellStyle name="Comma 3 4 2 3 2 2 2 2 2" xfId="30178" xr:uid="{DB206092-069B-4423-8640-8F6938BF62BC}"/>
    <cellStyle name="Comma 3 4 2 3 2 2 2 2 2 2" xfId="61002" xr:uid="{CEB1FCFF-8F11-4292-B7FD-AC2F55AF0E53}"/>
    <cellStyle name="Comma 3 4 2 3 2 2 2 2 3" xfId="45592" xr:uid="{9C83CEC6-2C9A-4756-BA57-5D46F1E3E851}"/>
    <cellStyle name="Comma 3 4 2 3 2 2 2 3" xfId="22369" xr:uid="{DC3693BB-35D0-47EB-8E1F-2EF8C1BC5337}"/>
    <cellStyle name="Comma 3 4 2 3 2 2 2 3 2" xfId="53193" xr:uid="{83CD6071-B9F4-46B6-9C90-61764EA4FC06}"/>
    <cellStyle name="Comma 3 4 2 3 2 2 2 4" xfId="37783" xr:uid="{5B7694B2-0F83-42A8-91C6-7ADA049F86BD}"/>
    <cellStyle name="Comma 3 4 2 3 2 2 3" xfId="10964" xr:uid="{9CB2DF12-8C93-4FFC-91F8-A0C0C32FFB24}"/>
    <cellStyle name="Comma 3 4 2 3 2 2 3 2" xfId="26375" xr:uid="{E86163A4-E0E1-4A91-A36B-36786C1B74DD}"/>
    <cellStyle name="Comma 3 4 2 3 2 2 3 2 2" xfId="57199" xr:uid="{0144F946-362A-4F79-B9C7-0B0AFF15DCE7}"/>
    <cellStyle name="Comma 3 4 2 3 2 2 3 3" xfId="41789" xr:uid="{8CBDFC63-B4BD-45B9-BBF1-1B0EA2E7D99F}"/>
    <cellStyle name="Comma 3 4 2 3 2 2 4" xfId="18566" xr:uid="{3599B084-2F12-4FEC-9CC5-80169A725CC0}"/>
    <cellStyle name="Comma 3 4 2 3 2 2 4 2" xfId="49390" xr:uid="{E8B55875-0091-466F-9842-56D6F52F05EB}"/>
    <cellStyle name="Comma 3 4 2 3 2 2 5" xfId="33980" xr:uid="{FC2C0726-C74D-4009-9F9E-5F1137004BEC}"/>
    <cellStyle name="Comma 3 4 2 3 2 3" xfId="5057" xr:uid="{A522BED9-9465-459A-BF26-9CFD7231CFF0}"/>
    <cellStyle name="Comma 3 4 2 3 2 3 2" xfId="12868" xr:uid="{E869B18C-EFEB-4805-AA16-1927E03E41FE}"/>
    <cellStyle name="Comma 3 4 2 3 2 3 2 2" xfId="28279" xr:uid="{A576F8FC-1F5D-4AA2-9721-2ED322797439}"/>
    <cellStyle name="Comma 3 4 2 3 2 3 2 2 2" xfId="59103" xr:uid="{3AC0A87E-82E3-4474-B860-A92E9A0C354C}"/>
    <cellStyle name="Comma 3 4 2 3 2 3 2 3" xfId="43693" xr:uid="{C84A22BB-0264-46C3-BD11-EA7864D30539}"/>
    <cellStyle name="Comma 3 4 2 3 2 3 3" xfId="20470" xr:uid="{89BC936E-FC5F-4608-B32A-3A82FBED2D25}"/>
    <cellStyle name="Comma 3 4 2 3 2 3 3 2" xfId="51294" xr:uid="{887142EA-EBDA-4AE2-BB7C-895710C4AD1C}"/>
    <cellStyle name="Comma 3 4 2 3 2 3 4" xfId="35884" xr:uid="{59E1A1D2-AF3C-4475-B731-28AEA5F478DD}"/>
    <cellStyle name="Comma 3 4 2 3 2 4" xfId="9065" xr:uid="{F1F40761-A77B-4C50-8A84-4AA4FA0EB78A}"/>
    <cellStyle name="Comma 3 4 2 3 2 4 2" xfId="24476" xr:uid="{B92293CF-243F-482D-829D-24A9985C807D}"/>
    <cellStyle name="Comma 3 4 2 3 2 4 2 2" xfId="55300" xr:uid="{F2562A46-CB53-46F9-B85C-A253F4E5511D}"/>
    <cellStyle name="Comma 3 4 2 3 2 4 3" xfId="39890" xr:uid="{31BE69C0-ACA0-4D80-A507-73DEBD6D05B4}"/>
    <cellStyle name="Comma 3 4 2 3 2 5" xfId="16667" xr:uid="{B00D1265-3CB2-418C-BF6E-65CAF0A77880}"/>
    <cellStyle name="Comma 3 4 2 3 2 5 2" xfId="47491" xr:uid="{3BDE9206-BCCF-4617-994E-1F4562FA765F}"/>
    <cellStyle name="Comma 3 4 2 3 2 6" xfId="32081" xr:uid="{5AA2F45B-4AA3-4B82-80D9-594302BFECED}"/>
    <cellStyle name="Comma 3 4 2 3 3" xfId="1887" xr:uid="{E2E66110-89BD-49DA-A4ED-28FEA491D0F2}"/>
    <cellStyle name="Comma 3 4 2 3 3 2" xfId="3786" xr:uid="{1967D20C-0DAA-4214-A29D-610169191ED4}"/>
    <cellStyle name="Comma 3 4 2 3 3 2 2" xfId="7589" xr:uid="{1E1C2436-6094-47DE-8587-35C890CFB113}"/>
    <cellStyle name="Comma 3 4 2 3 3 2 2 2" xfId="15400" xr:uid="{96007ABA-5096-4167-A067-EEA37FB2D708}"/>
    <cellStyle name="Comma 3 4 2 3 3 2 2 2 2" xfId="30811" xr:uid="{D342D349-3BAA-4B98-8FD8-58C3D529BCCD}"/>
    <cellStyle name="Comma 3 4 2 3 3 2 2 2 2 2" xfId="61635" xr:uid="{B23C22D8-1102-4413-9FEC-03EA015E8758}"/>
    <cellStyle name="Comma 3 4 2 3 3 2 2 2 3" xfId="46225" xr:uid="{2C57E899-57CB-42F3-A930-15476CF588F2}"/>
    <cellStyle name="Comma 3 4 2 3 3 2 2 3" xfId="23002" xr:uid="{814264CC-89BA-4A59-9424-A09A90FD4EFD}"/>
    <cellStyle name="Comma 3 4 2 3 3 2 2 3 2" xfId="53826" xr:uid="{38F3C760-E875-4407-9AA2-497E36792084}"/>
    <cellStyle name="Comma 3 4 2 3 3 2 2 4" xfId="38416" xr:uid="{B8D89811-83D2-4F5C-AFAC-985AE14F73B3}"/>
    <cellStyle name="Comma 3 4 2 3 3 2 3" xfId="11597" xr:uid="{AE84EF81-5998-42C5-BA00-FE6E88FA89D4}"/>
    <cellStyle name="Comma 3 4 2 3 3 2 3 2" xfId="27008" xr:uid="{35577FDD-A6DA-41CB-B333-51615D192858}"/>
    <cellStyle name="Comma 3 4 2 3 3 2 3 2 2" xfId="57832" xr:uid="{726DCD60-D01C-4FD0-A159-EA4710F81F3B}"/>
    <cellStyle name="Comma 3 4 2 3 3 2 3 3" xfId="42422" xr:uid="{79BA70ED-B919-4A73-8DFD-F4AD81001DBC}"/>
    <cellStyle name="Comma 3 4 2 3 3 2 4" xfId="19199" xr:uid="{3D64AD7B-5C8E-4065-84CE-C8A30C93941F}"/>
    <cellStyle name="Comma 3 4 2 3 3 2 4 2" xfId="50023" xr:uid="{39B09F33-CC96-4BF4-8AFF-2E16B96CD863}"/>
    <cellStyle name="Comma 3 4 2 3 3 2 5" xfId="34613" xr:uid="{CB4EB1EA-B0C9-4969-8DED-DD45946608C7}"/>
    <cellStyle name="Comma 3 4 2 3 3 3" xfId="5690" xr:uid="{6C431C1E-0E24-4D19-B973-CADDF61EAF5D}"/>
    <cellStyle name="Comma 3 4 2 3 3 3 2" xfId="13501" xr:uid="{8302B94F-B501-48F4-8DE3-0828D081CFDE}"/>
    <cellStyle name="Comma 3 4 2 3 3 3 2 2" xfId="28912" xr:uid="{A2E1E742-7119-4849-B105-AE6E7C0F8B63}"/>
    <cellStyle name="Comma 3 4 2 3 3 3 2 2 2" xfId="59736" xr:uid="{3262409C-339B-4BFE-8DA5-873FA87E829F}"/>
    <cellStyle name="Comma 3 4 2 3 3 3 2 3" xfId="44326" xr:uid="{9A33C20B-F525-40C7-AFD7-A8A9C0DD6AF4}"/>
    <cellStyle name="Comma 3 4 2 3 3 3 3" xfId="21103" xr:uid="{B0659042-0907-4DFB-A132-0B2FA16F09E5}"/>
    <cellStyle name="Comma 3 4 2 3 3 3 3 2" xfId="51927" xr:uid="{E48C4ACA-6DB7-4636-8335-F212D0DECF33}"/>
    <cellStyle name="Comma 3 4 2 3 3 3 4" xfId="36517" xr:uid="{9B14688D-D028-425C-905B-36A942778DBB}"/>
    <cellStyle name="Comma 3 4 2 3 3 4" xfId="9698" xr:uid="{64BB9EA2-7830-499E-8129-E5D21F6C4C27}"/>
    <cellStyle name="Comma 3 4 2 3 3 4 2" xfId="25109" xr:uid="{C6414A71-ADDE-4E15-93C9-BCA0970A74EF}"/>
    <cellStyle name="Comma 3 4 2 3 3 4 2 2" xfId="55933" xr:uid="{6B0DCBA0-FAA0-47BD-BE6D-EEB9E3364308}"/>
    <cellStyle name="Comma 3 4 2 3 3 4 3" xfId="40523" xr:uid="{BA95D0BE-A3CA-435E-8C45-4FBA64096F97}"/>
    <cellStyle name="Comma 3 4 2 3 3 5" xfId="17300" xr:uid="{31CA85E1-3263-4FF6-93E8-D424E1DC7B1E}"/>
    <cellStyle name="Comma 3 4 2 3 3 5 2" xfId="48124" xr:uid="{AB5AA0A5-83AE-442D-8C8D-A47A819C5718}"/>
    <cellStyle name="Comma 3 4 2 3 3 6" xfId="32714" xr:uid="{BC3EB6DF-63DF-41C6-911C-33ED3724FE38}"/>
    <cellStyle name="Comma 3 4 2 3 4" xfId="2520" xr:uid="{C4DA5E8B-CD22-4D21-A0DF-8404028E38A0}"/>
    <cellStyle name="Comma 3 4 2 3 4 2" xfId="6323" xr:uid="{234C61D2-47A7-40E5-B334-EBBE1A1A8217}"/>
    <cellStyle name="Comma 3 4 2 3 4 2 2" xfId="14134" xr:uid="{269612E9-5640-4F55-BFD3-ABDFFD35B038}"/>
    <cellStyle name="Comma 3 4 2 3 4 2 2 2" xfId="29545" xr:uid="{85B2E79C-3CA0-4227-8CC9-5B0F3E32C196}"/>
    <cellStyle name="Comma 3 4 2 3 4 2 2 2 2" xfId="60369" xr:uid="{FC8A734D-B296-41FB-8619-A1DE4D927691}"/>
    <cellStyle name="Comma 3 4 2 3 4 2 2 3" xfId="44959" xr:uid="{159BBABA-9566-464B-B667-E71F8D5B5F0F}"/>
    <cellStyle name="Comma 3 4 2 3 4 2 3" xfId="21736" xr:uid="{B1F7857E-AC4E-47C5-94F7-11DDCB094613}"/>
    <cellStyle name="Comma 3 4 2 3 4 2 3 2" xfId="52560" xr:uid="{3B46E79C-F413-42E8-9576-7CF967B5BDEF}"/>
    <cellStyle name="Comma 3 4 2 3 4 2 4" xfId="37150" xr:uid="{2FCD8932-0D74-49A2-9BB4-27DF1AD7959D}"/>
    <cellStyle name="Comma 3 4 2 3 4 3" xfId="10331" xr:uid="{B6A91E7C-159D-490D-B001-893102EB0905}"/>
    <cellStyle name="Comma 3 4 2 3 4 3 2" xfId="25742" xr:uid="{FAD1F143-2427-447F-AA89-9D9A1BD3930C}"/>
    <cellStyle name="Comma 3 4 2 3 4 3 2 2" xfId="56566" xr:uid="{8A5B3E98-B17C-4F00-BB37-F9867CED75CD}"/>
    <cellStyle name="Comma 3 4 2 3 4 3 3" xfId="41156" xr:uid="{2182CE68-4EE9-419F-A250-EC732C2114B4}"/>
    <cellStyle name="Comma 3 4 2 3 4 4" xfId="17933" xr:uid="{68409539-9BFE-48D6-A83F-047831CEC36C}"/>
    <cellStyle name="Comma 3 4 2 3 4 4 2" xfId="48757" xr:uid="{4A84BD70-61D8-4723-B986-A8175114FF87}"/>
    <cellStyle name="Comma 3 4 2 3 4 5" xfId="33347" xr:uid="{B1C91E27-A0B8-4552-95AA-0C011AFF413C}"/>
    <cellStyle name="Comma 3 4 2 3 5" xfId="4424" xr:uid="{4513DB52-A86A-4EBA-9DB5-4E330C5FED6E}"/>
    <cellStyle name="Comma 3 4 2 3 5 2" xfId="12235" xr:uid="{8B50356C-38D0-488C-8155-43D73A22F4F8}"/>
    <cellStyle name="Comma 3 4 2 3 5 2 2" xfId="27646" xr:uid="{BCC3A915-D3C6-41F5-AD73-6067DFA01AE6}"/>
    <cellStyle name="Comma 3 4 2 3 5 2 2 2" xfId="58470" xr:uid="{E8343322-B278-409C-B030-8D3501970313}"/>
    <cellStyle name="Comma 3 4 2 3 5 2 3" xfId="43060" xr:uid="{9FA31451-DF72-44E1-977C-45EABE71B45E}"/>
    <cellStyle name="Comma 3 4 2 3 5 3" xfId="19837" xr:uid="{048D4C42-31BE-4661-9A13-77040E3EDFA4}"/>
    <cellStyle name="Comma 3 4 2 3 5 3 2" xfId="50661" xr:uid="{00985146-1F41-4EE0-875E-B694D2BEB402}"/>
    <cellStyle name="Comma 3 4 2 3 5 4" xfId="35251" xr:uid="{199ADE1C-C14A-4CA1-A214-452082F6261A}"/>
    <cellStyle name="Comma 3 4 2 3 6" xfId="8432" xr:uid="{46A713B8-FC73-4592-8792-71213ED91A5B}"/>
    <cellStyle name="Comma 3 4 2 3 6 2" xfId="23843" xr:uid="{A7277C16-E4FD-4970-BB4B-81BF4D9849A8}"/>
    <cellStyle name="Comma 3 4 2 3 6 2 2" xfId="54667" xr:uid="{C2EE4DC5-F614-4CBF-B92E-4273031B9B69}"/>
    <cellStyle name="Comma 3 4 2 3 6 3" xfId="39257" xr:uid="{37F59605-93A0-473D-B066-56B11D875E5D}"/>
    <cellStyle name="Comma 3 4 2 3 7" xfId="16034" xr:uid="{08CE04C9-2EE9-41F5-8ECA-E53E616259D6}"/>
    <cellStyle name="Comma 3 4 2 3 7 2" xfId="46858" xr:uid="{D8D4095A-6DEA-47C9-874F-8B09A28174F8}"/>
    <cellStyle name="Comma 3 4 2 3 8" xfId="31448" xr:uid="{1973B679-35DF-4484-91EE-1DAE9AF9B821}"/>
    <cellStyle name="Comma 3 4 2 4" xfId="412" xr:uid="{9751BCAC-FA8B-4B2F-90ED-28910890BA84}"/>
    <cellStyle name="Comma 3 4 2 4 2" xfId="1045" xr:uid="{E859EFC9-8C95-4A8A-AC17-9BC01F4B8C7B}"/>
    <cellStyle name="Comma 3 4 2 4 2 2" xfId="2944" xr:uid="{5CF7209E-F55F-4BE4-91AF-7707C4560C22}"/>
    <cellStyle name="Comma 3 4 2 4 2 2 2" xfId="6747" xr:uid="{F8FFA926-A478-4181-A2EF-8E790680A000}"/>
    <cellStyle name="Comma 3 4 2 4 2 2 2 2" xfId="14558" xr:uid="{B22CFF32-89C8-4C86-912C-CDE76FE7E40C}"/>
    <cellStyle name="Comma 3 4 2 4 2 2 2 2 2" xfId="29969" xr:uid="{AA842292-8D98-4070-B0B5-FE1AEBE83BF6}"/>
    <cellStyle name="Comma 3 4 2 4 2 2 2 2 2 2" xfId="60793" xr:uid="{2A69C546-4069-46EC-A6BB-65CC465DDF2B}"/>
    <cellStyle name="Comma 3 4 2 4 2 2 2 2 3" xfId="45383" xr:uid="{0032102F-2CB3-48BE-839A-9081650C43A9}"/>
    <cellStyle name="Comma 3 4 2 4 2 2 2 3" xfId="22160" xr:uid="{BDBB28A1-909D-41B2-864D-D77A4FD309CA}"/>
    <cellStyle name="Comma 3 4 2 4 2 2 2 3 2" xfId="52984" xr:uid="{87B518F0-CFBB-42AA-ABE4-323851663EC9}"/>
    <cellStyle name="Comma 3 4 2 4 2 2 2 4" xfId="37574" xr:uid="{75DA9188-EFD8-4F2D-AB01-68160ED99AF4}"/>
    <cellStyle name="Comma 3 4 2 4 2 2 3" xfId="10755" xr:uid="{15C93AFF-4A8B-45E4-8E1B-6CB5B30B2A09}"/>
    <cellStyle name="Comma 3 4 2 4 2 2 3 2" xfId="26166" xr:uid="{CDD63CC9-19F2-4FF7-886E-7FBE16726F4C}"/>
    <cellStyle name="Comma 3 4 2 4 2 2 3 2 2" xfId="56990" xr:uid="{1142AB55-060B-4759-9325-F74D249A909B}"/>
    <cellStyle name="Comma 3 4 2 4 2 2 3 3" xfId="41580" xr:uid="{2D1CF4A5-BF15-45FD-BA8C-DDC9E2EDCD22}"/>
    <cellStyle name="Comma 3 4 2 4 2 2 4" xfId="18357" xr:uid="{0025C3E1-2FF6-4F2A-973F-A55621CA4E8F}"/>
    <cellStyle name="Comma 3 4 2 4 2 2 4 2" xfId="49181" xr:uid="{AB884EC0-331D-4D0C-85D6-AF06AEAC7831}"/>
    <cellStyle name="Comma 3 4 2 4 2 2 5" xfId="33771" xr:uid="{7A374F7E-485B-4511-B83A-E0DCCBBD8347}"/>
    <cellStyle name="Comma 3 4 2 4 2 3" xfId="4848" xr:uid="{F8AFFF28-106F-4177-905A-C8CCE288EE54}"/>
    <cellStyle name="Comma 3 4 2 4 2 3 2" xfId="12659" xr:uid="{5CDA562F-60D5-42F3-AD78-A31193AADAAF}"/>
    <cellStyle name="Comma 3 4 2 4 2 3 2 2" xfId="28070" xr:uid="{78FD3359-D7E0-416A-8994-72968979E88B}"/>
    <cellStyle name="Comma 3 4 2 4 2 3 2 2 2" xfId="58894" xr:uid="{055B1CAE-02F9-420C-8271-9BE091A829FF}"/>
    <cellStyle name="Comma 3 4 2 4 2 3 2 3" xfId="43484" xr:uid="{8499F880-9192-4E19-B712-509531E610EC}"/>
    <cellStyle name="Comma 3 4 2 4 2 3 3" xfId="20261" xr:uid="{E5B6DC3F-6E12-4BDE-A620-05C112549E5D}"/>
    <cellStyle name="Comma 3 4 2 4 2 3 3 2" xfId="51085" xr:uid="{37C76BEA-8285-468F-B924-636626427CBB}"/>
    <cellStyle name="Comma 3 4 2 4 2 3 4" xfId="35675" xr:uid="{7EBCFF23-585E-4A9E-800D-FF3920F7184F}"/>
    <cellStyle name="Comma 3 4 2 4 2 4" xfId="8856" xr:uid="{EF90A266-002C-4F00-BBE1-507C6D705248}"/>
    <cellStyle name="Comma 3 4 2 4 2 4 2" xfId="24267" xr:uid="{F8312314-9B73-4B63-8A0F-367FF05F6624}"/>
    <cellStyle name="Comma 3 4 2 4 2 4 2 2" xfId="55091" xr:uid="{1940314A-3FE4-49C5-B114-30B15C44AE24}"/>
    <cellStyle name="Comma 3 4 2 4 2 4 3" xfId="39681" xr:uid="{7403BDC6-8D16-40A4-A6BB-92C31202AAE2}"/>
    <cellStyle name="Comma 3 4 2 4 2 5" xfId="16458" xr:uid="{AF412C93-1573-4B1A-B77D-F263FB743A63}"/>
    <cellStyle name="Comma 3 4 2 4 2 5 2" xfId="47282" xr:uid="{7D7CD9CF-06B5-44F4-9D16-453AB60DC3C6}"/>
    <cellStyle name="Comma 3 4 2 4 2 6" xfId="31872" xr:uid="{44F35DDE-60CA-46E3-BD16-086F388DA33C}"/>
    <cellStyle name="Comma 3 4 2 4 3" xfId="1678" xr:uid="{30B6B2DE-FA0F-4D75-9F30-4889E51AF7CE}"/>
    <cellStyle name="Comma 3 4 2 4 3 2" xfId="3577" xr:uid="{2914C2B6-2E2A-400D-98BF-0625807293FD}"/>
    <cellStyle name="Comma 3 4 2 4 3 2 2" xfId="7380" xr:uid="{9852BF37-79A8-40C4-AB3B-CD8780F8D73A}"/>
    <cellStyle name="Comma 3 4 2 4 3 2 2 2" xfId="15191" xr:uid="{7C34B3EC-AD2A-43D1-A95D-14B8079D574A}"/>
    <cellStyle name="Comma 3 4 2 4 3 2 2 2 2" xfId="30602" xr:uid="{C0B7437F-504A-4237-8A88-C2EA5A5A0824}"/>
    <cellStyle name="Comma 3 4 2 4 3 2 2 2 2 2" xfId="61426" xr:uid="{1EBD941B-3B0B-4C51-B76E-E292CBCF9CD7}"/>
    <cellStyle name="Comma 3 4 2 4 3 2 2 2 3" xfId="46016" xr:uid="{594D0605-2BF7-40B2-846E-38229279D2FB}"/>
    <cellStyle name="Comma 3 4 2 4 3 2 2 3" xfId="22793" xr:uid="{A99E1885-697A-450A-A020-EC9F4DA9391E}"/>
    <cellStyle name="Comma 3 4 2 4 3 2 2 3 2" xfId="53617" xr:uid="{960A57A7-24BE-4CC4-959D-1F346A3AA5EF}"/>
    <cellStyle name="Comma 3 4 2 4 3 2 2 4" xfId="38207" xr:uid="{E5E6C374-7D9F-4DEB-9D3C-DD7397FE8653}"/>
    <cellStyle name="Comma 3 4 2 4 3 2 3" xfId="11388" xr:uid="{D5597918-A1F4-41EA-AAA5-F036EED7171C}"/>
    <cellStyle name="Comma 3 4 2 4 3 2 3 2" xfId="26799" xr:uid="{5E95AE53-FD4A-4EBF-92D3-4E0730AF9163}"/>
    <cellStyle name="Comma 3 4 2 4 3 2 3 2 2" xfId="57623" xr:uid="{2FCCC64A-FAE9-4EA7-8087-B0844A8AA1EE}"/>
    <cellStyle name="Comma 3 4 2 4 3 2 3 3" xfId="42213" xr:uid="{49031788-5350-4D0E-8D7B-E0E7586BB12A}"/>
    <cellStyle name="Comma 3 4 2 4 3 2 4" xfId="18990" xr:uid="{AE722A69-894F-4C6D-9834-F515DDE6E9FE}"/>
    <cellStyle name="Comma 3 4 2 4 3 2 4 2" xfId="49814" xr:uid="{C724B4F2-D4FB-481D-B458-741C2F88AA12}"/>
    <cellStyle name="Comma 3 4 2 4 3 2 5" xfId="34404" xr:uid="{BB8D9C19-DE20-48A4-B3D0-1CB0E22CCDFE}"/>
    <cellStyle name="Comma 3 4 2 4 3 3" xfId="5481" xr:uid="{B461DFA0-6358-4D58-81F5-FBC38765EFF6}"/>
    <cellStyle name="Comma 3 4 2 4 3 3 2" xfId="13292" xr:uid="{B0831E7D-AE56-4ECD-B7E9-F2108B9B5F67}"/>
    <cellStyle name="Comma 3 4 2 4 3 3 2 2" xfId="28703" xr:uid="{CC63097B-13B1-43EE-9018-963595F3AC50}"/>
    <cellStyle name="Comma 3 4 2 4 3 3 2 2 2" xfId="59527" xr:uid="{68AE173F-F7A3-41EC-8C1E-F3A15E72C484}"/>
    <cellStyle name="Comma 3 4 2 4 3 3 2 3" xfId="44117" xr:uid="{446FF536-BFA8-41BC-B8EE-90308095F8C1}"/>
    <cellStyle name="Comma 3 4 2 4 3 3 3" xfId="20894" xr:uid="{4C9735E1-EC8F-4C88-B935-B634C1624A08}"/>
    <cellStyle name="Comma 3 4 2 4 3 3 3 2" xfId="51718" xr:uid="{8BBE79B7-D7D1-47F8-A851-D522AC7E15A5}"/>
    <cellStyle name="Comma 3 4 2 4 3 3 4" xfId="36308" xr:uid="{18554886-35EE-45F8-AB60-FA70F8811A42}"/>
    <cellStyle name="Comma 3 4 2 4 3 4" xfId="9489" xr:uid="{C3A02596-F9CB-4ADC-9750-3FC0E95827C1}"/>
    <cellStyle name="Comma 3 4 2 4 3 4 2" xfId="24900" xr:uid="{0A7DF454-C07D-4E05-B372-3673DF58A126}"/>
    <cellStyle name="Comma 3 4 2 4 3 4 2 2" xfId="55724" xr:uid="{728B7B44-1B83-4B93-8D43-3DBE5CA42846}"/>
    <cellStyle name="Comma 3 4 2 4 3 4 3" xfId="40314" xr:uid="{A0D6EA0A-AB18-4266-805C-809FC19CCE72}"/>
    <cellStyle name="Comma 3 4 2 4 3 5" xfId="17091" xr:uid="{2679C61E-6316-47D2-9271-9D74C89539A5}"/>
    <cellStyle name="Comma 3 4 2 4 3 5 2" xfId="47915" xr:uid="{069A5411-0E0A-4693-B0FE-529401D88D51}"/>
    <cellStyle name="Comma 3 4 2 4 3 6" xfId="32505" xr:uid="{FB471C1C-C888-4878-9A32-08D5F60D049D}"/>
    <cellStyle name="Comma 3 4 2 4 4" xfId="2311" xr:uid="{12C4B1D6-723B-41A7-8CF5-7C3FF321FE52}"/>
    <cellStyle name="Comma 3 4 2 4 4 2" xfId="6114" xr:uid="{2BC2C121-BCB5-4C56-A8E3-1A9A6076E664}"/>
    <cellStyle name="Comma 3 4 2 4 4 2 2" xfId="13925" xr:uid="{AC8DC53E-55EC-45E5-A68C-7D9A543FFB93}"/>
    <cellStyle name="Comma 3 4 2 4 4 2 2 2" xfId="29336" xr:uid="{2B713B70-DDA8-4997-8A4F-D1227DA3096C}"/>
    <cellStyle name="Comma 3 4 2 4 4 2 2 2 2" xfId="60160" xr:uid="{BA7ABEFD-33A6-421B-AA7F-5B5ADE6F76B6}"/>
    <cellStyle name="Comma 3 4 2 4 4 2 2 3" xfId="44750" xr:uid="{F8CA1EC6-6B5C-4FA4-9C30-1B75D91D4CD1}"/>
    <cellStyle name="Comma 3 4 2 4 4 2 3" xfId="21527" xr:uid="{F2249977-7635-4A26-B388-60DEF17F3C9E}"/>
    <cellStyle name="Comma 3 4 2 4 4 2 3 2" xfId="52351" xr:uid="{A05E73D2-897B-4731-BB24-E149917ED0A9}"/>
    <cellStyle name="Comma 3 4 2 4 4 2 4" xfId="36941" xr:uid="{C7C5F739-D2DB-4EB9-8ACF-FE53031CC76C}"/>
    <cellStyle name="Comma 3 4 2 4 4 3" xfId="10122" xr:uid="{231E19D4-5E7A-4078-807D-E09C03FD3510}"/>
    <cellStyle name="Comma 3 4 2 4 4 3 2" xfId="25533" xr:uid="{D9E9C5EF-68FF-4AB9-9494-A2951594EB57}"/>
    <cellStyle name="Comma 3 4 2 4 4 3 2 2" xfId="56357" xr:uid="{79786080-AC79-407F-81FF-10D001701A3E}"/>
    <cellStyle name="Comma 3 4 2 4 4 3 3" xfId="40947" xr:uid="{6EE5BB8D-1821-46FF-B560-D864E334FBEB}"/>
    <cellStyle name="Comma 3 4 2 4 4 4" xfId="17724" xr:uid="{6A7F3C8E-0107-4ADE-A6E0-F3D23EF080D6}"/>
    <cellStyle name="Comma 3 4 2 4 4 4 2" xfId="48548" xr:uid="{5FCC1D7F-7AEF-4988-9A8B-DC4E1E3AB49F}"/>
    <cellStyle name="Comma 3 4 2 4 4 5" xfId="33138" xr:uid="{207912F1-3A50-4444-88FE-5D6412EDF0E4}"/>
    <cellStyle name="Comma 3 4 2 4 5" xfId="4215" xr:uid="{9EB52E70-BE93-4F3D-95A4-9A856E0190A0}"/>
    <cellStyle name="Comma 3 4 2 4 5 2" xfId="12026" xr:uid="{29DEE1F7-B45D-4004-839F-D040875974B3}"/>
    <cellStyle name="Comma 3 4 2 4 5 2 2" xfId="27437" xr:uid="{91CC712E-F916-484F-91D8-3C95DFD0AA95}"/>
    <cellStyle name="Comma 3 4 2 4 5 2 2 2" xfId="58261" xr:uid="{8312E5AC-A202-41A4-AACF-B2FC0074EED4}"/>
    <cellStyle name="Comma 3 4 2 4 5 2 3" xfId="42851" xr:uid="{84CC4EB7-3A62-4A7A-B3C2-4CEBA06FDF1B}"/>
    <cellStyle name="Comma 3 4 2 4 5 3" xfId="19628" xr:uid="{9DAF76A1-7577-4BC3-9274-C6EBFEC85FBC}"/>
    <cellStyle name="Comma 3 4 2 4 5 3 2" xfId="50452" xr:uid="{ADB1F345-860E-4FAE-835D-15FE2149C7D0}"/>
    <cellStyle name="Comma 3 4 2 4 5 4" xfId="35042" xr:uid="{B0D93002-14BD-4FB5-9CF3-B1AC5AD1E65B}"/>
    <cellStyle name="Comma 3 4 2 4 6" xfId="8223" xr:uid="{171D7267-0DC9-4070-954B-1D5FE5F2C661}"/>
    <cellStyle name="Comma 3 4 2 4 6 2" xfId="23634" xr:uid="{B4BDF0C5-A068-445A-8B0D-391F742828D5}"/>
    <cellStyle name="Comma 3 4 2 4 6 2 2" xfId="54458" xr:uid="{5956CD22-DA71-4F85-8C7B-D42C027F1AC1}"/>
    <cellStyle name="Comma 3 4 2 4 6 3" xfId="39048" xr:uid="{A1A04EE7-CB00-4A94-BF1D-61782EAB66F7}"/>
    <cellStyle name="Comma 3 4 2 4 7" xfId="15825" xr:uid="{A3F63339-0116-47AA-8863-F91701FE5604}"/>
    <cellStyle name="Comma 3 4 2 4 7 2" xfId="46649" xr:uid="{F58E2D09-465D-475D-9568-F1C9DE15377A}"/>
    <cellStyle name="Comma 3 4 2 4 8" xfId="31239" xr:uid="{2782EF61-7F05-4A85-9F3B-73FE79221457}"/>
    <cellStyle name="Comma 3 4 2 5" xfId="832" xr:uid="{7FF1F7E7-5D78-4E83-BBEF-686A04287E7C}"/>
    <cellStyle name="Comma 3 4 2 5 2" xfId="2731" xr:uid="{91120AA7-3523-4149-BB7C-1044CB7232F8}"/>
    <cellStyle name="Comma 3 4 2 5 2 2" xfId="6534" xr:uid="{AAABB195-E8D0-42EF-824C-057DAFF336A3}"/>
    <cellStyle name="Comma 3 4 2 5 2 2 2" xfId="14345" xr:uid="{E2BE811B-BA6B-4F0C-8152-C6C808017515}"/>
    <cellStyle name="Comma 3 4 2 5 2 2 2 2" xfId="29756" xr:uid="{7F4A7750-52A5-4712-8E83-692D5B10A2FC}"/>
    <cellStyle name="Comma 3 4 2 5 2 2 2 2 2" xfId="60580" xr:uid="{DB73A412-35D4-4D42-A6DB-D9CB465779A0}"/>
    <cellStyle name="Comma 3 4 2 5 2 2 2 3" xfId="45170" xr:uid="{44CD46F9-0347-4409-AF5E-B67B43E0EB42}"/>
    <cellStyle name="Comma 3 4 2 5 2 2 3" xfId="21947" xr:uid="{5C580BA8-3157-48FE-83A5-9092FE6F91DA}"/>
    <cellStyle name="Comma 3 4 2 5 2 2 3 2" xfId="52771" xr:uid="{DABB45D5-B609-453A-8003-8331C685C270}"/>
    <cellStyle name="Comma 3 4 2 5 2 2 4" xfId="37361" xr:uid="{0806CFBF-5763-4F02-A30F-33C9138AACD8}"/>
    <cellStyle name="Comma 3 4 2 5 2 3" xfId="10542" xr:uid="{3465BFD0-6E60-4967-BEA6-F6EA4F30FE52}"/>
    <cellStyle name="Comma 3 4 2 5 2 3 2" xfId="25953" xr:uid="{55576F72-C539-4790-ADE1-1E217229661B}"/>
    <cellStyle name="Comma 3 4 2 5 2 3 2 2" xfId="56777" xr:uid="{3B6FD5E3-6905-4F64-BEF3-871BA08C5674}"/>
    <cellStyle name="Comma 3 4 2 5 2 3 3" xfId="41367" xr:uid="{8F3DDA40-AD33-45B7-A189-BAD655752EBF}"/>
    <cellStyle name="Comma 3 4 2 5 2 4" xfId="18144" xr:uid="{69B0808A-C4E8-4531-9A84-D775438E6C94}"/>
    <cellStyle name="Comma 3 4 2 5 2 4 2" xfId="48968" xr:uid="{59E502C3-272C-44EC-A15B-F6FB58929146}"/>
    <cellStyle name="Comma 3 4 2 5 2 5" xfId="33558" xr:uid="{18E6A8D7-B159-4349-BDA3-49BB654589D6}"/>
    <cellStyle name="Comma 3 4 2 5 3" xfId="4635" xr:uid="{FE61AB61-CFB2-4C20-8480-A22EC797745E}"/>
    <cellStyle name="Comma 3 4 2 5 3 2" xfId="12446" xr:uid="{71F561F5-49C2-432C-B60F-EACA9B16F88E}"/>
    <cellStyle name="Comma 3 4 2 5 3 2 2" xfId="27857" xr:uid="{0D80E024-C2E5-4CE4-8029-5A89C9113A4B}"/>
    <cellStyle name="Comma 3 4 2 5 3 2 2 2" xfId="58681" xr:uid="{71822A67-DD1D-45BF-AAD8-A418C82BE096}"/>
    <cellStyle name="Comma 3 4 2 5 3 2 3" xfId="43271" xr:uid="{54D5B82B-37CE-44C6-993D-9EA9E37EF246}"/>
    <cellStyle name="Comma 3 4 2 5 3 3" xfId="20048" xr:uid="{4C1DB3FB-9318-48B9-AA3D-85001B3C6F52}"/>
    <cellStyle name="Comma 3 4 2 5 3 3 2" xfId="50872" xr:uid="{7AD0F059-8B1A-4A7C-B037-024C055E48D9}"/>
    <cellStyle name="Comma 3 4 2 5 3 4" xfId="35462" xr:uid="{44B3874C-E4E9-48C7-924E-3D630B0144F6}"/>
    <cellStyle name="Comma 3 4 2 5 4" xfId="8643" xr:uid="{5A3C5119-4B1B-4BB2-AC11-ADF41F8AF40D}"/>
    <cellStyle name="Comma 3 4 2 5 4 2" xfId="24054" xr:uid="{A7467476-894C-429C-BDF1-85DA945609CE}"/>
    <cellStyle name="Comma 3 4 2 5 4 2 2" xfId="54878" xr:uid="{03550385-22D1-4E06-8B24-D50C6BD924F3}"/>
    <cellStyle name="Comma 3 4 2 5 4 3" xfId="39468" xr:uid="{4D8074B7-5C63-4D91-AB67-794AB9439E8C}"/>
    <cellStyle name="Comma 3 4 2 5 5" xfId="16245" xr:uid="{2EED1BB2-9E23-4647-B0C2-34487745F623}"/>
    <cellStyle name="Comma 3 4 2 5 5 2" xfId="47069" xr:uid="{06B40EA9-C4B9-4EF8-94B1-C7F6C91193C0}"/>
    <cellStyle name="Comma 3 4 2 5 6" xfId="31659" xr:uid="{D4B17BBA-9D78-4454-86EB-C0574494C656}"/>
    <cellStyle name="Comma 3 4 2 6" xfId="1465" xr:uid="{F5B55415-4094-4460-A4D4-1C7A88CA80AE}"/>
    <cellStyle name="Comma 3 4 2 6 2" xfId="3364" xr:uid="{B8317F18-A9C5-4301-AB53-92C19177CAF5}"/>
    <cellStyle name="Comma 3 4 2 6 2 2" xfId="7167" xr:uid="{B6B56C79-379E-4E21-8EDD-6F35B51C6EDD}"/>
    <cellStyle name="Comma 3 4 2 6 2 2 2" xfId="14978" xr:uid="{74611B6D-C158-4F2A-9791-0A02B60CC494}"/>
    <cellStyle name="Comma 3 4 2 6 2 2 2 2" xfId="30389" xr:uid="{DFD9DBD4-BD8A-4B15-A08A-2C9C28F469BC}"/>
    <cellStyle name="Comma 3 4 2 6 2 2 2 2 2" xfId="61213" xr:uid="{C2A038CB-80D2-4159-9C87-672703CD776B}"/>
    <cellStyle name="Comma 3 4 2 6 2 2 2 3" xfId="45803" xr:uid="{A4C749E8-2BE5-4963-9864-15B46BD147D7}"/>
    <cellStyle name="Comma 3 4 2 6 2 2 3" xfId="22580" xr:uid="{6D8A6867-8581-4D66-BD9E-9C52AB60882D}"/>
    <cellStyle name="Comma 3 4 2 6 2 2 3 2" xfId="53404" xr:uid="{26F9027E-6CB0-44E3-BD74-8D608066D9DE}"/>
    <cellStyle name="Comma 3 4 2 6 2 2 4" xfId="37994" xr:uid="{18410D1C-815D-4EFB-9E73-7AADEFE45C91}"/>
    <cellStyle name="Comma 3 4 2 6 2 3" xfId="11175" xr:uid="{9FC4C6E4-B907-4B72-ACE2-92CB7B2608F5}"/>
    <cellStyle name="Comma 3 4 2 6 2 3 2" xfId="26586" xr:uid="{066C9EE8-2F9F-493A-AEAF-C2ACE3169FF6}"/>
    <cellStyle name="Comma 3 4 2 6 2 3 2 2" xfId="57410" xr:uid="{5C2D5283-D4AE-44CF-8D92-D9B651657517}"/>
    <cellStyle name="Comma 3 4 2 6 2 3 3" xfId="42000" xr:uid="{DB3DFCCA-94F4-48BA-B8DB-70D82967A6A0}"/>
    <cellStyle name="Comma 3 4 2 6 2 4" xfId="18777" xr:uid="{F06DACD7-9200-4DB1-98A3-88F6E2256745}"/>
    <cellStyle name="Comma 3 4 2 6 2 4 2" xfId="49601" xr:uid="{99B04BE2-DE99-4819-863C-4F9AD9A22E14}"/>
    <cellStyle name="Comma 3 4 2 6 2 5" xfId="34191" xr:uid="{309BDF1E-931F-48A3-8EF0-413DFACB83F6}"/>
    <cellStyle name="Comma 3 4 2 6 3" xfId="5268" xr:uid="{D1549318-CFCC-4A30-AAF8-CFFDB6E7FDB0}"/>
    <cellStyle name="Comma 3 4 2 6 3 2" xfId="13079" xr:uid="{8F110FC7-5903-4F4D-896C-55762C7798AB}"/>
    <cellStyle name="Comma 3 4 2 6 3 2 2" xfId="28490" xr:uid="{ACDB6977-9D96-4ECD-A939-0AD7BD3A95F2}"/>
    <cellStyle name="Comma 3 4 2 6 3 2 2 2" xfId="59314" xr:uid="{20A0AF65-F616-4E91-923D-7916AAD9BD64}"/>
    <cellStyle name="Comma 3 4 2 6 3 2 3" xfId="43904" xr:uid="{95FE0C00-D6A8-4B2B-86B1-4E4090CFD9A1}"/>
    <cellStyle name="Comma 3 4 2 6 3 3" xfId="20681" xr:uid="{D1FF6D5C-49FE-4283-830A-6AEFF4B02BCF}"/>
    <cellStyle name="Comma 3 4 2 6 3 3 2" xfId="51505" xr:uid="{833D0E48-9E3F-491F-B5F8-FF1AFE9A1BC6}"/>
    <cellStyle name="Comma 3 4 2 6 3 4" xfId="36095" xr:uid="{AE992FDC-2491-45DF-962B-57E20EF4A2DB}"/>
    <cellStyle name="Comma 3 4 2 6 4" xfId="9276" xr:uid="{C7B3674A-8613-4A26-8180-2E18724083BD}"/>
    <cellStyle name="Comma 3 4 2 6 4 2" xfId="24687" xr:uid="{32515C16-A6A9-422C-A343-7ED8E0BAB7C0}"/>
    <cellStyle name="Comma 3 4 2 6 4 2 2" xfId="55511" xr:uid="{9CB4D12C-6015-4981-A3BA-5E62E6F7CAED}"/>
    <cellStyle name="Comma 3 4 2 6 4 3" xfId="40101" xr:uid="{EADDD192-C24C-482A-91FD-6F8D1C7278F5}"/>
    <cellStyle name="Comma 3 4 2 6 5" xfId="16878" xr:uid="{AF1D3FA4-ED08-42E6-875F-F2884035718F}"/>
    <cellStyle name="Comma 3 4 2 6 5 2" xfId="47702" xr:uid="{DDD05521-23EC-46E6-8DAA-AC09EDD84861}"/>
    <cellStyle name="Comma 3 4 2 6 6" xfId="32292" xr:uid="{B628653E-6D08-44D7-BA81-86E51412048E}"/>
    <cellStyle name="Comma 3 4 2 7" xfId="2098" xr:uid="{40B91AB8-F528-4812-B6D0-8B7324461C4F}"/>
    <cellStyle name="Comma 3 4 2 7 2" xfId="5901" xr:uid="{D3ABAE0F-1DFF-46C6-B21E-C83102DC1244}"/>
    <cellStyle name="Comma 3 4 2 7 2 2" xfId="13712" xr:uid="{2FC241F7-F3A6-4008-8BC9-C1E36AD7EA14}"/>
    <cellStyle name="Comma 3 4 2 7 2 2 2" xfId="29123" xr:uid="{A5BE25E0-B817-43BC-A6DF-C8A06C622612}"/>
    <cellStyle name="Comma 3 4 2 7 2 2 2 2" xfId="59947" xr:uid="{8FB5F1E1-6F51-4D0C-B388-7ACFC3099ECD}"/>
    <cellStyle name="Comma 3 4 2 7 2 2 3" xfId="44537" xr:uid="{4C0EC064-87BE-4649-AC30-51664978383E}"/>
    <cellStyle name="Comma 3 4 2 7 2 3" xfId="21314" xr:uid="{73677F96-6A27-48C9-8F1D-38D3174B5595}"/>
    <cellStyle name="Comma 3 4 2 7 2 3 2" xfId="52138" xr:uid="{227637E3-D97B-4909-A914-12BB4EFB272F}"/>
    <cellStyle name="Comma 3 4 2 7 2 4" xfId="36728" xr:uid="{EC33F60D-8D95-4778-8647-15D58C10031B}"/>
    <cellStyle name="Comma 3 4 2 7 3" xfId="9909" xr:uid="{B26CE779-E62B-484A-975A-F530F9BA415B}"/>
    <cellStyle name="Comma 3 4 2 7 3 2" xfId="25320" xr:uid="{4852A355-7D42-499F-A8E7-855B046338ED}"/>
    <cellStyle name="Comma 3 4 2 7 3 2 2" xfId="56144" xr:uid="{4DB93A77-19EE-43BF-99BB-B2676728AFE9}"/>
    <cellStyle name="Comma 3 4 2 7 3 3" xfId="40734" xr:uid="{74087F45-DD6B-4084-B054-96356B25C3D9}"/>
    <cellStyle name="Comma 3 4 2 7 4" xfId="17511" xr:uid="{73BC09F5-858B-4AB5-880A-C438439D21C3}"/>
    <cellStyle name="Comma 3 4 2 7 4 2" xfId="48335" xr:uid="{19899CB9-4EBA-4A8C-8AA9-B18D64F31DF0}"/>
    <cellStyle name="Comma 3 4 2 7 5" xfId="32925" xr:uid="{9C29AC27-38E3-4FC0-8979-4640916D3B6C}"/>
    <cellStyle name="Comma 3 4 2 8" xfId="4002" xr:uid="{9FCF76CF-0AED-4486-9835-DA52778878D4}"/>
    <cellStyle name="Comma 3 4 2 8 2" xfId="11813" xr:uid="{952379F3-CC27-4FBA-AAB9-44A52804D89F}"/>
    <cellStyle name="Comma 3 4 2 8 2 2" xfId="27224" xr:uid="{7D3C6BCB-755A-4AC3-85C6-64B09E5616CE}"/>
    <cellStyle name="Comma 3 4 2 8 2 2 2" xfId="58048" xr:uid="{BCAFB180-6F98-4002-B6F5-3278BDF7C823}"/>
    <cellStyle name="Comma 3 4 2 8 2 3" xfId="42638" xr:uid="{E551167E-BE52-4847-99DF-37A293A25078}"/>
    <cellStyle name="Comma 3 4 2 8 3" xfId="19415" xr:uid="{24C9C5AA-E6C0-4C55-BE30-EB21F1F1C68E}"/>
    <cellStyle name="Comma 3 4 2 8 3 2" xfId="50239" xr:uid="{1F29321B-F4D0-4575-84DE-7C2E35F07B09}"/>
    <cellStyle name="Comma 3 4 2 8 4" xfId="34829" xr:uid="{AF253AC4-89E8-4DBC-A282-DE9B041BC608}"/>
    <cellStyle name="Comma 3 4 2 9" xfId="8010" xr:uid="{889B2569-1FBA-4EB7-A84A-F73D4795B13B}"/>
    <cellStyle name="Comma 3 4 2 9 2" xfId="23421" xr:uid="{533577DC-6531-4CA2-9EB3-4F94949EB8D6}"/>
    <cellStyle name="Comma 3 4 2 9 2 2" xfId="54245" xr:uid="{46A56668-C57F-43F8-A604-05DCAD0D29AD}"/>
    <cellStyle name="Comma 3 4 2 9 3" xfId="38835" xr:uid="{73A30573-37C0-4716-B7A7-871F06FA69E8}"/>
    <cellStyle name="Comma 3 4 3" xfId="238" xr:uid="{1B151D2C-B466-4814-8E9F-3BA372865FB5}"/>
    <cellStyle name="Comma 3 4 3 10" xfId="15652" xr:uid="{BD81B4E2-449E-4BE9-8B3F-7BB8FED75C8F}"/>
    <cellStyle name="Comma 3 4 3 10 2" xfId="46476" xr:uid="{1015F74A-AF6B-42B5-849D-0C76B81FC0D0}"/>
    <cellStyle name="Comma 3 4 3 11" xfId="31066" xr:uid="{1F3D1EBF-43D7-46A8-ACAF-582E7C55D639}"/>
    <cellStyle name="Comma 3 4 3 2" xfId="661" xr:uid="{4C1F3980-3AA7-4175-B6B0-BCC67A382756}"/>
    <cellStyle name="Comma 3 4 3 2 2" xfId="1294" xr:uid="{6423773D-3BB2-43A0-B302-7136EBC34CEE}"/>
    <cellStyle name="Comma 3 4 3 2 2 2" xfId="3193" xr:uid="{C4942C4E-AB5C-45B1-9AB3-B38C1572A845}"/>
    <cellStyle name="Comma 3 4 3 2 2 2 2" xfId="6996" xr:uid="{29AE2532-C2C0-448D-92F0-434908AF25BE}"/>
    <cellStyle name="Comma 3 4 3 2 2 2 2 2" xfId="14807" xr:uid="{4724C016-C212-403F-8F10-4F66BC2BB326}"/>
    <cellStyle name="Comma 3 4 3 2 2 2 2 2 2" xfId="30218" xr:uid="{2A735DA5-3B73-43BD-AAC5-6CC1108A7B67}"/>
    <cellStyle name="Comma 3 4 3 2 2 2 2 2 2 2" xfId="61042" xr:uid="{14005334-A4EA-48FA-BF98-5F672A6E5271}"/>
    <cellStyle name="Comma 3 4 3 2 2 2 2 2 3" xfId="45632" xr:uid="{B6EA16BC-88E6-4C50-824B-FC25E58EFD0A}"/>
    <cellStyle name="Comma 3 4 3 2 2 2 2 3" xfId="22409" xr:uid="{ED1F2883-96D7-4F48-87E1-789521D5DB15}"/>
    <cellStyle name="Comma 3 4 3 2 2 2 2 3 2" xfId="53233" xr:uid="{F9144F6D-D45B-4F5C-9BBF-FA309026ACD6}"/>
    <cellStyle name="Comma 3 4 3 2 2 2 2 4" xfId="37823" xr:uid="{8B51CBC4-4032-4F17-AF90-039A22DFCEA0}"/>
    <cellStyle name="Comma 3 4 3 2 2 2 3" xfId="11004" xr:uid="{1121A392-3C13-46F4-815E-57CB4B73F8C2}"/>
    <cellStyle name="Comma 3 4 3 2 2 2 3 2" xfId="26415" xr:uid="{179FC04C-0701-4F00-8E83-8FF37AC87971}"/>
    <cellStyle name="Comma 3 4 3 2 2 2 3 2 2" xfId="57239" xr:uid="{87F02B9F-709F-41FF-B5B1-1BE6D73F7A32}"/>
    <cellStyle name="Comma 3 4 3 2 2 2 3 3" xfId="41829" xr:uid="{83B5790C-6397-4A60-907B-8ADCF8F4D95F}"/>
    <cellStyle name="Comma 3 4 3 2 2 2 4" xfId="18606" xr:uid="{756443C9-992B-4946-8B3E-21CD6EB5D758}"/>
    <cellStyle name="Comma 3 4 3 2 2 2 4 2" xfId="49430" xr:uid="{11F01111-20D7-441B-981F-F872968DD379}"/>
    <cellStyle name="Comma 3 4 3 2 2 2 5" xfId="34020" xr:uid="{1B549781-4F55-44D5-87BE-BEF8968AF097}"/>
    <cellStyle name="Comma 3 4 3 2 2 3" xfId="5097" xr:uid="{A9D427C6-F624-4FB8-A518-1ADB8FEC1279}"/>
    <cellStyle name="Comma 3 4 3 2 2 3 2" xfId="12908" xr:uid="{DCA7CA16-C04A-427E-BC0A-5F15E3BFEC38}"/>
    <cellStyle name="Comma 3 4 3 2 2 3 2 2" xfId="28319" xr:uid="{72CF8BEF-A745-403D-B40C-7C284C282132}"/>
    <cellStyle name="Comma 3 4 3 2 2 3 2 2 2" xfId="59143" xr:uid="{59FE9AA7-7CF5-484C-B2FA-C12840135593}"/>
    <cellStyle name="Comma 3 4 3 2 2 3 2 3" xfId="43733" xr:uid="{89612CD2-BF92-40D1-83CF-7F43A31A1AF8}"/>
    <cellStyle name="Comma 3 4 3 2 2 3 3" xfId="20510" xr:uid="{5A89EB11-BC08-4959-8383-FAFEAFA976FB}"/>
    <cellStyle name="Comma 3 4 3 2 2 3 3 2" xfId="51334" xr:uid="{214129A2-0123-475D-AA96-CB2A7C22D83C}"/>
    <cellStyle name="Comma 3 4 3 2 2 3 4" xfId="35924" xr:uid="{059FC15C-C132-40EC-90D1-ECBEC0E83BD6}"/>
    <cellStyle name="Comma 3 4 3 2 2 4" xfId="9105" xr:uid="{6FBF96F2-EDCF-4CB6-BE8A-98705FC06A88}"/>
    <cellStyle name="Comma 3 4 3 2 2 4 2" xfId="24516" xr:uid="{ACA00ABB-BCA0-44BC-8D10-7126F599B50E}"/>
    <cellStyle name="Comma 3 4 3 2 2 4 2 2" xfId="55340" xr:uid="{4EAF53D5-D22B-4F7D-95AD-E0885255C4E8}"/>
    <cellStyle name="Comma 3 4 3 2 2 4 3" xfId="39930" xr:uid="{881731E0-F5B2-4C31-817D-2A994E1FE8A0}"/>
    <cellStyle name="Comma 3 4 3 2 2 5" xfId="16707" xr:uid="{41BCB6D0-A808-49B7-A9F5-22BE0F3CDFF1}"/>
    <cellStyle name="Comma 3 4 3 2 2 5 2" xfId="47531" xr:uid="{C6DD97EC-9B90-482F-8086-F3E1E8B04608}"/>
    <cellStyle name="Comma 3 4 3 2 2 6" xfId="32121" xr:uid="{5525EAF5-B400-42BB-A33C-A87D5B401DE0}"/>
    <cellStyle name="Comma 3 4 3 2 3" xfId="1927" xr:uid="{28D426FF-2514-4E0E-92A6-704C9755C937}"/>
    <cellStyle name="Comma 3 4 3 2 3 2" xfId="3826" xr:uid="{B7E5CFAF-053E-4903-BD47-76C269279D12}"/>
    <cellStyle name="Comma 3 4 3 2 3 2 2" xfId="7629" xr:uid="{DD023A5A-1227-4ECE-BCD2-8AF6F36597B8}"/>
    <cellStyle name="Comma 3 4 3 2 3 2 2 2" xfId="15440" xr:uid="{375B1E39-7A49-4486-A587-F610C4BAF4FA}"/>
    <cellStyle name="Comma 3 4 3 2 3 2 2 2 2" xfId="30851" xr:uid="{B3B4F08D-71E8-4D49-B327-C596850D178D}"/>
    <cellStyle name="Comma 3 4 3 2 3 2 2 2 2 2" xfId="61675" xr:uid="{219D33D9-4AFB-4AB6-B650-CBB4781D4200}"/>
    <cellStyle name="Comma 3 4 3 2 3 2 2 2 3" xfId="46265" xr:uid="{AAE46509-4C1C-4DAB-9C83-D069AC463E43}"/>
    <cellStyle name="Comma 3 4 3 2 3 2 2 3" xfId="23042" xr:uid="{69228461-8FA6-4CE5-99BC-658CFF1A155A}"/>
    <cellStyle name="Comma 3 4 3 2 3 2 2 3 2" xfId="53866" xr:uid="{6609A83B-6712-4C8B-8A27-055D65F3E81E}"/>
    <cellStyle name="Comma 3 4 3 2 3 2 2 4" xfId="38456" xr:uid="{F35E6176-01ED-45E6-B221-F599D1FAB97D}"/>
    <cellStyle name="Comma 3 4 3 2 3 2 3" xfId="11637" xr:uid="{0C1B32B5-5385-4A89-AB4F-3989E0DDFFBE}"/>
    <cellStyle name="Comma 3 4 3 2 3 2 3 2" xfId="27048" xr:uid="{E8422EA2-167C-465C-ADDE-DE2925730636}"/>
    <cellStyle name="Comma 3 4 3 2 3 2 3 2 2" xfId="57872" xr:uid="{B907A0B5-6EA4-4B7A-8816-319CB4CCC618}"/>
    <cellStyle name="Comma 3 4 3 2 3 2 3 3" xfId="42462" xr:uid="{7F991C26-C414-4BD5-8E0F-92B8410B0079}"/>
    <cellStyle name="Comma 3 4 3 2 3 2 4" xfId="19239" xr:uid="{0577C9FF-9566-4F97-80C0-2FEA7B1882AD}"/>
    <cellStyle name="Comma 3 4 3 2 3 2 4 2" xfId="50063" xr:uid="{C36DBABA-C726-4B08-BD32-3B3881BAA96C}"/>
    <cellStyle name="Comma 3 4 3 2 3 2 5" xfId="34653" xr:uid="{816B4753-7FCB-4C89-BDF4-5FBA52E0A155}"/>
    <cellStyle name="Comma 3 4 3 2 3 3" xfId="5730" xr:uid="{F6E84F58-7208-461C-92F8-A6F90D3DD949}"/>
    <cellStyle name="Comma 3 4 3 2 3 3 2" xfId="13541" xr:uid="{0759BB0C-4FA6-4B00-8AD2-AC1C1F357A14}"/>
    <cellStyle name="Comma 3 4 3 2 3 3 2 2" xfId="28952" xr:uid="{8EB91CBF-9F1F-4585-97F0-1109EAA43282}"/>
    <cellStyle name="Comma 3 4 3 2 3 3 2 2 2" xfId="59776" xr:uid="{5C247953-DB97-4AEC-99F3-73EFBAC12039}"/>
    <cellStyle name="Comma 3 4 3 2 3 3 2 3" xfId="44366" xr:uid="{82163678-135D-4B4C-9DFE-6D1A94564F62}"/>
    <cellStyle name="Comma 3 4 3 2 3 3 3" xfId="21143" xr:uid="{EAAB6943-321E-4EE1-8725-9137F40BB3F8}"/>
    <cellStyle name="Comma 3 4 3 2 3 3 3 2" xfId="51967" xr:uid="{B73D5CC0-6A7E-4EE9-B14F-3010A970CD4A}"/>
    <cellStyle name="Comma 3 4 3 2 3 3 4" xfId="36557" xr:uid="{B703011B-98FA-4F30-839D-A52CF8FDF1E8}"/>
    <cellStyle name="Comma 3 4 3 2 3 4" xfId="9738" xr:uid="{A2B58B1A-BCB7-4D44-A6CE-39C6DDFD5562}"/>
    <cellStyle name="Comma 3 4 3 2 3 4 2" xfId="25149" xr:uid="{4DC655C8-20DA-42EE-A60A-9CB5E4202875}"/>
    <cellStyle name="Comma 3 4 3 2 3 4 2 2" xfId="55973" xr:uid="{05B45E96-9DB1-4712-9F67-05B43C5959FC}"/>
    <cellStyle name="Comma 3 4 3 2 3 4 3" xfId="40563" xr:uid="{BE187A8D-C2E0-4BB8-9DBF-E779EE018B6C}"/>
    <cellStyle name="Comma 3 4 3 2 3 5" xfId="17340" xr:uid="{A40CB936-C397-4BF5-B0DC-B696BFDF3A5D}"/>
    <cellStyle name="Comma 3 4 3 2 3 5 2" xfId="48164" xr:uid="{CC87B131-7169-459D-AD46-9CE6B6EEEB19}"/>
    <cellStyle name="Comma 3 4 3 2 3 6" xfId="32754" xr:uid="{ED8E98FE-EBBB-4ABF-886A-C50CA918B50F}"/>
    <cellStyle name="Comma 3 4 3 2 4" xfId="2560" xr:uid="{44C7FDA7-BFB5-44B9-A90C-67D2435642AF}"/>
    <cellStyle name="Comma 3 4 3 2 4 2" xfId="6363" xr:uid="{4D4B9E65-BDD6-41D7-BFD9-FB67C3D14BC6}"/>
    <cellStyle name="Comma 3 4 3 2 4 2 2" xfId="14174" xr:uid="{C55C3176-8E9B-4D15-A1D8-B8AB1C8C057C}"/>
    <cellStyle name="Comma 3 4 3 2 4 2 2 2" xfId="29585" xr:uid="{E38B4803-EBEA-490F-ABC1-A7D28A1489AD}"/>
    <cellStyle name="Comma 3 4 3 2 4 2 2 2 2" xfId="60409" xr:uid="{1D45614B-541F-4299-9C28-DC97D13B4A10}"/>
    <cellStyle name="Comma 3 4 3 2 4 2 2 3" xfId="44999" xr:uid="{53764C71-FFC1-4151-A598-EAC9C89B2FAA}"/>
    <cellStyle name="Comma 3 4 3 2 4 2 3" xfId="21776" xr:uid="{E3C4E72E-CA09-4C47-A8EE-451E3F9BA2D6}"/>
    <cellStyle name="Comma 3 4 3 2 4 2 3 2" xfId="52600" xr:uid="{F4840009-5862-4E47-AA1D-C00AB15FBF47}"/>
    <cellStyle name="Comma 3 4 3 2 4 2 4" xfId="37190" xr:uid="{B80F88FC-0E8B-4CC5-B325-26E30D4F2CBD}"/>
    <cellStyle name="Comma 3 4 3 2 4 3" xfId="10371" xr:uid="{0DD0D10B-7602-4FE6-A354-B4AD2C6BDC3E}"/>
    <cellStyle name="Comma 3 4 3 2 4 3 2" xfId="25782" xr:uid="{A563109B-CB77-4340-B613-9F98A3351F09}"/>
    <cellStyle name="Comma 3 4 3 2 4 3 2 2" xfId="56606" xr:uid="{3C9CB3F8-C800-499C-90A8-73CF5E087C52}"/>
    <cellStyle name="Comma 3 4 3 2 4 3 3" xfId="41196" xr:uid="{267223FB-887D-4E24-B71E-54620D8994D2}"/>
    <cellStyle name="Comma 3 4 3 2 4 4" xfId="17973" xr:uid="{E58FE83C-1CA6-45F8-AD85-FE06F036A94C}"/>
    <cellStyle name="Comma 3 4 3 2 4 4 2" xfId="48797" xr:uid="{B21CBFFD-0EE4-4668-B252-B1F0208088A4}"/>
    <cellStyle name="Comma 3 4 3 2 4 5" xfId="33387" xr:uid="{B9DC9A66-1CD5-4CA1-B7D8-86CB188AB9FB}"/>
    <cellStyle name="Comma 3 4 3 2 5" xfId="4464" xr:uid="{10AD27E1-1CFF-406E-B85A-FE9418E10872}"/>
    <cellStyle name="Comma 3 4 3 2 5 2" xfId="12275" xr:uid="{36D1AD1D-C1A6-4DA2-AE98-FFB115CF0C46}"/>
    <cellStyle name="Comma 3 4 3 2 5 2 2" xfId="27686" xr:uid="{1CEA9134-B047-4D2B-B629-F7D1E6B0329D}"/>
    <cellStyle name="Comma 3 4 3 2 5 2 2 2" xfId="58510" xr:uid="{6A07F060-0AA8-4AC9-96A3-3930029920BF}"/>
    <cellStyle name="Comma 3 4 3 2 5 2 3" xfId="43100" xr:uid="{939C2507-D6A5-40D9-AFED-AE81237C43BC}"/>
    <cellStyle name="Comma 3 4 3 2 5 3" xfId="19877" xr:uid="{F317BA4D-D5B5-41C8-8778-DCEFC08D5FF7}"/>
    <cellStyle name="Comma 3 4 3 2 5 3 2" xfId="50701" xr:uid="{15C415FC-B836-494F-94BD-1554FF9A7441}"/>
    <cellStyle name="Comma 3 4 3 2 5 4" xfId="35291" xr:uid="{21047A74-29AD-46B3-BC18-5214623C4CE2}"/>
    <cellStyle name="Comma 3 4 3 2 6" xfId="8472" xr:uid="{12F4CA1A-F089-4180-BDA6-E6F2552382D4}"/>
    <cellStyle name="Comma 3 4 3 2 6 2" xfId="23883" xr:uid="{C2AE7095-52FC-4AA0-AD93-E183114BB962}"/>
    <cellStyle name="Comma 3 4 3 2 6 2 2" xfId="54707" xr:uid="{A7538A73-F773-4238-B688-2C2D3DDD61B9}"/>
    <cellStyle name="Comma 3 4 3 2 6 3" xfId="39297" xr:uid="{9020891A-A0E6-4723-8DCE-5FA1F003828C}"/>
    <cellStyle name="Comma 3 4 3 2 7" xfId="16074" xr:uid="{FC1FF5F2-9823-443A-9412-41E0A073F813}"/>
    <cellStyle name="Comma 3 4 3 2 7 2" xfId="46898" xr:uid="{8EF1B572-3FA7-4BFA-AC0A-8EE9CA5B3BB1}"/>
    <cellStyle name="Comma 3 4 3 2 8" xfId="31488" xr:uid="{099BDF78-9CFC-4003-908A-9FF21F922774}"/>
    <cellStyle name="Comma 3 4 3 3" xfId="452" xr:uid="{1D60EEFC-EDE2-4C00-8DC2-E76F74151147}"/>
    <cellStyle name="Comma 3 4 3 3 2" xfId="1085" xr:uid="{6D53AB32-4605-4187-BC49-18FA2915A15C}"/>
    <cellStyle name="Comma 3 4 3 3 2 2" xfId="2984" xr:uid="{8A0C0667-55BF-40FF-9AEA-243EF8CB6A71}"/>
    <cellStyle name="Comma 3 4 3 3 2 2 2" xfId="6787" xr:uid="{6E248825-5FE9-49B0-90C7-3F9796544949}"/>
    <cellStyle name="Comma 3 4 3 3 2 2 2 2" xfId="14598" xr:uid="{15F47BE8-F0A7-4E98-A2B8-AF0D191352F4}"/>
    <cellStyle name="Comma 3 4 3 3 2 2 2 2 2" xfId="30009" xr:uid="{2944ACDA-E29F-4450-A067-940E4D5B0C93}"/>
    <cellStyle name="Comma 3 4 3 3 2 2 2 2 2 2" xfId="60833" xr:uid="{CC081951-3FB2-4CED-BBA5-58797CF4307B}"/>
    <cellStyle name="Comma 3 4 3 3 2 2 2 2 3" xfId="45423" xr:uid="{DA0DC0F1-56F3-4812-8311-8C8ABFB6DBAD}"/>
    <cellStyle name="Comma 3 4 3 3 2 2 2 3" xfId="22200" xr:uid="{4A1C6251-1CEF-4A20-8B5E-8E6D041F7174}"/>
    <cellStyle name="Comma 3 4 3 3 2 2 2 3 2" xfId="53024" xr:uid="{C5A569BC-BD3B-4376-954F-2616CBBA1CFC}"/>
    <cellStyle name="Comma 3 4 3 3 2 2 2 4" xfId="37614" xr:uid="{954800B9-1C1A-478E-8F6F-C8D77474AB78}"/>
    <cellStyle name="Comma 3 4 3 3 2 2 3" xfId="10795" xr:uid="{202E4DE1-F069-4CBD-BFB2-110991545AF7}"/>
    <cellStyle name="Comma 3 4 3 3 2 2 3 2" xfId="26206" xr:uid="{06CB3ADD-BC67-4471-A1E9-CC8888345780}"/>
    <cellStyle name="Comma 3 4 3 3 2 2 3 2 2" xfId="57030" xr:uid="{ED2A035A-707A-47BD-BBD2-397EEC4F3A73}"/>
    <cellStyle name="Comma 3 4 3 3 2 2 3 3" xfId="41620" xr:uid="{3D935CCB-088A-498D-A58B-62038AAAD1C9}"/>
    <cellStyle name="Comma 3 4 3 3 2 2 4" xfId="18397" xr:uid="{9D4901F8-2DAF-4532-A091-F5BB93C82485}"/>
    <cellStyle name="Comma 3 4 3 3 2 2 4 2" xfId="49221" xr:uid="{64801F6D-4CA4-464D-ADD7-68472A43247E}"/>
    <cellStyle name="Comma 3 4 3 3 2 2 5" xfId="33811" xr:uid="{92822E3C-494E-403B-A00D-CC44FE7F035E}"/>
    <cellStyle name="Comma 3 4 3 3 2 3" xfId="4888" xr:uid="{B8BCFA68-F01D-4C05-9AE5-11AB54C1F580}"/>
    <cellStyle name="Comma 3 4 3 3 2 3 2" xfId="12699" xr:uid="{1A046178-F8D3-450B-80A3-E226923587FC}"/>
    <cellStyle name="Comma 3 4 3 3 2 3 2 2" xfId="28110" xr:uid="{5669A734-F24F-4735-9E62-9E39F46BDA71}"/>
    <cellStyle name="Comma 3 4 3 3 2 3 2 2 2" xfId="58934" xr:uid="{A3CD6C4A-9A67-4A12-8A10-F0802C812649}"/>
    <cellStyle name="Comma 3 4 3 3 2 3 2 3" xfId="43524" xr:uid="{E9AD25B2-150B-4CDC-8BA2-85D3F1E769D5}"/>
    <cellStyle name="Comma 3 4 3 3 2 3 3" xfId="20301" xr:uid="{1E3E552F-4B1F-4CBD-8711-7923A5135106}"/>
    <cellStyle name="Comma 3 4 3 3 2 3 3 2" xfId="51125" xr:uid="{EC3CEC2A-0A18-4D64-92DF-BAAC5BAF3411}"/>
    <cellStyle name="Comma 3 4 3 3 2 3 4" xfId="35715" xr:uid="{D2F5042E-AEE0-4C2C-A241-03EE07F98E29}"/>
    <cellStyle name="Comma 3 4 3 3 2 4" xfId="8896" xr:uid="{2F544E63-A447-4223-A79F-2457AD044E23}"/>
    <cellStyle name="Comma 3 4 3 3 2 4 2" xfId="24307" xr:uid="{D3E970E8-A800-4BB0-87ED-6ADB91E7F6A9}"/>
    <cellStyle name="Comma 3 4 3 3 2 4 2 2" xfId="55131" xr:uid="{6F506EEE-A583-4B9C-AACB-F570C90128A0}"/>
    <cellStyle name="Comma 3 4 3 3 2 4 3" xfId="39721" xr:uid="{1E474476-AB36-4276-9940-B9DF682CD43C}"/>
    <cellStyle name="Comma 3 4 3 3 2 5" xfId="16498" xr:uid="{86DDDC88-CCF1-4113-8DEB-F4BC8BD5AB4E}"/>
    <cellStyle name="Comma 3 4 3 3 2 5 2" xfId="47322" xr:uid="{DDC12E30-5D68-4FB9-A069-A58C0C60F9C1}"/>
    <cellStyle name="Comma 3 4 3 3 2 6" xfId="31912" xr:uid="{D4EDA34E-8698-437A-A671-69C4448E7AF8}"/>
    <cellStyle name="Comma 3 4 3 3 3" xfId="1718" xr:uid="{50B3507A-32B2-40AE-A43B-3D228754E9C0}"/>
    <cellStyle name="Comma 3 4 3 3 3 2" xfId="3617" xr:uid="{A6961537-E8CE-467E-872D-9C7E695FEFA2}"/>
    <cellStyle name="Comma 3 4 3 3 3 2 2" xfId="7420" xr:uid="{73B6A901-8908-4697-BA51-DD20C54143A9}"/>
    <cellStyle name="Comma 3 4 3 3 3 2 2 2" xfId="15231" xr:uid="{E1B7504D-057A-4C46-9CF4-0F78F1A38CC0}"/>
    <cellStyle name="Comma 3 4 3 3 3 2 2 2 2" xfId="30642" xr:uid="{00AC5699-60EB-46A2-B9DF-022A837DBEB8}"/>
    <cellStyle name="Comma 3 4 3 3 3 2 2 2 2 2" xfId="61466" xr:uid="{6744A511-4B3B-41D8-9DBA-51266751FE4E}"/>
    <cellStyle name="Comma 3 4 3 3 3 2 2 2 3" xfId="46056" xr:uid="{DC4B0B33-8E03-4210-9822-DE3DC7C742C7}"/>
    <cellStyle name="Comma 3 4 3 3 3 2 2 3" xfId="22833" xr:uid="{C8E20607-3F17-47E1-BF33-012D10F65C2F}"/>
    <cellStyle name="Comma 3 4 3 3 3 2 2 3 2" xfId="53657" xr:uid="{282F71CC-1B14-4441-B436-B5F4A26BC6CB}"/>
    <cellStyle name="Comma 3 4 3 3 3 2 2 4" xfId="38247" xr:uid="{5FEADD42-3F2F-4737-8731-E4FEA28B9BBE}"/>
    <cellStyle name="Comma 3 4 3 3 3 2 3" xfId="11428" xr:uid="{8954C14A-8FA9-4C1B-B13F-D63011067263}"/>
    <cellStyle name="Comma 3 4 3 3 3 2 3 2" xfId="26839" xr:uid="{64A8C1A2-9504-4017-8474-859CF2521BC6}"/>
    <cellStyle name="Comma 3 4 3 3 3 2 3 2 2" xfId="57663" xr:uid="{B7C45535-E267-40C1-ABDC-486182BC5BF9}"/>
    <cellStyle name="Comma 3 4 3 3 3 2 3 3" xfId="42253" xr:uid="{FD7B0988-D330-4938-9DB0-1131C00D5AE9}"/>
    <cellStyle name="Comma 3 4 3 3 3 2 4" xfId="19030" xr:uid="{53F0DD01-DB2C-40FD-9970-F401353C004E}"/>
    <cellStyle name="Comma 3 4 3 3 3 2 4 2" xfId="49854" xr:uid="{993D4882-3672-4674-B6F2-75A3127559E9}"/>
    <cellStyle name="Comma 3 4 3 3 3 2 5" xfId="34444" xr:uid="{DEE24141-AE12-4FFC-9CBE-351A2EFEE233}"/>
    <cellStyle name="Comma 3 4 3 3 3 3" xfId="5521" xr:uid="{FF9B4A31-44B3-4B51-A02A-41FE9F1A2AC7}"/>
    <cellStyle name="Comma 3 4 3 3 3 3 2" xfId="13332" xr:uid="{11ABFB84-CB50-446D-AE57-5F2EB71D1296}"/>
    <cellStyle name="Comma 3 4 3 3 3 3 2 2" xfId="28743" xr:uid="{BFCE8E71-83BB-49CF-8294-936297992C2F}"/>
    <cellStyle name="Comma 3 4 3 3 3 3 2 2 2" xfId="59567" xr:uid="{9DB6B815-E550-4AB9-805A-0BA8A3B812B0}"/>
    <cellStyle name="Comma 3 4 3 3 3 3 2 3" xfId="44157" xr:uid="{0AA1C18B-00CF-4D86-9878-9760C18C3709}"/>
    <cellStyle name="Comma 3 4 3 3 3 3 3" xfId="20934" xr:uid="{30657A05-86CB-446C-BCD8-A81547869C56}"/>
    <cellStyle name="Comma 3 4 3 3 3 3 3 2" xfId="51758" xr:uid="{438DBE6B-252F-470C-B35D-BD954CC42E3A}"/>
    <cellStyle name="Comma 3 4 3 3 3 3 4" xfId="36348" xr:uid="{260E6EEE-323A-4C16-B329-EE20A071DC93}"/>
    <cellStyle name="Comma 3 4 3 3 3 4" xfId="9529" xr:uid="{C5662050-B8EF-48F4-844F-D9CB4B8C430C}"/>
    <cellStyle name="Comma 3 4 3 3 3 4 2" xfId="24940" xr:uid="{B1C1A1E9-9254-4E67-90C5-EBE4B20B4E6F}"/>
    <cellStyle name="Comma 3 4 3 3 3 4 2 2" xfId="55764" xr:uid="{0832AD52-A47C-4F6F-B70A-B83B95160A42}"/>
    <cellStyle name="Comma 3 4 3 3 3 4 3" xfId="40354" xr:uid="{683DFDD7-16BC-4968-A7A2-F316F0EC8030}"/>
    <cellStyle name="Comma 3 4 3 3 3 5" xfId="17131" xr:uid="{85D20935-3163-491C-BC80-D4C9EE6C1AB5}"/>
    <cellStyle name="Comma 3 4 3 3 3 5 2" xfId="47955" xr:uid="{215D13A7-88F0-4386-AEA3-928073C5A005}"/>
    <cellStyle name="Comma 3 4 3 3 3 6" xfId="32545" xr:uid="{0D955D3D-C0CB-43C3-A639-CA2761FA9C51}"/>
    <cellStyle name="Comma 3 4 3 3 4" xfId="2351" xr:uid="{CB1D5F20-E153-4930-B5BB-8621B824167F}"/>
    <cellStyle name="Comma 3 4 3 3 4 2" xfId="6154" xr:uid="{423695A2-48D5-43D0-AD08-6E29FB474EEA}"/>
    <cellStyle name="Comma 3 4 3 3 4 2 2" xfId="13965" xr:uid="{23CB6F14-9CEC-4677-AE3C-414CC3D157E3}"/>
    <cellStyle name="Comma 3 4 3 3 4 2 2 2" xfId="29376" xr:uid="{86B04D1A-6762-44D5-BF62-E8FBB21ED4D1}"/>
    <cellStyle name="Comma 3 4 3 3 4 2 2 2 2" xfId="60200" xr:uid="{0D962CB9-BD08-4302-A5A8-768204A3BC11}"/>
    <cellStyle name="Comma 3 4 3 3 4 2 2 3" xfId="44790" xr:uid="{B0E2D1E0-90E1-4BFB-8CEF-5FE2628E2DC7}"/>
    <cellStyle name="Comma 3 4 3 3 4 2 3" xfId="21567" xr:uid="{33A466C7-A774-40B1-A915-52ED8823690F}"/>
    <cellStyle name="Comma 3 4 3 3 4 2 3 2" xfId="52391" xr:uid="{BCE2D113-0A45-41D2-AEFC-4215CACABD1C}"/>
    <cellStyle name="Comma 3 4 3 3 4 2 4" xfId="36981" xr:uid="{00FCECCB-8AD1-403A-80AA-5BC08502E58F}"/>
    <cellStyle name="Comma 3 4 3 3 4 3" xfId="10162" xr:uid="{7A374402-B72E-44A7-B890-0E29750372C6}"/>
    <cellStyle name="Comma 3 4 3 3 4 3 2" xfId="25573" xr:uid="{32914C3E-0F92-49F2-B11C-4FCC584B0801}"/>
    <cellStyle name="Comma 3 4 3 3 4 3 2 2" xfId="56397" xr:uid="{EB8AA21B-4596-47B7-B37F-53A23752155B}"/>
    <cellStyle name="Comma 3 4 3 3 4 3 3" xfId="40987" xr:uid="{142D1300-4EC3-40CB-A8AA-07BD81AF1AF7}"/>
    <cellStyle name="Comma 3 4 3 3 4 4" xfId="17764" xr:uid="{120AFC26-B1C2-4FC0-94D9-251AA76156A3}"/>
    <cellStyle name="Comma 3 4 3 3 4 4 2" xfId="48588" xr:uid="{906C46AD-5820-437B-824F-9CA57202549D}"/>
    <cellStyle name="Comma 3 4 3 3 4 5" xfId="33178" xr:uid="{B9F825DD-3278-407D-B2AE-C8BFBC032CA8}"/>
    <cellStyle name="Comma 3 4 3 3 5" xfId="4255" xr:uid="{850676B0-A400-41EC-A1B7-288CD51155FF}"/>
    <cellStyle name="Comma 3 4 3 3 5 2" xfId="12066" xr:uid="{1272C13E-5588-4679-A155-930AC7413D85}"/>
    <cellStyle name="Comma 3 4 3 3 5 2 2" xfId="27477" xr:uid="{99BCE7C1-A722-4B6A-97A6-786DCA819538}"/>
    <cellStyle name="Comma 3 4 3 3 5 2 2 2" xfId="58301" xr:uid="{6E361437-C063-42F9-B935-07871544D34F}"/>
    <cellStyle name="Comma 3 4 3 3 5 2 3" xfId="42891" xr:uid="{66E0671F-E161-4C37-83EB-72804E8F03D6}"/>
    <cellStyle name="Comma 3 4 3 3 5 3" xfId="19668" xr:uid="{E132107F-1E76-4828-8E2B-CA2B1711424B}"/>
    <cellStyle name="Comma 3 4 3 3 5 3 2" xfId="50492" xr:uid="{CC40F093-B3FF-438D-9E9E-A1C00466F767}"/>
    <cellStyle name="Comma 3 4 3 3 5 4" xfId="35082" xr:uid="{B32BD978-EA3F-40AF-9BF6-0124516E4DE5}"/>
    <cellStyle name="Comma 3 4 3 3 6" xfId="8263" xr:uid="{48ED2E26-7754-4538-B7D6-63C1D7B08B5A}"/>
    <cellStyle name="Comma 3 4 3 3 6 2" xfId="23674" xr:uid="{335EB09B-77B2-4118-9323-8EBCEB1CC203}"/>
    <cellStyle name="Comma 3 4 3 3 6 2 2" xfId="54498" xr:uid="{AB578C8E-8910-4118-869C-FE1DE419E2B3}"/>
    <cellStyle name="Comma 3 4 3 3 6 3" xfId="39088" xr:uid="{D50B7A15-BABD-42DD-8FD7-F6AE25809E08}"/>
    <cellStyle name="Comma 3 4 3 3 7" xfId="15865" xr:uid="{743F7D7C-3738-4B91-B108-3C10F5E73A09}"/>
    <cellStyle name="Comma 3 4 3 3 7 2" xfId="46689" xr:uid="{B0CD63A8-064C-4BF2-947E-F3A8720643D3}"/>
    <cellStyle name="Comma 3 4 3 3 8" xfId="31279" xr:uid="{E67E8B77-3E10-46BB-8E7B-D4364449C8D6}"/>
    <cellStyle name="Comma 3 4 3 4" xfId="872" xr:uid="{E78B794E-7FD9-4E76-B5BE-7BD3BB3425B0}"/>
    <cellStyle name="Comma 3 4 3 4 2" xfId="2771" xr:uid="{20293845-ED74-48F8-9271-881598344B32}"/>
    <cellStyle name="Comma 3 4 3 4 2 2" xfId="6574" xr:uid="{36805EF9-C636-458A-9AFC-83CAD830B573}"/>
    <cellStyle name="Comma 3 4 3 4 2 2 2" xfId="14385" xr:uid="{10E1EB36-1BA5-4304-A8D7-9A9D6C7D058D}"/>
    <cellStyle name="Comma 3 4 3 4 2 2 2 2" xfId="29796" xr:uid="{32F3BD7A-1FC8-49C2-8A77-63A956AA7778}"/>
    <cellStyle name="Comma 3 4 3 4 2 2 2 2 2" xfId="60620" xr:uid="{186C789F-41DB-4352-B246-F4ECA3A23782}"/>
    <cellStyle name="Comma 3 4 3 4 2 2 2 3" xfId="45210" xr:uid="{DA5715D0-C29B-4717-A244-954AF4DAC0A0}"/>
    <cellStyle name="Comma 3 4 3 4 2 2 3" xfId="21987" xr:uid="{4ADF4097-7DEF-479A-AC16-F09AD254899D}"/>
    <cellStyle name="Comma 3 4 3 4 2 2 3 2" xfId="52811" xr:uid="{4AE9A29E-3805-450F-B468-4588B0F199AC}"/>
    <cellStyle name="Comma 3 4 3 4 2 2 4" xfId="37401" xr:uid="{7E9C11E0-6161-4166-8713-39ABEF4D338A}"/>
    <cellStyle name="Comma 3 4 3 4 2 3" xfId="10582" xr:uid="{A19A15E7-99BB-49CF-BFAB-43D2E7373CC8}"/>
    <cellStyle name="Comma 3 4 3 4 2 3 2" xfId="25993" xr:uid="{70F1FC8B-1716-46BE-A4B5-BD985042B620}"/>
    <cellStyle name="Comma 3 4 3 4 2 3 2 2" xfId="56817" xr:uid="{F558B91B-069A-40DD-9938-1E51A849DB8C}"/>
    <cellStyle name="Comma 3 4 3 4 2 3 3" xfId="41407" xr:uid="{9989660D-4223-4D77-B0B2-49C59FD1684D}"/>
    <cellStyle name="Comma 3 4 3 4 2 4" xfId="18184" xr:uid="{79599086-B9B7-4495-87B0-AB3A72EA94EA}"/>
    <cellStyle name="Comma 3 4 3 4 2 4 2" xfId="49008" xr:uid="{3074158D-1D10-44E0-AFC2-D64938A0E82A}"/>
    <cellStyle name="Comma 3 4 3 4 2 5" xfId="33598" xr:uid="{3534782E-6C03-4DC4-8FC1-B5E52E19F85A}"/>
    <cellStyle name="Comma 3 4 3 4 3" xfId="4675" xr:uid="{B32A6BF8-4004-46D3-94F1-DF80EF32C89F}"/>
    <cellStyle name="Comma 3 4 3 4 3 2" xfId="12486" xr:uid="{9DAAD6CC-155C-4DCA-B9F3-0D2417D6E7DC}"/>
    <cellStyle name="Comma 3 4 3 4 3 2 2" xfId="27897" xr:uid="{4FCCF48F-A1C7-4539-BE05-DA45A11F6E21}"/>
    <cellStyle name="Comma 3 4 3 4 3 2 2 2" xfId="58721" xr:uid="{1DFB7656-5390-4175-8EA3-372940D05853}"/>
    <cellStyle name="Comma 3 4 3 4 3 2 3" xfId="43311" xr:uid="{BCC2A3F2-B839-4FD8-92A8-B309AE292EEF}"/>
    <cellStyle name="Comma 3 4 3 4 3 3" xfId="20088" xr:uid="{AC94ABBF-747F-4968-9C96-1D4FA0B441DD}"/>
    <cellStyle name="Comma 3 4 3 4 3 3 2" xfId="50912" xr:uid="{073CB54C-B416-4782-BDFC-CDA35B5A4A57}"/>
    <cellStyle name="Comma 3 4 3 4 3 4" xfId="35502" xr:uid="{D9016F63-C361-4C51-BE18-373B21798349}"/>
    <cellStyle name="Comma 3 4 3 4 4" xfId="8683" xr:uid="{69592E65-8A76-42C2-A2A1-8AA17AE10374}"/>
    <cellStyle name="Comma 3 4 3 4 4 2" xfId="24094" xr:uid="{EA205F11-E1C6-4EA1-8AD9-57D71297C461}"/>
    <cellStyle name="Comma 3 4 3 4 4 2 2" xfId="54918" xr:uid="{879F7AC9-9DB9-4E71-9933-7EE7F6E50AE5}"/>
    <cellStyle name="Comma 3 4 3 4 4 3" xfId="39508" xr:uid="{8027E0AC-B3A6-4F6E-BC01-D55A5B20E992}"/>
    <cellStyle name="Comma 3 4 3 4 5" xfId="16285" xr:uid="{8C9C4A06-64AB-4CB2-8E3E-3CB8AA851350}"/>
    <cellStyle name="Comma 3 4 3 4 5 2" xfId="47109" xr:uid="{D004EDB9-3FFB-45DC-BCE4-17154A93DA26}"/>
    <cellStyle name="Comma 3 4 3 4 6" xfId="31699" xr:uid="{878E8681-66BF-4188-A97A-E2406431DC1F}"/>
    <cellStyle name="Comma 3 4 3 5" xfId="1505" xr:uid="{EBE70943-1BF6-4538-AA00-033664A77480}"/>
    <cellStyle name="Comma 3 4 3 5 2" xfId="3404" xr:uid="{8BBE0763-6B9D-4825-A6E0-59FFE158804E}"/>
    <cellStyle name="Comma 3 4 3 5 2 2" xfId="7207" xr:uid="{4A242D1E-0131-4805-AD5F-F4AEB746E912}"/>
    <cellStyle name="Comma 3 4 3 5 2 2 2" xfId="15018" xr:uid="{73793257-0C0E-4563-88E8-4F71E229C3BD}"/>
    <cellStyle name="Comma 3 4 3 5 2 2 2 2" xfId="30429" xr:uid="{439EA9B6-D02C-4C96-956F-9577E978944A}"/>
    <cellStyle name="Comma 3 4 3 5 2 2 2 2 2" xfId="61253" xr:uid="{14F26334-D14D-4524-8CED-9B1F842828F2}"/>
    <cellStyle name="Comma 3 4 3 5 2 2 2 3" xfId="45843" xr:uid="{F262A52B-5A27-4C9E-92CC-A6F18B9DDAEE}"/>
    <cellStyle name="Comma 3 4 3 5 2 2 3" xfId="22620" xr:uid="{144AA469-9744-471F-9F03-2BCA4E3F87DF}"/>
    <cellStyle name="Comma 3 4 3 5 2 2 3 2" xfId="53444" xr:uid="{946B7A38-EF1A-47DB-8FAF-DA9CFC38F4D1}"/>
    <cellStyle name="Comma 3 4 3 5 2 2 4" xfId="38034" xr:uid="{E1F170B3-1C0C-4D50-8D5F-59E3DBAA5759}"/>
    <cellStyle name="Comma 3 4 3 5 2 3" xfId="11215" xr:uid="{4A02957F-DFE5-4C68-90C4-97AF130F10FB}"/>
    <cellStyle name="Comma 3 4 3 5 2 3 2" xfId="26626" xr:uid="{67C7A78B-B14C-4C7F-A4B0-4EE0424831CC}"/>
    <cellStyle name="Comma 3 4 3 5 2 3 2 2" xfId="57450" xr:uid="{C53F94E1-DD9D-4D30-A4CA-3C33453D4598}"/>
    <cellStyle name="Comma 3 4 3 5 2 3 3" xfId="42040" xr:uid="{C9B645FD-3974-406C-8E19-74A3C67EA023}"/>
    <cellStyle name="Comma 3 4 3 5 2 4" xfId="18817" xr:uid="{B6D16241-ED4A-454B-B481-149C5FE6DD00}"/>
    <cellStyle name="Comma 3 4 3 5 2 4 2" xfId="49641" xr:uid="{7965C394-316A-4162-AFBD-FD722829E0BF}"/>
    <cellStyle name="Comma 3 4 3 5 2 5" xfId="34231" xr:uid="{C784E98B-6184-4F1D-BA7B-67496165E3A3}"/>
    <cellStyle name="Comma 3 4 3 5 3" xfId="5308" xr:uid="{4FAE0948-DA62-4803-941A-FFF21E8F5B94}"/>
    <cellStyle name="Comma 3 4 3 5 3 2" xfId="13119" xr:uid="{780FF1A1-AB07-4591-AFF9-AFCEAC2E83EF}"/>
    <cellStyle name="Comma 3 4 3 5 3 2 2" xfId="28530" xr:uid="{AAAD468B-7C3C-47EB-BD49-866710A8D761}"/>
    <cellStyle name="Comma 3 4 3 5 3 2 2 2" xfId="59354" xr:uid="{B884F55D-9476-4640-9DAF-9BDEA39F4E79}"/>
    <cellStyle name="Comma 3 4 3 5 3 2 3" xfId="43944" xr:uid="{9AACE2E2-657E-4587-A881-3F5705478211}"/>
    <cellStyle name="Comma 3 4 3 5 3 3" xfId="20721" xr:uid="{2CB1B08A-2881-410E-A11A-DD157F4447B7}"/>
    <cellStyle name="Comma 3 4 3 5 3 3 2" xfId="51545" xr:uid="{ACA6ACD8-0480-4F31-9594-00042D39226C}"/>
    <cellStyle name="Comma 3 4 3 5 3 4" xfId="36135" xr:uid="{9F605A71-D9D4-422F-8514-78A47C68CF2E}"/>
    <cellStyle name="Comma 3 4 3 5 4" xfId="9316" xr:uid="{787A2C52-0870-46CB-8DD3-BE95518AC039}"/>
    <cellStyle name="Comma 3 4 3 5 4 2" xfId="24727" xr:uid="{4C9700A9-5E65-4A08-93E2-911B64D0C345}"/>
    <cellStyle name="Comma 3 4 3 5 4 2 2" xfId="55551" xr:uid="{5C2BEAA2-249C-4A21-A8FB-B620411F7370}"/>
    <cellStyle name="Comma 3 4 3 5 4 3" xfId="40141" xr:uid="{053512BA-912A-41AF-A33E-B13D7BB329BD}"/>
    <cellStyle name="Comma 3 4 3 5 5" xfId="16918" xr:uid="{D1FBDE4D-9521-41A4-9C6C-0AAE73D284DB}"/>
    <cellStyle name="Comma 3 4 3 5 5 2" xfId="47742" xr:uid="{C6404174-0931-4595-AF82-D8BDC6274635}"/>
    <cellStyle name="Comma 3 4 3 5 6" xfId="32332" xr:uid="{A0A12621-9F45-4BF1-B87F-75E2C8523910}"/>
    <cellStyle name="Comma 3 4 3 6" xfId="2138" xr:uid="{FD2050F4-D0D6-4180-B633-6697F3730183}"/>
    <cellStyle name="Comma 3 4 3 6 2" xfId="5941" xr:uid="{A57EDDEC-69DD-45A4-B001-002E6D7F7715}"/>
    <cellStyle name="Comma 3 4 3 6 2 2" xfId="13752" xr:uid="{1E000347-9D77-4739-BA35-E6B87781EFC1}"/>
    <cellStyle name="Comma 3 4 3 6 2 2 2" xfId="29163" xr:uid="{72085D0C-BCB2-4885-AF73-A2D8A61AC597}"/>
    <cellStyle name="Comma 3 4 3 6 2 2 2 2" xfId="59987" xr:uid="{8CAA335A-2C62-46F1-B52A-E57B641F7078}"/>
    <cellStyle name="Comma 3 4 3 6 2 2 3" xfId="44577" xr:uid="{36AB8063-42B0-4D0D-86C3-286B7B7B9947}"/>
    <cellStyle name="Comma 3 4 3 6 2 3" xfId="21354" xr:uid="{039603A0-585D-4A0E-8829-B6500DB0D00B}"/>
    <cellStyle name="Comma 3 4 3 6 2 3 2" xfId="52178" xr:uid="{6BA613E6-8CA8-4434-BED6-58ADF6F96584}"/>
    <cellStyle name="Comma 3 4 3 6 2 4" xfId="36768" xr:uid="{1CDB248C-1FDE-4975-885C-513D91030A45}"/>
    <cellStyle name="Comma 3 4 3 6 3" xfId="9949" xr:uid="{78C0B62B-A4D0-470C-A8D3-1B8FCA21F5BC}"/>
    <cellStyle name="Comma 3 4 3 6 3 2" xfId="25360" xr:uid="{1E12C782-80A1-4678-918B-F66A8A8634C5}"/>
    <cellStyle name="Comma 3 4 3 6 3 2 2" xfId="56184" xr:uid="{837998AE-1C4C-4F3B-8234-81CDA7CEF750}"/>
    <cellStyle name="Comma 3 4 3 6 3 3" xfId="40774" xr:uid="{5DD0765D-B514-4290-A0B9-D49D6AD9BD60}"/>
    <cellStyle name="Comma 3 4 3 6 4" xfId="17551" xr:uid="{421BA0AF-3123-4551-B193-8628789BE3CF}"/>
    <cellStyle name="Comma 3 4 3 6 4 2" xfId="48375" xr:uid="{BED96341-B639-47BE-915A-9C74C6F69675}"/>
    <cellStyle name="Comma 3 4 3 6 5" xfId="32965" xr:uid="{43B09D8B-0F6B-4D3F-BB52-C667885706BD}"/>
    <cellStyle name="Comma 3 4 3 7" xfId="4042" xr:uid="{C4B5B3C1-D9F6-4A77-893A-A2C25824FB12}"/>
    <cellStyle name="Comma 3 4 3 7 2" xfId="11853" xr:uid="{6FF4BDFE-F688-4240-84BB-EAD6CF715B3E}"/>
    <cellStyle name="Comma 3 4 3 7 2 2" xfId="27264" xr:uid="{F508D82D-5F2B-4E70-9C28-F73FF22C020F}"/>
    <cellStyle name="Comma 3 4 3 7 2 2 2" xfId="58088" xr:uid="{7660ED25-50DE-4B44-BB32-0C821EB9D383}"/>
    <cellStyle name="Comma 3 4 3 7 2 3" xfId="42678" xr:uid="{C9DF0470-41C2-4B47-85C6-5970B292B250}"/>
    <cellStyle name="Comma 3 4 3 7 3" xfId="19455" xr:uid="{077CE6CD-09B8-4B8E-959C-38FFA74464B8}"/>
    <cellStyle name="Comma 3 4 3 7 3 2" xfId="50279" xr:uid="{12A85378-F86D-4DDD-BADA-C68CC2FC8583}"/>
    <cellStyle name="Comma 3 4 3 7 4" xfId="34869" xr:uid="{68654213-EF57-42A5-AAD8-410FFAD9921A}"/>
    <cellStyle name="Comma 3 4 3 8" xfId="8050" xr:uid="{01001C6E-E3A6-4AB8-8462-5A7E146F8516}"/>
    <cellStyle name="Comma 3 4 3 8 2" xfId="23461" xr:uid="{2CE7C383-D0DD-4A7B-9862-04FC4163DC75}"/>
    <cellStyle name="Comma 3 4 3 8 2 2" xfId="54285" xr:uid="{3C2BF256-6907-498F-8777-BA6F38B7559C}"/>
    <cellStyle name="Comma 3 4 3 8 3" xfId="38875" xr:uid="{A2E9FA6B-7A53-496E-BE52-347B5BB3AAAD}"/>
    <cellStyle name="Comma 3 4 3 9" xfId="7841" xr:uid="{9D17D401-4770-428D-BF25-0033F0F426D6}"/>
    <cellStyle name="Comma 3 4 3 9 2" xfId="23252" xr:uid="{962F1BAA-4520-4F8F-9970-B13D40EBAE04}"/>
    <cellStyle name="Comma 3 4 3 9 2 2" xfId="54076" xr:uid="{04D4A33D-5943-4952-94F2-D09B2CD0DEC7}"/>
    <cellStyle name="Comma 3 4 3 9 3" xfId="38666" xr:uid="{6E47A0EB-8F06-433A-878F-D0472A2DB30C}"/>
    <cellStyle name="Comma 3 4 4" xfId="158" xr:uid="{E41229FB-9227-4ADE-A85D-DAFE9BED8F91}"/>
    <cellStyle name="Comma 3 4 4 10" xfId="15572" xr:uid="{898FEE16-72E6-45C4-8DE9-1A4027970E00}"/>
    <cellStyle name="Comma 3 4 4 10 2" xfId="46396" xr:uid="{5ED8127D-DAA6-43A3-81F3-9B928BA85175}"/>
    <cellStyle name="Comma 3 4 4 11" xfId="30986" xr:uid="{BFB8D3C2-7241-4B3D-B3BB-20E285C4281F}"/>
    <cellStyle name="Comma 3 4 4 2" xfId="581" xr:uid="{891D7047-7CD7-423A-AD06-46091F2D4004}"/>
    <cellStyle name="Comma 3 4 4 2 2" xfId="1214" xr:uid="{32F7DA3F-463A-4C3A-9599-B22E49699831}"/>
    <cellStyle name="Comma 3 4 4 2 2 2" xfId="3113" xr:uid="{2CE12D3F-FCDA-46C3-B29D-D4C2B9501468}"/>
    <cellStyle name="Comma 3 4 4 2 2 2 2" xfId="6916" xr:uid="{F1747F96-238C-4CA9-BC0C-CAE1A79B74C3}"/>
    <cellStyle name="Comma 3 4 4 2 2 2 2 2" xfId="14727" xr:uid="{F4EA039D-5A8F-4B53-9F04-7178EDA094A9}"/>
    <cellStyle name="Comma 3 4 4 2 2 2 2 2 2" xfId="30138" xr:uid="{18ED5413-55CE-4655-AD53-6F60DF171ED2}"/>
    <cellStyle name="Comma 3 4 4 2 2 2 2 2 2 2" xfId="60962" xr:uid="{9787B0FB-5C2A-414F-AC42-00C650549B1E}"/>
    <cellStyle name="Comma 3 4 4 2 2 2 2 2 3" xfId="45552" xr:uid="{04BBCFEA-FEB1-473A-9A8C-772E00448D61}"/>
    <cellStyle name="Comma 3 4 4 2 2 2 2 3" xfId="22329" xr:uid="{B4D0AFD4-967F-4563-AEAC-72456228C416}"/>
    <cellStyle name="Comma 3 4 4 2 2 2 2 3 2" xfId="53153" xr:uid="{59E10D28-FF5E-4A8F-94C8-4B5D309711D9}"/>
    <cellStyle name="Comma 3 4 4 2 2 2 2 4" xfId="37743" xr:uid="{2A48166D-4CA2-4D6E-B9E9-DC5DA7FE63B3}"/>
    <cellStyle name="Comma 3 4 4 2 2 2 3" xfId="10924" xr:uid="{B3440A3F-62E6-4495-B2B3-4F33C2872211}"/>
    <cellStyle name="Comma 3 4 4 2 2 2 3 2" xfId="26335" xr:uid="{CA7A94F9-DF04-44D6-A3A8-6350AB850BB3}"/>
    <cellStyle name="Comma 3 4 4 2 2 2 3 2 2" xfId="57159" xr:uid="{ECB46F9E-86DC-470E-BCD2-B3FA7DDFDD66}"/>
    <cellStyle name="Comma 3 4 4 2 2 2 3 3" xfId="41749" xr:uid="{C9448B67-1B77-4101-925C-3D13F3703C18}"/>
    <cellStyle name="Comma 3 4 4 2 2 2 4" xfId="18526" xr:uid="{1F25FFDA-0C50-4044-BF51-BDAFA4368FBD}"/>
    <cellStyle name="Comma 3 4 4 2 2 2 4 2" xfId="49350" xr:uid="{F70B465C-6E6F-48C8-9335-8E8118562A7A}"/>
    <cellStyle name="Comma 3 4 4 2 2 2 5" xfId="33940" xr:uid="{26068783-AE04-4484-89D0-E1A17FDE78C7}"/>
    <cellStyle name="Comma 3 4 4 2 2 3" xfId="5017" xr:uid="{01C3094A-F65C-48BF-A7DE-A1D72D37F7B7}"/>
    <cellStyle name="Comma 3 4 4 2 2 3 2" xfId="12828" xr:uid="{B85F4059-FA6F-4DB2-8521-DB571784AA11}"/>
    <cellStyle name="Comma 3 4 4 2 2 3 2 2" xfId="28239" xr:uid="{38FC090F-BC99-46FB-B876-C71F4CA77EAB}"/>
    <cellStyle name="Comma 3 4 4 2 2 3 2 2 2" xfId="59063" xr:uid="{AA7BED96-76C5-43FA-BA2B-03332F22EB53}"/>
    <cellStyle name="Comma 3 4 4 2 2 3 2 3" xfId="43653" xr:uid="{96ADE3BC-B2F8-4EEA-87B8-0C49F8C4DCE7}"/>
    <cellStyle name="Comma 3 4 4 2 2 3 3" xfId="20430" xr:uid="{E5DE36AA-6182-4B93-B6D9-0838688D8C72}"/>
    <cellStyle name="Comma 3 4 4 2 2 3 3 2" xfId="51254" xr:uid="{5DA2C31B-5CD0-463D-95E7-C1F58FEF4332}"/>
    <cellStyle name="Comma 3 4 4 2 2 3 4" xfId="35844" xr:uid="{4A1EC117-BCA5-4A96-ADF8-823DC7EDA20E}"/>
    <cellStyle name="Comma 3 4 4 2 2 4" xfId="9025" xr:uid="{E088121D-367B-4222-9209-F03C1DF827FF}"/>
    <cellStyle name="Comma 3 4 4 2 2 4 2" xfId="24436" xr:uid="{A6F738FC-B628-479D-B759-C133CE25FA44}"/>
    <cellStyle name="Comma 3 4 4 2 2 4 2 2" xfId="55260" xr:uid="{A3B2D7B9-DC5D-49D4-BB47-E5B89886A495}"/>
    <cellStyle name="Comma 3 4 4 2 2 4 3" xfId="39850" xr:uid="{A9828079-5409-4F79-B4AD-C8052FE8A798}"/>
    <cellStyle name="Comma 3 4 4 2 2 5" xfId="16627" xr:uid="{04B4D8C5-7BD4-4DAB-B979-C2F46C918EF6}"/>
    <cellStyle name="Comma 3 4 4 2 2 5 2" xfId="47451" xr:uid="{EAF86A38-17CB-4ACD-AA0C-E4EEBF2E9CFC}"/>
    <cellStyle name="Comma 3 4 4 2 2 6" xfId="32041" xr:uid="{502256E6-53D8-4F57-9F72-9AC6B92BED91}"/>
    <cellStyle name="Comma 3 4 4 2 3" xfId="1847" xr:uid="{6A6D3BEB-8EB5-45E9-9676-214572BFD26C}"/>
    <cellStyle name="Comma 3 4 4 2 3 2" xfId="3746" xr:uid="{5E48363C-9F6C-4C99-89B9-4432E609EEEC}"/>
    <cellStyle name="Comma 3 4 4 2 3 2 2" xfId="7549" xr:uid="{3232D6A8-6D5E-479A-A89F-56F5097212E3}"/>
    <cellStyle name="Comma 3 4 4 2 3 2 2 2" xfId="15360" xr:uid="{365091A4-715B-4729-9E7A-A7A2003360E9}"/>
    <cellStyle name="Comma 3 4 4 2 3 2 2 2 2" xfId="30771" xr:uid="{0C7739A3-A030-43BF-A85E-42A5C43FD27B}"/>
    <cellStyle name="Comma 3 4 4 2 3 2 2 2 2 2" xfId="61595" xr:uid="{E96D2A99-CFF5-4695-9C5B-0345AF70B55E}"/>
    <cellStyle name="Comma 3 4 4 2 3 2 2 2 3" xfId="46185" xr:uid="{D77C0A84-9ECC-4442-88CA-8CF57E06B49D}"/>
    <cellStyle name="Comma 3 4 4 2 3 2 2 3" xfId="22962" xr:uid="{E9BFF09A-F33F-4E80-BE3C-AAD5575BA81D}"/>
    <cellStyle name="Comma 3 4 4 2 3 2 2 3 2" xfId="53786" xr:uid="{57912D48-75A2-4C8D-B54B-CDC1F015C15A}"/>
    <cellStyle name="Comma 3 4 4 2 3 2 2 4" xfId="38376" xr:uid="{A43796A7-F7C3-4F8E-8F5F-0080036C9143}"/>
    <cellStyle name="Comma 3 4 4 2 3 2 3" xfId="11557" xr:uid="{8F3077B1-DD5A-4EF8-886D-0A04C434C075}"/>
    <cellStyle name="Comma 3 4 4 2 3 2 3 2" xfId="26968" xr:uid="{49CDAD89-F6FA-4F37-A20B-C90C5A8425E2}"/>
    <cellStyle name="Comma 3 4 4 2 3 2 3 2 2" xfId="57792" xr:uid="{55CA6AF8-86CB-461A-A479-40D5E410AEA5}"/>
    <cellStyle name="Comma 3 4 4 2 3 2 3 3" xfId="42382" xr:uid="{87BFD2A3-0F01-4B52-842F-541DEB477C9D}"/>
    <cellStyle name="Comma 3 4 4 2 3 2 4" xfId="19159" xr:uid="{07711560-A6E8-47B2-8D50-34328FCCD731}"/>
    <cellStyle name="Comma 3 4 4 2 3 2 4 2" xfId="49983" xr:uid="{9034CB50-B0F5-438E-BB46-6D648A35EC1A}"/>
    <cellStyle name="Comma 3 4 4 2 3 2 5" xfId="34573" xr:uid="{CD0D14D0-C7A1-4D69-BC46-BC55656FA900}"/>
    <cellStyle name="Comma 3 4 4 2 3 3" xfId="5650" xr:uid="{C3AA932E-4F78-460F-BB08-37AD3353486B}"/>
    <cellStyle name="Comma 3 4 4 2 3 3 2" xfId="13461" xr:uid="{0DA39B85-8CC6-458E-B534-1D51BFBB8343}"/>
    <cellStyle name="Comma 3 4 4 2 3 3 2 2" xfId="28872" xr:uid="{4A81AAE5-0092-4010-B00A-EBE138C7803D}"/>
    <cellStyle name="Comma 3 4 4 2 3 3 2 2 2" xfId="59696" xr:uid="{EE95C74F-C6E8-4E20-BAB5-362F12487C1B}"/>
    <cellStyle name="Comma 3 4 4 2 3 3 2 3" xfId="44286" xr:uid="{B0F5C317-7E6F-4F24-A9DA-AD0D7F921D01}"/>
    <cellStyle name="Comma 3 4 4 2 3 3 3" xfId="21063" xr:uid="{32689523-E6DA-49D1-893E-0C84E3ABDDE2}"/>
    <cellStyle name="Comma 3 4 4 2 3 3 3 2" xfId="51887" xr:uid="{8500AAA1-521A-40EB-9FA2-0EA6EB8639BB}"/>
    <cellStyle name="Comma 3 4 4 2 3 3 4" xfId="36477" xr:uid="{17569DB6-7694-4EDB-AA6A-1F56735FD2FF}"/>
    <cellStyle name="Comma 3 4 4 2 3 4" xfId="9658" xr:uid="{3FCFAEC5-F8F7-4B22-A2BE-E42C7DAC1CDC}"/>
    <cellStyle name="Comma 3 4 4 2 3 4 2" xfId="25069" xr:uid="{94F2FA30-55A0-4A84-A6AA-6F0F9ED05DB2}"/>
    <cellStyle name="Comma 3 4 4 2 3 4 2 2" xfId="55893" xr:uid="{5843A666-A462-46A3-9E76-164C1197B0AD}"/>
    <cellStyle name="Comma 3 4 4 2 3 4 3" xfId="40483" xr:uid="{40D275FB-EBF4-49D6-BBD5-BD772008C08A}"/>
    <cellStyle name="Comma 3 4 4 2 3 5" xfId="17260" xr:uid="{47300484-F5D6-47C1-AC13-EAF00D03E7CF}"/>
    <cellStyle name="Comma 3 4 4 2 3 5 2" xfId="48084" xr:uid="{02DEBE38-911B-4640-97C0-FD14AC8999CF}"/>
    <cellStyle name="Comma 3 4 4 2 3 6" xfId="32674" xr:uid="{B33740F2-D75E-409E-8157-C5BE707353F9}"/>
    <cellStyle name="Comma 3 4 4 2 4" xfId="2480" xr:uid="{462B98B3-B8CB-4845-8F3C-EC1A74488E09}"/>
    <cellStyle name="Comma 3 4 4 2 4 2" xfId="6283" xr:uid="{017EB0FD-A1D0-4599-A888-D2D2F4B7F935}"/>
    <cellStyle name="Comma 3 4 4 2 4 2 2" xfId="14094" xr:uid="{C1CB033B-A72A-4663-BFBF-B7A4E9CCF6E4}"/>
    <cellStyle name="Comma 3 4 4 2 4 2 2 2" xfId="29505" xr:uid="{537D2FDF-19BB-4507-8667-7EB539EE83E3}"/>
    <cellStyle name="Comma 3 4 4 2 4 2 2 2 2" xfId="60329" xr:uid="{5933756B-8842-430E-AE2A-45E107CE7082}"/>
    <cellStyle name="Comma 3 4 4 2 4 2 2 3" xfId="44919" xr:uid="{42D6FF7E-3E08-4BBA-AEED-F72B646B78A1}"/>
    <cellStyle name="Comma 3 4 4 2 4 2 3" xfId="21696" xr:uid="{0415C316-B4A9-46E5-A3D8-4C8D57F456F6}"/>
    <cellStyle name="Comma 3 4 4 2 4 2 3 2" xfId="52520" xr:uid="{DC215DF2-EDE5-4AA0-9DCF-AFAB3BAFA6D9}"/>
    <cellStyle name="Comma 3 4 4 2 4 2 4" xfId="37110" xr:uid="{C2F65537-BB5E-4A9D-94C1-9576593C3A2C}"/>
    <cellStyle name="Comma 3 4 4 2 4 3" xfId="10291" xr:uid="{6567B17C-5FA3-4C45-8CC7-B3C9999DA30A}"/>
    <cellStyle name="Comma 3 4 4 2 4 3 2" xfId="25702" xr:uid="{120CB589-7C0E-4B86-8097-F6F2F7D47C1B}"/>
    <cellStyle name="Comma 3 4 4 2 4 3 2 2" xfId="56526" xr:uid="{720D7953-B966-4354-A27C-4EC22134549B}"/>
    <cellStyle name="Comma 3 4 4 2 4 3 3" xfId="41116" xr:uid="{7326A63E-1926-4932-8483-D403B441E57E}"/>
    <cellStyle name="Comma 3 4 4 2 4 4" xfId="17893" xr:uid="{ED67C788-5A45-41DA-B5D9-E64C086F4676}"/>
    <cellStyle name="Comma 3 4 4 2 4 4 2" xfId="48717" xr:uid="{CE444EBC-60D4-467A-8D80-2144934CE0E6}"/>
    <cellStyle name="Comma 3 4 4 2 4 5" xfId="33307" xr:uid="{39EF2715-6AEE-4120-8F81-2CEA55DE982F}"/>
    <cellStyle name="Comma 3 4 4 2 5" xfId="4384" xr:uid="{7CFA4165-6EC4-4E89-B9AF-A192D247B7F5}"/>
    <cellStyle name="Comma 3 4 4 2 5 2" xfId="12195" xr:uid="{50DDC83F-74E4-4C2D-945C-814F1BB8E421}"/>
    <cellStyle name="Comma 3 4 4 2 5 2 2" xfId="27606" xr:uid="{81FC92C9-5908-4187-ADA2-D0190411867A}"/>
    <cellStyle name="Comma 3 4 4 2 5 2 2 2" xfId="58430" xr:uid="{C718EA82-1DAC-49A9-BB92-8222F4C9289A}"/>
    <cellStyle name="Comma 3 4 4 2 5 2 3" xfId="43020" xr:uid="{F61BFB55-B59E-48AF-A503-BA64CB453BAC}"/>
    <cellStyle name="Comma 3 4 4 2 5 3" xfId="19797" xr:uid="{BBF359C2-02D9-4167-A8A4-54FA13537C6F}"/>
    <cellStyle name="Comma 3 4 4 2 5 3 2" xfId="50621" xr:uid="{B7F6C44C-955D-43D5-88C1-573E3B75860C}"/>
    <cellStyle name="Comma 3 4 4 2 5 4" xfId="35211" xr:uid="{4B5D2830-EAE4-4724-A622-34CF29E8F266}"/>
    <cellStyle name="Comma 3 4 4 2 6" xfId="8392" xr:uid="{4991C8DA-4395-4D05-896D-46C9916A72EF}"/>
    <cellStyle name="Comma 3 4 4 2 6 2" xfId="23803" xr:uid="{E26AC449-0558-4FE6-87AB-F7DD7973BB7D}"/>
    <cellStyle name="Comma 3 4 4 2 6 2 2" xfId="54627" xr:uid="{4A3D6492-3E35-49B3-BC74-BD1A6CCDE6DF}"/>
    <cellStyle name="Comma 3 4 4 2 6 3" xfId="39217" xr:uid="{DC3CA252-2752-4D0D-B636-BEC08222755A}"/>
    <cellStyle name="Comma 3 4 4 2 7" xfId="15994" xr:uid="{9F705DAB-9C8A-4609-AAB1-CCE3AAB14C01}"/>
    <cellStyle name="Comma 3 4 4 2 7 2" xfId="46818" xr:uid="{8905C696-97F9-415C-BB17-871B338E6DDB}"/>
    <cellStyle name="Comma 3 4 4 2 8" xfId="31408" xr:uid="{EDCD3645-7E91-47F9-9D28-013FE7893A5D}"/>
    <cellStyle name="Comma 3 4 4 3" xfId="372" xr:uid="{46BCBF59-F5EC-4B4F-9695-EBEC4A6BBB81}"/>
    <cellStyle name="Comma 3 4 4 3 2" xfId="1005" xr:uid="{9E1467DA-D9A1-47B9-AC4F-191D9574DB0F}"/>
    <cellStyle name="Comma 3 4 4 3 2 2" xfId="2904" xr:uid="{30972E71-5252-43CD-A292-D8077141FF98}"/>
    <cellStyle name="Comma 3 4 4 3 2 2 2" xfId="6707" xr:uid="{827758F9-82D7-40BC-8D8C-A03430DEC5A4}"/>
    <cellStyle name="Comma 3 4 4 3 2 2 2 2" xfId="14518" xr:uid="{E3E57EE4-2829-494F-A966-7809EB16C289}"/>
    <cellStyle name="Comma 3 4 4 3 2 2 2 2 2" xfId="29929" xr:uid="{0EA087ED-0FDA-42E6-ADD6-3384093F6CEB}"/>
    <cellStyle name="Comma 3 4 4 3 2 2 2 2 2 2" xfId="60753" xr:uid="{44F5E41C-45FA-4EC8-BA07-8C0356E3CE3A}"/>
    <cellStyle name="Comma 3 4 4 3 2 2 2 2 3" xfId="45343" xr:uid="{C8C49995-3E88-4671-B726-EF32B8FB14C9}"/>
    <cellStyle name="Comma 3 4 4 3 2 2 2 3" xfId="22120" xr:uid="{11842793-2649-447D-BCC1-45D8439137E0}"/>
    <cellStyle name="Comma 3 4 4 3 2 2 2 3 2" xfId="52944" xr:uid="{1A2802B2-F7B0-4B37-8C64-6055D339539D}"/>
    <cellStyle name="Comma 3 4 4 3 2 2 2 4" xfId="37534" xr:uid="{BCC9D02C-5675-4EA7-AFA2-488B9BB1C0A9}"/>
    <cellStyle name="Comma 3 4 4 3 2 2 3" xfId="10715" xr:uid="{92D00F3A-19D5-41CA-97A7-A03E33D1FC76}"/>
    <cellStyle name="Comma 3 4 4 3 2 2 3 2" xfId="26126" xr:uid="{76426324-53DE-491C-B820-F4F098B50384}"/>
    <cellStyle name="Comma 3 4 4 3 2 2 3 2 2" xfId="56950" xr:uid="{4C4E269E-2838-4C0E-98C0-D04EDDEEB2F9}"/>
    <cellStyle name="Comma 3 4 4 3 2 2 3 3" xfId="41540" xr:uid="{1818E54F-09B1-4C79-8F34-3AAE05CA717B}"/>
    <cellStyle name="Comma 3 4 4 3 2 2 4" xfId="18317" xr:uid="{29BDFE7C-86D0-4484-BAF5-01E9B7D1B3FC}"/>
    <cellStyle name="Comma 3 4 4 3 2 2 4 2" xfId="49141" xr:uid="{103C0FA0-CC0F-4227-A7DC-50860FF06BAC}"/>
    <cellStyle name="Comma 3 4 4 3 2 2 5" xfId="33731" xr:uid="{FA62064C-D459-4547-89F0-1B3836E2F5AE}"/>
    <cellStyle name="Comma 3 4 4 3 2 3" xfId="4808" xr:uid="{D7D63BF7-B987-4859-8AA5-2B58CDB54354}"/>
    <cellStyle name="Comma 3 4 4 3 2 3 2" xfId="12619" xr:uid="{1B5E5655-9A4E-42EA-A663-E80B2896721C}"/>
    <cellStyle name="Comma 3 4 4 3 2 3 2 2" xfId="28030" xr:uid="{86C8F358-78E8-4B71-B8D8-8A990A7FA0AF}"/>
    <cellStyle name="Comma 3 4 4 3 2 3 2 2 2" xfId="58854" xr:uid="{94824AF8-326B-4B0C-AB12-1A6175CA8584}"/>
    <cellStyle name="Comma 3 4 4 3 2 3 2 3" xfId="43444" xr:uid="{337E58A6-E1F2-4035-87C1-033CE349B38F}"/>
    <cellStyle name="Comma 3 4 4 3 2 3 3" xfId="20221" xr:uid="{7ACA4D33-9763-4EB6-81D5-7E30A04DB0B1}"/>
    <cellStyle name="Comma 3 4 4 3 2 3 3 2" xfId="51045" xr:uid="{68ECACB8-8A61-4902-AC42-C607AFC094F7}"/>
    <cellStyle name="Comma 3 4 4 3 2 3 4" xfId="35635" xr:uid="{7DB79EE6-3A51-468F-A255-CF396FAA2767}"/>
    <cellStyle name="Comma 3 4 4 3 2 4" xfId="8816" xr:uid="{85EEF2CA-8B02-44D0-AD75-030AEA070292}"/>
    <cellStyle name="Comma 3 4 4 3 2 4 2" xfId="24227" xr:uid="{895D3F53-F22D-4A29-8BCD-AC92050C28A5}"/>
    <cellStyle name="Comma 3 4 4 3 2 4 2 2" xfId="55051" xr:uid="{87F739E5-17B0-4914-AD64-45416230C53C}"/>
    <cellStyle name="Comma 3 4 4 3 2 4 3" xfId="39641" xr:uid="{733E3839-2DA5-49E2-8CB3-CB150728563A}"/>
    <cellStyle name="Comma 3 4 4 3 2 5" xfId="16418" xr:uid="{334A9EAE-8223-43F0-99F0-A172B109C7DE}"/>
    <cellStyle name="Comma 3 4 4 3 2 5 2" xfId="47242" xr:uid="{1EE68941-AADA-4344-8992-AB918A177D87}"/>
    <cellStyle name="Comma 3 4 4 3 2 6" xfId="31832" xr:uid="{65A49217-4C3F-4E29-8E3B-B7E716CA0441}"/>
    <cellStyle name="Comma 3 4 4 3 3" xfId="1638" xr:uid="{14A23D67-7C2A-40F4-AB6F-5F179A477065}"/>
    <cellStyle name="Comma 3 4 4 3 3 2" xfId="3537" xr:uid="{E49A96D9-6ED2-4D53-8DB2-5530E4CBBDC6}"/>
    <cellStyle name="Comma 3 4 4 3 3 2 2" xfId="7340" xr:uid="{70EC9CBB-506E-4125-A96D-E7456BE7FC7D}"/>
    <cellStyle name="Comma 3 4 4 3 3 2 2 2" xfId="15151" xr:uid="{E93DAD8C-6D88-4C63-966F-1948F21AC2ED}"/>
    <cellStyle name="Comma 3 4 4 3 3 2 2 2 2" xfId="30562" xr:uid="{EC1FC262-0FDA-4CDD-92ED-A2934A79365F}"/>
    <cellStyle name="Comma 3 4 4 3 3 2 2 2 2 2" xfId="61386" xr:uid="{51A89649-C328-46E4-934D-3507B296E264}"/>
    <cellStyle name="Comma 3 4 4 3 3 2 2 2 3" xfId="45976" xr:uid="{4645E08F-DB53-435A-8AF9-9C2BE2CE6A16}"/>
    <cellStyle name="Comma 3 4 4 3 3 2 2 3" xfId="22753" xr:uid="{5A9E7FA2-863B-4FD9-A51B-B45528CC8023}"/>
    <cellStyle name="Comma 3 4 4 3 3 2 2 3 2" xfId="53577" xr:uid="{590AC1BC-B6C8-432C-850D-0A6019A36DC8}"/>
    <cellStyle name="Comma 3 4 4 3 3 2 2 4" xfId="38167" xr:uid="{5CF2E84D-4BFD-45D7-BA04-680F314DB170}"/>
    <cellStyle name="Comma 3 4 4 3 3 2 3" xfId="11348" xr:uid="{4CD6698E-62F4-4C4A-98B1-3BC333321C4D}"/>
    <cellStyle name="Comma 3 4 4 3 3 2 3 2" xfId="26759" xr:uid="{8D90413C-7EC1-4084-9E4D-E930A3EC0B27}"/>
    <cellStyle name="Comma 3 4 4 3 3 2 3 2 2" xfId="57583" xr:uid="{7DB2BBF0-B946-4F7C-8AA2-46EC02B767CF}"/>
    <cellStyle name="Comma 3 4 4 3 3 2 3 3" xfId="42173" xr:uid="{372AD3BF-1EC7-493F-B2CE-39D3477E70FE}"/>
    <cellStyle name="Comma 3 4 4 3 3 2 4" xfId="18950" xr:uid="{B24C48CE-3C3E-4E7D-8EFC-77D48A9F24CB}"/>
    <cellStyle name="Comma 3 4 4 3 3 2 4 2" xfId="49774" xr:uid="{64B5C1E9-541B-4CBA-867E-97897775A871}"/>
    <cellStyle name="Comma 3 4 4 3 3 2 5" xfId="34364" xr:uid="{FD127E4D-575A-425D-A915-A32DD7921541}"/>
    <cellStyle name="Comma 3 4 4 3 3 3" xfId="5441" xr:uid="{EAC48AD6-34B2-434C-97B4-C02BE4B3F5F9}"/>
    <cellStyle name="Comma 3 4 4 3 3 3 2" xfId="13252" xr:uid="{16268930-A178-4E1C-8AA8-E609D09B4B9F}"/>
    <cellStyle name="Comma 3 4 4 3 3 3 2 2" xfId="28663" xr:uid="{66529BA8-BFC3-4644-A408-A3D8579AA73C}"/>
    <cellStyle name="Comma 3 4 4 3 3 3 2 2 2" xfId="59487" xr:uid="{71732EB4-AF3F-48A3-BA9E-EA8CD60F5F3F}"/>
    <cellStyle name="Comma 3 4 4 3 3 3 2 3" xfId="44077" xr:uid="{4E4E5497-0038-4D1A-B46E-CAB0F1BBBCAA}"/>
    <cellStyle name="Comma 3 4 4 3 3 3 3" xfId="20854" xr:uid="{5C2441DB-3EE7-4507-A25A-1194B975C4F9}"/>
    <cellStyle name="Comma 3 4 4 3 3 3 3 2" xfId="51678" xr:uid="{C609039D-94A0-4F45-B142-5C4EF7F2A6D1}"/>
    <cellStyle name="Comma 3 4 4 3 3 3 4" xfId="36268" xr:uid="{420406E3-731D-4676-883F-EFD1678DE4C5}"/>
    <cellStyle name="Comma 3 4 4 3 3 4" xfId="9449" xr:uid="{B173B99F-65CB-4DF7-B836-58485178A261}"/>
    <cellStyle name="Comma 3 4 4 3 3 4 2" xfId="24860" xr:uid="{B1BDA793-CF4C-4A93-A517-B2C29C8C6F90}"/>
    <cellStyle name="Comma 3 4 4 3 3 4 2 2" xfId="55684" xr:uid="{B982A911-2622-4285-9F23-34201F4246A0}"/>
    <cellStyle name="Comma 3 4 4 3 3 4 3" xfId="40274" xr:uid="{E9AC6CE0-876F-4850-980E-B150A2A3D08C}"/>
    <cellStyle name="Comma 3 4 4 3 3 5" xfId="17051" xr:uid="{8C05621B-61AB-4DBA-9D4D-23B4D019CE8E}"/>
    <cellStyle name="Comma 3 4 4 3 3 5 2" xfId="47875" xr:uid="{42B82B12-9F84-48A9-ACDE-762F3205718D}"/>
    <cellStyle name="Comma 3 4 4 3 3 6" xfId="32465" xr:uid="{5BDA53F4-12C2-4179-A03B-4CC6D72800A6}"/>
    <cellStyle name="Comma 3 4 4 3 4" xfId="2271" xr:uid="{08049C30-ED31-4171-A54E-30DE86F52636}"/>
    <cellStyle name="Comma 3 4 4 3 4 2" xfId="6074" xr:uid="{BC4E0BE3-DA20-44FC-8E34-2037C64A53DC}"/>
    <cellStyle name="Comma 3 4 4 3 4 2 2" xfId="13885" xr:uid="{8697624C-7618-4FC8-9CB9-D07880AA66FA}"/>
    <cellStyle name="Comma 3 4 4 3 4 2 2 2" xfId="29296" xr:uid="{2976C3D2-65E8-4108-8835-2C1897B6D0E7}"/>
    <cellStyle name="Comma 3 4 4 3 4 2 2 2 2" xfId="60120" xr:uid="{13E5CB70-0355-454E-8A0A-4E96F24967ED}"/>
    <cellStyle name="Comma 3 4 4 3 4 2 2 3" xfId="44710" xr:uid="{78439FA3-DC28-46DC-9937-F4C976E36A85}"/>
    <cellStyle name="Comma 3 4 4 3 4 2 3" xfId="21487" xr:uid="{0173B4D6-6C04-4408-8C10-9ECDDC28885B}"/>
    <cellStyle name="Comma 3 4 4 3 4 2 3 2" xfId="52311" xr:uid="{B54D8EA9-4F59-4A78-A6A5-4EFC93C6EA62}"/>
    <cellStyle name="Comma 3 4 4 3 4 2 4" xfId="36901" xr:uid="{415B30EA-D4B7-4848-8897-EA27D9B21C88}"/>
    <cellStyle name="Comma 3 4 4 3 4 3" xfId="10082" xr:uid="{27E6A590-9D52-45EA-AD40-C6136361CB6B}"/>
    <cellStyle name="Comma 3 4 4 3 4 3 2" xfId="25493" xr:uid="{F4AD99CC-7A45-44A4-AFC9-E2DD3A63D8C1}"/>
    <cellStyle name="Comma 3 4 4 3 4 3 2 2" xfId="56317" xr:uid="{053748F2-18B7-4A58-AD93-CDF055B1AEC9}"/>
    <cellStyle name="Comma 3 4 4 3 4 3 3" xfId="40907" xr:uid="{A41E9A06-5310-4977-AF24-79FDA78A05FB}"/>
    <cellStyle name="Comma 3 4 4 3 4 4" xfId="17684" xr:uid="{737D2E78-5101-4E21-9403-BC9A06853C15}"/>
    <cellStyle name="Comma 3 4 4 3 4 4 2" xfId="48508" xr:uid="{5C098D1A-BB03-41BF-BB49-D69A51D65323}"/>
    <cellStyle name="Comma 3 4 4 3 4 5" xfId="33098" xr:uid="{D46CC6B8-D529-4722-887C-1430F9AC09FC}"/>
    <cellStyle name="Comma 3 4 4 3 5" xfId="4175" xr:uid="{1FE84773-4F87-480B-9131-9B28E4E2CF3C}"/>
    <cellStyle name="Comma 3 4 4 3 5 2" xfId="11986" xr:uid="{4C9A1020-375D-4BB3-B954-E5EC0472C676}"/>
    <cellStyle name="Comma 3 4 4 3 5 2 2" xfId="27397" xr:uid="{44C944DF-5A7F-4D38-B9C4-891640D3E4FE}"/>
    <cellStyle name="Comma 3 4 4 3 5 2 2 2" xfId="58221" xr:uid="{B5B6DE91-487E-4C79-80B4-D7186D5F714A}"/>
    <cellStyle name="Comma 3 4 4 3 5 2 3" xfId="42811" xr:uid="{BF69B9FC-EDBF-4F56-B96A-DFEE3878D898}"/>
    <cellStyle name="Comma 3 4 4 3 5 3" xfId="19588" xr:uid="{E4BBC6DC-EC3D-4693-B315-96C7F860E3DD}"/>
    <cellStyle name="Comma 3 4 4 3 5 3 2" xfId="50412" xr:uid="{CD6AB6BC-CAB1-4001-AC56-4601B6F810CE}"/>
    <cellStyle name="Comma 3 4 4 3 5 4" xfId="35002" xr:uid="{D8B919C2-5CBD-4967-8F99-70C273B0F496}"/>
    <cellStyle name="Comma 3 4 4 3 6" xfId="8183" xr:uid="{B1F8075A-5D9F-40E2-8340-3150717C493A}"/>
    <cellStyle name="Comma 3 4 4 3 6 2" xfId="23594" xr:uid="{54A983DA-8EAE-42E8-B00A-EC7252520D9A}"/>
    <cellStyle name="Comma 3 4 4 3 6 2 2" xfId="54418" xr:uid="{B398D9C0-1393-4406-9A2F-63B56B0E2650}"/>
    <cellStyle name="Comma 3 4 4 3 6 3" xfId="39008" xr:uid="{4C454CC5-A10F-4F24-8EDF-4C548464C986}"/>
    <cellStyle name="Comma 3 4 4 3 7" xfId="15785" xr:uid="{F53C3DFB-4051-43C0-81FC-9AE85A9A7C2C}"/>
    <cellStyle name="Comma 3 4 4 3 7 2" xfId="46609" xr:uid="{C38EE792-3937-4ED9-8EF0-2B5C88997CC8}"/>
    <cellStyle name="Comma 3 4 4 3 8" xfId="31199" xr:uid="{A7A2EF26-831B-465C-90C5-07ABA76BCC06}"/>
    <cellStyle name="Comma 3 4 4 4" xfId="792" xr:uid="{99AEAC65-3676-4F48-92EE-ED8B5F5EDF2E}"/>
    <cellStyle name="Comma 3 4 4 4 2" xfId="2691" xr:uid="{F637E3B1-7376-48B1-8419-830F03269E8E}"/>
    <cellStyle name="Comma 3 4 4 4 2 2" xfId="6494" xr:uid="{07DB9BD8-193F-4BDC-8086-9ADF2453E8AB}"/>
    <cellStyle name="Comma 3 4 4 4 2 2 2" xfId="14305" xr:uid="{2E78C747-6652-4527-B41E-A59EDD85FCA0}"/>
    <cellStyle name="Comma 3 4 4 4 2 2 2 2" xfId="29716" xr:uid="{7C2BF1B2-3573-4547-8CDD-87F05CF290A9}"/>
    <cellStyle name="Comma 3 4 4 4 2 2 2 2 2" xfId="60540" xr:uid="{479E310D-65C1-48C0-AA36-CB301CB3C005}"/>
    <cellStyle name="Comma 3 4 4 4 2 2 2 3" xfId="45130" xr:uid="{25895357-8ACD-407A-8740-DB65FE98FC98}"/>
    <cellStyle name="Comma 3 4 4 4 2 2 3" xfId="21907" xr:uid="{6AEB2CD4-49E3-4863-BFE0-67D11F27B7B2}"/>
    <cellStyle name="Comma 3 4 4 4 2 2 3 2" xfId="52731" xr:uid="{59A6D773-17B0-4D96-B66D-BC862FC6ED2A}"/>
    <cellStyle name="Comma 3 4 4 4 2 2 4" xfId="37321" xr:uid="{D881EEB4-0EE3-4504-96FB-C0462E7F6EE2}"/>
    <cellStyle name="Comma 3 4 4 4 2 3" xfId="10502" xr:uid="{DAB72BDA-E974-4486-8E06-D72A42AED2C9}"/>
    <cellStyle name="Comma 3 4 4 4 2 3 2" xfId="25913" xr:uid="{21ACFFE8-4975-4334-A340-BF2E47147058}"/>
    <cellStyle name="Comma 3 4 4 4 2 3 2 2" xfId="56737" xr:uid="{DF2447C9-F696-4B8E-A048-72765813DDCE}"/>
    <cellStyle name="Comma 3 4 4 4 2 3 3" xfId="41327" xr:uid="{CED3C716-8E31-4BB4-BDD9-CF8F472130B9}"/>
    <cellStyle name="Comma 3 4 4 4 2 4" xfId="18104" xr:uid="{7D68474A-336C-4085-A51D-A5EB1082AB8F}"/>
    <cellStyle name="Comma 3 4 4 4 2 4 2" xfId="48928" xr:uid="{0BEC57E8-CDEC-43CE-8DA7-B474E891F3F0}"/>
    <cellStyle name="Comma 3 4 4 4 2 5" xfId="33518" xr:uid="{E6ECD6A9-17D0-4DE2-BED7-A102347E1B86}"/>
    <cellStyle name="Comma 3 4 4 4 3" xfId="4595" xr:uid="{36ABFC73-B7D8-4359-9DB7-1E0A2DBB6A7A}"/>
    <cellStyle name="Comma 3 4 4 4 3 2" xfId="12406" xr:uid="{7547EB1A-5813-4076-A146-F11B50944476}"/>
    <cellStyle name="Comma 3 4 4 4 3 2 2" xfId="27817" xr:uid="{8E0380A8-44C4-4F8A-9435-C3D844B0CEE4}"/>
    <cellStyle name="Comma 3 4 4 4 3 2 2 2" xfId="58641" xr:uid="{5784A8F0-A979-4E1A-97F3-DC06450E7E22}"/>
    <cellStyle name="Comma 3 4 4 4 3 2 3" xfId="43231" xr:uid="{62D45E72-DB85-4834-8795-3769420CFDA4}"/>
    <cellStyle name="Comma 3 4 4 4 3 3" xfId="20008" xr:uid="{62F6F64A-A785-43DC-A0B9-17172F061B52}"/>
    <cellStyle name="Comma 3 4 4 4 3 3 2" xfId="50832" xr:uid="{06C41A19-F225-4ED3-8EB1-CBEC30D49E16}"/>
    <cellStyle name="Comma 3 4 4 4 3 4" xfId="35422" xr:uid="{D9247189-997F-4434-A15D-FF7E23B8F28C}"/>
    <cellStyle name="Comma 3 4 4 4 4" xfId="8603" xr:uid="{17CADD79-7C75-4525-A32E-4E2623040BE2}"/>
    <cellStyle name="Comma 3 4 4 4 4 2" xfId="24014" xr:uid="{58C169E7-267C-4F1B-9319-75994F4229F2}"/>
    <cellStyle name="Comma 3 4 4 4 4 2 2" xfId="54838" xr:uid="{DE2A268A-41BD-455B-9C2A-D40B55311373}"/>
    <cellStyle name="Comma 3 4 4 4 4 3" xfId="39428" xr:uid="{69720BD7-F223-4DD6-8D3E-8B990FD63EF6}"/>
    <cellStyle name="Comma 3 4 4 4 5" xfId="16205" xr:uid="{E732F25B-5B18-4E27-AA76-8E5A1BC5AD66}"/>
    <cellStyle name="Comma 3 4 4 4 5 2" xfId="47029" xr:uid="{5B97D943-9464-45E4-9E27-0D1B4A3ADC2B}"/>
    <cellStyle name="Comma 3 4 4 4 6" xfId="31619" xr:uid="{F50E2182-0CB1-4978-81B7-09CC1672F927}"/>
    <cellStyle name="Comma 3 4 4 5" xfId="1425" xr:uid="{E5F571C3-15E3-4261-B146-872EEF4963E0}"/>
    <cellStyle name="Comma 3 4 4 5 2" xfId="3324" xr:uid="{567C3923-C28D-4271-ACDD-5E50BE82FFBB}"/>
    <cellStyle name="Comma 3 4 4 5 2 2" xfId="7127" xr:uid="{3E18F9DF-D576-4E8B-8977-20AB174315F5}"/>
    <cellStyle name="Comma 3 4 4 5 2 2 2" xfId="14938" xr:uid="{0E552D44-A485-49F9-8501-C107E4BBE919}"/>
    <cellStyle name="Comma 3 4 4 5 2 2 2 2" xfId="30349" xr:uid="{74685EA6-59A3-4FA0-8927-D112F313E706}"/>
    <cellStyle name="Comma 3 4 4 5 2 2 2 2 2" xfId="61173" xr:uid="{E8CD8686-CC0A-46F0-943B-A20A92EAB061}"/>
    <cellStyle name="Comma 3 4 4 5 2 2 2 3" xfId="45763" xr:uid="{919E9C3A-9A56-43F3-AB2C-C759C6FBD535}"/>
    <cellStyle name="Comma 3 4 4 5 2 2 3" xfId="22540" xr:uid="{F546C00B-CABD-4384-BA20-FAB7F07B4AFC}"/>
    <cellStyle name="Comma 3 4 4 5 2 2 3 2" xfId="53364" xr:uid="{AADF1121-977A-4761-A754-202B02905381}"/>
    <cellStyle name="Comma 3 4 4 5 2 2 4" xfId="37954" xr:uid="{2C45C520-CC7A-4CDF-B079-B3233B87CC04}"/>
    <cellStyle name="Comma 3 4 4 5 2 3" xfId="11135" xr:uid="{4E13CC50-B662-4A7D-8B4C-2093F8A56792}"/>
    <cellStyle name="Comma 3 4 4 5 2 3 2" xfId="26546" xr:uid="{751E4AB6-701E-492B-8F81-8BBE7EC1B3EA}"/>
    <cellStyle name="Comma 3 4 4 5 2 3 2 2" xfId="57370" xr:uid="{E9A0D8BD-C8B9-4966-82D5-5876744CA3A9}"/>
    <cellStyle name="Comma 3 4 4 5 2 3 3" xfId="41960" xr:uid="{6B28C090-E91F-4647-BA27-F446E204ADAA}"/>
    <cellStyle name="Comma 3 4 4 5 2 4" xfId="18737" xr:uid="{1BB67CF4-B314-4F88-9D50-B41242CCD637}"/>
    <cellStyle name="Comma 3 4 4 5 2 4 2" xfId="49561" xr:uid="{E03D5EE1-6786-4AE2-B1AF-EB0815150500}"/>
    <cellStyle name="Comma 3 4 4 5 2 5" xfId="34151" xr:uid="{78B243EF-F44E-4AD0-85AD-A7832C638C33}"/>
    <cellStyle name="Comma 3 4 4 5 3" xfId="5228" xr:uid="{BB56E596-831C-4CBB-9D1D-B98190DC122D}"/>
    <cellStyle name="Comma 3 4 4 5 3 2" xfId="13039" xr:uid="{E8CD4F5F-3625-4151-86AB-28EDA5AED481}"/>
    <cellStyle name="Comma 3 4 4 5 3 2 2" xfId="28450" xr:uid="{4F4199F0-9C68-4D71-AB17-89F08E76D877}"/>
    <cellStyle name="Comma 3 4 4 5 3 2 2 2" xfId="59274" xr:uid="{0B3D9C9E-F9F7-416B-9ACA-61B2EA987F6A}"/>
    <cellStyle name="Comma 3 4 4 5 3 2 3" xfId="43864" xr:uid="{E3A71EA8-AC72-4164-BC8C-8E9FAF39340A}"/>
    <cellStyle name="Comma 3 4 4 5 3 3" xfId="20641" xr:uid="{25D38CD8-7A09-4EA6-97D6-9B3A23B4A2D5}"/>
    <cellStyle name="Comma 3 4 4 5 3 3 2" xfId="51465" xr:uid="{7F585766-6FE3-473F-B3FD-9F2B306EB2E1}"/>
    <cellStyle name="Comma 3 4 4 5 3 4" xfId="36055" xr:uid="{E7E11688-7E74-4F70-8DD2-84F59CF212DF}"/>
    <cellStyle name="Comma 3 4 4 5 4" xfId="9236" xr:uid="{B0159156-0A7C-43A1-9242-6A0EB9829141}"/>
    <cellStyle name="Comma 3 4 4 5 4 2" xfId="24647" xr:uid="{44D54851-B8E9-45DE-A45D-1213712E9BB5}"/>
    <cellStyle name="Comma 3 4 4 5 4 2 2" xfId="55471" xr:uid="{52898936-296E-4292-BB52-2B11DA337D0F}"/>
    <cellStyle name="Comma 3 4 4 5 4 3" xfId="40061" xr:uid="{FC567244-BD57-4482-AC3E-DCC932AB9C8E}"/>
    <cellStyle name="Comma 3 4 4 5 5" xfId="16838" xr:uid="{1A426E04-84E0-43C2-A04E-CE9F8AE199CA}"/>
    <cellStyle name="Comma 3 4 4 5 5 2" xfId="47662" xr:uid="{505FF3A7-B0BA-4AEA-870F-BC39C8E0A820}"/>
    <cellStyle name="Comma 3 4 4 5 6" xfId="32252" xr:uid="{1E873008-6A92-4935-B3D1-0773B4296DD8}"/>
    <cellStyle name="Comma 3 4 4 6" xfId="2058" xr:uid="{83C17842-3665-4EC6-B966-300DBD812BC8}"/>
    <cellStyle name="Comma 3 4 4 6 2" xfId="5861" xr:uid="{19CAAA8A-A971-4567-807C-001B9CF98F6F}"/>
    <cellStyle name="Comma 3 4 4 6 2 2" xfId="13672" xr:uid="{3216A073-E277-4F8F-AE7D-E11ABBA88ACB}"/>
    <cellStyle name="Comma 3 4 4 6 2 2 2" xfId="29083" xr:uid="{443DE9B3-F639-4E4F-AE8A-017273B819D3}"/>
    <cellStyle name="Comma 3 4 4 6 2 2 2 2" xfId="59907" xr:uid="{452DBEB4-36C9-40F6-ABA6-3050B0D36EAB}"/>
    <cellStyle name="Comma 3 4 4 6 2 2 3" xfId="44497" xr:uid="{0980ED67-1124-41C6-9D04-D8E976EBB44A}"/>
    <cellStyle name="Comma 3 4 4 6 2 3" xfId="21274" xr:uid="{D0930727-D0CA-405E-B0DF-37DDDA32F1E1}"/>
    <cellStyle name="Comma 3 4 4 6 2 3 2" xfId="52098" xr:uid="{010B01E7-CC7D-4C42-9D1F-D840527B1C4F}"/>
    <cellStyle name="Comma 3 4 4 6 2 4" xfId="36688" xr:uid="{55CD8938-C752-4573-B569-16CBE27661D9}"/>
    <cellStyle name="Comma 3 4 4 6 3" xfId="9869" xr:uid="{54EFB3F6-E925-4580-A088-C345B105DDB0}"/>
    <cellStyle name="Comma 3 4 4 6 3 2" xfId="25280" xr:uid="{C240510E-2740-4000-81A0-534BA3BB75AA}"/>
    <cellStyle name="Comma 3 4 4 6 3 2 2" xfId="56104" xr:uid="{2F217442-85AF-4120-B7D1-7CC2CAEB6790}"/>
    <cellStyle name="Comma 3 4 4 6 3 3" xfId="40694" xr:uid="{1F7EECC5-2F07-4DA2-A506-AE37E5B415BA}"/>
    <cellStyle name="Comma 3 4 4 6 4" xfId="17471" xr:uid="{73AA25E7-6E7C-45DE-A13C-95E14EF6F16D}"/>
    <cellStyle name="Comma 3 4 4 6 4 2" xfId="48295" xr:uid="{07B4E911-83AA-432D-AA8E-E01BBE9312E7}"/>
    <cellStyle name="Comma 3 4 4 6 5" xfId="32885" xr:uid="{7F34513F-89B2-4A2F-994F-2343E2EB19AC}"/>
    <cellStyle name="Comma 3 4 4 7" xfId="3962" xr:uid="{32560E31-2EFA-4852-8A76-0595911C472C}"/>
    <cellStyle name="Comma 3 4 4 7 2" xfId="11773" xr:uid="{88B4B67E-07D4-442B-A02F-CFE028D5A1B1}"/>
    <cellStyle name="Comma 3 4 4 7 2 2" xfId="27184" xr:uid="{D0E8FBFC-A923-4FCA-9AC7-87E042CA1CC5}"/>
    <cellStyle name="Comma 3 4 4 7 2 2 2" xfId="58008" xr:uid="{9B7C82A6-6261-44B2-BF2C-36086BCB2F21}"/>
    <cellStyle name="Comma 3 4 4 7 2 3" xfId="42598" xr:uid="{89E1147A-E364-4F91-A429-D3B1CF6D9E98}"/>
    <cellStyle name="Comma 3 4 4 7 3" xfId="19375" xr:uid="{10D2EBB5-5B17-41CB-B0B7-4768CA8914F2}"/>
    <cellStyle name="Comma 3 4 4 7 3 2" xfId="50199" xr:uid="{4A5D063C-483B-48AA-B717-7BD656C38F62}"/>
    <cellStyle name="Comma 3 4 4 7 4" xfId="34789" xr:uid="{BAF7FD88-50D9-4C84-BD81-3FFE05800839}"/>
    <cellStyle name="Comma 3 4 4 8" xfId="7970" xr:uid="{45FF8716-0C6E-409D-87B5-DBE199FD2709}"/>
    <cellStyle name="Comma 3 4 4 8 2" xfId="23381" xr:uid="{FF1D2B9A-3F8A-42C1-84A5-5FCF483EF35D}"/>
    <cellStyle name="Comma 3 4 4 8 2 2" xfId="54205" xr:uid="{3E4AEA3D-337A-488F-9B58-B5D503C73EED}"/>
    <cellStyle name="Comma 3 4 4 8 3" xfId="38795" xr:uid="{3F36AAC3-027E-4F58-8811-4FEA48CF0905}"/>
    <cellStyle name="Comma 3 4 4 9" xfId="7761" xr:uid="{B86FBF78-D4B4-4B7B-BB17-D61BD12298A2}"/>
    <cellStyle name="Comma 3 4 4 9 2" xfId="23172" xr:uid="{94F3438F-966A-4494-90BE-B2C91437AEA6}"/>
    <cellStyle name="Comma 3 4 4 9 2 2" xfId="53996" xr:uid="{DCCFAE77-BA86-431C-AF88-41EF0A85FA66}"/>
    <cellStyle name="Comma 3 4 4 9 3" xfId="38586" xr:uid="{C881519E-037C-4BEF-ADC6-C77064D80C2C}"/>
    <cellStyle name="Comma 3 4 5" xfId="536" xr:uid="{C6361409-935D-4E4D-A2F6-1C101135B734}"/>
    <cellStyle name="Comma 3 4 5 2" xfId="1169" xr:uid="{90FED6FA-4B71-4F16-B45D-B1F4F197A5C1}"/>
    <cellStyle name="Comma 3 4 5 2 2" xfId="3068" xr:uid="{7EE0949C-4C43-4777-9AB7-6857E5E27E26}"/>
    <cellStyle name="Comma 3 4 5 2 2 2" xfId="6871" xr:uid="{4097F9B4-24CB-420E-A6BD-162F6E15986F}"/>
    <cellStyle name="Comma 3 4 5 2 2 2 2" xfId="14682" xr:uid="{8C76733F-35B2-4DFD-A668-7039A9A421B2}"/>
    <cellStyle name="Comma 3 4 5 2 2 2 2 2" xfId="30093" xr:uid="{0E345FEA-A8FC-4842-851F-118F6CAF5364}"/>
    <cellStyle name="Comma 3 4 5 2 2 2 2 2 2" xfId="60917" xr:uid="{058B4397-F187-4E00-8413-C3CC393A6FCB}"/>
    <cellStyle name="Comma 3 4 5 2 2 2 2 3" xfId="45507" xr:uid="{D0117DDB-E019-4345-A67A-F5E2431AB939}"/>
    <cellStyle name="Comma 3 4 5 2 2 2 3" xfId="22284" xr:uid="{458F09E5-D81F-42AF-9A33-DEB479C7610E}"/>
    <cellStyle name="Comma 3 4 5 2 2 2 3 2" xfId="53108" xr:uid="{3E53A064-5B58-40E0-907D-8FCE94EB963D}"/>
    <cellStyle name="Comma 3 4 5 2 2 2 4" xfId="37698" xr:uid="{8992B511-56A9-4651-98BE-230F64C69A12}"/>
    <cellStyle name="Comma 3 4 5 2 2 3" xfId="10879" xr:uid="{FBB81297-B120-45A1-B559-6BF616465BB7}"/>
    <cellStyle name="Comma 3 4 5 2 2 3 2" xfId="26290" xr:uid="{FDEB06D5-6933-4D44-8944-0BD7A28FD7E8}"/>
    <cellStyle name="Comma 3 4 5 2 2 3 2 2" xfId="57114" xr:uid="{7BE02A23-A10B-4FCB-88B2-078B8561624B}"/>
    <cellStyle name="Comma 3 4 5 2 2 3 3" xfId="41704" xr:uid="{FF551080-E346-4EBD-B98B-83CBA80ABA83}"/>
    <cellStyle name="Comma 3 4 5 2 2 4" xfId="18481" xr:uid="{2EB0A119-64E2-44B7-B239-C2994A5CED23}"/>
    <cellStyle name="Comma 3 4 5 2 2 4 2" xfId="49305" xr:uid="{9E31E79A-FD1A-40D0-A5CF-453B73469C3A}"/>
    <cellStyle name="Comma 3 4 5 2 2 5" xfId="33895" xr:uid="{7C468B0D-67EB-4C22-A2C6-95C28C0F270F}"/>
    <cellStyle name="Comma 3 4 5 2 3" xfId="4972" xr:uid="{16FA5AAA-245C-4718-B924-5798B082E8C0}"/>
    <cellStyle name="Comma 3 4 5 2 3 2" xfId="12783" xr:uid="{2C1A1BC4-5B33-4CD2-82F9-BF39149FA0AB}"/>
    <cellStyle name="Comma 3 4 5 2 3 2 2" xfId="28194" xr:uid="{080BD863-12C2-4611-B027-343858A44543}"/>
    <cellStyle name="Comma 3 4 5 2 3 2 2 2" xfId="59018" xr:uid="{7AAD03D5-3F29-4DDB-8197-DFA73F5B15B1}"/>
    <cellStyle name="Comma 3 4 5 2 3 2 3" xfId="43608" xr:uid="{9A648079-998E-4F2E-A7C2-7DB0939FC10A}"/>
    <cellStyle name="Comma 3 4 5 2 3 3" xfId="20385" xr:uid="{CB320289-3D82-407B-85B3-ECF0F856A8CB}"/>
    <cellStyle name="Comma 3 4 5 2 3 3 2" xfId="51209" xr:uid="{245AA5DB-D2BB-4DF5-8BFF-F8FA7ECD6F90}"/>
    <cellStyle name="Comma 3 4 5 2 3 4" xfId="35799" xr:uid="{301D1446-59C4-4764-B38C-266925B47EC7}"/>
    <cellStyle name="Comma 3 4 5 2 4" xfId="8980" xr:uid="{D622713A-CD73-49D8-91B9-A0DC336CF468}"/>
    <cellStyle name="Comma 3 4 5 2 4 2" xfId="24391" xr:uid="{67944DA6-5E7C-409B-BBF6-88ABF222E134}"/>
    <cellStyle name="Comma 3 4 5 2 4 2 2" xfId="55215" xr:uid="{56C63E3A-B110-4E11-BC96-02C1D293498C}"/>
    <cellStyle name="Comma 3 4 5 2 4 3" xfId="39805" xr:uid="{938606D6-7B17-4C4B-B711-ABFD2DDBB858}"/>
    <cellStyle name="Comma 3 4 5 2 5" xfId="16582" xr:uid="{9940381B-F6EF-479B-B746-6791214A4939}"/>
    <cellStyle name="Comma 3 4 5 2 5 2" xfId="47406" xr:uid="{ABFD3832-5024-4D08-8782-CC891B46B4CA}"/>
    <cellStyle name="Comma 3 4 5 2 6" xfId="31996" xr:uid="{09145CF9-526E-4B2C-B92F-E1D0C6CFC0E7}"/>
    <cellStyle name="Comma 3 4 5 3" xfId="1802" xr:uid="{45C1DEBC-FBE4-4589-8A48-3745F1705002}"/>
    <cellStyle name="Comma 3 4 5 3 2" xfId="3701" xr:uid="{019FFB47-CA34-4B93-B9BC-2223B57AD359}"/>
    <cellStyle name="Comma 3 4 5 3 2 2" xfId="7504" xr:uid="{779B6DC5-F6E0-4F74-A4EC-839E425D47E0}"/>
    <cellStyle name="Comma 3 4 5 3 2 2 2" xfId="15315" xr:uid="{8EAE1858-6FAE-4B65-B58E-2DB593E794D6}"/>
    <cellStyle name="Comma 3 4 5 3 2 2 2 2" xfId="30726" xr:uid="{9E2187AF-DC00-4DC2-92B0-1DEA85392908}"/>
    <cellStyle name="Comma 3 4 5 3 2 2 2 2 2" xfId="61550" xr:uid="{F3B9304D-46A3-470B-BF3E-378C9F5A9F92}"/>
    <cellStyle name="Comma 3 4 5 3 2 2 2 3" xfId="46140" xr:uid="{50F523D7-8D03-4280-B40E-49EA5422538A}"/>
    <cellStyle name="Comma 3 4 5 3 2 2 3" xfId="22917" xr:uid="{BEB012DC-C949-4242-B6C7-B38406DEC011}"/>
    <cellStyle name="Comma 3 4 5 3 2 2 3 2" xfId="53741" xr:uid="{6CF1B4DD-8C9C-4109-9E1F-1B945663C483}"/>
    <cellStyle name="Comma 3 4 5 3 2 2 4" xfId="38331" xr:uid="{37B5D421-79C2-4483-A351-2791A224D758}"/>
    <cellStyle name="Comma 3 4 5 3 2 3" xfId="11512" xr:uid="{B4830EDB-13C1-434C-B3C9-E91096F22E60}"/>
    <cellStyle name="Comma 3 4 5 3 2 3 2" xfId="26923" xr:uid="{B95D7596-5A89-4A19-9FF2-6E5F1ADF6251}"/>
    <cellStyle name="Comma 3 4 5 3 2 3 2 2" xfId="57747" xr:uid="{A265A697-C4B8-48A1-831F-F4EC8BE00646}"/>
    <cellStyle name="Comma 3 4 5 3 2 3 3" xfId="42337" xr:uid="{BC10736E-8F65-4EAF-9105-BC4A504E5E15}"/>
    <cellStyle name="Comma 3 4 5 3 2 4" xfId="19114" xr:uid="{AC5F7B31-EEDD-47E7-B8AF-FE0E5E9653B2}"/>
    <cellStyle name="Comma 3 4 5 3 2 4 2" xfId="49938" xr:uid="{A23E2755-8EAD-486E-AE56-621AB5B9B391}"/>
    <cellStyle name="Comma 3 4 5 3 2 5" xfId="34528" xr:uid="{55B52A38-EAC2-4945-90B5-B96A698DC07D}"/>
    <cellStyle name="Comma 3 4 5 3 3" xfId="5605" xr:uid="{B6732B28-E593-47D3-B701-E4A07A24C948}"/>
    <cellStyle name="Comma 3 4 5 3 3 2" xfId="13416" xr:uid="{F3AC07BF-CD69-4B6F-A70F-BECA9419FD0D}"/>
    <cellStyle name="Comma 3 4 5 3 3 2 2" xfId="28827" xr:uid="{9147EEAE-8AC3-4841-9D8A-69902A02D96D}"/>
    <cellStyle name="Comma 3 4 5 3 3 2 2 2" xfId="59651" xr:uid="{FC8E939C-6173-4C3D-88FB-89238A4EF6CB}"/>
    <cellStyle name="Comma 3 4 5 3 3 2 3" xfId="44241" xr:uid="{CA3FFE88-F756-4DF4-8352-230736977188}"/>
    <cellStyle name="Comma 3 4 5 3 3 3" xfId="21018" xr:uid="{D7CC2AE3-57B6-4893-9441-75445B6C1D4F}"/>
    <cellStyle name="Comma 3 4 5 3 3 3 2" xfId="51842" xr:uid="{245123BD-F43F-4E43-A67F-3AE8A704D41D}"/>
    <cellStyle name="Comma 3 4 5 3 3 4" xfId="36432" xr:uid="{EB6D6E91-B1CD-49F8-A63B-67615DE78698}"/>
    <cellStyle name="Comma 3 4 5 3 4" xfId="9613" xr:uid="{7BDC06B2-5FC6-4770-92CF-78EB3986A1C1}"/>
    <cellStyle name="Comma 3 4 5 3 4 2" xfId="25024" xr:uid="{7F03C804-0327-4078-8B93-A7A9AEC49FE7}"/>
    <cellStyle name="Comma 3 4 5 3 4 2 2" xfId="55848" xr:uid="{190675E4-19B3-424C-B0B0-12695F641D27}"/>
    <cellStyle name="Comma 3 4 5 3 4 3" xfId="40438" xr:uid="{D0B98669-2882-466C-9583-E3B28AADF447}"/>
    <cellStyle name="Comma 3 4 5 3 5" xfId="17215" xr:uid="{47B3617E-1321-4734-835C-8B56C4586500}"/>
    <cellStyle name="Comma 3 4 5 3 5 2" xfId="48039" xr:uid="{3AC01BA7-EE1C-4F8F-B32B-855AA3152359}"/>
    <cellStyle name="Comma 3 4 5 3 6" xfId="32629" xr:uid="{251CFD94-777B-4550-84DF-E090333A29FD}"/>
    <cellStyle name="Comma 3 4 5 4" xfId="2435" xr:uid="{99681BBF-9DE1-4169-9008-3341DB1E24FC}"/>
    <cellStyle name="Comma 3 4 5 4 2" xfId="6238" xr:uid="{45B31FD5-E061-4C51-9C4C-155A4DBC10AF}"/>
    <cellStyle name="Comma 3 4 5 4 2 2" xfId="14049" xr:uid="{D69E769E-E97F-42F6-AC3F-AFCA27C6CB32}"/>
    <cellStyle name="Comma 3 4 5 4 2 2 2" xfId="29460" xr:uid="{7B623807-F0D8-4D39-AB9B-A15DDE3DA7BE}"/>
    <cellStyle name="Comma 3 4 5 4 2 2 2 2" xfId="60284" xr:uid="{16E0C73F-C4A5-4DF3-927D-14FFF734E1F2}"/>
    <cellStyle name="Comma 3 4 5 4 2 2 3" xfId="44874" xr:uid="{A3EFD8EC-5456-49FF-BF80-44743C27DC4F}"/>
    <cellStyle name="Comma 3 4 5 4 2 3" xfId="21651" xr:uid="{64422AB6-0523-44E5-9D10-8874731823D4}"/>
    <cellStyle name="Comma 3 4 5 4 2 3 2" xfId="52475" xr:uid="{B23D8B58-9DA6-4EEC-B2E6-10154627989E}"/>
    <cellStyle name="Comma 3 4 5 4 2 4" xfId="37065" xr:uid="{73F13001-9319-4860-B6DE-C66E311B4F54}"/>
    <cellStyle name="Comma 3 4 5 4 3" xfId="10246" xr:uid="{9615B27F-2774-4BA5-970A-A5625BD6BC44}"/>
    <cellStyle name="Comma 3 4 5 4 3 2" xfId="25657" xr:uid="{062B636D-E807-426B-8F9E-29BA19A7CED6}"/>
    <cellStyle name="Comma 3 4 5 4 3 2 2" xfId="56481" xr:uid="{FEB8B5CD-2FBB-45A3-A585-D19B95BC94C3}"/>
    <cellStyle name="Comma 3 4 5 4 3 3" xfId="41071" xr:uid="{4E93E38F-52C4-4833-920C-BD3A2D81D308}"/>
    <cellStyle name="Comma 3 4 5 4 4" xfId="17848" xr:uid="{D4252EA5-9319-401A-89BC-0496F53B06EC}"/>
    <cellStyle name="Comma 3 4 5 4 4 2" xfId="48672" xr:uid="{22FC7AA9-F2DB-4C3E-98F7-A05F988AA4E9}"/>
    <cellStyle name="Comma 3 4 5 4 5" xfId="33262" xr:uid="{429BCC76-54FF-48CC-BFA8-AF836804E05F}"/>
    <cellStyle name="Comma 3 4 5 5" xfId="4339" xr:uid="{71A87260-6AC2-45EC-A9D8-5961C03B8CCF}"/>
    <cellStyle name="Comma 3 4 5 5 2" xfId="12150" xr:uid="{2AF97FC8-4202-4629-BD9F-A3D8CEE23DF1}"/>
    <cellStyle name="Comma 3 4 5 5 2 2" xfId="27561" xr:uid="{6240DD00-3888-4F76-B13D-7C2AFF04CC22}"/>
    <cellStyle name="Comma 3 4 5 5 2 2 2" xfId="58385" xr:uid="{18C8BA29-C9DF-4A99-863B-F54B14F9A619}"/>
    <cellStyle name="Comma 3 4 5 5 2 3" xfId="42975" xr:uid="{E3B79716-B0BD-46C0-AB1A-149739FC784D}"/>
    <cellStyle name="Comma 3 4 5 5 3" xfId="19752" xr:uid="{FE2DBD3C-594C-45EB-B924-E85276E9F289}"/>
    <cellStyle name="Comma 3 4 5 5 3 2" xfId="50576" xr:uid="{0AC23812-9B1B-4BD7-8D28-6EFECD1FDC28}"/>
    <cellStyle name="Comma 3 4 5 5 4" xfId="35166" xr:uid="{207D3E0D-5F78-4CD0-9D7E-3588A9ADBF1D}"/>
    <cellStyle name="Comma 3 4 5 6" xfId="8347" xr:uid="{634C4DF1-B6F9-490E-B2F3-148D09FC954C}"/>
    <cellStyle name="Comma 3 4 5 6 2" xfId="23758" xr:uid="{139823A0-451B-424F-A624-BB23FAA8D413}"/>
    <cellStyle name="Comma 3 4 5 6 2 2" xfId="54582" xr:uid="{765A1EF7-A82D-4CCC-88CC-BEBEF9971041}"/>
    <cellStyle name="Comma 3 4 5 6 3" xfId="39172" xr:uid="{2F7B07C9-56AC-43C7-BD91-11039A030FC9}"/>
    <cellStyle name="Comma 3 4 5 7" xfId="15949" xr:uid="{9800905B-BC2C-4D23-B01E-3EF38381D9F4}"/>
    <cellStyle name="Comma 3 4 5 7 2" xfId="46773" xr:uid="{27A95ECF-C973-48C7-9716-56A64C3DD9CA}"/>
    <cellStyle name="Comma 3 4 5 8" xfId="31363" xr:uid="{3A92C086-8F17-41F8-BE24-5D6981DB8941}"/>
    <cellStyle name="Comma 3 4 6" xfId="327" xr:uid="{DE1085FF-5BE8-4348-8002-72F099A3C1F9}"/>
    <cellStyle name="Comma 3 4 6 2" xfId="960" xr:uid="{24CBD3C8-C49E-4DDB-9549-5C39BF5DBE6F}"/>
    <cellStyle name="Comma 3 4 6 2 2" xfId="2859" xr:uid="{68177FC3-7961-485D-AB9E-637A0B42665B}"/>
    <cellStyle name="Comma 3 4 6 2 2 2" xfId="6662" xr:uid="{219BB8E0-217A-40C6-87E0-0ADB8F1A6C50}"/>
    <cellStyle name="Comma 3 4 6 2 2 2 2" xfId="14473" xr:uid="{50E10F2A-A631-4497-B76E-B48185E10CA0}"/>
    <cellStyle name="Comma 3 4 6 2 2 2 2 2" xfId="29884" xr:uid="{87B9D161-A8E6-4C96-B36A-DFF97C95EF0E}"/>
    <cellStyle name="Comma 3 4 6 2 2 2 2 2 2" xfId="60708" xr:uid="{ACC9EA5C-7EC6-4BB7-9416-A810EA599727}"/>
    <cellStyle name="Comma 3 4 6 2 2 2 2 3" xfId="45298" xr:uid="{261A9064-C237-4FC6-916A-B738C7A4405D}"/>
    <cellStyle name="Comma 3 4 6 2 2 2 3" xfId="22075" xr:uid="{2FBCE296-335E-4EB8-A119-A6AD3D69B919}"/>
    <cellStyle name="Comma 3 4 6 2 2 2 3 2" xfId="52899" xr:uid="{9D775B7E-25D0-4941-A7BF-40B79586C730}"/>
    <cellStyle name="Comma 3 4 6 2 2 2 4" xfId="37489" xr:uid="{D33529D8-0B2C-4B68-8228-484DE53EE2CD}"/>
    <cellStyle name="Comma 3 4 6 2 2 3" xfId="10670" xr:uid="{52DD7276-A54A-4A6E-B97A-64DCD60FBACB}"/>
    <cellStyle name="Comma 3 4 6 2 2 3 2" xfId="26081" xr:uid="{93C88C10-665A-49D4-BC93-E185F04BE63D}"/>
    <cellStyle name="Comma 3 4 6 2 2 3 2 2" xfId="56905" xr:uid="{D390E99A-D343-4706-8A17-78436717A0DD}"/>
    <cellStyle name="Comma 3 4 6 2 2 3 3" xfId="41495" xr:uid="{E98E52A9-DCC9-4B95-AD1D-0369EB489D51}"/>
    <cellStyle name="Comma 3 4 6 2 2 4" xfId="18272" xr:uid="{6E06D6C4-B078-49F6-95EE-3F02CB9435AD}"/>
    <cellStyle name="Comma 3 4 6 2 2 4 2" xfId="49096" xr:uid="{07DFFDC5-71FF-4D2F-B01F-1D204F4E5ED4}"/>
    <cellStyle name="Comma 3 4 6 2 2 5" xfId="33686" xr:uid="{DC58045D-2C21-41AE-AEF7-58BB86B981D3}"/>
    <cellStyle name="Comma 3 4 6 2 3" xfId="4763" xr:uid="{307BBB7A-3F38-48AA-9BAF-4E11D25D1AC1}"/>
    <cellStyle name="Comma 3 4 6 2 3 2" xfId="12574" xr:uid="{CC24007A-FC56-4CD8-A6AE-1D0F15DB1B3B}"/>
    <cellStyle name="Comma 3 4 6 2 3 2 2" xfId="27985" xr:uid="{3AC0BFAD-0CAC-4944-A866-61EFA0B8613F}"/>
    <cellStyle name="Comma 3 4 6 2 3 2 2 2" xfId="58809" xr:uid="{6CDB9389-00B3-43C5-AA32-4496AAF09208}"/>
    <cellStyle name="Comma 3 4 6 2 3 2 3" xfId="43399" xr:uid="{80848FBB-CEE8-4025-8DD5-D9C2D5C13249}"/>
    <cellStyle name="Comma 3 4 6 2 3 3" xfId="20176" xr:uid="{035428BF-2159-4C40-A06A-A760BEB85485}"/>
    <cellStyle name="Comma 3 4 6 2 3 3 2" xfId="51000" xr:uid="{0355DD68-0956-46A3-9D04-4B3921D34869}"/>
    <cellStyle name="Comma 3 4 6 2 3 4" xfId="35590" xr:uid="{C4F5209B-2621-4928-B606-AC1820D93AE5}"/>
    <cellStyle name="Comma 3 4 6 2 4" xfId="8771" xr:uid="{9811A896-899C-4B39-B271-37158203DAA6}"/>
    <cellStyle name="Comma 3 4 6 2 4 2" xfId="24182" xr:uid="{9E09DCA1-3F3D-41CC-B3CB-3729A431CD8B}"/>
    <cellStyle name="Comma 3 4 6 2 4 2 2" xfId="55006" xr:uid="{EA81F3CF-BE62-44AB-BE32-1C2B91FF7EA2}"/>
    <cellStyle name="Comma 3 4 6 2 4 3" xfId="39596" xr:uid="{4ED18314-8276-44B2-9213-ACE1C204F2CD}"/>
    <cellStyle name="Comma 3 4 6 2 5" xfId="16373" xr:uid="{535F74AA-2A99-4FB3-91BD-BB6FD90CDDFB}"/>
    <cellStyle name="Comma 3 4 6 2 5 2" xfId="47197" xr:uid="{53935F0F-C635-4C18-B4A9-15711A90AD6B}"/>
    <cellStyle name="Comma 3 4 6 2 6" xfId="31787" xr:uid="{E58A0B36-264C-4E0E-915E-0BDBDD4FA9B8}"/>
    <cellStyle name="Comma 3 4 6 3" xfId="1593" xr:uid="{BCB5190B-1FDF-497B-B3BC-BF6DB24FE917}"/>
    <cellStyle name="Comma 3 4 6 3 2" xfId="3492" xr:uid="{891BE062-2E31-472C-9E6D-FFBDE49AAAC5}"/>
    <cellStyle name="Comma 3 4 6 3 2 2" xfId="7295" xr:uid="{4E5899A1-0FBB-4E55-B133-3CB8F2C1E6A7}"/>
    <cellStyle name="Comma 3 4 6 3 2 2 2" xfId="15106" xr:uid="{B80E6B9F-6CA8-4356-92D2-C8755E6D9933}"/>
    <cellStyle name="Comma 3 4 6 3 2 2 2 2" xfId="30517" xr:uid="{98D099AD-0A2E-4DE7-B491-34430374BC7B}"/>
    <cellStyle name="Comma 3 4 6 3 2 2 2 2 2" xfId="61341" xr:uid="{21CE2ED4-7C6E-4AB8-9E81-31FFA6EB742D}"/>
    <cellStyle name="Comma 3 4 6 3 2 2 2 3" xfId="45931" xr:uid="{315E8492-4705-41F2-989B-C35486DBB423}"/>
    <cellStyle name="Comma 3 4 6 3 2 2 3" xfId="22708" xr:uid="{2D3F93D6-838A-4CD2-8933-8DFA8F78AD54}"/>
    <cellStyle name="Comma 3 4 6 3 2 2 3 2" xfId="53532" xr:uid="{85FB9B46-AE66-4E45-A3CC-9946ADD6BBA8}"/>
    <cellStyle name="Comma 3 4 6 3 2 2 4" xfId="38122" xr:uid="{4469D885-265E-441A-847F-BCDAF767ADE8}"/>
    <cellStyle name="Comma 3 4 6 3 2 3" xfId="11303" xr:uid="{87B49239-FF32-4551-BABC-15FC5AB284A1}"/>
    <cellStyle name="Comma 3 4 6 3 2 3 2" xfId="26714" xr:uid="{D63C95A5-9416-40B9-8D3E-1851C45FDA38}"/>
    <cellStyle name="Comma 3 4 6 3 2 3 2 2" xfId="57538" xr:uid="{6F9FAEB3-037B-4AF1-9B20-A1B43A954058}"/>
    <cellStyle name="Comma 3 4 6 3 2 3 3" xfId="42128" xr:uid="{3D24DDD7-C27A-4B67-966B-95ABCAA643D8}"/>
    <cellStyle name="Comma 3 4 6 3 2 4" xfId="18905" xr:uid="{2000DF4C-1CA4-46F7-A0BC-3CA9573D18E4}"/>
    <cellStyle name="Comma 3 4 6 3 2 4 2" xfId="49729" xr:uid="{7A6A6D89-35E8-43E3-A704-EB1820556ACE}"/>
    <cellStyle name="Comma 3 4 6 3 2 5" xfId="34319" xr:uid="{46DC634D-4818-41A2-9FA7-D4FDEFF78640}"/>
    <cellStyle name="Comma 3 4 6 3 3" xfId="5396" xr:uid="{671EEC18-C159-40E0-BFA0-44CCE7C7D63B}"/>
    <cellStyle name="Comma 3 4 6 3 3 2" xfId="13207" xr:uid="{A7567EB3-47A2-4236-B371-1E9B4F83D7FB}"/>
    <cellStyle name="Comma 3 4 6 3 3 2 2" xfId="28618" xr:uid="{EE71AA83-3A86-4515-9833-DC5586214B83}"/>
    <cellStyle name="Comma 3 4 6 3 3 2 2 2" xfId="59442" xr:uid="{92977955-F104-425E-8C68-F08DF3D913A2}"/>
    <cellStyle name="Comma 3 4 6 3 3 2 3" xfId="44032" xr:uid="{92B0A316-236A-46A6-8BAB-62DAE66CF15C}"/>
    <cellStyle name="Comma 3 4 6 3 3 3" xfId="20809" xr:uid="{8D3A7395-4D4B-4D91-ABB6-FFB323C2E9C3}"/>
    <cellStyle name="Comma 3 4 6 3 3 3 2" xfId="51633" xr:uid="{4F2B5479-05B0-48C5-A91F-7C80B60F8081}"/>
    <cellStyle name="Comma 3 4 6 3 3 4" xfId="36223" xr:uid="{2B9F5089-6CBD-4822-ADF9-5F439FB1FDFA}"/>
    <cellStyle name="Comma 3 4 6 3 4" xfId="9404" xr:uid="{FC5BB7DC-F1A1-4247-B456-EC8A5D99A345}"/>
    <cellStyle name="Comma 3 4 6 3 4 2" xfId="24815" xr:uid="{19995641-ABD7-4FDC-9524-08D55E63466A}"/>
    <cellStyle name="Comma 3 4 6 3 4 2 2" xfId="55639" xr:uid="{A1C637A8-0CFE-4A75-BBC1-EE04EA575277}"/>
    <cellStyle name="Comma 3 4 6 3 4 3" xfId="40229" xr:uid="{56AD410E-BE67-41DD-84CE-2C6DC87EEF34}"/>
    <cellStyle name="Comma 3 4 6 3 5" xfId="17006" xr:uid="{4161D6DA-2BC1-4029-87B9-ADA1A89D6241}"/>
    <cellStyle name="Comma 3 4 6 3 5 2" xfId="47830" xr:uid="{D8183C6D-51FA-4AEA-A650-378C6D156F82}"/>
    <cellStyle name="Comma 3 4 6 3 6" xfId="32420" xr:uid="{30D7AE59-08C3-4B62-8F49-73D4AEBCBF66}"/>
    <cellStyle name="Comma 3 4 6 4" xfId="2226" xr:uid="{FD1B3FCD-2B20-4DB7-9A58-C84B4FE2C8AA}"/>
    <cellStyle name="Comma 3 4 6 4 2" xfId="6029" xr:uid="{0DE85752-7247-465A-86A9-4CD83EBEFBE9}"/>
    <cellStyle name="Comma 3 4 6 4 2 2" xfId="13840" xr:uid="{65E381C0-33FC-4431-BC32-ACFBFDCE155C}"/>
    <cellStyle name="Comma 3 4 6 4 2 2 2" xfId="29251" xr:uid="{E4625B77-4DCF-426F-8AE3-7501215A0A4C}"/>
    <cellStyle name="Comma 3 4 6 4 2 2 2 2" xfId="60075" xr:uid="{5211BB35-F7FC-40D0-8FF0-0704F0502023}"/>
    <cellStyle name="Comma 3 4 6 4 2 2 3" xfId="44665" xr:uid="{5B16EEDF-6176-4F86-AE34-3179497716AF}"/>
    <cellStyle name="Comma 3 4 6 4 2 3" xfId="21442" xr:uid="{067B808E-9208-4E32-AA0A-FC0FF5BC2D71}"/>
    <cellStyle name="Comma 3 4 6 4 2 3 2" xfId="52266" xr:uid="{D1653E42-1BF6-4E50-B476-243DCA18307F}"/>
    <cellStyle name="Comma 3 4 6 4 2 4" xfId="36856" xr:uid="{E6BC4835-054F-4BEA-BBC2-8AEE4C0D6956}"/>
    <cellStyle name="Comma 3 4 6 4 3" xfId="10037" xr:uid="{679CAD79-E12F-46A6-92C2-9B4EB787C20D}"/>
    <cellStyle name="Comma 3 4 6 4 3 2" xfId="25448" xr:uid="{373EF24B-E92B-430B-87D5-1EEDC1025586}"/>
    <cellStyle name="Comma 3 4 6 4 3 2 2" xfId="56272" xr:uid="{C307B98C-A4E6-4CF7-98F5-13412922719D}"/>
    <cellStyle name="Comma 3 4 6 4 3 3" xfId="40862" xr:uid="{CBB6D306-80F2-4175-A811-D430A3A3A5DC}"/>
    <cellStyle name="Comma 3 4 6 4 4" xfId="17639" xr:uid="{3E619FF5-7715-4237-83A4-1D93148E5399}"/>
    <cellStyle name="Comma 3 4 6 4 4 2" xfId="48463" xr:uid="{4456E7DA-AD1A-4E81-AE59-80807A62F475}"/>
    <cellStyle name="Comma 3 4 6 4 5" xfId="33053" xr:uid="{A745296A-881E-4BBF-B392-14233742F6B9}"/>
    <cellStyle name="Comma 3 4 6 5" xfId="4130" xr:uid="{88F72349-8553-4B19-8ABB-A1949BEC4E76}"/>
    <cellStyle name="Comma 3 4 6 5 2" xfId="11941" xr:uid="{98222C03-4628-45FE-B827-C23D8535E0B5}"/>
    <cellStyle name="Comma 3 4 6 5 2 2" xfId="27352" xr:uid="{B66010D0-7F6E-4E68-B06F-6A716B37DF57}"/>
    <cellStyle name="Comma 3 4 6 5 2 2 2" xfId="58176" xr:uid="{5ED0FCB9-B641-4509-9DF3-6B5645696229}"/>
    <cellStyle name="Comma 3 4 6 5 2 3" xfId="42766" xr:uid="{C5312E43-DBC8-4D41-8889-AB8A76A33571}"/>
    <cellStyle name="Comma 3 4 6 5 3" xfId="19543" xr:uid="{26EDD8F4-1E6E-4161-B68F-94891333EF63}"/>
    <cellStyle name="Comma 3 4 6 5 3 2" xfId="50367" xr:uid="{AC8F87D6-C781-4607-A935-BE4A7506BBC0}"/>
    <cellStyle name="Comma 3 4 6 5 4" xfId="34957" xr:uid="{5185EFE7-508F-48B0-95AE-C33F365477E7}"/>
    <cellStyle name="Comma 3 4 6 6" xfId="8138" xr:uid="{28A708B3-8450-4E72-BB9D-CDAF6F305F3C}"/>
    <cellStyle name="Comma 3 4 6 6 2" xfId="23549" xr:uid="{E9CB8A44-825E-4581-8AB6-039246C79073}"/>
    <cellStyle name="Comma 3 4 6 6 2 2" xfId="54373" xr:uid="{AB2F2F42-FB45-4DB0-9251-FCE270712CF2}"/>
    <cellStyle name="Comma 3 4 6 6 3" xfId="38963" xr:uid="{8AD3B9D8-D740-45C1-83AE-D32C466690FF}"/>
    <cellStyle name="Comma 3 4 6 7" xfId="15740" xr:uid="{17A0F660-A320-4D03-9BA0-47BFA2498078}"/>
    <cellStyle name="Comma 3 4 6 7 2" xfId="46564" xr:uid="{7CD1CC04-4EA7-403F-A8A0-0975A2FFDC65}"/>
    <cellStyle name="Comma 3 4 6 8" xfId="31154" xr:uid="{3C2C9235-26C4-4156-B3B2-972CCC58D925}"/>
    <cellStyle name="Comma 3 4 7" xfId="747" xr:uid="{AFE40D5D-7BB3-4CC7-AE22-B9FCA9C773BE}"/>
    <cellStyle name="Comma 3 4 7 2" xfId="2646" xr:uid="{4A4EBA86-310E-411E-A8F7-A3750EE537E6}"/>
    <cellStyle name="Comma 3 4 7 2 2" xfId="6449" xr:uid="{1AFB3352-C526-426D-96D3-B9850DE8BB42}"/>
    <cellStyle name="Comma 3 4 7 2 2 2" xfId="14260" xr:uid="{60D9FF88-D2CE-4726-8865-EA86A32E70D3}"/>
    <cellStyle name="Comma 3 4 7 2 2 2 2" xfId="29671" xr:uid="{1BAEFB82-45A8-4827-8EB3-E6B42FD45434}"/>
    <cellStyle name="Comma 3 4 7 2 2 2 2 2" xfId="60495" xr:uid="{C771E481-D16E-4804-82A4-4386433FC58E}"/>
    <cellStyle name="Comma 3 4 7 2 2 2 3" xfId="45085" xr:uid="{DA2B006E-D617-4C83-8D80-AA495CA158E9}"/>
    <cellStyle name="Comma 3 4 7 2 2 3" xfId="21862" xr:uid="{0F0E314A-417A-430E-BE88-B4597096BAF7}"/>
    <cellStyle name="Comma 3 4 7 2 2 3 2" xfId="52686" xr:uid="{1128DE58-31AD-42C8-936A-F6E21D7C3919}"/>
    <cellStyle name="Comma 3 4 7 2 2 4" xfId="37276" xr:uid="{85B58660-FE8C-4CBD-A895-B92567B1B75B}"/>
    <cellStyle name="Comma 3 4 7 2 3" xfId="10457" xr:uid="{88DE3BFD-14BE-43EE-B3EA-141EEBF1B292}"/>
    <cellStyle name="Comma 3 4 7 2 3 2" xfId="25868" xr:uid="{8C6097AD-A0F8-44E5-891F-2B8A6E8296D7}"/>
    <cellStyle name="Comma 3 4 7 2 3 2 2" xfId="56692" xr:uid="{BDA72A22-5CAD-4024-8F5F-6F0EE31627EB}"/>
    <cellStyle name="Comma 3 4 7 2 3 3" xfId="41282" xr:uid="{E211E85D-DFE5-4C5E-9A43-8957EE662C49}"/>
    <cellStyle name="Comma 3 4 7 2 4" xfId="18059" xr:uid="{3008D04A-16D1-4993-9041-96F06E29C1B0}"/>
    <cellStyle name="Comma 3 4 7 2 4 2" xfId="48883" xr:uid="{29062D71-41BA-49F1-A6D6-D299CA0C387A}"/>
    <cellStyle name="Comma 3 4 7 2 5" xfId="33473" xr:uid="{2C01D80E-2CDE-4BDD-A20D-247613955126}"/>
    <cellStyle name="Comma 3 4 7 3" xfId="4550" xr:uid="{2D9CC03E-F697-4168-8B5D-2CC7CB0E0C51}"/>
    <cellStyle name="Comma 3 4 7 3 2" xfId="12361" xr:uid="{3E3240EA-CD9D-40E0-9684-ACA726DA5493}"/>
    <cellStyle name="Comma 3 4 7 3 2 2" xfId="27772" xr:uid="{E840007B-DDB9-4540-872A-30A446CED177}"/>
    <cellStyle name="Comma 3 4 7 3 2 2 2" xfId="58596" xr:uid="{9F3C9945-020F-40DD-BE76-BB9EB0C37FDC}"/>
    <cellStyle name="Comma 3 4 7 3 2 3" xfId="43186" xr:uid="{79F59E64-2E1B-49C9-992F-652A886B6C9E}"/>
    <cellStyle name="Comma 3 4 7 3 3" xfId="19963" xr:uid="{045BF573-CCF3-49C2-B9B7-99CF4DB76D48}"/>
    <cellStyle name="Comma 3 4 7 3 3 2" xfId="50787" xr:uid="{C785339F-EBAC-4398-90D4-974C2616E471}"/>
    <cellStyle name="Comma 3 4 7 3 4" xfId="35377" xr:uid="{C8E9BF57-6BDF-4FC2-8349-74760C4612B7}"/>
    <cellStyle name="Comma 3 4 7 4" xfId="8558" xr:uid="{86950BDA-F212-4FB6-8C53-D0F266ED7C02}"/>
    <cellStyle name="Comma 3 4 7 4 2" xfId="23969" xr:uid="{234028F7-0B73-4080-BC25-FF614FF1A143}"/>
    <cellStyle name="Comma 3 4 7 4 2 2" xfId="54793" xr:uid="{5C7EDC3E-0F45-47CF-9443-2B748C6A5C34}"/>
    <cellStyle name="Comma 3 4 7 4 3" xfId="39383" xr:uid="{56CCFCB6-FBF9-445E-B10E-700CA6435587}"/>
    <cellStyle name="Comma 3 4 7 5" xfId="16160" xr:uid="{90079DC8-04B0-457D-ABB7-CE52FF1098C7}"/>
    <cellStyle name="Comma 3 4 7 5 2" xfId="46984" xr:uid="{2022D7E7-389E-4033-87D8-15354244842C}"/>
    <cellStyle name="Comma 3 4 7 6" xfId="31574" xr:uid="{44B49C1F-8519-462C-BB85-596635523729}"/>
    <cellStyle name="Comma 3 4 8" xfId="1380" xr:uid="{60EC399D-C6D0-44FB-A7DF-862CBEBFB4CC}"/>
    <cellStyle name="Comma 3 4 8 2" xfId="3279" xr:uid="{43273A0C-EB1E-4DB6-9A8D-F4FA9323D2BF}"/>
    <cellStyle name="Comma 3 4 8 2 2" xfId="7082" xr:uid="{29452636-5028-42CA-B1EE-E2EC01DD0A72}"/>
    <cellStyle name="Comma 3 4 8 2 2 2" xfId="14893" xr:uid="{ED630E29-846C-46C2-B330-9E4757C68793}"/>
    <cellStyle name="Comma 3 4 8 2 2 2 2" xfId="30304" xr:uid="{03CF6262-CA77-4DD1-B784-B6394AC2C9FD}"/>
    <cellStyle name="Comma 3 4 8 2 2 2 2 2" xfId="61128" xr:uid="{253E7E93-3498-4E0D-BCE6-A2FD029590C5}"/>
    <cellStyle name="Comma 3 4 8 2 2 2 3" xfId="45718" xr:uid="{F1F2CFF7-5DFD-4B54-8A21-819E5F4B4A64}"/>
    <cellStyle name="Comma 3 4 8 2 2 3" xfId="22495" xr:uid="{76A2CB90-04D3-4493-82A4-5E23993484EE}"/>
    <cellStyle name="Comma 3 4 8 2 2 3 2" xfId="53319" xr:uid="{6F56019D-ACDC-4B89-A00D-F3C670F126E1}"/>
    <cellStyle name="Comma 3 4 8 2 2 4" xfId="37909" xr:uid="{CC0C27FB-5879-4042-A858-0BECAAA76E17}"/>
    <cellStyle name="Comma 3 4 8 2 3" xfId="11090" xr:uid="{F9F62A50-DF73-4897-86C8-062BC621AE54}"/>
    <cellStyle name="Comma 3 4 8 2 3 2" xfId="26501" xr:uid="{8D9FA9BD-1B80-4904-A29A-276EF051BB18}"/>
    <cellStyle name="Comma 3 4 8 2 3 2 2" xfId="57325" xr:uid="{537B5015-32FF-47C4-BDBF-D78C001D0536}"/>
    <cellStyle name="Comma 3 4 8 2 3 3" xfId="41915" xr:uid="{5435AC27-553C-4DA9-8966-8B43BCE094B0}"/>
    <cellStyle name="Comma 3 4 8 2 4" xfId="18692" xr:uid="{4C407BD5-0567-4CFD-991A-B7040456D76B}"/>
    <cellStyle name="Comma 3 4 8 2 4 2" xfId="49516" xr:uid="{6763096B-2594-4A79-AAD5-2136E570A015}"/>
    <cellStyle name="Comma 3 4 8 2 5" xfId="34106" xr:uid="{569936D4-C6DC-4854-A5B1-F45E818F7C7C}"/>
    <cellStyle name="Comma 3 4 8 3" xfId="5183" xr:uid="{677F6489-741E-449E-9C6B-F32D5241D412}"/>
    <cellStyle name="Comma 3 4 8 3 2" xfId="12994" xr:uid="{F1C2ED64-3C75-49F2-B043-814ED04688E7}"/>
    <cellStyle name="Comma 3 4 8 3 2 2" xfId="28405" xr:uid="{15D60E04-2E2B-494C-A3B6-99D7B8EE3FCF}"/>
    <cellStyle name="Comma 3 4 8 3 2 2 2" xfId="59229" xr:uid="{9E2ADFFA-F3E6-421F-B257-401CD133C758}"/>
    <cellStyle name="Comma 3 4 8 3 2 3" xfId="43819" xr:uid="{42C1AC32-00E3-4446-9934-4E6D46053D8B}"/>
    <cellStyle name="Comma 3 4 8 3 3" xfId="20596" xr:uid="{A145E344-98E3-4409-ADDA-F9D7955C5CC6}"/>
    <cellStyle name="Comma 3 4 8 3 3 2" xfId="51420" xr:uid="{C55C7258-8BC4-4267-984E-D523C15CDD59}"/>
    <cellStyle name="Comma 3 4 8 3 4" xfId="36010" xr:uid="{4EAD3966-1720-4E1E-B754-CC92664C81E1}"/>
    <cellStyle name="Comma 3 4 8 4" xfId="9191" xr:uid="{0AF3C6F0-B910-4A9F-95A5-B355F77A02D0}"/>
    <cellStyle name="Comma 3 4 8 4 2" xfId="24602" xr:uid="{82FE6D47-BA74-44E3-A1E2-567FC0328DD0}"/>
    <cellStyle name="Comma 3 4 8 4 2 2" xfId="55426" xr:uid="{72ACDAD8-0426-4E6F-A333-7503C850ED7F}"/>
    <cellStyle name="Comma 3 4 8 4 3" xfId="40016" xr:uid="{7BF8EE35-946B-404D-9A69-D853D3E27B8C}"/>
    <cellStyle name="Comma 3 4 8 5" xfId="16793" xr:uid="{574B894C-B579-408B-89C4-925FEFBBCAA7}"/>
    <cellStyle name="Comma 3 4 8 5 2" xfId="47617" xr:uid="{03E0777B-68E5-4CD7-B37B-7E007509B761}"/>
    <cellStyle name="Comma 3 4 8 6" xfId="32207" xr:uid="{1077B622-C912-4A05-9445-BFA2E3FDEA71}"/>
    <cellStyle name="Comma 3 4 9" xfId="2013" xr:uid="{D0985196-1CC5-4D28-BCFC-552616FB18F3}"/>
    <cellStyle name="Comma 3 4 9 2" xfId="5816" xr:uid="{8AA24E05-A1EC-481A-8F9E-3AF3FDC71C3B}"/>
    <cellStyle name="Comma 3 4 9 2 2" xfId="13627" xr:uid="{7F4BBEE5-6670-4953-86D8-AE2D89ECEC3C}"/>
    <cellStyle name="Comma 3 4 9 2 2 2" xfId="29038" xr:uid="{451E3CC3-5D65-4CDB-80F6-41ACBAFBDDD2}"/>
    <cellStyle name="Comma 3 4 9 2 2 2 2" xfId="59862" xr:uid="{A511E317-7880-4FC2-B626-464F43FC1690}"/>
    <cellStyle name="Comma 3 4 9 2 2 3" xfId="44452" xr:uid="{89467728-9FB2-4F8A-80D8-81E7EC58E657}"/>
    <cellStyle name="Comma 3 4 9 2 3" xfId="21229" xr:uid="{C50F5D73-35EE-4FEB-8204-8B87A9EF5D4A}"/>
    <cellStyle name="Comma 3 4 9 2 3 2" xfId="52053" xr:uid="{E8E79966-14A3-4384-B86C-F7F38A2B4965}"/>
    <cellStyle name="Comma 3 4 9 2 4" xfId="36643" xr:uid="{B8367CD7-BC6A-4943-8983-F034C84C93AA}"/>
    <cellStyle name="Comma 3 4 9 3" xfId="9824" xr:uid="{6ACCAA08-6875-4D0B-9015-B462A189DB21}"/>
    <cellStyle name="Comma 3 4 9 3 2" xfId="25235" xr:uid="{A003EFD2-D759-4FA7-8E2C-B929A13C8DCF}"/>
    <cellStyle name="Comma 3 4 9 3 2 2" xfId="56059" xr:uid="{87DEB85C-65A9-466A-BA96-D60A320E0CD5}"/>
    <cellStyle name="Comma 3 4 9 3 3" xfId="40649" xr:uid="{29E4E907-0B5A-4061-B583-692000B2EB42}"/>
    <cellStyle name="Comma 3 4 9 4" xfId="17426" xr:uid="{EC24BA97-20A5-4C49-93E0-EA6A377599D0}"/>
    <cellStyle name="Comma 3 4 9 4 2" xfId="48250" xr:uid="{25508867-636C-4D56-AC66-0D65AB6209C8}"/>
    <cellStyle name="Comma 3 4 9 5" xfId="32840" xr:uid="{83F90EFE-2C40-4C42-81B9-6673D851C011}"/>
    <cellStyle name="Comma 3 5" xfId="133" xr:uid="{18F531D2-A08F-4BD6-B479-51AFD78C2D82}"/>
    <cellStyle name="Comma 3 5 10" xfId="7945" xr:uid="{06680312-9FA4-4FFB-A719-34E8AEE19382}"/>
    <cellStyle name="Comma 3 5 10 2" xfId="23356" xr:uid="{FE40BE84-4EB0-4602-AC4A-D9CCFBBA1BEF}"/>
    <cellStyle name="Comma 3 5 10 2 2" xfId="54180" xr:uid="{4F1823BE-4DE0-4644-B286-33B7A6044DD5}"/>
    <cellStyle name="Comma 3 5 10 3" xfId="38770" xr:uid="{8C00F0F3-4301-40B0-8880-FA4BF4D1FF3A}"/>
    <cellStyle name="Comma 3 5 11" xfId="7736" xr:uid="{97A22C63-EE0E-4534-A66A-E8AF78A92F7D}"/>
    <cellStyle name="Comma 3 5 11 2" xfId="23147" xr:uid="{0D9E8671-C171-465F-A2F9-C919C8319521}"/>
    <cellStyle name="Comma 3 5 11 2 2" xfId="53971" xr:uid="{F165A0E4-07BF-4BCB-BC78-65509913F63E}"/>
    <cellStyle name="Comma 3 5 11 3" xfId="38561" xr:uid="{42388342-F941-4CBD-8AAF-DB31E3D62851}"/>
    <cellStyle name="Comma 3 5 12" xfId="15547" xr:uid="{D64F66F4-6C97-4FCF-9DEA-CA3398FFF9D9}"/>
    <cellStyle name="Comma 3 5 12 2" xfId="46371" xr:uid="{64B651CF-5EBE-4431-8769-F4F6F3493B7A}"/>
    <cellStyle name="Comma 3 5 13" xfId="30961" xr:uid="{F2038EE7-A9F1-4CEE-82E8-47EB0AF61CCE}"/>
    <cellStyle name="Comma 3 5 2" xfId="258" xr:uid="{2E8E84E4-948C-42B6-BA91-6A509CC9AADB}"/>
    <cellStyle name="Comma 3 5 2 10" xfId="15672" xr:uid="{2E5D356F-A08A-42C8-8D9E-F32EE5CA447C}"/>
    <cellStyle name="Comma 3 5 2 10 2" xfId="46496" xr:uid="{1E882E4A-D500-4B66-BC0C-6971DC04FFF4}"/>
    <cellStyle name="Comma 3 5 2 11" xfId="31086" xr:uid="{0B1313F1-16F9-4CB2-95A7-986D4BA88A5E}"/>
    <cellStyle name="Comma 3 5 2 2" xfId="681" xr:uid="{EDE4E52B-66D4-485B-8A3C-F787469B65DC}"/>
    <cellStyle name="Comma 3 5 2 2 2" xfId="1314" xr:uid="{98B9EB82-7736-447B-BE7B-F3CD777A0A20}"/>
    <cellStyle name="Comma 3 5 2 2 2 2" xfId="3213" xr:uid="{37EB9E4B-5055-4AA9-B099-4E56B4DB3FFF}"/>
    <cellStyle name="Comma 3 5 2 2 2 2 2" xfId="7016" xr:uid="{4B1CB9B8-D26A-45B1-9125-C722B6D9289B}"/>
    <cellStyle name="Comma 3 5 2 2 2 2 2 2" xfId="14827" xr:uid="{E8E507BE-2538-40DE-8306-34E0EC923D1E}"/>
    <cellStyle name="Comma 3 5 2 2 2 2 2 2 2" xfId="30238" xr:uid="{8877FA33-43B9-4636-8EEE-A8429BFCEA9B}"/>
    <cellStyle name="Comma 3 5 2 2 2 2 2 2 2 2" xfId="61062" xr:uid="{6D8A6F02-E58F-4175-898D-8FC511BAAE4A}"/>
    <cellStyle name="Comma 3 5 2 2 2 2 2 2 3" xfId="45652" xr:uid="{9A88472E-2FB8-40D4-9C8D-637EB713BEF2}"/>
    <cellStyle name="Comma 3 5 2 2 2 2 2 3" xfId="22429" xr:uid="{46608CE9-F857-4F55-83A3-CE00E77B5E46}"/>
    <cellStyle name="Comma 3 5 2 2 2 2 2 3 2" xfId="53253" xr:uid="{5440816B-53F3-4A87-B7C7-623A6466F1B5}"/>
    <cellStyle name="Comma 3 5 2 2 2 2 2 4" xfId="37843" xr:uid="{AA99E077-C4C1-4D12-9885-D415699BE4A2}"/>
    <cellStyle name="Comma 3 5 2 2 2 2 3" xfId="11024" xr:uid="{FDDC5725-DB39-422E-82C3-E698A0422374}"/>
    <cellStyle name="Comma 3 5 2 2 2 2 3 2" xfId="26435" xr:uid="{A92B85B7-DDDC-4789-BCAE-B2E877375E0C}"/>
    <cellStyle name="Comma 3 5 2 2 2 2 3 2 2" xfId="57259" xr:uid="{BC4DCF81-04BE-494A-8833-3107AC1006C2}"/>
    <cellStyle name="Comma 3 5 2 2 2 2 3 3" xfId="41849" xr:uid="{4B887C8B-1DAD-40B7-8A09-5807A2EA43A7}"/>
    <cellStyle name="Comma 3 5 2 2 2 2 4" xfId="18626" xr:uid="{A489C2C9-5FBF-45C2-8A67-7A097AE0BBD9}"/>
    <cellStyle name="Comma 3 5 2 2 2 2 4 2" xfId="49450" xr:uid="{681E7A88-AABC-4299-BE7E-37E253D5A2FB}"/>
    <cellStyle name="Comma 3 5 2 2 2 2 5" xfId="34040" xr:uid="{E2FB85C6-0B7F-4AD4-B3DB-A3D1C7B8D096}"/>
    <cellStyle name="Comma 3 5 2 2 2 3" xfId="5117" xr:uid="{8112520F-A4D2-4A24-A9BD-758659905F2C}"/>
    <cellStyle name="Comma 3 5 2 2 2 3 2" xfId="12928" xr:uid="{4CD0DD1E-300B-4D62-AE7F-99C51C36AB74}"/>
    <cellStyle name="Comma 3 5 2 2 2 3 2 2" xfId="28339" xr:uid="{10389EC0-2FF1-44AF-864F-52931F86CD87}"/>
    <cellStyle name="Comma 3 5 2 2 2 3 2 2 2" xfId="59163" xr:uid="{8FF13414-6120-44CB-9428-9B2668CEE626}"/>
    <cellStyle name="Comma 3 5 2 2 2 3 2 3" xfId="43753" xr:uid="{89F91DC4-58E1-4584-9F40-1DD490B99BD6}"/>
    <cellStyle name="Comma 3 5 2 2 2 3 3" xfId="20530" xr:uid="{868FDB32-5EA4-4E4B-9FB7-1F8266B3AFE6}"/>
    <cellStyle name="Comma 3 5 2 2 2 3 3 2" xfId="51354" xr:uid="{B9CF0A37-8942-4417-8D7D-3B4853F9BFB5}"/>
    <cellStyle name="Comma 3 5 2 2 2 3 4" xfId="35944" xr:uid="{DE9584C1-8403-4926-B8C1-F9C6A56B1237}"/>
    <cellStyle name="Comma 3 5 2 2 2 4" xfId="9125" xr:uid="{EE17D584-82A6-45C4-9866-BC760D3A6022}"/>
    <cellStyle name="Comma 3 5 2 2 2 4 2" xfId="24536" xr:uid="{06149310-E0A2-448A-8605-F52E6C0BE280}"/>
    <cellStyle name="Comma 3 5 2 2 2 4 2 2" xfId="55360" xr:uid="{F15FA709-470C-4C86-9D93-B2FE9FA8687C}"/>
    <cellStyle name="Comma 3 5 2 2 2 4 3" xfId="39950" xr:uid="{0ED62952-07D0-40E2-8DBA-77FEF6830EE9}"/>
    <cellStyle name="Comma 3 5 2 2 2 5" xfId="16727" xr:uid="{208D68E2-7DFF-4D66-83F5-228490A19F8B}"/>
    <cellStyle name="Comma 3 5 2 2 2 5 2" xfId="47551" xr:uid="{1EB4DC60-892F-4A6A-AF2A-7D46B7CEA4A3}"/>
    <cellStyle name="Comma 3 5 2 2 2 6" xfId="32141" xr:uid="{9CCE1A7F-60C2-4EB9-B3D5-761254E8C08D}"/>
    <cellStyle name="Comma 3 5 2 2 3" xfId="1947" xr:uid="{DC8932DC-F494-4E45-B8D9-F32447E7D52B}"/>
    <cellStyle name="Comma 3 5 2 2 3 2" xfId="3846" xr:uid="{E82B88A9-041F-4480-BD8F-A73432F265A5}"/>
    <cellStyle name="Comma 3 5 2 2 3 2 2" xfId="7649" xr:uid="{C21EF39E-8C6E-4BE8-A306-0586A5447220}"/>
    <cellStyle name="Comma 3 5 2 2 3 2 2 2" xfId="15460" xr:uid="{14E1E4F7-A348-44AF-92C1-AEB6CA5FFDAC}"/>
    <cellStyle name="Comma 3 5 2 2 3 2 2 2 2" xfId="30871" xr:uid="{24A34148-11A7-4767-975E-F769EA12BBF4}"/>
    <cellStyle name="Comma 3 5 2 2 3 2 2 2 2 2" xfId="61695" xr:uid="{40536FB9-F7D1-4524-917A-07709E93948B}"/>
    <cellStyle name="Comma 3 5 2 2 3 2 2 2 3" xfId="46285" xr:uid="{9505955A-3C00-4AEA-8823-553AD5515A10}"/>
    <cellStyle name="Comma 3 5 2 2 3 2 2 3" xfId="23062" xr:uid="{68A82CAF-AF8B-466F-ADC1-05B082D54F07}"/>
    <cellStyle name="Comma 3 5 2 2 3 2 2 3 2" xfId="53886" xr:uid="{8E545873-823A-431A-B376-6B5568F5AF4E}"/>
    <cellStyle name="Comma 3 5 2 2 3 2 2 4" xfId="38476" xr:uid="{977C4F42-91F6-41DA-907C-84F20764D69F}"/>
    <cellStyle name="Comma 3 5 2 2 3 2 3" xfId="11657" xr:uid="{E499524B-0B59-4135-A05A-98A6993D6BC2}"/>
    <cellStyle name="Comma 3 5 2 2 3 2 3 2" xfId="27068" xr:uid="{0FD043F2-3AC0-4D85-9D21-855854421429}"/>
    <cellStyle name="Comma 3 5 2 2 3 2 3 2 2" xfId="57892" xr:uid="{700912A5-6029-4224-BB02-83164071774E}"/>
    <cellStyle name="Comma 3 5 2 2 3 2 3 3" xfId="42482" xr:uid="{E576A645-205E-4050-98F9-16403A761713}"/>
    <cellStyle name="Comma 3 5 2 2 3 2 4" xfId="19259" xr:uid="{8A4B0C70-2C3A-4BC5-9FD5-8096900C321C}"/>
    <cellStyle name="Comma 3 5 2 2 3 2 4 2" xfId="50083" xr:uid="{7BA5A570-2B48-4F77-BCDB-3F481C8C7714}"/>
    <cellStyle name="Comma 3 5 2 2 3 2 5" xfId="34673" xr:uid="{13E99903-F57D-4ADA-9D62-E0A38C12BC5F}"/>
    <cellStyle name="Comma 3 5 2 2 3 3" xfId="5750" xr:uid="{04191233-D897-4B63-A690-CC6077D08521}"/>
    <cellStyle name="Comma 3 5 2 2 3 3 2" xfId="13561" xr:uid="{544D92D0-3E5A-453C-BF5F-B6F79FD2F067}"/>
    <cellStyle name="Comma 3 5 2 2 3 3 2 2" xfId="28972" xr:uid="{72CB02FF-8C47-420F-B4E8-4E962202E854}"/>
    <cellStyle name="Comma 3 5 2 2 3 3 2 2 2" xfId="59796" xr:uid="{A5C06AFA-593D-4C6D-9A30-235699FD9951}"/>
    <cellStyle name="Comma 3 5 2 2 3 3 2 3" xfId="44386" xr:uid="{A1F9DE70-42D2-4B7F-89DF-C5EAC9E3AC2D}"/>
    <cellStyle name="Comma 3 5 2 2 3 3 3" xfId="21163" xr:uid="{4DDF7407-DE25-4517-9A79-93A4DA155F48}"/>
    <cellStyle name="Comma 3 5 2 2 3 3 3 2" xfId="51987" xr:uid="{1D9F9E22-BEE6-43D2-906F-1D5832D92AC0}"/>
    <cellStyle name="Comma 3 5 2 2 3 3 4" xfId="36577" xr:uid="{11A3C467-82F8-4E3A-BAA7-FB8EB24D5301}"/>
    <cellStyle name="Comma 3 5 2 2 3 4" xfId="9758" xr:uid="{DA648FFC-0F0A-45EC-9B3C-D71F05E6502A}"/>
    <cellStyle name="Comma 3 5 2 2 3 4 2" xfId="25169" xr:uid="{F06F809F-7A63-4854-8481-F2B413A3319E}"/>
    <cellStyle name="Comma 3 5 2 2 3 4 2 2" xfId="55993" xr:uid="{4DF01997-D224-450E-A4E3-8B22D047591F}"/>
    <cellStyle name="Comma 3 5 2 2 3 4 3" xfId="40583" xr:uid="{A48178B3-EB7F-4E10-8B54-DA560AD2BD55}"/>
    <cellStyle name="Comma 3 5 2 2 3 5" xfId="17360" xr:uid="{25F2A430-EA68-4025-B585-8C3097165B2C}"/>
    <cellStyle name="Comma 3 5 2 2 3 5 2" xfId="48184" xr:uid="{4EFE706C-EC99-4B15-9448-59BEF3FBB2D3}"/>
    <cellStyle name="Comma 3 5 2 2 3 6" xfId="32774" xr:uid="{6B97FDB4-997A-49D8-90B7-822B323F681F}"/>
    <cellStyle name="Comma 3 5 2 2 4" xfId="2580" xr:uid="{2EC66770-20F4-4E57-B250-71E42176F713}"/>
    <cellStyle name="Comma 3 5 2 2 4 2" xfId="6383" xr:uid="{CDCBC09D-ED47-47E6-A89F-BB8899839548}"/>
    <cellStyle name="Comma 3 5 2 2 4 2 2" xfId="14194" xr:uid="{679FDF2D-C758-4764-B91F-754DDD68BF5D}"/>
    <cellStyle name="Comma 3 5 2 2 4 2 2 2" xfId="29605" xr:uid="{4DD34921-15EE-4661-988F-B3453E4E4B56}"/>
    <cellStyle name="Comma 3 5 2 2 4 2 2 2 2" xfId="60429" xr:uid="{A553F0FB-E1A7-445E-A852-901873B0F979}"/>
    <cellStyle name="Comma 3 5 2 2 4 2 2 3" xfId="45019" xr:uid="{2F238AC3-34BE-4438-A059-7942C97D6015}"/>
    <cellStyle name="Comma 3 5 2 2 4 2 3" xfId="21796" xr:uid="{AC4403B8-E690-42F4-91B8-D54BB9F9EA53}"/>
    <cellStyle name="Comma 3 5 2 2 4 2 3 2" xfId="52620" xr:uid="{55C32E15-30B2-40B3-AB6C-7616C959343A}"/>
    <cellStyle name="Comma 3 5 2 2 4 2 4" xfId="37210" xr:uid="{5B4380C5-8524-4DF9-B2D0-B82098BCC77A}"/>
    <cellStyle name="Comma 3 5 2 2 4 3" xfId="10391" xr:uid="{7C253FE8-B5DC-420D-B6AF-0DBC608AD25D}"/>
    <cellStyle name="Comma 3 5 2 2 4 3 2" xfId="25802" xr:uid="{01D28624-1CB0-46AD-8420-0B9BE859732B}"/>
    <cellStyle name="Comma 3 5 2 2 4 3 2 2" xfId="56626" xr:uid="{E7D637A8-DA0E-404B-AD67-2D482F9ED3EF}"/>
    <cellStyle name="Comma 3 5 2 2 4 3 3" xfId="41216" xr:uid="{5EB783BF-D32B-4DA2-A029-7D3E1B19E711}"/>
    <cellStyle name="Comma 3 5 2 2 4 4" xfId="17993" xr:uid="{C2D6F782-969E-473D-AB2E-902078E62E0B}"/>
    <cellStyle name="Comma 3 5 2 2 4 4 2" xfId="48817" xr:uid="{34E023F7-1EC8-45B6-B54E-37595CC5C22A}"/>
    <cellStyle name="Comma 3 5 2 2 4 5" xfId="33407" xr:uid="{293A7EAB-F19A-4B46-9B37-2B493850F57B}"/>
    <cellStyle name="Comma 3 5 2 2 5" xfId="4484" xr:uid="{C1A9AD0E-62FF-4B92-AC78-1D289F4064A7}"/>
    <cellStyle name="Comma 3 5 2 2 5 2" xfId="12295" xr:uid="{B8759FB5-6125-4044-8135-D637079C7338}"/>
    <cellStyle name="Comma 3 5 2 2 5 2 2" xfId="27706" xr:uid="{32116928-22BD-40A3-83C8-F9A8D6008BDC}"/>
    <cellStyle name="Comma 3 5 2 2 5 2 2 2" xfId="58530" xr:uid="{7BD18A37-0D33-4632-A0C5-AEF23D36173C}"/>
    <cellStyle name="Comma 3 5 2 2 5 2 3" xfId="43120" xr:uid="{29828FF6-B17B-400D-BA1C-71965CE2F433}"/>
    <cellStyle name="Comma 3 5 2 2 5 3" xfId="19897" xr:uid="{A3BBFF29-66FD-4817-89CC-E57269598F7F}"/>
    <cellStyle name="Comma 3 5 2 2 5 3 2" xfId="50721" xr:uid="{2BB4D7A5-CCFA-44B5-A8D0-F64B74715C43}"/>
    <cellStyle name="Comma 3 5 2 2 5 4" xfId="35311" xr:uid="{0670405B-B19D-4549-B7F6-AEB3BC87A0C8}"/>
    <cellStyle name="Comma 3 5 2 2 6" xfId="8492" xr:uid="{0A3DABEF-8C72-4B99-8D9F-B9DB20DEA65E}"/>
    <cellStyle name="Comma 3 5 2 2 6 2" xfId="23903" xr:uid="{75B18E21-80A0-4C57-92FF-BBC17E9D6EAD}"/>
    <cellStyle name="Comma 3 5 2 2 6 2 2" xfId="54727" xr:uid="{5C0AC735-4BA1-4985-A4C6-9E6D4D7EE2FA}"/>
    <cellStyle name="Comma 3 5 2 2 6 3" xfId="39317" xr:uid="{B095D474-57F7-4A5C-ACFC-8ED3EC59F37B}"/>
    <cellStyle name="Comma 3 5 2 2 7" xfId="16094" xr:uid="{5896CFBC-CD98-4E1F-9007-EEF236C1592E}"/>
    <cellStyle name="Comma 3 5 2 2 7 2" xfId="46918" xr:uid="{FCB46FD7-F6A7-45F8-885C-3159E538545F}"/>
    <cellStyle name="Comma 3 5 2 2 8" xfId="31508" xr:uid="{AD99C99E-0BFD-4B07-9B46-29148E5BEA23}"/>
    <cellStyle name="Comma 3 5 2 3" xfId="472" xr:uid="{B6F8A575-284C-4395-AC2A-52E56B99E1A0}"/>
    <cellStyle name="Comma 3 5 2 3 2" xfId="1105" xr:uid="{7232F77C-9CC2-4B79-B445-A024EFAB50C1}"/>
    <cellStyle name="Comma 3 5 2 3 2 2" xfId="3004" xr:uid="{94FA9092-967A-4143-A991-1C9300AD3294}"/>
    <cellStyle name="Comma 3 5 2 3 2 2 2" xfId="6807" xr:uid="{C8897672-C6A8-4DF5-9F86-D35496B1B840}"/>
    <cellStyle name="Comma 3 5 2 3 2 2 2 2" xfId="14618" xr:uid="{272372E7-7A2E-47CB-9EF2-7D1C58405E4C}"/>
    <cellStyle name="Comma 3 5 2 3 2 2 2 2 2" xfId="30029" xr:uid="{A84CDB34-D9A4-40A8-862A-3E9F65B634E4}"/>
    <cellStyle name="Comma 3 5 2 3 2 2 2 2 2 2" xfId="60853" xr:uid="{59EE8310-DEB1-4F95-A5B7-E790F0845949}"/>
    <cellStyle name="Comma 3 5 2 3 2 2 2 2 3" xfId="45443" xr:uid="{8CA53C77-4A10-4320-A058-6E4532431849}"/>
    <cellStyle name="Comma 3 5 2 3 2 2 2 3" xfId="22220" xr:uid="{7119681F-9FA3-4CF2-B848-496455EB9C40}"/>
    <cellStyle name="Comma 3 5 2 3 2 2 2 3 2" xfId="53044" xr:uid="{D78D6958-E84D-4184-AAE2-9F94E94E368C}"/>
    <cellStyle name="Comma 3 5 2 3 2 2 2 4" xfId="37634" xr:uid="{4C16286B-E7DC-400D-8053-480CAB5B42EB}"/>
    <cellStyle name="Comma 3 5 2 3 2 2 3" xfId="10815" xr:uid="{23E8D7B7-7837-4025-B9FA-911DCBBC3FA1}"/>
    <cellStyle name="Comma 3 5 2 3 2 2 3 2" xfId="26226" xr:uid="{2231E222-4BB8-47FF-AE6C-BB1F8AB5D0F4}"/>
    <cellStyle name="Comma 3 5 2 3 2 2 3 2 2" xfId="57050" xr:uid="{45931C38-22A6-4AAA-A67C-DA1B05B68A41}"/>
    <cellStyle name="Comma 3 5 2 3 2 2 3 3" xfId="41640" xr:uid="{4D629DF3-E2FC-49E9-AD41-CBACD644B137}"/>
    <cellStyle name="Comma 3 5 2 3 2 2 4" xfId="18417" xr:uid="{4F0F71C9-0274-4C49-97FC-07AB93A0A398}"/>
    <cellStyle name="Comma 3 5 2 3 2 2 4 2" xfId="49241" xr:uid="{5E03E2DC-9D3E-4EAD-94B8-34F456E25D0F}"/>
    <cellStyle name="Comma 3 5 2 3 2 2 5" xfId="33831" xr:uid="{4D1F7299-D402-4A24-BE82-230C300A1529}"/>
    <cellStyle name="Comma 3 5 2 3 2 3" xfId="4908" xr:uid="{D612BC05-84B1-47FD-8E82-29E40E569B9B}"/>
    <cellStyle name="Comma 3 5 2 3 2 3 2" xfId="12719" xr:uid="{197DD00B-F7B9-4BAF-9DF4-C37A5831A2C8}"/>
    <cellStyle name="Comma 3 5 2 3 2 3 2 2" xfId="28130" xr:uid="{7C03FF7A-7BE4-4E37-8D66-8B7B48B956AF}"/>
    <cellStyle name="Comma 3 5 2 3 2 3 2 2 2" xfId="58954" xr:uid="{58B96280-3FBD-4CF3-9627-0E0231F8B4E6}"/>
    <cellStyle name="Comma 3 5 2 3 2 3 2 3" xfId="43544" xr:uid="{2B28D0F4-AE12-4547-ADCE-2CFA4F426B22}"/>
    <cellStyle name="Comma 3 5 2 3 2 3 3" xfId="20321" xr:uid="{D6EC14E9-7098-440D-850B-C3EDB14B6974}"/>
    <cellStyle name="Comma 3 5 2 3 2 3 3 2" xfId="51145" xr:uid="{16DB76A7-8431-467C-906F-F882A3439C67}"/>
    <cellStyle name="Comma 3 5 2 3 2 3 4" xfId="35735" xr:uid="{A25AE88F-9F56-4215-9CCD-7734C728ADF4}"/>
    <cellStyle name="Comma 3 5 2 3 2 4" xfId="8916" xr:uid="{C92DC4FD-D655-4F9E-97A4-92776B1CAD82}"/>
    <cellStyle name="Comma 3 5 2 3 2 4 2" xfId="24327" xr:uid="{027E91D8-E639-4432-B000-247D3380C3C1}"/>
    <cellStyle name="Comma 3 5 2 3 2 4 2 2" xfId="55151" xr:uid="{C1B6AB34-2E2E-4922-8838-3B96BDFFD903}"/>
    <cellStyle name="Comma 3 5 2 3 2 4 3" xfId="39741" xr:uid="{3E8726A5-60A7-4CD9-9572-5D66D153CAB6}"/>
    <cellStyle name="Comma 3 5 2 3 2 5" xfId="16518" xr:uid="{B1AAD3A1-2035-41BF-856E-674AA8A27006}"/>
    <cellStyle name="Comma 3 5 2 3 2 5 2" xfId="47342" xr:uid="{520FE52B-3B52-4FEC-AF4F-F3776E929A9D}"/>
    <cellStyle name="Comma 3 5 2 3 2 6" xfId="31932" xr:uid="{BCFDFA53-EDBD-4024-A238-E44654411A24}"/>
    <cellStyle name="Comma 3 5 2 3 3" xfId="1738" xr:uid="{B653C06B-2607-4044-B6DB-1399E25BF83A}"/>
    <cellStyle name="Comma 3 5 2 3 3 2" xfId="3637" xr:uid="{EFCB14FA-9954-4261-B439-D71CC34999F3}"/>
    <cellStyle name="Comma 3 5 2 3 3 2 2" xfId="7440" xr:uid="{835A07A6-E5A1-4C34-89F4-82A8B733A7DC}"/>
    <cellStyle name="Comma 3 5 2 3 3 2 2 2" xfId="15251" xr:uid="{040FAA1A-F140-40A1-9CDA-B8A8C2C32A97}"/>
    <cellStyle name="Comma 3 5 2 3 3 2 2 2 2" xfId="30662" xr:uid="{D5015D86-594D-4D51-B166-DD5D51507E97}"/>
    <cellStyle name="Comma 3 5 2 3 3 2 2 2 2 2" xfId="61486" xr:uid="{5FDC4C30-3E7E-4295-8DDB-CC130C9AA8CA}"/>
    <cellStyle name="Comma 3 5 2 3 3 2 2 2 3" xfId="46076" xr:uid="{107AE9D1-843D-46D3-85B5-CE64BCD0FCCF}"/>
    <cellStyle name="Comma 3 5 2 3 3 2 2 3" xfId="22853" xr:uid="{8551E89F-9ED0-4769-87CF-AB3E03BC2BC9}"/>
    <cellStyle name="Comma 3 5 2 3 3 2 2 3 2" xfId="53677" xr:uid="{C14B15B0-0289-4599-ADE8-257420B0DBD5}"/>
    <cellStyle name="Comma 3 5 2 3 3 2 2 4" xfId="38267" xr:uid="{96AB481F-164B-43E6-9EA6-E5D7F617DD6A}"/>
    <cellStyle name="Comma 3 5 2 3 3 2 3" xfId="11448" xr:uid="{E3136432-58BF-40FA-8ABD-328133CADED7}"/>
    <cellStyle name="Comma 3 5 2 3 3 2 3 2" xfId="26859" xr:uid="{BF371AB6-2618-4DD8-A1A0-2BE59F2AB3A6}"/>
    <cellStyle name="Comma 3 5 2 3 3 2 3 2 2" xfId="57683" xr:uid="{6413F0C0-EA35-4139-B6DD-CA1B30689B24}"/>
    <cellStyle name="Comma 3 5 2 3 3 2 3 3" xfId="42273" xr:uid="{E651FCFF-CDE3-4A53-929F-DB58718425AF}"/>
    <cellStyle name="Comma 3 5 2 3 3 2 4" xfId="19050" xr:uid="{111458D2-F765-45A3-84CB-DC6D45D5AFD3}"/>
    <cellStyle name="Comma 3 5 2 3 3 2 4 2" xfId="49874" xr:uid="{50560AAD-9E27-446B-97D3-52172401AC9C}"/>
    <cellStyle name="Comma 3 5 2 3 3 2 5" xfId="34464" xr:uid="{F5BCC72B-536C-4E47-AF2E-F6DA221865A1}"/>
    <cellStyle name="Comma 3 5 2 3 3 3" xfId="5541" xr:uid="{3069C865-1AAE-4D07-951E-70DB0F950DB4}"/>
    <cellStyle name="Comma 3 5 2 3 3 3 2" xfId="13352" xr:uid="{27743BC1-1E5C-48F2-94ED-576F2B446DB7}"/>
    <cellStyle name="Comma 3 5 2 3 3 3 2 2" xfId="28763" xr:uid="{0520D377-FD80-49CD-A841-944AA45409C6}"/>
    <cellStyle name="Comma 3 5 2 3 3 3 2 2 2" xfId="59587" xr:uid="{C6BD1BAE-8D6D-48BB-BC01-DCD40CC35CCA}"/>
    <cellStyle name="Comma 3 5 2 3 3 3 2 3" xfId="44177" xr:uid="{C47164E1-34A1-4123-BBD3-D18DED729AFB}"/>
    <cellStyle name="Comma 3 5 2 3 3 3 3" xfId="20954" xr:uid="{A2B9D71A-6490-40D3-A15E-457E8F0E5B2A}"/>
    <cellStyle name="Comma 3 5 2 3 3 3 3 2" xfId="51778" xr:uid="{A1F3409E-C2E5-49F7-983E-A209E5C2E126}"/>
    <cellStyle name="Comma 3 5 2 3 3 3 4" xfId="36368" xr:uid="{FF81DAD0-6AB2-4D9B-8303-AE23633138F8}"/>
    <cellStyle name="Comma 3 5 2 3 3 4" xfId="9549" xr:uid="{AD0369CF-60FE-45ED-B69E-50A89B14256F}"/>
    <cellStyle name="Comma 3 5 2 3 3 4 2" xfId="24960" xr:uid="{3D9A7CE9-40BC-4C80-A008-FCB7E1847134}"/>
    <cellStyle name="Comma 3 5 2 3 3 4 2 2" xfId="55784" xr:uid="{F9C6BF05-5B22-43B6-8DD0-C9895C746C24}"/>
    <cellStyle name="Comma 3 5 2 3 3 4 3" xfId="40374" xr:uid="{57C57E0A-33E5-40EE-B29B-CEEF3AD5F2EC}"/>
    <cellStyle name="Comma 3 5 2 3 3 5" xfId="17151" xr:uid="{A0DDF378-90CC-4CF5-B718-E351E38DDE77}"/>
    <cellStyle name="Comma 3 5 2 3 3 5 2" xfId="47975" xr:uid="{C63BAAE3-0464-462E-BC69-B5C9A5E40177}"/>
    <cellStyle name="Comma 3 5 2 3 3 6" xfId="32565" xr:uid="{AB6915D2-9842-4516-B5BD-AB6FD4AD5D19}"/>
    <cellStyle name="Comma 3 5 2 3 4" xfId="2371" xr:uid="{FE80EAE9-9681-4521-8C7B-84E69C16EDAB}"/>
    <cellStyle name="Comma 3 5 2 3 4 2" xfId="6174" xr:uid="{E2810A2F-1318-430F-B596-1BCA922D2E64}"/>
    <cellStyle name="Comma 3 5 2 3 4 2 2" xfId="13985" xr:uid="{9DE4AA25-A018-4ED6-9FC2-EFC7E202F2BC}"/>
    <cellStyle name="Comma 3 5 2 3 4 2 2 2" xfId="29396" xr:uid="{7F5657AA-32F6-4B3B-A039-8CA959351A88}"/>
    <cellStyle name="Comma 3 5 2 3 4 2 2 2 2" xfId="60220" xr:uid="{CB81F6A6-45B9-458F-8046-194E5066BC56}"/>
    <cellStyle name="Comma 3 5 2 3 4 2 2 3" xfId="44810" xr:uid="{3EBCCE4E-EAAF-4819-B40A-A7706C69880C}"/>
    <cellStyle name="Comma 3 5 2 3 4 2 3" xfId="21587" xr:uid="{D9974F46-8F7B-4F2C-B5DE-D63699A065AB}"/>
    <cellStyle name="Comma 3 5 2 3 4 2 3 2" xfId="52411" xr:uid="{D87962FF-5EF4-4C65-B97D-942B85A1D64A}"/>
    <cellStyle name="Comma 3 5 2 3 4 2 4" xfId="37001" xr:uid="{302C47FE-2E73-4F7C-A042-EAA1AC9A8568}"/>
    <cellStyle name="Comma 3 5 2 3 4 3" xfId="10182" xr:uid="{DA1DD020-8D65-4A08-8B0A-CFA8C52819C9}"/>
    <cellStyle name="Comma 3 5 2 3 4 3 2" xfId="25593" xr:uid="{D304E64E-A5FF-41FD-BE79-D4D494CAE914}"/>
    <cellStyle name="Comma 3 5 2 3 4 3 2 2" xfId="56417" xr:uid="{6EBE626B-416D-46CB-9ED5-77F421A09706}"/>
    <cellStyle name="Comma 3 5 2 3 4 3 3" xfId="41007" xr:uid="{201715E0-0A50-4A8D-8FB8-DD581DA9760D}"/>
    <cellStyle name="Comma 3 5 2 3 4 4" xfId="17784" xr:uid="{B18E16EF-6CC5-4479-93FD-4AA866333BB9}"/>
    <cellStyle name="Comma 3 5 2 3 4 4 2" xfId="48608" xr:uid="{9E7BDFE6-2D32-4F0F-A72B-09EB1CE01298}"/>
    <cellStyle name="Comma 3 5 2 3 4 5" xfId="33198" xr:uid="{44ED979B-EF1E-4860-B7D4-583670EE2067}"/>
    <cellStyle name="Comma 3 5 2 3 5" xfId="4275" xr:uid="{61CACA29-42EC-46E4-9363-A8313EC30F81}"/>
    <cellStyle name="Comma 3 5 2 3 5 2" xfId="12086" xr:uid="{0A68CE51-FEFC-4B4D-BC87-401A44C9466C}"/>
    <cellStyle name="Comma 3 5 2 3 5 2 2" xfId="27497" xr:uid="{144DC37B-680B-48CA-830A-ADF41C037E36}"/>
    <cellStyle name="Comma 3 5 2 3 5 2 2 2" xfId="58321" xr:uid="{1F5841CB-E789-474D-8BCC-DCD2D385FAF0}"/>
    <cellStyle name="Comma 3 5 2 3 5 2 3" xfId="42911" xr:uid="{97CB4000-C07B-4F5F-96A8-EE3810ED4B5E}"/>
    <cellStyle name="Comma 3 5 2 3 5 3" xfId="19688" xr:uid="{DC93584F-A87A-4A20-A1AB-7ABC4CB47900}"/>
    <cellStyle name="Comma 3 5 2 3 5 3 2" xfId="50512" xr:uid="{915D9455-4196-4808-B6C6-1FF401B4301D}"/>
    <cellStyle name="Comma 3 5 2 3 5 4" xfId="35102" xr:uid="{2CF56C12-EF34-4761-93EC-C8399589CB9F}"/>
    <cellStyle name="Comma 3 5 2 3 6" xfId="8283" xr:uid="{7A919E47-C205-46C0-A364-FE4CE303D634}"/>
    <cellStyle name="Comma 3 5 2 3 6 2" xfId="23694" xr:uid="{558D21B5-9EFD-4554-B2CB-D9000B190643}"/>
    <cellStyle name="Comma 3 5 2 3 6 2 2" xfId="54518" xr:uid="{4504888A-43A5-42D3-809C-51E2465400D8}"/>
    <cellStyle name="Comma 3 5 2 3 6 3" xfId="39108" xr:uid="{84BD5179-19D5-4875-8E7B-DF7DD5FD5381}"/>
    <cellStyle name="Comma 3 5 2 3 7" xfId="15885" xr:uid="{BD608C21-E785-4C70-9399-F1D660DBB15F}"/>
    <cellStyle name="Comma 3 5 2 3 7 2" xfId="46709" xr:uid="{FDDA9FCB-2B7D-41FB-8C0F-B3F1A3E0FFAC}"/>
    <cellStyle name="Comma 3 5 2 3 8" xfId="31299" xr:uid="{9E98DAC5-3BEF-4ECD-B536-A897F2B355A4}"/>
    <cellStyle name="Comma 3 5 2 4" xfId="892" xr:uid="{4ABF608D-B468-4C68-A5DA-838B0A3D4D4F}"/>
    <cellStyle name="Comma 3 5 2 4 2" xfId="2791" xr:uid="{DE8F83F9-7F28-47D0-9788-3C9A594E829F}"/>
    <cellStyle name="Comma 3 5 2 4 2 2" xfId="6594" xr:uid="{B080D5AA-2294-4291-A135-A951E9E16464}"/>
    <cellStyle name="Comma 3 5 2 4 2 2 2" xfId="14405" xr:uid="{7BA4BD0C-F094-4949-AC61-6AC05E831AFF}"/>
    <cellStyle name="Comma 3 5 2 4 2 2 2 2" xfId="29816" xr:uid="{BC86C6E8-FC30-4206-96F2-8B2BE89BC5A1}"/>
    <cellStyle name="Comma 3 5 2 4 2 2 2 2 2" xfId="60640" xr:uid="{4DB1F880-695B-40A7-A014-8B36957131B8}"/>
    <cellStyle name="Comma 3 5 2 4 2 2 2 3" xfId="45230" xr:uid="{9386B562-96AC-42A1-9F5A-934BE848EEC9}"/>
    <cellStyle name="Comma 3 5 2 4 2 2 3" xfId="22007" xr:uid="{6269F63B-D6DD-4A1F-888E-B1AA0AFAF19C}"/>
    <cellStyle name="Comma 3 5 2 4 2 2 3 2" xfId="52831" xr:uid="{0D9B46B6-9990-458F-92F6-92C622891F8C}"/>
    <cellStyle name="Comma 3 5 2 4 2 2 4" xfId="37421" xr:uid="{1D3427D2-E68C-405B-96F3-32D7FAA78B53}"/>
    <cellStyle name="Comma 3 5 2 4 2 3" xfId="10602" xr:uid="{5BA8C7F4-5AE9-4F74-BE42-8DC5BE7F7C9D}"/>
    <cellStyle name="Comma 3 5 2 4 2 3 2" xfId="26013" xr:uid="{62DC4961-0CB8-4411-9308-80928BB8D4D3}"/>
    <cellStyle name="Comma 3 5 2 4 2 3 2 2" xfId="56837" xr:uid="{AFB14BE9-03FF-42CB-A411-F781E3D88620}"/>
    <cellStyle name="Comma 3 5 2 4 2 3 3" xfId="41427" xr:uid="{7CE6E591-D119-4D05-9D9C-D8A373221EE4}"/>
    <cellStyle name="Comma 3 5 2 4 2 4" xfId="18204" xr:uid="{8B9E9B67-2C66-48D5-8149-6360BCC9A998}"/>
    <cellStyle name="Comma 3 5 2 4 2 4 2" xfId="49028" xr:uid="{3C6C0AE7-7DEB-42D6-BDBF-9B075D29DDEE}"/>
    <cellStyle name="Comma 3 5 2 4 2 5" xfId="33618" xr:uid="{3168A8FC-7033-49E9-8C1F-CCD49D26C999}"/>
    <cellStyle name="Comma 3 5 2 4 3" xfId="4695" xr:uid="{6B9CE638-FF31-4777-B47B-ECC9CF59C0CC}"/>
    <cellStyle name="Comma 3 5 2 4 3 2" xfId="12506" xr:uid="{269FE415-2CC6-419C-9B44-3108608D268E}"/>
    <cellStyle name="Comma 3 5 2 4 3 2 2" xfId="27917" xr:uid="{09D8434E-839A-4FCA-A830-A93C0C6E70B2}"/>
    <cellStyle name="Comma 3 5 2 4 3 2 2 2" xfId="58741" xr:uid="{24179E9B-DAFE-4451-99EE-980F4248472D}"/>
    <cellStyle name="Comma 3 5 2 4 3 2 3" xfId="43331" xr:uid="{416BFAD2-372D-49FA-9BAC-B8688E10DA74}"/>
    <cellStyle name="Comma 3 5 2 4 3 3" xfId="20108" xr:uid="{8BC9F4F3-021C-4FBC-9E70-6DF34572AD5A}"/>
    <cellStyle name="Comma 3 5 2 4 3 3 2" xfId="50932" xr:uid="{0A68E9E3-7F07-4F37-9E22-9D99C24699DD}"/>
    <cellStyle name="Comma 3 5 2 4 3 4" xfId="35522" xr:uid="{AD31921F-1FCC-4584-AF6D-CC936C6FA5D4}"/>
    <cellStyle name="Comma 3 5 2 4 4" xfId="8703" xr:uid="{C6652CEB-D0F1-4393-A6D0-AB4F23EFDFBC}"/>
    <cellStyle name="Comma 3 5 2 4 4 2" xfId="24114" xr:uid="{83CDD9D2-DB9F-47B9-AC8F-D4A9E308F2F3}"/>
    <cellStyle name="Comma 3 5 2 4 4 2 2" xfId="54938" xr:uid="{3455159D-4EB9-4440-A27D-85E95D6724FD}"/>
    <cellStyle name="Comma 3 5 2 4 4 3" xfId="39528" xr:uid="{A3D213B7-78F7-4BB3-A26F-1B559E3B4FFA}"/>
    <cellStyle name="Comma 3 5 2 4 5" xfId="16305" xr:uid="{2CB08CBE-2783-4D4D-8391-781DEE57810B}"/>
    <cellStyle name="Comma 3 5 2 4 5 2" xfId="47129" xr:uid="{8B03BCDE-F54D-4F55-877D-16CAB448CBC4}"/>
    <cellStyle name="Comma 3 5 2 4 6" xfId="31719" xr:uid="{49D9C513-70EB-46C9-B3D9-CF818CA2B8EA}"/>
    <cellStyle name="Comma 3 5 2 5" xfId="1525" xr:uid="{8A89318E-A909-4555-A2BD-3D47EE35AE7D}"/>
    <cellStyle name="Comma 3 5 2 5 2" xfId="3424" xr:uid="{CBF98744-A1EA-4414-B6EA-31D146F7CD48}"/>
    <cellStyle name="Comma 3 5 2 5 2 2" xfId="7227" xr:uid="{F0E12F40-14F2-4ACB-9589-9A5B4ABD3D16}"/>
    <cellStyle name="Comma 3 5 2 5 2 2 2" xfId="15038" xr:uid="{0B302481-1D51-445E-A60F-5D283F157058}"/>
    <cellStyle name="Comma 3 5 2 5 2 2 2 2" xfId="30449" xr:uid="{2BE68F9E-E756-4C7A-9A66-9DA4A5E4E138}"/>
    <cellStyle name="Comma 3 5 2 5 2 2 2 2 2" xfId="61273" xr:uid="{14AF9022-76C4-44CC-B396-812047528EE4}"/>
    <cellStyle name="Comma 3 5 2 5 2 2 2 3" xfId="45863" xr:uid="{627B7724-7130-43A9-9FF5-4A8ACBE9A044}"/>
    <cellStyle name="Comma 3 5 2 5 2 2 3" xfId="22640" xr:uid="{A1B88B8E-71BB-4A57-8078-6560CFA1422C}"/>
    <cellStyle name="Comma 3 5 2 5 2 2 3 2" xfId="53464" xr:uid="{7F13F91C-4D1E-4F84-916F-0421500D2664}"/>
    <cellStyle name="Comma 3 5 2 5 2 2 4" xfId="38054" xr:uid="{210DF377-A026-47A1-A617-05010B5E0776}"/>
    <cellStyle name="Comma 3 5 2 5 2 3" xfId="11235" xr:uid="{F315B8F2-E1BC-4C0E-9A34-D10A2C4884BB}"/>
    <cellStyle name="Comma 3 5 2 5 2 3 2" xfId="26646" xr:uid="{C687608E-4C87-4C5F-B3D8-E5C1AFC39C17}"/>
    <cellStyle name="Comma 3 5 2 5 2 3 2 2" xfId="57470" xr:uid="{9A5FEC20-2B6A-46F6-A7BB-1E5579C98648}"/>
    <cellStyle name="Comma 3 5 2 5 2 3 3" xfId="42060" xr:uid="{3C96D864-2DFD-4031-9E6E-269F1F4CC2AA}"/>
    <cellStyle name="Comma 3 5 2 5 2 4" xfId="18837" xr:uid="{4EB68BC9-B7EC-4494-B506-D8EF16B43128}"/>
    <cellStyle name="Comma 3 5 2 5 2 4 2" xfId="49661" xr:uid="{B2DAB682-7A6F-4AB1-AFDF-7DD2A01C19C6}"/>
    <cellStyle name="Comma 3 5 2 5 2 5" xfId="34251" xr:uid="{6A61785A-F349-403D-A155-160C54FD2A24}"/>
    <cellStyle name="Comma 3 5 2 5 3" xfId="5328" xr:uid="{F8F38ED6-0044-42FB-B85C-8AAED5199135}"/>
    <cellStyle name="Comma 3 5 2 5 3 2" xfId="13139" xr:uid="{3A7CB9ED-1BD1-4EAF-8EEE-B030E135986A}"/>
    <cellStyle name="Comma 3 5 2 5 3 2 2" xfId="28550" xr:uid="{3F72067C-9EF2-4373-872D-371A0DEADE0F}"/>
    <cellStyle name="Comma 3 5 2 5 3 2 2 2" xfId="59374" xr:uid="{090EC33F-E2DE-4661-B5B8-8543A0E3D9D3}"/>
    <cellStyle name="Comma 3 5 2 5 3 2 3" xfId="43964" xr:uid="{CC289D51-7F65-42AE-96FB-998A729F0434}"/>
    <cellStyle name="Comma 3 5 2 5 3 3" xfId="20741" xr:uid="{2B7AF3A2-BB63-421D-9312-89DE3E804BCA}"/>
    <cellStyle name="Comma 3 5 2 5 3 3 2" xfId="51565" xr:uid="{600EF0F5-58A6-4E03-A890-BE721CBFE2A4}"/>
    <cellStyle name="Comma 3 5 2 5 3 4" xfId="36155" xr:uid="{9EF276FA-398B-4B67-925A-7C1679DFF2E3}"/>
    <cellStyle name="Comma 3 5 2 5 4" xfId="9336" xr:uid="{644AA95D-8018-46BC-AFAF-953CF290E63C}"/>
    <cellStyle name="Comma 3 5 2 5 4 2" xfId="24747" xr:uid="{CA097A71-A380-4135-B856-8DF63541CC1E}"/>
    <cellStyle name="Comma 3 5 2 5 4 2 2" xfId="55571" xr:uid="{B7953B1D-CF28-4F99-9A26-D459B9CC61EA}"/>
    <cellStyle name="Comma 3 5 2 5 4 3" xfId="40161" xr:uid="{43D8A3D1-6C87-4217-9C7A-899C87379301}"/>
    <cellStyle name="Comma 3 5 2 5 5" xfId="16938" xr:uid="{AB1DB2CE-D110-42D8-8C18-8D1881209728}"/>
    <cellStyle name="Comma 3 5 2 5 5 2" xfId="47762" xr:uid="{57314B1C-683C-4F17-BAB7-2D412B24F21E}"/>
    <cellStyle name="Comma 3 5 2 5 6" xfId="32352" xr:uid="{2B3C0FD8-E5BC-4C00-8EF2-443C943EC767}"/>
    <cellStyle name="Comma 3 5 2 6" xfId="2158" xr:uid="{81466141-EFFE-47AC-A027-E6D5833A534A}"/>
    <cellStyle name="Comma 3 5 2 6 2" xfId="5961" xr:uid="{5C971DED-E10D-419B-81D4-B1200E74768A}"/>
    <cellStyle name="Comma 3 5 2 6 2 2" xfId="13772" xr:uid="{06434616-B3CF-44B8-A143-AE166A8FF3B2}"/>
    <cellStyle name="Comma 3 5 2 6 2 2 2" xfId="29183" xr:uid="{C82467ED-38CA-4DEC-94F9-D33ABBD99341}"/>
    <cellStyle name="Comma 3 5 2 6 2 2 2 2" xfId="60007" xr:uid="{9F69886E-4CB2-493B-B55F-E39CB835C03E}"/>
    <cellStyle name="Comma 3 5 2 6 2 2 3" xfId="44597" xr:uid="{928CB592-F519-443B-BF4B-C4A335C719E0}"/>
    <cellStyle name="Comma 3 5 2 6 2 3" xfId="21374" xr:uid="{647DE2EA-25B9-4D4B-9B73-8155AE78E03B}"/>
    <cellStyle name="Comma 3 5 2 6 2 3 2" xfId="52198" xr:uid="{79FB9197-BF5C-45D2-B607-D5446B463A8C}"/>
    <cellStyle name="Comma 3 5 2 6 2 4" xfId="36788" xr:uid="{12C4621A-3EB7-4D11-BFE6-2DE72643236B}"/>
    <cellStyle name="Comma 3 5 2 6 3" xfId="9969" xr:uid="{1BBF1AF2-4D5B-42C5-8512-56C5E2681E66}"/>
    <cellStyle name="Comma 3 5 2 6 3 2" xfId="25380" xr:uid="{99402C09-1DDC-4A4B-8A72-16C248039BD5}"/>
    <cellStyle name="Comma 3 5 2 6 3 2 2" xfId="56204" xr:uid="{5E7BF0CB-A9AF-48FB-836B-330117931F47}"/>
    <cellStyle name="Comma 3 5 2 6 3 3" xfId="40794" xr:uid="{47C5C102-0462-4DE5-9E87-AC1984C2881C}"/>
    <cellStyle name="Comma 3 5 2 6 4" xfId="17571" xr:uid="{E772EA84-BFCE-423D-98F8-41F60DE01A15}"/>
    <cellStyle name="Comma 3 5 2 6 4 2" xfId="48395" xr:uid="{2326EA1B-D55E-4C09-B33F-1D314C1A724B}"/>
    <cellStyle name="Comma 3 5 2 6 5" xfId="32985" xr:uid="{8F878CF3-26F4-41D9-BC13-1AE8964045BC}"/>
    <cellStyle name="Comma 3 5 2 7" xfId="4062" xr:uid="{3957EADA-02C6-4E51-9057-F2EF3A32097D}"/>
    <cellStyle name="Comma 3 5 2 7 2" xfId="11873" xr:uid="{608D898F-5CDA-41F4-A7A4-82A58B705BA4}"/>
    <cellStyle name="Comma 3 5 2 7 2 2" xfId="27284" xr:uid="{BF8419D6-429D-4F2C-9A9C-85864C888E3D}"/>
    <cellStyle name="Comma 3 5 2 7 2 2 2" xfId="58108" xr:uid="{11450410-5239-4DED-9F9E-B9C03543F746}"/>
    <cellStyle name="Comma 3 5 2 7 2 3" xfId="42698" xr:uid="{C7DAEDFA-68C7-4FA4-BC8C-773112BCD371}"/>
    <cellStyle name="Comma 3 5 2 7 3" xfId="19475" xr:uid="{E2E102BB-6284-4858-85B4-A1EC03B783BB}"/>
    <cellStyle name="Comma 3 5 2 7 3 2" xfId="50299" xr:uid="{7A662832-1449-4ED7-8012-43A3D8EDE946}"/>
    <cellStyle name="Comma 3 5 2 7 4" xfId="34889" xr:uid="{D2880EAE-C5BE-4989-A91B-31E6128985D5}"/>
    <cellStyle name="Comma 3 5 2 8" xfId="8070" xr:uid="{217E79C9-9F5D-4880-A8F8-E1A092EE0751}"/>
    <cellStyle name="Comma 3 5 2 8 2" xfId="23481" xr:uid="{CC5C3CCA-26BB-4D9F-A7D5-20A84D5B10D3}"/>
    <cellStyle name="Comma 3 5 2 8 2 2" xfId="54305" xr:uid="{D933CF45-4026-4859-84D4-C1DAE2F942C8}"/>
    <cellStyle name="Comma 3 5 2 8 3" xfId="38895" xr:uid="{8CDA578A-38EB-42D2-91DC-BBCFDBE2F4D0}"/>
    <cellStyle name="Comma 3 5 2 9" xfId="7861" xr:uid="{902CE58D-F1CC-4788-86A0-0C6469F48846}"/>
    <cellStyle name="Comma 3 5 2 9 2" xfId="23272" xr:uid="{0F3E83F0-4EE9-4CC5-B4D1-5B2C2C2A817E}"/>
    <cellStyle name="Comma 3 5 2 9 2 2" xfId="54096" xr:uid="{EAFB4D27-C8AF-4A9E-B1B1-DF7880977DC7}"/>
    <cellStyle name="Comma 3 5 2 9 3" xfId="38686" xr:uid="{42867C4D-EADE-48BA-B9B2-97A3B3FED159}"/>
    <cellStyle name="Comma 3 5 3" xfId="178" xr:uid="{E5627759-96EB-446E-8B11-8460A786D7CC}"/>
    <cellStyle name="Comma 3 5 3 10" xfId="15592" xr:uid="{F8C322A7-1483-43FB-A3D1-BC8E0D820458}"/>
    <cellStyle name="Comma 3 5 3 10 2" xfId="46416" xr:uid="{9D8925AD-E76A-4AD9-9FD3-F6B1F757D024}"/>
    <cellStyle name="Comma 3 5 3 11" xfId="31006" xr:uid="{3DFF815D-DD9A-4654-8BEE-BA7D6A6A661F}"/>
    <cellStyle name="Comma 3 5 3 2" xfId="601" xr:uid="{80711479-877B-42CF-88B0-5A89FE88DE2C}"/>
    <cellStyle name="Comma 3 5 3 2 2" xfId="1234" xr:uid="{BFA792F9-56AC-4891-93E4-AF1FE6A26377}"/>
    <cellStyle name="Comma 3 5 3 2 2 2" xfId="3133" xr:uid="{F7485D98-E427-4ACE-9110-D042B231B307}"/>
    <cellStyle name="Comma 3 5 3 2 2 2 2" xfId="6936" xr:uid="{CEF55ABC-1A2B-4AE9-9E91-007291873C2D}"/>
    <cellStyle name="Comma 3 5 3 2 2 2 2 2" xfId="14747" xr:uid="{08477B2E-5F08-4E6D-BECB-EE05C571D265}"/>
    <cellStyle name="Comma 3 5 3 2 2 2 2 2 2" xfId="30158" xr:uid="{EB4E130F-9F67-439B-A5CB-B293FA1331C3}"/>
    <cellStyle name="Comma 3 5 3 2 2 2 2 2 2 2" xfId="60982" xr:uid="{F0597408-DEF9-4DBE-86BB-6C69B9AA22F0}"/>
    <cellStyle name="Comma 3 5 3 2 2 2 2 2 3" xfId="45572" xr:uid="{C174FF13-89E9-4DCD-AD7E-35B1EDF4100E}"/>
    <cellStyle name="Comma 3 5 3 2 2 2 2 3" xfId="22349" xr:uid="{196E8046-4E50-467D-B7B2-2B636D13B8E3}"/>
    <cellStyle name="Comma 3 5 3 2 2 2 2 3 2" xfId="53173" xr:uid="{76C9FB39-7838-450E-84EC-B5A5A2114DEF}"/>
    <cellStyle name="Comma 3 5 3 2 2 2 2 4" xfId="37763" xr:uid="{AD444374-3751-41F9-8DFB-2AFA69BCE127}"/>
    <cellStyle name="Comma 3 5 3 2 2 2 3" xfId="10944" xr:uid="{145AED26-B0D2-485E-8BE6-1BA6F6C0DCB0}"/>
    <cellStyle name="Comma 3 5 3 2 2 2 3 2" xfId="26355" xr:uid="{35649815-E053-4C78-9418-0E5C3B81EEFC}"/>
    <cellStyle name="Comma 3 5 3 2 2 2 3 2 2" xfId="57179" xr:uid="{987DB0E5-74BA-45D2-A073-16BBBD3D58E8}"/>
    <cellStyle name="Comma 3 5 3 2 2 2 3 3" xfId="41769" xr:uid="{D283C821-A756-4941-85C0-432E4AD0C719}"/>
    <cellStyle name="Comma 3 5 3 2 2 2 4" xfId="18546" xr:uid="{C3960DD2-DC72-473A-9406-EF699D9864B3}"/>
    <cellStyle name="Comma 3 5 3 2 2 2 4 2" xfId="49370" xr:uid="{8E925E7B-3B8E-4898-9C97-061F6E770A85}"/>
    <cellStyle name="Comma 3 5 3 2 2 2 5" xfId="33960" xr:uid="{A3A71C43-D8E8-4D03-B2C8-A5289AD3E122}"/>
    <cellStyle name="Comma 3 5 3 2 2 3" xfId="5037" xr:uid="{0F3BFFDC-0DF5-4E53-AC99-59A08F9885B9}"/>
    <cellStyle name="Comma 3 5 3 2 2 3 2" xfId="12848" xr:uid="{F5F34F0E-0BB2-4AF2-A28C-87E5867656C0}"/>
    <cellStyle name="Comma 3 5 3 2 2 3 2 2" xfId="28259" xr:uid="{1E250353-04C2-49E2-9717-4F4372A8E8B7}"/>
    <cellStyle name="Comma 3 5 3 2 2 3 2 2 2" xfId="59083" xr:uid="{F7267681-C0F7-492C-8888-E02F19435096}"/>
    <cellStyle name="Comma 3 5 3 2 2 3 2 3" xfId="43673" xr:uid="{8CC126DF-AB81-467E-9FBA-D2D62BDB1836}"/>
    <cellStyle name="Comma 3 5 3 2 2 3 3" xfId="20450" xr:uid="{922FA03A-5ABC-4D20-BAF0-3D291A42BDCB}"/>
    <cellStyle name="Comma 3 5 3 2 2 3 3 2" xfId="51274" xr:uid="{D090C557-C99D-47B6-8286-928E3FF2704A}"/>
    <cellStyle name="Comma 3 5 3 2 2 3 4" xfId="35864" xr:uid="{25A125EE-9111-4CB5-AF03-E22AA6E6B3C8}"/>
    <cellStyle name="Comma 3 5 3 2 2 4" xfId="9045" xr:uid="{2A04D936-DBE4-4C94-8993-AB3C648E72EA}"/>
    <cellStyle name="Comma 3 5 3 2 2 4 2" xfId="24456" xr:uid="{9BAD88F1-FBB3-4C4C-8E6E-2945B830B272}"/>
    <cellStyle name="Comma 3 5 3 2 2 4 2 2" xfId="55280" xr:uid="{69223BFF-CE8C-4A39-A8B8-D8DED4869A32}"/>
    <cellStyle name="Comma 3 5 3 2 2 4 3" xfId="39870" xr:uid="{109C06E7-161D-4F34-AD1F-B5B0D7ADC302}"/>
    <cellStyle name="Comma 3 5 3 2 2 5" xfId="16647" xr:uid="{8B9C25F5-BCEA-4097-B30A-FB74DE6E233A}"/>
    <cellStyle name="Comma 3 5 3 2 2 5 2" xfId="47471" xr:uid="{E4B319E5-D6E8-46E1-83D3-533326341C48}"/>
    <cellStyle name="Comma 3 5 3 2 2 6" xfId="32061" xr:uid="{95873CEE-3202-4E50-AC1F-6A2AD8F5C19B}"/>
    <cellStyle name="Comma 3 5 3 2 3" xfId="1867" xr:uid="{2E2B3DBF-F1D5-401C-8154-3A7D92F62F3B}"/>
    <cellStyle name="Comma 3 5 3 2 3 2" xfId="3766" xr:uid="{5E52710F-38BE-4ADD-B6EF-23D75C4B86C2}"/>
    <cellStyle name="Comma 3 5 3 2 3 2 2" xfId="7569" xr:uid="{08D3F2B4-5004-4B56-830A-41AC693B214A}"/>
    <cellStyle name="Comma 3 5 3 2 3 2 2 2" xfId="15380" xr:uid="{03823C1C-102E-4A8E-89A2-B51B2C0B5CF8}"/>
    <cellStyle name="Comma 3 5 3 2 3 2 2 2 2" xfId="30791" xr:uid="{E0F717F5-0BF9-4AEE-B0D1-1BE6C9332329}"/>
    <cellStyle name="Comma 3 5 3 2 3 2 2 2 2 2" xfId="61615" xr:uid="{9BAEACBF-6B7F-468A-A31F-52E6D9908282}"/>
    <cellStyle name="Comma 3 5 3 2 3 2 2 2 3" xfId="46205" xr:uid="{14CA9245-3105-4A05-80B9-C87BB3B440A8}"/>
    <cellStyle name="Comma 3 5 3 2 3 2 2 3" xfId="22982" xr:uid="{865FF393-4DD3-498D-9573-3C29630CF4FB}"/>
    <cellStyle name="Comma 3 5 3 2 3 2 2 3 2" xfId="53806" xr:uid="{02D97188-55BB-49BC-9E6B-D7647BF30F47}"/>
    <cellStyle name="Comma 3 5 3 2 3 2 2 4" xfId="38396" xr:uid="{FE59EB42-A9E5-4A70-8C6B-7B7B2B740B09}"/>
    <cellStyle name="Comma 3 5 3 2 3 2 3" xfId="11577" xr:uid="{4ADC631D-329F-41FC-A8C3-363A54FB8901}"/>
    <cellStyle name="Comma 3 5 3 2 3 2 3 2" xfId="26988" xr:uid="{62AC1998-162C-449A-A4A4-93B027131FD0}"/>
    <cellStyle name="Comma 3 5 3 2 3 2 3 2 2" xfId="57812" xr:uid="{6A5C33DF-37C5-405C-908A-B9828D94658B}"/>
    <cellStyle name="Comma 3 5 3 2 3 2 3 3" xfId="42402" xr:uid="{9D351003-0802-4C76-A8AA-A8FC0B6E2C20}"/>
    <cellStyle name="Comma 3 5 3 2 3 2 4" xfId="19179" xr:uid="{D9228548-0065-43FF-B206-0831019AB58B}"/>
    <cellStyle name="Comma 3 5 3 2 3 2 4 2" xfId="50003" xr:uid="{040C621B-AA52-41C5-A76F-BE3369CCC6D5}"/>
    <cellStyle name="Comma 3 5 3 2 3 2 5" xfId="34593" xr:uid="{97892242-9108-491A-9846-74EF03AC8C8B}"/>
    <cellStyle name="Comma 3 5 3 2 3 3" xfId="5670" xr:uid="{AE874E1C-121D-4E41-8135-FC4412DFA555}"/>
    <cellStyle name="Comma 3 5 3 2 3 3 2" xfId="13481" xr:uid="{AF57A50D-3280-4B63-BCCB-B01A64C12372}"/>
    <cellStyle name="Comma 3 5 3 2 3 3 2 2" xfId="28892" xr:uid="{B465EC3B-29BD-4318-8911-A7CAB6253021}"/>
    <cellStyle name="Comma 3 5 3 2 3 3 2 2 2" xfId="59716" xr:uid="{CF0AECF8-A1C5-449D-8A89-5D81684B35F5}"/>
    <cellStyle name="Comma 3 5 3 2 3 3 2 3" xfId="44306" xr:uid="{76FA0F9D-157C-4CB0-80F1-EBC3FA498889}"/>
    <cellStyle name="Comma 3 5 3 2 3 3 3" xfId="21083" xr:uid="{9EE503C6-1E63-425E-89C7-D3925773A1EE}"/>
    <cellStyle name="Comma 3 5 3 2 3 3 3 2" xfId="51907" xr:uid="{F0757361-5118-44B6-9F0A-B15694CB1EB6}"/>
    <cellStyle name="Comma 3 5 3 2 3 3 4" xfId="36497" xr:uid="{02226937-EB30-4B4A-A6DA-58202C138D3C}"/>
    <cellStyle name="Comma 3 5 3 2 3 4" xfId="9678" xr:uid="{9F25F7E8-7C2D-4D37-BC05-65F040376468}"/>
    <cellStyle name="Comma 3 5 3 2 3 4 2" xfId="25089" xr:uid="{9DC7768B-44E7-41F2-BE0A-5992B92D3844}"/>
    <cellStyle name="Comma 3 5 3 2 3 4 2 2" xfId="55913" xr:uid="{858061B0-9769-4291-A2A6-357214D0E469}"/>
    <cellStyle name="Comma 3 5 3 2 3 4 3" xfId="40503" xr:uid="{5A96BE19-C08E-4A31-9989-207C632782EB}"/>
    <cellStyle name="Comma 3 5 3 2 3 5" xfId="17280" xr:uid="{26DA2B1B-016A-48BB-BC86-195B29F7FDD0}"/>
    <cellStyle name="Comma 3 5 3 2 3 5 2" xfId="48104" xr:uid="{DE1F837F-CA99-49F9-820A-02742D3D8DF5}"/>
    <cellStyle name="Comma 3 5 3 2 3 6" xfId="32694" xr:uid="{7D3A158F-7F98-41CF-B68F-7CFD42EB8D16}"/>
    <cellStyle name="Comma 3 5 3 2 4" xfId="2500" xr:uid="{80372D72-C8F4-4A72-A966-582E197A4D5B}"/>
    <cellStyle name="Comma 3 5 3 2 4 2" xfId="6303" xr:uid="{9F6078D6-F25B-4FD9-94FB-142A6414FCB2}"/>
    <cellStyle name="Comma 3 5 3 2 4 2 2" xfId="14114" xr:uid="{015D5D59-9C2C-4637-B96F-2A7E8F6B5BDA}"/>
    <cellStyle name="Comma 3 5 3 2 4 2 2 2" xfId="29525" xr:uid="{955E8293-4CAF-4E66-831F-DD224FBDD56A}"/>
    <cellStyle name="Comma 3 5 3 2 4 2 2 2 2" xfId="60349" xr:uid="{575C4596-9AA7-47EE-AFE7-6F892E6DBEC7}"/>
    <cellStyle name="Comma 3 5 3 2 4 2 2 3" xfId="44939" xr:uid="{42C73B3D-80D8-40C0-AC88-DFC49DD0DB55}"/>
    <cellStyle name="Comma 3 5 3 2 4 2 3" xfId="21716" xr:uid="{291DA997-C3D4-4A09-B357-C147A79C5443}"/>
    <cellStyle name="Comma 3 5 3 2 4 2 3 2" xfId="52540" xr:uid="{2C667153-E270-4888-B4EB-9594981BDFEE}"/>
    <cellStyle name="Comma 3 5 3 2 4 2 4" xfId="37130" xr:uid="{EEF6D2E8-922F-41DB-A952-9F0C1D207EA6}"/>
    <cellStyle name="Comma 3 5 3 2 4 3" xfId="10311" xr:uid="{2A11B124-208E-40B2-BE22-38E2C4F91C74}"/>
    <cellStyle name="Comma 3 5 3 2 4 3 2" xfId="25722" xr:uid="{4EFD387E-EDE7-4ABA-924A-A08EA1EFEFC9}"/>
    <cellStyle name="Comma 3 5 3 2 4 3 2 2" xfId="56546" xr:uid="{DCDFBDE9-0CA8-468D-9AFC-A97DC95527B8}"/>
    <cellStyle name="Comma 3 5 3 2 4 3 3" xfId="41136" xr:uid="{66596F0D-282E-438E-8CD0-86E41F015926}"/>
    <cellStyle name="Comma 3 5 3 2 4 4" xfId="17913" xr:uid="{DC0B44B5-C26A-405E-A7F5-1415ACE1E9F2}"/>
    <cellStyle name="Comma 3 5 3 2 4 4 2" xfId="48737" xr:uid="{CC4F6C5F-6CD1-4335-9409-EC522D1F110C}"/>
    <cellStyle name="Comma 3 5 3 2 4 5" xfId="33327" xr:uid="{036C33A3-82C2-4572-A06E-C9D1EC96BFB1}"/>
    <cellStyle name="Comma 3 5 3 2 5" xfId="4404" xr:uid="{CCC1060B-3024-499C-894C-0A18FAE20DD7}"/>
    <cellStyle name="Comma 3 5 3 2 5 2" xfId="12215" xr:uid="{0F59B200-52FE-4FCA-9FDA-8BCB08CED935}"/>
    <cellStyle name="Comma 3 5 3 2 5 2 2" xfId="27626" xr:uid="{968FFCC5-8585-41D0-B21E-5756FCFB42F3}"/>
    <cellStyle name="Comma 3 5 3 2 5 2 2 2" xfId="58450" xr:uid="{06187302-DDB0-444C-895E-A4E136A38F31}"/>
    <cellStyle name="Comma 3 5 3 2 5 2 3" xfId="43040" xr:uid="{BE185A1C-3FE4-4786-AC17-D17F90CE2FAF}"/>
    <cellStyle name="Comma 3 5 3 2 5 3" xfId="19817" xr:uid="{17941515-6F0C-4297-AFF0-EDD83EEC1CFE}"/>
    <cellStyle name="Comma 3 5 3 2 5 3 2" xfId="50641" xr:uid="{505CAD78-1EEC-47BA-A4D0-72B7635FB254}"/>
    <cellStyle name="Comma 3 5 3 2 5 4" xfId="35231" xr:uid="{B455EF7A-6C52-43A6-B1FF-BF693283027C}"/>
    <cellStyle name="Comma 3 5 3 2 6" xfId="8412" xr:uid="{83AD544D-B54F-495F-A81F-BC65EB97A9AF}"/>
    <cellStyle name="Comma 3 5 3 2 6 2" xfId="23823" xr:uid="{63953E66-E278-44AD-BE85-3F22575AB3EE}"/>
    <cellStyle name="Comma 3 5 3 2 6 2 2" xfId="54647" xr:uid="{5B54238B-9B70-4ABD-ACEE-6FCAB415C4B8}"/>
    <cellStyle name="Comma 3 5 3 2 6 3" xfId="39237" xr:uid="{8355F2FB-5063-41E4-8142-5D12983766EB}"/>
    <cellStyle name="Comma 3 5 3 2 7" xfId="16014" xr:uid="{EAA7B1AE-A0E9-42C6-BED8-417D2DA7B12A}"/>
    <cellStyle name="Comma 3 5 3 2 7 2" xfId="46838" xr:uid="{584CAF03-7815-4E03-B99C-7CE69E9F24DF}"/>
    <cellStyle name="Comma 3 5 3 2 8" xfId="31428" xr:uid="{2CA82A60-BE87-4617-ABD5-DA0ADA886B82}"/>
    <cellStyle name="Comma 3 5 3 3" xfId="392" xr:uid="{B1A82F5B-FBED-4B28-8CE7-2DA8068541C2}"/>
    <cellStyle name="Comma 3 5 3 3 2" xfId="1025" xr:uid="{4C261C15-ADB1-40FA-B20B-D5988E966384}"/>
    <cellStyle name="Comma 3 5 3 3 2 2" xfId="2924" xr:uid="{57449C91-A2BD-41B1-9575-6161AC17413B}"/>
    <cellStyle name="Comma 3 5 3 3 2 2 2" xfId="6727" xr:uid="{518FD3F7-4C2D-4A3C-A9C9-BADCC1481407}"/>
    <cellStyle name="Comma 3 5 3 3 2 2 2 2" xfId="14538" xr:uid="{FDC62D06-D747-401D-B660-2CB22866B5F1}"/>
    <cellStyle name="Comma 3 5 3 3 2 2 2 2 2" xfId="29949" xr:uid="{024BACA6-E603-458D-B9BE-7B26B72924B7}"/>
    <cellStyle name="Comma 3 5 3 3 2 2 2 2 2 2" xfId="60773" xr:uid="{9F9DB656-46F4-40A8-AFD4-8010921D0F27}"/>
    <cellStyle name="Comma 3 5 3 3 2 2 2 2 3" xfId="45363" xr:uid="{6DC047F2-9D05-4BC5-8B9D-925184893E9A}"/>
    <cellStyle name="Comma 3 5 3 3 2 2 2 3" xfId="22140" xr:uid="{4A5CF5BD-14F1-44D1-B89B-E434D2BD9D48}"/>
    <cellStyle name="Comma 3 5 3 3 2 2 2 3 2" xfId="52964" xr:uid="{A933D310-6FC5-4737-8F0D-825DAB0D3090}"/>
    <cellStyle name="Comma 3 5 3 3 2 2 2 4" xfId="37554" xr:uid="{530C9062-12BA-4B97-BA52-B67A98CBD80E}"/>
    <cellStyle name="Comma 3 5 3 3 2 2 3" xfId="10735" xr:uid="{89C6887C-30E3-434E-863F-DAA780D9BC98}"/>
    <cellStyle name="Comma 3 5 3 3 2 2 3 2" xfId="26146" xr:uid="{166CA5E7-C78C-4138-A66E-2DAB60C4AA59}"/>
    <cellStyle name="Comma 3 5 3 3 2 2 3 2 2" xfId="56970" xr:uid="{4DAEEE74-A928-46BB-AA5D-0A8AA776B63A}"/>
    <cellStyle name="Comma 3 5 3 3 2 2 3 3" xfId="41560" xr:uid="{0286BDC9-A4A2-43FA-A5BE-39828DDA697C}"/>
    <cellStyle name="Comma 3 5 3 3 2 2 4" xfId="18337" xr:uid="{D7C0F33B-78E9-482C-96C1-CE7B6B9B64CC}"/>
    <cellStyle name="Comma 3 5 3 3 2 2 4 2" xfId="49161" xr:uid="{022D0E5C-514A-4655-8CDC-8C69313CCBC5}"/>
    <cellStyle name="Comma 3 5 3 3 2 2 5" xfId="33751" xr:uid="{49E723E8-2DDC-4D3A-AB53-3F7F59710E4D}"/>
    <cellStyle name="Comma 3 5 3 3 2 3" xfId="4828" xr:uid="{A6D044B5-EC61-4CA2-914D-209B3E638BE3}"/>
    <cellStyle name="Comma 3 5 3 3 2 3 2" xfId="12639" xr:uid="{544125A5-BEAB-4083-BEBB-49D02510F7BE}"/>
    <cellStyle name="Comma 3 5 3 3 2 3 2 2" xfId="28050" xr:uid="{E0AFB7D7-181D-4F25-90A3-88D95654F3B1}"/>
    <cellStyle name="Comma 3 5 3 3 2 3 2 2 2" xfId="58874" xr:uid="{CFBB5458-5206-4D53-947C-A58332DCC3E4}"/>
    <cellStyle name="Comma 3 5 3 3 2 3 2 3" xfId="43464" xr:uid="{606C36D7-E15F-491A-AD8B-8B77BE783A14}"/>
    <cellStyle name="Comma 3 5 3 3 2 3 3" xfId="20241" xr:uid="{1C7FC81D-0123-4A6D-A05E-5640FA94C007}"/>
    <cellStyle name="Comma 3 5 3 3 2 3 3 2" xfId="51065" xr:uid="{89D2BDAE-1D96-4713-9C16-3EC1BD883A3D}"/>
    <cellStyle name="Comma 3 5 3 3 2 3 4" xfId="35655" xr:uid="{2A5BBEE6-70C7-4AD3-81F4-41126E29D26A}"/>
    <cellStyle name="Comma 3 5 3 3 2 4" xfId="8836" xr:uid="{C31ED742-73CC-42F6-8C6D-C1D8FE971E15}"/>
    <cellStyle name="Comma 3 5 3 3 2 4 2" xfId="24247" xr:uid="{3DAEE857-D46F-4AC1-A75C-CD3BC31E7525}"/>
    <cellStyle name="Comma 3 5 3 3 2 4 2 2" xfId="55071" xr:uid="{DA4CB507-C4F9-444D-A9E4-B8093F7FECAC}"/>
    <cellStyle name="Comma 3 5 3 3 2 4 3" xfId="39661" xr:uid="{46F7960F-B23B-4617-8E8C-D06EB7832B5D}"/>
    <cellStyle name="Comma 3 5 3 3 2 5" xfId="16438" xr:uid="{224C0157-5917-430B-BEA0-51190992B08E}"/>
    <cellStyle name="Comma 3 5 3 3 2 5 2" xfId="47262" xr:uid="{429D27FE-2A60-4F26-A695-EB81B1C9B1C2}"/>
    <cellStyle name="Comma 3 5 3 3 2 6" xfId="31852" xr:uid="{86A83ECB-E52F-4357-9B12-6F89B72A481D}"/>
    <cellStyle name="Comma 3 5 3 3 3" xfId="1658" xr:uid="{851D0AA4-5162-4D46-8F6E-36A15820FF67}"/>
    <cellStyle name="Comma 3 5 3 3 3 2" xfId="3557" xr:uid="{C9311EDC-469A-47EA-B626-54EEDFC1EDDC}"/>
    <cellStyle name="Comma 3 5 3 3 3 2 2" xfId="7360" xr:uid="{0E4AB1BA-D7DA-40E9-A1F9-98F4F19B2B63}"/>
    <cellStyle name="Comma 3 5 3 3 3 2 2 2" xfId="15171" xr:uid="{5893F7EA-AD13-4EBF-8862-75FE6A99E550}"/>
    <cellStyle name="Comma 3 5 3 3 3 2 2 2 2" xfId="30582" xr:uid="{28ED1F34-B5F8-438F-A583-79FF8C239107}"/>
    <cellStyle name="Comma 3 5 3 3 3 2 2 2 2 2" xfId="61406" xr:uid="{0AF3D918-5CF0-4331-807F-5802AC7D4F20}"/>
    <cellStyle name="Comma 3 5 3 3 3 2 2 2 3" xfId="45996" xr:uid="{7092A462-7CAF-4906-8A88-EB2C246EBA87}"/>
    <cellStyle name="Comma 3 5 3 3 3 2 2 3" xfId="22773" xr:uid="{619A6954-8579-4847-964C-098646ECB103}"/>
    <cellStyle name="Comma 3 5 3 3 3 2 2 3 2" xfId="53597" xr:uid="{E1C145A1-494C-493D-B8BF-6C7B0D6AA4F1}"/>
    <cellStyle name="Comma 3 5 3 3 3 2 2 4" xfId="38187" xr:uid="{62B26002-9711-4CBB-89C5-503A74CE37BB}"/>
    <cellStyle name="Comma 3 5 3 3 3 2 3" xfId="11368" xr:uid="{C258F4B8-27EA-4F36-9D37-28001E9B1D28}"/>
    <cellStyle name="Comma 3 5 3 3 3 2 3 2" xfId="26779" xr:uid="{D697C561-823A-4B99-B3A2-531733143EFF}"/>
    <cellStyle name="Comma 3 5 3 3 3 2 3 2 2" xfId="57603" xr:uid="{7F437110-35E2-4F2E-8B92-FFAE8F1CD9A7}"/>
    <cellStyle name="Comma 3 5 3 3 3 2 3 3" xfId="42193" xr:uid="{7C296035-EA43-41A4-8A70-AE8E535249D7}"/>
    <cellStyle name="Comma 3 5 3 3 3 2 4" xfId="18970" xr:uid="{20D6136D-4508-4183-85BA-DBA149A99398}"/>
    <cellStyle name="Comma 3 5 3 3 3 2 4 2" xfId="49794" xr:uid="{413D02FC-5CE1-4535-870A-7CCD801962FF}"/>
    <cellStyle name="Comma 3 5 3 3 3 2 5" xfId="34384" xr:uid="{6590FAB4-E36F-4970-97AA-D737C676C3BC}"/>
    <cellStyle name="Comma 3 5 3 3 3 3" xfId="5461" xr:uid="{AAB88374-6F6D-4217-AB54-A3FAFB421BCA}"/>
    <cellStyle name="Comma 3 5 3 3 3 3 2" xfId="13272" xr:uid="{4BC17399-310C-4C8E-91A9-5DD819FAC4B9}"/>
    <cellStyle name="Comma 3 5 3 3 3 3 2 2" xfId="28683" xr:uid="{4DD8CD21-FC48-451E-90BB-A85983BF3780}"/>
    <cellStyle name="Comma 3 5 3 3 3 3 2 2 2" xfId="59507" xr:uid="{B2FF44D6-8CC7-4EF1-A98B-BDF24150B4E3}"/>
    <cellStyle name="Comma 3 5 3 3 3 3 2 3" xfId="44097" xr:uid="{09146C96-6FDA-4EEC-937E-9F9461EE3DA1}"/>
    <cellStyle name="Comma 3 5 3 3 3 3 3" xfId="20874" xr:uid="{AA781981-44EA-4D7C-9A98-F49E231E2F45}"/>
    <cellStyle name="Comma 3 5 3 3 3 3 3 2" xfId="51698" xr:uid="{ED65F0D0-64DC-457B-A163-FFDDA8CE8754}"/>
    <cellStyle name="Comma 3 5 3 3 3 3 4" xfId="36288" xr:uid="{39857710-3642-4DF8-B345-84FBB77FD557}"/>
    <cellStyle name="Comma 3 5 3 3 3 4" xfId="9469" xr:uid="{25FDDC88-EFF7-4242-AD76-82FFDD5571DF}"/>
    <cellStyle name="Comma 3 5 3 3 3 4 2" xfId="24880" xr:uid="{558867C9-396A-4272-9F4D-0B69062B1F9E}"/>
    <cellStyle name="Comma 3 5 3 3 3 4 2 2" xfId="55704" xr:uid="{D0AAC4B6-3D19-4838-B7A2-C1CC1C36E2E7}"/>
    <cellStyle name="Comma 3 5 3 3 3 4 3" xfId="40294" xr:uid="{462D85BA-46DE-4B0D-9A1C-6322AFE81D13}"/>
    <cellStyle name="Comma 3 5 3 3 3 5" xfId="17071" xr:uid="{C540B257-DCCA-4A95-8109-7BD384E42253}"/>
    <cellStyle name="Comma 3 5 3 3 3 5 2" xfId="47895" xr:uid="{1417CA7D-CAC0-451E-B7C2-A5C41799235A}"/>
    <cellStyle name="Comma 3 5 3 3 3 6" xfId="32485" xr:uid="{448C7186-1DAE-40E0-94B4-B4617F70E0C7}"/>
    <cellStyle name="Comma 3 5 3 3 4" xfId="2291" xr:uid="{75644A30-DF41-46D5-9757-A5710B555F1A}"/>
    <cellStyle name="Comma 3 5 3 3 4 2" xfId="6094" xr:uid="{95664C28-C5B9-45F8-A45A-5CB5161AFAA1}"/>
    <cellStyle name="Comma 3 5 3 3 4 2 2" xfId="13905" xr:uid="{257451E1-7BE2-456C-B56D-5DCF32BCBEB6}"/>
    <cellStyle name="Comma 3 5 3 3 4 2 2 2" xfId="29316" xr:uid="{A44C6218-0813-4D55-8EF3-B200A0E43B59}"/>
    <cellStyle name="Comma 3 5 3 3 4 2 2 2 2" xfId="60140" xr:uid="{7AE60612-DBCD-4375-89D5-65993F18E3E8}"/>
    <cellStyle name="Comma 3 5 3 3 4 2 2 3" xfId="44730" xr:uid="{09D12FB7-E0CF-46DC-AD92-63E5A1D1F9DA}"/>
    <cellStyle name="Comma 3 5 3 3 4 2 3" xfId="21507" xr:uid="{8001E2B4-401C-49A8-875C-5323AEE13F96}"/>
    <cellStyle name="Comma 3 5 3 3 4 2 3 2" xfId="52331" xr:uid="{280A7401-A7C5-4D89-946A-72F4318EE502}"/>
    <cellStyle name="Comma 3 5 3 3 4 2 4" xfId="36921" xr:uid="{E7F5DA10-4CCD-479A-86E1-1B92D856D86A}"/>
    <cellStyle name="Comma 3 5 3 3 4 3" xfId="10102" xr:uid="{31B73973-DFA7-4E78-9A1A-9AAC2204F4D1}"/>
    <cellStyle name="Comma 3 5 3 3 4 3 2" xfId="25513" xr:uid="{A72C1663-78E6-4C97-9047-DC8142E7E658}"/>
    <cellStyle name="Comma 3 5 3 3 4 3 2 2" xfId="56337" xr:uid="{B02A7D95-F4D8-47C3-9453-A90BA0281105}"/>
    <cellStyle name="Comma 3 5 3 3 4 3 3" xfId="40927" xr:uid="{D4A6A1CE-7845-478B-87C8-195366B8FACA}"/>
    <cellStyle name="Comma 3 5 3 3 4 4" xfId="17704" xr:uid="{F77B6785-E92F-4521-8A6D-CBA32DF25685}"/>
    <cellStyle name="Comma 3 5 3 3 4 4 2" xfId="48528" xr:uid="{7518F1DF-E724-4B88-A4A0-AAF13BE6069E}"/>
    <cellStyle name="Comma 3 5 3 3 4 5" xfId="33118" xr:uid="{6E9969C7-4A23-4022-B15A-EB85899B29FD}"/>
    <cellStyle name="Comma 3 5 3 3 5" xfId="4195" xr:uid="{6FCE95EC-8223-4A1F-A960-BFBF34B19A09}"/>
    <cellStyle name="Comma 3 5 3 3 5 2" xfId="12006" xr:uid="{69CF1A74-2214-4D5F-9D8B-1073FF617572}"/>
    <cellStyle name="Comma 3 5 3 3 5 2 2" xfId="27417" xr:uid="{0036A520-82EE-4624-A04B-8DE15984C37F}"/>
    <cellStyle name="Comma 3 5 3 3 5 2 2 2" xfId="58241" xr:uid="{8C7EC4BE-7675-42F0-A0AB-758D8654E20F}"/>
    <cellStyle name="Comma 3 5 3 3 5 2 3" xfId="42831" xr:uid="{63EE73C8-19E8-40E0-91B8-FF03F691E739}"/>
    <cellStyle name="Comma 3 5 3 3 5 3" xfId="19608" xr:uid="{18613334-8AFB-46B1-BE88-8264BC4A2381}"/>
    <cellStyle name="Comma 3 5 3 3 5 3 2" xfId="50432" xr:uid="{A22DC771-041B-41D7-ADC0-3DDE2EC9F016}"/>
    <cellStyle name="Comma 3 5 3 3 5 4" xfId="35022" xr:uid="{BEB594A9-47C0-4080-92FE-1E34FCBA17D1}"/>
    <cellStyle name="Comma 3 5 3 3 6" xfId="8203" xr:uid="{0E296D3F-786C-4D7C-AE17-47DBA34CDDD7}"/>
    <cellStyle name="Comma 3 5 3 3 6 2" xfId="23614" xr:uid="{26E594E0-C145-4055-9CB8-3B8683458A7E}"/>
    <cellStyle name="Comma 3 5 3 3 6 2 2" xfId="54438" xr:uid="{4F0423E4-3DE5-4CF3-8F94-54D3C62A75EE}"/>
    <cellStyle name="Comma 3 5 3 3 6 3" xfId="39028" xr:uid="{C1B3ADF2-FEB7-435E-8359-5D7B7180EF25}"/>
    <cellStyle name="Comma 3 5 3 3 7" xfId="15805" xr:uid="{A1C23C00-782F-4233-B380-FAF56C1A2F87}"/>
    <cellStyle name="Comma 3 5 3 3 7 2" xfId="46629" xr:uid="{5D3FF4AF-AB63-4470-B912-7F1A05BC269A}"/>
    <cellStyle name="Comma 3 5 3 3 8" xfId="31219" xr:uid="{4B2808EB-00E6-4111-8CDF-BBC17823BDC9}"/>
    <cellStyle name="Comma 3 5 3 4" xfId="812" xr:uid="{B50C5D88-2C68-49BC-A990-1AFAAC625333}"/>
    <cellStyle name="Comma 3 5 3 4 2" xfId="2711" xr:uid="{8F997862-93E2-4BE2-899A-F18C6AA314D2}"/>
    <cellStyle name="Comma 3 5 3 4 2 2" xfId="6514" xr:uid="{C149F513-8C5D-4B27-B54C-A6BA333544AC}"/>
    <cellStyle name="Comma 3 5 3 4 2 2 2" xfId="14325" xr:uid="{B41874F3-BC2E-4898-B594-ECF2BF889C77}"/>
    <cellStyle name="Comma 3 5 3 4 2 2 2 2" xfId="29736" xr:uid="{00C2CFBD-16D0-4C8C-AF7B-F9D4F014E51D}"/>
    <cellStyle name="Comma 3 5 3 4 2 2 2 2 2" xfId="60560" xr:uid="{452E2699-75D4-42A8-B300-1EA133A58899}"/>
    <cellStyle name="Comma 3 5 3 4 2 2 2 3" xfId="45150" xr:uid="{B6A0FF99-72A6-46B5-8642-31AB4C1E04FD}"/>
    <cellStyle name="Comma 3 5 3 4 2 2 3" xfId="21927" xr:uid="{8190C04E-A03B-4378-B856-6D20AACCB8BA}"/>
    <cellStyle name="Comma 3 5 3 4 2 2 3 2" xfId="52751" xr:uid="{2E165277-2184-498B-B41A-F4C2EC2913BC}"/>
    <cellStyle name="Comma 3 5 3 4 2 2 4" xfId="37341" xr:uid="{9CEF0066-8BF8-4653-945F-930FE187F26F}"/>
    <cellStyle name="Comma 3 5 3 4 2 3" xfId="10522" xr:uid="{CE5AF309-09E2-43E2-A1C0-C0DF9CA69E12}"/>
    <cellStyle name="Comma 3 5 3 4 2 3 2" xfId="25933" xr:uid="{A35845D5-1845-4AD0-A11C-B53742D606E3}"/>
    <cellStyle name="Comma 3 5 3 4 2 3 2 2" xfId="56757" xr:uid="{F28234F4-9927-4466-B4BB-25F980A633F3}"/>
    <cellStyle name="Comma 3 5 3 4 2 3 3" xfId="41347" xr:uid="{65FFC335-5537-44E6-9EE0-0F61F57EB0F0}"/>
    <cellStyle name="Comma 3 5 3 4 2 4" xfId="18124" xr:uid="{B88689DE-E6FC-4BDF-95BA-0446A69B0D11}"/>
    <cellStyle name="Comma 3 5 3 4 2 4 2" xfId="48948" xr:uid="{DE0546AB-427C-46CA-A962-14D7C645396A}"/>
    <cellStyle name="Comma 3 5 3 4 2 5" xfId="33538" xr:uid="{C496CD62-AF6A-4A00-AA62-B21C6AFFCB7C}"/>
    <cellStyle name="Comma 3 5 3 4 3" xfId="4615" xr:uid="{AFBC27DD-BF39-434A-8F1F-351DAEE998AA}"/>
    <cellStyle name="Comma 3 5 3 4 3 2" xfId="12426" xr:uid="{CBD8E66D-1F39-40E2-9563-9D3C698E71E6}"/>
    <cellStyle name="Comma 3 5 3 4 3 2 2" xfId="27837" xr:uid="{BDB8D34C-0AAD-4E7C-9F82-9CF3AD9E16DA}"/>
    <cellStyle name="Comma 3 5 3 4 3 2 2 2" xfId="58661" xr:uid="{89B0B214-E63C-470B-9D65-DD2E576A0EA7}"/>
    <cellStyle name="Comma 3 5 3 4 3 2 3" xfId="43251" xr:uid="{E26188A9-F503-4B34-9FA3-106C3097B3E6}"/>
    <cellStyle name="Comma 3 5 3 4 3 3" xfId="20028" xr:uid="{F376B14A-A343-4C19-B6D2-ECDD950F17E5}"/>
    <cellStyle name="Comma 3 5 3 4 3 3 2" xfId="50852" xr:uid="{7EEEB726-6CB0-462D-86A7-9E7ABFEC1F6B}"/>
    <cellStyle name="Comma 3 5 3 4 3 4" xfId="35442" xr:uid="{1CF36404-E452-47E9-9BFF-0B35816B2256}"/>
    <cellStyle name="Comma 3 5 3 4 4" xfId="8623" xr:uid="{4427E7AD-392F-47F3-8CCC-6DC23994FDD1}"/>
    <cellStyle name="Comma 3 5 3 4 4 2" xfId="24034" xr:uid="{75A93BEC-3DF2-4B1B-9B4B-BB58784F3BB5}"/>
    <cellStyle name="Comma 3 5 3 4 4 2 2" xfId="54858" xr:uid="{38E518DA-62A0-4EE8-B14B-2F0F6216D62F}"/>
    <cellStyle name="Comma 3 5 3 4 4 3" xfId="39448" xr:uid="{16BA5BE9-8A7D-4DF7-9D40-AD6F7EA64471}"/>
    <cellStyle name="Comma 3 5 3 4 5" xfId="16225" xr:uid="{A699A4C2-68A4-424D-BBB0-F071A7A83BFE}"/>
    <cellStyle name="Comma 3 5 3 4 5 2" xfId="47049" xr:uid="{8D067B3D-802F-4462-820E-6A5BDE11A053}"/>
    <cellStyle name="Comma 3 5 3 4 6" xfId="31639" xr:uid="{286B6FE1-1986-4E09-936A-5B84F73E8253}"/>
    <cellStyle name="Comma 3 5 3 5" xfId="1445" xr:uid="{D0462156-D1F0-4632-BF3D-7B0DB097672C}"/>
    <cellStyle name="Comma 3 5 3 5 2" xfId="3344" xr:uid="{CCB75834-82FD-4DF2-B5B5-0E4E9A0E9189}"/>
    <cellStyle name="Comma 3 5 3 5 2 2" xfId="7147" xr:uid="{191950C0-2936-496B-BBC9-D6EEF66D93A3}"/>
    <cellStyle name="Comma 3 5 3 5 2 2 2" xfId="14958" xr:uid="{464027C8-9234-4480-B293-0DACF5B5ACB0}"/>
    <cellStyle name="Comma 3 5 3 5 2 2 2 2" xfId="30369" xr:uid="{5F28CB15-F836-4E85-82CB-9B9AC837A85C}"/>
    <cellStyle name="Comma 3 5 3 5 2 2 2 2 2" xfId="61193" xr:uid="{173CCF52-BECB-43F3-A61E-345D0D21161A}"/>
    <cellStyle name="Comma 3 5 3 5 2 2 2 3" xfId="45783" xr:uid="{DC5939B2-C88F-4661-8EE9-4E69123E3060}"/>
    <cellStyle name="Comma 3 5 3 5 2 2 3" xfId="22560" xr:uid="{F355EFB1-97ED-496E-BC36-6E0944B6723D}"/>
    <cellStyle name="Comma 3 5 3 5 2 2 3 2" xfId="53384" xr:uid="{7D12352F-7B59-469C-A083-AE1343A81850}"/>
    <cellStyle name="Comma 3 5 3 5 2 2 4" xfId="37974" xr:uid="{2AD453E7-3824-4914-A76B-913E1A49FB12}"/>
    <cellStyle name="Comma 3 5 3 5 2 3" xfId="11155" xr:uid="{0B93E0F9-8009-4278-9182-6B769C453A45}"/>
    <cellStyle name="Comma 3 5 3 5 2 3 2" xfId="26566" xr:uid="{B882755D-9131-4DE7-ACFA-17845D39130E}"/>
    <cellStyle name="Comma 3 5 3 5 2 3 2 2" xfId="57390" xr:uid="{55393DC9-5163-47B1-9E72-1F7DF2783D0A}"/>
    <cellStyle name="Comma 3 5 3 5 2 3 3" xfId="41980" xr:uid="{CBCA79AD-A613-434E-B92F-2DC418D9C60A}"/>
    <cellStyle name="Comma 3 5 3 5 2 4" xfId="18757" xr:uid="{FD3A21E0-6D0D-43EE-8AB1-B100997805CF}"/>
    <cellStyle name="Comma 3 5 3 5 2 4 2" xfId="49581" xr:uid="{1F04544C-292F-4C1A-BFD4-C13C0144B423}"/>
    <cellStyle name="Comma 3 5 3 5 2 5" xfId="34171" xr:uid="{2C5B0B54-6D43-4C64-8A7E-DC4D315B8BF5}"/>
    <cellStyle name="Comma 3 5 3 5 3" xfId="5248" xr:uid="{7EC293D8-0896-47B7-80D4-37E54DFC9D41}"/>
    <cellStyle name="Comma 3 5 3 5 3 2" xfId="13059" xr:uid="{57F77B8D-0FC7-4BDD-8804-5542F6120F20}"/>
    <cellStyle name="Comma 3 5 3 5 3 2 2" xfId="28470" xr:uid="{3B6A7F1B-F748-49C9-8CE6-72F82FCA801E}"/>
    <cellStyle name="Comma 3 5 3 5 3 2 2 2" xfId="59294" xr:uid="{C9AC629B-6054-4727-9B1E-01E6F8E7E15B}"/>
    <cellStyle name="Comma 3 5 3 5 3 2 3" xfId="43884" xr:uid="{BCF2FBC9-3576-40BF-9510-E593C9BB5A37}"/>
    <cellStyle name="Comma 3 5 3 5 3 3" xfId="20661" xr:uid="{6C56C492-4A82-46C0-83EF-23F378004646}"/>
    <cellStyle name="Comma 3 5 3 5 3 3 2" xfId="51485" xr:uid="{D5CEDE1A-FF58-42E6-91DB-F9BAA1F26025}"/>
    <cellStyle name="Comma 3 5 3 5 3 4" xfId="36075" xr:uid="{6EDC7535-F9BA-4755-8C98-03EAED88C5D2}"/>
    <cellStyle name="Comma 3 5 3 5 4" xfId="9256" xr:uid="{DC291F53-DD06-494A-8653-E1F591DE6190}"/>
    <cellStyle name="Comma 3 5 3 5 4 2" xfId="24667" xr:uid="{DAF1D93E-F124-485A-8B18-E76FB046C327}"/>
    <cellStyle name="Comma 3 5 3 5 4 2 2" xfId="55491" xr:uid="{8AF019F1-D9AD-4B32-8832-1CABBB9C5F5D}"/>
    <cellStyle name="Comma 3 5 3 5 4 3" xfId="40081" xr:uid="{F3FCD3E2-617E-4D9E-A040-83313F5531B8}"/>
    <cellStyle name="Comma 3 5 3 5 5" xfId="16858" xr:uid="{3FCC8F88-8D57-4082-8F18-4CD3A0C8465C}"/>
    <cellStyle name="Comma 3 5 3 5 5 2" xfId="47682" xr:uid="{6C761A87-D603-435C-98E4-0E8A0732BD03}"/>
    <cellStyle name="Comma 3 5 3 5 6" xfId="32272" xr:uid="{929A9F0C-8613-4FAB-8064-4EF44E9E1872}"/>
    <cellStyle name="Comma 3 5 3 6" xfId="2078" xr:uid="{37A56EB3-01C0-4D0E-B2F5-96C737602946}"/>
    <cellStyle name="Comma 3 5 3 6 2" xfId="5881" xr:uid="{D42BAEBB-0283-48AC-B632-0CE48E1934D8}"/>
    <cellStyle name="Comma 3 5 3 6 2 2" xfId="13692" xr:uid="{D793D7F9-D8F9-4EF4-9C58-9FA26793FBDD}"/>
    <cellStyle name="Comma 3 5 3 6 2 2 2" xfId="29103" xr:uid="{C09E817E-2B17-4CB4-94F5-B40E2D7E27BB}"/>
    <cellStyle name="Comma 3 5 3 6 2 2 2 2" xfId="59927" xr:uid="{1E04E802-033B-4DF1-9D85-369106B09867}"/>
    <cellStyle name="Comma 3 5 3 6 2 2 3" xfId="44517" xr:uid="{2355B641-8399-41C3-9C68-5140B2CC7691}"/>
    <cellStyle name="Comma 3 5 3 6 2 3" xfId="21294" xr:uid="{3A362A6D-8B07-4F0C-9FB2-5049223E9925}"/>
    <cellStyle name="Comma 3 5 3 6 2 3 2" xfId="52118" xr:uid="{F5CC9E27-FFC9-4E23-A705-81E5D83CA694}"/>
    <cellStyle name="Comma 3 5 3 6 2 4" xfId="36708" xr:uid="{F7898728-CBEE-4B25-AB15-18EFE6453B0B}"/>
    <cellStyle name="Comma 3 5 3 6 3" xfId="9889" xr:uid="{5C232257-73BD-41BD-9F15-CF4C4B5AAC81}"/>
    <cellStyle name="Comma 3 5 3 6 3 2" xfId="25300" xr:uid="{400CCC89-F2ED-4C95-9931-7087FC57F2DA}"/>
    <cellStyle name="Comma 3 5 3 6 3 2 2" xfId="56124" xr:uid="{C5C4D296-99F1-4D1E-994B-46B35EF68E32}"/>
    <cellStyle name="Comma 3 5 3 6 3 3" xfId="40714" xr:uid="{6C173F53-20CC-4F99-A9EE-CE9BF02B1709}"/>
    <cellStyle name="Comma 3 5 3 6 4" xfId="17491" xr:uid="{145A511F-3EB4-4338-BE3D-87EDF2A5B0D2}"/>
    <cellStyle name="Comma 3 5 3 6 4 2" xfId="48315" xr:uid="{07F9D0E0-9D03-4974-B0F2-7441593EF67F}"/>
    <cellStyle name="Comma 3 5 3 6 5" xfId="32905" xr:uid="{999CF1CC-18C9-4D48-A256-784F2E1B75E1}"/>
    <cellStyle name="Comma 3 5 3 7" xfId="3982" xr:uid="{63C20EB9-72A6-4E29-8D11-9AB75861E0C2}"/>
    <cellStyle name="Comma 3 5 3 7 2" xfId="11793" xr:uid="{159AC1E1-8D5A-4F51-9545-119AD4599A54}"/>
    <cellStyle name="Comma 3 5 3 7 2 2" xfId="27204" xr:uid="{1053C197-E51E-4C2C-BDC3-135BCF5141D9}"/>
    <cellStyle name="Comma 3 5 3 7 2 2 2" xfId="58028" xr:uid="{6E0FA111-7A0E-4289-AB94-ABD63020A387}"/>
    <cellStyle name="Comma 3 5 3 7 2 3" xfId="42618" xr:uid="{350F9CFD-0BE4-4DDA-85E3-CCBE786FAA02}"/>
    <cellStyle name="Comma 3 5 3 7 3" xfId="19395" xr:uid="{2058245A-7F46-4573-A4F8-6972D6786242}"/>
    <cellStyle name="Comma 3 5 3 7 3 2" xfId="50219" xr:uid="{4AEAC68C-3CAC-4BB7-B61D-5EB736448CB3}"/>
    <cellStyle name="Comma 3 5 3 7 4" xfId="34809" xr:uid="{A6551773-83DA-413C-9602-C0FCF5A98201}"/>
    <cellStyle name="Comma 3 5 3 8" xfId="7990" xr:uid="{1D53C003-1954-4222-ADD4-A5BCCE9DFA17}"/>
    <cellStyle name="Comma 3 5 3 8 2" xfId="23401" xr:uid="{7EF65F58-AB94-4123-BDE4-F09792CB75F0}"/>
    <cellStyle name="Comma 3 5 3 8 2 2" xfId="54225" xr:uid="{86FE2C71-8DF4-4F66-B4F6-7FB4DF57442E}"/>
    <cellStyle name="Comma 3 5 3 8 3" xfId="38815" xr:uid="{49E8C5C1-D869-4862-9FAA-236F4836CF6D}"/>
    <cellStyle name="Comma 3 5 3 9" xfId="7781" xr:uid="{36F44E13-818C-4DA4-8064-F78CC5B1F7B2}"/>
    <cellStyle name="Comma 3 5 3 9 2" xfId="23192" xr:uid="{826A0445-1488-4088-9D5F-2E16BB082090}"/>
    <cellStyle name="Comma 3 5 3 9 2 2" xfId="54016" xr:uid="{7EA6B7C2-9AE1-46D9-AFE5-01185B34F1D4}"/>
    <cellStyle name="Comma 3 5 3 9 3" xfId="38606" xr:uid="{83F675CE-65E3-40B4-922E-CE42C4E01ECA}"/>
    <cellStyle name="Comma 3 5 4" xfId="556" xr:uid="{0E188F3E-D0E1-4878-9BF9-CBF887CA6632}"/>
    <cellStyle name="Comma 3 5 4 2" xfId="1189" xr:uid="{8ADC2498-30F7-445D-8BC4-DD2FA71BF286}"/>
    <cellStyle name="Comma 3 5 4 2 2" xfId="3088" xr:uid="{7A1E90C4-EE10-4D3C-BD73-8A1F264534A3}"/>
    <cellStyle name="Comma 3 5 4 2 2 2" xfId="6891" xr:uid="{E598A640-2E03-405B-A803-FEECB989ED0B}"/>
    <cellStyle name="Comma 3 5 4 2 2 2 2" xfId="14702" xr:uid="{91811C1D-81A2-482D-B2DC-06267BA77436}"/>
    <cellStyle name="Comma 3 5 4 2 2 2 2 2" xfId="30113" xr:uid="{C0962199-C080-4377-8496-B23EDAFE5759}"/>
    <cellStyle name="Comma 3 5 4 2 2 2 2 2 2" xfId="60937" xr:uid="{85202F65-2673-4EBB-89AC-AE1C98684171}"/>
    <cellStyle name="Comma 3 5 4 2 2 2 2 3" xfId="45527" xr:uid="{8373E80F-1D17-4716-B22B-15D0726FD241}"/>
    <cellStyle name="Comma 3 5 4 2 2 2 3" xfId="22304" xr:uid="{4A180147-136C-4920-BBE5-23366FD67204}"/>
    <cellStyle name="Comma 3 5 4 2 2 2 3 2" xfId="53128" xr:uid="{2CAB9F8B-80A8-4333-937E-FEC0EB356D13}"/>
    <cellStyle name="Comma 3 5 4 2 2 2 4" xfId="37718" xr:uid="{A861C6F8-0921-48AF-B1AE-BCD0344446A5}"/>
    <cellStyle name="Comma 3 5 4 2 2 3" xfId="10899" xr:uid="{01AA693F-E8A6-4F17-BD30-E5443F9CBB46}"/>
    <cellStyle name="Comma 3 5 4 2 2 3 2" xfId="26310" xr:uid="{AFDD61A8-DD57-45DB-9C9A-BE55A27C5B62}"/>
    <cellStyle name="Comma 3 5 4 2 2 3 2 2" xfId="57134" xr:uid="{A96A0CB7-F01C-4E2C-9901-77C96AB15D75}"/>
    <cellStyle name="Comma 3 5 4 2 2 3 3" xfId="41724" xr:uid="{1689357D-3D40-4BE7-8E24-8B92E61C4241}"/>
    <cellStyle name="Comma 3 5 4 2 2 4" xfId="18501" xr:uid="{2721AD12-7C71-449C-B575-16BCE6EFA8DB}"/>
    <cellStyle name="Comma 3 5 4 2 2 4 2" xfId="49325" xr:uid="{002B1E96-76E0-4A68-830E-863AF994EC06}"/>
    <cellStyle name="Comma 3 5 4 2 2 5" xfId="33915" xr:uid="{ECD5B545-BCB1-4E73-B0A0-798B7322A675}"/>
    <cellStyle name="Comma 3 5 4 2 3" xfId="4992" xr:uid="{B7C24FB3-25DF-4D1F-A4D1-DE2FAEC2967D}"/>
    <cellStyle name="Comma 3 5 4 2 3 2" xfId="12803" xr:uid="{C9D130DB-01FC-4060-9A04-CDDAFE8D3F37}"/>
    <cellStyle name="Comma 3 5 4 2 3 2 2" xfId="28214" xr:uid="{A1E8B61D-C8C8-46A6-BEA4-3D9585209F66}"/>
    <cellStyle name="Comma 3 5 4 2 3 2 2 2" xfId="59038" xr:uid="{307AFE58-A1E5-47A3-8B4D-817C03FA8819}"/>
    <cellStyle name="Comma 3 5 4 2 3 2 3" xfId="43628" xr:uid="{26DE3F53-4908-4621-9C19-85C89EDF237C}"/>
    <cellStyle name="Comma 3 5 4 2 3 3" xfId="20405" xr:uid="{2CD9A6AE-8C12-44A0-91BC-15CBDBBF6097}"/>
    <cellStyle name="Comma 3 5 4 2 3 3 2" xfId="51229" xr:uid="{0581F318-FAB7-4DE1-AE4A-4B80D4FBAC3A}"/>
    <cellStyle name="Comma 3 5 4 2 3 4" xfId="35819" xr:uid="{2B7C5D15-E1CA-47CB-A50D-DBF178A4C6B0}"/>
    <cellStyle name="Comma 3 5 4 2 4" xfId="9000" xr:uid="{603EE6A5-4BC9-473A-9E22-73EF693B3DB5}"/>
    <cellStyle name="Comma 3 5 4 2 4 2" xfId="24411" xr:uid="{EE6E5588-081D-4D69-B7CF-166D57A1EA69}"/>
    <cellStyle name="Comma 3 5 4 2 4 2 2" xfId="55235" xr:uid="{51D572A0-15C0-471E-BFED-9DEE67DEF42B}"/>
    <cellStyle name="Comma 3 5 4 2 4 3" xfId="39825" xr:uid="{253BB2E9-92DD-41E9-AD89-A7D5A718F277}"/>
    <cellStyle name="Comma 3 5 4 2 5" xfId="16602" xr:uid="{A7EA77F7-1B3D-4A75-9148-FCAB48F53C0D}"/>
    <cellStyle name="Comma 3 5 4 2 5 2" xfId="47426" xr:uid="{356F291D-03A0-46B1-9CAB-FE5F4BFBEE01}"/>
    <cellStyle name="Comma 3 5 4 2 6" xfId="32016" xr:uid="{496657EF-1747-4830-BF6E-579F182F1282}"/>
    <cellStyle name="Comma 3 5 4 3" xfId="1822" xr:uid="{F8759E80-41EB-49B8-908D-3C6A6B9DFB1F}"/>
    <cellStyle name="Comma 3 5 4 3 2" xfId="3721" xr:uid="{08E56054-289B-4877-9925-6697F6804077}"/>
    <cellStyle name="Comma 3 5 4 3 2 2" xfId="7524" xr:uid="{2C655AA8-D8DD-4E4F-8150-76619319B2F8}"/>
    <cellStyle name="Comma 3 5 4 3 2 2 2" xfId="15335" xr:uid="{CC3395AD-2B08-4AE9-A8C8-EC424A93454C}"/>
    <cellStyle name="Comma 3 5 4 3 2 2 2 2" xfId="30746" xr:uid="{73041FD8-8186-46E2-AD4C-EE87EB5715E2}"/>
    <cellStyle name="Comma 3 5 4 3 2 2 2 2 2" xfId="61570" xr:uid="{43662CA9-0A35-4AD8-893C-12EBAEFD5958}"/>
    <cellStyle name="Comma 3 5 4 3 2 2 2 3" xfId="46160" xr:uid="{1F2A227F-15FE-4638-A9E6-D2DA56FD6B98}"/>
    <cellStyle name="Comma 3 5 4 3 2 2 3" xfId="22937" xr:uid="{ECC84132-7765-4AB7-9D7B-6EBA28190BB7}"/>
    <cellStyle name="Comma 3 5 4 3 2 2 3 2" xfId="53761" xr:uid="{4C4EFB7B-86BD-404D-9A0F-7294218C80E5}"/>
    <cellStyle name="Comma 3 5 4 3 2 2 4" xfId="38351" xr:uid="{56E0AE8D-3FE6-4AA2-AAD9-B7551A5D6356}"/>
    <cellStyle name="Comma 3 5 4 3 2 3" xfId="11532" xr:uid="{AA4F6640-D249-4AF7-8EAF-67512E4CD7E8}"/>
    <cellStyle name="Comma 3 5 4 3 2 3 2" xfId="26943" xr:uid="{CDA57087-6F22-47E4-8E1B-A44BB6F9C818}"/>
    <cellStyle name="Comma 3 5 4 3 2 3 2 2" xfId="57767" xr:uid="{64571A3D-1722-4E9A-98E0-7154487981ED}"/>
    <cellStyle name="Comma 3 5 4 3 2 3 3" xfId="42357" xr:uid="{83840EE7-1B49-4A61-848B-FDEDDE3D2D4C}"/>
    <cellStyle name="Comma 3 5 4 3 2 4" xfId="19134" xr:uid="{920B955C-DD39-4CA5-A446-685322E6B13D}"/>
    <cellStyle name="Comma 3 5 4 3 2 4 2" xfId="49958" xr:uid="{920CB829-9563-4A8C-9D33-23B8F08C1DAE}"/>
    <cellStyle name="Comma 3 5 4 3 2 5" xfId="34548" xr:uid="{D34EB86E-8DC5-4083-A3D2-963164145BA6}"/>
    <cellStyle name="Comma 3 5 4 3 3" xfId="5625" xr:uid="{C2626179-6FD1-46CB-9E9C-2F9947ABB7D4}"/>
    <cellStyle name="Comma 3 5 4 3 3 2" xfId="13436" xr:uid="{10EC4377-07B9-432B-9D5B-B845D668A998}"/>
    <cellStyle name="Comma 3 5 4 3 3 2 2" xfId="28847" xr:uid="{986ADE6A-BE1F-418A-9722-63928B07A0F7}"/>
    <cellStyle name="Comma 3 5 4 3 3 2 2 2" xfId="59671" xr:uid="{0AE0B982-1DAD-489D-A5E6-ECDC73E56C02}"/>
    <cellStyle name="Comma 3 5 4 3 3 2 3" xfId="44261" xr:uid="{89088BEF-AE55-49B5-8830-8112F65D226E}"/>
    <cellStyle name="Comma 3 5 4 3 3 3" xfId="21038" xr:uid="{E6D84A41-14ED-4B57-AA95-2907900878B8}"/>
    <cellStyle name="Comma 3 5 4 3 3 3 2" xfId="51862" xr:uid="{B8245B41-8345-4C46-81E5-69C4E06B116B}"/>
    <cellStyle name="Comma 3 5 4 3 3 4" xfId="36452" xr:uid="{24F11FC4-534A-466A-AB90-8DDEE9A52875}"/>
    <cellStyle name="Comma 3 5 4 3 4" xfId="9633" xr:uid="{AAE08169-BDC7-4E7A-A07A-6071A26BFD6F}"/>
    <cellStyle name="Comma 3 5 4 3 4 2" xfId="25044" xr:uid="{F4FE8AD3-EE4A-436E-8238-0DEADD3315BE}"/>
    <cellStyle name="Comma 3 5 4 3 4 2 2" xfId="55868" xr:uid="{8BEC9003-3A93-4245-A70A-8459F0BBC5A1}"/>
    <cellStyle name="Comma 3 5 4 3 4 3" xfId="40458" xr:uid="{74DB6692-6165-4710-B5DE-A6134E3954B9}"/>
    <cellStyle name="Comma 3 5 4 3 5" xfId="17235" xr:uid="{37BAFE61-29C8-4C9E-B3C3-6FD2A67A6656}"/>
    <cellStyle name="Comma 3 5 4 3 5 2" xfId="48059" xr:uid="{309FB9BC-4B91-48C7-AC7A-82F3BA2ED837}"/>
    <cellStyle name="Comma 3 5 4 3 6" xfId="32649" xr:uid="{45805385-83AD-4FBB-8768-816557DFCDD5}"/>
    <cellStyle name="Comma 3 5 4 4" xfId="2455" xr:uid="{D7F200A6-216D-4166-AFC8-48479D0DB0F3}"/>
    <cellStyle name="Comma 3 5 4 4 2" xfId="6258" xr:uid="{9040D54A-F6D5-4E7A-A7B9-038BC6CBF11D}"/>
    <cellStyle name="Comma 3 5 4 4 2 2" xfId="14069" xr:uid="{510491DE-6E9A-49C9-9F9A-5DA85DF3B660}"/>
    <cellStyle name="Comma 3 5 4 4 2 2 2" xfId="29480" xr:uid="{B42AA4EF-58C9-4FAE-B5CC-4F54B6BE8C17}"/>
    <cellStyle name="Comma 3 5 4 4 2 2 2 2" xfId="60304" xr:uid="{0E38909B-5CD1-4395-B682-738413A975B0}"/>
    <cellStyle name="Comma 3 5 4 4 2 2 3" xfId="44894" xr:uid="{C117FEBD-F464-4BD3-8139-A36C4557DB4A}"/>
    <cellStyle name="Comma 3 5 4 4 2 3" xfId="21671" xr:uid="{ACE39D0C-E28C-4554-B166-2DBBB4331993}"/>
    <cellStyle name="Comma 3 5 4 4 2 3 2" xfId="52495" xr:uid="{4582ABCC-DDAE-4A4E-BE33-ACDB867A9861}"/>
    <cellStyle name="Comma 3 5 4 4 2 4" xfId="37085" xr:uid="{4F42783E-8D8A-4656-B113-08971DB699EC}"/>
    <cellStyle name="Comma 3 5 4 4 3" xfId="10266" xr:uid="{694FDD9F-5D44-4DFA-A3A8-C78D62E863C0}"/>
    <cellStyle name="Comma 3 5 4 4 3 2" xfId="25677" xr:uid="{7F23F170-BEBA-4E7B-B2F8-61AA79FE1A9A}"/>
    <cellStyle name="Comma 3 5 4 4 3 2 2" xfId="56501" xr:uid="{C14F2554-1661-4EB8-9789-A386BC337A4C}"/>
    <cellStyle name="Comma 3 5 4 4 3 3" xfId="41091" xr:uid="{E1729F85-C322-4635-B021-192795579EE8}"/>
    <cellStyle name="Comma 3 5 4 4 4" xfId="17868" xr:uid="{370DABA9-B039-4661-A84C-8732ED87D781}"/>
    <cellStyle name="Comma 3 5 4 4 4 2" xfId="48692" xr:uid="{F2D170CE-2FE8-41D8-A9D9-FCFD01D1A4E1}"/>
    <cellStyle name="Comma 3 5 4 4 5" xfId="33282" xr:uid="{A4A9972B-60E9-42C5-95EF-0084549A8407}"/>
    <cellStyle name="Comma 3 5 4 5" xfId="4359" xr:uid="{FA12A594-B971-4AFE-AAD5-F6C7689C9056}"/>
    <cellStyle name="Comma 3 5 4 5 2" xfId="12170" xr:uid="{E4E21DE1-5A0E-4BDB-93BC-08D61E3F2DF6}"/>
    <cellStyle name="Comma 3 5 4 5 2 2" xfId="27581" xr:uid="{16426D89-8AA2-4837-8746-D2E36060D219}"/>
    <cellStyle name="Comma 3 5 4 5 2 2 2" xfId="58405" xr:uid="{573155F0-5C18-48E3-A942-A0469BAB4803}"/>
    <cellStyle name="Comma 3 5 4 5 2 3" xfId="42995" xr:uid="{242FD028-D003-4B93-B789-4D8A0E2C4EDE}"/>
    <cellStyle name="Comma 3 5 4 5 3" xfId="19772" xr:uid="{02E03AEA-A410-4911-B57D-82850192CB72}"/>
    <cellStyle name="Comma 3 5 4 5 3 2" xfId="50596" xr:uid="{E61F2324-C4B9-414B-8B29-3568645C050A}"/>
    <cellStyle name="Comma 3 5 4 5 4" xfId="35186" xr:uid="{00AF7CE7-1EB9-4C01-B08E-84804FB3A446}"/>
    <cellStyle name="Comma 3 5 4 6" xfId="8367" xr:uid="{65DE5248-3107-43E5-90D1-106041818007}"/>
    <cellStyle name="Comma 3 5 4 6 2" xfId="23778" xr:uid="{EA0715B7-C055-4E96-BB9B-3FAD4D95AE8F}"/>
    <cellStyle name="Comma 3 5 4 6 2 2" xfId="54602" xr:uid="{6E253886-DA35-4715-8CFA-D4E5FF6B690F}"/>
    <cellStyle name="Comma 3 5 4 6 3" xfId="39192" xr:uid="{50A43023-73AD-455C-8850-98C978AEFF57}"/>
    <cellStyle name="Comma 3 5 4 7" xfId="15969" xr:uid="{F33F9C64-7875-43E5-97C9-3135C3CD2B0D}"/>
    <cellStyle name="Comma 3 5 4 7 2" xfId="46793" xr:uid="{2B4A1C1B-739D-4E85-9CC5-DC642747F6A6}"/>
    <cellStyle name="Comma 3 5 4 8" xfId="31383" xr:uid="{6653F331-5198-4100-B4F4-8AF90AAABE89}"/>
    <cellStyle name="Comma 3 5 5" xfId="347" xr:uid="{F4250DF2-0824-4DC2-8B40-407C0EEFFC6E}"/>
    <cellStyle name="Comma 3 5 5 2" xfId="980" xr:uid="{C7CD7D97-2452-492E-A3C4-96E130245C48}"/>
    <cellStyle name="Comma 3 5 5 2 2" xfId="2879" xr:uid="{AC11683A-7245-4A15-A7B8-9617A9017C88}"/>
    <cellStyle name="Comma 3 5 5 2 2 2" xfId="6682" xr:uid="{27E8219F-C262-4C84-804C-624EBBDA28A2}"/>
    <cellStyle name="Comma 3 5 5 2 2 2 2" xfId="14493" xr:uid="{8F42D811-94D5-419B-93CC-D9797F633A9B}"/>
    <cellStyle name="Comma 3 5 5 2 2 2 2 2" xfId="29904" xr:uid="{228DD3C5-5152-4B6F-9853-CB4851FF63F7}"/>
    <cellStyle name="Comma 3 5 5 2 2 2 2 2 2" xfId="60728" xr:uid="{1059B973-40F4-4E9F-83C1-230430C9BC0E}"/>
    <cellStyle name="Comma 3 5 5 2 2 2 2 3" xfId="45318" xr:uid="{0F6497AC-B151-48E4-BA92-BC9D7E16D7A0}"/>
    <cellStyle name="Comma 3 5 5 2 2 2 3" xfId="22095" xr:uid="{19B10376-B776-41E3-A5A3-951B3EF5C32D}"/>
    <cellStyle name="Comma 3 5 5 2 2 2 3 2" xfId="52919" xr:uid="{CD6D00F8-D50C-41FF-8AC6-E6CF31FF8927}"/>
    <cellStyle name="Comma 3 5 5 2 2 2 4" xfId="37509" xr:uid="{261261E6-859A-4594-BB73-AFD97DAEC8F3}"/>
    <cellStyle name="Comma 3 5 5 2 2 3" xfId="10690" xr:uid="{48B2A22C-8F40-490D-8927-9A1259043C96}"/>
    <cellStyle name="Comma 3 5 5 2 2 3 2" xfId="26101" xr:uid="{766CC998-79E1-4D95-9B5C-6B93E6F10B38}"/>
    <cellStyle name="Comma 3 5 5 2 2 3 2 2" xfId="56925" xr:uid="{F10F4809-EF2F-4073-9ED7-5240183A2CBF}"/>
    <cellStyle name="Comma 3 5 5 2 2 3 3" xfId="41515" xr:uid="{C6122F03-742F-43BA-BE92-84836FAE2EF0}"/>
    <cellStyle name="Comma 3 5 5 2 2 4" xfId="18292" xr:uid="{FC93DF55-B49C-48CC-8EA4-1233F5B5480E}"/>
    <cellStyle name="Comma 3 5 5 2 2 4 2" xfId="49116" xr:uid="{7F5E37F6-0360-4B85-B0DB-F2BA3B83F995}"/>
    <cellStyle name="Comma 3 5 5 2 2 5" xfId="33706" xr:uid="{73A1336E-189D-42D4-A7DD-6EC09DB07424}"/>
    <cellStyle name="Comma 3 5 5 2 3" xfId="4783" xr:uid="{DA7FBE88-755C-49FA-BF6D-657938648BD6}"/>
    <cellStyle name="Comma 3 5 5 2 3 2" xfId="12594" xr:uid="{A636662C-4D9D-4293-97E6-3372D97911BD}"/>
    <cellStyle name="Comma 3 5 5 2 3 2 2" xfId="28005" xr:uid="{E2CD8BF5-2E64-4A25-A695-6B1EF186A333}"/>
    <cellStyle name="Comma 3 5 5 2 3 2 2 2" xfId="58829" xr:uid="{1D629330-4742-498F-A979-C728FFB6434B}"/>
    <cellStyle name="Comma 3 5 5 2 3 2 3" xfId="43419" xr:uid="{37DC8D2D-09A1-44B7-A279-8E6DF0E70A68}"/>
    <cellStyle name="Comma 3 5 5 2 3 3" xfId="20196" xr:uid="{36AD52FB-30A0-4DF9-AE4E-3B821B6A89FE}"/>
    <cellStyle name="Comma 3 5 5 2 3 3 2" xfId="51020" xr:uid="{40EA1BDA-BB56-4E6C-BA79-2C505157A956}"/>
    <cellStyle name="Comma 3 5 5 2 3 4" xfId="35610" xr:uid="{0D650356-2623-41AC-A329-5552F026DA70}"/>
    <cellStyle name="Comma 3 5 5 2 4" xfId="8791" xr:uid="{A14CB49B-1F28-4C55-9B70-D0C59E6E1A27}"/>
    <cellStyle name="Comma 3 5 5 2 4 2" xfId="24202" xr:uid="{2F8D3F85-CEBF-45BA-9D69-8893E870534B}"/>
    <cellStyle name="Comma 3 5 5 2 4 2 2" xfId="55026" xr:uid="{4D945D27-43CC-4FC4-86F3-6A6BD1300F36}"/>
    <cellStyle name="Comma 3 5 5 2 4 3" xfId="39616" xr:uid="{E44D35A5-045F-4A21-840A-D74B737144B3}"/>
    <cellStyle name="Comma 3 5 5 2 5" xfId="16393" xr:uid="{9C25D3A1-660A-44F4-8CA2-E9DFB6E236D9}"/>
    <cellStyle name="Comma 3 5 5 2 5 2" xfId="47217" xr:uid="{F22EECE0-A5E0-48F6-AD04-49EBDF38FD66}"/>
    <cellStyle name="Comma 3 5 5 2 6" xfId="31807" xr:uid="{D210DBB1-E569-4D7E-876A-F933B96ADB9D}"/>
    <cellStyle name="Comma 3 5 5 3" xfId="1613" xr:uid="{42EE9530-CBFA-4CD4-B0B5-93E89848E903}"/>
    <cellStyle name="Comma 3 5 5 3 2" xfId="3512" xr:uid="{14A4A079-0B04-49D9-9D06-2B84B31B949D}"/>
    <cellStyle name="Comma 3 5 5 3 2 2" xfId="7315" xr:uid="{8F1F2FCA-EFD0-4C94-B5FA-37C8108E2AF4}"/>
    <cellStyle name="Comma 3 5 5 3 2 2 2" xfId="15126" xr:uid="{240915BD-E109-4DF4-95F7-3F76CC2914F8}"/>
    <cellStyle name="Comma 3 5 5 3 2 2 2 2" xfId="30537" xr:uid="{F4E06ACD-059A-4EAD-9115-B866257537B6}"/>
    <cellStyle name="Comma 3 5 5 3 2 2 2 2 2" xfId="61361" xr:uid="{61120597-81BC-42EC-8CA6-E690CD058FA2}"/>
    <cellStyle name="Comma 3 5 5 3 2 2 2 3" xfId="45951" xr:uid="{ECBF7E37-8154-4803-93B4-40D8ED7B60C8}"/>
    <cellStyle name="Comma 3 5 5 3 2 2 3" xfId="22728" xr:uid="{39B8B98B-8388-4379-92D9-88AA2A838E6A}"/>
    <cellStyle name="Comma 3 5 5 3 2 2 3 2" xfId="53552" xr:uid="{C39F43FE-D601-48CB-BB36-5B9D865B2E92}"/>
    <cellStyle name="Comma 3 5 5 3 2 2 4" xfId="38142" xr:uid="{23A99EB0-42D0-4C84-B655-BF65E2608AFC}"/>
    <cellStyle name="Comma 3 5 5 3 2 3" xfId="11323" xr:uid="{D9000979-6D6D-48DA-8614-7B836533AC5B}"/>
    <cellStyle name="Comma 3 5 5 3 2 3 2" xfId="26734" xr:uid="{8D74F622-FF61-4D7A-B144-48005A4E874D}"/>
    <cellStyle name="Comma 3 5 5 3 2 3 2 2" xfId="57558" xr:uid="{D29F7474-419F-443C-AC2C-19E0F2BCF369}"/>
    <cellStyle name="Comma 3 5 5 3 2 3 3" xfId="42148" xr:uid="{FCF9042B-2C2A-4CD3-AED7-8BDB7DC14991}"/>
    <cellStyle name="Comma 3 5 5 3 2 4" xfId="18925" xr:uid="{71887E42-6C92-4398-A1A3-B12E1452CD5D}"/>
    <cellStyle name="Comma 3 5 5 3 2 4 2" xfId="49749" xr:uid="{4D1652EA-0733-45D8-A590-51BA17EB80A2}"/>
    <cellStyle name="Comma 3 5 5 3 2 5" xfId="34339" xr:uid="{4F4F311D-21AC-4319-BFE3-2F6F8899185F}"/>
    <cellStyle name="Comma 3 5 5 3 3" xfId="5416" xr:uid="{BD41D748-5449-4AB1-8A18-476E81689740}"/>
    <cellStyle name="Comma 3 5 5 3 3 2" xfId="13227" xr:uid="{DB0BD75E-643E-4043-943C-0BF3BEC8F70A}"/>
    <cellStyle name="Comma 3 5 5 3 3 2 2" xfId="28638" xr:uid="{F6ABE912-338C-442C-B64E-6DE98F88E47B}"/>
    <cellStyle name="Comma 3 5 5 3 3 2 2 2" xfId="59462" xr:uid="{A81A1049-C67D-4D91-AA3D-F75BBAA8AFB6}"/>
    <cellStyle name="Comma 3 5 5 3 3 2 3" xfId="44052" xr:uid="{90DC4B0A-803A-4057-8A08-B744BC1A91E8}"/>
    <cellStyle name="Comma 3 5 5 3 3 3" xfId="20829" xr:uid="{049A2B44-E792-4AA0-8367-B74EA9D2DBDD}"/>
    <cellStyle name="Comma 3 5 5 3 3 3 2" xfId="51653" xr:uid="{F9CF803B-20CA-4B3F-94B3-BFC73152E515}"/>
    <cellStyle name="Comma 3 5 5 3 3 4" xfId="36243" xr:uid="{F27C8C8F-5CD8-44E0-9BAF-AA1EE4806AB5}"/>
    <cellStyle name="Comma 3 5 5 3 4" xfId="9424" xr:uid="{B6D419DC-A6BC-4DE6-A2A5-795AD72745F5}"/>
    <cellStyle name="Comma 3 5 5 3 4 2" xfId="24835" xr:uid="{949855F3-1B57-424B-BC6F-FEA390A226FB}"/>
    <cellStyle name="Comma 3 5 5 3 4 2 2" xfId="55659" xr:uid="{04FB1957-E59D-4E0A-B511-7420C5B7502B}"/>
    <cellStyle name="Comma 3 5 5 3 4 3" xfId="40249" xr:uid="{C4456D98-8396-42A6-A542-06BF6706CC1F}"/>
    <cellStyle name="Comma 3 5 5 3 5" xfId="17026" xr:uid="{31DD16E5-D8A0-410A-BEA6-A45FB1137ECD}"/>
    <cellStyle name="Comma 3 5 5 3 5 2" xfId="47850" xr:uid="{000BB330-F601-4F0C-B09D-2A4C6C4E7EBA}"/>
    <cellStyle name="Comma 3 5 5 3 6" xfId="32440" xr:uid="{28E9B6BA-75A4-4A69-ABC9-0ACDAA054BC7}"/>
    <cellStyle name="Comma 3 5 5 4" xfId="2246" xr:uid="{E5E1B449-889D-42C7-8504-CD7CD1BD3A90}"/>
    <cellStyle name="Comma 3 5 5 4 2" xfId="6049" xr:uid="{EF9AAAD9-977E-4263-8BB1-0AE5559F51EF}"/>
    <cellStyle name="Comma 3 5 5 4 2 2" xfId="13860" xr:uid="{DECB1786-3DE0-48E5-9210-D7BD4FD615CC}"/>
    <cellStyle name="Comma 3 5 5 4 2 2 2" xfId="29271" xr:uid="{DFFF1798-B731-4D2A-AE33-CD013F24239E}"/>
    <cellStyle name="Comma 3 5 5 4 2 2 2 2" xfId="60095" xr:uid="{FB59A788-8389-4357-BB2F-B6031B2582DE}"/>
    <cellStyle name="Comma 3 5 5 4 2 2 3" xfId="44685" xr:uid="{F30778B0-3BC0-495E-8A1E-406F1BCBC56A}"/>
    <cellStyle name="Comma 3 5 5 4 2 3" xfId="21462" xr:uid="{B6951F94-7347-44BB-B649-B392A331C56A}"/>
    <cellStyle name="Comma 3 5 5 4 2 3 2" xfId="52286" xr:uid="{E95812AC-91F2-4B6A-8750-E362B4B3B96F}"/>
    <cellStyle name="Comma 3 5 5 4 2 4" xfId="36876" xr:uid="{39931947-9264-4A5B-BB38-3B48F0C11100}"/>
    <cellStyle name="Comma 3 5 5 4 3" xfId="10057" xr:uid="{EAF5059D-E7C5-4AC9-9E37-7EF20657422F}"/>
    <cellStyle name="Comma 3 5 5 4 3 2" xfId="25468" xr:uid="{A310B89B-1DD3-4FF4-ACAF-42B1CA4EF0FF}"/>
    <cellStyle name="Comma 3 5 5 4 3 2 2" xfId="56292" xr:uid="{2A72687A-A2C5-4876-9E0A-7D863D4393A7}"/>
    <cellStyle name="Comma 3 5 5 4 3 3" xfId="40882" xr:uid="{F7CC3A32-E822-442C-835D-132F98D2A729}"/>
    <cellStyle name="Comma 3 5 5 4 4" xfId="17659" xr:uid="{FBE08BC6-F486-46C1-B88F-F811E35DCC6E}"/>
    <cellStyle name="Comma 3 5 5 4 4 2" xfId="48483" xr:uid="{40E86986-E0C8-4C32-956E-7AC0BDB993DB}"/>
    <cellStyle name="Comma 3 5 5 4 5" xfId="33073" xr:uid="{D2487A65-9DDC-4C8C-88CD-12FAB2569B2E}"/>
    <cellStyle name="Comma 3 5 5 5" xfId="4150" xr:uid="{9F5DC037-6CE6-426A-AECE-542B7B66A294}"/>
    <cellStyle name="Comma 3 5 5 5 2" xfId="11961" xr:uid="{8A01F1E4-849D-4323-92FA-4CD4DAE5587B}"/>
    <cellStyle name="Comma 3 5 5 5 2 2" xfId="27372" xr:uid="{CC94EB68-3F2A-45A0-B776-90E2FAD718AB}"/>
    <cellStyle name="Comma 3 5 5 5 2 2 2" xfId="58196" xr:uid="{DC1AEF65-C3DA-424B-8856-7A0639752025}"/>
    <cellStyle name="Comma 3 5 5 5 2 3" xfId="42786" xr:uid="{6C655471-E25B-4BA1-B140-09AEB02B1B7E}"/>
    <cellStyle name="Comma 3 5 5 5 3" xfId="19563" xr:uid="{E22B0062-DD67-4C22-8BC7-26AB81C41E26}"/>
    <cellStyle name="Comma 3 5 5 5 3 2" xfId="50387" xr:uid="{0A62E6C1-3600-45B3-89A5-8B54F136E472}"/>
    <cellStyle name="Comma 3 5 5 5 4" xfId="34977" xr:uid="{13931A0E-190C-4DD6-9D7D-1202EB3BE637}"/>
    <cellStyle name="Comma 3 5 5 6" xfId="8158" xr:uid="{9FC0F899-51A9-4EBF-8EFD-19037C72E916}"/>
    <cellStyle name="Comma 3 5 5 6 2" xfId="23569" xr:uid="{9A8FCE73-7C43-4C6A-A4E3-66BADEC30129}"/>
    <cellStyle name="Comma 3 5 5 6 2 2" xfId="54393" xr:uid="{62126BC0-FECA-4226-B64D-6D5A3BDDB62D}"/>
    <cellStyle name="Comma 3 5 5 6 3" xfId="38983" xr:uid="{0F362822-E721-4E92-BF6E-E6EF1313E7E0}"/>
    <cellStyle name="Comma 3 5 5 7" xfId="15760" xr:uid="{B4081991-92A0-4C9E-89D1-E74444D4ED1F}"/>
    <cellStyle name="Comma 3 5 5 7 2" xfId="46584" xr:uid="{A72AFAF5-3868-427A-B531-98B765F9F24B}"/>
    <cellStyle name="Comma 3 5 5 8" xfId="31174" xr:uid="{D6F33CC7-3827-48AB-B333-BC81A3800E75}"/>
    <cellStyle name="Comma 3 5 6" xfId="767" xr:uid="{570324ED-80E9-4843-882E-CF2013105497}"/>
    <cellStyle name="Comma 3 5 6 2" xfId="2666" xr:uid="{6998A0EE-6996-4B93-AFED-9B467F7305BB}"/>
    <cellStyle name="Comma 3 5 6 2 2" xfId="6469" xr:uid="{B2A61F90-398A-4EB6-B562-B7E5C35F21CA}"/>
    <cellStyle name="Comma 3 5 6 2 2 2" xfId="14280" xr:uid="{7C2C56F4-C146-4379-8FF7-31254B4E4076}"/>
    <cellStyle name="Comma 3 5 6 2 2 2 2" xfId="29691" xr:uid="{AC33EE65-FE9E-4133-8B57-6AC7DD4454CD}"/>
    <cellStyle name="Comma 3 5 6 2 2 2 2 2" xfId="60515" xr:uid="{A8966CBC-F977-422E-860F-7D7B2C17B7AA}"/>
    <cellStyle name="Comma 3 5 6 2 2 2 3" xfId="45105" xr:uid="{909980E4-1A69-4965-9CC1-957E8C11A0A9}"/>
    <cellStyle name="Comma 3 5 6 2 2 3" xfId="21882" xr:uid="{F4A9FD13-EE8A-43A1-AB8C-F8729C551385}"/>
    <cellStyle name="Comma 3 5 6 2 2 3 2" xfId="52706" xr:uid="{16DCEC28-EBBE-49B9-AC0F-8BA1DD74B94B}"/>
    <cellStyle name="Comma 3 5 6 2 2 4" xfId="37296" xr:uid="{E1169CA8-040A-4C84-9E01-9C1CF2075A65}"/>
    <cellStyle name="Comma 3 5 6 2 3" xfId="10477" xr:uid="{1192690D-5CC2-469F-9E3A-3BB050AD6F6A}"/>
    <cellStyle name="Comma 3 5 6 2 3 2" xfId="25888" xr:uid="{5ACEE5AA-26B2-4E33-9274-111F0F895F12}"/>
    <cellStyle name="Comma 3 5 6 2 3 2 2" xfId="56712" xr:uid="{3388AFFB-000E-44E4-A3E1-5C2E96645D23}"/>
    <cellStyle name="Comma 3 5 6 2 3 3" xfId="41302" xr:uid="{5607E308-655B-4FDC-8C9F-A4441497F060}"/>
    <cellStyle name="Comma 3 5 6 2 4" xfId="18079" xr:uid="{A321E6FB-E6CF-417C-AE63-426FEC427902}"/>
    <cellStyle name="Comma 3 5 6 2 4 2" xfId="48903" xr:uid="{4E49D808-5C17-4097-BC91-95C075AA8E55}"/>
    <cellStyle name="Comma 3 5 6 2 5" xfId="33493" xr:uid="{427C4117-833F-4DE0-97CA-1A5B4061AAAB}"/>
    <cellStyle name="Comma 3 5 6 3" xfId="4570" xr:uid="{ADD7603A-FA9C-4C84-BAF7-61D0D4A1F712}"/>
    <cellStyle name="Comma 3 5 6 3 2" xfId="12381" xr:uid="{E85D064D-9FE4-4505-8C83-101BA4171A83}"/>
    <cellStyle name="Comma 3 5 6 3 2 2" xfId="27792" xr:uid="{00648A07-07BE-4028-B7C8-DAC371F9A0CC}"/>
    <cellStyle name="Comma 3 5 6 3 2 2 2" xfId="58616" xr:uid="{C64EFBE6-7873-48B4-AD42-A4E7788061A7}"/>
    <cellStyle name="Comma 3 5 6 3 2 3" xfId="43206" xr:uid="{94F53402-43B1-4D67-B6C3-6C7EBEBD9DF2}"/>
    <cellStyle name="Comma 3 5 6 3 3" xfId="19983" xr:uid="{A11CA70D-C65F-4330-ADD9-5906FAA51102}"/>
    <cellStyle name="Comma 3 5 6 3 3 2" xfId="50807" xr:uid="{4A398CEC-C17E-47E9-B559-EA5945CB2286}"/>
    <cellStyle name="Comma 3 5 6 3 4" xfId="35397" xr:uid="{95B8166A-4668-45B0-B84B-98339BD0F67D}"/>
    <cellStyle name="Comma 3 5 6 4" xfId="8578" xr:uid="{B237A74A-665F-4421-ACA2-6120D26B1A90}"/>
    <cellStyle name="Comma 3 5 6 4 2" xfId="23989" xr:uid="{A18473E5-D944-4227-B9EF-E0C3ED0E6E8C}"/>
    <cellStyle name="Comma 3 5 6 4 2 2" xfId="54813" xr:uid="{D3A68FEC-5B3B-4C85-8A8F-CF08BD75CB2B}"/>
    <cellStyle name="Comma 3 5 6 4 3" xfId="39403" xr:uid="{4291DA88-6878-47BF-8967-E50979E23C55}"/>
    <cellStyle name="Comma 3 5 6 5" xfId="16180" xr:uid="{7CB52476-3283-4B0D-94CB-0868AAC1884A}"/>
    <cellStyle name="Comma 3 5 6 5 2" xfId="47004" xr:uid="{3333BB8C-1439-4534-8504-5B03B9466D30}"/>
    <cellStyle name="Comma 3 5 6 6" xfId="31594" xr:uid="{A81C0474-BDA4-4D13-8DDB-D70507AA1F72}"/>
    <cellStyle name="Comma 3 5 7" xfId="1400" xr:uid="{BF1D132B-7BEA-4CE4-993C-D914C6DB476D}"/>
    <cellStyle name="Comma 3 5 7 2" xfId="3299" xr:uid="{5E0E9319-C2B4-4682-AC78-016FA60540D9}"/>
    <cellStyle name="Comma 3 5 7 2 2" xfId="7102" xr:uid="{87945A4E-319A-4984-BA2F-EFB0A693254D}"/>
    <cellStyle name="Comma 3 5 7 2 2 2" xfId="14913" xr:uid="{14D36A08-274D-4175-94B0-FEABCFDAB34D}"/>
    <cellStyle name="Comma 3 5 7 2 2 2 2" xfId="30324" xr:uid="{F5CA4A72-E241-46A1-9E77-3170942ADC0D}"/>
    <cellStyle name="Comma 3 5 7 2 2 2 2 2" xfId="61148" xr:uid="{1E00CE9E-363C-4797-9F05-6CE672F5D11A}"/>
    <cellStyle name="Comma 3 5 7 2 2 2 3" xfId="45738" xr:uid="{40AA524F-1B22-4E64-8381-4002D8C85863}"/>
    <cellStyle name="Comma 3 5 7 2 2 3" xfId="22515" xr:uid="{05426DC4-0FE5-4C42-9931-6AE6FC1C851E}"/>
    <cellStyle name="Comma 3 5 7 2 2 3 2" xfId="53339" xr:uid="{E36CBCFE-5E55-4965-90FE-8952B914C24E}"/>
    <cellStyle name="Comma 3 5 7 2 2 4" xfId="37929" xr:uid="{ABFBA445-3EAC-433A-9163-0EAFF7B587C4}"/>
    <cellStyle name="Comma 3 5 7 2 3" xfId="11110" xr:uid="{0E5D27B8-80BF-476E-A710-1EE7CB1C9307}"/>
    <cellStyle name="Comma 3 5 7 2 3 2" xfId="26521" xr:uid="{D93EDCEF-C67A-47C4-AC4E-2695D758BB1B}"/>
    <cellStyle name="Comma 3 5 7 2 3 2 2" xfId="57345" xr:uid="{A1C00CE0-4E45-4728-9B7A-068F4266D6EC}"/>
    <cellStyle name="Comma 3 5 7 2 3 3" xfId="41935" xr:uid="{7411E34E-1E85-4EE8-ABBA-2397B815CE99}"/>
    <cellStyle name="Comma 3 5 7 2 4" xfId="18712" xr:uid="{A40DA603-5298-4A47-84B6-B589B67C5AC4}"/>
    <cellStyle name="Comma 3 5 7 2 4 2" xfId="49536" xr:uid="{D68CA72F-F323-48F3-BCD8-4F0BBABF4496}"/>
    <cellStyle name="Comma 3 5 7 2 5" xfId="34126" xr:uid="{CC9DD99D-AA7D-465A-855A-5FB783A13806}"/>
    <cellStyle name="Comma 3 5 7 3" xfId="5203" xr:uid="{316DE740-BD1F-48DF-B7F2-B503BB999AE0}"/>
    <cellStyle name="Comma 3 5 7 3 2" xfId="13014" xr:uid="{B8A5C81E-CA5D-4518-A290-C9AA23072355}"/>
    <cellStyle name="Comma 3 5 7 3 2 2" xfId="28425" xr:uid="{8307FF5E-6F1D-47E4-8D3F-2578CC103291}"/>
    <cellStyle name="Comma 3 5 7 3 2 2 2" xfId="59249" xr:uid="{3849192A-00C9-4CEC-82EE-BF96E7A34D9D}"/>
    <cellStyle name="Comma 3 5 7 3 2 3" xfId="43839" xr:uid="{4C1046A7-2085-4A48-880F-A8B0D6A3C39B}"/>
    <cellStyle name="Comma 3 5 7 3 3" xfId="20616" xr:uid="{1DD3D770-DB1A-4DB7-89EA-D92B0933B97A}"/>
    <cellStyle name="Comma 3 5 7 3 3 2" xfId="51440" xr:uid="{F6790ED6-C4EB-44F3-B8FD-5C81D97A02C2}"/>
    <cellStyle name="Comma 3 5 7 3 4" xfId="36030" xr:uid="{8C2F3338-BAD9-4010-AFBB-1F018754EA75}"/>
    <cellStyle name="Comma 3 5 7 4" xfId="9211" xr:uid="{51F61F79-A041-41D0-B088-2EECAEDDB95C}"/>
    <cellStyle name="Comma 3 5 7 4 2" xfId="24622" xr:uid="{6C807950-2FEB-442C-B474-2916ACD33089}"/>
    <cellStyle name="Comma 3 5 7 4 2 2" xfId="55446" xr:uid="{55988C1C-767D-4438-9D26-0D6933E2D754}"/>
    <cellStyle name="Comma 3 5 7 4 3" xfId="40036" xr:uid="{D8F30D42-376C-4087-AFCC-B37CFD607504}"/>
    <cellStyle name="Comma 3 5 7 5" xfId="16813" xr:uid="{6F0682BD-3166-4136-9D70-19451D2A5411}"/>
    <cellStyle name="Comma 3 5 7 5 2" xfId="47637" xr:uid="{3202AF18-95CE-49CB-936E-A8DAF6A8CDB7}"/>
    <cellStyle name="Comma 3 5 7 6" xfId="32227" xr:uid="{EE0EB5A6-C7FF-4D95-AE56-9280072F3407}"/>
    <cellStyle name="Comma 3 5 8" xfId="2033" xr:uid="{868ADA0C-52A0-43C7-910A-FE0FFC5342C1}"/>
    <cellStyle name="Comma 3 5 8 2" xfId="5836" xr:uid="{D2D445C9-C625-44B6-BCDB-3CCA7BB2CC57}"/>
    <cellStyle name="Comma 3 5 8 2 2" xfId="13647" xr:uid="{0F46801D-0489-46AB-887F-31AA8CF2B8E2}"/>
    <cellStyle name="Comma 3 5 8 2 2 2" xfId="29058" xr:uid="{59ED9F81-BDD9-41FA-9227-CBADCA941231}"/>
    <cellStyle name="Comma 3 5 8 2 2 2 2" xfId="59882" xr:uid="{1ED35D22-8BA7-4161-ACC1-61222DF60CB2}"/>
    <cellStyle name="Comma 3 5 8 2 2 3" xfId="44472" xr:uid="{AE81346C-459F-4081-A548-27FD085B6115}"/>
    <cellStyle name="Comma 3 5 8 2 3" xfId="21249" xr:uid="{96C6C719-FEBB-40FA-BA4E-0C45295147B7}"/>
    <cellStyle name="Comma 3 5 8 2 3 2" xfId="52073" xr:uid="{4E486AD5-4655-4696-AA65-18A51D92A457}"/>
    <cellStyle name="Comma 3 5 8 2 4" xfId="36663" xr:uid="{484FA257-DD2E-4A67-9FC0-F275715CFC77}"/>
    <cellStyle name="Comma 3 5 8 3" xfId="9844" xr:uid="{1E0AC204-737D-4A0A-8BC0-02C9E08AA1ED}"/>
    <cellStyle name="Comma 3 5 8 3 2" xfId="25255" xr:uid="{2F4C3020-DA71-4686-958B-38A805BCCA97}"/>
    <cellStyle name="Comma 3 5 8 3 2 2" xfId="56079" xr:uid="{82E32D1E-B3C6-4E15-BBC3-F3F60417E450}"/>
    <cellStyle name="Comma 3 5 8 3 3" xfId="40669" xr:uid="{341D14E8-E545-48B1-9589-DC23663E22C9}"/>
    <cellStyle name="Comma 3 5 8 4" xfId="17446" xr:uid="{36362E55-8A9F-4F56-BE0D-AB6A99835457}"/>
    <cellStyle name="Comma 3 5 8 4 2" xfId="48270" xr:uid="{119248E3-BB8D-4B59-964F-D9E0954E0556}"/>
    <cellStyle name="Comma 3 5 8 5" xfId="32860" xr:uid="{6BFC373E-4C7D-47A4-B920-C721845A1930}"/>
    <cellStyle name="Comma 3 5 9" xfId="3937" xr:uid="{DA32CF5C-7202-42FF-BA41-EB35939ABAF8}"/>
    <cellStyle name="Comma 3 5 9 2" xfId="11748" xr:uid="{B1728E4E-58BC-4C11-A1A4-117727FBF689}"/>
    <cellStyle name="Comma 3 5 9 2 2" xfId="27159" xr:uid="{4896603F-4B7F-4042-A5F3-753F1A9CFB86}"/>
    <cellStyle name="Comma 3 5 9 2 2 2" xfId="57983" xr:uid="{AE0290CE-E983-4142-BF6A-180386A72E39}"/>
    <cellStyle name="Comma 3 5 9 2 3" xfId="42573" xr:uid="{2B227A4E-1FFF-42B7-A02E-12C54DE6F635}"/>
    <cellStyle name="Comma 3 5 9 3" xfId="19350" xr:uid="{483088AA-737A-4E07-B7AE-F4BDC75AEC26}"/>
    <cellStyle name="Comma 3 5 9 3 2" xfId="50174" xr:uid="{CBCBDBA3-68EB-4BC6-B45A-03A903D6B24F}"/>
    <cellStyle name="Comma 3 5 9 4" xfId="34764" xr:uid="{6CA2F96E-2BFA-4F31-9FDA-2589EDA42C33}"/>
    <cellStyle name="Comma 3 6" xfId="218" xr:uid="{4743119E-8FD8-4606-B2CD-3F3C7EA79E9D}"/>
    <cellStyle name="Comma 3 6 10" xfId="15632" xr:uid="{E6A829F0-BBD7-4745-9814-99DBB4C3FA04}"/>
    <cellStyle name="Comma 3 6 10 2" xfId="46456" xr:uid="{38C453EC-73C1-4614-A50B-F15466075B8E}"/>
    <cellStyle name="Comma 3 6 11" xfId="31046" xr:uid="{B93E30D9-3CE2-4640-A3F8-A9290C769B97}"/>
    <cellStyle name="Comma 3 6 2" xfId="641" xr:uid="{4F745C11-EDEC-47D0-809B-B6A8C1AF1B5D}"/>
    <cellStyle name="Comma 3 6 2 2" xfId="1274" xr:uid="{78CDE271-72F0-4E3C-AC99-76A8A5211440}"/>
    <cellStyle name="Comma 3 6 2 2 2" xfId="3173" xr:uid="{B4FDD8B9-9E0E-4AB9-B47D-C96BA5C54BAE}"/>
    <cellStyle name="Comma 3 6 2 2 2 2" xfId="6976" xr:uid="{A6CC9272-6FF2-482B-8784-22AFBB21C22C}"/>
    <cellStyle name="Comma 3 6 2 2 2 2 2" xfId="14787" xr:uid="{A164F0D2-263C-44AF-9C44-8161FE44B69F}"/>
    <cellStyle name="Comma 3 6 2 2 2 2 2 2" xfId="30198" xr:uid="{20685B8B-7C12-4629-9505-2C28CB997E98}"/>
    <cellStyle name="Comma 3 6 2 2 2 2 2 2 2" xfId="61022" xr:uid="{F0D495A5-3326-41BD-8093-40DA6972E61D}"/>
    <cellStyle name="Comma 3 6 2 2 2 2 2 3" xfId="45612" xr:uid="{BF39BA3C-ED6E-41D0-B609-F0507CE6E731}"/>
    <cellStyle name="Comma 3 6 2 2 2 2 3" xfId="22389" xr:uid="{BBA7AEF1-41E4-4D7C-8DCC-C4602358FDC9}"/>
    <cellStyle name="Comma 3 6 2 2 2 2 3 2" xfId="53213" xr:uid="{FA37FAD8-3B94-4E11-93D6-68B361EAC342}"/>
    <cellStyle name="Comma 3 6 2 2 2 2 4" xfId="37803" xr:uid="{1BF97133-4150-4D69-A121-4A41A2869C03}"/>
    <cellStyle name="Comma 3 6 2 2 2 3" xfId="10984" xr:uid="{09899C28-5D52-4421-84A1-45B3C3325C85}"/>
    <cellStyle name="Comma 3 6 2 2 2 3 2" xfId="26395" xr:uid="{1BB3BD1B-AB4D-493C-B5EA-704459108076}"/>
    <cellStyle name="Comma 3 6 2 2 2 3 2 2" xfId="57219" xr:uid="{7688C07A-D322-4837-8F1D-E440E32EEDB6}"/>
    <cellStyle name="Comma 3 6 2 2 2 3 3" xfId="41809" xr:uid="{3F280A65-EE50-4A69-B07F-B8C79197EB27}"/>
    <cellStyle name="Comma 3 6 2 2 2 4" xfId="18586" xr:uid="{7AB2BD42-702F-4D0F-9A40-9FB00F2EC6E6}"/>
    <cellStyle name="Comma 3 6 2 2 2 4 2" xfId="49410" xr:uid="{95754930-4DDC-4599-BBDF-7579C23C3B40}"/>
    <cellStyle name="Comma 3 6 2 2 2 5" xfId="34000" xr:uid="{64C1A91C-07E0-4D7C-AB4F-D20EBA006457}"/>
    <cellStyle name="Comma 3 6 2 2 3" xfId="5077" xr:uid="{E93B5C03-0294-4394-8E03-46A16D05AE5D}"/>
    <cellStyle name="Comma 3 6 2 2 3 2" xfId="12888" xr:uid="{62E0F841-574B-4ECB-B1C3-E59D22C5C488}"/>
    <cellStyle name="Comma 3 6 2 2 3 2 2" xfId="28299" xr:uid="{10D11064-0454-4991-A50B-3D00405335AC}"/>
    <cellStyle name="Comma 3 6 2 2 3 2 2 2" xfId="59123" xr:uid="{9F3C5302-8299-40EE-B5DE-E310025CF7B3}"/>
    <cellStyle name="Comma 3 6 2 2 3 2 3" xfId="43713" xr:uid="{C6685BE7-9316-400E-AB5A-087E25B9293F}"/>
    <cellStyle name="Comma 3 6 2 2 3 3" xfId="20490" xr:uid="{4A1B1D84-B3D4-48A1-89F8-92FF0A40F4D2}"/>
    <cellStyle name="Comma 3 6 2 2 3 3 2" xfId="51314" xr:uid="{DE366920-86B6-4553-957D-9211E75EFCA6}"/>
    <cellStyle name="Comma 3 6 2 2 3 4" xfId="35904" xr:uid="{ECEBD00E-F96E-4801-9622-16C50A97023D}"/>
    <cellStyle name="Comma 3 6 2 2 4" xfId="9085" xr:uid="{A62EF7A0-EE59-427E-B2E7-613AEB261845}"/>
    <cellStyle name="Comma 3 6 2 2 4 2" xfId="24496" xr:uid="{8C6573D8-5272-4043-96FA-F1195E8BF4F8}"/>
    <cellStyle name="Comma 3 6 2 2 4 2 2" xfId="55320" xr:uid="{052640EA-2E65-4E0C-9419-D3459C9CD0F4}"/>
    <cellStyle name="Comma 3 6 2 2 4 3" xfId="39910" xr:uid="{58145DCC-8EC7-4124-BDE8-04FF1BC9528E}"/>
    <cellStyle name="Comma 3 6 2 2 5" xfId="16687" xr:uid="{81797AA3-CF0E-4621-BD8D-2E0F0A895775}"/>
    <cellStyle name="Comma 3 6 2 2 5 2" xfId="47511" xr:uid="{6A55FE99-7242-4D45-AD49-0F5A55FD5349}"/>
    <cellStyle name="Comma 3 6 2 2 6" xfId="32101" xr:uid="{0A79D836-7E77-4DA4-AFCF-305A7CC64EB9}"/>
    <cellStyle name="Comma 3 6 2 3" xfId="1907" xr:uid="{02CF1EAD-C305-442C-B09B-16BAFAA6CEC9}"/>
    <cellStyle name="Comma 3 6 2 3 2" xfId="3806" xr:uid="{A54EF8EA-A9C9-452F-9AA2-33C6F322FB87}"/>
    <cellStyle name="Comma 3 6 2 3 2 2" xfId="7609" xr:uid="{E4F44924-EBCB-42AC-8643-CAA52A3D4A22}"/>
    <cellStyle name="Comma 3 6 2 3 2 2 2" xfId="15420" xr:uid="{813657A9-5189-41F7-8447-FBE8DF569A1F}"/>
    <cellStyle name="Comma 3 6 2 3 2 2 2 2" xfId="30831" xr:uid="{878199E3-E5FA-4530-8C4A-AE9C1836F7F2}"/>
    <cellStyle name="Comma 3 6 2 3 2 2 2 2 2" xfId="61655" xr:uid="{19DE5125-734A-40FA-B68D-C3333CA53784}"/>
    <cellStyle name="Comma 3 6 2 3 2 2 2 3" xfId="46245" xr:uid="{600DC148-A8D2-4011-B5FB-03E4679B953F}"/>
    <cellStyle name="Comma 3 6 2 3 2 2 3" xfId="23022" xr:uid="{1A26B3D1-6B6A-48B6-9A31-A5109A7BD71A}"/>
    <cellStyle name="Comma 3 6 2 3 2 2 3 2" xfId="53846" xr:uid="{7A9D5142-F1CD-404D-B7CB-BDAD9F1C5D9F}"/>
    <cellStyle name="Comma 3 6 2 3 2 2 4" xfId="38436" xr:uid="{45F9CF10-3E18-4558-9486-599730AA7667}"/>
    <cellStyle name="Comma 3 6 2 3 2 3" xfId="11617" xr:uid="{18878294-3228-40BD-A47A-EA6A8376FA05}"/>
    <cellStyle name="Comma 3 6 2 3 2 3 2" xfId="27028" xr:uid="{863F0F2B-9407-42BD-AA3C-0BF88EF71CED}"/>
    <cellStyle name="Comma 3 6 2 3 2 3 2 2" xfId="57852" xr:uid="{7705C397-4BF2-43EA-B7F4-FBFFB894DE3E}"/>
    <cellStyle name="Comma 3 6 2 3 2 3 3" xfId="42442" xr:uid="{E1FBDF01-81BD-4FAC-9213-4A2FD42A0E3F}"/>
    <cellStyle name="Comma 3 6 2 3 2 4" xfId="19219" xr:uid="{B1231B51-20F5-431A-99B2-076BEAB910D0}"/>
    <cellStyle name="Comma 3 6 2 3 2 4 2" xfId="50043" xr:uid="{E18262B5-2918-4863-8F1C-6E0EDFE0D518}"/>
    <cellStyle name="Comma 3 6 2 3 2 5" xfId="34633" xr:uid="{FD97F6A4-9C6B-4DF8-88D2-3652B03A42C3}"/>
    <cellStyle name="Comma 3 6 2 3 3" xfId="5710" xr:uid="{06B3BBA1-070F-488A-BB9D-0DA51F10A1CC}"/>
    <cellStyle name="Comma 3 6 2 3 3 2" xfId="13521" xr:uid="{65A66591-415B-41F5-819D-6201C14BE8FB}"/>
    <cellStyle name="Comma 3 6 2 3 3 2 2" xfId="28932" xr:uid="{78849D5F-6C2D-4D07-951A-58E738FDD884}"/>
    <cellStyle name="Comma 3 6 2 3 3 2 2 2" xfId="59756" xr:uid="{08C1706D-DDC5-4C66-9DEB-83C928F15264}"/>
    <cellStyle name="Comma 3 6 2 3 3 2 3" xfId="44346" xr:uid="{22DF1B0C-A713-4B15-9101-2C1533804327}"/>
    <cellStyle name="Comma 3 6 2 3 3 3" xfId="21123" xr:uid="{A7F23678-43EB-4720-B766-8569F35E1731}"/>
    <cellStyle name="Comma 3 6 2 3 3 3 2" xfId="51947" xr:uid="{B58617D2-5848-46A1-B575-5B89462DD023}"/>
    <cellStyle name="Comma 3 6 2 3 3 4" xfId="36537" xr:uid="{6A66E454-1D84-4EBD-97E1-CC883CDF1F7C}"/>
    <cellStyle name="Comma 3 6 2 3 4" xfId="9718" xr:uid="{01FFF687-10B3-4468-B3E4-B14F7C325FB6}"/>
    <cellStyle name="Comma 3 6 2 3 4 2" xfId="25129" xr:uid="{EC4D72BC-92F3-4A49-9E92-ECF97B3DB4D6}"/>
    <cellStyle name="Comma 3 6 2 3 4 2 2" xfId="55953" xr:uid="{C8800172-05A9-4CF2-8533-B281C881F465}"/>
    <cellStyle name="Comma 3 6 2 3 4 3" xfId="40543" xr:uid="{643B144F-0F44-415B-B38A-D54E616C39C5}"/>
    <cellStyle name="Comma 3 6 2 3 5" xfId="17320" xr:uid="{91BAAF2B-58FD-495B-A4B1-2DDA8DA50645}"/>
    <cellStyle name="Comma 3 6 2 3 5 2" xfId="48144" xr:uid="{7691729B-D628-4651-8090-C1C9A55F62BF}"/>
    <cellStyle name="Comma 3 6 2 3 6" xfId="32734" xr:uid="{03BCCDFA-13BF-4FD4-9474-58E34254C97A}"/>
    <cellStyle name="Comma 3 6 2 4" xfId="2540" xr:uid="{80CC6929-287F-4663-AA7E-751BDA9B2C18}"/>
    <cellStyle name="Comma 3 6 2 4 2" xfId="6343" xr:uid="{ECCFE7BD-C9A0-49FD-ADAD-273615A990E0}"/>
    <cellStyle name="Comma 3 6 2 4 2 2" xfId="14154" xr:uid="{7E280CA3-DD5F-427C-A69E-E438DE0122CA}"/>
    <cellStyle name="Comma 3 6 2 4 2 2 2" xfId="29565" xr:uid="{69F95E24-7953-41FA-AFDC-7045E77937E7}"/>
    <cellStyle name="Comma 3 6 2 4 2 2 2 2" xfId="60389" xr:uid="{2A7AED99-C872-4057-817F-E25DFF6BE64A}"/>
    <cellStyle name="Comma 3 6 2 4 2 2 3" xfId="44979" xr:uid="{193D96E3-8D0B-4D95-B6A7-4ADB0B60F4C6}"/>
    <cellStyle name="Comma 3 6 2 4 2 3" xfId="21756" xr:uid="{B3E1FFC5-37EE-45C3-9C89-8866F8480D47}"/>
    <cellStyle name="Comma 3 6 2 4 2 3 2" xfId="52580" xr:uid="{C2C1A601-7FC1-49CD-A5DD-5E358B2A865E}"/>
    <cellStyle name="Comma 3 6 2 4 2 4" xfId="37170" xr:uid="{2BC2FD94-3F5F-4DC5-BA1A-B40ED002536B}"/>
    <cellStyle name="Comma 3 6 2 4 3" xfId="10351" xr:uid="{3DE24289-25EB-40C5-B1D0-021775EF1515}"/>
    <cellStyle name="Comma 3 6 2 4 3 2" xfId="25762" xr:uid="{118A9824-DC2E-47E0-BDBC-D31A15FF8F79}"/>
    <cellStyle name="Comma 3 6 2 4 3 2 2" xfId="56586" xr:uid="{9FA9E508-F2AE-4EA7-8ED7-D166657546E5}"/>
    <cellStyle name="Comma 3 6 2 4 3 3" xfId="41176" xr:uid="{045648B4-3CB8-40FC-B611-6E0A1F8FD06B}"/>
    <cellStyle name="Comma 3 6 2 4 4" xfId="17953" xr:uid="{A7BF63A4-655A-4E29-99CB-7E6797F642EF}"/>
    <cellStyle name="Comma 3 6 2 4 4 2" xfId="48777" xr:uid="{8935E1E4-AE63-42A3-A1B2-343D8303B755}"/>
    <cellStyle name="Comma 3 6 2 4 5" xfId="33367" xr:uid="{968844EF-4119-4CE9-BE53-36EBA32C765E}"/>
    <cellStyle name="Comma 3 6 2 5" xfId="4444" xr:uid="{075F0EB6-8547-471D-B844-76435116344E}"/>
    <cellStyle name="Comma 3 6 2 5 2" xfId="12255" xr:uid="{C1CFD039-1A78-41F7-A716-BF122D61B7BF}"/>
    <cellStyle name="Comma 3 6 2 5 2 2" xfId="27666" xr:uid="{FF3F7316-9BB4-458C-A487-140FBBA59C22}"/>
    <cellStyle name="Comma 3 6 2 5 2 2 2" xfId="58490" xr:uid="{B93B936B-67F9-48E4-88FD-C997D1F9A339}"/>
    <cellStyle name="Comma 3 6 2 5 2 3" xfId="43080" xr:uid="{D6AE3671-D447-465B-BC51-85B9EC6ACA39}"/>
    <cellStyle name="Comma 3 6 2 5 3" xfId="19857" xr:uid="{DB2EF83C-2DEB-490C-A5DE-0D98DF2A1D32}"/>
    <cellStyle name="Comma 3 6 2 5 3 2" xfId="50681" xr:uid="{47B0DF95-2CDE-4E08-AE9E-2F32A0B5CF19}"/>
    <cellStyle name="Comma 3 6 2 5 4" xfId="35271" xr:uid="{69802B59-77F8-49A6-8280-3DF53B2EE647}"/>
    <cellStyle name="Comma 3 6 2 6" xfId="8452" xr:uid="{1EA1CEFF-A778-40FF-AD6A-44769BE305F5}"/>
    <cellStyle name="Comma 3 6 2 6 2" xfId="23863" xr:uid="{E8A150F4-9FC6-47A9-B6A6-5B63525CBA81}"/>
    <cellStyle name="Comma 3 6 2 6 2 2" xfId="54687" xr:uid="{C8015357-C343-4CFD-B53B-837187877C49}"/>
    <cellStyle name="Comma 3 6 2 6 3" xfId="39277" xr:uid="{B9008A7C-9FCB-4C0D-B3FC-0A1B68E0DEB9}"/>
    <cellStyle name="Comma 3 6 2 7" xfId="16054" xr:uid="{AD7C93D7-4DAF-4A5A-9D94-AA5399293E3B}"/>
    <cellStyle name="Comma 3 6 2 7 2" xfId="46878" xr:uid="{C8338675-1FF3-49BC-A15B-B77E9C864D7D}"/>
    <cellStyle name="Comma 3 6 2 8" xfId="31468" xr:uid="{D9C9A02C-B719-4677-AA09-EA95D3E56234}"/>
    <cellStyle name="Comma 3 6 3" xfId="432" xr:uid="{A63124CA-55D3-49EB-9A2C-D469AEE87AD5}"/>
    <cellStyle name="Comma 3 6 3 2" xfId="1065" xr:uid="{CFACFD18-5FBF-47A3-9AC8-A134CB07D28B}"/>
    <cellStyle name="Comma 3 6 3 2 2" xfId="2964" xr:uid="{741B28D2-60B8-47D6-9FE3-DBC607A004B3}"/>
    <cellStyle name="Comma 3 6 3 2 2 2" xfId="6767" xr:uid="{FFE03284-5489-4662-9F6B-614610FBB4F3}"/>
    <cellStyle name="Comma 3 6 3 2 2 2 2" xfId="14578" xr:uid="{AB782751-E29D-4EC2-A9E4-476BF81FC078}"/>
    <cellStyle name="Comma 3 6 3 2 2 2 2 2" xfId="29989" xr:uid="{C7D5C922-3302-4A3B-86A1-E94891196570}"/>
    <cellStyle name="Comma 3 6 3 2 2 2 2 2 2" xfId="60813" xr:uid="{59AB8867-733C-426F-AC3A-182A513679A1}"/>
    <cellStyle name="Comma 3 6 3 2 2 2 2 3" xfId="45403" xr:uid="{3181DC35-8A93-4ABE-B562-82E0E5458F72}"/>
    <cellStyle name="Comma 3 6 3 2 2 2 3" xfId="22180" xr:uid="{611B691E-5BDD-4E59-BE30-A52450011EAE}"/>
    <cellStyle name="Comma 3 6 3 2 2 2 3 2" xfId="53004" xr:uid="{86EA7B33-8BBD-4D73-BA9D-2AB155AA38A4}"/>
    <cellStyle name="Comma 3 6 3 2 2 2 4" xfId="37594" xr:uid="{D6EC913B-7C3C-45C2-A415-44FE74DBE0F5}"/>
    <cellStyle name="Comma 3 6 3 2 2 3" xfId="10775" xr:uid="{6CB94A96-3DC8-4BB5-B662-4BB4FC427E55}"/>
    <cellStyle name="Comma 3 6 3 2 2 3 2" xfId="26186" xr:uid="{DA00A49D-DE94-4D1A-84E4-7D468062F8C3}"/>
    <cellStyle name="Comma 3 6 3 2 2 3 2 2" xfId="57010" xr:uid="{32E96087-EA2D-4794-B73D-6A7C5071B3B3}"/>
    <cellStyle name="Comma 3 6 3 2 2 3 3" xfId="41600" xr:uid="{5E75017F-563F-4029-A119-4B2B330389D1}"/>
    <cellStyle name="Comma 3 6 3 2 2 4" xfId="18377" xr:uid="{EAF35C45-B3ED-4894-B899-E17686DC13C4}"/>
    <cellStyle name="Comma 3 6 3 2 2 4 2" xfId="49201" xr:uid="{093B4453-A4A1-4D58-8177-EAF103D2B9B3}"/>
    <cellStyle name="Comma 3 6 3 2 2 5" xfId="33791" xr:uid="{C869E8E7-8846-4B9A-8D7F-BFC9928FE39B}"/>
    <cellStyle name="Comma 3 6 3 2 3" xfId="4868" xr:uid="{2B908566-0CC7-4578-8CEB-1B6A72D005E9}"/>
    <cellStyle name="Comma 3 6 3 2 3 2" xfId="12679" xr:uid="{042D19A5-5918-40F7-BF17-1C29858BDBFB}"/>
    <cellStyle name="Comma 3 6 3 2 3 2 2" xfId="28090" xr:uid="{08D37D7E-4FA9-4A68-9F77-8ECF10C4C0E9}"/>
    <cellStyle name="Comma 3 6 3 2 3 2 2 2" xfId="58914" xr:uid="{890675D5-9608-4616-A62C-3818DC871096}"/>
    <cellStyle name="Comma 3 6 3 2 3 2 3" xfId="43504" xr:uid="{6D1C620A-F05F-41DE-8A18-7DEF50DB7C00}"/>
    <cellStyle name="Comma 3 6 3 2 3 3" xfId="20281" xr:uid="{771FFB76-16E5-4181-A4C1-E7D1DD1F6B8C}"/>
    <cellStyle name="Comma 3 6 3 2 3 3 2" xfId="51105" xr:uid="{3AB93A02-0FCA-4E95-9FA6-31D8C256EAA0}"/>
    <cellStyle name="Comma 3 6 3 2 3 4" xfId="35695" xr:uid="{4B2B042A-9EBA-4D1E-80CC-E21432354D68}"/>
    <cellStyle name="Comma 3 6 3 2 4" xfId="8876" xr:uid="{F60C67A3-AEDB-4A32-9B22-0FC48297A88C}"/>
    <cellStyle name="Comma 3 6 3 2 4 2" xfId="24287" xr:uid="{03A77E65-FD30-47C5-80EE-281ACF2A570A}"/>
    <cellStyle name="Comma 3 6 3 2 4 2 2" xfId="55111" xr:uid="{B9991EE2-53B7-4859-8C80-017AEDC3A71C}"/>
    <cellStyle name="Comma 3 6 3 2 4 3" xfId="39701" xr:uid="{E40AEA9C-1CE5-4B01-A454-47D36E044D03}"/>
    <cellStyle name="Comma 3 6 3 2 5" xfId="16478" xr:uid="{F81072DD-3BC5-4539-B004-99B0A28BA2F4}"/>
    <cellStyle name="Comma 3 6 3 2 5 2" xfId="47302" xr:uid="{D42D7FD9-567B-48A4-A246-A3F34A650111}"/>
    <cellStyle name="Comma 3 6 3 2 6" xfId="31892" xr:uid="{678BBF4F-E39F-48EE-AA3E-264FEBC3D22F}"/>
    <cellStyle name="Comma 3 6 3 3" xfId="1698" xr:uid="{7F4F23B4-31C7-400C-A1A7-49320CDE60B1}"/>
    <cellStyle name="Comma 3 6 3 3 2" xfId="3597" xr:uid="{35957C19-53B6-4577-8810-EB6107C1FAC0}"/>
    <cellStyle name="Comma 3 6 3 3 2 2" xfId="7400" xr:uid="{FBC8964C-BF8E-44FF-980C-A80B212A17D3}"/>
    <cellStyle name="Comma 3 6 3 3 2 2 2" xfId="15211" xr:uid="{78E4FBCC-DDB2-4F54-954E-D23F87807B18}"/>
    <cellStyle name="Comma 3 6 3 3 2 2 2 2" xfId="30622" xr:uid="{22A1CA28-BC85-44AD-A30C-819C0DB9B36A}"/>
    <cellStyle name="Comma 3 6 3 3 2 2 2 2 2" xfId="61446" xr:uid="{FF09326D-977B-4908-955C-186313A1812F}"/>
    <cellStyle name="Comma 3 6 3 3 2 2 2 3" xfId="46036" xr:uid="{E8A37DD9-7DC1-4319-B7BE-BFFDA11B50F0}"/>
    <cellStyle name="Comma 3 6 3 3 2 2 3" xfId="22813" xr:uid="{21DF83FD-6C68-46D3-B740-01BCF69D46AF}"/>
    <cellStyle name="Comma 3 6 3 3 2 2 3 2" xfId="53637" xr:uid="{77C75F98-9CCF-4EF1-BFF7-1AECA8AF380A}"/>
    <cellStyle name="Comma 3 6 3 3 2 2 4" xfId="38227" xr:uid="{BA3DF4E4-89B8-43B7-A936-CF4C427E5902}"/>
    <cellStyle name="Comma 3 6 3 3 2 3" xfId="11408" xr:uid="{067BAA85-9D29-4AFD-9569-DBEB4EC5A88D}"/>
    <cellStyle name="Comma 3 6 3 3 2 3 2" xfId="26819" xr:uid="{CC311F2C-0AA9-4019-8CE3-892B21C8AF0A}"/>
    <cellStyle name="Comma 3 6 3 3 2 3 2 2" xfId="57643" xr:uid="{2C366F04-2ABE-4E37-A2FA-1CD60459EE2D}"/>
    <cellStyle name="Comma 3 6 3 3 2 3 3" xfId="42233" xr:uid="{B826035F-57B4-4B84-A46E-6D1F5F56536B}"/>
    <cellStyle name="Comma 3 6 3 3 2 4" xfId="19010" xr:uid="{144D4120-8976-488C-9929-EB550F4A60BA}"/>
    <cellStyle name="Comma 3 6 3 3 2 4 2" xfId="49834" xr:uid="{97A07EA0-74A6-49B2-85D0-032EBA7075EF}"/>
    <cellStyle name="Comma 3 6 3 3 2 5" xfId="34424" xr:uid="{0D85D3FF-A9A7-45E9-B110-F55F669DB934}"/>
    <cellStyle name="Comma 3 6 3 3 3" xfId="5501" xr:uid="{351CF0E2-41DB-451E-9BF8-D409AF97E8B8}"/>
    <cellStyle name="Comma 3 6 3 3 3 2" xfId="13312" xr:uid="{119B65EE-37F4-4A0B-98B7-6B8C3512D42E}"/>
    <cellStyle name="Comma 3 6 3 3 3 2 2" xfId="28723" xr:uid="{91A6F3C9-DCAB-4B1D-809C-C456E5E1F8B3}"/>
    <cellStyle name="Comma 3 6 3 3 3 2 2 2" xfId="59547" xr:uid="{D80B681E-248F-4536-A2A4-9263D036F8CA}"/>
    <cellStyle name="Comma 3 6 3 3 3 2 3" xfId="44137" xr:uid="{731F6F0A-DA04-4F44-96A9-B0B35F6C1725}"/>
    <cellStyle name="Comma 3 6 3 3 3 3" xfId="20914" xr:uid="{B06F61F6-E90B-414D-8112-F76B1938BC31}"/>
    <cellStyle name="Comma 3 6 3 3 3 3 2" xfId="51738" xr:uid="{21833244-B3CE-477E-AFE5-69D65437FA57}"/>
    <cellStyle name="Comma 3 6 3 3 3 4" xfId="36328" xr:uid="{C4F1D3F0-67CE-49DA-A8A1-0E06A3AB6E26}"/>
    <cellStyle name="Comma 3 6 3 3 4" xfId="9509" xr:uid="{3BDCF986-8EFE-4683-B1A8-6D4805CE5364}"/>
    <cellStyle name="Comma 3 6 3 3 4 2" xfId="24920" xr:uid="{76173CC1-AE88-49F9-ADCF-1903BFBF3CDC}"/>
    <cellStyle name="Comma 3 6 3 3 4 2 2" xfId="55744" xr:uid="{64334D3A-0FCC-4523-BB68-9D7B1549AAB4}"/>
    <cellStyle name="Comma 3 6 3 3 4 3" xfId="40334" xr:uid="{532235B8-ADB6-4EE1-AE12-9019235DD0CB}"/>
    <cellStyle name="Comma 3 6 3 3 5" xfId="17111" xr:uid="{763A0CA9-7B44-4E0E-AE6D-EDBFC7AA5011}"/>
    <cellStyle name="Comma 3 6 3 3 5 2" xfId="47935" xr:uid="{F36A0317-B44B-4D74-9E21-EF92F8FEAB4D}"/>
    <cellStyle name="Comma 3 6 3 3 6" xfId="32525" xr:uid="{B6635321-9FB5-4088-AD9F-CA0F943AE65F}"/>
    <cellStyle name="Comma 3 6 3 4" xfId="2331" xr:uid="{8D409051-5EBB-4FF7-B8AF-AB2D2DAF4CC3}"/>
    <cellStyle name="Comma 3 6 3 4 2" xfId="6134" xr:uid="{099A3D3B-13AF-4345-BDBB-5F6E70BA4FF4}"/>
    <cellStyle name="Comma 3 6 3 4 2 2" xfId="13945" xr:uid="{82F462CB-57A1-4234-859F-73D8D4623D79}"/>
    <cellStyle name="Comma 3 6 3 4 2 2 2" xfId="29356" xr:uid="{3B4263AA-F5D4-46D5-8488-4DE5972B7732}"/>
    <cellStyle name="Comma 3 6 3 4 2 2 2 2" xfId="60180" xr:uid="{9A73567E-BAB8-4BEF-BB98-1C5ED0378DF3}"/>
    <cellStyle name="Comma 3 6 3 4 2 2 3" xfId="44770" xr:uid="{EC8D1929-C11B-400B-A25E-D7704DDA8851}"/>
    <cellStyle name="Comma 3 6 3 4 2 3" xfId="21547" xr:uid="{9AF7B0CC-A282-4028-8A70-3C168D67F54D}"/>
    <cellStyle name="Comma 3 6 3 4 2 3 2" xfId="52371" xr:uid="{5C4DDBCB-7520-4053-99A8-20B1E4086F68}"/>
    <cellStyle name="Comma 3 6 3 4 2 4" xfId="36961" xr:uid="{9D41F8BE-B68B-457B-B6A7-F59139203B5E}"/>
    <cellStyle name="Comma 3 6 3 4 3" xfId="10142" xr:uid="{DE9BE591-12B7-4744-B4C9-EC6B3DA3D2C1}"/>
    <cellStyle name="Comma 3 6 3 4 3 2" xfId="25553" xr:uid="{86297828-1E15-4D71-86D0-764C75674A7E}"/>
    <cellStyle name="Comma 3 6 3 4 3 2 2" xfId="56377" xr:uid="{07984AE2-2414-4B1D-BC69-2C331C2ACF0E}"/>
    <cellStyle name="Comma 3 6 3 4 3 3" xfId="40967" xr:uid="{BE85DAEE-F435-40A8-8E2B-53D2C5D3FF95}"/>
    <cellStyle name="Comma 3 6 3 4 4" xfId="17744" xr:uid="{E9F32E9F-3AD0-491C-AD7A-E87FD310FB28}"/>
    <cellStyle name="Comma 3 6 3 4 4 2" xfId="48568" xr:uid="{8FC6D296-5D0A-4651-A2CC-BE8FE36CE67F}"/>
    <cellStyle name="Comma 3 6 3 4 5" xfId="33158" xr:uid="{A9B2CCF0-32D0-4368-9A34-E4F57FDD08D2}"/>
    <cellStyle name="Comma 3 6 3 5" xfId="4235" xr:uid="{450B5187-CB60-4B00-B1D9-0F1DD8E847A0}"/>
    <cellStyle name="Comma 3 6 3 5 2" xfId="12046" xr:uid="{64DD16F1-7B5F-4784-92E1-A81E5CB7462E}"/>
    <cellStyle name="Comma 3 6 3 5 2 2" xfId="27457" xr:uid="{6FD1BB53-2340-4FE8-8EAE-D64A2550E8CD}"/>
    <cellStyle name="Comma 3 6 3 5 2 2 2" xfId="58281" xr:uid="{82232480-80A1-4038-9FEA-0C8E614E1CA6}"/>
    <cellStyle name="Comma 3 6 3 5 2 3" xfId="42871" xr:uid="{46F62E6C-3341-448D-89F6-89C8F1E24C07}"/>
    <cellStyle name="Comma 3 6 3 5 3" xfId="19648" xr:uid="{A4CD08AB-D527-48C4-AD89-F3A6D1A9D97A}"/>
    <cellStyle name="Comma 3 6 3 5 3 2" xfId="50472" xr:uid="{DF47C805-F072-429D-BC81-AC5D9D273C00}"/>
    <cellStyle name="Comma 3 6 3 5 4" xfId="35062" xr:uid="{CAF29200-C62A-477F-AEC2-7569F512FA4B}"/>
    <cellStyle name="Comma 3 6 3 6" xfId="8243" xr:uid="{747CB251-E1C6-4F5B-B62D-6B703BB9264B}"/>
    <cellStyle name="Comma 3 6 3 6 2" xfId="23654" xr:uid="{33CB5540-36DF-48DB-887D-1B37DD0F75F1}"/>
    <cellStyle name="Comma 3 6 3 6 2 2" xfId="54478" xr:uid="{05C93722-DA62-4719-AED4-A3943AB17A24}"/>
    <cellStyle name="Comma 3 6 3 6 3" xfId="39068" xr:uid="{9992142E-99AE-4490-AEB1-CFDFA6686C23}"/>
    <cellStyle name="Comma 3 6 3 7" xfId="15845" xr:uid="{326AE871-B7D8-4DEC-A1F5-800394712CDD}"/>
    <cellStyle name="Comma 3 6 3 7 2" xfId="46669" xr:uid="{7021C9A2-A54C-4D78-AAA2-F40AA6C36F4B}"/>
    <cellStyle name="Comma 3 6 3 8" xfId="31259" xr:uid="{BD548BAE-566F-4A15-949F-6395B00BCB24}"/>
    <cellStyle name="Comma 3 6 4" xfId="852" xr:uid="{AD87FE48-20F5-4164-A518-DBCD42BB4A3E}"/>
    <cellStyle name="Comma 3 6 4 2" xfId="2751" xr:uid="{54972502-966C-44DB-A422-BBE751E83C33}"/>
    <cellStyle name="Comma 3 6 4 2 2" xfId="6554" xr:uid="{27253980-BC7C-4A9B-A89A-5DFE3C455E4D}"/>
    <cellStyle name="Comma 3 6 4 2 2 2" xfId="14365" xr:uid="{39A37100-D60B-4571-8523-F46FC7FAA6F2}"/>
    <cellStyle name="Comma 3 6 4 2 2 2 2" xfId="29776" xr:uid="{26D4415C-4EF1-4D3E-840E-86C9806830B5}"/>
    <cellStyle name="Comma 3 6 4 2 2 2 2 2" xfId="60600" xr:uid="{5C5767EA-E7C6-403B-B322-DB948A3F4371}"/>
    <cellStyle name="Comma 3 6 4 2 2 2 3" xfId="45190" xr:uid="{6A5527D4-DCD1-4E37-8D6B-FCE53B83EEF1}"/>
    <cellStyle name="Comma 3 6 4 2 2 3" xfId="21967" xr:uid="{0C69D432-5C2C-4C00-9BA5-B448DC3862AB}"/>
    <cellStyle name="Comma 3 6 4 2 2 3 2" xfId="52791" xr:uid="{7DE2E79A-B394-4F16-BBB0-8FD58CA1871E}"/>
    <cellStyle name="Comma 3 6 4 2 2 4" xfId="37381" xr:uid="{74CD28DC-956A-4DE6-85DE-AFB34B01E78D}"/>
    <cellStyle name="Comma 3 6 4 2 3" xfId="10562" xr:uid="{50ACAB16-5D5B-4A6C-A7F1-A24DC124A9D0}"/>
    <cellStyle name="Comma 3 6 4 2 3 2" xfId="25973" xr:uid="{C45F9369-3D2B-4A34-A9F1-570201277D93}"/>
    <cellStyle name="Comma 3 6 4 2 3 2 2" xfId="56797" xr:uid="{C270B2EC-0D38-4844-8F01-D75369543915}"/>
    <cellStyle name="Comma 3 6 4 2 3 3" xfId="41387" xr:uid="{BC37ED25-0792-4D19-BE30-B1ACEB067AEE}"/>
    <cellStyle name="Comma 3 6 4 2 4" xfId="18164" xr:uid="{2C29F36A-FB4C-4CB3-BF4D-31A6220822C3}"/>
    <cellStyle name="Comma 3 6 4 2 4 2" xfId="48988" xr:uid="{3AD1F71A-BD13-4D92-8661-3A21A07F8343}"/>
    <cellStyle name="Comma 3 6 4 2 5" xfId="33578" xr:uid="{F53E040A-D401-4A13-A2AA-29B5BD59FCFF}"/>
    <cellStyle name="Comma 3 6 4 3" xfId="4655" xr:uid="{705B284C-E351-4CD1-91CB-92D49CAD6166}"/>
    <cellStyle name="Comma 3 6 4 3 2" xfId="12466" xr:uid="{FF44E5CA-D668-4F2A-A738-5C1626BFC5D3}"/>
    <cellStyle name="Comma 3 6 4 3 2 2" xfId="27877" xr:uid="{3CC12555-2EA6-4C3D-9105-F0D2F4EB89FA}"/>
    <cellStyle name="Comma 3 6 4 3 2 2 2" xfId="58701" xr:uid="{B7355BEB-A21B-44F0-B137-2370A70B2407}"/>
    <cellStyle name="Comma 3 6 4 3 2 3" xfId="43291" xr:uid="{819CDB62-54D5-4856-AF92-85906C4D1F0D}"/>
    <cellStyle name="Comma 3 6 4 3 3" xfId="20068" xr:uid="{5B4D38A8-0045-4A17-8C0E-6B975DFC18BA}"/>
    <cellStyle name="Comma 3 6 4 3 3 2" xfId="50892" xr:uid="{416EEF7D-4D08-495D-9509-FFBFD6125A57}"/>
    <cellStyle name="Comma 3 6 4 3 4" xfId="35482" xr:uid="{232B3516-1D2A-47F0-AEDC-6EE6947A41A4}"/>
    <cellStyle name="Comma 3 6 4 4" xfId="8663" xr:uid="{02EEA6E7-FD44-426F-AC38-8BA44CCE8F02}"/>
    <cellStyle name="Comma 3 6 4 4 2" xfId="24074" xr:uid="{544CAECD-769C-4C65-852B-628031E1217B}"/>
    <cellStyle name="Comma 3 6 4 4 2 2" xfId="54898" xr:uid="{0C7BCB82-A1B5-417C-845E-447855FBBC8F}"/>
    <cellStyle name="Comma 3 6 4 4 3" xfId="39488" xr:uid="{2B6003CA-B67C-4556-AE6C-7927607D48ED}"/>
    <cellStyle name="Comma 3 6 4 5" xfId="16265" xr:uid="{1BD177EB-12E2-4BCC-8DB2-38CDB6170A65}"/>
    <cellStyle name="Comma 3 6 4 5 2" xfId="47089" xr:uid="{A59CB3F1-9AFF-4D47-A4A5-57645F56114B}"/>
    <cellStyle name="Comma 3 6 4 6" xfId="31679" xr:uid="{C427D138-9C21-43B4-B234-EE84256EBC80}"/>
    <cellStyle name="Comma 3 6 5" xfId="1485" xr:uid="{4EE1CB96-C1DA-4518-9A82-6A3BBA848638}"/>
    <cellStyle name="Comma 3 6 5 2" xfId="3384" xr:uid="{BB4E2BE7-6BF6-422B-875C-EFCE54474519}"/>
    <cellStyle name="Comma 3 6 5 2 2" xfId="7187" xr:uid="{2E4CD9E7-931B-4932-86AF-9C08FDC298DF}"/>
    <cellStyle name="Comma 3 6 5 2 2 2" xfId="14998" xr:uid="{17BDEBD4-6A36-41CD-932C-A1E466B9FA31}"/>
    <cellStyle name="Comma 3 6 5 2 2 2 2" xfId="30409" xr:uid="{41709523-4DDA-4F80-AB39-299E6C86B12E}"/>
    <cellStyle name="Comma 3 6 5 2 2 2 2 2" xfId="61233" xr:uid="{78764FC2-BED8-4F3F-9CDA-A0C2F3F37F1A}"/>
    <cellStyle name="Comma 3 6 5 2 2 2 3" xfId="45823" xr:uid="{220CDA52-B7D9-469C-9345-8DA6FEB1A9D7}"/>
    <cellStyle name="Comma 3 6 5 2 2 3" xfId="22600" xr:uid="{646E12D0-74E5-4A6F-9A0C-E927749516C9}"/>
    <cellStyle name="Comma 3 6 5 2 2 3 2" xfId="53424" xr:uid="{0B7ADEA1-DA1C-4E62-8EA9-1ADC9999DB33}"/>
    <cellStyle name="Comma 3 6 5 2 2 4" xfId="38014" xr:uid="{A5A4411C-5E8E-4B96-81F2-14BCCBA879A2}"/>
    <cellStyle name="Comma 3 6 5 2 3" xfId="11195" xr:uid="{7D9CE8E8-24E6-4CA2-9F2F-98AD9EC52141}"/>
    <cellStyle name="Comma 3 6 5 2 3 2" xfId="26606" xr:uid="{5F712340-D983-438F-A17C-8BA3D5301F6A}"/>
    <cellStyle name="Comma 3 6 5 2 3 2 2" xfId="57430" xr:uid="{6A4E590C-D2B0-4E8F-AE97-B49727D12F04}"/>
    <cellStyle name="Comma 3 6 5 2 3 3" xfId="42020" xr:uid="{FFEA6550-2BF1-4542-9119-24E32DA58FFE}"/>
    <cellStyle name="Comma 3 6 5 2 4" xfId="18797" xr:uid="{75D30A8E-BA88-479D-B675-F42C6806494D}"/>
    <cellStyle name="Comma 3 6 5 2 4 2" xfId="49621" xr:uid="{A9D2DDCD-85C8-4532-85D7-46A011E9B6AD}"/>
    <cellStyle name="Comma 3 6 5 2 5" xfId="34211" xr:uid="{088F61E0-5BD9-4649-BD0C-B28621356F23}"/>
    <cellStyle name="Comma 3 6 5 3" xfId="5288" xr:uid="{AB562C05-A015-4A60-BBD7-928D003D8709}"/>
    <cellStyle name="Comma 3 6 5 3 2" xfId="13099" xr:uid="{99FE3A1E-BCE3-4189-871F-71229CB68A0B}"/>
    <cellStyle name="Comma 3 6 5 3 2 2" xfId="28510" xr:uid="{A1F65244-D8DA-404B-8D8C-5581FA6E0D88}"/>
    <cellStyle name="Comma 3 6 5 3 2 2 2" xfId="59334" xr:uid="{95452F23-0A12-403D-9959-DA66087BE2D4}"/>
    <cellStyle name="Comma 3 6 5 3 2 3" xfId="43924" xr:uid="{4D69A02D-7958-42A6-AE22-6C6553A3B129}"/>
    <cellStyle name="Comma 3 6 5 3 3" xfId="20701" xr:uid="{089B77DB-D746-47FD-91A6-F8690087A296}"/>
    <cellStyle name="Comma 3 6 5 3 3 2" xfId="51525" xr:uid="{F405517C-F15B-465D-B608-8B2C8D7B0E3A}"/>
    <cellStyle name="Comma 3 6 5 3 4" xfId="36115" xr:uid="{FF865F94-4476-48AA-A205-72D64E4FD510}"/>
    <cellStyle name="Comma 3 6 5 4" xfId="9296" xr:uid="{4B3D94AF-D1DA-4D79-856D-D21B14A3364F}"/>
    <cellStyle name="Comma 3 6 5 4 2" xfId="24707" xr:uid="{FBDF6885-5369-42C4-A259-83D8C4322A6D}"/>
    <cellStyle name="Comma 3 6 5 4 2 2" xfId="55531" xr:uid="{95C8B473-859F-4985-AF58-DC9FBB3F59F9}"/>
    <cellStyle name="Comma 3 6 5 4 3" xfId="40121" xr:uid="{4D7A0745-B2AC-4E2E-95D3-4F6AC96B5C27}"/>
    <cellStyle name="Comma 3 6 5 5" xfId="16898" xr:uid="{FC66FCD2-1BF0-421A-864C-997B9F210E12}"/>
    <cellStyle name="Comma 3 6 5 5 2" xfId="47722" xr:uid="{2F9E0A79-0CC3-4FC3-9076-0ED36E6956E9}"/>
    <cellStyle name="Comma 3 6 5 6" xfId="32312" xr:uid="{DD9FF1D0-EC08-4607-9871-B27865C31942}"/>
    <cellStyle name="Comma 3 6 6" xfId="2118" xr:uid="{6BE2C8B5-505E-43AC-9577-84D07BB6B0F7}"/>
    <cellStyle name="Comma 3 6 6 2" xfId="5921" xr:uid="{3043B087-B3F5-4954-9140-4003DD705EA5}"/>
    <cellStyle name="Comma 3 6 6 2 2" xfId="13732" xr:uid="{A3374288-82EE-4CC6-9AED-5147145D4A0C}"/>
    <cellStyle name="Comma 3 6 6 2 2 2" xfId="29143" xr:uid="{9759D6EC-ED04-4357-8A1F-100CA6E8A4AB}"/>
    <cellStyle name="Comma 3 6 6 2 2 2 2" xfId="59967" xr:uid="{3FBDD7C5-C852-4E0B-B1E1-728A236E9492}"/>
    <cellStyle name="Comma 3 6 6 2 2 3" xfId="44557" xr:uid="{3D5C0BD7-4372-4EF3-AB7B-18C0CC8B3B8C}"/>
    <cellStyle name="Comma 3 6 6 2 3" xfId="21334" xr:uid="{5A600CA1-7C4B-4B8A-B1C9-68C16A574F68}"/>
    <cellStyle name="Comma 3 6 6 2 3 2" xfId="52158" xr:uid="{198A0B18-CA8C-4B28-8904-05234AED95C8}"/>
    <cellStyle name="Comma 3 6 6 2 4" xfId="36748" xr:uid="{90574EB1-3FFB-46D4-ADAD-6DEE3847A6D4}"/>
    <cellStyle name="Comma 3 6 6 3" xfId="9929" xr:uid="{05EFF6D2-F2FD-4CF3-B3B6-9F68F46A8A8F}"/>
    <cellStyle name="Comma 3 6 6 3 2" xfId="25340" xr:uid="{6469E2D5-D672-4BDF-89AA-D776603A788B}"/>
    <cellStyle name="Comma 3 6 6 3 2 2" xfId="56164" xr:uid="{1226A9F5-0887-479E-BA4B-EDC166E916CC}"/>
    <cellStyle name="Comma 3 6 6 3 3" xfId="40754" xr:uid="{6EF91D6D-0423-4D22-9096-62851E90A349}"/>
    <cellStyle name="Comma 3 6 6 4" xfId="17531" xr:uid="{AEB4884B-E580-4FEB-878B-DDA5DF9D5177}"/>
    <cellStyle name="Comma 3 6 6 4 2" xfId="48355" xr:uid="{8E4FD6BC-298A-4D32-9766-84409B17195F}"/>
    <cellStyle name="Comma 3 6 6 5" xfId="32945" xr:uid="{5783B99D-B1CD-4BEE-8577-035BF2E4B967}"/>
    <cellStyle name="Comma 3 6 7" xfId="4022" xr:uid="{33F5B528-63F7-469E-ABF0-E964F22CC3F3}"/>
    <cellStyle name="Comma 3 6 7 2" xfId="11833" xr:uid="{33E59D7C-DEB2-416E-AC65-09F20BBE105D}"/>
    <cellStyle name="Comma 3 6 7 2 2" xfId="27244" xr:uid="{7D5C7838-1D69-4077-853C-86A211CE8E8F}"/>
    <cellStyle name="Comma 3 6 7 2 2 2" xfId="58068" xr:uid="{792F9E5F-8DA7-4E99-AE61-534A899E57C2}"/>
    <cellStyle name="Comma 3 6 7 2 3" xfId="42658" xr:uid="{DF609E94-B330-4B98-9FBB-27DEAAAF24EE}"/>
    <cellStyle name="Comma 3 6 7 3" xfId="19435" xr:uid="{CD98E7C7-C519-491B-813E-6A9454D34065}"/>
    <cellStyle name="Comma 3 6 7 3 2" xfId="50259" xr:uid="{917C618F-31CB-4153-958B-2995FE6B8731}"/>
    <cellStyle name="Comma 3 6 7 4" xfId="34849" xr:uid="{7DA90515-119A-4865-9558-F8BC166FB290}"/>
    <cellStyle name="Comma 3 6 8" xfId="8030" xr:uid="{CE9C3B7D-EC85-49E3-8259-3EE3C6D94F4A}"/>
    <cellStyle name="Comma 3 6 8 2" xfId="23441" xr:uid="{599708D7-AA47-43FD-B071-31D070C2778E}"/>
    <cellStyle name="Comma 3 6 8 2 2" xfId="54265" xr:uid="{16FC796A-3141-4262-AE28-CFBA000778C0}"/>
    <cellStyle name="Comma 3 6 8 3" xfId="38855" xr:uid="{E7E17744-CD27-4706-8DCC-F392436BDAB2}"/>
    <cellStyle name="Comma 3 6 9" xfId="7821" xr:uid="{53CA7CED-56DB-4838-AB61-FB5FA7A996D5}"/>
    <cellStyle name="Comma 3 6 9 2" xfId="23232" xr:uid="{C6D1CB82-CD50-4F22-B99E-B8F9723AE5CC}"/>
    <cellStyle name="Comma 3 6 9 2 2" xfId="54056" xr:uid="{947FB146-B08F-4E87-92D0-BE7F3D560ECD}"/>
    <cellStyle name="Comma 3 6 9 3" xfId="38646" xr:uid="{DE64AE5B-1D50-4B6E-9622-5D4799CC8CA4}"/>
    <cellStyle name="Comma 3 7" xfId="138" xr:uid="{603175A1-EF37-4EB9-A0DA-962F108019CD}"/>
    <cellStyle name="Comma 3 7 10" xfId="15552" xr:uid="{0144BA44-AEDF-4DB9-AE17-CBE414D94E9A}"/>
    <cellStyle name="Comma 3 7 10 2" xfId="46376" xr:uid="{F8C479DC-EE4D-46B6-8621-E6E4D640EC07}"/>
    <cellStyle name="Comma 3 7 11" xfId="30966" xr:uid="{93D9858E-58E0-42F1-8E63-0B0BD7AB780A}"/>
    <cellStyle name="Comma 3 7 2" xfId="561" xr:uid="{DB2D5AEE-5CEB-48BD-9110-88DC3397BDBC}"/>
    <cellStyle name="Comma 3 7 2 2" xfId="1194" xr:uid="{507E4A9E-1AEB-4FAE-8896-9D54BB890342}"/>
    <cellStyle name="Comma 3 7 2 2 2" xfId="3093" xr:uid="{E85A7189-FF83-4585-A417-FD6FCB2C2CDA}"/>
    <cellStyle name="Comma 3 7 2 2 2 2" xfId="6896" xr:uid="{B3FEF529-73A8-4128-8D29-7CBC77A8EAC4}"/>
    <cellStyle name="Comma 3 7 2 2 2 2 2" xfId="14707" xr:uid="{11AE8047-1331-47A8-93AD-80E03A5C77AA}"/>
    <cellStyle name="Comma 3 7 2 2 2 2 2 2" xfId="30118" xr:uid="{C975B516-29CE-4580-8DCA-52F04E501FCB}"/>
    <cellStyle name="Comma 3 7 2 2 2 2 2 2 2" xfId="60942" xr:uid="{0A85C233-866A-4D0E-9473-AD38CE462B90}"/>
    <cellStyle name="Comma 3 7 2 2 2 2 2 3" xfId="45532" xr:uid="{5978F4B7-2845-4E28-AB68-05CB790CEDDA}"/>
    <cellStyle name="Comma 3 7 2 2 2 2 3" xfId="22309" xr:uid="{9C2DA0CC-F997-4A2E-870D-4A6127420E7E}"/>
    <cellStyle name="Comma 3 7 2 2 2 2 3 2" xfId="53133" xr:uid="{7D0B95F4-7904-40AA-B78F-7F391D894F7C}"/>
    <cellStyle name="Comma 3 7 2 2 2 2 4" xfId="37723" xr:uid="{0CB08F55-E1F9-4008-A505-45DC9044DA88}"/>
    <cellStyle name="Comma 3 7 2 2 2 3" xfId="10904" xr:uid="{8E487685-646A-4DC3-B28C-FB80C2E42D35}"/>
    <cellStyle name="Comma 3 7 2 2 2 3 2" xfId="26315" xr:uid="{6098A447-5585-4B1E-A135-85BFD7F3EB39}"/>
    <cellStyle name="Comma 3 7 2 2 2 3 2 2" xfId="57139" xr:uid="{E99A4C2D-DDF5-4746-A2DE-34E8D7F9BB12}"/>
    <cellStyle name="Comma 3 7 2 2 2 3 3" xfId="41729" xr:uid="{E434F7A3-6DC5-4415-8F28-844709B882B3}"/>
    <cellStyle name="Comma 3 7 2 2 2 4" xfId="18506" xr:uid="{83E59DC5-F0CA-4835-9F97-CA91F125CDD4}"/>
    <cellStyle name="Comma 3 7 2 2 2 4 2" xfId="49330" xr:uid="{9918C53D-5F04-4A93-8ED9-69E4A6178755}"/>
    <cellStyle name="Comma 3 7 2 2 2 5" xfId="33920" xr:uid="{A53E0284-17C4-4551-B75A-86605E0B145E}"/>
    <cellStyle name="Comma 3 7 2 2 3" xfId="4997" xr:uid="{FC460A6F-ADCF-4C12-8251-84ECD78146B3}"/>
    <cellStyle name="Comma 3 7 2 2 3 2" xfId="12808" xr:uid="{78E8D50D-2063-405C-B2F2-E7627FABC094}"/>
    <cellStyle name="Comma 3 7 2 2 3 2 2" xfId="28219" xr:uid="{AFCCD7FA-6D6A-4174-B271-F7425649759C}"/>
    <cellStyle name="Comma 3 7 2 2 3 2 2 2" xfId="59043" xr:uid="{F51093B3-CEE5-4423-95D9-263F98E16F50}"/>
    <cellStyle name="Comma 3 7 2 2 3 2 3" xfId="43633" xr:uid="{433326F4-679F-4737-AEE5-2469BDBD0C52}"/>
    <cellStyle name="Comma 3 7 2 2 3 3" xfId="20410" xr:uid="{B0B56907-8D73-4048-8D63-CE0BEE0BE024}"/>
    <cellStyle name="Comma 3 7 2 2 3 3 2" xfId="51234" xr:uid="{6020653F-189B-4277-ACF5-FA9B22279E88}"/>
    <cellStyle name="Comma 3 7 2 2 3 4" xfId="35824" xr:uid="{8BE07EF1-3E32-4F2C-9DDB-20265C709A39}"/>
    <cellStyle name="Comma 3 7 2 2 4" xfId="9005" xr:uid="{BD08B37B-463D-4FF3-8155-D4374A8989A6}"/>
    <cellStyle name="Comma 3 7 2 2 4 2" xfId="24416" xr:uid="{FD1EE13D-51BB-411B-AAFE-5D4D2D60EE1A}"/>
    <cellStyle name="Comma 3 7 2 2 4 2 2" xfId="55240" xr:uid="{B98E432D-1F29-47F4-BC6B-93300E92A613}"/>
    <cellStyle name="Comma 3 7 2 2 4 3" xfId="39830" xr:uid="{85E55380-EC9A-4F32-A834-E9927AE6916A}"/>
    <cellStyle name="Comma 3 7 2 2 5" xfId="16607" xr:uid="{4BFB9E3F-5AE2-4D33-AE62-55ACDD11DA74}"/>
    <cellStyle name="Comma 3 7 2 2 5 2" xfId="47431" xr:uid="{C13C6957-6E48-4FD2-AC27-73F51FA05AB8}"/>
    <cellStyle name="Comma 3 7 2 2 6" xfId="32021" xr:uid="{44CFE060-13CE-4184-896E-B63859961500}"/>
    <cellStyle name="Comma 3 7 2 3" xfId="1827" xr:uid="{5FE6086D-D06E-49D5-B837-3D456DFE9F36}"/>
    <cellStyle name="Comma 3 7 2 3 2" xfId="3726" xr:uid="{E8ECBDB2-A5C0-485D-AB15-233CA8494283}"/>
    <cellStyle name="Comma 3 7 2 3 2 2" xfId="7529" xr:uid="{2D15B46A-C150-4472-BA22-855980AA97A8}"/>
    <cellStyle name="Comma 3 7 2 3 2 2 2" xfId="15340" xr:uid="{7EF3F103-5D1D-4655-A4C6-7CC7E73EDC29}"/>
    <cellStyle name="Comma 3 7 2 3 2 2 2 2" xfId="30751" xr:uid="{D4C67612-197C-44CA-8911-979055258F88}"/>
    <cellStyle name="Comma 3 7 2 3 2 2 2 2 2" xfId="61575" xr:uid="{60A8CD41-5888-4215-B20C-D1DF77AF0447}"/>
    <cellStyle name="Comma 3 7 2 3 2 2 2 3" xfId="46165" xr:uid="{6B66A6F7-1F1B-424E-A179-13FEDF15F811}"/>
    <cellStyle name="Comma 3 7 2 3 2 2 3" xfId="22942" xr:uid="{5F7E8660-BB42-4C2C-AB8C-487ED49F265A}"/>
    <cellStyle name="Comma 3 7 2 3 2 2 3 2" xfId="53766" xr:uid="{4A277561-06C4-4B2B-A6A4-9F17B10A682C}"/>
    <cellStyle name="Comma 3 7 2 3 2 2 4" xfId="38356" xr:uid="{8E8C10F7-B3DB-4F4B-92BB-ABBACEE2E4CB}"/>
    <cellStyle name="Comma 3 7 2 3 2 3" xfId="11537" xr:uid="{A7BE87AD-D01C-4B4A-9731-625585BF68C4}"/>
    <cellStyle name="Comma 3 7 2 3 2 3 2" xfId="26948" xr:uid="{88E2D6C5-0BFE-49F1-8588-8D8A2E7B5340}"/>
    <cellStyle name="Comma 3 7 2 3 2 3 2 2" xfId="57772" xr:uid="{95CBFFE9-B708-4A97-9E35-7F4BFD3FBCBB}"/>
    <cellStyle name="Comma 3 7 2 3 2 3 3" xfId="42362" xr:uid="{11C5C4E9-9F96-442D-8E01-BFE62680D495}"/>
    <cellStyle name="Comma 3 7 2 3 2 4" xfId="19139" xr:uid="{8AF6B6EF-52C9-4144-A50F-86F5B8329421}"/>
    <cellStyle name="Comma 3 7 2 3 2 4 2" xfId="49963" xr:uid="{1FA13FB2-0F86-46F4-B7A5-3ED1D8D606F1}"/>
    <cellStyle name="Comma 3 7 2 3 2 5" xfId="34553" xr:uid="{439CF6E1-2CB1-4F33-8A9F-05326BBAB9A6}"/>
    <cellStyle name="Comma 3 7 2 3 3" xfId="5630" xr:uid="{A9BBC62B-33A6-47C7-9167-36AD6BA13500}"/>
    <cellStyle name="Comma 3 7 2 3 3 2" xfId="13441" xr:uid="{88784E0C-9D21-4546-8FBE-BEF1D1AD5284}"/>
    <cellStyle name="Comma 3 7 2 3 3 2 2" xfId="28852" xr:uid="{907D4CD2-EC46-404A-A62B-BCB577F84867}"/>
    <cellStyle name="Comma 3 7 2 3 3 2 2 2" xfId="59676" xr:uid="{4F4EC8AF-1319-42EE-A962-2DCD9E624F8E}"/>
    <cellStyle name="Comma 3 7 2 3 3 2 3" xfId="44266" xr:uid="{A427D334-8A0D-4C60-8C13-C7AC1D2E6BC7}"/>
    <cellStyle name="Comma 3 7 2 3 3 3" xfId="21043" xr:uid="{6DD6F1BF-BFC4-4197-95B9-D3D5FB9AE5B3}"/>
    <cellStyle name="Comma 3 7 2 3 3 3 2" xfId="51867" xr:uid="{CE8ABBC1-28DC-4F40-AD63-1FCAAB4CAC5A}"/>
    <cellStyle name="Comma 3 7 2 3 3 4" xfId="36457" xr:uid="{9358C0E8-ECBF-4E7D-B31B-369F49E999FA}"/>
    <cellStyle name="Comma 3 7 2 3 4" xfId="9638" xr:uid="{2324FD6B-3AD5-41CC-A91E-8763285D883B}"/>
    <cellStyle name="Comma 3 7 2 3 4 2" xfId="25049" xr:uid="{08DC9B93-E634-4100-8CE0-4E35F785C1B3}"/>
    <cellStyle name="Comma 3 7 2 3 4 2 2" xfId="55873" xr:uid="{B4F2FA57-2611-4D16-A8BA-BEA027CD73DB}"/>
    <cellStyle name="Comma 3 7 2 3 4 3" xfId="40463" xr:uid="{43901B59-602B-4C63-80AD-F5602717F853}"/>
    <cellStyle name="Comma 3 7 2 3 5" xfId="17240" xr:uid="{40C7F39D-2A44-48E5-A14E-529063862755}"/>
    <cellStyle name="Comma 3 7 2 3 5 2" xfId="48064" xr:uid="{81C8E061-806B-4FFB-A021-04078D6E65BA}"/>
    <cellStyle name="Comma 3 7 2 3 6" xfId="32654" xr:uid="{1DDDCF11-F617-4F2A-B241-A6E74BEC7606}"/>
    <cellStyle name="Comma 3 7 2 4" xfId="2460" xr:uid="{220B9C29-C6CA-41C6-A6C1-16195F5ADC7F}"/>
    <cellStyle name="Comma 3 7 2 4 2" xfId="6263" xr:uid="{978F5600-AFAD-4E7D-B31A-D5E0E903F26E}"/>
    <cellStyle name="Comma 3 7 2 4 2 2" xfId="14074" xr:uid="{E3775FB5-BC5F-4B96-88B6-27FC2265D57B}"/>
    <cellStyle name="Comma 3 7 2 4 2 2 2" xfId="29485" xr:uid="{B95B9A9B-ED0D-4936-88CE-3F2462F0A870}"/>
    <cellStyle name="Comma 3 7 2 4 2 2 2 2" xfId="60309" xr:uid="{6CE5C85E-1420-42C3-AFA7-B8E601FBB199}"/>
    <cellStyle name="Comma 3 7 2 4 2 2 3" xfId="44899" xr:uid="{A4C1FAAF-BA61-4E95-8021-22A162E0D87C}"/>
    <cellStyle name="Comma 3 7 2 4 2 3" xfId="21676" xr:uid="{C40EE18F-FD86-43C5-81A4-406EB48CD61D}"/>
    <cellStyle name="Comma 3 7 2 4 2 3 2" xfId="52500" xr:uid="{C6D4BC53-EE97-4B89-A1F0-3E7F2F046C09}"/>
    <cellStyle name="Comma 3 7 2 4 2 4" xfId="37090" xr:uid="{43FDF016-A1D7-4F24-BB51-0992D98917F4}"/>
    <cellStyle name="Comma 3 7 2 4 3" xfId="10271" xr:uid="{30EE545F-1C7F-4E39-97B8-8D7030406786}"/>
    <cellStyle name="Comma 3 7 2 4 3 2" xfId="25682" xr:uid="{2ECE0FCE-6A8E-4DB2-9B2E-2EE4433FF779}"/>
    <cellStyle name="Comma 3 7 2 4 3 2 2" xfId="56506" xr:uid="{13AA6D81-D8D9-48ED-A0DE-01207C22DE8E}"/>
    <cellStyle name="Comma 3 7 2 4 3 3" xfId="41096" xr:uid="{ABF53F04-59FA-401F-A48A-609BEB686953}"/>
    <cellStyle name="Comma 3 7 2 4 4" xfId="17873" xr:uid="{FBA5129F-70CF-4A31-80C1-65E7F5E75F33}"/>
    <cellStyle name="Comma 3 7 2 4 4 2" xfId="48697" xr:uid="{5B763000-0905-4F3A-8ACB-CCF711182FEA}"/>
    <cellStyle name="Comma 3 7 2 4 5" xfId="33287" xr:uid="{5BC25321-9F69-41B5-8724-D94EEE2FAC95}"/>
    <cellStyle name="Comma 3 7 2 5" xfId="4364" xr:uid="{B7E87B0C-7B4D-4598-AD25-7DF5AFF0F86A}"/>
    <cellStyle name="Comma 3 7 2 5 2" xfId="12175" xr:uid="{26E350BA-CC8A-4A82-9FE6-B6FBB7CE71AB}"/>
    <cellStyle name="Comma 3 7 2 5 2 2" xfId="27586" xr:uid="{3F304D60-2C3E-4317-B3C4-1270DA9776BE}"/>
    <cellStyle name="Comma 3 7 2 5 2 2 2" xfId="58410" xr:uid="{2047537A-48B8-423A-884F-BA83BE8D0F18}"/>
    <cellStyle name="Comma 3 7 2 5 2 3" xfId="43000" xr:uid="{0D68465E-50F2-40A1-81D8-D961B3FB3039}"/>
    <cellStyle name="Comma 3 7 2 5 3" xfId="19777" xr:uid="{5D6FC4AF-468A-4C0C-A82B-61173E041365}"/>
    <cellStyle name="Comma 3 7 2 5 3 2" xfId="50601" xr:uid="{EF2907C5-5C4C-4DE8-B3C9-9342D2B20ED5}"/>
    <cellStyle name="Comma 3 7 2 5 4" xfId="35191" xr:uid="{989AE326-214F-4D46-9AD2-0CCCF0FECD50}"/>
    <cellStyle name="Comma 3 7 2 6" xfId="8372" xr:uid="{33612CFA-5FF9-4F98-8A3B-3B6A5114C6D8}"/>
    <cellStyle name="Comma 3 7 2 6 2" xfId="23783" xr:uid="{2BEC4EB3-9F96-47D5-84EE-550ADFB75313}"/>
    <cellStyle name="Comma 3 7 2 6 2 2" xfId="54607" xr:uid="{FFCB6D00-3C59-4D60-8484-337AD977A8CA}"/>
    <cellStyle name="Comma 3 7 2 6 3" xfId="39197" xr:uid="{AEBBB3DF-2FE8-4F22-ABD1-B7978CE91470}"/>
    <cellStyle name="Comma 3 7 2 7" xfId="15974" xr:uid="{E4003275-FCFD-43D4-A312-8A7CE53437C4}"/>
    <cellStyle name="Comma 3 7 2 7 2" xfId="46798" xr:uid="{478191F4-3233-4C61-B3DA-8C57866B8878}"/>
    <cellStyle name="Comma 3 7 2 8" xfId="31388" xr:uid="{AD06E007-0C7A-4D54-AC45-83153613D838}"/>
    <cellStyle name="Comma 3 7 3" xfId="352" xr:uid="{9C5AD657-D51D-4420-9DBB-C2C9FEE3ABED}"/>
    <cellStyle name="Comma 3 7 3 2" xfId="985" xr:uid="{09CEA0E4-78F2-472C-820A-055FDDD36966}"/>
    <cellStyle name="Comma 3 7 3 2 2" xfId="2884" xr:uid="{15F8087B-E5C8-4A65-A91A-8D23C96893EB}"/>
    <cellStyle name="Comma 3 7 3 2 2 2" xfId="6687" xr:uid="{AA7B9138-A82A-41EE-B788-B409AF3F7837}"/>
    <cellStyle name="Comma 3 7 3 2 2 2 2" xfId="14498" xr:uid="{AF9EAA78-286B-42A8-85CD-FE703F64CFA2}"/>
    <cellStyle name="Comma 3 7 3 2 2 2 2 2" xfId="29909" xr:uid="{F85EA473-F626-4B48-A055-0A56BC8A009F}"/>
    <cellStyle name="Comma 3 7 3 2 2 2 2 2 2" xfId="60733" xr:uid="{21F61612-FC9A-40EE-8FB7-F81BAB214BF1}"/>
    <cellStyle name="Comma 3 7 3 2 2 2 2 3" xfId="45323" xr:uid="{79CC626A-34C0-45DC-BD63-55AF04A02335}"/>
    <cellStyle name="Comma 3 7 3 2 2 2 3" xfId="22100" xr:uid="{D6911EE0-7BF0-49EC-B8E3-709E1750E028}"/>
    <cellStyle name="Comma 3 7 3 2 2 2 3 2" xfId="52924" xr:uid="{1B61EA7C-E3DD-484D-AD83-7D514C9A3CC8}"/>
    <cellStyle name="Comma 3 7 3 2 2 2 4" xfId="37514" xr:uid="{06A6C5CF-EA2B-40BE-9AA0-9DDE5BFEEC5E}"/>
    <cellStyle name="Comma 3 7 3 2 2 3" xfId="10695" xr:uid="{0E6D76FE-9607-47E5-9ADE-0071B0AB85E9}"/>
    <cellStyle name="Comma 3 7 3 2 2 3 2" xfId="26106" xr:uid="{AB305563-4CDC-488E-9D3B-70D5EF0BE955}"/>
    <cellStyle name="Comma 3 7 3 2 2 3 2 2" xfId="56930" xr:uid="{8294813C-672B-4109-9937-E8E60ABB2F05}"/>
    <cellStyle name="Comma 3 7 3 2 2 3 3" xfId="41520" xr:uid="{3BFC8DD0-7390-4732-A150-50BE1D500AEF}"/>
    <cellStyle name="Comma 3 7 3 2 2 4" xfId="18297" xr:uid="{11F43869-E9AB-4C6A-8B7D-A84A469AEF67}"/>
    <cellStyle name="Comma 3 7 3 2 2 4 2" xfId="49121" xr:uid="{52881E6E-66AB-453B-9664-B5598168A002}"/>
    <cellStyle name="Comma 3 7 3 2 2 5" xfId="33711" xr:uid="{C04B6EBD-9C79-4912-A8C8-32D825404073}"/>
    <cellStyle name="Comma 3 7 3 2 3" xfId="4788" xr:uid="{59C0487B-05CF-45AD-9F69-80D6E6CA9D86}"/>
    <cellStyle name="Comma 3 7 3 2 3 2" xfId="12599" xr:uid="{0D340A4D-B20B-477B-AD11-0AE1E79BFB46}"/>
    <cellStyle name="Comma 3 7 3 2 3 2 2" xfId="28010" xr:uid="{9A7153E5-2454-4ABF-B4CB-6958E836633D}"/>
    <cellStyle name="Comma 3 7 3 2 3 2 2 2" xfId="58834" xr:uid="{59D695F8-0E47-4FDE-A49E-67916ECC4094}"/>
    <cellStyle name="Comma 3 7 3 2 3 2 3" xfId="43424" xr:uid="{0ABC34D8-58D8-4FAA-BEB3-0B6A3378DEE2}"/>
    <cellStyle name="Comma 3 7 3 2 3 3" xfId="20201" xr:uid="{174340FD-6339-43B3-9A9B-33AC830CDEC0}"/>
    <cellStyle name="Comma 3 7 3 2 3 3 2" xfId="51025" xr:uid="{C3F688E3-E0B6-458F-97A2-D8DF8443DEA6}"/>
    <cellStyle name="Comma 3 7 3 2 3 4" xfId="35615" xr:uid="{FECC6B72-A422-435B-A973-21669961CD54}"/>
    <cellStyle name="Comma 3 7 3 2 4" xfId="8796" xr:uid="{B60C384C-2ACD-4936-950D-38F9A39FEED9}"/>
    <cellStyle name="Comma 3 7 3 2 4 2" xfId="24207" xr:uid="{6E03D5C5-922E-4C63-BC78-BFBA4D3BF8DF}"/>
    <cellStyle name="Comma 3 7 3 2 4 2 2" xfId="55031" xr:uid="{69503647-EDBE-480A-A7DE-E5F6A413E4C9}"/>
    <cellStyle name="Comma 3 7 3 2 4 3" xfId="39621" xr:uid="{A087446B-4ABB-4F61-82CD-2B1F83DD0061}"/>
    <cellStyle name="Comma 3 7 3 2 5" xfId="16398" xr:uid="{E032D52A-CD85-49C9-A271-786469C44BC2}"/>
    <cellStyle name="Comma 3 7 3 2 5 2" xfId="47222" xr:uid="{B28026A4-44B1-4306-9896-67CC4A1479D0}"/>
    <cellStyle name="Comma 3 7 3 2 6" xfId="31812" xr:uid="{3BD8D737-FF46-465E-883D-C002FF1922DB}"/>
    <cellStyle name="Comma 3 7 3 3" xfId="1618" xr:uid="{975373FA-30F8-486C-92D5-EE29B2BDE267}"/>
    <cellStyle name="Comma 3 7 3 3 2" xfId="3517" xr:uid="{8DF5D5B4-182E-4F71-8CB5-0C405F114F70}"/>
    <cellStyle name="Comma 3 7 3 3 2 2" xfId="7320" xr:uid="{CB6575F7-67A8-48C8-B13C-04D692C6048E}"/>
    <cellStyle name="Comma 3 7 3 3 2 2 2" xfId="15131" xr:uid="{A0C0F4BA-C7B2-4C11-84E4-3B5897100AB4}"/>
    <cellStyle name="Comma 3 7 3 3 2 2 2 2" xfId="30542" xr:uid="{3BF0B883-4FD9-4037-A095-9435E23EA534}"/>
    <cellStyle name="Comma 3 7 3 3 2 2 2 2 2" xfId="61366" xr:uid="{91ADC28A-310C-4A53-8706-2C0E996FF1A6}"/>
    <cellStyle name="Comma 3 7 3 3 2 2 2 3" xfId="45956" xr:uid="{A6EE8F05-78CE-4FFB-952A-EEC47EDD6F59}"/>
    <cellStyle name="Comma 3 7 3 3 2 2 3" xfId="22733" xr:uid="{D2624E0E-93DC-42B6-A7C2-5252C896A804}"/>
    <cellStyle name="Comma 3 7 3 3 2 2 3 2" xfId="53557" xr:uid="{7AC01D38-4BF4-44DF-A0BD-EDD540278FF5}"/>
    <cellStyle name="Comma 3 7 3 3 2 2 4" xfId="38147" xr:uid="{D1299088-2A13-4F3D-BF00-994C141EA54E}"/>
    <cellStyle name="Comma 3 7 3 3 2 3" xfId="11328" xr:uid="{A66B2477-5D86-4EF0-88EA-D74AB6DA866C}"/>
    <cellStyle name="Comma 3 7 3 3 2 3 2" xfId="26739" xr:uid="{C4E07C15-7B11-471D-A061-F91B596C9C01}"/>
    <cellStyle name="Comma 3 7 3 3 2 3 2 2" xfId="57563" xr:uid="{5453702A-20E7-4E6E-AC49-BF1959C852D5}"/>
    <cellStyle name="Comma 3 7 3 3 2 3 3" xfId="42153" xr:uid="{647AAED1-DE78-482F-A7EB-BF6EF7EEF23E}"/>
    <cellStyle name="Comma 3 7 3 3 2 4" xfId="18930" xr:uid="{187F8DD0-0FA8-4D25-A2DC-C0F740BAB6D4}"/>
    <cellStyle name="Comma 3 7 3 3 2 4 2" xfId="49754" xr:uid="{9B3288B1-2D42-4C84-B35B-B877B7F17881}"/>
    <cellStyle name="Comma 3 7 3 3 2 5" xfId="34344" xr:uid="{FE36AD00-5A63-4362-BF40-0D56B88FC211}"/>
    <cellStyle name="Comma 3 7 3 3 3" xfId="5421" xr:uid="{BEF19408-8422-44E9-BD2F-F665B85956E8}"/>
    <cellStyle name="Comma 3 7 3 3 3 2" xfId="13232" xr:uid="{E5CF76D5-2DCC-498E-A422-48AFC6A2F057}"/>
    <cellStyle name="Comma 3 7 3 3 3 2 2" xfId="28643" xr:uid="{7EF2CD5F-589C-4810-9BFA-5C163BCBF330}"/>
    <cellStyle name="Comma 3 7 3 3 3 2 2 2" xfId="59467" xr:uid="{64BD7355-1A34-4E0E-916A-1E3EE7B68F67}"/>
    <cellStyle name="Comma 3 7 3 3 3 2 3" xfId="44057" xr:uid="{D7DDD747-BD46-4F3C-9173-09775546F12F}"/>
    <cellStyle name="Comma 3 7 3 3 3 3" xfId="20834" xr:uid="{3E0B7D5F-9386-42CB-909A-D5F307E88B12}"/>
    <cellStyle name="Comma 3 7 3 3 3 3 2" xfId="51658" xr:uid="{C50CE722-6754-4EB2-9835-C3233092C86E}"/>
    <cellStyle name="Comma 3 7 3 3 3 4" xfId="36248" xr:uid="{89D10DCC-84FE-430E-AB3B-1E73ADCF1F7A}"/>
    <cellStyle name="Comma 3 7 3 3 4" xfId="9429" xr:uid="{67FAD5DA-E131-4A61-A4C3-0C2D480299D1}"/>
    <cellStyle name="Comma 3 7 3 3 4 2" xfId="24840" xr:uid="{C03744F7-D3AE-47B6-B754-C77462BD8AB8}"/>
    <cellStyle name="Comma 3 7 3 3 4 2 2" xfId="55664" xr:uid="{0B5CF7A1-0AE4-4719-B0DF-EE2F8C4BF9D0}"/>
    <cellStyle name="Comma 3 7 3 3 4 3" xfId="40254" xr:uid="{55CE8EEF-5181-467F-A9AC-0D9C22AFBA71}"/>
    <cellStyle name="Comma 3 7 3 3 5" xfId="17031" xr:uid="{38E366A9-9A38-4087-8236-1842EE9C41C8}"/>
    <cellStyle name="Comma 3 7 3 3 5 2" xfId="47855" xr:uid="{AD3C627D-A823-4DA0-9422-FB06A1C88065}"/>
    <cellStyle name="Comma 3 7 3 3 6" xfId="32445" xr:uid="{8EE5D360-42C0-4BC1-BF3E-927215F7CFFB}"/>
    <cellStyle name="Comma 3 7 3 4" xfId="2251" xr:uid="{2E461C25-2046-4696-9A65-1541A660DFD4}"/>
    <cellStyle name="Comma 3 7 3 4 2" xfId="6054" xr:uid="{F245C67B-BA38-48ED-A32F-1B81C9A5E650}"/>
    <cellStyle name="Comma 3 7 3 4 2 2" xfId="13865" xr:uid="{389560D1-1C75-4A36-90F0-7A88895E2B9C}"/>
    <cellStyle name="Comma 3 7 3 4 2 2 2" xfId="29276" xr:uid="{B6462F50-F1AE-43C3-B608-84BD660D2B92}"/>
    <cellStyle name="Comma 3 7 3 4 2 2 2 2" xfId="60100" xr:uid="{EB6A9266-F47E-4883-A335-AEE4671CA555}"/>
    <cellStyle name="Comma 3 7 3 4 2 2 3" xfId="44690" xr:uid="{3F88A298-F396-4F65-8F26-3EA0E72D004C}"/>
    <cellStyle name="Comma 3 7 3 4 2 3" xfId="21467" xr:uid="{300BBCAB-559D-4961-9FB3-BEAD8EE0E72F}"/>
    <cellStyle name="Comma 3 7 3 4 2 3 2" xfId="52291" xr:uid="{11862BD0-CDFA-47FB-8F0D-15DC2F059D6B}"/>
    <cellStyle name="Comma 3 7 3 4 2 4" xfId="36881" xr:uid="{692788CA-2F1F-4A6B-84B2-6662A2EF6DBD}"/>
    <cellStyle name="Comma 3 7 3 4 3" xfId="10062" xr:uid="{AFCEDB3D-E823-4248-9AA9-BD6A8C82A858}"/>
    <cellStyle name="Comma 3 7 3 4 3 2" xfId="25473" xr:uid="{C3BABAD7-6E1E-4E36-BFEC-BCA3EFA09464}"/>
    <cellStyle name="Comma 3 7 3 4 3 2 2" xfId="56297" xr:uid="{609FDBF9-FF0D-4D6B-BE61-D93911D00FC2}"/>
    <cellStyle name="Comma 3 7 3 4 3 3" xfId="40887" xr:uid="{A7564003-6613-45B4-B6C5-7EE3C9E977D5}"/>
    <cellStyle name="Comma 3 7 3 4 4" xfId="17664" xr:uid="{79423A4A-6E40-40AF-8F4F-2569BB6863B6}"/>
    <cellStyle name="Comma 3 7 3 4 4 2" xfId="48488" xr:uid="{01C5ED8E-B7E1-4CA0-B2CE-965DB4FBAE07}"/>
    <cellStyle name="Comma 3 7 3 4 5" xfId="33078" xr:uid="{5E5F6C22-4826-4BED-89C5-6A5A88F167A2}"/>
    <cellStyle name="Comma 3 7 3 5" xfId="4155" xr:uid="{D68FBCD9-6BE7-4CE5-A7A7-A92A92AD2FC5}"/>
    <cellStyle name="Comma 3 7 3 5 2" xfId="11966" xr:uid="{F247D7C0-718D-4606-A2C4-9F5BE7CE3C05}"/>
    <cellStyle name="Comma 3 7 3 5 2 2" xfId="27377" xr:uid="{B647CD07-9612-4F9D-9A18-7E2C8BAAB686}"/>
    <cellStyle name="Comma 3 7 3 5 2 2 2" xfId="58201" xr:uid="{73E1A106-6AAB-439B-8FD1-B42DC54A9968}"/>
    <cellStyle name="Comma 3 7 3 5 2 3" xfId="42791" xr:uid="{D91547FE-3687-4487-8A41-92953546BAD0}"/>
    <cellStyle name="Comma 3 7 3 5 3" xfId="19568" xr:uid="{7E2A3544-C67B-45C6-B5C9-EB55233167C6}"/>
    <cellStyle name="Comma 3 7 3 5 3 2" xfId="50392" xr:uid="{D5EE93A1-785B-4A99-9BD1-99923529D65A}"/>
    <cellStyle name="Comma 3 7 3 5 4" xfId="34982" xr:uid="{58193384-24F3-401A-A3E5-C2084B29F120}"/>
    <cellStyle name="Comma 3 7 3 6" xfId="8163" xr:uid="{0ED865B1-3C7A-4A12-A0E6-9B9C7C637C22}"/>
    <cellStyle name="Comma 3 7 3 6 2" xfId="23574" xr:uid="{24010153-A9DB-4262-A5E0-1B42C3C685B1}"/>
    <cellStyle name="Comma 3 7 3 6 2 2" xfId="54398" xr:uid="{50402EFE-B06D-49E4-8A2D-3F35613D4E85}"/>
    <cellStyle name="Comma 3 7 3 6 3" xfId="38988" xr:uid="{E18622E6-FFA6-4EDA-924F-6B9D9E4CB1FB}"/>
    <cellStyle name="Comma 3 7 3 7" xfId="15765" xr:uid="{8117A065-35CA-49AC-A9F0-8FDD7F0E3608}"/>
    <cellStyle name="Comma 3 7 3 7 2" xfId="46589" xr:uid="{EAD03731-0FC6-4B2B-AEE6-F5FE350D97E2}"/>
    <cellStyle name="Comma 3 7 3 8" xfId="31179" xr:uid="{7E33EB55-46A2-4BDA-B2B0-BEE56DD89610}"/>
    <cellStyle name="Comma 3 7 4" xfId="772" xr:uid="{F9BCA8A3-6A0A-45D1-AB07-8BB4CAEE283C}"/>
    <cellStyle name="Comma 3 7 4 2" xfId="2671" xr:uid="{4EFF892E-62F2-4EAF-8379-0961642B0679}"/>
    <cellStyle name="Comma 3 7 4 2 2" xfId="6474" xr:uid="{A9574934-683F-49B8-937C-ED5423FE0B3D}"/>
    <cellStyle name="Comma 3 7 4 2 2 2" xfId="14285" xr:uid="{90D3BC48-440E-4A0D-A65D-22E73049A05E}"/>
    <cellStyle name="Comma 3 7 4 2 2 2 2" xfId="29696" xr:uid="{4B9F2914-841F-40AB-9C71-89B1023D6984}"/>
    <cellStyle name="Comma 3 7 4 2 2 2 2 2" xfId="60520" xr:uid="{7BA6773E-BDAD-40AA-B5C6-CB82EC27AE7C}"/>
    <cellStyle name="Comma 3 7 4 2 2 2 3" xfId="45110" xr:uid="{7567984F-03F4-4C53-848D-174D7C3F2979}"/>
    <cellStyle name="Comma 3 7 4 2 2 3" xfId="21887" xr:uid="{37155F65-DF38-4072-840A-F03079EDF328}"/>
    <cellStyle name="Comma 3 7 4 2 2 3 2" xfId="52711" xr:uid="{0577B7C7-F247-4FDE-894B-A3BF5867BED8}"/>
    <cellStyle name="Comma 3 7 4 2 2 4" xfId="37301" xr:uid="{40594A1F-9889-4585-89CD-1FCDAC2BDD41}"/>
    <cellStyle name="Comma 3 7 4 2 3" xfId="10482" xr:uid="{80CF91C9-882C-4C13-8D62-20C947E82E92}"/>
    <cellStyle name="Comma 3 7 4 2 3 2" xfId="25893" xr:uid="{864EDDF2-0AE6-4B14-A112-B6FA370B0B65}"/>
    <cellStyle name="Comma 3 7 4 2 3 2 2" xfId="56717" xr:uid="{CAAFEF55-033D-4545-A263-3FDF40A09FE8}"/>
    <cellStyle name="Comma 3 7 4 2 3 3" xfId="41307" xr:uid="{FC171E08-0182-4F2B-9626-77F28775D591}"/>
    <cellStyle name="Comma 3 7 4 2 4" xfId="18084" xr:uid="{0FF13BDC-93E7-4F5F-A7F2-95B330F6BB8E}"/>
    <cellStyle name="Comma 3 7 4 2 4 2" xfId="48908" xr:uid="{7D50BBBF-0CD5-4D90-9B21-F868AEDBCD23}"/>
    <cellStyle name="Comma 3 7 4 2 5" xfId="33498" xr:uid="{50AB1770-60E4-4E2D-8078-90BBDED127D7}"/>
    <cellStyle name="Comma 3 7 4 3" xfId="4575" xr:uid="{66CAF036-26A1-43B6-8C75-01B02080A857}"/>
    <cellStyle name="Comma 3 7 4 3 2" xfId="12386" xr:uid="{D6C9A174-04A1-47EF-9F65-88C0EE837CE1}"/>
    <cellStyle name="Comma 3 7 4 3 2 2" xfId="27797" xr:uid="{8DE969C4-7373-4A65-8DC5-1AE3B02358F8}"/>
    <cellStyle name="Comma 3 7 4 3 2 2 2" xfId="58621" xr:uid="{55919E8F-1DE1-488C-8BF2-F17E8177CCC1}"/>
    <cellStyle name="Comma 3 7 4 3 2 3" xfId="43211" xr:uid="{D61EE611-1CFE-4D5D-A447-53513A045D36}"/>
    <cellStyle name="Comma 3 7 4 3 3" xfId="19988" xr:uid="{108B75B3-AEE9-49C4-A57C-2F03B38DA63B}"/>
    <cellStyle name="Comma 3 7 4 3 3 2" xfId="50812" xr:uid="{0618CFD1-E428-4125-A00D-DE26CB3A6759}"/>
    <cellStyle name="Comma 3 7 4 3 4" xfId="35402" xr:uid="{33E12E67-9C64-4568-9820-B18E62E20C2A}"/>
    <cellStyle name="Comma 3 7 4 4" xfId="8583" xr:uid="{638B6BB4-4437-43F0-A428-E1CD17044BED}"/>
    <cellStyle name="Comma 3 7 4 4 2" xfId="23994" xr:uid="{2E902EE7-9B66-4B21-97BF-8F5ACD373BFF}"/>
    <cellStyle name="Comma 3 7 4 4 2 2" xfId="54818" xr:uid="{3E4B769A-08F5-4A4E-900C-05DD83F82AF6}"/>
    <cellStyle name="Comma 3 7 4 4 3" xfId="39408" xr:uid="{3A51B81E-2118-4CA2-A91F-FB9B145C01E0}"/>
    <cellStyle name="Comma 3 7 4 5" xfId="16185" xr:uid="{FCD89E73-01B6-4140-97E2-941A506D6C5B}"/>
    <cellStyle name="Comma 3 7 4 5 2" xfId="47009" xr:uid="{9D22D2A1-D472-49BF-B6AD-AD56B8CC83FB}"/>
    <cellStyle name="Comma 3 7 4 6" xfId="31599" xr:uid="{BC16B851-1473-4F60-9AA2-6EBD56CBE240}"/>
    <cellStyle name="Comma 3 7 5" xfId="1405" xr:uid="{04959CD5-C501-4E0C-81D4-4E727ECCE82C}"/>
    <cellStyle name="Comma 3 7 5 2" xfId="3304" xr:uid="{755CA0E9-E32E-45A7-AA34-73F8BFA61096}"/>
    <cellStyle name="Comma 3 7 5 2 2" xfId="7107" xr:uid="{FE910968-4B6B-4E45-8A48-6E864CE3C2BB}"/>
    <cellStyle name="Comma 3 7 5 2 2 2" xfId="14918" xr:uid="{16C5B7FE-B601-4A93-9C2C-8A4A7453F4FF}"/>
    <cellStyle name="Comma 3 7 5 2 2 2 2" xfId="30329" xr:uid="{33E03F47-88AE-480B-81D9-82C94CFD752B}"/>
    <cellStyle name="Comma 3 7 5 2 2 2 2 2" xfId="61153" xr:uid="{0DF242FC-2620-4590-B0F6-F579C5C5CB00}"/>
    <cellStyle name="Comma 3 7 5 2 2 2 3" xfId="45743" xr:uid="{E6D2F5B6-8637-44D3-A3F6-6E12BCB382A1}"/>
    <cellStyle name="Comma 3 7 5 2 2 3" xfId="22520" xr:uid="{E0E39D56-D7DB-45ED-BB03-7A1A45792FAC}"/>
    <cellStyle name="Comma 3 7 5 2 2 3 2" xfId="53344" xr:uid="{0371DC5F-C67F-4134-BC57-A6C3FDA843AC}"/>
    <cellStyle name="Comma 3 7 5 2 2 4" xfId="37934" xr:uid="{B734E15F-EB99-413C-A8D4-A3D05FF152D0}"/>
    <cellStyle name="Comma 3 7 5 2 3" xfId="11115" xr:uid="{FB37198C-B8CB-41FD-BF80-22615EBD8F2B}"/>
    <cellStyle name="Comma 3 7 5 2 3 2" xfId="26526" xr:uid="{185363EC-1BFE-4558-8C2A-047228995DD2}"/>
    <cellStyle name="Comma 3 7 5 2 3 2 2" xfId="57350" xr:uid="{CCAB7020-3833-4BD6-9083-260EEE39FBF1}"/>
    <cellStyle name="Comma 3 7 5 2 3 3" xfId="41940" xr:uid="{1902C673-0DBD-4792-B367-655DD5A43D8E}"/>
    <cellStyle name="Comma 3 7 5 2 4" xfId="18717" xr:uid="{99D25C96-BE8F-4F49-82E1-E84EAEF1E84E}"/>
    <cellStyle name="Comma 3 7 5 2 4 2" xfId="49541" xr:uid="{F1A736B0-8C91-4D59-8B26-E384DDE51B50}"/>
    <cellStyle name="Comma 3 7 5 2 5" xfId="34131" xr:uid="{16395E5C-0FCB-4EDA-B28F-D32D416A293C}"/>
    <cellStyle name="Comma 3 7 5 3" xfId="5208" xr:uid="{1576822A-C64F-4423-89BC-A3F84805D844}"/>
    <cellStyle name="Comma 3 7 5 3 2" xfId="13019" xr:uid="{23260D78-82B2-4610-BDEA-290D0A2312EE}"/>
    <cellStyle name="Comma 3 7 5 3 2 2" xfId="28430" xr:uid="{63D1F56C-4ACE-42F2-AF6B-77D6AE2E0989}"/>
    <cellStyle name="Comma 3 7 5 3 2 2 2" xfId="59254" xr:uid="{04F05A4F-2432-49C7-87AB-508D8B6992D3}"/>
    <cellStyle name="Comma 3 7 5 3 2 3" xfId="43844" xr:uid="{DF58D379-9234-4373-A0AF-CF74B86C9180}"/>
    <cellStyle name="Comma 3 7 5 3 3" xfId="20621" xr:uid="{36238724-F29D-4781-8A6A-D8D8BA4D2213}"/>
    <cellStyle name="Comma 3 7 5 3 3 2" xfId="51445" xr:uid="{669F6285-10B6-4438-A094-8E1D4A0A01B1}"/>
    <cellStyle name="Comma 3 7 5 3 4" xfId="36035" xr:uid="{A15D72E6-3ECD-49D1-B59F-09E9B573059F}"/>
    <cellStyle name="Comma 3 7 5 4" xfId="9216" xr:uid="{B903FD96-7CBF-42C9-893A-48B7050F3DA6}"/>
    <cellStyle name="Comma 3 7 5 4 2" xfId="24627" xr:uid="{240F3CC9-6044-49BB-B6B7-F6DC40D87649}"/>
    <cellStyle name="Comma 3 7 5 4 2 2" xfId="55451" xr:uid="{63349A11-8920-4775-AA4C-94F1C4C89FE3}"/>
    <cellStyle name="Comma 3 7 5 4 3" xfId="40041" xr:uid="{8419547C-740A-4F46-AB79-5A087ED6D56F}"/>
    <cellStyle name="Comma 3 7 5 5" xfId="16818" xr:uid="{C82EE79B-04D9-4CC5-B4B2-4F22112158CB}"/>
    <cellStyle name="Comma 3 7 5 5 2" xfId="47642" xr:uid="{2D2134A7-1BB7-414D-A083-9A4B80B69744}"/>
    <cellStyle name="Comma 3 7 5 6" xfId="32232" xr:uid="{338FC358-2C37-4A2D-AF61-06E34D5E0FAF}"/>
    <cellStyle name="Comma 3 7 6" xfId="2038" xr:uid="{A8CD246B-A8BB-4850-8D7E-E6DF464B8137}"/>
    <cellStyle name="Comma 3 7 6 2" xfId="5841" xr:uid="{F63CABD1-068D-4031-899F-E328F4B92CDB}"/>
    <cellStyle name="Comma 3 7 6 2 2" xfId="13652" xr:uid="{2EDA1518-A008-4DCE-B368-37A2C6B5DD3F}"/>
    <cellStyle name="Comma 3 7 6 2 2 2" xfId="29063" xr:uid="{5DCE271A-4AC6-4C5A-B0CC-B93C95BE00D7}"/>
    <cellStyle name="Comma 3 7 6 2 2 2 2" xfId="59887" xr:uid="{BDB5F493-5099-45B5-8264-8ED289623BA3}"/>
    <cellStyle name="Comma 3 7 6 2 2 3" xfId="44477" xr:uid="{18A1DA9B-6A60-4E26-B967-DC8338918693}"/>
    <cellStyle name="Comma 3 7 6 2 3" xfId="21254" xr:uid="{F41DB563-DCF1-4C02-819A-4F49329E145C}"/>
    <cellStyle name="Comma 3 7 6 2 3 2" xfId="52078" xr:uid="{E8F91A45-C537-42C4-94B6-43D85E2880DE}"/>
    <cellStyle name="Comma 3 7 6 2 4" xfId="36668" xr:uid="{5E76B11B-9B4F-49AA-A94A-F245ABA4D065}"/>
    <cellStyle name="Comma 3 7 6 3" xfId="9849" xr:uid="{FDD4A449-90FF-4DF6-AA18-69529634AB70}"/>
    <cellStyle name="Comma 3 7 6 3 2" xfId="25260" xr:uid="{9B974204-B980-4290-8B65-A59E3226D445}"/>
    <cellStyle name="Comma 3 7 6 3 2 2" xfId="56084" xr:uid="{611449C0-82E0-4440-B871-AFF9E7E2ECFF}"/>
    <cellStyle name="Comma 3 7 6 3 3" xfId="40674" xr:uid="{735BCEDB-099B-4451-96B0-1406A685D719}"/>
    <cellStyle name="Comma 3 7 6 4" xfId="17451" xr:uid="{C561D998-A42E-48DE-A24E-D95783ECF549}"/>
    <cellStyle name="Comma 3 7 6 4 2" xfId="48275" xr:uid="{D770A9EB-0314-4FA5-AE91-06661D726398}"/>
    <cellStyle name="Comma 3 7 6 5" xfId="32865" xr:uid="{B9AE3B6F-1D49-45C8-BE73-D5384B83A73D}"/>
    <cellStyle name="Comma 3 7 7" xfId="3942" xr:uid="{E1B42F45-25E2-4056-B2F5-37A2A9827ABB}"/>
    <cellStyle name="Comma 3 7 7 2" xfId="11753" xr:uid="{08BF3DDF-207F-4467-B408-46D42CAAA53D}"/>
    <cellStyle name="Comma 3 7 7 2 2" xfId="27164" xr:uid="{09F96D87-B6D5-4DB5-9BAC-BB04DAAFCB88}"/>
    <cellStyle name="Comma 3 7 7 2 2 2" xfId="57988" xr:uid="{1D4208D6-6C32-4483-98CF-10970454F3C7}"/>
    <cellStyle name="Comma 3 7 7 2 3" xfId="42578" xr:uid="{685397DB-2165-4612-A151-63015B260BD1}"/>
    <cellStyle name="Comma 3 7 7 3" xfId="19355" xr:uid="{9681CBAD-3010-4AF9-83DD-C973C0485F70}"/>
    <cellStyle name="Comma 3 7 7 3 2" xfId="50179" xr:uid="{5D039FBA-B0FE-4FC6-83AC-B5619AF445EF}"/>
    <cellStyle name="Comma 3 7 7 4" xfId="34769" xr:uid="{3D3BDCEC-6071-46FC-9803-3D6F4AE0892B}"/>
    <cellStyle name="Comma 3 7 8" xfId="7950" xr:uid="{DCFCC063-8EE4-4721-B101-13CEAFFFD917}"/>
    <cellStyle name="Comma 3 7 8 2" xfId="23361" xr:uid="{BD8D7667-1634-4CEB-8CB5-F9AE27862E21}"/>
    <cellStyle name="Comma 3 7 8 2 2" xfId="54185" xr:uid="{D604E7D1-352B-4D28-AD35-9B9074959650}"/>
    <cellStyle name="Comma 3 7 8 3" xfId="38775" xr:uid="{3140ACBA-C255-4A30-BC20-101EB8D27A86}"/>
    <cellStyle name="Comma 3 7 9" xfId="7741" xr:uid="{13ED0668-20B1-4A8E-A904-9ACB2BD98992}"/>
    <cellStyle name="Comma 3 7 9 2" xfId="23152" xr:uid="{1AAE1C1C-89F3-4305-85DE-01CDA5F0D3A1}"/>
    <cellStyle name="Comma 3 7 9 2 2" xfId="53976" xr:uid="{FD46990E-1969-46B0-8254-677C28035CAE}"/>
    <cellStyle name="Comma 3 7 9 3" xfId="38566" xr:uid="{9E4EA476-91B0-45CB-B263-85A6BCCF97BC}"/>
    <cellStyle name="Comma 3 8" xfId="516" xr:uid="{122E980D-51BB-4765-B549-A0FC8D59C76F}"/>
    <cellStyle name="Comma 3 8 2" xfId="1149" xr:uid="{A6DA9EAC-7D05-4B8E-92F5-020CE3322091}"/>
    <cellStyle name="Comma 3 8 2 2" xfId="3048" xr:uid="{006D35D2-427F-4863-9E87-17550A232FC5}"/>
    <cellStyle name="Comma 3 8 2 2 2" xfId="6851" xr:uid="{206BF4F2-21BA-4F75-B0C5-FBAF3C23D935}"/>
    <cellStyle name="Comma 3 8 2 2 2 2" xfId="14662" xr:uid="{E3BF410A-3733-4986-BA11-50827C3E1E00}"/>
    <cellStyle name="Comma 3 8 2 2 2 2 2" xfId="30073" xr:uid="{6A7FD87A-55B5-47AF-AC22-A85B3223D538}"/>
    <cellStyle name="Comma 3 8 2 2 2 2 2 2" xfId="60897" xr:uid="{25B60D2C-E68E-4DCD-AF63-76807CA18436}"/>
    <cellStyle name="Comma 3 8 2 2 2 2 3" xfId="45487" xr:uid="{5ED45FB0-64C6-4686-B9E2-1CC6A6C89EF0}"/>
    <cellStyle name="Comma 3 8 2 2 2 3" xfId="22264" xr:uid="{019F4B1D-5155-4AAB-BCA5-6F2150F9DE4E}"/>
    <cellStyle name="Comma 3 8 2 2 2 3 2" xfId="53088" xr:uid="{D8B514F8-1464-4B80-8853-6C45C9DA9A26}"/>
    <cellStyle name="Comma 3 8 2 2 2 4" xfId="37678" xr:uid="{0647D227-72D8-4A2A-B1EC-0CFA99B55774}"/>
    <cellStyle name="Comma 3 8 2 2 3" xfId="10859" xr:uid="{8A2D2D5E-4EFF-4FEF-AF1D-AC8956F0438D}"/>
    <cellStyle name="Comma 3 8 2 2 3 2" xfId="26270" xr:uid="{24DE6ECC-065B-4EFE-9468-CD2A3258A653}"/>
    <cellStyle name="Comma 3 8 2 2 3 2 2" xfId="57094" xr:uid="{BC0C4DBF-D78A-45EE-A16E-0549B6E26D38}"/>
    <cellStyle name="Comma 3 8 2 2 3 3" xfId="41684" xr:uid="{61071747-592F-4364-9699-B4B679CCFCC8}"/>
    <cellStyle name="Comma 3 8 2 2 4" xfId="18461" xr:uid="{86AB593D-62FD-497B-882F-2C56CEF307F9}"/>
    <cellStyle name="Comma 3 8 2 2 4 2" xfId="49285" xr:uid="{B0B55901-CB0D-469B-A767-F3A8A79FEFCD}"/>
    <cellStyle name="Comma 3 8 2 2 5" xfId="33875" xr:uid="{E0EA126E-BD7A-4718-A88F-A67F6D1C8340}"/>
    <cellStyle name="Comma 3 8 2 3" xfId="4952" xr:uid="{3DC994D9-8418-4B41-B227-EE29E7CC7F7B}"/>
    <cellStyle name="Comma 3 8 2 3 2" xfId="12763" xr:uid="{4DE5837A-EE70-417A-BB92-80CB2D5B01F4}"/>
    <cellStyle name="Comma 3 8 2 3 2 2" xfId="28174" xr:uid="{20771A42-2BCB-4304-8AC3-9845D010909F}"/>
    <cellStyle name="Comma 3 8 2 3 2 2 2" xfId="58998" xr:uid="{D5FB4ABD-0CD5-4DA1-BFDD-9C1C49CAA3A1}"/>
    <cellStyle name="Comma 3 8 2 3 2 3" xfId="43588" xr:uid="{7DF5DAFE-730A-4C21-BCB0-061120DC82FE}"/>
    <cellStyle name="Comma 3 8 2 3 3" xfId="20365" xr:uid="{9A618A01-7CA9-4C08-A660-2BA83252F1CD}"/>
    <cellStyle name="Comma 3 8 2 3 3 2" xfId="51189" xr:uid="{86252689-BE76-4E14-9FD1-BD8F5A35D87E}"/>
    <cellStyle name="Comma 3 8 2 3 4" xfId="35779" xr:uid="{05137F50-AF76-480E-81EB-AEE1EADABD73}"/>
    <cellStyle name="Comma 3 8 2 4" xfId="8960" xr:uid="{9B5C2B93-E4F1-404A-99DD-7B1F96E5E2BC}"/>
    <cellStyle name="Comma 3 8 2 4 2" xfId="24371" xr:uid="{543A0203-BE70-462D-9C41-9A7DC36C32AD}"/>
    <cellStyle name="Comma 3 8 2 4 2 2" xfId="55195" xr:uid="{CDB5F81A-23D7-4B97-8BBE-3505B86080F9}"/>
    <cellStyle name="Comma 3 8 2 4 3" xfId="39785" xr:uid="{9454B882-C79F-4B55-8183-59FAB47E9A8D}"/>
    <cellStyle name="Comma 3 8 2 5" xfId="16562" xr:uid="{25833EBE-02E3-44F7-9CB3-EAA402194967}"/>
    <cellStyle name="Comma 3 8 2 5 2" xfId="47386" xr:uid="{BAB4F58F-E51B-4596-89BB-BE56CE4E4CB7}"/>
    <cellStyle name="Comma 3 8 2 6" xfId="31976" xr:uid="{F13D8424-C14C-43EC-8C9E-E37DC10E53DA}"/>
    <cellStyle name="Comma 3 8 3" xfId="1782" xr:uid="{A0064443-A349-4FC0-9315-5928DC4475E2}"/>
    <cellStyle name="Comma 3 8 3 2" xfId="3681" xr:uid="{23254BC3-17C9-48BD-8FEA-2E3983519A3D}"/>
    <cellStyle name="Comma 3 8 3 2 2" xfId="7484" xr:uid="{EDDB37D9-108D-4928-9E69-03CDDD6231B0}"/>
    <cellStyle name="Comma 3 8 3 2 2 2" xfId="15295" xr:uid="{07FB3B00-9F5A-4956-BF45-2E9FF7B32583}"/>
    <cellStyle name="Comma 3 8 3 2 2 2 2" xfId="30706" xr:uid="{9A06FF7B-C80D-4DED-AF4C-9F7DB860A805}"/>
    <cellStyle name="Comma 3 8 3 2 2 2 2 2" xfId="61530" xr:uid="{62C31583-292F-4BDB-9BFC-A57D9F68CFB0}"/>
    <cellStyle name="Comma 3 8 3 2 2 2 3" xfId="46120" xr:uid="{70243C63-FAAB-4968-9BF2-8C2D71023745}"/>
    <cellStyle name="Comma 3 8 3 2 2 3" xfId="22897" xr:uid="{16BD36B3-732C-4812-8EE6-BE5F985B444E}"/>
    <cellStyle name="Comma 3 8 3 2 2 3 2" xfId="53721" xr:uid="{5BBF62CC-FDD0-47E4-ADEC-4604DC72BCC7}"/>
    <cellStyle name="Comma 3 8 3 2 2 4" xfId="38311" xr:uid="{E864FAA0-D7A5-4FCD-A0CC-3905AE99E31A}"/>
    <cellStyle name="Comma 3 8 3 2 3" xfId="11492" xr:uid="{18A0E676-470A-4869-BA1E-2248D085701D}"/>
    <cellStyle name="Comma 3 8 3 2 3 2" xfId="26903" xr:uid="{A9673DB5-5835-4378-91D1-D3510B5B5729}"/>
    <cellStyle name="Comma 3 8 3 2 3 2 2" xfId="57727" xr:uid="{65E19D6F-A9B3-408A-98DD-7933233BDEE5}"/>
    <cellStyle name="Comma 3 8 3 2 3 3" xfId="42317" xr:uid="{30CBE12B-ABD7-4E8B-91DA-440451379A58}"/>
    <cellStyle name="Comma 3 8 3 2 4" xfId="19094" xr:uid="{73F59C9E-2D4C-4E5D-9142-C9C647EFFCA1}"/>
    <cellStyle name="Comma 3 8 3 2 4 2" xfId="49918" xr:uid="{32D82751-02DE-4081-AD99-7F57611CEC8E}"/>
    <cellStyle name="Comma 3 8 3 2 5" xfId="34508" xr:uid="{70F8865D-9EA3-4D9E-9C18-4083FC95DCC5}"/>
    <cellStyle name="Comma 3 8 3 3" xfId="5585" xr:uid="{BDAC7D13-1331-4EFB-A3AA-687CE2AFB2AA}"/>
    <cellStyle name="Comma 3 8 3 3 2" xfId="13396" xr:uid="{EE998164-2D5D-4750-A924-7822F972DE38}"/>
    <cellStyle name="Comma 3 8 3 3 2 2" xfId="28807" xr:uid="{A8BAA5DC-86BD-4BE1-97A3-5F6CCB0CE192}"/>
    <cellStyle name="Comma 3 8 3 3 2 2 2" xfId="59631" xr:uid="{7A82A48E-D13A-47DF-B709-0502F8533150}"/>
    <cellStyle name="Comma 3 8 3 3 2 3" xfId="44221" xr:uid="{33801447-D294-4188-A159-4F90F291E9F7}"/>
    <cellStyle name="Comma 3 8 3 3 3" xfId="20998" xr:uid="{BC1D2C9E-0562-485E-991B-B9FD01355667}"/>
    <cellStyle name="Comma 3 8 3 3 3 2" xfId="51822" xr:uid="{67EE8FD9-2FEC-4C38-8C72-42953EF07A86}"/>
    <cellStyle name="Comma 3 8 3 3 4" xfId="36412" xr:uid="{F75C1737-3030-4542-9205-FEACC32B4120}"/>
    <cellStyle name="Comma 3 8 3 4" xfId="9593" xr:uid="{EFC48807-9C76-405B-A44F-ED2EC229A6DC}"/>
    <cellStyle name="Comma 3 8 3 4 2" xfId="25004" xr:uid="{D8C041CD-7482-4F25-BFA4-07EEF947299C}"/>
    <cellStyle name="Comma 3 8 3 4 2 2" xfId="55828" xr:uid="{970ECC73-22A0-41A7-B5EC-0F45B9B2E4AC}"/>
    <cellStyle name="Comma 3 8 3 4 3" xfId="40418" xr:uid="{99A04A20-E742-4ABD-BB80-C1F5966F582C}"/>
    <cellStyle name="Comma 3 8 3 5" xfId="17195" xr:uid="{CCE317D2-A2F6-41D9-9B0E-DFF797E83FDD}"/>
    <cellStyle name="Comma 3 8 3 5 2" xfId="48019" xr:uid="{1DD2326B-F0C2-44B2-B56B-D77CE011B421}"/>
    <cellStyle name="Comma 3 8 3 6" xfId="32609" xr:uid="{2F443030-62DC-465F-90FD-43E847259E35}"/>
    <cellStyle name="Comma 3 8 4" xfId="2415" xr:uid="{864B54C7-41D3-48F8-A5C7-52BFC5426CBD}"/>
    <cellStyle name="Comma 3 8 4 2" xfId="6218" xr:uid="{F09811B2-759E-4ED2-A624-AC929BF8C7B4}"/>
    <cellStyle name="Comma 3 8 4 2 2" xfId="14029" xr:uid="{129CDA54-F4B5-4710-A23B-62D191ED9028}"/>
    <cellStyle name="Comma 3 8 4 2 2 2" xfId="29440" xr:uid="{C8A84F1F-E905-4BA8-8BD9-845EE1EAC53F}"/>
    <cellStyle name="Comma 3 8 4 2 2 2 2" xfId="60264" xr:uid="{523A6339-60AB-42B5-83F9-4123D2F2A4BD}"/>
    <cellStyle name="Comma 3 8 4 2 2 3" xfId="44854" xr:uid="{23EA60FD-C0B2-4266-94AA-AFD39674C87C}"/>
    <cellStyle name="Comma 3 8 4 2 3" xfId="21631" xr:uid="{AEFA01F1-2723-47F9-ADF4-278BD655BB54}"/>
    <cellStyle name="Comma 3 8 4 2 3 2" xfId="52455" xr:uid="{7E402E62-5E05-44C5-A950-8D24CD4680B3}"/>
    <cellStyle name="Comma 3 8 4 2 4" xfId="37045" xr:uid="{3C5A041B-DC37-4B12-BF01-3714F41401F4}"/>
    <cellStyle name="Comma 3 8 4 3" xfId="10226" xr:uid="{617D8C71-3C61-4CBC-AEF3-D09FE4E2F27D}"/>
    <cellStyle name="Comma 3 8 4 3 2" xfId="25637" xr:uid="{8420FDF6-A499-45B3-806D-8C155E63BD30}"/>
    <cellStyle name="Comma 3 8 4 3 2 2" xfId="56461" xr:uid="{F2C6F99C-A332-404C-8A95-496F47CEAC37}"/>
    <cellStyle name="Comma 3 8 4 3 3" xfId="41051" xr:uid="{D33E1EDE-D313-46C2-9F9C-640564249BC2}"/>
    <cellStyle name="Comma 3 8 4 4" xfId="17828" xr:uid="{39987433-4200-44D6-BDB6-2373298416A5}"/>
    <cellStyle name="Comma 3 8 4 4 2" xfId="48652" xr:uid="{4D9091C9-3570-4076-B858-E2CD70A38677}"/>
    <cellStyle name="Comma 3 8 4 5" xfId="33242" xr:uid="{ADE87AD3-7A62-4126-B119-C22C570BC2DE}"/>
    <cellStyle name="Comma 3 8 5" xfId="4319" xr:uid="{DAD34221-AB74-41B0-BD26-EA341F71444F}"/>
    <cellStyle name="Comma 3 8 5 2" xfId="12130" xr:uid="{DBBC9FAA-0D86-4073-B5B1-84632B00E924}"/>
    <cellStyle name="Comma 3 8 5 2 2" xfId="27541" xr:uid="{6B46268B-AC3A-45AE-B0B1-A974D89028F0}"/>
    <cellStyle name="Comma 3 8 5 2 2 2" xfId="58365" xr:uid="{A3C896FA-CCDD-450F-888D-A79BA8B87FF6}"/>
    <cellStyle name="Comma 3 8 5 2 3" xfId="42955" xr:uid="{FC7F0E36-B48C-4C89-B8B8-CBD18CDA1524}"/>
    <cellStyle name="Comma 3 8 5 3" xfId="19732" xr:uid="{4A4B0D13-6436-44F0-975B-2DE58EB49D6A}"/>
    <cellStyle name="Comma 3 8 5 3 2" xfId="50556" xr:uid="{E1F37A54-3B2C-4955-9E94-2898CDBA9648}"/>
    <cellStyle name="Comma 3 8 5 4" xfId="35146" xr:uid="{4D371929-45D6-43A8-B237-DFFE60D6D744}"/>
    <cellStyle name="Comma 3 8 6" xfId="8327" xr:uid="{9F011021-9C58-42FC-9AAE-902360DED60F}"/>
    <cellStyle name="Comma 3 8 6 2" xfId="23738" xr:uid="{8E764201-41C4-410F-B2B2-250FB2CD10B8}"/>
    <cellStyle name="Comma 3 8 6 2 2" xfId="54562" xr:uid="{DE64CB28-DD8C-4762-BC8C-E9435EF5FEB5}"/>
    <cellStyle name="Comma 3 8 6 3" xfId="39152" xr:uid="{96304BD7-83B8-4FB1-9B98-333EFD6889F3}"/>
    <cellStyle name="Comma 3 8 7" xfId="15929" xr:uid="{25D2DF99-018E-4CFB-8332-15F61B3C569C}"/>
    <cellStyle name="Comma 3 8 7 2" xfId="46753" xr:uid="{444E3E58-8565-497D-95A2-0220C72FD7F8}"/>
    <cellStyle name="Comma 3 8 8" xfId="31343" xr:uid="{0C986680-86DA-4E95-A002-D02E4C7BF671}"/>
    <cellStyle name="Comma 3 9" xfId="307" xr:uid="{CC67CEB9-37E2-4A95-95FE-98F08AC7B909}"/>
    <cellStyle name="Comma 3 9 2" xfId="940" xr:uid="{0BF6592F-E8F4-40FA-9971-5DB8421A4DF2}"/>
    <cellStyle name="Comma 3 9 2 2" xfId="2839" xr:uid="{C97FEB3F-DB5B-44D1-BB23-52ADB4509863}"/>
    <cellStyle name="Comma 3 9 2 2 2" xfId="6642" xr:uid="{FA9A3FFF-03A4-49E9-890C-B1C733B3ECD8}"/>
    <cellStyle name="Comma 3 9 2 2 2 2" xfId="14453" xr:uid="{CA0C1EE6-BD44-4E2B-AFED-DC42E70F319D}"/>
    <cellStyle name="Comma 3 9 2 2 2 2 2" xfId="29864" xr:uid="{A1475EEF-B743-4E3E-92B2-7EE784BCBC38}"/>
    <cellStyle name="Comma 3 9 2 2 2 2 2 2" xfId="60688" xr:uid="{8A841367-610F-424C-9F3F-7021FEA04BF8}"/>
    <cellStyle name="Comma 3 9 2 2 2 2 3" xfId="45278" xr:uid="{91713948-C84E-4896-968B-2834DF5DE4AB}"/>
    <cellStyle name="Comma 3 9 2 2 2 3" xfId="22055" xr:uid="{511BA6F9-9A60-4FBA-A7AD-294CD04E2583}"/>
    <cellStyle name="Comma 3 9 2 2 2 3 2" xfId="52879" xr:uid="{AB488BE6-A357-4B03-8F69-1D21D18599C0}"/>
    <cellStyle name="Comma 3 9 2 2 2 4" xfId="37469" xr:uid="{1F45687D-E903-44AA-88DB-F837140FBDAD}"/>
    <cellStyle name="Comma 3 9 2 2 3" xfId="10650" xr:uid="{301B1C13-F812-4934-A3CF-81084720551F}"/>
    <cellStyle name="Comma 3 9 2 2 3 2" xfId="26061" xr:uid="{DBD5F20A-C252-49C5-970F-186DF16C52A6}"/>
    <cellStyle name="Comma 3 9 2 2 3 2 2" xfId="56885" xr:uid="{79AEFCE8-57C5-46BF-A951-7495BB78728F}"/>
    <cellStyle name="Comma 3 9 2 2 3 3" xfId="41475" xr:uid="{EB001457-4684-4A80-BD40-0D8DC59AC560}"/>
    <cellStyle name="Comma 3 9 2 2 4" xfId="18252" xr:uid="{529EE21A-8B45-43C0-A31A-270AAD0B6857}"/>
    <cellStyle name="Comma 3 9 2 2 4 2" xfId="49076" xr:uid="{5966D5C7-B1A5-4140-A089-7D4B53EBBD50}"/>
    <cellStyle name="Comma 3 9 2 2 5" xfId="33666" xr:uid="{CFADC2F4-6496-4926-9D5E-6E1A8E2C187B}"/>
    <cellStyle name="Comma 3 9 2 3" xfId="4743" xr:uid="{A2DDA59C-9490-45E8-92AD-BA45DC695898}"/>
    <cellStyle name="Comma 3 9 2 3 2" xfId="12554" xr:uid="{9F277455-B338-4B5F-9DDA-B12397C5A467}"/>
    <cellStyle name="Comma 3 9 2 3 2 2" xfId="27965" xr:uid="{65E82A47-BDB0-4C61-9C85-59AE4326B681}"/>
    <cellStyle name="Comma 3 9 2 3 2 2 2" xfId="58789" xr:uid="{B016F781-E786-4B97-86B8-3F449247F9B2}"/>
    <cellStyle name="Comma 3 9 2 3 2 3" xfId="43379" xr:uid="{12B1C03A-71E8-4F0B-94E4-26C483119B14}"/>
    <cellStyle name="Comma 3 9 2 3 3" xfId="20156" xr:uid="{7916C7EF-B3AB-4C74-9089-FAFB0D0F6F70}"/>
    <cellStyle name="Comma 3 9 2 3 3 2" xfId="50980" xr:uid="{2B6571D9-8F91-49BC-B572-EE186E1D45EC}"/>
    <cellStyle name="Comma 3 9 2 3 4" xfId="35570" xr:uid="{CBC4BA3A-1731-405B-A97C-706CCA5823D2}"/>
    <cellStyle name="Comma 3 9 2 4" xfId="8751" xr:uid="{0E52FF9D-68CF-4860-9B5F-40FA4B1CB1F1}"/>
    <cellStyle name="Comma 3 9 2 4 2" xfId="24162" xr:uid="{54250E21-CC75-4744-BAD1-47F46722D6F8}"/>
    <cellStyle name="Comma 3 9 2 4 2 2" xfId="54986" xr:uid="{246AB170-C6B6-4ED6-92F4-8B761476F1C0}"/>
    <cellStyle name="Comma 3 9 2 4 3" xfId="39576" xr:uid="{A34C0AED-77A1-467F-B3F7-88CE2E7A0DDB}"/>
    <cellStyle name="Comma 3 9 2 5" xfId="16353" xr:uid="{A5015EAE-52CB-49F3-B7EA-006906FBBBF6}"/>
    <cellStyle name="Comma 3 9 2 5 2" xfId="47177" xr:uid="{001CFA6F-F364-4002-ABE8-A408FD5B6732}"/>
    <cellStyle name="Comma 3 9 2 6" xfId="31767" xr:uid="{E9BD37A3-2E27-4E4C-97D0-3A6F4B91DACE}"/>
    <cellStyle name="Comma 3 9 3" xfId="1573" xr:uid="{68F6A805-94CC-402B-885F-B7D2E0F437BE}"/>
    <cellStyle name="Comma 3 9 3 2" xfId="3472" xr:uid="{58A6EDE6-8402-49E6-AEB1-9FAE98CDF84F}"/>
    <cellStyle name="Comma 3 9 3 2 2" xfId="7275" xr:uid="{33558BA2-298B-4C8A-9213-2F9152AFCAC4}"/>
    <cellStyle name="Comma 3 9 3 2 2 2" xfId="15086" xr:uid="{58C5D388-A721-475B-9775-E39B585AA1DA}"/>
    <cellStyle name="Comma 3 9 3 2 2 2 2" xfId="30497" xr:uid="{BFB9C7F1-5ECA-4B6D-AAFB-9177B8937F77}"/>
    <cellStyle name="Comma 3 9 3 2 2 2 2 2" xfId="61321" xr:uid="{B43FEA5D-4734-40F3-B4FF-D293977E9EAF}"/>
    <cellStyle name="Comma 3 9 3 2 2 2 3" xfId="45911" xr:uid="{454EDE99-4982-4142-9123-98AF340E7A8E}"/>
    <cellStyle name="Comma 3 9 3 2 2 3" xfId="22688" xr:uid="{F1EF8502-D149-4A14-9939-454BAE0CC154}"/>
    <cellStyle name="Comma 3 9 3 2 2 3 2" xfId="53512" xr:uid="{BF51E6D3-F605-44F1-863F-E7F44916F197}"/>
    <cellStyle name="Comma 3 9 3 2 2 4" xfId="38102" xr:uid="{66009135-2F89-4E7D-9044-F640890829B7}"/>
    <cellStyle name="Comma 3 9 3 2 3" xfId="11283" xr:uid="{3ECC5D67-E3D3-4A1D-8A4B-BF1DD2A837C3}"/>
    <cellStyle name="Comma 3 9 3 2 3 2" xfId="26694" xr:uid="{2A3A122C-8F44-48DF-A8A4-2F6070ED84BF}"/>
    <cellStyle name="Comma 3 9 3 2 3 2 2" xfId="57518" xr:uid="{BE437528-6655-4324-9845-C44BBE0829E5}"/>
    <cellStyle name="Comma 3 9 3 2 3 3" xfId="42108" xr:uid="{BEBCE42C-AC4C-44E1-81A0-3F35AEECF09D}"/>
    <cellStyle name="Comma 3 9 3 2 4" xfId="18885" xr:uid="{47C05E1D-9D48-4AD5-8735-06DD80FC8123}"/>
    <cellStyle name="Comma 3 9 3 2 4 2" xfId="49709" xr:uid="{D66998F2-F3C7-424D-B4AC-EFC440A13B7E}"/>
    <cellStyle name="Comma 3 9 3 2 5" xfId="34299" xr:uid="{87E6CB90-7CE1-4FF7-A092-A9F258890AB8}"/>
    <cellStyle name="Comma 3 9 3 3" xfId="5376" xr:uid="{E3AD4A2A-4993-401C-832F-E25463317460}"/>
    <cellStyle name="Comma 3 9 3 3 2" xfId="13187" xr:uid="{3F72A83F-02F3-4A01-AC0B-221BA6165374}"/>
    <cellStyle name="Comma 3 9 3 3 2 2" xfId="28598" xr:uid="{58D09F1C-5DCC-46E6-876F-9C32B9F236D2}"/>
    <cellStyle name="Comma 3 9 3 3 2 2 2" xfId="59422" xr:uid="{8BD1476A-946C-4C3F-8AF9-F8185D3FC674}"/>
    <cellStyle name="Comma 3 9 3 3 2 3" xfId="44012" xr:uid="{93204289-3881-40FF-A554-C0C15DC51FF7}"/>
    <cellStyle name="Comma 3 9 3 3 3" xfId="20789" xr:uid="{C8E511CD-3DD3-4DE4-8333-37EB59D40FCD}"/>
    <cellStyle name="Comma 3 9 3 3 3 2" xfId="51613" xr:uid="{ED1FDBEA-B133-40BB-A119-5B0B3CE83A6B}"/>
    <cellStyle name="Comma 3 9 3 3 4" xfId="36203" xr:uid="{76412AC2-0F8B-4F72-833C-E9B533AB9905}"/>
    <cellStyle name="Comma 3 9 3 4" xfId="9384" xr:uid="{12670EE2-47DF-48E3-8284-7AC109DFBE50}"/>
    <cellStyle name="Comma 3 9 3 4 2" xfId="24795" xr:uid="{BF53D11D-518E-4283-A403-EE438C68D010}"/>
    <cellStyle name="Comma 3 9 3 4 2 2" xfId="55619" xr:uid="{433AEC31-08BA-4F9B-A2AC-6FE48D394C84}"/>
    <cellStyle name="Comma 3 9 3 4 3" xfId="40209" xr:uid="{17B34D75-CF38-483A-BD3A-4529A7FF5398}"/>
    <cellStyle name="Comma 3 9 3 5" xfId="16986" xr:uid="{EB7B5980-5898-433B-945D-1FB6DD67749A}"/>
    <cellStyle name="Comma 3 9 3 5 2" xfId="47810" xr:uid="{782C6837-1FDB-43D0-B3C2-90C63A13973C}"/>
    <cellStyle name="Comma 3 9 3 6" xfId="32400" xr:uid="{12639921-D281-4625-81E8-18F513CFA0DB}"/>
    <cellStyle name="Comma 3 9 4" xfId="2206" xr:uid="{704C8793-00B1-43CA-915D-80BCBC3BE08D}"/>
    <cellStyle name="Comma 3 9 4 2" xfId="6009" xr:uid="{8E435F93-9372-4DA8-A76C-AF1A19A10FCA}"/>
    <cellStyle name="Comma 3 9 4 2 2" xfId="13820" xr:uid="{BAD38BD7-BA53-4A9C-B960-22CD33CC4DDA}"/>
    <cellStyle name="Comma 3 9 4 2 2 2" xfId="29231" xr:uid="{F95D5BCB-13AA-433F-9114-BFED376FF1AF}"/>
    <cellStyle name="Comma 3 9 4 2 2 2 2" xfId="60055" xr:uid="{AA682678-80A3-4C77-8D6E-1FB90F3C7CBA}"/>
    <cellStyle name="Comma 3 9 4 2 2 3" xfId="44645" xr:uid="{87748CB2-0396-44E9-857A-5A6AA04874A6}"/>
    <cellStyle name="Comma 3 9 4 2 3" xfId="21422" xr:uid="{D0EA876C-0D67-4630-A8AE-CCB57B8CE112}"/>
    <cellStyle name="Comma 3 9 4 2 3 2" xfId="52246" xr:uid="{DBA45ADC-F2F3-4204-B6CA-917FB0D75012}"/>
    <cellStyle name="Comma 3 9 4 2 4" xfId="36836" xr:uid="{6C3634D0-0977-4BEF-9E1B-66040BE1240A}"/>
    <cellStyle name="Comma 3 9 4 3" xfId="10017" xr:uid="{30CBA236-2783-4B8F-91E2-1CEB1D678015}"/>
    <cellStyle name="Comma 3 9 4 3 2" xfId="25428" xr:uid="{056AA296-ADB7-4EFB-B132-C58D450B226E}"/>
    <cellStyle name="Comma 3 9 4 3 2 2" xfId="56252" xr:uid="{43F56F3E-A4E1-4696-B59C-79F6484EA9FD}"/>
    <cellStyle name="Comma 3 9 4 3 3" xfId="40842" xr:uid="{AF0A260A-0631-4347-9AD9-4FA9459C64A2}"/>
    <cellStyle name="Comma 3 9 4 4" xfId="17619" xr:uid="{67DF59E2-58C4-4CC9-AD9D-33DF2D2CB133}"/>
    <cellStyle name="Comma 3 9 4 4 2" xfId="48443" xr:uid="{B9FC5904-0752-47B9-9B94-13251C15B9FD}"/>
    <cellStyle name="Comma 3 9 4 5" xfId="33033" xr:uid="{7B18F050-C644-46FB-917A-F7C5F229A555}"/>
    <cellStyle name="Comma 3 9 5" xfId="4110" xr:uid="{DEE59D0E-0097-4A22-9C4F-C22FAA755AD0}"/>
    <cellStyle name="Comma 3 9 5 2" xfId="11921" xr:uid="{2775B1B0-CB01-4D1D-9A0C-14BCB7CDAB99}"/>
    <cellStyle name="Comma 3 9 5 2 2" xfId="27332" xr:uid="{8799B0DC-004A-4E63-BB3E-EF271203F781}"/>
    <cellStyle name="Comma 3 9 5 2 2 2" xfId="58156" xr:uid="{AEF1BCB4-773E-4D94-9964-2D1FE72C9254}"/>
    <cellStyle name="Comma 3 9 5 2 3" xfId="42746" xr:uid="{DC3E2A19-BF05-434E-9A8C-C86B88B1BDF9}"/>
    <cellStyle name="Comma 3 9 5 3" xfId="19523" xr:uid="{DE8A8D13-F9A3-4636-A95C-EDB4B8BDF95D}"/>
    <cellStyle name="Comma 3 9 5 3 2" xfId="50347" xr:uid="{AC8E9DB0-8ECC-48EE-9BD5-CDE79345CF5A}"/>
    <cellStyle name="Comma 3 9 5 4" xfId="34937" xr:uid="{FB25393A-1491-488A-A273-966263DC4303}"/>
    <cellStyle name="Comma 3 9 6" xfId="8118" xr:uid="{2E1D7C39-31AE-4D1D-8C1D-0A7C4209156A}"/>
    <cellStyle name="Comma 3 9 6 2" xfId="23529" xr:uid="{93B86CFF-6B41-4BFD-91AD-FC8D3140521D}"/>
    <cellStyle name="Comma 3 9 6 2 2" xfId="54353" xr:uid="{0801B377-00DC-490E-8300-2C2CA3D0CD7A}"/>
    <cellStyle name="Comma 3 9 6 3" xfId="38943" xr:uid="{393860CB-FCA1-4D2A-A11D-C7A00A290BE5}"/>
    <cellStyle name="Comma 3 9 7" xfId="15720" xr:uid="{9FC2040B-5A1D-4174-8F0E-E28FB2F9AAFF}"/>
    <cellStyle name="Comma 3 9 7 2" xfId="46544" xr:uid="{47D52F8D-D2C5-45C6-8B11-F9FBD3D6135C}"/>
    <cellStyle name="Comma 3 9 8" xfId="31134" xr:uid="{A12583CD-FA61-4AC5-8FCD-1EEAC3B6F8AA}"/>
    <cellStyle name="Comma 30" xfId="43" xr:uid="{EA797FA2-B645-4A7E-A551-5A31F293BBF6}"/>
    <cellStyle name="Comma 4" xfId="76" xr:uid="{52313020-4EAA-4A76-A44A-10C21E429191}"/>
    <cellStyle name="Comma 4 10" xfId="1994" xr:uid="{C41BBE8C-536B-4DA5-9999-804F553972C4}"/>
    <cellStyle name="Comma 4 10 2" xfId="5797" xr:uid="{6E4897EB-450F-4EB1-B0D2-7E67AC423577}"/>
    <cellStyle name="Comma 4 10 2 2" xfId="13608" xr:uid="{19AC25F1-4EC4-4915-A432-08F811BB1F5E}"/>
    <cellStyle name="Comma 4 10 2 2 2" xfId="29019" xr:uid="{6B9BE69F-7207-4D0B-A8D8-5A8725D76269}"/>
    <cellStyle name="Comma 4 10 2 2 2 2" xfId="59843" xr:uid="{E8576204-EF46-445B-8783-F9F7F6A3E532}"/>
    <cellStyle name="Comma 4 10 2 2 3" xfId="44433" xr:uid="{8B02B1CA-DA60-4306-8A8F-1E5122211310}"/>
    <cellStyle name="Comma 4 10 2 3" xfId="21210" xr:uid="{BF656DE4-8EA8-4F74-B281-09CE01CD7652}"/>
    <cellStyle name="Comma 4 10 2 3 2" xfId="52034" xr:uid="{6273CE7B-4A7E-49C2-BC78-CBA0EED5F6B6}"/>
    <cellStyle name="Comma 4 10 2 4" xfId="36624" xr:uid="{4C06CA03-897F-446C-866B-E2CA1170ABF9}"/>
    <cellStyle name="Comma 4 10 3" xfId="9805" xr:uid="{D874BB20-853A-45E9-9585-F8CDA447D5DE}"/>
    <cellStyle name="Comma 4 10 3 2" xfId="25216" xr:uid="{F555ABA5-5F7B-43E7-81E2-D910E731A2D9}"/>
    <cellStyle name="Comma 4 10 3 2 2" xfId="56040" xr:uid="{25DD7740-4243-4AB6-9451-77AF74E8B369}"/>
    <cellStyle name="Comma 4 10 3 3" xfId="40630" xr:uid="{605F5B5D-BFF3-4E4F-AEDF-3C842D8F2947}"/>
    <cellStyle name="Comma 4 10 4" xfId="17407" xr:uid="{E99A93B1-6856-44AD-B7D5-A5E1EA4B1EDB}"/>
    <cellStyle name="Comma 4 10 4 2" xfId="48231" xr:uid="{FF87DB5E-B1FB-4E70-B091-2E09B4D9A5E2}"/>
    <cellStyle name="Comma 4 10 5" xfId="32821" xr:uid="{3BDE9138-1714-48BA-B529-8264EC3F72C2}"/>
    <cellStyle name="Comma 4 11" xfId="3888" xr:uid="{23FCD1EE-E79A-4D72-A8F3-CC03F87897C5}"/>
    <cellStyle name="Comma 4 11 2" xfId="11699" xr:uid="{159630B7-D638-40A3-9813-3CA6D543DCF7}"/>
    <cellStyle name="Comma 4 11 2 2" xfId="27110" xr:uid="{0B1B9FB7-BFA6-400F-A0A3-4D6BF6954C22}"/>
    <cellStyle name="Comma 4 11 2 2 2" xfId="57934" xr:uid="{EA1CA6AC-F7F5-4CD0-BF4B-4FA32C8AF1D4}"/>
    <cellStyle name="Comma 4 11 2 3" xfId="42524" xr:uid="{3DC8BDDB-CCAF-4CEF-8EB7-2695D4872356}"/>
    <cellStyle name="Comma 4 11 3" xfId="19301" xr:uid="{2FC913B8-2FD3-4999-B5A7-9106FDEAAF67}"/>
    <cellStyle name="Comma 4 11 3 2" xfId="50125" xr:uid="{3541F820-613C-4FA6-9547-8D60EBA605F6}"/>
    <cellStyle name="Comma 4 11 4" xfId="34715" xr:uid="{E193E648-24B6-486A-875B-2958909AEB1D}"/>
    <cellStyle name="Comma 4 12" xfId="3898" xr:uid="{9410F428-78E9-47B1-895A-FB14D62D5150}"/>
    <cellStyle name="Comma 4 12 2" xfId="11709" xr:uid="{5A923FD5-000A-4A33-8807-9F479A0CE0B6}"/>
    <cellStyle name="Comma 4 12 2 2" xfId="27120" xr:uid="{C49CA9F8-337A-4215-931A-C54921DC497D}"/>
    <cellStyle name="Comma 4 12 2 2 2" xfId="57944" xr:uid="{30D34170-A60F-4DE3-8C47-420072F328D2}"/>
    <cellStyle name="Comma 4 12 2 3" xfId="42534" xr:uid="{44DE93A5-134A-40A6-81BD-84BD9F293A59}"/>
    <cellStyle name="Comma 4 12 3" xfId="19311" xr:uid="{0062D216-7B95-415A-8D1A-5E58E5F10A73}"/>
    <cellStyle name="Comma 4 12 3 2" xfId="50135" xr:uid="{8493EA85-EBD1-4ADD-93E3-AA98D7638A2B}"/>
    <cellStyle name="Comma 4 12 4" xfId="34725" xr:uid="{75969014-36C5-4398-ABD3-884F442863A6}"/>
    <cellStyle name="Comma 4 13" xfId="7906" xr:uid="{0294120C-18C8-4C64-95D3-1C73928441FF}"/>
    <cellStyle name="Comma 4 13 2" xfId="23317" xr:uid="{09AB3C36-B873-4FB8-BE3C-4581CB0E06AD}"/>
    <cellStyle name="Comma 4 13 2 2" xfId="54141" xr:uid="{CA7716BE-0458-4EE0-BD04-091CDF534DFE}"/>
    <cellStyle name="Comma 4 13 3" xfId="38731" xr:uid="{4BC6BE32-0E3D-44C1-AD55-242ACEC5C72F}"/>
    <cellStyle name="Comma 4 14" xfId="7697" xr:uid="{EABF09ED-32DF-49A8-9E6B-CC96B744CFE2}"/>
    <cellStyle name="Comma 4 14 2" xfId="23108" xr:uid="{A1573F47-E80E-43AC-9688-5F8ABC05F7B2}"/>
    <cellStyle name="Comma 4 14 2 2" xfId="53932" xr:uid="{27CD4F76-161E-4511-89A1-5D08FE998613}"/>
    <cellStyle name="Comma 4 14 3" xfId="38522" xr:uid="{2CAE3E82-B83F-4887-BC50-9F5946FC7FAF}"/>
    <cellStyle name="Comma 4 15" xfId="15508" xr:uid="{E32EC624-62BA-4F42-96FD-137DF53A249E}"/>
    <cellStyle name="Comma 4 15 2" xfId="46332" xr:uid="{9FB465AE-F021-42FD-9BEA-4D47227EFA26}"/>
    <cellStyle name="Comma 4 16" xfId="30922" xr:uid="{1A04753A-EA22-48A1-B975-7D2A214AFF19}"/>
    <cellStyle name="Comma 4 2" xfId="114" xr:uid="{FC5B31AC-3AAB-47A3-AEDD-48E13CC8AE1B}"/>
    <cellStyle name="Comma 4 2 10" xfId="3918" xr:uid="{85EFA726-1E60-47A7-850D-D1406067F125}"/>
    <cellStyle name="Comma 4 2 10 2" xfId="11729" xr:uid="{008F667C-9CD0-4A8C-B604-8A3698ED4C2E}"/>
    <cellStyle name="Comma 4 2 10 2 2" xfId="27140" xr:uid="{A643BCE5-D85A-4D2F-88FD-CD21F95F364A}"/>
    <cellStyle name="Comma 4 2 10 2 2 2" xfId="57964" xr:uid="{828D8FB2-AAF3-4692-9258-AAD4DE6C6532}"/>
    <cellStyle name="Comma 4 2 10 2 3" xfId="42554" xr:uid="{1A5B1F91-EAB1-4163-8F2E-39B9A057EB50}"/>
    <cellStyle name="Comma 4 2 10 3" xfId="19331" xr:uid="{23B9298F-1174-40B9-8AF8-EF7F4EFD778C}"/>
    <cellStyle name="Comma 4 2 10 3 2" xfId="50155" xr:uid="{2C0303B2-ECA5-4B53-B33C-48870E517C3C}"/>
    <cellStyle name="Comma 4 2 10 4" xfId="34745" xr:uid="{F263EA2F-545A-428A-BEA3-2873CF7DDE0F}"/>
    <cellStyle name="Comma 4 2 11" xfId="7926" xr:uid="{5E4BB35A-706F-4245-A8EC-F57C7B6197CC}"/>
    <cellStyle name="Comma 4 2 11 2" xfId="23337" xr:uid="{C187DD71-0848-415C-ADB5-5F24F74DD40D}"/>
    <cellStyle name="Comma 4 2 11 2 2" xfId="54161" xr:uid="{0DBB2A1D-6622-4C2E-AEFD-CC210C7749A5}"/>
    <cellStyle name="Comma 4 2 11 3" xfId="38751" xr:uid="{EC4D3437-9E7B-42B0-A445-A77F71E69D7C}"/>
    <cellStyle name="Comma 4 2 12" xfId="7717" xr:uid="{9F696E4A-F1C2-4995-BFEC-1B129154EA10}"/>
    <cellStyle name="Comma 4 2 12 2" xfId="23128" xr:uid="{6F622056-9E74-4505-8A3E-AAD3648C72B9}"/>
    <cellStyle name="Comma 4 2 12 2 2" xfId="53952" xr:uid="{60D9F85A-B185-4744-9F83-A28AB822AE39}"/>
    <cellStyle name="Comma 4 2 12 3" xfId="38542" xr:uid="{F79D91D4-17FF-4D2E-9A31-5FD461D6C153}"/>
    <cellStyle name="Comma 4 2 13" xfId="15528" xr:uid="{482450B1-A0CC-46BF-AC29-DD37EF8023E5}"/>
    <cellStyle name="Comma 4 2 13 2" xfId="46352" xr:uid="{4CCEB755-C7FD-49F2-9332-320847335B19}"/>
    <cellStyle name="Comma 4 2 14" xfId="30942" xr:uid="{DA044B5E-038E-4D9D-9B24-7F865D1C79A9}"/>
    <cellStyle name="Comma 4 2 2" xfId="199" xr:uid="{49463747-12B2-4722-9887-BCE07155F5DF}"/>
    <cellStyle name="Comma 4 2 2 10" xfId="7802" xr:uid="{B997CCB4-5673-4D74-9202-5F2BAEAF7342}"/>
    <cellStyle name="Comma 4 2 2 10 2" xfId="23213" xr:uid="{3D0CEE42-04CB-4D37-80EA-DF870E5045E1}"/>
    <cellStyle name="Comma 4 2 2 10 2 2" xfId="54037" xr:uid="{C1A033D1-2316-4586-83CB-5E926440F6E4}"/>
    <cellStyle name="Comma 4 2 2 10 3" xfId="38627" xr:uid="{676C9FAA-0F8F-48AB-9D5C-EA8D65C77D5B}"/>
    <cellStyle name="Comma 4 2 2 11" xfId="15613" xr:uid="{66B35B09-8235-4CAA-B812-E6851CF8F40F}"/>
    <cellStyle name="Comma 4 2 2 11 2" xfId="46437" xr:uid="{5BD97D85-B3A0-4B0F-B487-0FC7AF99B8F1}"/>
    <cellStyle name="Comma 4 2 2 12" xfId="31027" xr:uid="{AE98CF84-FED6-4DED-82AB-C208B2F34395}"/>
    <cellStyle name="Comma 4 2 2 2" xfId="281" xr:uid="{F470F8BD-6977-44A3-92B4-ACE7CAA6E7F5}"/>
    <cellStyle name="Comma 4 2 2 2 10" xfId="15695" xr:uid="{C3476227-E7D4-4D1E-B75E-7EE59B2DEBD5}"/>
    <cellStyle name="Comma 4 2 2 2 10 2" xfId="46519" xr:uid="{7F80CFBB-FAE0-4573-9955-BF672DB18082}"/>
    <cellStyle name="Comma 4 2 2 2 11" xfId="31109" xr:uid="{8C2C319D-3D9C-4D6F-BD34-9AC9768EC672}"/>
    <cellStyle name="Comma 4 2 2 2 2" xfId="704" xr:uid="{9CCF8DA7-C758-4677-B004-BBE772092CB0}"/>
    <cellStyle name="Comma 4 2 2 2 2 2" xfId="1337" xr:uid="{58ECA4D9-5556-4D4A-B2C2-E4A6AE2C0636}"/>
    <cellStyle name="Comma 4 2 2 2 2 2 2" xfId="3236" xr:uid="{F91FBD48-DB73-4BC4-9AA4-DD2CF99E484D}"/>
    <cellStyle name="Comma 4 2 2 2 2 2 2 2" xfId="7039" xr:uid="{292678C6-5792-4DCE-BA44-AA8673436051}"/>
    <cellStyle name="Comma 4 2 2 2 2 2 2 2 2" xfId="14850" xr:uid="{04AAE408-7D6A-40FF-ABFA-08428A386243}"/>
    <cellStyle name="Comma 4 2 2 2 2 2 2 2 2 2" xfId="30261" xr:uid="{ABEFF900-6DF7-44BC-A2E6-8B4F67D61449}"/>
    <cellStyle name="Comma 4 2 2 2 2 2 2 2 2 2 2" xfId="61085" xr:uid="{01733F46-C52C-4405-9E95-2D0BDBF0E374}"/>
    <cellStyle name="Comma 4 2 2 2 2 2 2 2 2 3" xfId="45675" xr:uid="{4156DD29-2234-40EC-B0A0-CB18931D57D7}"/>
    <cellStyle name="Comma 4 2 2 2 2 2 2 2 3" xfId="22452" xr:uid="{FB2FDD7D-C205-489E-A51F-A97BDACFDF32}"/>
    <cellStyle name="Comma 4 2 2 2 2 2 2 2 3 2" xfId="53276" xr:uid="{19201AEB-3800-408B-8101-3492FA524C3F}"/>
    <cellStyle name="Comma 4 2 2 2 2 2 2 2 4" xfId="37866" xr:uid="{D7052AC7-AD45-4100-A602-06E89180F5BA}"/>
    <cellStyle name="Comma 4 2 2 2 2 2 2 3" xfId="11047" xr:uid="{117D3D19-1C6C-4D47-89D5-58A2078B567D}"/>
    <cellStyle name="Comma 4 2 2 2 2 2 2 3 2" xfId="26458" xr:uid="{5C79FBA6-F59D-4BCF-9F3C-E7FCCD42CBF2}"/>
    <cellStyle name="Comma 4 2 2 2 2 2 2 3 2 2" xfId="57282" xr:uid="{3A393778-A2FE-4A08-88B4-444384955D46}"/>
    <cellStyle name="Comma 4 2 2 2 2 2 2 3 3" xfId="41872" xr:uid="{6F7FE828-590D-4442-AC33-C8E87468C4A7}"/>
    <cellStyle name="Comma 4 2 2 2 2 2 2 4" xfId="18649" xr:uid="{CD0C1FEF-0910-4B7B-8F8F-7D9F7455FC61}"/>
    <cellStyle name="Comma 4 2 2 2 2 2 2 4 2" xfId="49473" xr:uid="{802BB027-F019-4784-8E48-4A2C9F80102D}"/>
    <cellStyle name="Comma 4 2 2 2 2 2 2 5" xfId="34063" xr:uid="{86BB04BD-CB88-4973-BE76-1F145A972D6E}"/>
    <cellStyle name="Comma 4 2 2 2 2 2 3" xfId="5140" xr:uid="{5C0E3334-C101-4D7D-8CD7-476FF9BA8104}"/>
    <cellStyle name="Comma 4 2 2 2 2 2 3 2" xfId="12951" xr:uid="{038DE76B-DAFE-4310-9A96-D9A53ADF39AC}"/>
    <cellStyle name="Comma 4 2 2 2 2 2 3 2 2" xfId="28362" xr:uid="{9D4046BA-2FA1-4C43-A405-81FED10E5D3D}"/>
    <cellStyle name="Comma 4 2 2 2 2 2 3 2 2 2" xfId="59186" xr:uid="{0D1DF3E9-97E8-4B79-8B56-198810584CC0}"/>
    <cellStyle name="Comma 4 2 2 2 2 2 3 2 3" xfId="43776" xr:uid="{2CEC6420-168C-4BE4-9280-F7CEC8499386}"/>
    <cellStyle name="Comma 4 2 2 2 2 2 3 3" xfId="20553" xr:uid="{D7A19163-B485-4152-B014-EA3EEE4C8DD3}"/>
    <cellStyle name="Comma 4 2 2 2 2 2 3 3 2" xfId="51377" xr:uid="{4FFE59DA-2310-45C6-9FF6-239475A84A0C}"/>
    <cellStyle name="Comma 4 2 2 2 2 2 3 4" xfId="35967" xr:uid="{00E52680-F3B8-4167-9E82-EBCB488CF8B0}"/>
    <cellStyle name="Comma 4 2 2 2 2 2 4" xfId="9148" xr:uid="{509CD671-F7D8-41B4-96F6-0C1B8675DDAD}"/>
    <cellStyle name="Comma 4 2 2 2 2 2 4 2" xfId="24559" xr:uid="{D8ED5528-648C-45E0-A038-7B1620B1039C}"/>
    <cellStyle name="Comma 4 2 2 2 2 2 4 2 2" xfId="55383" xr:uid="{19DC7446-109B-4FBB-BE03-0118C2651D7D}"/>
    <cellStyle name="Comma 4 2 2 2 2 2 4 3" xfId="39973" xr:uid="{27B82E57-00C8-466B-836F-2A00F8D632ED}"/>
    <cellStyle name="Comma 4 2 2 2 2 2 5" xfId="16750" xr:uid="{32213A6D-0DF5-442F-B01D-4ED5630B3741}"/>
    <cellStyle name="Comma 4 2 2 2 2 2 5 2" xfId="47574" xr:uid="{C81F4362-F153-42FA-9DE8-0BF43980C857}"/>
    <cellStyle name="Comma 4 2 2 2 2 2 6" xfId="32164" xr:uid="{51B95A60-6BAA-4E73-86B2-0336BD6BAF65}"/>
    <cellStyle name="Comma 4 2 2 2 2 3" xfId="1970" xr:uid="{96377037-46E1-4E7E-8D17-C58CEDD43B8A}"/>
    <cellStyle name="Comma 4 2 2 2 2 3 2" xfId="3869" xr:uid="{09EC9D1C-B10E-4492-979A-CC116E5DB0AA}"/>
    <cellStyle name="Comma 4 2 2 2 2 3 2 2" xfId="7672" xr:uid="{48B43F4A-61C8-4E84-817D-6C298D8C796B}"/>
    <cellStyle name="Comma 4 2 2 2 2 3 2 2 2" xfId="15483" xr:uid="{F6F30C12-6C69-4CE2-99A8-C43857837C35}"/>
    <cellStyle name="Comma 4 2 2 2 2 3 2 2 2 2" xfId="30894" xr:uid="{7D1EA842-5F9A-42D5-92BA-5C4D04A1BBB3}"/>
    <cellStyle name="Comma 4 2 2 2 2 3 2 2 2 2 2" xfId="61718" xr:uid="{A3CF1CAE-7AC4-42A0-B97E-DCEA8153C7CE}"/>
    <cellStyle name="Comma 4 2 2 2 2 3 2 2 2 3" xfId="46308" xr:uid="{336C0E06-9ED0-462B-AB4A-EB6BC4BA7973}"/>
    <cellStyle name="Comma 4 2 2 2 2 3 2 2 3" xfId="23085" xr:uid="{407F173F-5069-4FE3-B437-D1192BD3D5B0}"/>
    <cellStyle name="Comma 4 2 2 2 2 3 2 2 3 2" xfId="53909" xr:uid="{A7649445-89FF-4185-A2C7-52F7D8CA06EF}"/>
    <cellStyle name="Comma 4 2 2 2 2 3 2 2 4" xfId="38499" xr:uid="{9EDF08F3-5AE0-4092-87D8-EDCCFECF89E3}"/>
    <cellStyle name="Comma 4 2 2 2 2 3 2 3" xfId="11680" xr:uid="{8080C309-25A1-4CAB-8186-ADB99AD8FE2A}"/>
    <cellStyle name="Comma 4 2 2 2 2 3 2 3 2" xfId="27091" xr:uid="{304B0A5D-A3D2-4421-A06C-776BC4323664}"/>
    <cellStyle name="Comma 4 2 2 2 2 3 2 3 2 2" xfId="57915" xr:uid="{EE1F0D28-F841-47D2-8F3F-E3DF2AAE3549}"/>
    <cellStyle name="Comma 4 2 2 2 2 3 2 3 3" xfId="42505" xr:uid="{B0F83ABF-AE59-4030-8CAC-38ABCA66C7E4}"/>
    <cellStyle name="Comma 4 2 2 2 2 3 2 4" xfId="19282" xr:uid="{1D270EB3-2884-48A9-AB21-27907810E57F}"/>
    <cellStyle name="Comma 4 2 2 2 2 3 2 4 2" xfId="50106" xr:uid="{20D05756-023E-456E-81E5-D0A7CD405721}"/>
    <cellStyle name="Comma 4 2 2 2 2 3 2 5" xfId="34696" xr:uid="{D3CA4A28-6920-4B9C-A523-B917DB35218A}"/>
    <cellStyle name="Comma 4 2 2 2 2 3 3" xfId="5773" xr:uid="{0440104E-6619-4B62-B17C-EBD28DB263BF}"/>
    <cellStyle name="Comma 4 2 2 2 2 3 3 2" xfId="13584" xr:uid="{AC0BA08F-49AC-41E5-A295-F4579CF3F1D6}"/>
    <cellStyle name="Comma 4 2 2 2 2 3 3 2 2" xfId="28995" xr:uid="{19670AF8-9DFC-432A-86FF-F843E9781A3C}"/>
    <cellStyle name="Comma 4 2 2 2 2 3 3 2 2 2" xfId="59819" xr:uid="{91582A24-6D04-431F-9025-F8FA864CF4CE}"/>
    <cellStyle name="Comma 4 2 2 2 2 3 3 2 3" xfId="44409" xr:uid="{3DC07578-1551-4EF3-8491-2F7308D82751}"/>
    <cellStyle name="Comma 4 2 2 2 2 3 3 3" xfId="21186" xr:uid="{40EE017F-287E-4F6B-AF0A-7DB0E2C99982}"/>
    <cellStyle name="Comma 4 2 2 2 2 3 3 3 2" xfId="52010" xr:uid="{CAD90BF9-305E-45FF-B294-C69D97CFBC8C}"/>
    <cellStyle name="Comma 4 2 2 2 2 3 3 4" xfId="36600" xr:uid="{AAD450D0-F510-4BCE-B257-CDC2DA51C686}"/>
    <cellStyle name="Comma 4 2 2 2 2 3 4" xfId="9781" xr:uid="{BF4FB208-1A69-4CD8-9B18-503C56224C52}"/>
    <cellStyle name="Comma 4 2 2 2 2 3 4 2" xfId="25192" xr:uid="{574C474E-201E-490B-937C-1C51AAFDD01F}"/>
    <cellStyle name="Comma 4 2 2 2 2 3 4 2 2" xfId="56016" xr:uid="{194C8650-8ADE-4885-B967-EB833214F1A4}"/>
    <cellStyle name="Comma 4 2 2 2 2 3 4 3" xfId="40606" xr:uid="{FD5C1823-95F5-4869-8941-F7589EA37C2E}"/>
    <cellStyle name="Comma 4 2 2 2 2 3 5" xfId="17383" xr:uid="{3AAFDFFD-D43A-4AE4-A4C5-8FF5AE9AFBB7}"/>
    <cellStyle name="Comma 4 2 2 2 2 3 5 2" xfId="48207" xr:uid="{49A200CB-7F6D-49A9-BCE6-8859C7CB4BDE}"/>
    <cellStyle name="Comma 4 2 2 2 2 3 6" xfId="32797" xr:uid="{AAC9BC09-AF38-4756-9691-006B1741084D}"/>
    <cellStyle name="Comma 4 2 2 2 2 4" xfId="2603" xr:uid="{7FE8997B-2EA4-456D-AD01-9191110C3DE0}"/>
    <cellStyle name="Comma 4 2 2 2 2 4 2" xfId="6406" xr:uid="{61146DE8-B797-4051-948B-C041863527F2}"/>
    <cellStyle name="Comma 4 2 2 2 2 4 2 2" xfId="14217" xr:uid="{6D32050E-7303-4F01-9E9F-601D33730A7D}"/>
    <cellStyle name="Comma 4 2 2 2 2 4 2 2 2" xfId="29628" xr:uid="{1ED0660F-358F-4920-8DF6-6ADC9FC942A2}"/>
    <cellStyle name="Comma 4 2 2 2 2 4 2 2 2 2" xfId="60452" xr:uid="{325B96E0-5FCB-4EBE-AA8A-342DAB69BE9C}"/>
    <cellStyle name="Comma 4 2 2 2 2 4 2 2 3" xfId="45042" xr:uid="{9BA9AE20-AD6D-4C41-864C-988196EF4803}"/>
    <cellStyle name="Comma 4 2 2 2 2 4 2 3" xfId="21819" xr:uid="{4AA95C21-8A31-4342-9388-362B9602AACA}"/>
    <cellStyle name="Comma 4 2 2 2 2 4 2 3 2" xfId="52643" xr:uid="{1D5FC6AC-D040-45EC-B676-DF6F35C7A67F}"/>
    <cellStyle name="Comma 4 2 2 2 2 4 2 4" xfId="37233" xr:uid="{65542D1B-97B8-4FE7-9860-430A3837B0CF}"/>
    <cellStyle name="Comma 4 2 2 2 2 4 3" xfId="10414" xr:uid="{9A858E7B-8FC8-494F-B0E9-F48637E09CF5}"/>
    <cellStyle name="Comma 4 2 2 2 2 4 3 2" xfId="25825" xr:uid="{0C340EE1-61DD-4F57-AE18-E214CE3BE08A}"/>
    <cellStyle name="Comma 4 2 2 2 2 4 3 2 2" xfId="56649" xr:uid="{6F0385FC-4C0B-43F4-A056-F0DD5D27EA34}"/>
    <cellStyle name="Comma 4 2 2 2 2 4 3 3" xfId="41239" xr:uid="{CD4FCFCF-9F2E-4E1E-A2C1-2F1F7229689A}"/>
    <cellStyle name="Comma 4 2 2 2 2 4 4" xfId="18016" xr:uid="{F556AA38-31B6-4E63-B66A-D58384DA82FA}"/>
    <cellStyle name="Comma 4 2 2 2 2 4 4 2" xfId="48840" xr:uid="{46CBEE94-56DE-4E68-AB45-61A8F3F7F822}"/>
    <cellStyle name="Comma 4 2 2 2 2 4 5" xfId="33430" xr:uid="{DFC0678B-E502-4C35-BD67-7234C591809D}"/>
    <cellStyle name="Comma 4 2 2 2 2 5" xfId="4507" xr:uid="{8663A41B-8C76-410D-9B06-746A5049729B}"/>
    <cellStyle name="Comma 4 2 2 2 2 5 2" xfId="12318" xr:uid="{3A1E17E3-C8D9-4667-9624-2040D1177A95}"/>
    <cellStyle name="Comma 4 2 2 2 2 5 2 2" xfId="27729" xr:uid="{87B5A81E-AC7D-43AE-9414-EB66A51C98FC}"/>
    <cellStyle name="Comma 4 2 2 2 2 5 2 2 2" xfId="58553" xr:uid="{861F89C7-6614-4528-924A-E528DDAE8F37}"/>
    <cellStyle name="Comma 4 2 2 2 2 5 2 3" xfId="43143" xr:uid="{9602AB7D-8521-4D7F-AB01-F4CC66418AC3}"/>
    <cellStyle name="Comma 4 2 2 2 2 5 3" xfId="19920" xr:uid="{206E29C9-63B2-42AE-BEDA-7228BD556BE0}"/>
    <cellStyle name="Comma 4 2 2 2 2 5 3 2" xfId="50744" xr:uid="{2E346049-9488-491F-9A41-FF0F229214CE}"/>
    <cellStyle name="Comma 4 2 2 2 2 5 4" xfId="35334" xr:uid="{5829CD6A-ACF5-4A81-A019-51501727B7F2}"/>
    <cellStyle name="Comma 4 2 2 2 2 6" xfId="8515" xr:uid="{31074259-1044-492E-91B3-647EA8D08DDB}"/>
    <cellStyle name="Comma 4 2 2 2 2 6 2" xfId="23926" xr:uid="{53FB6FBE-A590-48EA-9B52-F9C03B616FD6}"/>
    <cellStyle name="Comma 4 2 2 2 2 6 2 2" xfId="54750" xr:uid="{F56B31A8-248A-4FD7-B16A-66CF236BEF80}"/>
    <cellStyle name="Comma 4 2 2 2 2 6 3" xfId="39340" xr:uid="{0D6ED7FC-97C6-457C-BA56-DC5EBDE68419}"/>
    <cellStyle name="Comma 4 2 2 2 2 7" xfId="16117" xr:uid="{A0410857-1DE3-4375-B200-DEE08A39374D}"/>
    <cellStyle name="Comma 4 2 2 2 2 7 2" xfId="46941" xr:uid="{E09FC1C0-225A-46A1-8CE3-F0B4B73D99A1}"/>
    <cellStyle name="Comma 4 2 2 2 2 8" xfId="31531" xr:uid="{CC0B0DB3-8893-441C-9EC6-C2EA67046E92}"/>
    <cellStyle name="Comma 4 2 2 2 3" xfId="495" xr:uid="{301499FE-9C89-4E02-9DC4-6EA7E1F41C87}"/>
    <cellStyle name="Comma 4 2 2 2 3 2" xfId="1128" xr:uid="{89B9AB98-BF05-4E38-BEAF-7D7BD267C0FD}"/>
    <cellStyle name="Comma 4 2 2 2 3 2 2" xfId="3027" xr:uid="{42C31FC4-40C7-493D-9A48-1DFF29E4FBE4}"/>
    <cellStyle name="Comma 4 2 2 2 3 2 2 2" xfId="6830" xr:uid="{F264EBCD-2C0D-4862-9CC8-950D1752739D}"/>
    <cellStyle name="Comma 4 2 2 2 3 2 2 2 2" xfId="14641" xr:uid="{397746A9-CDF2-4EE3-BD8B-D9EF99217564}"/>
    <cellStyle name="Comma 4 2 2 2 3 2 2 2 2 2" xfId="30052" xr:uid="{C71BAC6D-B5A6-47F9-8BE7-3C1EA032EA31}"/>
    <cellStyle name="Comma 4 2 2 2 3 2 2 2 2 2 2" xfId="60876" xr:uid="{2F4FF44E-3C2A-4358-9CED-7B6290C67922}"/>
    <cellStyle name="Comma 4 2 2 2 3 2 2 2 2 3" xfId="45466" xr:uid="{78FE5AB9-3307-4B91-B0DE-37A653BB8246}"/>
    <cellStyle name="Comma 4 2 2 2 3 2 2 2 3" xfId="22243" xr:uid="{D13F8F3E-B10B-49B1-B0E9-E769DFA4585E}"/>
    <cellStyle name="Comma 4 2 2 2 3 2 2 2 3 2" xfId="53067" xr:uid="{B136D1E1-5C5D-4001-AD14-48227E099C6B}"/>
    <cellStyle name="Comma 4 2 2 2 3 2 2 2 4" xfId="37657" xr:uid="{26B2B721-52C3-488B-BC1C-0B8174AD8F97}"/>
    <cellStyle name="Comma 4 2 2 2 3 2 2 3" xfId="10838" xr:uid="{36022213-7534-4540-B43F-11DB1CA5AFB5}"/>
    <cellStyle name="Comma 4 2 2 2 3 2 2 3 2" xfId="26249" xr:uid="{4C3F7978-A672-497D-BDF6-6EFB94E57003}"/>
    <cellStyle name="Comma 4 2 2 2 3 2 2 3 2 2" xfId="57073" xr:uid="{9137F32E-98C5-4BCC-A0C4-78923656C5DF}"/>
    <cellStyle name="Comma 4 2 2 2 3 2 2 3 3" xfId="41663" xr:uid="{CDF55C0B-8600-4933-B9BE-1F5E8BD088E3}"/>
    <cellStyle name="Comma 4 2 2 2 3 2 2 4" xfId="18440" xr:uid="{0EB9899E-B3BA-4EF8-9BEC-0515302B536C}"/>
    <cellStyle name="Comma 4 2 2 2 3 2 2 4 2" xfId="49264" xr:uid="{D3A62908-CE40-4790-A144-B9973409EE34}"/>
    <cellStyle name="Comma 4 2 2 2 3 2 2 5" xfId="33854" xr:uid="{3232C42F-0543-430E-8608-F12339D604FA}"/>
    <cellStyle name="Comma 4 2 2 2 3 2 3" xfId="4931" xr:uid="{01A5A1D5-D71A-4D09-A38E-0A924EF38158}"/>
    <cellStyle name="Comma 4 2 2 2 3 2 3 2" xfId="12742" xr:uid="{B0C52C64-7717-44E9-9E04-525636C367A4}"/>
    <cellStyle name="Comma 4 2 2 2 3 2 3 2 2" xfId="28153" xr:uid="{2F806AC3-C941-4C78-BEEB-88FA0077173D}"/>
    <cellStyle name="Comma 4 2 2 2 3 2 3 2 2 2" xfId="58977" xr:uid="{7A0BFB7B-1F80-4A82-AC97-6CC2693DD02F}"/>
    <cellStyle name="Comma 4 2 2 2 3 2 3 2 3" xfId="43567" xr:uid="{9F41495E-0DBB-45BB-96B1-0AF9355FBF23}"/>
    <cellStyle name="Comma 4 2 2 2 3 2 3 3" xfId="20344" xr:uid="{1BF0C34F-5875-4F5B-AF6E-D1D42AFD977F}"/>
    <cellStyle name="Comma 4 2 2 2 3 2 3 3 2" xfId="51168" xr:uid="{17DB5D1E-08FA-4B98-BFE8-043758E84504}"/>
    <cellStyle name="Comma 4 2 2 2 3 2 3 4" xfId="35758" xr:uid="{35ECCFE3-5904-4FA5-AAFC-C1991B2FF1D4}"/>
    <cellStyle name="Comma 4 2 2 2 3 2 4" xfId="8939" xr:uid="{BD22338A-CD08-4CD9-9BFA-78FF17B7EAC0}"/>
    <cellStyle name="Comma 4 2 2 2 3 2 4 2" xfId="24350" xr:uid="{134DF15C-321D-4E3F-A9EA-627C6B8041F8}"/>
    <cellStyle name="Comma 4 2 2 2 3 2 4 2 2" xfId="55174" xr:uid="{DC805936-7CD1-4CB5-A9BD-5E4BDB684269}"/>
    <cellStyle name="Comma 4 2 2 2 3 2 4 3" xfId="39764" xr:uid="{5A72E611-F65C-47E0-A376-5ED5DC62EF80}"/>
    <cellStyle name="Comma 4 2 2 2 3 2 5" xfId="16541" xr:uid="{6A782237-E9C4-4A13-A3CA-A2DFBFE2B1B0}"/>
    <cellStyle name="Comma 4 2 2 2 3 2 5 2" xfId="47365" xr:uid="{803C87C0-CEF0-4DDC-8967-99FD8DA00C7C}"/>
    <cellStyle name="Comma 4 2 2 2 3 2 6" xfId="31955" xr:uid="{195C6FBC-D99D-4E2F-A288-36FA74E317C8}"/>
    <cellStyle name="Comma 4 2 2 2 3 3" xfId="1761" xr:uid="{317FDF43-14A2-4616-9291-6E0C2C2718A8}"/>
    <cellStyle name="Comma 4 2 2 2 3 3 2" xfId="3660" xr:uid="{143AD5FA-16B8-41F4-964B-D1D6DD6FAC4B}"/>
    <cellStyle name="Comma 4 2 2 2 3 3 2 2" xfId="7463" xr:uid="{6AAC6CB7-2A1D-40FD-A4B9-358526E847DC}"/>
    <cellStyle name="Comma 4 2 2 2 3 3 2 2 2" xfId="15274" xr:uid="{E8B9DF09-31AC-47F2-93DC-7155A0BF1F11}"/>
    <cellStyle name="Comma 4 2 2 2 3 3 2 2 2 2" xfId="30685" xr:uid="{6DA6EC7B-EF47-4CB6-980E-13F3A27D5296}"/>
    <cellStyle name="Comma 4 2 2 2 3 3 2 2 2 2 2" xfId="61509" xr:uid="{153B3F0B-13B0-42BA-A5B0-0F0E2047646E}"/>
    <cellStyle name="Comma 4 2 2 2 3 3 2 2 2 3" xfId="46099" xr:uid="{6AD1CC58-A6C8-465A-82C8-B3AE7126B9D6}"/>
    <cellStyle name="Comma 4 2 2 2 3 3 2 2 3" xfId="22876" xr:uid="{94B25648-5023-4C3E-95DB-DC0444D1E948}"/>
    <cellStyle name="Comma 4 2 2 2 3 3 2 2 3 2" xfId="53700" xr:uid="{19F0F92C-CF02-4E09-955C-2C5B0ACFBB32}"/>
    <cellStyle name="Comma 4 2 2 2 3 3 2 2 4" xfId="38290" xr:uid="{90A3614A-002D-4FD9-8E9F-071174A720FE}"/>
    <cellStyle name="Comma 4 2 2 2 3 3 2 3" xfId="11471" xr:uid="{2B59B5A8-B32B-4D3E-9023-B409322A2BD6}"/>
    <cellStyle name="Comma 4 2 2 2 3 3 2 3 2" xfId="26882" xr:uid="{77B8CD9E-06F0-449A-B045-D2EA7183B5E0}"/>
    <cellStyle name="Comma 4 2 2 2 3 3 2 3 2 2" xfId="57706" xr:uid="{D39D22C2-98D5-4856-958F-B5D0A7C70692}"/>
    <cellStyle name="Comma 4 2 2 2 3 3 2 3 3" xfId="42296" xr:uid="{C024471D-1770-474A-96B5-0188825AE58B}"/>
    <cellStyle name="Comma 4 2 2 2 3 3 2 4" xfId="19073" xr:uid="{20A30158-58AC-4FE3-8177-CA3E79E5FBA3}"/>
    <cellStyle name="Comma 4 2 2 2 3 3 2 4 2" xfId="49897" xr:uid="{73538EDB-79DE-41F6-B243-3ED0787E9DB7}"/>
    <cellStyle name="Comma 4 2 2 2 3 3 2 5" xfId="34487" xr:uid="{5A8D55AB-620F-4403-BE74-8B0EBDA75635}"/>
    <cellStyle name="Comma 4 2 2 2 3 3 3" xfId="5564" xr:uid="{B387025D-EFE4-4AC8-8DA1-11E1B6DB2E1C}"/>
    <cellStyle name="Comma 4 2 2 2 3 3 3 2" xfId="13375" xr:uid="{F2EAAE27-DE09-4FAA-A867-41E3D61E18F8}"/>
    <cellStyle name="Comma 4 2 2 2 3 3 3 2 2" xfId="28786" xr:uid="{561B3A36-637C-4F3B-83DD-EC711CDF0C23}"/>
    <cellStyle name="Comma 4 2 2 2 3 3 3 2 2 2" xfId="59610" xr:uid="{46C501D0-9E83-44A7-BC0C-AEF5175A1276}"/>
    <cellStyle name="Comma 4 2 2 2 3 3 3 2 3" xfId="44200" xr:uid="{13344BE0-B185-4364-9B0D-EC2FEB7F574F}"/>
    <cellStyle name="Comma 4 2 2 2 3 3 3 3" xfId="20977" xr:uid="{FDDE4FD1-10ED-4B14-BF00-01F7E12AC563}"/>
    <cellStyle name="Comma 4 2 2 2 3 3 3 3 2" xfId="51801" xr:uid="{39E6D99F-D875-455F-9627-14301C8E6887}"/>
    <cellStyle name="Comma 4 2 2 2 3 3 3 4" xfId="36391" xr:uid="{27E011B1-98D4-4A15-9C1E-17C6B0941C80}"/>
    <cellStyle name="Comma 4 2 2 2 3 3 4" xfId="9572" xr:uid="{F54C085B-5D3C-4E86-B9E6-9162C191306B}"/>
    <cellStyle name="Comma 4 2 2 2 3 3 4 2" xfId="24983" xr:uid="{4F72421A-F6CF-440B-93A0-3901F8B6ADEC}"/>
    <cellStyle name="Comma 4 2 2 2 3 3 4 2 2" xfId="55807" xr:uid="{83023976-AA90-4E9F-9E5F-5B7764B5F57C}"/>
    <cellStyle name="Comma 4 2 2 2 3 3 4 3" xfId="40397" xr:uid="{88DB6145-682F-4663-AAE4-40020E70A7C5}"/>
    <cellStyle name="Comma 4 2 2 2 3 3 5" xfId="17174" xr:uid="{D31351A7-8824-40E9-B5DD-12E085194D73}"/>
    <cellStyle name="Comma 4 2 2 2 3 3 5 2" xfId="47998" xr:uid="{6203BE75-DC7E-4F50-B74B-26F1CDEED687}"/>
    <cellStyle name="Comma 4 2 2 2 3 3 6" xfId="32588" xr:uid="{B31A93E0-DDB9-4D50-8055-A10384657361}"/>
    <cellStyle name="Comma 4 2 2 2 3 4" xfId="2394" xr:uid="{8E7F5627-2A32-44DE-82D8-FA4E57024559}"/>
    <cellStyle name="Comma 4 2 2 2 3 4 2" xfId="6197" xr:uid="{1880FE8E-F339-488E-A3FA-F4C91614C6F1}"/>
    <cellStyle name="Comma 4 2 2 2 3 4 2 2" xfId="14008" xr:uid="{FC96114A-5742-44B6-BF96-6936016B84AF}"/>
    <cellStyle name="Comma 4 2 2 2 3 4 2 2 2" xfId="29419" xr:uid="{CBBE1B80-A6AB-413B-B772-759E3FA5719A}"/>
    <cellStyle name="Comma 4 2 2 2 3 4 2 2 2 2" xfId="60243" xr:uid="{68189B98-2332-4DAF-B2D6-CF1BF74E8F0B}"/>
    <cellStyle name="Comma 4 2 2 2 3 4 2 2 3" xfId="44833" xr:uid="{F7065341-8AFB-4468-B00C-D1DF4FC58C29}"/>
    <cellStyle name="Comma 4 2 2 2 3 4 2 3" xfId="21610" xr:uid="{74C70205-A870-425C-9FF8-840EDFDA500E}"/>
    <cellStyle name="Comma 4 2 2 2 3 4 2 3 2" xfId="52434" xr:uid="{842A7BD9-208D-4D84-A1B0-355C9DEC6CE1}"/>
    <cellStyle name="Comma 4 2 2 2 3 4 2 4" xfId="37024" xr:uid="{A74AE114-4180-41D1-BF74-4C6249D9CB27}"/>
    <cellStyle name="Comma 4 2 2 2 3 4 3" xfId="10205" xr:uid="{2E9E38D5-ECDA-4030-8753-77DBF09EACDE}"/>
    <cellStyle name="Comma 4 2 2 2 3 4 3 2" xfId="25616" xr:uid="{63E146F7-B45B-4DB2-A774-B047DC62810B}"/>
    <cellStyle name="Comma 4 2 2 2 3 4 3 2 2" xfId="56440" xr:uid="{97B18FCC-AB72-4397-881B-B5AB8A74BDEF}"/>
    <cellStyle name="Comma 4 2 2 2 3 4 3 3" xfId="41030" xr:uid="{79EA2774-469B-4A46-9152-3AA264E53377}"/>
    <cellStyle name="Comma 4 2 2 2 3 4 4" xfId="17807" xr:uid="{F80ACE8A-DB98-4DA7-B273-EDAAC96FA002}"/>
    <cellStyle name="Comma 4 2 2 2 3 4 4 2" xfId="48631" xr:uid="{57B68067-B1DE-4639-9964-93BF342B7D80}"/>
    <cellStyle name="Comma 4 2 2 2 3 4 5" xfId="33221" xr:uid="{14FFAACC-B029-4993-87F3-A6DA88AB2CE1}"/>
    <cellStyle name="Comma 4 2 2 2 3 5" xfId="4298" xr:uid="{FF220EC5-C84A-41A4-8C9F-DF53604F0B8B}"/>
    <cellStyle name="Comma 4 2 2 2 3 5 2" xfId="12109" xr:uid="{37D53605-96F5-4456-A3A9-7CADD012D5EA}"/>
    <cellStyle name="Comma 4 2 2 2 3 5 2 2" xfId="27520" xr:uid="{1C1270BE-0E8B-4BC9-ADF3-AC1FD1AD8CAF}"/>
    <cellStyle name="Comma 4 2 2 2 3 5 2 2 2" xfId="58344" xr:uid="{1C08A76B-5311-4EF9-81B2-D099E8758FCB}"/>
    <cellStyle name="Comma 4 2 2 2 3 5 2 3" xfId="42934" xr:uid="{33133F53-E93E-4DAD-A38A-FAF1656AD712}"/>
    <cellStyle name="Comma 4 2 2 2 3 5 3" xfId="19711" xr:uid="{85A433F4-58D5-446A-A17F-479BBE2CAD84}"/>
    <cellStyle name="Comma 4 2 2 2 3 5 3 2" xfId="50535" xr:uid="{2D5315BC-9BE1-4CD0-8349-4B1B269922E3}"/>
    <cellStyle name="Comma 4 2 2 2 3 5 4" xfId="35125" xr:uid="{27802E83-2FCD-4239-A4A0-609E16BB1EF6}"/>
    <cellStyle name="Comma 4 2 2 2 3 6" xfId="8306" xr:uid="{2056165E-3C91-4135-AAE2-6422C7C5AA67}"/>
    <cellStyle name="Comma 4 2 2 2 3 6 2" xfId="23717" xr:uid="{5F8F95A1-356E-49B5-B5FB-ECFF8D924A15}"/>
    <cellStyle name="Comma 4 2 2 2 3 6 2 2" xfId="54541" xr:uid="{6B401309-4F40-4017-80C8-F3ADC021F620}"/>
    <cellStyle name="Comma 4 2 2 2 3 6 3" xfId="39131" xr:uid="{B82EA37A-6DFA-4BBC-B5F7-436866D3DC25}"/>
    <cellStyle name="Comma 4 2 2 2 3 7" xfId="15908" xr:uid="{35676646-CC6D-44D0-9A5C-36DA688EDD09}"/>
    <cellStyle name="Comma 4 2 2 2 3 7 2" xfId="46732" xr:uid="{08B4EE59-4421-4015-8BDB-3F605AFDDF67}"/>
    <cellStyle name="Comma 4 2 2 2 3 8" xfId="31322" xr:uid="{8D589635-A646-4EE7-9E59-04A66DE8FBE2}"/>
    <cellStyle name="Comma 4 2 2 2 4" xfId="915" xr:uid="{8729DB68-7D6E-4A32-88FC-7A953DBC44E2}"/>
    <cellStyle name="Comma 4 2 2 2 4 2" xfId="2814" xr:uid="{ABE1B4CD-DA9A-4AAA-9859-EEE8627248A5}"/>
    <cellStyle name="Comma 4 2 2 2 4 2 2" xfId="6617" xr:uid="{DD2CEAA5-6832-49F3-BA78-0331DC5976FB}"/>
    <cellStyle name="Comma 4 2 2 2 4 2 2 2" xfId="14428" xr:uid="{D55A9AA0-1BF4-4EA0-A9E9-6E510FF41090}"/>
    <cellStyle name="Comma 4 2 2 2 4 2 2 2 2" xfId="29839" xr:uid="{22025BF9-A42F-4AA2-8830-CE05A9D5BEE5}"/>
    <cellStyle name="Comma 4 2 2 2 4 2 2 2 2 2" xfId="60663" xr:uid="{577102F5-4EDB-44E7-9FC2-F049B6FC83A5}"/>
    <cellStyle name="Comma 4 2 2 2 4 2 2 2 3" xfId="45253" xr:uid="{69296CC3-9548-43B6-8D0C-79D34F75569D}"/>
    <cellStyle name="Comma 4 2 2 2 4 2 2 3" xfId="22030" xr:uid="{D0B6A326-E327-4AB1-8050-F5660B10EEC8}"/>
    <cellStyle name="Comma 4 2 2 2 4 2 2 3 2" xfId="52854" xr:uid="{5824E9C2-8061-404B-B73D-26F5AEC3A548}"/>
    <cellStyle name="Comma 4 2 2 2 4 2 2 4" xfId="37444" xr:uid="{2E9FDD32-3625-4166-917A-9C643E471537}"/>
    <cellStyle name="Comma 4 2 2 2 4 2 3" xfId="10625" xr:uid="{D9B94670-373C-4AAF-B3B4-424E873E6D7E}"/>
    <cellStyle name="Comma 4 2 2 2 4 2 3 2" xfId="26036" xr:uid="{DCC6DA66-A6D5-473D-A75C-F06FC046EA7F}"/>
    <cellStyle name="Comma 4 2 2 2 4 2 3 2 2" xfId="56860" xr:uid="{9B401BE9-3A40-454F-9AB9-92E6544B36B8}"/>
    <cellStyle name="Comma 4 2 2 2 4 2 3 3" xfId="41450" xr:uid="{516CE837-ECA7-45DD-966F-86D5C311BEF3}"/>
    <cellStyle name="Comma 4 2 2 2 4 2 4" xfId="18227" xr:uid="{54F59B61-0729-4C8D-8155-4A6437B8B533}"/>
    <cellStyle name="Comma 4 2 2 2 4 2 4 2" xfId="49051" xr:uid="{D78CB8C7-57CE-4FBC-930D-BB1D95B107B8}"/>
    <cellStyle name="Comma 4 2 2 2 4 2 5" xfId="33641" xr:uid="{CEE81660-4AF7-4A37-A723-0997D4E3EBC6}"/>
    <cellStyle name="Comma 4 2 2 2 4 3" xfId="4718" xr:uid="{CFFD30F6-F32D-4962-817F-A6A319CD65CD}"/>
    <cellStyle name="Comma 4 2 2 2 4 3 2" xfId="12529" xr:uid="{AD3A32D0-8A02-4557-B67E-185022C3DE3B}"/>
    <cellStyle name="Comma 4 2 2 2 4 3 2 2" xfId="27940" xr:uid="{20997069-67E5-4976-A5BD-DCF1DD6761C1}"/>
    <cellStyle name="Comma 4 2 2 2 4 3 2 2 2" xfId="58764" xr:uid="{1614FA03-3FDE-478B-A244-4F9EA5756F13}"/>
    <cellStyle name="Comma 4 2 2 2 4 3 2 3" xfId="43354" xr:uid="{17DDA265-AF6C-442F-A687-15AEFB14FC4A}"/>
    <cellStyle name="Comma 4 2 2 2 4 3 3" xfId="20131" xr:uid="{D441DE10-F22C-48E6-862F-003143708585}"/>
    <cellStyle name="Comma 4 2 2 2 4 3 3 2" xfId="50955" xr:uid="{03DE6E19-A4A4-4389-B6B3-EF189E771EC5}"/>
    <cellStyle name="Comma 4 2 2 2 4 3 4" xfId="35545" xr:uid="{3F70EAD7-E080-495D-8996-68531F2FC200}"/>
    <cellStyle name="Comma 4 2 2 2 4 4" xfId="8726" xr:uid="{A11C5410-0E9B-4CB3-A72A-C1A8012276C1}"/>
    <cellStyle name="Comma 4 2 2 2 4 4 2" xfId="24137" xr:uid="{CCD01C29-7B11-4247-B9FE-68AD912ED90C}"/>
    <cellStyle name="Comma 4 2 2 2 4 4 2 2" xfId="54961" xr:uid="{9E1C75ED-19F0-434A-AEB4-07A1C07E6D87}"/>
    <cellStyle name="Comma 4 2 2 2 4 4 3" xfId="39551" xr:uid="{1DA08EBC-893A-43B7-A435-AAF769E44B12}"/>
    <cellStyle name="Comma 4 2 2 2 4 5" xfId="16328" xr:uid="{C0347B66-A3B9-4857-8C7F-A11585960C69}"/>
    <cellStyle name="Comma 4 2 2 2 4 5 2" xfId="47152" xr:uid="{D7EED91E-DE51-4776-AD3D-862FAE0786D6}"/>
    <cellStyle name="Comma 4 2 2 2 4 6" xfId="31742" xr:uid="{6109322E-713C-4456-9FDA-C142FA144397}"/>
    <cellStyle name="Comma 4 2 2 2 5" xfId="1548" xr:uid="{4D76C445-DBE6-4ECC-BEB8-220C564A83FF}"/>
    <cellStyle name="Comma 4 2 2 2 5 2" xfId="3447" xr:uid="{EBA6E343-8A97-4FB8-8792-4B0AE7D34A30}"/>
    <cellStyle name="Comma 4 2 2 2 5 2 2" xfId="7250" xr:uid="{C5A66B50-1F24-4BEA-8E20-78466EE9410F}"/>
    <cellStyle name="Comma 4 2 2 2 5 2 2 2" xfId="15061" xr:uid="{C75D178A-AD39-4250-A7F9-B105FD56CFE6}"/>
    <cellStyle name="Comma 4 2 2 2 5 2 2 2 2" xfId="30472" xr:uid="{435242CC-908D-4880-828C-FE827DEEEDE7}"/>
    <cellStyle name="Comma 4 2 2 2 5 2 2 2 2 2" xfId="61296" xr:uid="{571EE885-056A-47C0-8DD2-485C37A275FE}"/>
    <cellStyle name="Comma 4 2 2 2 5 2 2 2 3" xfId="45886" xr:uid="{209D7FD7-7201-4FC6-BA1B-57D7D62DC286}"/>
    <cellStyle name="Comma 4 2 2 2 5 2 2 3" xfId="22663" xr:uid="{A0386E15-0777-4F67-9933-86551A8A466B}"/>
    <cellStyle name="Comma 4 2 2 2 5 2 2 3 2" xfId="53487" xr:uid="{F45E8645-CEDC-487A-9E8A-14D1A0653014}"/>
    <cellStyle name="Comma 4 2 2 2 5 2 2 4" xfId="38077" xr:uid="{538C674F-5FFE-4CEF-B297-9963202F055A}"/>
    <cellStyle name="Comma 4 2 2 2 5 2 3" xfId="11258" xr:uid="{3176C7C7-7752-4F72-8343-E61721E54900}"/>
    <cellStyle name="Comma 4 2 2 2 5 2 3 2" xfId="26669" xr:uid="{1420DBF3-6FC5-4ECA-87BA-21BBC9AE4C2D}"/>
    <cellStyle name="Comma 4 2 2 2 5 2 3 2 2" xfId="57493" xr:uid="{9B83279E-99A5-4EE4-94AA-BAD8E456AA0C}"/>
    <cellStyle name="Comma 4 2 2 2 5 2 3 3" xfId="42083" xr:uid="{1AC7A410-F44D-41A4-96E5-6E5CDBB73811}"/>
    <cellStyle name="Comma 4 2 2 2 5 2 4" xfId="18860" xr:uid="{46FF0B82-6A08-4DD6-8D64-F73C159D51E4}"/>
    <cellStyle name="Comma 4 2 2 2 5 2 4 2" xfId="49684" xr:uid="{2CD89012-A0EF-444D-A478-3B1C3CD3636F}"/>
    <cellStyle name="Comma 4 2 2 2 5 2 5" xfId="34274" xr:uid="{8617C4CE-747D-4558-895B-A0B07D2EE070}"/>
    <cellStyle name="Comma 4 2 2 2 5 3" xfId="5351" xr:uid="{B6283BFB-0B77-4A76-8071-4A578CE94114}"/>
    <cellStyle name="Comma 4 2 2 2 5 3 2" xfId="13162" xr:uid="{C808D255-FBC1-4083-9192-D9C78340EDEA}"/>
    <cellStyle name="Comma 4 2 2 2 5 3 2 2" xfId="28573" xr:uid="{33E62B29-5DF9-472E-918A-EFC9654FE6D9}"/>
    <cellStyle name="Comma 4 2 2 2 5 3 2 2 2" xfId="59397" xr:uid="{F7379B62-5A82-45A6-852B-2A469D077F3E}"/>
    <cellStyle name="Comma 4 2 2 2 5 3 2 3" xfId="43987" xr:uid="{14260219-63FD-446E-9028-4CD5519D4882}"/>
    <cellStyle name="Comma 4 2 2 2 5 3 3" xfId="20764" xr:uid="{B6D2F844-ADCE-4BA9-95F5-688586030015}"/>
    <cellStyle name="Comma 4 2 2 2 5 3 3 2" xfId="51588" xr:uid="{286B62B7-5B71-4827-A128-6FF9EC120576}"/>
    <cellStyle name="Comma 4 2 2 2 5 3 4" xfId="36178" xr:uid="{1BE0AAFA-2C45-4617-A6E0-E223114E3DDC}"/>
    <cellStyle name="Comma 4 2 2 2 5 4" xfId="9359" xr:uid="{E88258DE-34B8-4776-B85C-BB7B83515F12}"/>
    <cellStyle name="Comma 4 2 2 2 5 4 2" xfId="24770" xr:uid="{1BBE3E32-A12E-4BEC-BCC4-26B820B8EFE2}"/>
    <cellStyle name="Comma 4 2 2 2 5 4 2 2" xfId="55594" xr:uid="{1887E69F-40E1-45EB-A3E3-B1C1AE374B71}"/>
    <cellStyle name="Comma 4 2 2 2 5 4 3" xfId="40184" xr:uid="{4A53E096-D0B0-4B1E-B137-45B76E2E1AFB}"/>
    <cellStyle name="Comma 4 2 2 2 5 5" xfId="16961" xr:uid="{7FDFBFCD-D2E6-4D57-9190-0A6E8179C73D}"/>
    <cellStyle name="Comma 4 2 2 2 5 5 2" xfId="47785" xr:uid="{D462CA4B-081A-412E-9DC6-0548C7701B9A}"/>
    <cellStyle name="Comma 4 2 2 2 5 6" xfId="32375" xr:uid="{814A0881-9E6D-4261-B6E6-678967BDB8F5}"/>
    <cellStyle name="Comma 4 2 2 2 6" xfId="2181" xr:uid="{6A1E34F1-81BD-4DB4-B998-35465D8E606C}"/>
    <cellStyle name="Comma 4 2 2 2 6 2" xfId="5984" xr:uid="{F327F8BB-FFA1-4F70-BE6B-CA677FD48929}"/>
    <cellStyle name="Comma 4 2 2 2 6 2 2" xfId="13795" xr:uid="{27007028-DF20-492B-9C2D-8ACE2131AFB4}"/>
    <cellStyle name="Comma 4 2 2 2 6 2 2 2" xfId="29206" xr:uid="{17DC288A-A797-4A52-BDBA-A30FDC0BA5C8}"/>
    <cellStyle name="Comma 4 2 2 2 6 2 2 2 2" xfId="60030" xr:uid="{9B7F9EB8-C99E-4E9F-95EE-18489352CA00}"/>
    <cellStyle name="Comma 4 2 2 2 6 2 2 3" xfId="44620" xr:uid="{359CB08E-41D1-4812-8F44-E771D7A5E83F}"/>
    <cellStyle name="Comma 4 2 2 2 6 2 3" xfId="21397" xr:uid="{5928B2AB-62A5-4ADE-9BFD-E6F9F3181958}"/>
    <cellStyle name="Comma 4 2 2 2 6 2 3 2" xfId="52221" xr:uid="{1EACBA6F-FA4D-44A5-B9F2-7423337E4B0A}"/>
    <cellStyle name="Comma 4 2 2 2 6 2 4" xfId="36811" xr:uid="{AD93E617-D83B-4A0B-8442-95FDCA8E378B}"/>
    <cellStyle name="Comma 4 2 2 2 6 3" xfId="9992" xr:uid="{681C9B84-9962-4DC6-9337-0959422BC776}"/>
    <cellStyle name="Comma 4 2 2 2 6 3 2" xfId="25403" xr:uid="{9012E959-16B9-441D-AB38-2FBE318D3E07}"/>
    <cellStyle name="Comma 4 2 2 2 6 3 2 2" xfId="56227" xr:uid="{E72B6770-14DB-41A9-B638-E4298BE2FC5A}"/>
    <cellStyle name="Comma 4 2 2 2 6 3 3" xfId="40817" xr:uid="{668F627C-A372-4289-BB2D-2257CBBB1FFA}"/>
    <cellStyle name="Comma 4 2 2 2 6 4" xfId="17594" xr:uid="{8873E375-7A0F-4248-A0CF-D1C5164AF46A}"/>
    <cellStyle name="Comma 4 2 2 2 6 4 2" xfId="48418" xr:uid="{F58BFDBE-F867-49E8-B439-869743A191F9}"/>
    <cellStyle name="Comma 4 2 2 2 6 5" xfId="33008" xr:uid="{6EE8F958-BDB1-4164-B5FA-8B0B3E5349D2}"/>
    <cellStyle name="Comma 4 2 2 2 7" xfId="4085" xr:uid="{5223005C-F5F8-4FAD-95AD-9DB81F09DFDA}"/>
    <cellStyle name="Comma 4 2 2 2 7 2" xfId="11896" xr:uid="{6EFC250D-B46B-493E-B8A4-D596B726856C}"/>
    <cellStyle name="Comma 4 2 2 2 7 2 2" xfId="27307" xr:uid="{A9DB1A71-E548-4144-90A9-A99B8C5CFFE8}"/>
    <cellStyle name="Comma 4 2 2 2 7 2 2 2" xfId="58131" xr:uid="{752310D6-C278-4BBA-9160-09454F13C9FB}"/>
    <cellStyle name="Comma 4 2 2 2 7 2 3" xfId="42721" xr:uid="{2BF8CF9C-5B9F-4FB5-BC72-A603AE55C4AC}"/>
    <cellStyle name="Comma 4 2 2 2 7 3" xfId="19498" xr:uid="{38E67C16-9673-4E2A-8F09-6A573AC34BC8}"/>
    <cellStyle name="Comma 4 2 2 2 7 3 2" xfId="50322" xr:uid="{EB16EDCE-14C6-4E96-89DA-4D7E944599A9}"/>
    <cellStyle name="Comma 4 2 2 2 7 4" xfId="34912" xr:uid="{0BA29AB0-18CD-4C01-B7EF-F006AF5DF016}"/>
    <cellStyle name="Comma 4 2 2 2 8" xfId="8093" xr:uid="{75DE0D90-78E7-4375-989D-87C957511D76}"/>
    <cellStyle name="Comma 4 2 2 2 8 2" xfId="23504" xr:uid="{B900C4D7-A2C3-40DD-9424-B04DD0D5048F}"/>
    <cellStyle name="Comma 4 2 2 2 8 2 2" xfId="54328" xr:uid="{AB8984F4-3779-4340-BD9F-9C3C18CC153F}"/>
    <cellStyle name="Comma 4 2 2 2 8 3" xfId="38918" xr:uid="{A2BF013A-C582-4951-89B0-94945C8977E0}"/>
    <cellStyle name="Comma 4 2 2 2 9" xfId="7884" xr:uid="{4DB78057-1891-414C-A8E0-B96C2224D98E}"/>
    <cellStyle name="Comma 4 2 2 2 9 2" xfId="23295" xr:uid="{8C17E23D-17B3-471E-A3CC-DB9B382A00DA}"/>
    <cellStyle name="Comma 4 2 2 2 9 2 2" xfId="54119" xr:uid="{84895924-769D-4757-8DCD-D4DD2381F28F}"/>
    <cellStyle name="Comma 4 2 2 2 9 3" xfId="38709" xr:uid="{EF2D955E-0AB8-448C-803A-BE95598C9344}"/>
    <cellStyle name="Comma 4 2 2 3" xfId="622" xr:uid="{1C36C081-5628-4A16-970B-BF4893092654}"/>
    <cellStyle name="Comma 4 2 2 3 2" xfId="1255" xr:uid="{D0B9B569-91F7-4219-A3BC-EFC3606FAC7E}"/>
    <cellStyle name="Comma 4 2 2 3 2 2" xfId="3154" xr:uid="{A83DF6B7-AE6F-47F2-9CFD-DF5DB07DEE29}"/>
    <cellStyle name="Comma 4 2 2 3 2 2 2" xfId="6957" xr:uid="{3A82A987-A474-471E-83CC-397B6DA84E69}"/>
    <cellStyle name="Comma 4 2 2 3 2 2 2 2" xfId="14768" xr:uid="{7D523E6B-97D5-483D-8FE5-C58DEFB85513}"/>
    <cellStyle name="Comma 4 2 2 3 2 2 2 2 2" xfId="30179" xr:uid="{FADB43DB-EF1B-4A77-9DE0-05F7DA2321C4}"/>
    <cellStyle name="Comma 4 2 2 3 2 2 2 2 2 2" xfId="61003" xr:uid="{98E47F20-F4F9-468B-BB77-C224643D484A}"/>
    <cellStyle name="Comma 4 2 2 3 2 2 2 2 3" xfId="45593" xr:uid="{80EFF15B-A84F-4AC8-9648-9CE77A5AB5BF}"/>
    <cellStyle name="Comma 4 2 2 3 2 2 2 3" xfId="22370" xr:uid="{A77F2D01-06DF-4AD0-B59D-9B5BE9DD6260}"/>
    <cellStyle name="Comma 4 2 2 3 2 2 2 3 2" xfId="53194" xr:uid="{F9AF9F4F-2B32-4076-AED8-164D18D98CCF}"/>
    <cellStyle name="Comma 4 2 2 3 2 2 2 4" xfId="37784" xr:uid="{E14F2B19-9018-455D-99FF-40B9616FE352}"/>
    <cellStyle name="Comma 4 2 2 3 2 2 3" xfId="10965" xr:uid="{A89B5560-C5A8-4918-8310-65EB1A224B4B}"/>
    <cellStyle name="Comma 4 2 2 3 2 2 3 2" xfId="26376" xr:uid="{2EA1D8A0-5BC9-4F30-B213-B74B024252F5}"/>
    <cellStyle name="Comma 4 2 2 3 2 2 3 2 2" xfId="57200" xr:uid="{0D38EC68-28CA-4B4C-BAEA-1C6F3DECF939}"/>
    <cellStyle name="Comma 4 2 2 3 2 2 3 3" xfId="41790" xr:uid="{9C54D3CB-7894-41AC-B5C3-A12900754CDF}"/>
    <cellStyle name="Comma 4 2 2 3 2 2 4" xfId="18567" xr:uid="{E14BDF90-648D-43C1-B2FE-E492711D5220}"/>
    <cellStyle name="Comma 4 2 2 3 2 2 4 2" xfId="49391" xr:uid="{C052C252-5A9A-4CAA-BA62-89AA8CEECB13}"/>
    <cellStyle name="Comma 4 2 2 3 2 2 5" xfId="33981" xr:uid="{DBEBAF7B-E844-49E5-B824-9BAB1B6EC6A9}"/>
    <cellStyle name="Comma 4 2 2 3 2 3" xfId="5058" xr:uid="{7FA5B2C0-0569-41E5-8DF5-E8AA7E5BF855}"/>
    <cellStyle name="Comma 4 2 2 3 2 3 2" xfId="12869" xr:uid="{BB1BF892-BF2F-4836-B163-00DADA0AAC24}"/>
    <cellStyle name="Comma 4 2 2 3 2 3 2 2" xfId="28280" xr:uid="{CC907EE4-9E5A-43F6-9833-B51384B327F6}"/>
    <cellStyle name="Comma 4 2 2 3 2 3 2 2 2" xfId="59104" xr:uid="{4A285A38-9DDC-45DC-A6A2-2C47D3228185}"/>
    <cellStyle name="Comma 4 2 2 3 2 3 2 3" xfId="43694" xr:uid="{F0DDD834-96F0-48F3-A0AD-DE5EA55EBD76}"/>
    <cellStyle name="Comma 4 2 2 3 2 3 3" xfId="20471" xr:uid="{D11528D9-779D-4833-A3A6-30DE15B5641D}"/>
    <cellStyle name="Comma 4 2 2 3 2 3 3 2" xfId="51295" xr:uid="{02532FD9-6BFF-448F-8C15-CA3319F216BC}"/>
    <cellStyle name="Comma 4 2 2 3 2 3 4" xfId="35885" xr:uid="{3C7EB121-FA5D-4F1B-ACDE-8AE080297BA0}"/>
    <cellStyle name="Comma 4 2 2 3 2 4" xfId="9066" xr:uid="{78027CE8-AA31-4599-BF7D-57ED90144D4D}"/>
    <cellStyle name="Comma 4 2 2 3 2 4 2" xfId="24477" xr:uid="{1F2D3AA2-6063-4297-8795-99B6B28C735D}"/>
    <cellStyle name="Comma 4 2 2 3 2 4 2 2" xfId="55301" xr:uid="{2E3057C1-DA2D-4B5D-B927-8118FABE3ABA}"/>
    <cellStyle name="Comma 4 2 2 3 2 4 3" xfId="39891" xr:uid="{00DD67DA-9DBD-4137-9062-4CC76CBDC8B8}"/>
    <cellStyle name="Comma 4 2 2 3 2 5" xfId="16668" xr:uid="{47D6CD84-830B-4893-A539-279313709904}"/>
    <cellStyle name="Comma 4 2 2 3 2 5 2" xfId="47492" xr:uid="{DCA6E15C-30DC-4FF1-A06D-21D8EA994209}"/>
    <cellStyle name="Comma 4 2 2 3 2 6" xfId="32082" xr:uid="{20DFDCF3-E315-45DA-89F9-844745F413D3}"/>
    <cellStyle name="Comma 4 2 2 3 3" xfId="1888" xr:uid="{9AFB18A8-6087-4E1B-8BB0-9E89615F827A}"/>
    <cellStyle name="Comma 4 2 2 3 3 2" xfId="3787" xr:uid="{7089A897-FC2F-4FD9-9FC3-FE3D66BE28F7}"/>
    <cellStyle name="Comma 4 2 2 3 3 2 2" xfId="7590" xr:uid="{8B269F49-3FBF-47B9-9EAF-9BF833143358}"/>
    <cellStyle name="Comma 4 2 2 3 3 2 2 2" xfId="15401" xr:uid="{0B327A36-897E-4310-AEEC-0189A5E5759D}"/>
    <cellStyle name="Comma 4 2 2 3 3 2 2 2 2" xfId="30812" xr:uid="{2A7E1640-05C6-4DF4-BC8B-988C1C044D42}"/>
    <cellStyle name="Comma 4 2 2 3 3 2 2 2 2 2" xfId="61636" xr:uid="{2FFFA84D-20C1-4D8F-A099-FD0E6DA336B1}"/>
    <cellStyle name="Comma 4 2 2 3 3 2 2 2 3" xfId="46226" xr:uid="{7901A904-585C-4E39-8FF1-B5BB64DBC1F4}"/>
    <cellStyle name="Comma 4 2 2 3 3 2 2 3" xfId="23003" xr:uid="{D741215B-26AA-4738-9E9E-75551D793B65}"/>
    <cellStyle name="Comma 4 2 2 3 3 2 2 3 2" xfId="53827" xr:uid="{87631E2F-7713-40A9-B7F1-AA778A06BA0A}"/>
    <cellStyle name="Comma 4 2 2 3 3 2 2 4" xfId="38417" xr:uid="{4E4C56E2-7362-4FAD-9C3D-7C92178E4945}"/>
    <cellStyle name="Comma 4 2 2 3 3 2 3" xfId="11598" xr:uid="{612E2FB9-D320-4E04-8E29-2F9B86EB6145}"/>
    <cellStyle name="Comma 4 2 2 3 3 2 3 2" xfId="27009" xr:uid="{B5D8ACBE-BE7A-486A-B13C-709401172075}"/>
    <cellStyle name="Comma 4 2 2 3 3 2 3 2 2" xfId="57833" xr:uid="{8790E4C1-166B-47C6-BD84-42D014EC3C17}"/>
    <cellStyle name="Comma 4 2 2 3 3 2 3 3" xfId="42423" xr:uid="{653CF951-8C81-4D6A-9C75-5C1699845F53}"/>
    <cellStyle name="Comma 4 2 2 3 3 2 4" xfId="19200" xr:uid="{7218A75A-C169-4638-A71B-50218181AF01}"/>
    <cellStyle name="Comma 4 2 2 3 3 2 4 2" xfId="50024" xr:uid="{4C699622-EDAC-47EB-9D7A-1F63C9418EC9}"/>
    <cellStyle name="Comma 4 2 2 3 3 2 5" xfId="34614" xr:uid="{F22DAA64-BADF-4D9E-B921-205CD1C7317C}"/>
    <cellStyle name="Comma 4 2 2 3 3 3" xfId="5691" xr:uid="{9CCEEBDB-6397-441C-B0E8-2D3176B0B153}"/>
    <cellStyle name="Comma 4 2 2 3 3 3 2" xfId="13502" xr:uid="{4270BC89-B7B9-4ABD-BA4A-BE9F88A6E160}"/>
    <cellStyle name="Comma 4 2 2 3 3 3 2 2" xfId="28913" xr:uid="{B26E1B47-9328-430C-BBD0-29931ABD6AFF}"/>
    <cellStyle name="Comma 4 2 2 3 3 3 2 2 2" xfId="59737" xr:uid="{9FB663E8-C791-4ACE-B8F8-086551337F7D}"/>
    <cellStyle name="Comma 4 2 2 3 3 3 2 3" xfId="44327" xr:uid="{C673281A-95C5-4D2F-839E-6E160D1DDA40}"/>
    <cellStyle name="Comma 4 2 2 3 3 3 3" xfId="21104" xr:uid="{F5AFA620-22D0-4CAE-AC57-5F2F652634CF}"/>
    <cellStyle name="Comma 4 2 2 3 3 3 3 2" xfId="51928" xr:uid="{8945037E-8B0A-4C3D-B524-715F73561207}"/>
    <cellStyle name="Comma 4 2 2 3 3 3 4" xfId="36518" xr:uid="{F5A4BAC6-9A85-4669-92DF-D86E7352891B}"/>
    <cellStyle name="Comma 4 2 2 3 3 4" xfId="9699" xr:uid="{5AB8BFCB-B1D5-46F3-897B-B1542FB01B1E}"/>
    <cellStyle name="Comma 4 2 2 3 3 4 2" xfId="25110" xr:uid="{2EF221D8-1303-4456-B10E-AE1B0CF14D48}"/>
    <cellStyle name="Comma 4 2 2 3 3 4 2 2" xfId="55934" xr:uid="{0A496FAB-5486-4E96-AC84-8398809DA15F}"/>
    <cellStyle name="Comma 4 2 2 3 3 4 3" xfId="40524" xr:uid="{41F1D6D0-75BB-4077-A953-32F7918BB04B}"/>
    <cellStyle name="Comma 4 2 2 3 3 5" xfId="17301" xr:uid="{0CE9A3A3-E23B-492C-963B-A531A44B00C0}"/>
    <cellStyle name="Comma 4 2 2 3 3 5 2" xfId="48125" xr:uid="{6A8013AF-D101-40F2-9EE9-DD90D2D89295}"/>
    <cellStyle name="Comma 4 2 2 3 3 6" xfId="32715" xr:uid="{597B2301-C8A5-4745-8915-60E0830FE46A}"/>
    <cellStyle name="Comma 4 2 2 3 4" xfId="2521" xr:uid="{6708EA97-1F43-4DCD-BBE9-6FCB7714766A}"/>
    <cellStyle name="Comma 4 2 2 3 4 2" xfId="6324" xr:uid="{F06DF9BB-F9DD-45E2-8AE2-1E9D92E9E954}"/>
    <cellStyle name="Comma 4 2 2 3 4 2 2" xfId="14135" xr:uid="{5900AC53-3307-49A2-8439-27EF7935BE20}"/>
    <cellStyle name="Comma 4 2 2 3 4 2 2 2" xfId="29546" xr:uid="{3EE468E4-D7BD-4FE8-939D-AAA0874EDD28}"/>
    <cellStyle name="Comma 4 2 2 3 4 2 2 2 2" xfId="60370" xr:uid="{34CCB592-FDBC-481A-A6EC-11ED893ADCDE}"/>
    <cellStyle name="Comma 4 2 2 3 4 2 2 3" xfId="44960" xr:uid="{10C4207A-F257-4FBD-9E2E-D7AB48581927}"/>
    <cellStyle name="Comma 4 2 2 3 4 2 3" xfId="21737" xr:uid="{C1EF8813-FC0B-4262-B3C8-58BCC9AEAAAB}"/>
    <cellStyle name="Comma 4 2 2 3 4 2 3 2" xfId="52561" xr:uid="{94FA68AD-0691-4543-8133-CF97BC3A5A9A}"/>
    <cellStyle name="Comma 4 2 2 3 4 2 4" xfId="37151" xr:uid="{D481B52B-AE6A-46B8-8B64-943BE889B0C5}"/>
    <cellStyle name="Comma 4 2 2 3 4 3" xfId="10332" xr:uid="{E9FF4EAE-48F5-4A81-9743-0B9E8945E9B4}"/>
    <cellStyle name="Comma 4 2 2 3 4 3 2" xfId="25743" xr:uid="{CD8CAF95-8E7E-4A9C-B22B-FBC2FD06E481}"/>
    <cellStyle name="Comma 4 2 2 3 4 3 2 2" xfId="56567" xr:uid="{240BAFD5-A88C-48A9-A1D3-5D11B8331C36}"/>
    <cellStyle name="Comma 4 2 2 3 4 3 3" xfId="41157" xr:uid="{49947F74-3929-4AD1-9A11-68E6EB3B9593}"/>
    <cellStyle name="Comma 4 2 2 3 4 4" xfId="17934" xr:uid="{A07AAEE8-740A-4A1A-BC8E-64AEC5354B45}"/>
    <cellStyle name="Comma 4 2 2 3 4 4 2" xfId="48758" xr:uid="{E5DF8509-252D-4237-8C77-E4C1D3C99FAF}"/>
    <cellStyle name="Comma 4 2 2 3 4 5" xfId="33348" xr:uid="{48609422-BE0B-48D5-98CB-CEFF63B6C13F}"/>
    <cellStyle name="Comma 4 2 2 3 5" xfId="4425" xr:uid="{C1021CDF-8F75-403B-8ADF-1A2267C3703C}"/>
    <cellStyle name="Comma 4 2 2 3 5 2" xfId="12236" xr:uid="{81815321-3573-48F6-A3CF-41B988A93406}"/>
    <cellStyle name="Comma 4 2 2 3 5 2 2" xfId="27647" xr:uid="{1A6D23D7-6A00-4F91-A731-258E6DEDE5BE}"/>
    <cellStyle name="Comma 4 2 2 3 5 2 2 2" xfId="58471" xr:uid="{AF63C3A4-8741-455B-B7F9-D009EA3C9C77}"/>
    <cellStyle name="Comma 4 2 2 3 5 2 3" xfId="43061" xr:uid="{4883CE1D-AD6B-4C8C-8B0B-D6E191D46CE9}"/>
    <cellStyle name="Comma 4 2 2 3 5 3" xfId="19838" xr:uid="{19E7CDF6-6DAE-4FEC-859A-A4522E646F88}"/>
    <cellStyle name="Comma 4 2 2 3 5 3 2" xfId="50662" xr:uid="{C7531564-7F16-45AF-A5BE-FA70647E8DC2}"/>
    <cellStyle name="Comma 4 2 2 3 5 4" xfId="35252" xr:uid="{CF80E876-DEB7-4171-8EFA-36AFBD48B2C2}"/>
    <cellStyle name="Comma 4 2 2 3 6" xfId="8433" xr:uid="{E1AB98B8-4F57-4F77-9126-6B348B92FE7D}"/>
    <cellStyle name="Comma 4 2 2 3 6 2" xfId="23844" xr:uid="{EEFDC4C9-5DBD-4DAB-B17A-BA95890197BC}"/>
    <cellStyle name="Comma 4 2 2 3 6 2 2" xfId="54668" xr:uid="{6D44B167-44E7-4D37-B668-27556FD5DFCC}"/>
    <cellStyle name="Comma 4 2 2 3 6 3" xfId="39258" xr:uid="{1E6D9C6A-5C23-4920-BF4A-E553EC967A49}"/>
    <cellStyle name="Comma 4 2 2 3 7" xfId="16035" xr:uid="{E71E104B-CB67-4EC2-AA90-9D61FD24017D}"/>
    <cellStyle name="Comma 4 2 2 3 7 2" xfId="46859" xr:uid="{C92C8C19-84CA-46C6-8386-81D8CAA78F5E}"/>
    <cellStyle name="Comma 4 2 2 3 8" xfId="31449" xr:uid="{FD18FA2C-0C08-44DE-A23D-59F2DA9C2D70}"/>
    <cellStyle name="Comma 4 2 2 4" xfId="413" xr:uid="{3AEDCAEB-BB31-4FDF-9C61-417E58C907A6}"/>
    <cellStyle name="Comma 4 2 2 4 2" xfId="1046" xr:uid="{C8708C04-2F83-4587-AF94-A94C70DB9577}"/>
    <cellStyle name="Comma 4 2 2 4 2 2" xfId="2945" xr:uid="{6AF609AF-45BA-4522-A170-EC07055FB072}"/>
    <cellStyle name="Comma 4 2 2 4 2 2 2" xfId="6748" xr:uid="{FF7576BA-F142-461F-9A30-3B414B24ADEC}"/>
    <cellStyle name="Comma 4 2 2 4 2 2 2 2" xfId="14559" xr:uid="{BA66C3C8-BBF8-4940-AFE0-6E9594838CB3}"/>
    <cellStyle name="Comma 4 2 2 4 2 2 2 2 2" xfId="29970" xr:uid="{A09BF066-CB1D-4943-A199-92305ED5B633}"/>
    <cellStyle name="Comma 4 2 2 4 2 2 2 2 2 2" xfId="60794" xr:uid="{23B0E312-2962-4023-91D1-2B7FD21BBFDE}"/>
    <cellStyle name="Comma 4 2 2 4 2 2 2 2 3" xfId="45384" xr:uid="{DB9020A0-A1FB-4605-9998-593E4A644ED3}"/>
    <cellStyle name="Comma 4 2 2 4 2 2 2 3" xfId="22161" xr:uid="{56B77F02-DC31-438B-A98B-2C7A3FEE4841}"/>
    <cellStyle name="Comma 4 2 2 4 2 2 2 3 2" xfId="52985" xr:uid="{C935B9D8-7CB6-49ED-97D9-CF1AD4BD83DE}"/>
    <cellStyle name="Comma 4 2 2 4 2 2 2 4" xfId="37575" xr:uid="{9C6ADC70-1170-4054-BDD3-98F2B1482042}"/>
    <cellStyle name="Comma 4 2 2 4 2 2 3" xfId="10756" xr:uid="{17D764FE-233F-442E-97FD-2F481ED48A44}"/>
    <cellStyle name="Comma 4 2 2 4 2 2 3 2" xfId="26167" xr:uid="{EFA82143-6FC8-4CC1-84E0-E458636E91BE}"/>
    <cellStyle name="Comma 4 2 2 4 2 2 3 2 2" xfId="56991" xr:uid="{8A878C0D-9277-42A1-AF4E-7EE2A0CE6267}"/>
    <cellStyle name="Comma 4 2 2 4 2 2 3 3" xfId="41581" xr:uid="{3E9F0B68-5E32-48BB-ABF5-90266915E200}"/>
    <cellStyle name="Comma 4 2 2 4 2 2 4" xfId="18358" xr:uid="{2D43801C-1408-4733-BD91-CBFC4328E61F}"/>
    <cellStyle name="Comma 4 2 2 4 2 2 4 2" xfId="49182" xr:uid="{1BF69AA1-21F6-407E-89DD-17BD0D5260F9}"/>
    <cellStyle name="Comma 4 2 2 4 2 2 5" xfId="33772" xr:uid="{7121C685-0ABC-4826-BC67-36E734502F2C}"/>
    <cellStyle name="Comma 4 2 2 4 2 3" xfId="4849" xr:uid="{399AD5A2-7E61-4536-A561-360BA3491F5B}"/>
    <cellStyle name="Comma 4 2 2 4 2 3 2" xfId="12660" xr:uid="{D57CFC40-5DBE-4767-BA10-1EC96D7F04E1}"/>
    <cellStyle name="Comma 4 2 2 4 2 3 2 2" xfId="28071" xr:uid="{BBC1D4B0-5093-4731-B31B-F2713DC9D680}"/>
    <cellStyle name="Comma 4 2 2 4 2 3 2 2 2" xfId="58895" xr:uid="{CCEF9A72-3C85-493D-BDA2-9B6CB6DEEC82}"/>
    <cellStyle name="Comma 4 2 2 4 2 3 2 3" xfId="43485" xr:uid="{2B2A43F5-C68A-42A6-B37C-A708E226120E}"/>
    <cellStyle name="Comma 4 2 2 4 2 3 3" xfId="20262" xr:uid="{FF86A4DD-175F-463C-8335-85293D4A86B8}"/>
    <cellStyle name="Comma 4 2 2 4 2 3 3 2" xfId="51086" xr:uid="{C94018AF-9484-458A-B0AF-AB9E9AB29513}"/>
    <cellStyle name="Comma 4 2 2 4 2 3 4" xfId="35676" xr:uid="{D0BE6E29-D260-4EB6-AA25-5C945CF94A47}"/>
    <cellStyle name="Comma 4 2 2 4 2 4" xfId="8857" xr:uid="{C04A2223-94B9-4625-AEBB-35B56251BCFC}"/>
    <cellStyle name="Comma 4 2 2 4 2 4 2" xfId="24268" xr:uid="{C4124FC1-FFEF-452E-B76F-0DAD6A9C7338}"/>
    <cellStyle name="Comma 4 2 2 4 2 4 2 2" xfId="55092" xr:uid="{2DED75A3-CC25-47AF-B85B-C883FDF13C3E}"/>
    <cellStyle name="Comma 4 2 2 4 2 4 3" xfId="39682" xr:uid="{07204D3E-4713-4473-8686-EFCA30A04E0C}"/>
    <cellStyle name="Comma 4 2 2 4 2 5" xfId="16459" xr:uid="{A5D05A82-1A8B-4246-BA53-670F419B5DD9}"/>
    <cellStyle name="Comma 4 2 2 4 2 5 2" xfId="47283" xr:uid="{D199934B-290A-4629-B459-5070BE4E0949}"/>
    <cellStyle name="Comma 4 2 2 4 2 6" xfId="31873" xr:uid="{147E101B-A1E7-49BF-9157-DFC25FC6AA6F}"/>
    <cellStyle name="Comma 4 2 2 4 3" xfId="1679" xr:uid="{00A38579-D7B1-4EC9-AC5F-FA62CB869F1D}"/>
    <cellStyle name="Comma 4 2 2 4 3 2" xfId="3578" xr:uid="{74C439BA-AB4A-4867-9A45-0321B1FA6946}"/>
    <cellStyle name="Comma 4 2 2 4 3 2 2" xfId="7381" xr:uid="{F9626E65-0F56-4A82-8E8F-E9ADB54FB7D7}"/>
    <cellStyle name="Comma 4 2 2 4 3 2 2 2" xfId="15192" xr:uid="{99679AEF-9FC1-412C-AEEF-1CDEE2093917}"/>
    <cellStyle name="Comma 4 2 2 4 3 2 2 2 2" xfId="30603" xr:uid="{B0E6AE78-FDD6-4D71-BE2F-C27BE3D81509}"/>
    <cellStyle name="Comma 4 2 2 4 3 2 2 2 2 2" xfId="61427" xr:uid="{B62D128D-947F-4089-A24A-01B35198FC3D}"/>
    <cellStyle name="Comma 4 2 2 4 3 2 2 2 3" xfId="46017" xr:uid="{02B5A4C2-A481-4390-A1C0-27834D6E4F42}"/>
    <cellStyle name="Comma 4 2 2 4 3 2 2 3" xfId="22794" xr:uid="{8FF66E25-85C1-4553-9C88-40795392230F}"/>
    <cellStyle name="Comma 4 2 2 4 3 2 2 3 2" xfId="53618" xr:uid="{6E2363B2-36C9-4413-AF3F-6E57E44F55A5}"/>
    <cellStyle name="Comma 4 2 2 4 3 2 2 4" xfId="38208" xr:uid="{C9D1631B-08C9-44AD-939B-5EE77E392C0F}"/>
    <cellStyle name="Comma 4 2 2 4 3 2 3" xfId="11389" xr:uid="{3242EAFF-DF45-4DE0-A365-3B0825D626A7}"/>
    <cellStyle name="Comma 4 2 2 4 3 2 3 2" xfId="26800" xr:uid="{054BE80B-7C49-4DAD-8484-B911D812A83F}"/>
    <cellStyle name="Comma 4 2 2 4 3 2 3 2 2" xfId="57624" xr:uid="{BF7CB3DC-B065-4A6A-A209-48DF505552B3}"/>
    <cellStyle name="Comma 4 2 2 4 3 2 3 3" xfId="42214" xr:uid="{1E59754E-3753-4C39-96EA-B029607B0061}"/>
    <cellStyle name="Comma 4 2 2 4 3 2 4" xfId="18991" xr:uid="{438DA812-6FD7-4237-8A9D-8FE352B2F0B5}"/>
    <cellStyle name="Comma 4 2 2 4 3 2 4 2" xfId="49815" xr:uid="{723C8EE9-5C6F-4B5A-A5CB-7DEA76A6E318}"/>
    <cellStyle name="Comma 4 2 2 4 3 2 5" xfId="34405" xr:uid="{899287C7-6C3E-46EA-A15F-11D22BCFEC00}"/>
    <cellStyle name="Comma 4 2 2 4 3 3" xfId="5482" xr:uid="{8A5D37BB-434B-4F27-B00E-EB86407904D9}"/>
    <cellStyle name="Comma 4 2 2 4 3 3 2" xfId="13293" xr:uid="{221E3278-DCD3-4E1B-87EF-CBA7B782F532}"/>
    <cellStyle name="Comma 4 2 2 4 3 3 2 2" xfId="28704" xr:uid="{C9A60374-0C75-41EE-B0FA-69EEC1922D17}"/>
    <cellStyle name="Comma 4 2 2 4 3 3 2 2 2" xfId="59528" xr:uid="{EA9A009C-32D1-4868-861E-5C3C8F7E9D5C}"/>
    <cellStyle name="Comma 4 2 2 4 3 3 2 3" xfId="44118" xr:uid="{1E8AEC3B-A8A2-4941-BE21-37A8FE5B541E}"/>
    <cellStyle name="Comma 4 2 2 4 3 3 3" xfId="20895" xr:uid="{E02C19F3-47E3-4226-809F-F8973F048051}"/>
    <cellStyle name="Comma 4 2 2 4 3 3 3 2" xfId="51719" xr:uid="{AEA58882-69B5-40D7-8BC0-85CC5FB2DA41}"/>
    <cellStyle name="Comma 4 2 2 4 3 3 4" xfId="36309" xr:uid="{59A7050E-D018-48B8-9583-2E4ED6398D58}"/>
    <cellStyle name="Comma 4 2 2 4 3 4" xfId="9490" xr:uid="{91A04B87-4F92-4FED-91D7-701375468021}"/>
    <cellStyle name="Comma 4 2 2 4 3 4 2" xfId="24901" xr:uid="{CB363DDE-6650-46C1-9D39-5980F3CA7C2C}"/>
    <cellStyle name="Comma 4 2 2 4 3 4 2 2" xfId="55725" xr:uid="{E3FD6750-88C8-474B-9D9C-47F25F3C170A}"/>
    <cellStyle name="Comma 4 2 2 4 3 4 3" xfId="40315" xr:uid="{14DAC188-37B9-47B2-996C-5B31910B5EB6}"/>
    <cellStyle name="Comma 4 2 2 4 3 5" xfId="17092" xr:uid="{E370FC65-D644-43E1-8258-D135E57493FA}"/>
    <cellStyle name="Comma 4 2 2 4 3 5 2" xfId="47916" xr:uid="{410ED36C-DBDF-4EB0-BD6D-78367497FCDA}"/>
    <cellStyle name="Comma 4 2 2 4 3 6" xfId="32506" xr:uid="{844152EC-C2A8-4D08-A00F-201915BB2F94}"/>
    <cellStyle name="Comma 4 2 2 4 4" xfId="2312" xr:uid="{2BA58BBB-3C22-424C-9CF5-671C7D080D3B}"/>
    <cellStyle name="Comma 4 2 2 4 4 2" xfId="6115" xr:uid="{E7E22349-6286-4113-A822-D8DF95CCC887}"/>
    <cellStyle name="Comma 4 2 2 4 4 2 2" xfId="13926" xr:uid="{5A001E7A-36A8-4CA4-97B9-D00BB40EEDFE}"/>
    <cellStyle name="Comma 4 2 2 4 4 2 2 2" xfId="29337" xr:uid="{85623242-91C2-4BC0-AE7A-A053A2A3A247}"/>
    <cellStyle name="Comma 4 2 2 4 4 2 2 2 2" xfId="60161" xr:uid="{73F7AE56-DC8C-458E-9D86-AB7F613EE05B}"/>
    <cellStyle name="Comma 4 2 2 4 4 2 2 3" xfId="44751" xr:uid="{F8DB4821-9CD3-47C2-8B60-44D09ACA8086}"/>
    <cellStyle name="Comma 4 2 2 4 4 2 3" xfId="21528" xr:uid="{A9EA2F3C-C43E-4B4F-8213-E4A3C890F660}"/>
    <cellStyle name="Comma 4 2 2 4 4 2 3 2" xfId="52352" xr:uid="{816C9D29-91C4-4FAE-9843-5BF892CEBD3F}"/>
    <cellStyle name="Comma 4 2 2 4 4 2 4" xfId="36942" xr:uid="{377A0397-9735-4A62-BCA9-279DAAD9F326}"/>
    <cellStyle name="Comma 4 2 2 4 4 3" xfId="10123" xr:uid="{6C785801-D75D-4AED-8533-795A200FA2C4}"/>
    <cellStyle name="Comma 4 2 2 4 4 3 2" xfId="25534" xr:uid="{5EADC477-A86A-414E-A82F-F077ED2FC930}"/>
    <cellStyle name="Comma 4 2 2 4 4 3 2 2" xfId="56358" xr:uid="{75C49B7D-A5C4-4087-90B4-14C425A76EEB}"/>
    <cellStyle name="Comma 4 2 2 4 4 3 3" xfId="40948" xr:uid="{3CCE94DB-EB49-4ED6-8F92-1BF0B02D7141}"/>
    <cellStyle name="Comma 4 2 2 4 4 4" xfId="17725" xr:uid="{58E904FD-757E-40B2-A8CC-B1D6416A28C9}"/>
    <cellStyle name="Comma 4 2 2 4 4 4 2" xfId="48549" xr:uid="{55BF1D7B-CE82-485E-9615-9F4337A90444}"/>
    <cellStyle name="Comma 4 2 2 4 4 5" xfId="33139" xr:uid="{69971AFA-699C-4D24-ABC9-422C63A3BFD8}"/>
    <cellStyle name="Comma 4 2 2 4 5" xfId="4216" xr:uid="{9666257E-7F3C-4A67-B023-EAF0CC110A13}"/>
    <cellStyle name="Comma 4 2 2 4 5 2" xfId="12027" xr:uid="{3BB396DB-A95C-4FA9-B763-6CF94743737B}"/>
    <cellStyle name="Comma 4 2 2 4 5 2 2" xfId="27438" xr:uid="{277995C9-FBF1-42F1-A9E4-6A5BFC5C93CF}"/>
    <cellStyle name="Comma 4 2 2 4 5 2 2 2" xfId="58262" xr:uid="{0ED2E1A7-FA2F-4713-B551-E076B87FB73B}"/>
    <cellStyle name="Comma 4 2 2 4 5 2 3" xfId="42852" xr:uid="{FA295F43-1445-477E-9323-D21E2C870BF4}"/>
    <cellStyle name="Comma 4 2 2 4 5 3" xfId="19629" xr:uid="{3D6AC857-5F17-4BFF-845F-DA75AFBDDAD4}"/>
    <cellStyle name="Comma 4 2 2 4 5 3 2" xfId="50453" xr:uid="{A3A7B635-6EB1-4927-9668-A449F55ADC3A}"/>
    <cellStyle name="Comma 4 2 2 4 5 4" xfId="35043" xr:uid="{1D596C6B-750A-4136-93CD-C9C97958E0DB}"/>
    <cellStyle name="Comma 4 2 2 4 6" xfId="8224" xr:uid="{A21B3951-ACE0-4FCD-B2B9-5DB697012D76}"/>
    <cellStyle name="Comma 4 2 2 4 6 2" xfId="23635" xr:uid="{3EEC6C9B-9C89-446E-88F1-ABA98239828D}"/>
    <cellStyle name="Comma 4 2 2 4 6 2 2" xfId="54459" xr:uid="{AE18F69C-D7C7-4569-BDFC-F80666B6D2BD}"/>
    <cellStyle name="Comma 4 2 2 4 6 3" xfId="39049" xr:uid="{163EBB64-0255-4DAF-9A65-80141A4C6A81}"/>
    <cellStyle name="Comma 4 2 2 4 7" xfId="15826" xr:uid="{6A66703F-5904-495D-8A64-DD24757097FD}"/>
    <cellStyle name="Comma 4 2 2 4 7 2" xfId="46650" xr:uid="{9D671C35-7DE2-4F76-A5DF-18E612FBD975}"/>
    <cellStyle name="Comma 4 2 2 4 8" xfId="31240" xr:uid="{CBB835D9-794B-4AC9-90B9-8FF6D011F5FB}"/>
    <cellStyle name="Comma 4 2 2 5" xfId="833" xr:uid="{E6660635-564F-4A8E-A8D0-615419DE110F}"/>
    <cellStyle name="Comma 4 2 2 5 2" xfId="2732" xr:uid="{9BE8235C-DB43-48D3-897E-CE5B26B3B98D}"/>
    <cellStyle name="Comma 4 2 2 5 2 2" xfId="6535" xr:uid="{FBF1C9F9-33C7-465E-ADB3-E5CA0D373474}"/>
    <cellStyle name="Comma 4 2 2 5 2 2 2" xfId="14346" xr:uid="{3E4AAF67-FEE5-4E50-832E-B8E311FA68F2}"/>
    <cellStyle name="Comma 4 2 2 5 2 2 2 2" xfId="29757" xr:uid="{1C44BE2F-0A5E-417D-B8F4-ACEF359B73B9}"/>
    <cellStyle name="Comma 4 2 2 5 2 2 2 2 2" xfId="60581" xr:uid="{3A0491C4-6545-4664-9590-E399050AD222}"/>
    <cellStyle name="Comma 4 2 2 5 2 2 2 3" xfId="45171" xr:uid="{264589F9-7822-4563-8C48-57D5DF41A6DD}"/>
    <cellStyle name="Comma 4 2 2 5 2 2 3" xfId="21948" xr:uid="{71DCE1B1-AD53-4BA0-983F-9612E3B738B8}"/>
    <cellStyle name="Comma 4 2 2 5 2 2 3 2" xfId="52772" xr:uid="{36AD99B0-FE7D-4A73-B7EE-4D6475B8E8F1}"/>
    <cellStyle name="Comma 4 2 2 5 2 2 4" xfId="37362" xr:uid="{C5B26AFD-070C-445C-84E1-4C0F3F92DF8C}"/>
    <cellStyle name="Comma 4 2 2 5 2 3" xfId="10543" xr:uid="{40A29A79-C102-44D0-AE47-9BCA6848CA78}"/>
    <cellStyle name="Comma 4 2 2 5 2 3 2" xfId="25954" xr:uid="{CC754A9E-C038-435E-AB3E-69BD9A06C722}"/>
    <cellStyle name="Comma 4 2 2 5 2 3 2 2" xfId="56778" xr:uid="{32B1252B-F0C4-481E-ABB2-FA06E9554D88}"/>
    <cellStyle name="Comma 4 2 2 5 2 3 3" xfId="41368" xr:uid="{E9C3AB7A-EC7D-4261-AEC2-5D9C83B86189}"/>
    <cellStyle name="Comma 4 2 2 5 2 4" xfId="18145" xr:uid="{6F36C003-864B-4B57-A231-DA1A8E80C536}"/>
    <cellStyle name="Comma 4 2 2 5 2 4 2" xfId="48969" xr:uid="{0BE40D7C-4A56-44F9-A9C2-14B1AC36155B}"/>
    <cellStyle name="Comma 4 2 2 5 2 5" xfId="33559" xr:uid="{F938B217-B1CA-4B36-AA6C-F1867CC1CBED}"/>
    <cellStyle name="Comma 4 2 2 5 3" xfId="4636" xr:uid="{A00708F0-369B-4E35-9DB5-36FD4CFF6261}"/>
    <cellStyle name="Comma 4 2 2 5 3 2" xfId="12447" xr:uid="{C61AB5B5-C21C-4C7E-A550-A07D4C7E25E1}"/>
    <cellStyle name="Comma 4 2 2 5 3 2 2" xfId="27858" xr:uid="{B48DB463-E2B2-4392-9718-3746EFD00C8B}"/>
    <cellStyle name="Comma 4 2 2 5 3 2 2 2" xfId="58682" xr:uid="{450B8AC9-C55A-4E7C-B089-100DD73137B3}"/>
    <cellStyle name="Comma 4 2 2 5 3 2 3" xfId="43272" xr:uid="{2D89EC63-C3E9-4C11-9C48-C353D93CA43D}"/>
    <cellStyle name="Comma 4 2 2 5 3 3" xfId="20049" xr:uid="{28E09884-427D-4270-BF9E-115CE88D2826}"/>
    <cellStyle name="Comma 4 2 2 5 3 3 2" xfId="50873" xr:uid="{31AAEFBE-F9FA-4D0A-966F-CC041C859444}"/>
    <cellStyle name="Comma 4 2 2 5 3 4" xfId="35463" xr:uid="{59FD6DC5-CA0F-40C3-9669-A3ED123CB3CC}"/>
    <cellStyle name="Comma 4 2 2 5 4" xfId="8644" xr:uid="{B2E33046-C5EC-4A56-8FF1-C9183B00950E}"/>
    <cellStyle name="Comma 4 2 2 5 4 2" xfId="24055" xr:uid="{C923E370-A500-4357-A4E8-E732B18A8D83}"/>
    <cellStyle name="Comma 4 2 2 5 4 2 2" xfId="54879" xr:uid="{37E278D2-DAF6-4974-AEE2-FE614B3C5E78}"/>
    <cellStyle name="Comma 4 2 2 5 4 3" xfId="39469" xr:uid="{6A877720-D4F3-4017-9562-82DAB83EC8FC}"/>
    <cellStyle name="Comma 4 2 2 5 5" xfId="16246" xr:uid="{611C907E-988C-4FB5-AF72-5D7094318FD4}"/>
    <cellStyle name="Comma 4 2 2 5 5 2" xfId="47070" xr:uid="{8952EEBD-8144-4C0D-B85D-F9C7C9E1E893}"/>
    <cellStyle name="Comma 4 2 2 5 6" xfId="31660" xr:uid="{031CF32A-F94B-416C-BE99-D013DF4CF81F}"/>
    <cellStyle name="Comma 4 2 2 6" xfId="1466" xr:uid="{53CC0903-A46F-4433-BF36-E5B470832403}"/>
    <cellStyle name="Comma 4 2 2 6 2" xfId="3365" xr:uid="{C8F17A8F-4641-4386-813D-BF41D453F79F}"/>
    <cellStyle name="Comma 4 2 2 6 2 2" xfId="7168" xr:uid="{E603B104-A418-4ADF-AAA6-9CF6C15A7B37}"/>
    <cellStyle name="Comma 4 2 2 6 2 2 2" xfId="14979" xr:uid="{60A7631B-9F45-4EB9-B864-C2621C2B6C06}"/>
    <cellStyle name="Comma 4 2 2 6 2 2 2 2" xfId="30390" xr:uid="{89AEF947-991A-4908-AEB2-2C03D403263C}"/>
    <cellStyle name="Comma 4 2 2 6 2 2 2 2 2" xfId="61214" xr:uid="{71959EA0-6EAF-4169-86EB-36E88716B778}"/>
    <cellStyle name="Comma 4 2 2 6 2 2 2 3" xfId="45804" xr:uid="{001F5396-C5D8-4BB9-815C-27B104A79889}"/>
    <cellStyle name="Comma 4 2 2 6 2 2 3" xfId="22581" xr:uid="{F9EBE8B6-5877-4706-8870-1DC73D6441C5}"/>
    <cellStyle name="Comma 4 2 2 6 2 2 3 2" xfId="53405" xr:uid="{8F1B6658-7282-47B1-AF36-CFD0EDE91BDB}"/>
    <cellStyle name="Comma 4 2 2 6 2 2 4" xfId="37995" xr:uid="{23EA4575-57E2-4A57-AF5E-E0C62684EF5F}"/>
    <cellStyle name="Comma 4 2 2 6 2 3" xfId="11176" xr:uid="{341F4B8B-311F-48EE-BFC3-40457A6FA03D}"/>
    <cellStyle name="Comma 4 2 2 6 2 3 2" xfId="26587" xr:uid="{6A318A73-BD27-4AD1-92AB-A328459E4499}"/>
    <cellStyle name="Comma 4 2 2 6 2 3 2 2" xfId="57411" xr:uid="{9F737137-6E6F-48D5-9B52-B9B55A729B51}"/>
    <cellStyle name="Comma 4 2 2 6 2 3 3" xfId="42001" xr:uid="{C34BFAA7-CD79-4A7D-8CD1-184F2F7606AB}"/>
    <cellStyle name="Comma 4 2 2 6 2 4" xfId="18778" xr:uid="{4FC570F5-E197-4D28-8970-9E6E18EC8467}"/>
    <cellStyle name="Comma 4 2 2 6 2 4 2" xfId="49602" xr:uid="{FAF8BDD0-07EF-4500-9B6C-821AA192B107}"/>
    <cellStyle name="Comma 4 2 2 6 2 5" xfId="34192" xr:uid="{86386D53-E163-4197-AF00-074E49F294EF}"/>
    <cellStyle name="Comma 4 2 2 6 3" xfId="5269" xr:uid="{98C8AFB5-5232-47F1-AFC5-FBC03586EAA5}"/>
    <cellStyle name="Comma 4 2 2 6 3 2" xfId="13080" xr:uid="{470618FE-16B9-4BD3-8ACD-0A67EE82982B}"/>
    <cellStyle name="Comma 4 2 2 6 3 2 2" xfId="28491" xr:uid="{76B73206-B572-4B1D-9F28-3AED46089BE0}"/>
    <cellStyle name="Comma 4 2 2 6 3 2 2 2" xfId="59315" xr:uid="{1148F0AA-B331-44AE-8921-24B5B62C6753}"/>
    <cellStyle name="Comma 4 2 2 6 3 2 3" xfId="43905" xr:uid="{221100CF-8A16-46F2-BAE9-7A695B906609}"/>
    <cellStyle name="Comma 4 2 2 6 3 3" xfId="20682" xr:uid="{2AE585AE-3EA2-49B4-9794-6F47BE054850}"/>
    <cellStyle name="Comma 4 2 2 6 3 3 2" xfId="51506" xr:uid="{DC01A0F2-CFEC-4446-98D5-82BECB4F0B60}"/>
    <cellStyle name="Comma 4 2 2 6 3 4" xfId="36096" xr:uid="{E3517A64-859B-4DAD-B425-3A9A38CC5A40}"/>
    <cellStyle name="Comma 4 2 2 6 4" xfId="9277" xr:uid="{691FB004-76DC-43B4-B0ED-E27DAF1C313A}"/>
    <cellStyle name="Comma 4 2 2 6 4 2" xfId="24688" xr:uid="{585EE787-F4D9-41DB-A24B-8B2A94576ADD}"/>
    <cellStyle name="Comma 4 2 2 6 4 2 2" xfId="55512" xr:uid="{E669C1FC-0127-4404-9C8F-A2A03201FC00}"/>
    <cellStyle name="Comma 4 2 2 6 4 3" xfId="40102" xr:uid="{21FDDA7B-DEE5-494A-A637-093B6F2B4DC5}"/>
    <cellStyle name="Comma 4 2 2 6 5" xfId="16879" xr:uid="{7431591F-6F32-45E3-B3AC-A29FAEF1A930}"/>
    <cellStyle name="Comma 4 2 2 6 5 2" xfId="47703" xr:uid="{57EB2D6D-FE77-4931-ABEA-7A733ACDF09B}"/>
    <cellStyle name="Comma 4 2 2 6 6" xfId="32293" xr:uid="{2A8501A0-7953-47FB-B9A1-063C3105C3BD}"/>
    <cellStyle name="Comma 4 2 2 7" xfId="2099" xr:uid="{3913CC9C-B506-49E5-BCBB-3765C7527035}"/>
    <cellStyle name="Comma 4 2 2 7 2" xfId="5902" xr:uid="{4B485FA8-5589-4A19-BF6E-1954B2570B4E}"/>
    <cellStyle name="Comma 4 2 2 7 2 2" xfId="13713" xr:uid="{173BD4ED-9B3E-4568-BB4F-146EB3745FCB}"/>
    <cellStyle name="Comma 4 2 2 7 2 2 2" xfId="29124" xr:uid="{B1CC5B23-A298-4F5F-A897-9191A214CD23}"/>
    <cellStyle name="Comma 4 2 2 7 2 2 2 2" xfId="59948" xr:uid="{3867F950-C9D0-4DCF-AD82-59133CCB4056}"/>
    <cellStyle name="Comma 4 2 2 7 2 2 3" xfId="44538" xr:uid="{C6C17B06-8572-43E5-9CAA-45315AEA2373}"/>
    <cellStyle name="Comma 4 2 2 7 2 3" xfId="21315" xr:uid="{024822FB-907F-480A-9DF8-A2A1456FD30F}"/>
    <cellStyle name="Comma 4 2 2 7 2 3 2" xfId="52139" xr:uid="{2F43FF5B-2D99-4C78-85AA-78B5BFAD2C13}"/>
    <cellStyle name="Comma 4 2 2 7 2 4" xfId="36729" xr:uid="{09610B1E-6E52-4D78-BD1C-CFA03F484DD8}"/>
    <cellStyle name="Comma 4 2 2 7 3" xfId="9910" xr:uid="{3ED286B5-68C8-403E-A87A-B3D5C2FDED7C}"/>
    <cellStyle name="Comma 4 2 2 7 3 2" xfId="25321" xr:uid="{30C1CF0C-C0CC-4723-966F-3A4736E6C159}"/>
    <cellStyle name="Comma 4 2 2 7 3 2 2" xfId="56145" xr:uid="{03977FC3-EBA2-461A-84DB-47E7B4D92F35}"/>
    <cellStyle name="Comma 4 2 2 7 3 3" xfId="40735" xr:uid="{948DA8B4-751A-4A96-92C2-1D193892D74B}"/>
    <cellStyle name="Comma 4 2 2 7 4" xfId="17512" xr:uid="{D08627C5-B747-4CB8-ACB0-F066C61B6ACF}"/>
    <cellStyle name="Comma 4 2 2 7 4 2" xfId="48336" xr:uid="{DCA54947-E09A-4DBE-90E5-F0214CFA757F}"/>
    <cellStyle name="Comma 4 2 2 7 5" xfId="32926" xr:uid="{DD0746D3-A80C-40A6-8DEA-D705A3369C09}"/>
    <cellStyle name="Comma 4 2 2 8" xfId="4003" xr:uid="{D619675E-97B4-402A-AF71-BF06E2B99441}"/>
    <cellStyle name="Comma 4 2 2 8 2" xfId="11814" xr:uid="{0808B5B2-5984-4DCA-978A-B2FA20A6E86A}"/>
    <cellStyle name="Comma 4 2 2 8 2 2" xfId="27225" xr:uid="{D7B17C36-8BB7-40F7-A44D-831DDEB608BD}"/>
    <cellStyle name="Comma 4 2 2 8 2 2 2" xfId="58049" xr:uid="{35763DB5-15B6-4DEA-BF15-68FD4395C631}"/>
    <cellStyle name="Comma 4 2 2 8 2 3" xfId="42639" xr:uid="{25FF46D9-AFBD-48F5-8BB7-4AE1F4549A2E}"/>
    <cellStyle name="Comma 4 2 2 8 3" xfId="19416" xr:uid="{23A3A226-4259-4A5A-99DC-258A5BDCD84B}"/>
    <cellStyle name="Comma 4 2 2 8 3 2" xfId="50240" xr:uid="{176704B6-4EDF-405D-87D5-AFEF8EC9727C}"/>
    <cellStyle name="Comma 4 2 2 8 4" xfId="34830" xr:uid="{6A3FE04E-9BE8-425E-913B-D42019B46F3D}"/>
    <cellStyle name="Comma 4 2 2 9" xfId="8011" xr:uid="{1193B3DB-7E13-4AFB-BC46-039D64BE7BDE}"/>
    <cellStyle name="Comma 4 2 2 9 2" xfId="23422" xr:uid="{3BE1A502-7325-4D99-BAB7-01E2804CE35F}"/>
    <cellStyle name="Comma 4 2 2 9 2 2" xfId="54246" xr:uid="{A685222F-71BC-4D5F-AB07-A66E3BE7E19E}"/>
    <cellStyle name="Comma 4 2 2 9 3" xfId="38836" xr:uid="{9DE59FDC-59BA-4800-86EC-9D3C71024F96}"/>
    <cellStyle name="Comma 4 2 3" xfId="239" xr:uid="{D5012E1C-3B1F-4035-B786-84F85D21F0AC}"/>
    <cellStyle name="Comma 4 2 3 10" xfId="15653" xr:uid="{8E7DE6BD-FBC9-4ACB-8799-4B730A490B7D}"/>
    <cellStyle name="Comma 4 2 3 10 2" xfId="46477" xr:uid="{EFCAA58C-7324-4276-B9FB-E60E5870CC44}"/>
    <cellStyle name="Comma 4 2 3 11" xfId="31067" xr:uid="{D2F78A74-F172-4244-B86E-F07AC83D2348}"/>
    <cellStyle name="Comma 4 2 3 2" xfId="662" xr:uid="{3372D1BE-BDF6-489C-A1B5-61A74BB2376E}"/>
    <cellStyle name="Comma 4 2 3 2 2" xfId="1295" xr:uid="{A27684B1-ED75-4185-A94A-D62D6D6F5AD8}"/>
    <cellStyle name="Comma 4 2 3 2 2 2" xfId="3194" xr:uid="{942E161A-7E13-48CD-B15D-CB8E9AE7A6AA}"/>
    <cellStyle name="Comma 4 2 3 2 2 2 2" xfId="6997" xr:uid="{BBC2194E-8DF3-496D-A588-64EEB92817BB}"/>
    <cellStyle name="Comma 4 2 3 2 2 2 2 2" xfId="14808" xr:uid="{E2340DB1-3A31-4A60-86B4-BD587E243CF4}"/>
    <cellStyle name="Comma 4 2 3 2 2 2 2 2 2" xfId="30219" xr:uid="{CBB47F1F-75F3-42F4-8609-193A74F5EFC2}"/>
    <cellStyle name="Comma 4 2 3 2 2 2 2 2 2 2" xfId="61043" xr:uid="{E32B633F-1306-4545-A0BA-00848D55702A}"/>
    <cellStyle name="Comma 4 2 3 2 2 2 2 2 3" xfId="45633" xr:uid="{07E0B4D4-E732-48BD-A0A2-0199B4538B9A}"/>
    <cellStyle name="Comma 4 2 3 2 2 2 2 3" xfId="22410" xr:uid="{57C880C1-4B5E-407F-B4D2-357D986FEA2C}"/>
    <cellStyle name="Comma 4 2 3 2 2 2 2 3 2" xfId="53234" xr:uid="{7AC74A33-F163-47F8-947C-8C37D3837AD9}"/>
    <cellStyle name="Comma 4 2 3 2 2 2 2 4" xfId="37824" xr:uid="{733653CC-A76C-4570-BFFE-135DB05C9AEB}"/>
    <cellStyle name="Comma 4 2 3 2 2 2 3" xfId="11005" xr:uid="{A7AA4D29-ED25-4423-B09F-601018EAE3EC}"/>
    <cellStyle name="Comma 4 2 3 2 2 2 3 2" xfId="26416" xr:uid="{0F250E03-3858-487E-9D02-FFF58D209F99}"/>
    <cellStyle name="Comma 4 2 3 2 2 2 3 2 2" xfId="57240" xr:uid="{34CF376E-47DC-425D-9C8C-31E87688934C}"/>
    <cellStyle name="Comma 4 2 3 2 2 2 3 3" xfId="41830" xr:uid="{01C68D39-C663-4C55-819C-A469AE21513F}"/>
    <cellStyle name="Comma 4 2 3 2 2 2 4" xfId="18607" xr:uid="{65306A96-DAC8-48D7-A64C-211820908E62}"/>
    <cellStyle name="Comma 4 2 3 2 2 2 4 2" xfId="49431" xr:uid="{7061D3F6-67F1-4A7B-9FF4-39E0160236A7}"/>
    <cellStyle name="Comma 4 2 3 2 2 2 5" xfId="34021" xr:uid="{D08F6316-B2CF-4B4B-8727-D22289CAA54B}"/>
    <cellStyle name="Comma 4 2 3 2 2 3" xfId="5098" xr:uid="{429A28B5-5119-406D-8D5D-7093B1B55B0B}"/>
    <cellStyle name="Comma 4 2 3 2 2 3 2" xfId="12909" xr:uid="{F5835B8A-88CD-47B2-89E2-BD930A493727}"/>
    <cellStyle name="Comma 4 2 3 2 2 3 2 2" xfId="28320" xr:uid="{B26946C7-C97F-4946-B0BF-83B849689816}"/>
    <cellStyle name="Comma 4 2 3 2 2 3 2 2 2" xfId="59144" xr:uid="{B723E1A2-7457-488A-B312-601E92C2FC41}"/>
    <cellStyle name="Comma 4 2 3 2 2 3 2 3" xfId="43734" xr:uid="{E275EE28-986E-4461-BE61-0F858494E0E0}"/>
    <cellStyle name="Comma 4 2 3 2 2 3 3" xfId="20511" xr:uid="{2793EA36-5442-4F48-B05C-6103DA1E6FF0}"/>
    <cellStyle name="Comma 4 2 3 2 2 3 3 2" xfId="51335" xr:uid="{BAA4FE8B-080C-4F31-8A24-43F6E8F6E6E4}"/>
    <cellStyle name="Comma 4 2 3 2 2 3 4" xfId="35925" xr:uid="{60FB1902-1835-409B-81D4-0D5E92F49C4C}"/>
    <cellStyle name="Comma 4 2 3 2 2 4" xfId="9106" xr:uid="{B78806F8-EE4E-437E-827F-82B7F6ABA0C0}"/>
    <cellStyle name="Comma 4 2 3 2 2 4 2" xfId="24517" xr:uid="{014CD6B6-7FB9-48DF-8C56-04D1B72688C4}"/>
    <cellStyle name="Comma 4 2 3 2 2 4 2 2" xfId="55341" xr:uid="{363216B9-5A2B-42D5-8F50-971F6D4B7F9C}"/>
    <cellStyle name="Comma 4 2 3 2 2 4 3" xfId="39931" xr:uid="{72F989E7-94B0-47E7-A153-363A01F2F2D1}"/>
    <cellStyle name="Comma 4 2 3 2 2 5" xfId="16708" xr:uid="{3D1371CF-14CC-4C58-A4CA-BE0F69D9A5EB}"/>
    <cellStyle name="Comma 4 2 3 2 2 5 2" xfId="47532" xr:uid="{3C3781AA-5D5F-4E03-97E4-5B007CBAD3BA}"/>
    <cellStyle name="Comma 4 2 3 2 2 6" xfId="32122" xr:uid="{DB490547-27DF-42AC-A593-ADB7E99E9BDE}"/>
    <cellStyle name="Comma 4 2 3 2 3" xfId="1928" xr:uid="{6BF2988A-695B-4025-B6B8-53BDBF56B403}"/>
    <cellStyle name="Comma 4 2 3 2 3 2" xfId="3827" xr:uid="{A387CE70-BCC9-44C7-A222-617EF47AAACD}"/>
    <cellStyle name="Comma 4 2 3 2 3 2 2" xfId="7630" xr:uid="{FA97673D-800B-4F67-AC3A-AC634BA424FD}"/>
    <cellStyle name="Comma 4 2 3 2 3 2 2 2" xfId="15441" xr:uid="{B33A3524-F5B6-4433-BC79-8377C64F2936}"/>
    <cellStyle name="Comma 4 2 3 2 3 2 2 2 2" xfId="30852" xr:uid="{825106E2-4354-4923-B52A-DE474FD1EA9E}"/>
    <cellStyle name="Comma 4 2 3 2 3 2 2 2 2 2" xfId="61676" xr:uid="{6E3E4DFE-98D3-49FF-ACB4-DE081B42FB5D}"/>
    <cellStyle name="Comma 4 2 3 2 3 2 2 2 3" xfId="46266" xr:uid="{4DAD870F-9B24-4596-A23E-67117E47F1B8}"/>
    <cellStyle name="Comma 4 2 3 2 3 2 2 3" xfId="23043" xr:uid="{6FD9B31E-9D55-40B2-899E-16C3933B4FD0}"/>
    <cellStyle name="Comma 4 2 3 2 3 2 2 3 2" xfId="53867" xr:uid="{F8583E8A-FCBD-44B4-B093-7BC9F26D1A64}"/>
    <cellStyle name="Comma 4 2 3 2 3 2 2 4" xfId="38457" xr:uid="{9F0D07CF-156C-4859-A99A-31E352942354}"/>
    <cellStyle name="Comma 4 2 3 2 3 2 3" xfId="11638" xr:uid="{5C51B759-1DE5-4A87-9078-ED99F914A255}"/>
    <cellStyle name="Comma 4 2 3 2 3 2 3 2" xfId="27049" xr:uid="{1E7C8759-28E4-4E86-B583-875FFE828C90}"/>
    <cellStyle name="Comma 4 2 3 2 3 2 3 2 2" xfId="57873" xr:uid="{A1285218-5D7D-4F5E-85B8-0AC25FB394D2}"/>
    <cellStyle name="Comma 4 2 3 2 3 2 3 3" xfId="42463" xr:uid="{F87D7BD0-2BB5-4F22-A055-73645CCD50AC}"/>
    <cellStyle name="Comma 4 2 3 2 3 2 4" xfId="19240" xr:uid="{9900E2C6-7363-4703-A42B-5C73342CB934}"/>
    <cellStyle name="Comma 4 2 3 2 3 2 4 2" xfId="50064" xr:uid="{3C6F0967-B4E9-46ED-AC4F-47068AA9E5AD}"/>
    <cellStyle name="Comma 4 2 3 2 3 2 5" xfId="34654" xr:uid="{8BDCCF3A-655E-4615-B00A-D4DF811EEF30}"/>
    <cellStyle name="Comma 4 2 3 2 3 3" xfId="5731" xr:uid="{9288ED69-26F3-4BAC-99D8-2EE31935D9C0}"/>
    <cellStyle name="Comma 4 2 3 2 3 3 2" xfId="13542" xr:uid="{7BF8C579-5C68-4695-9D3F-6906EEA420BA}"/>
    <cellStyle name="Comma 4 2 3 2 3 3 2 2" xfId="28953" xr:uid="{EEBCF6CC-6F47-495C-B0D9-0D0C7B3609FC}"/>
    <cellStyle name="Comma 4 2 3 2 3 3 2 2 2" xfId="59777" xr:uid="{5E011F28-231C-43C9-BAF6-FF0480E4DD4F}"/>
    <cellStyle name="Comma 4 2 3 2 3 3 2 3" xfId="44367" xr:uid="{511F94A3-93A7-4A42-B60B-E1919A6509F0}"/>
    <cellStyle name="Comma 4 2 3 2 3 3 3" xfId="21144" xr:uid="{AB121ECA-261B-4B7E-A610-08813119439A}"/>
    <cellStyle name="Comma 4 2 3 2 3 3 3 2" xfId="51968" xr:uid="{0FEECDCA-9BC6-4C76-BCB6-C38743CF16A2}"/>
    <cellStyle name="Comma 4 2 3 2 3 3 4" xfId="36558" xr:uid="{0C1718DC-A23C-47BC-A974-E1F2DB74477C}"/>
    <cellStyle name="Comma 4 2 3 2 3 4" xfId="9739" xr:uid="{4B0F00F0-37C1-4FCB-AF8C-8D25812F7B4A}"/>
    <cellStyle name="Comma 4 2 3 2 3 4 2" xfId="25150" xr:uid="{788A209D-DA14-4B18-A07F-6348BF6883D2}"/>
    <cellStyle name="Comma 4 2 3 2 3 4 2 2" xfId="55974" xr:uid="{CB4EA569-BC2A-4AC9-B13C-20F774C1F985}"/>
    <cellStyle name="Comma 4 2 3 2 3 4 3" xfId="40564" xr:uid="{F97C3E0A-73F6-4AA0-8B3F-EAD2EA9BBB3D}"/>
    <cellStyle name="Comma 4 2 3 2 3 5" xfId="17341" xr:uid="{B7E5883F-AA05-40D5-947E-D4E24D59D6D0}"/>
    <cellStyle name="Comma 4 2 3 2 3 5 2" xfId="48165" xr:uid="{B657E62F-0A16-405C-93E5-E317B98F1D18}"/>
    <cellStyle name="Comma 4 2 3 2 3 6" xfId="32755" xr:uid="{34DA3DF1-0D67-4482-97F8-E1EB5C9A509F}"/>
    <cellStyle name="Comma 4 2 3 2 4" xfId="2561" xr:uid="{B507CB1C-F5DE-462E-B94C-00ABF5321AE1}"/>
    <cellStyle name="Comma 4 2 3 2 4 2" xfId="6364" xr:uid="{C44AC1A6-8937-4181-B13C-73BFD8B5F405}"/>
    <cellStyle name="Comma 4 2 3 2 4 2 2" xfId="14175" xr:uid="{1FA34433-C13E-4CFE-82AE-E789489E98DF}"/>
    <cellStyle name="Comma 4 2 3 2 4 2 2 2" xfId="29586" xr:uid="{490062D5-AAC8-4E0A-90B0-5AC2F4D73211}"/>
    <cellStyle name="Comma 4 2 3 2 4 2 2 2 2" xfId="60410" xr:uid="{BACCEFA8-2FCA-4883-98A9-9E40B6BF5D3B}"/>
    <cellStyle name="Comma 4 2 3 2 4 2 2 3" xfId="45000" xr:uid="{7D91BD07-5633-48F7-A52A-7AD7A6ABE3CB}"/>
    <cellStyle name="Comma 4 2 3 2 4 2 3" xfId="21777" xr:uid="{C5C7AF6F-4F2F-40E5-B5D5-3082E02CA8EF}"/>
    <cellStyle name="Comma 4 2 3 2 4 2 3 2" xfId="52601" xr:uid="{713AD0D4-30B3-4B28-95FA-0CC1B60D0269}"/>
    <cellStyle name="Comma 4 2 3 2 4 2 4" xfId="37191" xr:uid="{7C1F36F2-727B-4852-A4C9-4C8D7A6A0F67}"/>
    <cellStyle name="Comma 4 2 3 2 4 3" xfId="10372" xr:uid="{09BA30F2-62DD-41FA-BFBC-831402A6556E}"/>
    <cellStyle name="Comma 4 2 3 2 4 3 2" xfId="25783" xr:uid="{0FB1EE4F-F33F-44F5-A02C-48311FA57A00}"/>
    <cellStyle name="Comma 4 2 3 2 4 3 2 2" xfId="56607" xr:uid="{7C49582C-350E-4839-BF66-77CA4A783D12}"/>
    <cellStyle name="Comma 4 2 3 2 4 3 3" xfId="41197" xr:uid="{86FA5FFD-B49E-4388-813C-B0A129AA2C73}"/>
    <cellStyle name="Comma 4 2 3 2 4 4" xfId="17974" xr:uid="{1D94AD26-AC45-42EC-9012-43ECE21FC114}"/>
    <cellStyle name="Comma 4 2 3 2 4 4 2" xfId="48798" xr:uid="{871AE036-D251-4444-85DA-0EBF9383FC54}"/>
    <cellStyle name="Comma 4 2 3 2 4 5" xfId="33388" xr:uid="{A33184B6-7C41-4824-8F86-46DAC08AC47D}"/>
    <cellStyle name="Comma 4 2 3 2 5" xfId="4465" xr:uid="{DD9CF2DC-5CC7-4CBE-B372-6AFE521932BE}"/>
    <cellStyle name="Comma 4 2 3 2 5 2" xfId="12276" xr:uid="{EBB2E8A9-24B7-4782-B71C-A09B2532B762}"/>
    <cellStyle name="Comma 4 2 3 2 5 2 2" xfId="27687" xr:uid="{48DCE699-7027-4B02-AF2E-4DC3DA1F380B}"/>
    <cellStyle name="Comma 4 2 3 2 5 2 2 2" xfId="58511" xr:uid="{C34CD348-6159-40E6-A594-24C57A521345}"/>
    <cellStyle name="Comma 4 2 3 2 5 2 3" xfId="43101" xr:uid="{91E52FCA-F181-488C-BD08-07CBF9D1AB82}"/>
    <cellStyle name="Comma 4 2 3 2 5 3" xfId="19878" xr:uid="{A3C78DE8-3421-4492-A52E-B765FC52BADA}"/>
    <cellStyle name="Comma 4 2 3 2 5 3 2" xfId="50702" xr:uid="{2CE7F2C6-2D24-46BE-B843-18177595DCD8}"/>
    <cellStyle name="Comma 4 2 3 2 5 4" xfId="35292" xr:uid="{E70BA311-783A-4DDD-92E8-23F5A934515A}"/>
    <cellStyle name="Comma 4 2 3 2 6" xfId="8473" xr:uid="{19CF32C1-BE64-4287-BBE3-1E31DC580B70}"/>
    <cellStyle name="Comma 4 2 3 2 6 2" xfId="23884" xr:uid="{74D5E6C7-39AA-45F3-BFAC-9F23BD82D12D}"/>
    <cellStyle name="Comma 4 2 3 2 6 2 2" xfId="54708" xr:uid="{35D2B227-027B-4DF4-94CC-C294F50B0D8A}"/>
    <cellStyle name="Comma 4 2 3 2 6 3" xfId="39298" xr:uid="{F4CC056A-C65F-445F-A8A7-AA9EA894D54F}"/>
    <cellStyle name="Comma 4 2 3 2 7" xfId="16075" xr:uid="{0C67B2E8-06FE-41D0-99C6-0EB82520766A}"/>
    <cellStyle name="Comma 4 2 3 2 7 2" xfId="46899" xr:uid="{BC86C1D8-59B3-4137-88D4-C6FDFBF7E5F0}"/>
    <cellStyle name="Comma 4 2 3 2 8" xfId="31489" xr:uid="{7CB3679F-172F-4CB4-9542-CE5FCC450625}"/>
    <cellStyle name="Comma 4 2 3 3" xfId="453" xr:uid="{26528DD1-4553-41C1-BA16-E29927CFCD44}"/>
    <cellStyle name="Comma 4 2 3 3 2" xfId="1086" xr:uid="{12B823B4-F4A4-4BE1-8998-CEA9DBE5C857}"/>
    <cellStyle name="Comma 4 2 3 3 2 2" xfId="2985" xr:uid="{7791EFCA-8AF5-454A-9BEE-979EE93F30E3}"/>
    <cellStyle name="Comma 4 2 3 3 2 2 2" xfId="6788" xr:uid="{92E76E28-F3DD-4FCC-A5F2-B265B810C85E}"/>
    <cellStyle name="Comma 4 2 3 3 2 2 2 2" xfId="14599" xr:uid="{423963C2-F931-4BFA-8EB5-21EBA976BE81}"/>
    <cellStyle name="Comma 4 2 3 3 2 2 2 2 2" xfId="30010" xr:uid="{E747D31A-B864-42F2-A83A-B8249C5F6837}"/>
    <cellStyle name="Comma 4 2 3 3 2 2 2 2 2 2" xfId="60834" xr:uid="{2747F6A1-E45B-4856-82B8-459F80BFD0BE}"/>
    <cellStyle name="Comma 4 2 3 3 2 2 2 2 3" xfId="45424" xr:uid="{A4A097C1-F016-44CA-80CD-FCDE88ECA467}"/>
    <cellStyle name="Comma 4 2 3 3 2 2 2 3" xfId="22201" xr:uid="{859975CE-19D4-407C-96DA-18D33760D720}"/>
    <cellStyle name="Comma 4 2 3 3 2 2 2 3 2" xfId="53025" xr:uid="{4AD713F7-E3F1-498C-BD01-22851158D198}"/>
    <cellStyle name="Comma 4 2 3 3 2 2 2 4" xfId="37615" xr:uid="{A1561F15-2E8B-46C1-ACE4-EB748A56C2C6}"/>
    <cellStyle name="Comma 4 2 3 3 2 2 3" xfId="10796" xr:uid="{FDE009DC-8FF0-4CEA-8AC4-50F27EDDF4B9}"/>
    <cellStyle name="Comma 4 2 3 3 2 2 3 2" xfId="26207" xr:uid="{1BEE80BD-989E-493D-BF37-2AC793131365}"/>
    <cellStyle name="Comma 4 2 3 3 2 2 3 2 2" xfId="57031" xr:uid="{0E0811AA-3D8E-463E-A88E-DB84854664F4}"/>
    <cellStyle name="Comma 4 2 3 3 2 2 3 3" xfId="41621" xr:uid="{C7D0C8C8-2242-4A30-ACE7-63E1A6FBFF68}"/>
    <cellStyle name="Comma 4 2 3 3 2 2 4" xfId="18398" xr:uid="{8A13DAF0-5882-42E7-9188-FEE3E852038E}"/>
    <cellStyle name="Comma 4 2 3 3 2 2 4 2" xfId="49222" xr:uid="{DA614E40-ADA0-4E74-8436-432A3C398EBD}"/>
    <cellStyle name="Comma 4 2 3 3 2 2 5" xfId="33812" xr:uid="{76FEE584-55FC-4C0B-8354-E1A0D094096D}"/>
    <cellStyle name="Comma 4 2 3 3 2 3" xfId="4889" xr:uid="{427E66C6-0B0A-443E-82F9-92C08CA6A5B9}"/>
    <cellStyle name="Comma 4 2 3 3 2 3 2" xfId="12700" xr:uid="{4FAB62F7-81E7-4946-AA32-7255F522AAFE}"/>
    <cellStyle name="Comma 4 2 3 3 2 3 2 2" xfId="28111" xr:uid="{1F7C1A10-2B2D-493D-98ED-4E83F7F661F4}"/>
    <cellStyle name="Comma 4 2 3 3 2 3 2 2 2" xfId="58935" xr:uid="{827A0621-D768-4E8C-A776-D43E4ED28DC0}"/>
    <cellStyle name="Comma 4 2 3 3 2 3 2 3" xfId="43525" xr:uid="{53D9EF54-FBA3-47E1-B901-5E77564BDDAD}"/>
    <cellStyle name="Comma 4 2 3 3 2 3 3" xfId="20302" xr:uid="{83F6AF37-5919-4C50-8D68-03CF51B81775}"/>
    <cellStyle name="Comma 4 2 3 3 2 3 3 2" xfId="51126" xr:uid="{36C1562F-6411-44EF-92FE-031117F05261}"/>
    <cellStyle name="Comma 4 2 3 3 2 3 4" xfId="35716" xr:uid="{646331F6-799B-4762-B01A-373BEE6E863B}"/>
    <cellStyle name="Comma 4 2 3 3 2 4" xfId="8897" xr:uid="{658DE47D-FE0C-4508-810B-298B5CF176BC}"/>
    <cellStyle name="Comma 4 2 3 3 2 4 2" xfId="24308" xr:uid="{720982E6-4A1A-4876-B86D-37720E110B3E}"/>
    <cellStyle name="Comma 4 2 3 3 2 4 2 2" xfId="55132" xr:uid="{BC586EBD-8191-4D21-98A6-CF8F3D911D00}"/>
    <cellStyle name="Comma 4 2 3 3 2 4 3" xfId="39722" xr:uid="{D8BB82DE-4B73-4A5B-99AB-874331263D03}"/>
    <cellStyle name="Comma 4 2 3 3 2 5" xfId="16499" xr:uid="{E89DED06-98DC-40AA-AED1-77EF74322825}"/>
    <cellStyle name="Comma 4 2 3 3 2 5 2" xfId="47323" xr:uid="{3453586F-9BA7-4DEC-9D6A-26846F03D3F5}"/>
    <cellStyle name="Comma 4 2 3 3 2 6" xfId="31913" xr:uid="{1B457010-F949-44A8-985A-7F135F3DB985}"/>
    <cellStyle name="Comma 4 2 3 3 3" xfId="1719" xr:uid="{A5C0B0DE-EBD9-41F1-A8F6-7DE1E3A4536F}"/>
    <cellStyle name="Comma 4 2 3 3 3 2" xfId="3618" xr:uid="{2A50915D-7BE6-4755-A23C-17AE5FD46ADA}"/>
    <cellStyle name="Comma 4 2 3 3 3 2 2" xfId="7421" xr:uid="{36B869C5-C0D3-417D-AAF6-EAED7CDC9EA6}"/>
    <cellStyle name="Comma 4 2 3 3 3 2 2 2" xfId="15232" xr:uid="{CB1C8B03-E3A6-4323-915C-EEE8324C4064}"/>
    <cellStyle name="Comma 4 2 3 3 3 2 2 2 2" xfId="30643" xr:uid="{96539152-E5F3-44C8-8826-296FDB92DC64}"/>
    <cellStyle name="Comma 4 2 3 3 3 2 2 2 2 2" xfId="61467" xr:uid="{878252C4-DD7D-4C2A-B406-849E19554857}"/>
    <cellStyle name="Comma 4 2 3 3 3 2 2 2 3" xfId="46057" xr:uid="{B2A505F2-4628-4B59-AC4A-E20524B02FF2}"/>
    <cellStyle name="Comma 4 2 3 3 3 2 2 3" xfId="22834" xr:uid="{E3FC3B56-7979-42BB-9410-4A31CEB1A25B}"/>
    <cellStyle name="Comma 4 2 3 3 3 2 2 3 2" xfId="53658" xr:uid="{2BF8BFB5-FE1E-4DAB-9EAE-B21D945F6A17}"/>
    <cellStyle name="Comma 4 2 3 3 3 2 2 4" xfId="38248" xr:uid="{B89700B3-2C0C-4CAD-B801-DCB047206CB7}"/>
    <cellStyle name="Comma 4 2 3 3 3 2 3" xfId="11429" xr:uid="{542234A2-700F-43E7-8A6F-D827FAE1A4E8}"/>
    <cellStyle name="Comma 4 2 3 3 3 2 3 2" xfId="26840" xr:uid="{BD5CC928-ABCD-4845-A82F-81AC1F106180}"/>
    <cellStyle name="Comma 4 2 3 3 3 2 3 2 2" xfId="57664" xr:uid="{C4B33CFA-E09B-429C-82FE-380C269B59A6}"/>
    <cellStyle name="Comma 4 2 3 3 3 2 3 3" xfId="42254" xr:uid="{F52AAF36-C46C-4A38-819F-2EB51E55F430}"/>
    <cellStyle name="Comma 4 2 3 3 3 2 4" xfId="19031" xr:uid="{A9F8E579-8123-42A8-ADDA-75B54ADE369D}"/>
    <cellStyle name="Comma 4 2 3 3 3 2 4 2" xfId="49855" xr:uid="{EFC704ED-B9B2-4E72-8EA1-3B25AFDCD197}"/>
    <cellStyle name="Comma 4 2 3 3 3 2 5" xfId="34445" xr:uid="{C46B654E-E978-40AC-B2EB-EBC0854470C7}"/>
    <cellStyle name="Comma 4 2 3 3 3 3" xfId="5522" xr:uid="{198A3C45-620A-4E45-BF34-91F7509CBD4A}"/>
    <cellStyle name="Comma 4 2 3 3 3 3 2" xfId="13333" xr:uid="{77E412E5-9E22-4127-8839-FF0EDE6461C6}"/>
    <cellStyle name="Comma 4 2 3 3 3 3 2 2" xfId="28744" xr:uid="{B575A96D-8922-4FA3-9650-EC01B8E225CE}"/>
    <cellStyle name="Comma 4 2 3 3 3 3 2 2 2" xfId="59568" xr:uid="{6D8ADA2F-9A90-4BC1-B1B3-ACC34E1E55B3}"/>
    <cellStyle name="Comma 4 2 3 3 3 3 2 3" xfId="44158" xr:uid="{E85158AB-CB52-4456-8171-0A9EE20193D6}"/>
    <cellStyle name="Comma 4 2 3 3 3 3 3" xfId="20935" xr:uid="{697EBDDC-AB07-4C07-8D04-4ADF89F1B3A1}"/>
    <cellStyle name="Comma 4 2 3 3 3 3 3 2" xfId="51759" xr:uid="{88A90B01-C667-46E2-8354-52A13CFC0AB4}"/>
    <cellStyle name="Comma 4 2 3 3 3 3 4" xfId="36349" xr:uid="{3791BB29-1110-42D2-B57A-3CD1DB63ADE7}"/>
    <cellStyle name="Comma 4 2 3 3 3 4" xfId="9530" xr:uid="{65FAED23-09B3-48CF-970B-21D97C14DD7D}"/>
    <cellStyle name="Comma 4 2 3 3 3 4 2" xfId="24941" xr:uid="{8BA503A5-7CA2-47F5-9850-3E0D3E76C735}"/>
    <cellStyle name="Comma 4 2 3 3 3 4 2 2" xfId="55765" xr:uid="{D43120C8-2EBF-435A-9CEF-E701CA30D5A5}"/>
    <cellStyle name="Comma 4 2 3 3 3 4 3" xfId="40355" xr:uid="{8FB386F8-ED32-4F49-865D-19EF9AE5C95B}"/>
    <cellStyle name="Comma 4 2 3 3 3 5" xfId="17132" xr:uid="{21A73D1E-84EC-4640-AFD8-B97F1DF71864}"/>
    <cellStyle name="Comma 4 2 3 3 3 5 2" xfId="47956" xr:uid="{7D431AD6-B3C7-4255-849A-39528A754206}"/>
    <cellStyle name="Comma 4 2 3 3 3 6" xfId="32546" xr:uid="{4EA3AAFA-D064-4F7E-AF63-F6E87D519C1E}"/>
    <cellStyle name="Comma 4 2 3 3 4" xfId="2352" xr:uid="{8FD42F99-F797-4C79-B6DC-DF912EDA1F42}"/>
    <cellStyle name="Comma 4 2 3 3 4 2" xfId="6155" xr:uid="{B59AA6C0-E86A-40D6-8790-E0AFD1473581}"/>
    <cellStyle name="Comma 4 2 3 3 4 2 2" xfId="13966" xr:uid="{682FCB30-A458-4006-9092-5920D5B96867}"/>
    <cellStyle name="Comma 4 2 3 3 4 2 2 2" xfId="29377" xr:uid="{4EF6BAC0-3BC4-4C59-A994-23BA106DED01}"/>
    <cellStyle name="Comma 4 2 3 3 4 2 2 2 2" xfId="60201" xr:uid="{36EBBB6B-A4F8-4425-99AC-84B2D1AD4085}"/>
    <cellStyle name="Comma 4 2 3 3 4 2 2 3" xfId="44791" xr:uid="{DB572866-BD84-4F93-926B-E4B0FA469905}"/>
    <cellStyle name="Comma 4 2 3 3 4 2 3" xfId="21568" xr:uid="{389DF99F-2FCC-40D3-BE9C-12E9FC152185}"/>
    <cellStyle name="Comma 4 2 3 3 4 2 3 2" xfId="52392" xr:uid="{4750F5A9-F38B-4E0B-B774-0019BCD1EF44}"/>
    <cellStyle name="Comma 4 2 3 3 4 2 4" xfId="36982" xr:uid="{2C3061F0-4C6B-450E-9D72-6D652BFB2D7E}"/>
    <cellStyle name="Comma 4 2 3 3 4 3" xfId="10163" xr:uid="{570AD5C2-B086-45F8-BF2A-1A641819F342}"/>
    <cellStyle name="Comma 4 2 3 3 4 3 2" xfId="25574" xr:uid="{54E7DBCF-4E7E-4D2D-A60C-BD9264879478}"/>
    <cellStyle name="Comma 4 2 3 3 4 3 2 2" xfId="56398" xr:uid="{F2264F90-06A7-4044-91DF-E08556DE9B97}"/>
    <cellStyle name="Comma 4 2 3 3 4 3 3" xfId="40988" xr:uid="{9C4F4940-28B9-404F-BE5F-B27EE666999B}"/>
    <cellStyle name="Comma 4 2 3 3 4 4" xfId="17765" xr:uid="{A1806571-9968-4F67-92AF-E036B339270A}"/>
    <cellStyle name="Comma 4 2 3 3 4 4 2" xfId="48589" xr:uid="{A33F1041-C675-4370-9E9B-77E2BF6C5B3D}"/>
    <cellStyle name="Comma 4 2 3 3 4 5" xfId="33179" xr:uid="{90D48F1B-6285-4F4A-A2C5-2B5A5D7B4079}"/>
    <cellStyle name="Comma 4 2 3 3 5" xfId="4256" xr:uid="{3828C021-0374-4F92-AE53-31EC8561CF7B}"/>
    <cellStyle name="Comma 4 2 3 3 5 2" xfId="12067" xr:uid="{B741B30C-DB0E-468C-8C6C-BFD3DF862EAF}"/>
    <cellStyle name="Comma 4 2 3 3 5 2 2" xfId="27478" xr:uid="{B7EDD2D5-367C-4CE1-BFBD-1458DF492E8D}"/>
    <cellStyle name="Comma 4 2 3 3 5 2 2 2" xfId="58302" xr:uid="{CD89E216-CF8B-4BD2-A6DD-CD8916E44625}"/>
    <cellStyle name="Comma 4 2 3 3 5 2 3" xfId="42892" xr:uid="{5A2CA86D-B16B-4C29-9A1E-EEDE9D95B0FD}"/>
    <cellStyle name="Comma 4 2 3 3 5 3" xfId="19669" xr:uid="{751E12F6-7310-4A5D-BA76-85A930D785D8}"/>
    <cellStyle name="Comma 4 2 3 3 5 3 2" xfId="50493" xr:uid="{6179D51A-0E73-40B1-8917-5D80CE7BC089}"/>
    <cellStyle name="Comma 4 2 3 3 5 4" xfId="35083" xr:uid="{5985F8BF-5D3D-4297-BA59-633CF6DF6AA8}"/>
    <cellStyle name="Comma 4 2 3 3 6" xfId="8264" xr:uid="{7F462438-891E-4559-963F-D315DF763370}"/>
    <cellStyle name="Comma 4 2 3 3 6 2" xfId="23675" xr:uid="{E8A9A295-30EB-479E-B631-3B0955ADA4DB}"/>
    <cellStyle name="Comma 4 2 3 3 6 2 2" xfId="54499" xr:uid="{65406CD5-1119-42C3-9AFF-220C9144458E}"/>
    <cellStyle name="Comma 4 2 3 3 6 3" xfId="39089" xr:uid="{09313DC9-E35C-48AD-AC3D-E433F0186F34}"/>
    <cellStyle name="Comma 4 2 3 3 7" xfId="15866" xr:uid="{0F09EB51-09EE-4080-B648-CB48C8C31E17}"/>
    <cellStyle name="Comma 4 2 3 3 7 2" xfId="46690" xr:uid="{3A937F83-9C5B-4018-8DF3-FA6C8DC3FD99}"/>
    <cellStyle name="Comma 4 2 3 3 8" xfId="31280" xr:uid="{DDFE6E99-B04C-4C1D-96D0-641FA512ED7F}"/>
    <cellStyle name="Comma 4 2 3 4" xfId="873" xr:uid="{B87F47B6-2CD4-497D-8609-F42D5C7839F3}"/>
    <cellStyle name="Comma 4 2 3 4 2" xfId="2772" xr:uid="{AD42E0CC-C2FD-4AFD-B5C1-2AC64849D632}"/>
    <cellStyle name="Comma 4 2 3 4 2 2" xfId="6575" xr:uid="{B55F0C06-9A34-4456-B172-CF88DBC2E3B7}"/>
    <cellStyle name="Comma 4 2 3 4 2 2 2" xfId="14386" xr:uid="{DA505AB2-54A7-466C-83E1-71D0AEDF8994}"/>
    <cellStyle name="Comma 4 2 3 4 2 2 2 2" xfId="29797" xr:uid="{D0A84275-F797-466E-AD9F-F17924D080A2}"/>
    <cellStyle name="Comma 4 2 3 4 2 2 2 2 2" xfId="60621" xr:uid="{F7A7BF3E-60B8-4292-913E-B6F52BFD37F0}"/>
    <cellStyle name="Comma 4 2 3 4 2 2 2 3" xfId="45211" xr:uid="{4ABC38F1-71D4-45BA-AFCD-1231114749D7}"/>
    <cellStyle name="Comma 4 2 3 4 2 2 3" xfId="21988" xr:uid="{8FD745B5-CA80-4793-9E5B-5966B13519B6}"/>
    <cellStyle name="Comma 4 2 3 4 2 2 3 2" xfId="52812" xr:uid="{75978AD1-B099-4888-BDF9-C618348C5830}"/>
    <cellStyle name="Comma 4 2 3 4 2 2 4" xfId="37402" xr:uid="{AE3DE78E-C1B0-4440-B997-F4795B3E62E7}"/>
    <cellStyle name="Comma 4 2 3 4 2 3" xfId="10583" xr:uid="{A5F4CA42-FD5F-44CD-8290-D335777A15BE}"/>
    <cellStyle name="Comma 4 2 3 4 2 3 2" xfId="25994" xr:uid="{8944F953-C535-43B3-B262-C4A6B602A9CF}"/>
    <cellStyle name="Comma 4 2 3 4 2 3 2 2" xfId="56818" xr:uid="{9CA69EFE-B6A8-4EB5-A7E3-2279231A367C}"/>
    <cellStyle name="Comma 4 2 3 4 2 3 3" xfId="41408" xr:uid="{41721242-BE9D-4510-95E0-620B87046190}"/>
    <cellStyle name="Comma 4 2 3 4 2 4" xfId="18185" xr:uid="{B9B6E57C-5FA2-409A-AEFD-6428B75F4255}"/>
    <cellStyle name="Comma 4 2 3 4 2 4 2" xfId="49009" xr:uid="{2B03A3D9-7138-4943-9FFE-7D12DC8BFDEE}"/>
    <cellStyle name="Comma 4 2 3 4 2 5" xfId="33599" xr:uid="{414E326A-000E-4AA5-84E7-52D0F81A10EC}"/>
    <cellStyle name="Comma 4 2 3 4 3" xfId="4676" xr:uid="{0F7848FE-59DE-42FE-841F-AC8F100240A9}"/>
    <cellStyle name="Comma 4 2 3 4 3 2" xfId="12487" xr:uid="{0A5C42BA-AD17-408B-ACBA-3E141680671F}"/>
    <cellStyle name="Comma 4 2 3 4 3 2 2" xfId="27898" xr:uid="{BE40C659-D687-4AED-9A11-DBE7FD7BCAEE}"/>
    <cellStyle name="Comma 4 2 3 4 3 2 2 2" xfId="58722" xr:uid="{BF12452A-ECB7-44C0-A476-15DCF7E2C10D}"/>
    <cellStyle name="Comma 4 2 3 4 3 2 3" xfId="43312" xr:uid="{13E80286-E944-493D-A591-CA2B3059F5D5}"/>
    <cellStyle name="Comma 4 2 3 4 3 3" xfId="20089" xr:uid="{6A678925-5462-4DAB-8DA2-6805DB5019C4}"/>
    <cellStyle name="Comma 4 2 3 4 3 3 2" xfId="50913" xr:uid="{465D6424-12F0-41C2-9FB0-251F6D550715}"/>
    <cellStyle name="Comma 4 2 3 4 3 4" xfId="35503" xr:uid="{7F222500-8E10-454E-8342-643CF6738043}"/>
    <cellStyle name="Comma 4 2 3 4 4" xfId="8684" xr:uid="{79D02BCE-49DB-4611-B4D3-3F3AF208E9BF}"/>
    <cellStyle name="Comma 4 2 3 4 4 2" xfId="24095" xr:uid="{435CEFAA-CCF6-49F2-BF1B-D78FB4935CA6}"/>
    <cellStyle name="Comma 4 2 3 4 4 2 2" xfId="54919" xr:uid="{4D1629C0-6804-48F6-9697-A5374DD19DEF}"/>
    <cellStyle name="Comma 4 2 3 4 4 3" xfId="39509" xr:uid="{4D08A99E-3D14-481F-B7BC-8766CF31D58C}"/>
    <cellStyle name="Comma 4 2 3 4 5" xfId="16286" xr:uid="{A5DCBCC1-78B5-4834-808F-7D346428BC8B}"/>
    <cellStyle name="Comma 4 2 3 4 5 2" xfId="47110" xr:uid="{296FA657-A12D-47B3-BBD5-740881B6A9C8}"/>
    <cellStyle name="Comma 4 2 3 4 6" xfId="31700" xr:uid="{059C2569-2104-4CEF-83D1-E1DD397F6379}"/>
    <cellStyle name="Comma 4 2 3 5" xfId="1506" xr:uid="{44DC8C1A-D394-4DE2-8BDC-026D474D1A61}"/>
    <cellStyle name="Comma 4 2 3 5 2" xfId="3405" xr:uid="{571FFF84-6659-4FB7-A96B-7815A7D8BF3B}"/>
    <cellStyle name="Comma 4 2 3 5 2 2" xfId="7208" xr:uid="{90559101-48C8-45B8-A01E-58602FACB016}"/>
    <cellStyle name="Comma 4 2 3 5 2 2 2" xfId="15019" xr:uid="{7C2CD713-5378-46F7-A438-B8B7A79BEDE6}"/>
    <cellStyle name="Comma 4 2 3 5 2 2 2 2" xfId="30430" xr:uid="{C5BF1DE4-7EE8-40E8-8703-CFF91066CCEA}"/>
    <cellStyle name="Comma 4 2 3 5 2 2 2 2 2" xfId="61254" xr:uid="{D49D43EA-3753-4571-9B87-E73520B7AAEE}"/>
    <cellStyle name="Comma 4 2 3 5 2 2 2 3" xfId="45844" xr:uid="{F7C8675B-7D02-45EB-9550-10BAC6516E04}"/>
    <cellStyle name="Comma 4 2 3 5 2 2 3" xfId="22621" xr:uid="{7087F019-0262-4BF5-A50E-AB00C5B61E13}"/>
    <cellStyle name="Comma 4 2 3 5 2 2 3 2" xfId="53445" xr:uid="{E6D12ACB-A785-4327-BEC2-986D00FA4E3C}"/>
    <cellStyle name="Comma 4 2 3 5 2 2 4" xfId="38035" xr:uid="{44E40E75-F8AA-4E19-926B-91A1CAEDCF1D}"/>
    <cellStyle name="Comma 4 2 3 5 2 3" xfId="11216" xr:uid="{61146EFC-96D7-497A-BD9E-5D5CB26B4A28}"/>
    <cellStyle name="Comma 4 2 3 5 2 3 2" xfId="26627" xr:uid="{31892837-CA3D-41D4-8190-7077D7B134FF}"/>
    <cellStyle name="Comma 4 2 3 5 2 3 2 2" xfId="57451" xr:uid="{21B53464-F954-4AF3-959E-A6F6C517D7C8}"/>
    <cellStyle name="Comma 4 2 3 5 2 3 3" xfId="42041" xr:uid="{044BA99B-E45B-499F-9268-EA1C1EB75556}"/>
    <cellStyle name="Comma 4 2 3 5 2 4" xfId="18818" xr:uid="{CE1D04E0-CD12-46F7-A5CD-7BAB4B3CBE71}"/>
    <cellStyle name="Comma 4 2 3 5 2 4 2" xfId="49642" xr:uid="{B16B22F1-4B19-4416-8353-D641B6BF919C}"/>
    <cellStyle name="Comma 4 2 3 5 2 5" xfId="34232" xr:uid="{29E364D1-6273-413C-85C9-927AB8E0B900}"/>
    <cellStyle name="Comma 4 2 3 5 3" xfId="5309" xr:uid="{6764894B-20FB-4B79-A665-9A9972C15D0D}"/>
    <cellStyle name="Comma 4 2 3 5 3 2" xfId="13120" xr:uid="{B1295D82-0FCA-4D8A-BAFD-FBE8DF8DA671}"/>
    <cellStyle name="Comma 4 2 3 5 3 2 2" xfId="28531" xr:uid="{47E750D8-952A-4745-AA01-C55F4D7676DF}"/>
    <cellStyle name="Comma 4 2 3 5 3 2 2 2" xfId="59355" xr:uid="{53DD75C4-B177-471F-9676-64CA4DFCAA33}"/>
    <cellStyle name="Comma 4 2 3 5 3 2 3" xfId="43945" xr:uid="{8E2FE501-02D5-4584-92ED-BB2A27D3E8EB}"/>
    <cellStyle name="Comma 4 2 3 5 3 3" xfId="20722" xr:uid="{4C4ED3D4-B408-4225-BC4B-CA6AAEC6412B}"/>
    <cellStyle name="Comma 4 2 3 5 3 3 2" xfId="51546" xr:uid="{55607976-165B-4F7E-A332-0A71069C7086}"/>
    <cellStyle name="Comma 4 2 3 5 3 4" xfId="36136" xr:uid="{2472F206-1B3B-475A-8C64-F718762240F3}"/>
    <cellStyle name="Comma 4 2 3 5 4" xfId="9317" xr:uid="{2CE86ACD-10A8-4083-AC85-61EDAF1117A7}"/>
    <cellStyle name="Comma 4 2 3 5 4 2" xfId="24728" xr:uid="{4B621EE6-E007-4F25-B34D-0FE0906F13CE}"/>
    <cellStyle name="Comma 4 2 3 5 4 2 2" xfId="55552" xr:uid="{4EBB16DC-C479-44E2-9D4A-980E42CD2F63}"/>
    <cellStyle name="Comma 4 2 3 5 4 3" xfId="40142" xr:uid="{721E7924-57DB-4A7E-9A0A-BFBEFE489533}"/>
    <cellStyle name="Comma 4 2 3 5 5" xfId="16919" xr:uid="{A4D33923-A220-4EB1-9312-103854FC2D38}"/>
    <cellStyle name="Comma 4 2 3 5 5 2" xfId="47743" xr:uid="{3CBC2C8B-208A-4B6A-9A31-FE86DB0A2EE3}"/>
    <cellStyle name="Comma 4 2 3 5 6" xfId="32333" xr:uid="{57D29ED7-22CC-4325-A07B-D64D8041A3A0}"/>
    <cellStyle name="Comma 4 2 3 6" xfId="2139" xr:uid="{E433FB40-6AE8-460C-80F7-0786C09A79FB}"/>
    <cellStyle name="Comma 4 2 3 6 2" xfId="5942" xr:uid="{04D98E5F-3FF9-4CE7-B64F-229D1A2A0584}"/>
    <cellStyle name="Comma 4 2 3 6 2 2" xfId="13753" xr:uid="{942D0F35-2328-4484-8858-9350BFA2A7AB}"/>
    <cellStyle name="Comma 4 2 3 6 2 2 2" xfId="29164" xr:uid="{AE8A73DF-EBBB-407C-8810-8F72693AA48F}"/>
    <cellStyle name="Comma 4 2 3 6 2 2 2 2" xfId="59988" xr:uid="{E1DB2D26-1F25-45F7-A7FE-CA667E21C089}"/>
    <cellStyle name="Comma 4 2 3 6 2 2 3" xfId="44578" xr:uid="{4C28D19A-F47F-4590-A150-596651FF1118}"/>
    <cellStyle name="Comma 4 2 3 6 2 3" xfId="21355" xr:uid="{DBA29671-08F8-45ED-BED3-6386CE0D13A0}"/>
    <cellStyle name="Comma 4 2 3 6 2 3 2" xfId="52179" xr:uid="{F2C27851-E545-4A47-9EE1-F9561428AF4E}"/>
    <cellStyle name="Comma 4 2 3 6 2 4" xfId="36769" xr:uid="{D393CD0E-976E-468B-B418-6DC0543E3C7C}"/>
    <cellStyle name="Comma 4 2 3 6 3" xfId="9950" xr:uid="{590B56FE-053B-4F8D-9C8E-2DFB4D51CFAA}"/>
    <cellStyle name="Comma 4 2 3 6 3 2" xfId="25361" xr:uid="{525EC17F-0905-4FF4-B711-D671CBB40106}"/>
    <cellStyle name="Comma 4 2 3 6 3 2 2" xfId="56185" xr:uid="{23BC02E1-3333-4516-98D8-B65DE56B7E5E}"/>
    <cellStyle name="Comma 4 2 3 6 3 3" xfId="40775" xr:uid="{C28F3DEB-75EE-4226-8711-1F7852594168}"/>
    <cellStyle name="Comma 4 2 3 6 4" xfId="17552" xr:uid="{9EED3FDB-80E8-4A49-9D74-D367092F97C4}"/>
    <cellStyle name="Comma 4 2 3 6 4 2" xfId="48376" xr:uid="{904BF372-9907-43CA-A50C-89754F7DAED3}"/>
    <cellStyle name="Comma 4 2 3 6 5" xfId="32966" xr:uid="{3E7B4DA6-8BB9-42EA-A85A-99240E77BF3F}"/>
    <cellStyle name="Comma 4 2 3 7" xfId="4043" xr:uid="{B54A3255-342C-4964-A9F3-EE6850A18518}"/>
    <cellStyle name="Comma 4 2 3 7 2" xfId="11854" xr:uid="{90250644-FE30-466E-A12A-DB438032AB6E}"/>
    <cellStyle name="Comma 4 2 3 7 2 2" xfId="27265" xr:uid="{B6F1E1C3-3013-4996-9E64-C9C1ED8FD90F}"/>
    <cellStyle name="Comma 4 2 3 7 2 2 2" xfId="58089" xr:uid="{0F775165-7314-44E5-9598-C63485727D99}"/>
    <cellStyle name="Comma 4 2 3 7 2 3" xfId="42679" xr:uid="{503F5163-ED42-485D-A5AA-B2FA57F876D0}"/>
    <cellStyle name="Comma 4 2 3 7 3" xfId="19456" xr:uid="{30B67314-AC12-438E-AFDF-DE263F889DE0}"/>
    <cellStyle name="Comma 4 2 3 7 3 2" xfId="50280" xr:uid="{71A12E89-2B17-4A79-86B8-597E1A34AD76}"/>
    <cellStyle name="Comma 4 2 3 7 4" xfId="34870" xr:uid="{E781BAC7-ACBA-4136-8A1F-4A54D84AF0E7}"/>
    <cellStyle name="Comma 4 2 3 8" xfId="8051" xr:uid="{EC2E407A-92CB-4500-8AA7-F5A78126A1CF}"/>
    <cellStyle name="Comma 4 2 3 8 2" xfId="23462" xr:uid="{F71ACA94-B494-40C3-AA3C-2450E6D0DA33}"/>
    <cellStyle name="Comma 4 2 3 8 2 2" xfId="54286" xr:uid="{05019EFA-5FF9-4098-BE69-4802077652A9}"/>
    <cellStyle name="Comma 4 2 3 8 3" xfId="38876" xr:uid="{FEF1C964-D37A-4B26-9599-E3115D215B73}"/>
    <cellStyle name="Comma 4 2 3 9" xfId="7842" xr:uid="{F3285717-89DF-4DE2-AAE8-725C4922AD70}"/>
    <cellStyle name="Comma 4 2 3 9 2" xfId="23253" xr:uid="{C68AC1D0-83BB-49D4-B870-5F5F128B5DB5}"/>
    <cellStyle name="Comma 4 2 3 9 2 2" xfId="54077" xr:uid="{F61B7FE6-A954-4199-B494-0A6AF3A81F42}"/>
    <cellStyle name="Comma 4 2 3 9 3" xfId="38667" xr:uid="{EEB726D1-D1FD-440D-8237-3A776BE48259}"/>
    <cellStyle name="Comma 4 2 4" xfId="159" xr:uid="{160A0B26-789E-4F48-8D86-EA30C462513D}"/>
    <cellStyle name="Comma 4 2 4 10" xfId="15573" xr:uid="{112C763B-F44D-478E-851B-3AE04B7039FB}"/>
    <cellStyle name="Comma 4 2 4 10 2" xfId="46397" xr:uid="{41A251BD-AEEF-4111-A723-560F7E8BEFCA}"/>
    <cellStyle name="Comma 4 2 4 11" xfId="30987" xr:uid="{0E20D3B7-D8DD-4843-862F-703B5F077D82}"/>
    <cellStyle name="Comma 4 2 4 2" xfId="582" xr:uid="{16D9C0B6-AE22-4416-90AD-BC6994F00607}"/>
    <cellStyle name="Comma 4 2 4 2 2" xfId="1215" xr:uid="{4AA1DC64-34F2-4D5B-BF32-70979B767848}"/>
    <cellStyle name="Comma 4 2 4 2 2 2" xfId="3114" xr:uid="{BB3112A4-624F-480B-96B4-4A5BA273113F}"/>
    <cellStyle name="Comma 4 2 4 2 2 2 2" xfId="6917" xr:uid="{AD3F5FBB-3073-407A-8E1D-D325ACECFD76}"/>
    <cellStyle name="Comma 4 2 4 2 2 2 2 2" xfId="14728" xr:uid="{95373E4A-514D-410D-87BD-992739FF2CF0}"/>
    <cellStyle name="Comma 4 2 4 2 2 2 2 2 2" xfId="30139" xr:uid="{0B7C6033-1809-4C01-809D-2A9EF91E3FB5}"/>
    <cellStyle name="Comma 4 2 4 2 2 2 2 2 2 2" xfId="60963" xr:uid="{D2D1ACC2-6098-40EA-9322-840BED62F611}"/>
    <cellStyle name="Comma 4 2 4 2 2 2 2 2 3" xfId="45553" xr:uid="{BB1205CA-B305-4603-917C-5155CFBD1A91}"/>
    <cellStyle name="Comma 4 2 4 2 2 2 2 3" xfId="22330" xr:uid="{9F160656-7965-4856-A397-82981E298459}"/>
    <cellStyle name="Comma 4 2 4 2 2 2 2 3 2" xfId="53154" xr:uid="{A4339C0C-7722-4FD6-83CA-E1EC302AF409}"/>
    <cellStyle name="Comma 4 2 4 2 2 2 2 4" xfId="37744" xr:uid="{A7A6C206-316B-445E-A654-336BC73DF452}"/>
    <cellStyle name="Comma 4 2 4 2 2 2 3" xfId="10925" xr:uid="{95F63EA6-1CAB-41FF-8C46-D3EF818E6088}"/>
    <cellStyle name="Comma 4 2 4 2 2 2 3 2" xfId="26336" xr:uid="{0B3267F1-BFD2-4E10-9373-7BBF4C00E18A}"/>
    <cellStyle name="Comma 4 2 4 2 2 2 3 2 2" xfId="57160" xr:uid="{5CB0FDB6-7EE8-4C38-B19E-63486B9D4079}"/>
    <cellStyle name="Comma 4 2 4 2 2 2 3 3" xfId="41750" xr:uid="{A892F716-768B-4ED3-944E-126E1D9EC189}"/>
    <cellStyle name="Comma 4 2 4 2 2 2 4" xfId="18527" xr:uid="{9E2A6470-8BEC-4013-9300-430D48F2B15F}"/>
    <cellStyle name="Comma 4 2 4 2 2 2 4 2" xfId="49351" xr:uid="{5A19D262-B16E-4F41-806F-21284AEA574F}"/>
    <cellStyle name="Comma 4 2 4 2 2 2 5" xfId="33941" xr:uid="{A93A887C-2D1E-4BB0-8AC0-7613ABA2AB2B}"/>
    <cellStyle name="Comma 4 2 4 2 2 3" xfId="5018" xr:uid="{546174ED-B8BE-421F-8787-DF2728540B4A}"/>
    <cellStyle name="Comma 4 2 4 2 2 3 2" xfId="12829" xr:uid="{4AE58038-0B97-4A77-B0F3-0484C4DC8427}"/>
    <cellStyle name="Comma 4 2 4 2 2 3 2 2" xfId="28240" xr:uid="{2B09A972-7049-4733-9AD4-481AF1392FC7}"/>
    <cellStyle name="Comma 4 2 4 2 2 3 2 2 2" xfId="59064" xr:uid="{43A2F64C-6F27-4B23-9CC6-9ED5A20F952D}"/>
    <cellStyle name="Comma 4 2 4 2 2 3 2 3" xfId="43654" xr:uid="{34BEDCD8-047A-47CC-9D8C-771ADA93167D}"/>
    <cellStyle name="Comma 4 2 4 2 2 3 3" xfId="20431" xr:uid="{BC6D8268-0F19-422A-B008-DBA22F33E177}"/>
    <cellStyle name="Comma 4 2 4 2 2 3 3 2" xfId="51255" xr:uid="{76A9CCD7-9AC5-4F70-9D46-6F2758C2FE51}"/>
    <cellStyle name="Comma 4 2 4 2 2 3 4" xfId="35845" xr:uid="{7206F58B-9C32-4DC1-96AB-A13CC9AC467F}"/>
    <cellStyle name="Comma 4 2 4 2 2 4" xfId="9026" xr:uid="{E4A33272-FB22-4F6C-9F54-2BF6F13C82AE}"/>
    <cellStyle name="Comma 4 2 4 2 2 4 2" xfId="24437" xr:uid="{386A26AB-B9B4-4C6B-BC8B-D0F7FCCD0B77}"/>
    <cellStyle name="Comma 4 2 4 2 2 4 2 2" xfId="55261" xr:uid="{2736A476-7D7A-47CC-B144-79D35B467C3F}"/>
    <cellStyle name="Comma 4 2 4 2 2 4 3" xfId="39851" xr:uid="{A21524B4-2DA3-4004-BCF8-DD0319175AC0}"/>
    <cellStyle name="Comma 4 2 4 2 2 5" xfId="16628" xr:uid="{3D55C82D-34CA-43C2-A232-AD86C0F8069A}"/>
    <cellStyle name="Comma 4 2 4 2 2 5 2" xfId="47452" xr:uid="{530B5039-3975-4965-8563-EA3481A2D474}"/>
    <cellStyle name="Comma 4 2 4 2 2 6" xfId="32042" xr:uid="{334BE6F7-FB63-49A5-A880-085B5D6F0E03}"/>
    <cellStyle name="Comma 4 2 4 2 3" xfId="1848" xr:uid="{490383CA-27E0-495B-85AF-C5A02AA77045}"/>
    <cellStyle name="Comma 4 2 4 2 3 2" xfId="3747" xr:uid="{F209DCE2-40FF-4D78-AB9F-B052B011D868}"/>
    <cellStyle name="Comma 4 2 4 2 3 2 2" xfId="7550" xr:uid="{F4B1CB7C-7C7D-4566-9A89-A30928137A5E}"/>
    <cellStyle name="Comma 4 2 4 2 3 2 2 2" xfId="15361" xr:uid="{D7483C31-162F-4CEE-B26C-C50B1520D11F}"/>
    <cellStyle name="Comma 4 2 4 2 3 2 2 2 2" xfId="30772" xr:uid="{58DE78E6-B16E-4643-882B-63CC71CEDAD9}"/>
    <cellStyle name="Comma 4 2 4 2 3 2 2 2 2 2" xfId="61596" xr:uid="{ABD78D7E-8E6A-40AD-BAA5-7B303EE979E0}"/>
    <cellStyle name="Comma 4 2 4 2 3 2 2 2 3" xfId="46186" xr:uid="{71608EB2-AA91-41FA-B9C5-3F677D65D431}"/>
    <cellStyle name="Comma 4 2 4 2 3 2 2 3" xfId="22963" xr:uid="{670636BA-6BEE-4F1D-A0F6-DE82937B8B93}"/>
    <cellStyle name="Comma 4 2 4 2 3 2 2 3 2" xfId="53787" xr:uid="{86D3D1AC-1936-4E68-BA96-0BE0DF01D5CA}"/>
    <cellStyle name="Comma 4 2 4 2 3 2 2 4" xfId="38377" xr:uid="{E511B8F7-68C7-4C39-A92D-76CD956283D1}"/>
    <cellStyle name="Comma 4 2 4 2 3 2 3" xfId="11558" xr:uid="{AA4FFA20-83EE-4517-95FF-E3FCD1D4B6E1}"/>
    <cellStyle name="Comma 4 2 4 2 3 2 3 2" xfId="26969" xr:uid="{DC678C61-4AFF-46DE-B146-BEBD47FFAAC8}"/>
    <cellStyle name="Comma 4 2 4 2 3 2 3 2 2" xfId="57793" xr:uid="{3E80C70E-7E85-48E5-AB94-E3FC33F38316}"/>
    <cellStyle name="Comma 4 2 4 2 3 2 3 3" xfId="42383" xr:uid="{EA01D023-E81F-41B1-A307-FE42CAFCCF30}"/>
    <cellStyle name="Comma 4 2 4 2 3 2 4" xfId="19160" xr:uid="{BF73B966-1824-49BA-829A-75EC5209742F}"/>
    <cellStyle name="Comma 4 2 4 2 3 2 4 2" xfId="49984" xr:uid="{7967E1DD-DB68-4698-85A9-F7722DE283E8}"/>
    <cellStyle name="Comma 4 2 4 2 3 2 5" xfId="34574" xr:uid="{272BD61D-AF51-41A5-AAC9-2D7D83874B38}"/>
    <cellStyle name="Comma 4 2 4 2 3 3" xfId="5651" xr:uid="{935A52D4-63B9-4A8A-8A35-53500AADEFE0}"/>
    <cellStyle name="Comma 4 2 4 2 3 3 2" xfId="13462" xr:uid="{70562AA4-35C1-4406-BEF8-78F68E5ED91B}"/>
    <cellStyle name="Comma 4 2 4 2 3 3 2 2" xfId="28873" xr:uid="{918ED37F-D0B3-4CB7-BFAA-BF5DFCABADFE}"/>
    <cellStyle name="Comma 4 2 4 2 3 3 2 2 2" xfId="59697" xr:uid="{F9FD4C6E-2F60-4C94-801D-19A85DD3C039}"/>
    <cellStyle name="Comma 4 2 4 2 3 3 2 3" xfId="44287" xr:uid="{CE7D247E-E484-4742-8F83-8492AD560676}"/>
    <cellStyle name="Comma 4 2 4 2 3 3 3" xfId="21064" xr:uid="{3022A2B8-0D36-490D-AE6B-5E2CC3012668}"/>
    <cellStyle name="Comma 4 2 4 2 3 3 3 2" xfId="51888" xr:uid="{EBA46FA4-3FE1-4664-B30E-5C09967790D4}"/>
    <cellStyle name="Comma 4 2 4 2 3 3 4" xfId="36478" xr:uid="{C74FFE39-0956-4864-BFEC-5B272C915D1A}"/>
    <cellStyle name="Comma 4 2 4 2 3 4" xfId="9659" xr:uid="{6F66046D-FB93-4B71-A053-A2154E676E71}"/>
    <cellStyle name="Comma 4 2 4 2 3 4 2" xfId="25070" xr:uid="{F2F320E8-6F12-4923-9D9A-CE96FA6E7290}"/>
    <cellStyle name="Comma 4 2 4 2 3 4 2 2" xfId="55894" xr:uid="{715B71BB-E4FC-48A3-9FF7-0507D695D886}"/>
    <cellStyle name="Comma 4 2 4 2 3 4 3" xfId="40484" xr:uid="{E5A35050-8EE3-4174-AB51-A857275ECBBB}"/>
    <cellStyle name="Comma 4 2 4 2 3 5" xfId="17261" xr:uid="{93380156-7182-4606-BBE2-D67791ECDB28}"/>
    <cellStyle name="Comma 4 2 4 2 3 5 2" xfId="48085" xr:uid="{D96C1454-A279-45CE-8064-E4E88148C3DC}"/>
    <cellStyle name="Comma 4 2 4 2 3 6" xfId="32675" xr:uid="{A2F1115E-6410-4A6C-AF9B-624B6A384B67}"/>
    <cellStyle name="Comma 4 2 4 2 4" xfId="2481" xr:uid="{ECFBAEDA-B19F-4888-8004-107C90515565}"/>
    <cellStyle name="Comma 4 2 4 2 4 2" xfId="6284" xr:uid="{F3ADD5B8-46E9-4423-9B20-16709F64F915}"/>
    <cellStyle name="Comma 4 2 4 2 4 2 2" xfId="14095" xr:uid="{9E24743F-9D79-44DC-8425-2AB33D9724FA}"/>
    <cellStyle name="Comma 4 2 4 2 4 2 2 2" xfId="29506" xr:uid="{E3208AB8-1E13-4E63-B112-3A1D14BCB63D}"/>
    <cellStyle name="Comma 4 2 4 2 4 2 2 2 2" xfId="60330" xr:uid="{8F51E5B0-B2AC-4471-8A6C-06176558C39F}"/>
    <cellStyle name="Comma 4 2 4 2 4 2 2 3" xfId="44920" xr:uid="{2B2C79BD-5B85-40F4-B1A0-D2C0D59EEA2F}"/>
    <cellStyle name="Comma 4 2 4 2 4 2 3" xfId="21697" xr:uid="{CAE18A27-2BC8-41FA-990A-55B8EE1E6CC9}"/>
    <cellStyle name="Comma 4 2 4 2 4 2 3 2" xfId="52521" xr:uid="{38FEB5CC-5F1C-4155-9C6A-AF8F25F98CD8}"/>
    <cellStyle name="Comma 4 2 4 2 4 2 4" xfId="37111" xr:uid="{79906BAA-EC9A-4CB6-9E3C-3970E7E68434}"/>
    <cellStyle name="Comma 4 2 4 2 4 3" xfId="10292" xr:uid="{12E4C69A-CA28-496B-8FDE-238A834B479C}"/>
    <cellStyle name="Comma 4 2 4 2 4 3 2" xfId="25703" xr:uid="{1634B7CB-540E-4DC3-9114-F3AE145B02E2}"/>
    <cellStyle name="Comma 4 2 4 2 4 3 2 2" xfId="56527" xr:uid="{5D8FDCCD-D025-4B25-A29E-EF6EAA6A7D8F}"/>
    <cellStyle name="Comma 4 2 4 2 4 3 3" xfId="41117" xr:uid="{1C12C0B5-9FC2-4F41-BE2B-B6E83F1955CE}"/>
    <cellStyle name="Comma 4 2 4 2 4 4" xfId="17894" xr:uid="{E0D647D2-3DB0-4BD2-9438-B67E18A19127}"/>
    <cellStyle name="Comma 4 2 4 2 4 4 2" xfId="48718" xr:uid="{4ED9C562-4B9F-412E-9C5B-3269B5658E6D}"/>
    <cellStyle name="Comma 4 2 4 2 4 5" xfId="33308" xr:uid="{1E8D41F6-A0DB-498E-9D2F-3622E0EC3886}"/>
    <cellStyle name="Comma 4 2 4 2 5" xfId="4385" xr:uid="{4FF1ABE3-CD1E-4973-ACEA-9DD480792022}"/>
    <cellStyle name="Comma 4 2 4 2 5 2" xfId="12196" xr:uid="{89475BB2-5282-4D8D-81BA-7A79EA5B4C62}"/>
    <cellStyle name="Comma 4 2 4 2 5 2 2" xfId="27607" xr:uid="{CD1C4C02-2AF5-4CE3-BB21-DD8C6E3D8859}"/>
    <cellStyle name="Comma 4 2 4 2 5 2 2 2" xfId="58431" xr:uid="{0503208A-65AF-4442-A599-06039E616377}"/>
    <cellStyle name="Comma 4 2 4 2 5 2 3" xfId="43021" xr:uid="{9C92D6A6-BA79-43DF-802E-D38B74DC0091}"/>
    <cellStyle name="Comma 4 2 4 2 5 3" xfId="19798" xr:uid="{D05A603E-1F48-4945-90A0-27952936D000}"/>
    <cellStyle name="Comma 4 2 4 2 5 3 2" xfId="50622" xr:uid="{97C95442-7904-4436-8CA5-8E9FDA8FA0E3}"/>
    <cellStyle name="Comma 4 2 4 2 5 4" xfId="35212" xr:uid="{E9B84372-71A6-4F2A-B378-695F0E6CF942}"/>
    <cellStyle name="Comma 4 2 4 2 6" xfId="8393" xr:uid="{FBA0E66E-F49B-4695-95EF-BE561F9AC87A}"/>
    <cellStyle name="Comma 4 2 4 2 6 2" xfId="23804" xr:uid="{B7845C75-FC3E-4714-9D4B-020B91450915}"/>
    <cellStyle name="Comma 4 2 4 2 6 2 2" xfId="54628" xr:uid="{24260112-0D58-45AD-BFD6-FC14ABE0F134}"/>
    <cellStyle name="Comma 4 2 4 2 6 3" xfId="39218" xr:uid="{1FA9086C-8C0B-4D30-B7D7-55C655C0AB4C}"/>
    <cellStyle name="Comma 4 2 4 2 7" xfId="15995" xr:uid="{FE10CB37-1000-48B8-9E8A-A3D8F236815B}"/>
    <cellStyle name="Comma 4 2 4 2 7 2" xfId="46819" xr:uid="{1E67E83D-2DF4-4306-BB0C-2DB56C0AE967}"/>
    <cellStyle name="Comma 4 2 4 2 8" xfId="31409" xr:uid="{709FC628-ECE2-41AC-9927-B3ED182F2E73}"/>
    <cellStyle name="Comma 4 2 4 3" xfId="373" xr:uid="{5F1DF13B-7B1A-45C6-8991-AF9A814260C6}"/>
    <cellStyle name="Comma 4 2 4 3 2" xfId="1006" xr:uid="{897FD383-C1F7-4DC4-9E20-0E90210619EE}"/>
    <cellStyle name="Comma 4 2 4 3 2 2" xfId="2905" xr:uid="{7C74FF0A-DB63-4581-8051-17E14813E131}"/>
    <cellStyle name="Comma 4 2 4 3 2 2 2" xfId="6708" xr:uid="{D8CBCD47-91C1-4E1D-A2DC-82560521C1CB}"/>
    <cellStyle name="Comma 4 2 4 3 2 2 2 2" xfId="14519" xr:uid="{78118639-92DF-47D5-96A7-32CF4798F1A3}"/>
    <cellStyle name="Comma 4 2 4 3 2 2 2 2 2" xfId="29930" xr:uid="{95A9C69D-6469-461B-9DA9-0920C052CB95}"/>
    <cellStyle name="Comma 4 2 4 3 2 2 2 2 2 2" xfId="60754" xr:uid="{C14FD0ED-B308-4748-9D71-F97E112114BD}"/>
    <cellStyle name="Comma 4 2 4 3 2 2 2 2 3" xfId="45344" xr:uid="{CE2C6537-84AD-4134-B33F-841694BC2E65}"/>
    <cellStyle name="Comma 4 2 4 3 2 2 2 3" xfId="22121" xr:uid="{96DF3DBC-230B-4996-8B03-75A7D6BC3AE9}"/>
    <cellStyle name="Comma 4 2 4 3 2 2 2 3 2" xfId="52945" xr:uid="{8E5C52D5-AF00-4D70-8A61-DC975C21AD06}"/>
    <cellStyle name="Comma 4 2 4 3 2 2 2 4" xfId="37535" xr:uid="{E2F89BBF-8747-4C79-89A4-A4CAEA0316ED}"/>
    <cellStyle name="Comma 4 2 4 3 2 2 3" xfId="10716" xr:uid="{41B9C527-B882-4369-8357-9D0AFD3256E8}"/>
    <cellStyle name="Comma 4 2 4 3 2 2 3 2" xfId="26127" xr:uid="{DFB9CA22-7A21-4EA7-B2C4-A4E7BD911A22}"/>
    <cellStyle name="Comma 4 2 4 3 2 2 3 2 2" xfId="56951" xr:uid="{B892CB87-9329-4D3B-A9FE-4CA241BBB773}"/>
    <cellStyle name="Comma 4 2 4 3 2 2 3 3" xfId="41541" xr:uid="{D1E90BE8-153B-458B-B456-D3ED789CFE99}"/>
    <cellStyle name="Comma 4 2 4 3 2 2 4" xfId="18318" xr:uid="{E4EA1970-A1D9-48EB-8432-F16FCACF34AB}"/>
    <cellStyle name="Comma 4 2 4 3 2 2 4 2" xfId="49142" xr:uid="{A555815F-861A-4625-A565-FB126729A90C}"/>
    <cellStyle name="Comma 4 2 4 3 2 2 5" xfId="33732" xr:uid="{5AD44079-C921-4500-BD2C-6EBDC8A51126}"/>
    <cellStyle name="Comma 4 2 4 3 2 3" xfId="4809" xr:uid="{1928C5CD-C18D-4953-926D-461E3AB3B492}"/>
    <cellStyle name="Comma 4 2 4 3 2 3 2" xfId="12620" xr:uid="{6ACD1403-905B-4009-BCF4-129E1C0A5768}"/>
    <cellStyle name="Comma 4 2 4 3 2 3 2 2" xfId="28031" xr:uid="{0B4D3FE2-A800-4A2C-B799-7250009F3E6A}"/>
    <cellStyle name="Comma 4 2 4 3 2 3 2 2 2" xfId="58855" xr:uid="{A2ABBE66-9499-4EF9-A30F-6468417F9537}"/>
    <cellStyle name="Comma 4 2 4 3 2 3 2 3" xfId="43445" xr:uid="{B7291447-D577-461E-BE47-18BE32842A22}"/>
    <cellStyle name="Comma 4 2 4 3 2 3 3" xfId="20222" xr:uid="{B15471D5-067C-49BD-8770-A3DB5A4BDBB2}"/>
    <cellStyle name="Comma 4 2 4 3 2 3 3 2" xfId="51046" xr:uid="{1981DE89-A6FF-4BFF-9723-BA340AE2F8D2}"/>
    <cellStyle name="Comma 4 2 4 3 2 3 4" xfId="35636" xr:uid="{EE04030B-1001-464A-AE7F-6986619EB342}"/>
    <cellStyle name="Comma 4 2 4 3 2 4" xfId="8817" xr:uid="{3CC28608-D883-48FA-A2C4-95A9D1955E06}"/>
    <cellStyle name="Comma 4 2 4 3 2 4 2" xfId="24228" xr:uid="{CC8F1BEB-6EF4-4E59-8D2E-632C49FC044D}"/>
    <cellStyle name="Comma 4 2 4 3 2 4 2 2" xfId="55052" xr:uid="{1FB72E06-0014-49CC-94AC-DA91A500FE21}"/>
    <cellStyle name="Comma 4 2 4 3 2 4 3" xfId="39642" xr:uid="{CB653430-D04B-46F9-8139-3E7AFB4C4984}"/>
    <cellStyle name="Comma 4 2 4 3 2 5" xfId="16419" xr:uid="{066EDBF1-8B46-4446-AB31-190C65335173}"/>
    <cellStyle name="Comma 4 2 4 3 2 5 2" xfId="47243" xr:uid="{9B6529D5-7900-4109-BA81-743C48EC6579}"/>
    <cellStyle name="Comma 4 2 4 3 2 6" xfId="31833" xr:uid="{72AD5D8C-B584-419E-BC08-3FC1BB4E3768}"/>
    <cellStyle name="Comma 4 2 4 3 3" xfId="1639" xr:uid="{1BEBA1BD-F524-4635-84FD-D2960E838903}"/>
    <cellStyle name="Comma 4 2 4 3 3 2" xfId="3538" xr:uid="{7A43ABC4-7218-41A2-9B7C-EC1FDA97A815}"/>
    <cellStyle name="Comma 4 2 4 3 3 2 2" xfId="7341" xr:uid="{D48F260D-8461-4BF8-8284-C0366E7E27FF}"/>
    <cellStyle name="Comma 4 2 4 3 3 2 2 2" xfId="15152" xr:uid="{DE613DA5-5AFD-439D-AB95-CC9BCAED560A}"/>
    <cellStyle name="Comma 4 2 4 3 3 2 2 2 2" xfId="30563" xr:uid="{6EC3BE88-E99C-49D4-A022-C63608378D2A}"/>
    <cellStyle name="Comma 4 2 4 3 3 2 2 2 2 2" xfId="61387" xr:uid="{0698D1CA-B2B4-4EC4-BF1B-ACE1AE1BB72B}"/>
    <cellStyle name="Comma 4 2 4 3 3 2 2 2 3" xfId="45977" xr:uid="{2940F32E-DD23-4ADC-A7EC-0041E318181E}"/>
    <cellStyle name="Comma 4 2 4 3 3 2 2 3" xfId="22754" xr:uid="{89377474-5190-441E-9EFA-41641CD24662}"/>
    <cellStyle name="Comma 4 2 4 3 3 2 2 3 2" xfId="53578" xr:uid="{3CADC927-997E-45E2-92BD-C305C68EC166}"/>
    <cellStyle name="Comma 4 2 4 3 3 2 2 4" xfId="38168" xr:uid="{36D165BD-A120-44C7-B9F5-EC9A45735A1E}"/>
    <cellStyle name="Comma 4 2 4 3 3 2 3" xfId="11349" xr:uid="{7ED5BF74-B6F2-42F8-B5FD-C60883483348}"/>
    <cellStyle name="Comma 4 2 4 3 3 2 3 2" xfId="26760" xr:uid="{C2C5921C-18DB-4302-8463-2CDB2BE78AA8}"/>
    <cellStyle name="Comma 4 2 4 3 3 2 3 2 2" xfId="57584" xr:uid="{F4CD090B-A3A4-4EC0-B163-E52FDCD8A5EC}"/>
    <cellStyle name="Comma 4 2 4 3 3 2 3 3" xfId="42174" xr:uid="{9DD3DE03-F731-4724-9453-C26770E2B6DE}"/>
    <cellStyle name="Comma 4 2 4 3 3 2 4" xfId="18951" xr:uid="{059F259C-CA63-46D1-AD60-C717170798FA}"/>
    <cellStyle name="Comma 4 2 4 3 3 2 4 2" xfId="49775" xr:uid="{F1DE3661-3A67-4AF1-810A-58480B5037C1}"/>
    <cellStyle name="Comma 4 2 4 3 3 2 5" xfId="34365" xr:uid="{4EC8CA9B-EB9B-4131-9C68-7B362E6677C4}"/>
    <cellStyle name="Comma 4 2 4 3 3 3" xfId="5442" xr:uid="{0B6D12D1-D589-48DD-A09C-5DB302F398AB}"/>
    <cellStyle name="Comma 4 2 4 3 3 3 2" xfId="13253" xr:uid="{9098C7B6-02B2-4CCC-8C0A-BCFD83CAACC1}"/>
    <cellStyle name="Comma 4 2 4 3 3 3 2 2" xfId="28664" xr:uid="{7F64E3DF-90AB-4B58-A811-28A92B20FA53}"/>
    <cellStyle name="Comma 4 2 4 3 3 3 2 2 2" xfId="59488" xr:uid="{B93B4EA9-74D8-4198-8318-0D68719760CE}"/>
    <cellStyle name="Comma 4 2 4 3 3 3 2 3" xfId="44078" xr:uid="{7F97491C-9BBD-43B1-A7D5-C09E17BF2B16}"/>
    <cellStyle name="Comma 4 2 4 3 3 3 3" xfId="20855" xr:uid="{817F58AC-E980-438A-9CC5-AD8D68C989AF}"/>
    <cellStyle name="Comma 4 2 4 3 3 3 3 2" xfId="51679" xr:uid="{86EDDC66-8C9F-4243-920C-77D543DBA2C3}"/>
    <cellStyle name="Comma 4 2 4 3 3 3 4" xfId="36269" xr:uid="{7C1BA2D8-F56B-4500-855A-20C5185E2309}"/>
    <cellStyle name="Comma 4 2 4 3 3 4" xfId="9450" xr:uid="{4861E9D8-94CC-469E-98CA-2C2786729B0A}"/>
    <cellStyle name="Comma 4 2 4 3 3 4 2" xfId="24861" xr:uid="{18A7A711-6FBD-48F9-9215-7394914B6AAA}"/>
    <cellStyle name="Comma 4 2 4 3 3 4 2 2" xfId="55685" xr:uid="{8841F78E-3F74-4804-94BA-09491370726A}"/>
    <cellStyle name="Comma 4 2 4 3 3 4 3" xfId="40275" xr:uid="{1404EB6A-9DCB-4C8B-914B-BC677CD80E0B}"/>
    <cellStyle name="Comma 4 2 4 3 3 5" xfId="17052" xr:uid="{D6F43BC2-52FD-4163-97C2-424F79BB32AE}"/>
    <cellStyle name="Comma 4 2 4 3 3 5 2" xfId="47876" xr:uid="{408181F3-C728-4D42-BE74-851598B96CB6}"/>
    <cellStyle name="Comma 4 2 4 3 3 6" xfId="32466" xr:uid="{DD39FC5D-3A35-4B5D-98C9-F2A514C8018E}"/>
    <cellStyle name="Comma 4 2 4 3 4" xfId="2272" xr:uid="{86CF4550-C442-4106-BBFE-D4B9A296F37D}"/>
    <cellStyle name="Comma 4 2 4 3 4 2" xfId="6075" xr:uid="{323BF706-B24A-4318-8708-869F6C479401}"/>
    <cellStyle name="Comma 4 2 4 3 4 2 2" xfId="13886" xr:uid="{77D9238C-AEFE-4817-B2E7-02E4F007A343}"/>
    <cellStyle name="Comma 4 2 4 3 4 2 2 2" xfId="29297" xr:uid="{A4C38213-045C-4639-A07D-B4BC5E4C8050}"/>
    <cellStyle name="Comma 4 2 4 3 4 2 2 2 2" xfId="60121" xr:uid="{B8365851-FA49-4021-97C2-830E4C5EC85A}"/>
    <cellStyle name="Comma 4 2 4 3 4 2 2 3" xfId="44711" xr:uid="{997401EE-E2D5-43AB-9E43-C878A1F8A02B}"/>
    <cellStyle name="Comma 4 2 4 3 4 2 3" xfId="21488" xr:uid="{616C6F4D-16E8-44A7-82D8-4749AD41EB5E}"/>
    <cellStyle name="Comma 4 2 4 3 4 2 3 2" xfId="52312" xr:uid="{D3936A96-5978-4D3E-958C-EDB883F68534}"/>
    <cellStyle name="Comma 4 2 4 3 4 2 4" xfId="36902" xr:uid="{5AA3ABA4-EFFE-4BCC-A042-BFF89564F3C7}"/>
    <cellStyle name="Comma 4 2 4 3 4 3" xfId="10083" xr:uid="{1B83C24A-A210-4E4F-A78D-85308FC3F8F9}"/>
    <cellStyle name="Comma 4 2 4 3 4 3 2" xfId="25494" xr:uid="{74349F53-3DA5-415A-8A79-CD701EA2CB68}"/>
    <cellStyle name="Comma 4 2 4 3 4 3 2 2" xfId="56318" xr:uid="{61F1A381-C933-451E-8FF7-BE65C0A6A197}"/>
    <cellStyle name="Comma 4 2 4 3 4 3 3" xfId="40908" xr:uid="{4D5E4FB0-C3AA-430F-BC47-EC74D55A14D0}"/>
    <cellStyle name="Comma 4 2 4 3 4 4" xfId="17685" xr:uid="{7D6D935C-A6B8-434A-9809-BA518B7A90B3}"/>
    <cellStyle name="Comma 4 2 4 3 4 4 2" xfId="48509" xr:uid="{A12EDECD-798F-4164-8C9E-A627E46061DC}"/>
    <cellStyle name="Comma 4 2 4 3 4 5" xfId="33099" xr:uid="{514C71FE-FC1E-405C-ADEC-DAD84F0FD4EE}"/>
    <cellStyle name="Comma 4 2 4 3 5" xfId="4176" xr:uid="{2534501C-FE79-443F-A324-F2B8E087A476}"/>
    <cellStyle name="Comma 4 2 4 3 5 2" xfId="11987" xr:uid="{D3C0EA95-911F-449A-91EE-3A606FC124FF}"/>
    <cellStyle name="Comma 4 2 4 3 5 2 2" xfId="27398" xr:uid="{E1E58550-230C-4C54-8474-0746ABF205AE}"/>
    <cellStyle name="Comma 4 2 4 3 5 2 2 2" xfId="58222" xr:uid="{900B8D71-03F2-433D-93D9-38F8D3A16205}"/>
    <cellStyle name="Comma 4 2 4 3 5 2 3" xfId="42812" xr:uid="{D2D2A668-5D62-430D-AB3E-6A120AC432B4}"/>
    <cellStyle name="Comma 4 2 4 3 5 3" xfId="19589" xr:uid="{52FDA934-1604-446D-AABB-993667EFDB08}"/>
    <cellStyle name="Comma 4 2 4 3 5 3 2" xfId="50413" xr:uid="{B8031E8C-9447-4F3D-8048-DA934DAA6DCD}"/>
    <cellStyle name="Comma 4 2 4 3 5 4" xfId="35003" xr:uid="{A0778546-3812-4C0C-B689-1509D695E7B0}"/>
    <cellStyle name="Comma 4 2 4 3 6" xfId="8184" xr:uid="{17D44F3A-FA09-4342-B764-5742752D8132}"/>
    <cellStyle name="Comma 4 2 4 3 6 2" xfId="23595" xr:uid="{0A771985-5BD6-49D0-A4E7-B6B122D3AB08}"/>
    <cellStyle name="Comma 4 2 4 3 6 2 2" xfId="54419" xr:uid="{1B0A20E7-FAEA-49BC-B105-F9D312F6FA45}"/>
    <cellStyle name="Comma 4 2 4 3 6 3" xfId="39009" xr:uid="{546C8FA2-8631-44ED-A777-841C965E54EF}"/>
    <cellStyle name="Comma 4 2 4 3 7" xfId="15786" xr:uid="{CF278FF2-BF5A-41EE-86F5-A004233F9B41}"/>
    <cellStyle name="Comma 4 2 4 3 7 2" xfId="46610" xr:uid="{48EA37F2-A930-4F3A-9B4E-7C95139B6617}"/>
    <cellStyle name="Comma 4 2 4 3 8" xfId="31200" xr:uid="{B88699C0-1A27-4250-BE18-8496731F5219}"/>
    <cellStyle name="Comma 4 2 4 4" xfId="793" xr:uid="{C6C0F524-9745-4BB4-AD8C-C05A583C6623}"/>
    <cellStyle name="Comma 4 2 4 4 2" xfId="2692" xr:uid="{9031F1BD-71C1-4B4B-B05D-75BDE9D2C466}"/>
    <cellStyle name="Comma 4 2 4 4 2 2" xfId="6495" xr:uid="{900A80F8-BB2D-448C-9DA8-719A3A666B8E}"/>
    <cellStyle name="Comma 4 2 4 4 2 2 2" xfId="14306" xr:uid="{B1867727-4752-4F5C-B0BB-1B47873356A3}"/>
    <cellStyle name="Comma 4 2 4 4 2 2 2 2" xfId="29717" xr:uid="{1195C328-2366-4EC7-AD30-AD9018F399D0}"/>
    <cellStyle name="Comma 4 2 4 4 2 2 2 2 2" xfId="60541" xr:uid="{8CE35296-1D3B-4F77-8270-19E038E1AF26}"/>
    <cellStyle name="Comma 4 2 4 4 2 2 2 3" xfId="45131" xr:uid="{99DEB414-1A58-40F4-B36E-7592C80B1E64}"/>
    <cellStyle name="Comma 4 2 4 4 2 2 3" xfId="21908" xr:uid="{BEE23A1A-45A8-44DE-A487-7C2EB62CFB3E}"/>
    <cellStyle name="Comma 4 2 4 4 2 2 3 2" xfId="52732" xr:uid="{095B6300-F33E-4E35-8F20-9B238EC16B9D}"/>
    <cellStyle name="Comma 4 2 4 4 2 2 4" xfId="37322" xr:uid="{C3486703-4274-46DC-BAB6-DB9F8F729C9A}"/>
    <cellStyle name="Comma 4 2 4 4 2 3" xfId="10503" xr:uid="{4B8E1544-1290-46D3-840F-39815CB8D11F}"/>
    <cellStyle name="Comma 4 2 4 4 2 3 2" xfId="25914" xr:uid="{6963E50E-D35D-492A-AF5A-7FA0C81AD442}"/>
    <cellStyle name="Comma 4 2 4 4 2 3 2 2" xfId="56738" xr:uid="{46FBF2F0-6F47-4C03-96A5-3813706FC679}"/>
    <cellStyle name="Comma 4 2 4 4 2 3 3" xfId="41328" xr:uid="{6FE776F1-2B50-4FF2-9819-E8CA5429FED7}"/>
    <cellStyle name="Comma 4 2 4 4 2 4" xfId="18105" xr:uid="{192E6A2A-3F70-4AD1-BB70-663500773060}"/>
    <cellStyle name="Comma 4 2 4 4 2 4 2" xfId="48929" xr:uid="{CC345497-14A6-474F-B915-10857792DC2D}"/>
    <cellStyle name="Comma 4 2 4 4 2 5" xfId="33519" xr:uid="{4FA0670F-0FAC-4224-86CB-E96A3BB01545}"/>
    <cellStyle name="Comma 4 2 4 4 3" xfId="4596" xr:uid="{440117FE-484F-4CE8-B1CC-80423FD3E116}"/>
    <cellStyle name="Comma 4 2 4 4 3 2" xfId="12407" xr:uid="{EDD2CC48-0A89-4C75-AF5E-C62A9BF047D0}"/>
    <cellStyle name="Comma 4 2 4 4 3 2 2" xfId="27818" xr:uid="{FAAD0041-9D6A-4187-A281-0DB0AFD0F1F5}"/>
    <cellStyle name="Comma 4 2 4 4 3 2 2 2" xfId="58642" xr:uid="{F410758B-3BB8-41A5-84FC-2AC980C6F784}"/>
    <cellStyle name="Comma 4 2 4 4 3 2 3" xfId="43232" xr:uid="{80DF1600-548C-45F3-A725-3106EA67C22D}"/>
    <cellStyle name="Comma 4 2 4 4 3 3" xfId="20009" xr:uid="{B17CCCA6-6F0A-40E9-83FE-8011BCDA45E5}"/>
    <cellStyle name="Comma 4 2 4 4 3 3 2" xfId="50833" xr:uid="{92D740F0-543C-43B3-BD2A-E2C39748E567}"/>
    <cellStyle name="Comma 4 2 4 4 3 4" xfId="35423" xr:uid="{AA103335-8240-4284-8352-98FB438D887F}"/>
    <cellStyle name="Comma 4 2 4 4 4" xfId="8604" xr:uid="{18371F96-1D14-4230-B6A4-B73CB469D859}"/>
    <cellStyle name="Comma 4 2 4 4 4 2" xfId="24015" xr:uid="{EC9D332A-FE9B-4FB0-8224-14CA196AF9DF}"/>
    <cellStyle name="Comma 4 2 4 4 4 2 2" xfId="54839" xr:uid="{9FBC38DF-0800-4356-AD98-4C680FF50EA9}"/>
    <cellStyle name="Comma 4 2 4 4 4 3" xfId="39429" xr:uid="{72805395-CEAA-47EA-BAEA-C4527EA48421}"/>
    <cellStyle name="Comma 4 2 4 4 5" xfId="16206" xr:uid="{A89205D5-CFC2-4A39-B37F-A5596BE7DA29}"/>
    <cellStyle name="Comma 4 2 4 4 5 2" xfId="47030" xr:uid="{8B1D895D-74D2-44D1-B684-47A7BF04F88C}"/>
    <cellStyle name="Comma 4 2 4 4 6" xfId="31620" xr:uid="{6BC8BAD8-8876-44A0-9347-9F8D6FC9B77A}"/>
    <cellStyle name="Comma 4 2 4 5" xfId="1426" xr:uid="{748395BB-16F6-4D7E-A051-BC9161DBE866}"/>
    <cellStyle name="Comma 4 2 4 5 2" xfId="3325" xr:uid="{EAE7B6CE-CA09-451A-91B5-5938734AFBBD}"/>
    <cellStyle name="Comma 4 2 4 5 2 2" xfId="7128" xr:uid="{5F4DD5E3-EB8A-4FCD-AAB5-C1C30EFE8691}"/>
    <cellStyle name="Comma 4 2 4 5 2 2 2" xfId="14939" xr:uid="{1C70C17D-230C-4FFD-A1F7-60CC9908C6BB}"/>
    <cellStyle name="Comma 4 2 4 5 2 2 2 2" xfId="30350" xr:uid="{CA2EDE9E-8F83-46B7-A4EE-80DDE2DB0F6D}"/>
    <cellStyle name="Comma 4 2 4 5 2 2 2 2 2" xfId="61174" xr:uid="{6AF82075-ECC1-4A85-A209-4FC32BC5857D}"/>
    <cellStyle name="Comma 4 2 4 5 2 2 2 3" xfId="45764" xr:uid="{D6A65776-8C95-42B5-9FB5-729809364FDA}"/>
    <cellStyle name="Comma 4 2 4 5 2 2 3" xfId="22541" xr:uid="{10534D0A-EAD3-4159-8AA1-CE1E037BE25A}"/>
    <cellStyle name="Comma 4 2 4 5 2 2 3 2" xfId="53365" xr:uid="{FCDF7D00-5558-4C14-8E16-5C9802E8113A}"/>
    <cellStyle name="Comma 4 2 4 5 2 2 4" xfId="37955" xr:uid="{7B283245-E52A-4335-A783-683FD5C70F4B}"/>
    <cellStyle name="Comma 4 2 4 5 2 3" xfId="11136" xr:uid="{8D5A9FA5-49A2-44CA-B6E6-FC1884631FC3}"/>
    <cellStyle name="Comma 4 2 4 5 2 3 2" xfId="26547" xr:uid="{62DDB58F-E466-48D8-9D80-CEC341A73454}"/>
    <cellStyle name="Comma 4 2 4 5 2 3 2 2" xfId="57371" xr:uid="{09BEEA99-121D-47D2-AE3B-28386C6A1FEA}"/>
    <cellStyle name="Comma 4 2 4 5 2 3 3" xfId="41961" xr:uid="{602755BD-EA77-498C-9F8A-A8398ED65592}"/>
    <cellStyle name="Comma 4 2 4 5 2 4" xfId="18738" xr:uid="{C7107459-0E98-4BD5-8AE1-D5216688D1D0}"/>
    <cellStyle name="Comma 4 2 4 5 2 4 2" xfId="49562" xr:uid="{0EF4FBA6-621C-433D-B873-DCD7D76FC7C2}"/>
    <cellStyle name="Comma 4 2 4 5 2 5" xfId="34152" xr:uid="{C8ABA380-A5EB-403B-9478-089527ED85D0}"/>
    <cellStyle name="Comma 4 2 4 5 3" xfId="5229" xr:uid="{F3754A4C-F33C-4F7F-8CF5-C3F61D0CF14E}"/>
    <cellStyle name="Comma 4 2 4 5 3 2" xfId="13040" xr:uid="{EACC62AF-9510-49AD-BF1A-3FDECE3691D2}"/>
    <cellStyle name="Comma 4 2 4 5 3 2 2" xfId="28451" xr:uid="{7F350C6E-3D2E-4FD1-B1B9-79FEE5A8245B}"/>
    <cellStyle name="Comma 4 2 4 5 3 2 2 2" xfId="59275" xr:uid="{AE4E16E7-D2E2-44F6-ACF1-13705D744AED}"/>
    <cellStyle name="Comma 4 2 4 5 3 2 3" xfId="43865" xr:uid="{3E4D8EBE-D951-4522-AB8A-9AC28DE72480}"/>
    <cellStyle name="Comma 4 2 4 5 3 3" xfId="20642" xr:uid="{D6C8029C-5959-4487-A91F-A6C018AD8EBB}"/>
    <cellStyle name="Comma 4 2 4 5 3 3 2" xfId="51466" xr:uid="{65351B43-65A0-4FB7-AB07-2D6A5D0C0961}"/>
    <cellStyle name="Comma 4 2 4 5 3 4" xfId="36056" xr:uid="{51C13587-E5F5-4C78-BB7E-C3E8A25E82FF}"/>
    <cellStyle name="Comma 4 2 4 5 4" xfId="9237" xr:uid="{A424C990-8E65-4226-AC4D-99E9429AD5ED}"/>
    <cellStyle name="Comma 4 2 4 5 4 2" xfId="24648" xr:uid="{182579A9-54FC-4E49-BB81-073E8CB9D0E8}"/>
    <cellStyle name="Comma 4 2 4 5 4 2 2" xfId="55472" xr:uid="{AD69182C-D979-47C7-8A77-DA11A3BB4173}"/>
    <cellStyle name="Comma 4 2 4 5 4 3" xfId="40062" xr:uid="{318D98DD-4EBF-4DF5-8FEA-62CE5964C241}"/>
    <cellStyle name="Comma 4 2 4 5 5" xfId="16839" xr:uid="{984501BC-4A6C-40F2-A731-CBD813485DA8}"/>
    <cellStyle name="Comma 4 2 4 5 5 2" xfId="47663" xr:uid="{CB839B35-2C07-4A95-8F0D-1AADAA3249D2}"/>
    <cellStyle name="Comma 4 2 4 5 6" xfId="32253" xr:uid="{E05B66F4-AD46-4916-9CAE-C2004E732321}"/>
    <cellStyle name="Comma 4 2 4 6" xfId="2059" xr:uid="{E19E579A-34F0-4319-BA12-9D596A0B4054}"/>
    <cellStyle name="Comma 4 2 4 6 2" xfId="5862" xr:uid="{E36EC0E6-39D7-435A-A99D-075610C48BE8}"/>
    <cellStyle name="Comma 4 2 4 6 2 2" xfId="13673" xr:uid="{F2F6FE1D-236F-40D5-933C-F250032D80B9}"/>
    <cellStyle name="Comma 4 2 4 6 2 2 2" xfId="29084" xr:uid="{68AFEC7C-CF50-49F2-8014-D2B43D1AD630}"/>
    <cellStyle name="Comma 4 2 4 6 2 2 2 2" xfId="59908" xr:uid="{9FC95F48-A702-42B6-A8EE-FE5E091E7901}"/>
    <cellStyle name="Comma 4 2 4 6 2 2 3" xfId="44498" xr:uid="{3D8C275D-47CC-419C-9BBE-F6A6FCCFC59C}"/>
    <cellStyle name="Comma 4 2 4 6 2 3" xfId="21275" xr:uid="{010C0DD7-4CE7-49C0-94AC-C2D55C05F99B}"/>
    <cellStyle name="Comma 4 2 4 6 2 3 2" xfId="52099" xr:uid="{8505E6DD-21E5-4BF3-9D2F-DA7136C1403C}"/>
    <cellStyle name="Comma 4 2 4 6 2 4" xfId="36689" xr:uid="{7FA3A5C2-56B2-4A89-9B5C-EB3496E3BD04}"/>
    <cellStyle name="Comma 4 2 4 6 3" xfId="9870" xr:uid="{17533861-C277-4424-9CA1-A88063BE16A0}"/>
    <cellStyle name="Comma 4 2 4 6 3 2" xfId="25281" xr:uid="{852E7E21-4F51-4467-8278-0D50DC5FEB58}"/>
    <cellStyle name="Comma 4 2 4 6 3 2 2" xfId="56105" xr:uid="{B018B327-3956-4D53-A37A-6BEA248F6512}"/>
    <cellStyle name="Comma 4 2 4 6 3 3" xfId="40695" xr:uid="{EDE48055-6E78-4F01-A9F9-78F8FB995D71}"/>
    <cellStyle name="Comma 4 2 4 6 4" xfId="17472" xr:uid="{63ADEFB9-F101-4AE4-8D9C-9565684783A8}"/>
    <cellStyle name="Comma 4 2 4 6 4 2" xfId="48296" xr:uid="{DC7B48A5-EBA5-4788-A8BD-1FEDA0639F8F}"/>
    <cellStyle name="Comma 4 2 4 6 5" xfId="32886" xr:uid="{39D1BD29-1D8F-435C-95FF-1B073625A226}"/>
    <cellStyle name="Comma 4 2 4 7" xfId="3963" xr:uid="{133E7D71-6A45-4D1C-B902-4FEA4E2F68C7}"/>
    <cellStyle name="Comma 4 2 4 7 2" xfId="11774" xr:uid="{010378BB-3237-4268-B1A8-C6EFA4FA6805}"/>
    <cellStyle name="Comma 4 2 4 7 2 2" xfId="27185" xr:uid="{BEF05F69-30CD-408A-A289-005C1F42DC41}"/>
    <cellStyle name="Comma 4 2 4 7 2 2 2" xfId="58009" xr:uid="{36E922AA-D7CE-4F0C-B0FB-8749E6056502}"/>
    <cellStyle name="Comma 4 2 4 7 2 3" xfId="42599" xr:uid="{DBF910E9-8931-4F3A-8911-606B21DE15DA}"/>
    <cellStyle name="Comma 4 2 4 7 3" xfId="19376" xr:uid="{0A3075F0-C1DD-461F-98B9-75A4548278FA}"/>
    <cellStyle name="Comma 4 2 4 7 3 2" xfId="50200" xr:uid="{380960F8-4FA6-43E9-B2B1-2068AE6B8A73}"/>
    <cellStyle name="Comma 4 2 4 7 4" xfId="34790" xr:uid="{C193F63D-E706-4297-A160-F8C6F5F68240}"/>
    <cellStyle name="Comma 4 2 4 8" xfId="7971" xr:uid="{DF65311E-14EE-4B0D-AF44-422DFEEC1A3E}"/>
    <cellStyle name="Comma 4 2 4 8 2" xfId="23382" xr:uid="{EE5A7C10-8BE8-4472-9EC3-47F6465D29AB}"/>
    <cellStyle name="Comma 4 2 4 8 2 2" xfId="54206" xr:uid="{DF62E169-01EB-425F-9C44-54595A359A15}"/>
    <cellStyle name="Comma 4 2 4 8 3" xfId="38796" xr:uid="{FBDB9416-6E37-4576-9037-6FB3F197D469}"/>
    <cellStyle name="Comma 4 2 4 9" xfId="7762" xr:uid="{320D5317-AFD6-45B6-BD46-E972C41E4B0C}"/>
    <cellStyle name="Comma 4 2 4 9 2" xfId="23173" xr:uid="{43C96744-4086-4841-9BA1-DEE0A82C610F}"/>
    <cellStyle name="Comma 4 2 4 9 2 2" xfId="53997" xr:uid="{1720EA32-E180-4D5E-947E-7E480366FDDE}"/>
    <cellStyle name="Comma 4 2 4 9 3" xfId="38587" xr:uid="{C36CF44F-2AF8-4626-AEC4-08CBF06E74AD}"/>
    <cellStyle name="Comma 4 2 5" xfId="537" xr:uid="{F6565A97-7D3C-4C53-80A9-DA7581E5DE4E}"/>
    <cellStyle name="Comma 4 2 5 2" xfId="1170" xr:uid="{4F35F591-3860-4F21-BEB3-5C14A792DE32}"/>
    <cellStyle name="Comma 4 2 5 2 2" xfId="3069" xr:uid="{79A23605-BC79-4A94-91CC-98ED18BDC578}"/>
    <cellStyle name="Comma 4 2 5 2 2 2" xfId="6872" xr:uid="{F04C0EB4-9D21-44BE-8C06-6B0D8E5ABDDD}"/>
    <cellStyle name="Comma 4 2 5 2 2 2 2" xfId="14683" xr:uid="{2FB7F73B-37CA-401F-BB32-5DDB1CEAD447}"/>
    <cellStyle name="Comma 4 2 5 2 2 2 2 2" xfId="30094" xr:uid="{A87428B6-84FC-42AA-9FF0-744DA877DC63}"/>
    <cellStyle name="Comma 4 2 5 2 2 2 2 2 2" xfId="60918" xr:uid="{ADA5686A-CE90-4301-9883-985B6038334F}"/>
    <cellStyle name="Comma 4 2 5 2 2 2 2 3" xfId="45508" xr:uid="{D2F38C7A-2B42-4673-9DE1-0896B5B63FFA}"/>
    <cellStyle name="Comma 4 2 5 2 2 2 3" xfId="22285" xr:uid="{B8D34303-54C0-4C6C-AA1E-72D002F5724C}"/>
    <cellStyle name="Comma 4 2 5 2 2 2 3 2" xfId="53109" xr:uid="{D1827367-3ABE-4618-B4FA-B2D1F19F0E4A}"/>
    <cellStyle name="Comma 4 2 5 2 2 2 4" xfId="37699" xr:uid="{52EF7682-135B-4B90-8F76-815AD046EA78}"/>
    <cellStyle name="Comma 4 2 5 2 2 3" xfId="10880" xr:uid="{2B1FF40E-CD74-42B9-8A3B-4136B17162E9}"/>
    <cellStyle name="Comma 4 2 5 2 2 3 2" xfId="26291" xr:uid="{49B1E2DF-C249-4490-924C-B0048EC25696}"/>
    <cellStyle name="Comma 4 2 5 2 2 3 2 2" xfId="57115" xr:uid="{B10331AD-7054-4B93-A204-E236DB585EAD}"/>
    <cellStyle name="Comma 4 2 5 2 2 3 3" xfId="41705" xr:uid="{294E01FD-8C56-450A-9139-D39866DD4BDF}"/>
    <cellStyle name="Comma 4 2 5 2 2 4" xfId="18482" xr:uid="{2A117BF5-4DCB-4BC2-A009-64E2679822D3}"/>
    <cellStyle name="Comma 4 2 5 2 2 4 2" xfId="49306" xr:uid="{9DFACDDF-5B18-4A81-B0AC-1B8CE6B87DEE}"/>
    <cellStyle name="Comma 4 2 5 2 2 5" xfId="33896" xr:uid="{93B16291-0418-4935-BE79-244C5DC7AE8C}"/>
    <cellStyle name="Comma 4 2 5 2 3" xfId="4973" xr:uid="{FFCF9864-95F3-467D-8710-628533776185}"/>
    <cellStyle name="Comma 4 2 5 2 3 2" xfId="12784" xr:uid="{A4D6C786-5545-4DD4-8DA6-9BF3CF8736D2}"/>
    <cellStyle name="Comma 4 2 5 2 3 2 2" xfId="28195" xr:uid="{7AE53F94-F8F6-494D-BF84-7553FA79DD1E}"/>
    <cellStyle name="Comma 4 2 5 2 3 2 2 2" xfId="59019" xr:uid="{33BB9F1B-083A-4F1C-88A9-C6AB35BC1028}"/>
    <cellStyle name="Comma 4 2 5 2 3 2 3" xfId="43609" xr:uid="{49BAAD77-5CB0-496B-851B-5D310D7142D9}"/>
    <cellStyle name="Comma 4 2 5 2 3 3" xfId="20386" xr:uid="{82F1C256-DF5D-40D2-BF49-8BB35BD3FEF5}"/>
    <cellStyle name="Comma 4 2 5 2 3 3 2" xfId="51210" xr:uid="{BD478042-37D9-490D-9FF3-62365108737F}"/>
    <cellStyle name="Comma 4 2 5 2 3 4" xfId="35800" xr:uid="{51A76F2B-4683-4B47-96E6-7A1559A1B493}"/>
    <cellStyle name="Comma 4 2 5 2 4" xfId="8981" xr:uid="{E5C3FF97-E904-441A-90E6-AC83D858451E}"/>
    <cellStyle name="Comma 4 2 5 2 4 2" xfId="24392" xr:uid="{B93E143D-888E-4D9F-822C-0DE48BB78A6A}"/>
    <cellStyle name="Comma 4 2 5 2 4 2 2" xfId="55216" xr:uid="{184B552E-DA60-46FF-AFC6-B4FAFDB10B61}"/>
    <cellStyle name="Comma 4 2 5 2 4 3" xfId="39806" xr:uid="{2852F851-396C-463F-8D81-FC5889BB488D}"/>
    <cellStyle name="Comma 4 2 5 2 5" xfId="16583" xr:uid="{0237396E-87EA-46CD-98AF-EFA3F25B3763}"/>
    <cellStyle name="Comma 4 2 5 2 5 2" xfId="47407" xr:uid="{E0279488-D3EE-4161-B703-2FD8CEC49310}"/>
    <cellStyle name="Comma 4 2 5 2 6" xfId="31997" xr:uid="{EF762CCA-73AF-49EF-9441-A1F10500AA8D}"/>
    <cellStyle name="Comma 4 2 5 3" xfId="1803" xr:uid="{87B7B7CB-E512-458E-8756-4F9795148B3E}"/>
    <cellStyle name="Comma 4 2 5 3 2" xfId="3702" xr:uid="{6B375688-CFB9-481F-91A2-115A640DCB50}"/>
    <cellStyle name="Comma 4 2 5 3 2 2" xfId="7505" xr:uid="{A3828CD0-5605-439F-9540-E0AD3C6D5700}"/>
    <cellStyle name="Comma 4 2 5 3 2 2 2" xfId="15316" xr:uid="{EF3026E1-9A1B-4ED9-A124-C6B8620B7C26}"/>
    <cellStyle name="Comma 4 2 5 3 2 2 2 2" xfId="30727" xr:uid="{85D16538-ED9A-4272-B2D1-3205F0433F59}"/>
    <cellStyle name="Comma 4 2 5 3 2 2 2 2 2" xfId="61551" xr:uid="{A4025D6A-B498-456A-807F-88567366DA5E}"/>
    <cellStyle name="Comma 4 2 5 3 2 2 2 3" xfId="46141" xr:uid="{C4CA8483-EAE8-439C-B644-847FCCBC9E59}"/>
    <cellStyle name="Comma 4 2 5 3 2 2 3" xfId="22918" xr:uid="{F72724DA-41B8-453A-ABBD-848E6CC50BA7}"/>
    <cellStyle name="Comma 4 2 5 3 2 2 3 2" xfId="53742" xr:uid="{41BB7003-80D2-4DA6-B446-FDD6AAEE55A0}"/>
    <cellStyle name="Comma 4 2 5 3 2 2 4" xfId="38332" xr:uid="{EDBBBEF2-D697-434E-BBEF-F16280D69ADF}"/>
    <cellStyle name="Comma 4 2 5 3 2 3" xfId="11513" xr:uid="{922ADD25-0B48-4EF5-B416-8C5168DF2FF6}"/>
    <cellStyle name="Comma 4 2 5 3 2 3 2" xfId="26924" xr:uid="{CBEF0887-BEA6-4A19-B154-54E23E0EB3C9}"/>
    <cellStyle name="Comma 4 2 5 3 2 3 2 2" xfId="57748" xr:uid="{B4A2ED7C-11F1-4DA1-B64D-82C109CEC2F6}"/>
    <cellStyle name="Comma 4 2 5 3 2 3 3" xfId="42338" xr:uid="{C654F8CB-935A-4E36-9DA0-A097B32A2FC1}"/>
    <cellStyle name="Comma 4 2 5 3 2 4" xfId="19115" xr:uid="{5B59595C-BD85-45C2-8F10-956D6D7BF5DD}"/>
    <cellStyle name="Comma 4 2 5 3 2 4 2" xfId="49939" xr:uid="{ED4A3E99-BB1B-4AB3-9903-6524EA5ECE22}"/>
    <cellStyle name="Comma 4 2 5 3 2 5" xfId="34529" xr:uid="{BBDBEF78-DE82-49C3-B599-D400F3379344}"/>
    <cellStyle name="Comma 4 2 5 3 3" xfId="5606" xr:uid="{BC340B41-EDBC-4580-9319-971AB1A4D607}"/>
    <cellStyle name="Comma 4 2 5 3 3 2" xfId="13417" xr:uid="{6F97F9DE-EBE4-4571-BA62-1AC31CAA9098}"/>
    <cellStyle name="Comma 4 2 5 3 3 2 2" xfId="28828" xr:uid="{3FFF33C4-5238-4DBA-AD9E-3A37E2A3E30C}"/>
    <cellStyle name="Comma 4 2 5 3 3 2 2 2" xfId="59652" xr:uid="{4CD576D3-8E3F-4A9E-A2C9-31C3C927537D}"/>
    <cellStyle name="Comma 4 2 5 3 3 2 3" xfId="44242" xr:uid="{E851F773-EDF6-44CE-A1C7-E5092A9819D7}"/>
    <cellStyle name="Comma 4 2 5 3 3 3" xfId="21019" xr:uid="{71AA2218-893D-440B-BFC1-E7DB4F9C743C}"/>
    <cellStyle name="Comma 4 2 5 3 3 3 2" xfId="51843" xr:uid="{329D082E-6BDD-4A93-8C91-7E404F405A18}"/>
    <cellStyle name="Comma 4 2 5 3 3 4" xfId="36433" xr:uid="{7D27E972-1FB1-45ED-ACA0-64100929F794}"/>
    <cellStyle name="Comma 4 2 5 3 4" xfId="9614" xr:uid="{B5F9E0DC-87B2-4861-8B54-40EB090AC207}"/>
    <cellStyle name="Comma 4 2 5 3 4 2" xfId="25025" xr:uid="{E0E0C303-2F8A-475D-9D08-D1DCA0E4A095}"/>
    <cellStyle name="Comma 4 2 5 3 4 2 2" xfId="55849" xr:uid="{21C4791F-305B-4659-98EE-FEF858017925}"/>
    <cellStyle name="Comma 4 2 5 3 4 3" xfId="40439" xr:uid="{313C1C9B-16C6-4D40-B3B8-F5FACAF08741}"/>
    <cellStyle name="Comma 4 2 5 3 5" xfId="17216" xr:uid="{3D4EAE5A-6DAE-484A-A4A3-786ED4D58B56}"/>
    <cellStyle name="Comma 4 2 5 3 5 2" xfId="48040" xr:uid="{6674FD27-35F3-44CC-BA13-C85035696990}"/>
    <cellStyle name="Comma 4 2 5 3 6" xfId="32630" xr:uid="{DDE223ED-B7B1-4381-804B-F8D8BD380231}"/>
    <cellStyle name="Comma 4 2 5 4" xfId="2436" xr:uid="{784922FD-26A3-449A-9724-21458E88CE2A}"/>
    <cellStyle name="Comma 4 2 5 4 2" xfId="6239" xr:uid="{04813B5A-DAEB-4F18-81C3-3A92990C5973}"/>
    <cellStyle name="Comma 4 2 5 4 2 2" xfId="14050" xr:uid="{C686D0F3-90F6-46C9-BF18-8FAD847491F0}"/>
    <cellStyle name="Comma 4 2 5 4 2 2 2" xfId="29461" xr:uid="{B0AF70C5-CEED-4C76-B761-221B496051BC}"/>
    <cellStyle name="Comma 4 2 5 4 2 2 2 2" xfId="60285" xr:uid="{9A6442E6-608D-45A2-A912-030333DBA40E}"/>
    <cellStyle name="Comma 4 2 5 4 2 2 3" xfId="44875" xr:uid="{8B335EC3-9609-4BD7-818F-3D1DFDFD1FF4}"/>
    <cellStyle name="Comma 4 2 5 4 2 3" xfId="21652" xr:uid="{293A70ED-CAA5-4C32-BE9E-32D3752C0615}"/>
    <cellStyle name="Comma 4 2 5 4 2 3 2" xfId="52476" xr:uid="{97522C2F-EE60-477B-89A8-9581546C5CBA}"/>
    <cellStyle name="Comma 4 2 5 4 2 4" xfId="37066" xr:uid="{600299DE-C8D2-4357-B773-ABFED3EC1D10}"/>
    <cellStyle name="Comma 4 2 5 4 3" xfId="10247" xr:uid="{6B1F2BF2-435A-4385-BC7D-AD9BDF833DD1}"/>
    <cellStyle name="Comma 4 2 5 4 3 2" xfId="25658" xr:uid="{9642C5AD-6982-43F0-9D73-F2FE2F3DBA8C}"/>
    <cellStyle name="Comma 4 2 5 4 3 2 2" xfId="56482" xr:uid="{5242F84E-99EE-4060-A677-43DE422B46D0}"/>
    <cellStyle name="Comma 4 2 5 4 3 3" xfId="41072" xr:uid="{1AC999B8-08BF-49D4-877F-6FCAE65998DF}"/>
    <cellStyle name="Comma 4 2 5 4 4" xfId="17849" xr:uid="{C1F26DA0-90D2-40B2-818C-392420A6B157}"/>
    <cellStyle name="Comma 4 2 5 4 4 2" xfId="48673" xr:uid="{AB39AAB4-3F53-48AD-80FA-57E14899CE56}"/>
    <cellStyle name="Comma 4 2 5 4 5" xfId="33263" xr:uid="{2C5D03A9-7F98-4120-B153-E7184F773A11}"/>
    <cellStyle name="Comma 4 2 5 5" xfId="4340" xr:uid="{C24D524C-C866-4D71-81E2-E01CABED7F40}"/>
    <cellStyle name="Comma 4 2 5 5 2" xfId="12151" xr:uid="{20A18BCD-D7B1-4149-82CB-DDB3F7450B83}"/>
    <cellStyle name="Comma 4 2 5 5 2 2" xfId="27562" xr:uid="{19183CF7-9D6E-4193-ABA5-FE86F3A092F0}"/>
    <cellStyle name="Comma 4 2 5 5 2 2 2" xfId="58386" xr:uid="{F43BA354-6C5E-4DFB-BB7C-4C707C425E4C}"/>
    <cellStyle name="Comma 4 2 5 5 2 3" xfId="42976" xr:uid="{B910D650-3125-486D-9F4B-EF0F6BBDC9B8}"/>
    <cellStyle name="Comma 4 2 5 5 3" xfId="19753" xr:uid="{84FB3E12-0A00-45B7-885C-15E008C0D0C6}"/>
    <cellStyle name="Comma 4 2 5 5 3 2" xfId="50577" xr:uid="{9A692AE3-3A1E-421F-B4F6-639668E151AB}"/>
    <cellStyle name="Comma 4 2 5 5 4" xfId="35167" xr:uid="{5FFB7517-D1FD-4A28-A432-0ADC58A8EC1F}"/>
    <cellStyle name="Comma 4 2 5 6" xfId="8348" xr:uid="{1B605C6C-6D21-46C2-8CB3-1D270929111F}"/>
    <cellStyle name="Comma 4 2 5 6 2" xfId="23759" xr:uid="{F88E0982-DACC-4240-ADA6-DCDDA2019C80}"/>
    <cellStyle name="Comma 4 2 5 6 2 2" xfId="54583" xr:uid="{77F72D22-FE38-4E0E-AC32-0FB996079AD4}"/>
    <cellStyle name="Comma 4 2 5 6 3" xfId="39173" xr:uid="{4F5B709E-A25C-48F7-BF8D-778B942E989A}"/>
    <cellStyle name="Comma 4 2 5 7" xfId="15950" xr:uid="{40544231-493C-49D6-AEDB-065CCB865858}"/>
    <cellStyle name="Comma 4 2 5 7 2" xfId="46774" xr:uid="{23EE5F55-ABBD-428C-93D0-512DED6BCA3B}"/>
    <cellStyle name="Comma 4 2 5 8" xfId="31364" xr:uid="{48CFEC97-EE26-4F19-854E-A32C20354DD4}"/>
    <cellStyle name="Comma 4 2 6" xfId="328" xr:uid="{8C009743-B0A7-47FE-81B6-13DAE4CCD9F8}"/>
    <cellStyle name="Comma 4 2 6 2" xfId="961" xr:uid="{74E12BB7-5B84-4D04-B6F7-0FD5F73EC8DA}"/>
    <cellStyle name="Comma 4 2 6 2 2" xfId="2860" xr:uid="{A8FB45D4-C495-4CBD-9409-3E9818085AB1}"/>
    <cellStyle name="Comma 4 2 6 2 2 2" xfId="6663" xr:uid="{1F633AA6-5B16-4A28-978A-714783A3D305}"/>
    <cellStyle name="Comma 4 2 6 2 2 2 2" xfId="14474" xr:uid="{ADFA67B4-1281-49FD-8564-3BC999974B50}"/>
    <cellStyle name="Comma 4 2 6 2 2 2 2 2" xfId="29885" xr:uid="{94E219BE-0F18-41D3-910A-0C8D930DA63F}"/>
    <cellStyle name="Comma 4 2 6 2 2 2 2 2 2" xfId="60709" xr:uid="{9FD51A9E-F1E8-4B7D-89F8-CD013FBAF240}"/>
    <cellStyle name="Comma 4 2 6 2 2 2 2 3" xfId="45299" xr:uid="{C81455B1-19F9-4E41-8AAC-042440B2FCE7}"/>
    <cellStyle name="Comma 4 2 6 2 2 2 3" xfId="22076" xr:uid="{D41D4D33-2A9D-4C40-8D64-F2A1DF5ADF61}"/>
    <cellStyle name="Comma 4 2 6 2 2 2 3 2" xfId="52900" xr:uid="{DFE70819-687D-46AB-8E82-C8602C736502}"/>
    <cellStyle name="Comma 4 2 6 2 2 2 4" xfId="37490" xr:uid="{15E5658D-21DF-49D3-9870-E4677382CD11}"/>
    <cellStyle name="Comma 4 2 6 2 2 3" xfId="10671" xr:uid="{4531FCCA-3754-459A-81A0-2232FA9029EA}"/>
    <cellStyle name="Comma 4 2 6 2 2 3 2" xfId="26082" xr:uid="{01EA61B1-CDCF-48AA-B4F1-0CC0BD89B43F}"/>
    <cellStyle name="Comma 4 2 6 2 2 3 2 2" xfId="56906" xr:uid="{2515BC3E-34FA-4A9B-B12A-600D0C886942}"/>
    <cellStyle name="Comma 4 2 6 2 2 3 3" xfId="41496" xr:uid="{08EC62A4-5C60-4797-A915-E7C47C3DCAE9}"/>
    <cellStyle name="Comma 4 2 6 2 2 4" xfId="18273" xr:uid="{A6B5587B-3AB6-43AD-81B9-F36511321742}"/>
    <cellStyle name="Comma 4 2 6 2 2 4 2" xfId="49097" xr:uid="{53226865-6F31-4B03-B7EE-A46C8B7169B4}"/>
    <cellStyle name="Comma 4 2 6 2 2 5" xfId="33687" xr:uid="{4F10CF9D-F547-46EB-B873-86008D918AFE}"/>
    <cellStyle name="Comma 4 2 6 2 3" xfId="4764" xr:uid="{12E3EC5E-FF85-4BA4-B466-76E98B4A65A2}"/>
    <cellStyle name="Comma 4 2 6 2 3 2" xfId="12575" xr:uid="{09E0E3D3-4B72-4C39-8074-568FC2A3B0B0}"/>
    <cellStyle name="Comma 4 2 6 2 3 2 2" xfId="27986" xr:uid="{2150239B-8AD6-4E7B-AE47-90498278CC9E}"/>
    <cellStyle name="Comma 4 2 6 2 3 2 2 2" xfId="58810" xr:uid="{08A9518B-D64B-4005-8644-5D2D23674242}"/>
    <cellStyle name="Comma 4 2 6 2 3 2 3" xfId="43400" xr:uid="{68422FE6-65BB-4889-8F96-D38CEF0B5636}"/>
    <cellStyle name="Comma 4 2 6 2 3 3" xfId="20177" xr:uid="{72F73806-4C31-40FE-87A3-897C2D9FA60C}"/>
    <cellStyle name="Comma 4 2 6 2 3 3 2" xfId="51001" xr:uid="{636A7B2C-D6FF-4407-BF2F-03540A41D858}"/>
    <cellStyle name="Comma 4 2 6 2 3 4" xfId="35591" xr:uid="{FE6446F4-5E8D-4285-994F-044FE2ED46DD}"/>
    <cellStyle name="Comma 4 2 6 2 4" xfId="8772" xr:uid="{4C355CBF-26BA-4B37-8778-BCA15B4AAC3D}"/>
    <cellStyle name="Comma 4 2 6 2 4 2" xfId="24183" xr:uid="{9EAF4929-2C67-4CA1-B8B1-8CADA6AB7B91}"/>
    <cellStyle name="Comma 4 2 6 2 4 2 2" xfId="55007" xr:uid="{C7E3546D-27AE-40DA-8515-A5121CF224D6}"/>
    <cellStyle name="Comma 4 2 6 2 4 3" xfId="39597" xr:uid="{81933291-A358-4F9F-813E-3FF847F704A7}"/>
    <cellStyle name="Comma 4 2 6 2 5" xfId="16374" xr:uid="{0F6498CF-EFAB-4258-AF5E-19212C5997C0}"/>
    <cellStyle name="Comma 4 2 6 2 5 2" xfId="47198" xr:uid="{77BE154B-580E-4EE6-96CE-2922A23FC9DF}"/>
    <cellStyle name="Comma 4 2 6 2 6" xfId="31788" xr:uid="{5146FFD9-B6B4-472B-82C7-47558ED9AC19}"/>
    <cellStyle name="Comma 4 2 6 3" xfId="1594" xr:uid="{3C408860-2DF8-4287-A892-220706285CE4}"/>
    <cellStyle name="Comma 4 2 6 3 2" xfId="3493" xr:uid="{D42FFE06-1127-499A-A405-4D32BCEC4CFA}"/>
    <cellStyle name="Comma 4 2 6 3 2 2" xfId="7296" xr:uid="{0B3D4A8E-3536-4383-8A52-4EE8CB8FB188}"/>
    <cellStyle name="Comma 4 2 6 3 2 2 2" xfId="15107" xr:uid="{DAED380F-89CD-4D82-B32E-805A28E3380D}"/>
    <cellStyle name="Comma 4 2 6 3 2 2 2 2" xfId="30518" xr:uid="{6416A4E4-CA93-4172-AB9F-97FD19C7A981}"/>
    <cellStyle name="Comma 4 2 6 3 2 2 2 2 2" xfId="61342" xr:uid="{684A118A-DB23-4F17-AE6B-EC720E133661}"/>
    <cellStyle name="Comma 4 2 6 3 2 2 2 3" xfId="45932" xr:uid="{40D675FF-D95B-4511-B591-6C594FF43C48}"/>
    <cellStyle name="Comma 4 2 6 3 2 2 3" xfId="22709" xr:uid="{216E43F6-675B-4958-89A1-CC88EAA5A567}"/>
    <cellStyle name="Comma 4 2 6 3 2 2 3 2" xfId="53533" xr:uid="{AE17E577-2C73-4F36-BB93-869893E4899C}"/>
    <cellStyle name="Comma 4 2 6 3 2 2 4" xfId="38123" xr:uid="{553C5BD6-3353-4982-95B0-C9684381EF68}"/>
    <cellStyle name="Comma 4 2 6 3 2 3" xfId="11304" xr:uid="{CFDF7EC0-EB38-4314-BB2E-D272A07C76D5}"/>
    <cellStyle name="Comma 4 2 6 3 2 3 2" xfId="26715" xr:uid="{A75325B5-7B21-48D7-A704-011E96E334F9}"/>
    <cellStyle name="Comma 4 2 6 3 2 3 2 2" xfId="57539" xr:uid="{EA6BD34E-36D5-44AD-8BEF-5CA8DBD21D48}"/>
    <cellStyle name="Comma 4 2 6 3 2 3 3" xfId="42129" xr:uid="{DF7E3F0D-C930-42D2-AA2A-A22F6FC0F4C2}"/>
    <cellStyle name="Comma 4 2 6 3 2 4" xfId="18906" xr:uid="{0E5475B2-10A6-48D5-86FB-B37110A18BCD}"/>
    <cellStyle name="Comma 4 2 6 3 2 4 2" xfId="49730" xr:uid="{9E589724-85CF-4E52-8966-D91990610798}"/>
    <cellStyle name="Comma 4 2 6 3 2 5" xfId="34320" xr:uid="{193F5611-D779-4258-BC38-D7648B6A266A}"/>
    <cellStyle name="Comma 4 2 6 3 3" xfId="5397" xr:uid="{1CD1540D-EBB9-4CC1-8EA1-8EFDD98A07BE}"/>
    <cellStyle name="Comma 4 2 6 3 3 2" xfId="13208" xr:uid="{F99390AF-156A-44AC-AA6C-78678E978F45}"/>
    <cellStyle name="Comma 4 2 6 3 3 2 2" xfId="28619" xr:uid="{5C95BE55-0436-44BD-8E96-3B1EF57AD2E2}"/>
    <cellStyle name="Comma 4 2 6 3 3 2 2 2" xfId="59443" xr:uid="{AB1E4CDC-B19F-407C-9AF5-0EF7D0DB78CB}"/>
    <cellStyle name="Comma 4 2 6 3 3 2 3" xfId="44033" xr:uid="{8F9A68D0-2B0E-4ECF-8E37-EB37FD912E20}"/>
    <cellStyle name="Comma 4 2 6 3 3 3" xfId="20810" xr:uid="{0486481E-6C26-40EA-B6FE-CA8CA8B304D2}"/>
    <cellStyle name="Comma 4 2 6 3 3 3 2" xfId="51634" xr:uid="{1E23E8CC-C1EE-487D-86CF-FC67D646FA21}"/>
    <cellStyle name="Comma 4 2 6 3 3 4" xfId="36224" xr:uid="{1F517D07-8679-4051-9EE3-364F8876F0B5}"/>
    <cellStyle name="Comma 4 2 6 3 4" xfId="9405" xr:uid="{98CB96BA-59C8-4652-8FFE-1D1E41651B24}"/>
    <cellStyle name="Comma 4 2 6 3 4 2" xfId="24816" xr:uid="{E5C39075-AA6F-40F4-8D16-481C0AA7B7ED}"/>
    <cellStyle name="Comma 4 2 6 3 4 2 2" xfId="55640" xr:uid="{9FA597FE-C77E-4AAA-A498-92DE721EDD68}"/>
    <cellStyle name="Comma 4 2 6 3 4 3" xfId="40230" xr:uid="{A048419A-DBA6-499C-958A-DB2F294495D3}"/>
    <cellStyle name="Comma 4 2 6 3 5" xfId="17007" xr:uid="{7A802B94-6014-4058-8FDD-380F27F6CD0C}"/>
    <cellStyle name="Comma 4 2 6 3 5 2" xfId="47831" xr:uid="{64857366-20F3-45D6-A00D-7A8BAB8646A3}"/>
    <cellStyle name="Comma 4 2 6 3 6" xfId="32421" xr:uid="{D0DF478C-F208-4053-BF9C-4C3A5A3C568E}"/>
    <cellStyle name="Comma 4 2 6 4" xfId="2227" xr:uid="{A6D3C09F-06D2-4526-8C77-8B80B2928F3C}"/>
    <cellStyle name="Comma 4 2 6 4 2" xfId="6030" xr:uid="{9BB3A1C0-B9C8-446A-B3B9-D5BAA3D2F67F}"/>
    <cellStyle name="Comma 4 2 6 4 2 2" xfId="13841" xr:uid="{38644CFB-704F-4467-8D6A-38084F84A7D4}"/>
    <cellStyle name="Comma 4 2 6 4 2 2 2" xfId="29252" xr:uid="{E8678E33-F2B1-4D35-9EB2-77975003B911}"/>
    <cellStyle name="Comma 4 2 6 4 2 2 2 2" xfId="60076" xr:uid="{753F88D2-2E56-4CEC-B78D-A3CCB6571982}"/>
    <cellStyle name="Comma 4 2 6 4 2 2 3" xfId="44666" xr:uid="{DA12A836-C795-4252-8C42-C5BF49293EE3}"/>
    <cellStyle name="Comma 4 2 6 4 2 3" xfId="21443" xr:uid="{02D1733C-1D6D-4956-A3B3-E0021317ACE5}"/>
    <cellStyle name="Comma 4 2 6 4 2 3 2" xfId="52267" xr:uid="{60EE676D-93B4-467E-BDBE-FAC196B2FF75}"/>
    <cellStyle name="Comma 4 2 6 4 2 4" xfId="36857" xr:uid="{6B0FA113-3C92-4115-989B-6730A5D68C09}"/>
    <cellStyle name="Comma 4 2 6 4 3" xfId="10038" xr:uid="{E0BEB827-39AD-4CE6-9FC0-0AA9768C87BE}"/>
    <cellStyle name="Comma 4 2 6 4 3 2" xfId="25449" xr:uid="{D5C5846D-C90E-4EA5-9455-B52A9D4A5B9B}"/>
    <cellStyle name="Comma 4 2 6 4 3 2 2" xfId="56273" xr:uid="{B5F9C6D5-74F7-4D80-8D38-7287F8DA9747}"/>
    <cellStyle name="Comma 4 2 6 4 3 3" xfId="40863" xr:uid="{1A073DDC-D6D6-4C6A-92F8-E757D3B79C16}"/>
    <cellStyle name="Comma 4 2 6 4 4" xfId="17640" xr:uid="{E8383519-FB4A-4A92-AC30-D68A834CDE37}"/>
    <cellStyle name="Comma 4 2 6 4 4 2" xfId="48464" xr:uid="{305DCF8D-1CA4-4898-96E2-539851645B1B}"/>
    <cellStyle name="Comma 4 2 6 4 5" xfId="33054" xr:uid="{3A69A1B0-1005-4E83-994E-DED6E63B6915}"/>
    <cellStyle name="Comma 4 2 6 5" xfId="4131" xr:uid="{EC2E9491-29FD-4023-8402-FEC206886AA6}"/>
    <cellStyle name="Comma 4 2 6 5 2" xfId="11942" xr:uid="{7C60E37E-DCD6-4ECC-9279-F01C8C043A2B}"/>
    <cellStyle name="Comma 4 2 6 5 2 2" xfId="27353" xr:uid="{A03338F8-B2BB-4BD4-AFFD-93EB6D3AAC68}"/>
    <cellStyle name="Comma 4 2 6 5 2 2 2" xfId="58177" xr:uid="{BE65395F-57E3-49AA-94FB-CB30ABE23CBB}"/>
    <cellStyle name="Comma 4 2 6 5 2 3" xfId="42767" xr:uid="{F42FF7CB-0D6C-41E8-87E8-67DA05807247}"/>
    <cellStyle name="Comma 4 2 6 5 3" xfId="19544" xr:uid="{FEB7BD57-D7A5-4005-827B-2BF99A9A3C27}"/>
    <cellStyle name="Comma 4 2 6 5 3 2" xfId="50368" xr:uid="{5B67B224-43B2-4E26-BDEC-411CBB4ED174}"/>
    <cellStyle name="Comma 4 2 6 5 4" xfId="34958" xr:uid="{8EFE1F8F-87FF-45AA-A9BD-3D4AE060D7A3}"/>
    <cellStyle name="Comma 4 2 6 6" xfId="8139" xr:uid="{373423C0-CAB1-4664-8C5E-BB8B8389A4A8}"/>
    <cellStyle name="Comma 4 2 6 6 2" xfId="23550" xr:uid="{DC5A0BD7-7B86-4AE2-A14D-7B6ACF1CB6CE}"/>
    <cellStyle name="Comma 4 2 6 6 2 2" xfId="54374" xr:uid="{CBCEC8F0-BDB9-410D-874C-28B1FC4B14E1}"/>
    <cellStyle name="Comma 4 2 6 6 3" xfId="38964" xr:uid="{7F22C29C-EC53-432A-A987-55D2D7969D24}"/>
    <cellStyle name="Comma 4 2 6 7" xfId="15741" xr:uid="{FE7BE357-4DAB-4EA3-BD02-5B3C4FA70769}"/>
    <cellStyle name="Comma 4 2 6 7 2" xfId="46565" xr:uid="{24E00FB5-892A-403B-BFA7-9B5596804070}"/>
    <cellStyle name="Comma 4 2 6 8" xfId="31155" xr:uid="{F72A4CF6-5D09-4F16-92D5-F65E2D2F22AA}"/>
    <cellStyle name="Comma 4 2 7" xfId="748" xr:uid="{EA3B9575-0E82-46C5-BDB1-B28C094E0291}"/>
    <cellStyle name="Comma 4 2 7 2" xfId="2647" xr:uid="{404DFC1A-B472-49CF-90D3-032C427F14B0}"/>
    <cellStyle name="Comma 4 2 7 2 2" xfId="6450" xr:uid="{B89A88A1-2FB7-4E0A-A315-B99B711AE33A}"/>
    <cellStyle name="Comma 4 2 7 2 2 2" xfId="14261" xr:uid="{3E9AD050-8D73-44D9-891B-45530235B62C}"/>
    <cellStyle name="Comma 4 2 7 2 2 2 2" xfId="29672" xr:uid="{27AF5973-C369-4E35-A253-6C130641697E}"/>
    <cellStyle name="Comma 4 2 7 2 2 2 2 2" xfId="60496" xr:uid="{0E577259-0B4C-4442-B12B-9493589D03FE}"/>
    <cellStyle name="Comma 4 2 7 2 2 2 3" xfId="45086" xr:uid="{6D174FB8-F6F2-454C-91C9-D6EE6D725111}"/>
    <cellStyle name="Comma 4 2 7 2 2 3" xfId="21863" xr:uid="{F47CAC9B-C503-40F0-A02E-AA3B5B5C87BF}"/>
    <cellStyle name="Comma 4 2 7 2 2 3 2" xfId="52687" xr:uid="{4FFBBC4E-8F7A-4D43-B56F-E544CAAE3B49}"/>
    <cellStyle name="Comma 4 2 7 2 2 4" xfId="37277" xr:uid="{64D5DBA0-8F96-4B82-9FFD-AFD2A3A8DD2F}"/>
    <cellStyle name="Comma 4 2 7 2 3" xfId="10458" xr:uid="{C69235D7-4B0E-43EB-84B9-3F8D0C632C3E}"/>
    <cellStyle name="Comma 4 2 7 2 3 2" xfId="25869" xr:uid="{25A4D17D-3E3B-465E-93B7-3A774AE4FE87}"/>
    <cellStyle name="Comma 4 2 7 2 3 2 2" xfId="56693" xr:uid="{F1D43897-03DA-4F65-B5DD-1B48D22CBEFE}"/>
    <cellStyle name="Comma 4 2 7 2 3 3" xfId="41283" xr:uid="{F33CA7C6-87A1-414D-A2FD-AB3988031715}"/>
    <cellStyle name="Comma 4 2 7 2 4" xfId="18060" xr:uid="{1B8E504F-5BD5-415F-92A6-D2E277D677DA}"/>
    <cellStyle name="Comma 4 2 7 2 4 2" xfId="48884" xr:uid="{2837ED00-DFD3-4A9D-B9A7-E41D3430EDF4}"/>
    <cellStyle name="Comma 4 2 7 2 5" xfId="33474" xr:uid="{D6658CF8-9DEC-4B7F-8F9B-81434515036B}"/>
    <cellStyle name="Comma 4 2 7 3" xfId="4551" xr:uid="{9A393421-2D05-4D4A-B651-BD460036922D}"/>
    <cellStyle name="Comma 4 2 7 3 2" xfId="12362" xr:uid="{AF6EEA37-CA5E-4F68-BE1E-3FE026821F78}"/>
    <cellStyle name="Comma 4 2 7 3 2 2" xfId="27773" xr:uid="{6FF97DB9-28BB-451A-8086-3B94A9111B8E}"/>
    <cellStyle name="Comma 4 2 7 3 2 2 2" xfId="58597" xr:uid="{41E87485-EB37-46B8-A3B1-C315C891DDC0}"/>
    <cellStyle name="Comma 4 2 7 3 2 3" xfId="43187" xr:uid="{C8A80604-3481-47FC-918A-03C9BBA72432}"/>
    <cellStyle name="Comma 4 2 7 3 3" xfId="19964" xr:uid="{1B79CE70-6952-47C7-9C9E-FCFA768CC420}"/>
    <cellStyle name="Comma 4 2 7 3 3 2" xfId="50788" xr:uid="{6B6BBA65-9306-4086-B2E6-9A3C5749A99A}"/>
    <cellStyle name="Comma 4 2 7 3 4" xfId="35378" xr:uid="{6338A0A4-ED53-4920-81A9-AFF65C154906}"/>
    <cellStyle name="Comma 4 2 7 4" xfId="8559" xr:uid="{7E128EA6-3760-43A0-AFB0-DA5375718055}"/>
    <cellStyle name="Comma 4 2 7 4 2" xfId="23970" xr:uid="{5397BBE1-F62A-43D2-88F1-3286B4FD0B2E}"/>
    <cellStyle name="Comma 4 2 7 4 2 2" xfId="54794" xr:uid="{4AFA67D5-723A-4DCF-837F-43C354536071}"/>
    <cellStyle name="Comma 4 2 7 4 3" xfId="39384" xr:uid="{C969DB41-2D3F-4961-834E-279852F4A8D5}"/>
    <cellStyle name="Comma 4 2 7 5" xfId="16161" xr:uid="{07E37ED6-A3B6-4C63-9579-B219C10B2837}"/>
    <cellStyle name="Comma 4 2 7 5 2" xfId="46985" xr:uid="{003A3545-8672-4E98-B60A-9FB6E8F326A2}"/>
    <cellStyle name="Comma 4 2 7 6" xfId="31575" xr:uid="{99DA7EAE-BFC7-4E46-903C-DCADEEE84F9E}"/>
    <cellStyle name="Comma 4 2 8" xfId="1381" xr:uid="{A6387229-9324-4FAC-B4B1-271961AE84BB}"/>
    <cellStyle name="Comma 4 2 8 2" xfId="3280" xr:uid="{1FA86E01-30AB-4CA0-BBFB-7B0B8F5C86D6}"/>
    <cellStyle name="Comma 4 2 8 2 2" xfId="7083" xr:uid="{063C6790-6769-4232-A453-AE234E0C7E9A}"/>
    <cellStyle name="Comma 4 2 8 2 2 2" xfId="14894" xr:uid="{17B15929-53E7-4F58-AF75-1C89999F788C}"/>
    <cellStyle name="Comma 4 2 8 2 2 2 2" xfId="30305" xr:uid="{FE2C7AC9-9DBC-4EA6-9D3D-D0B8B0D34FF9}"/>
    <cellStyle name="Comma 4 2 8 2 2 2 2 2" xfId="61129" xr:uid="{8C845726-4EE1-454E-A3A8-7AF79F9BB8E5}"/>
    <cellStyle name="Comma 4 2 8 2 2 2 3" xfId="45719" xr:uid="{0F30485D-2AFE-4F6A-9929-273897CF02FB}"/>
    <cellStyle name="Comma 4 2 8 2 2 3" xfId="22496" xr:uid="{48B8B023-D39A-4C9D-9A97-561A016310A5}"/>
    <cellStyle name="Comma 4 2 8 2 2 3 2" xfId="53320" xr:uid="{6AF72B50-7007-45BC-967F-02320C4D4679}"/>
    <cellStyle name="Comma 4 2 8 2 2 4" xfId="37910" xr:uid="{B0C10EA2-21C2-4D15-9687-E769C4298501}"/>
    <cellStyle name="Comma 4 2 8 2 3" xfId="11091" xr:uid="{B73241A7-C51D-4A0F-B092-1C0647350A6D}"/>
    <cellStyle name="Comma 4 2 8 2 3 2" xfId="26502" xr:uid="{42843281-2CE9-4C96-8CC9-0661BA08291A}"/>
    <cellStyle name="Comma 4 2 8 2 3 2 2" xfId="57326" xr:uid="{D9D9A3D1-7F55-40D1-9878-AACAAE298B89}"/>
    <cellStyle name="Comma 4 2 8 2 3 3" xfId="41916" xr:uid="{41C7C411-D136-48B7-8A32-52A123B7205F}"/>
    <cellStyle name="Comma 4 2 8 2 4" xfId="18693" xr:uid="{DB3C4271-F5C6-4B00-BF69-D0CC6FC5424F}"/>
    <cellStyle name="Comma 4 2 8 2 4 2" xfId="49517" xr:uid="{49EFB000-3195-4ACA-9042-879861CA6BB6}"/>
    <cellStyle name="Comma 4 2 8 2 5" xfId="34107" xr:uid="{183C3C3E-562D-4BE9-9193-C490E406CF1A}"/>
    <cellStyle name="Comma 4 2 8 3" xfId="5184" xr:uid="{201120E8-11C7-45A8-BD92-A71BB998AC5B}"/>
    <cellStyle name="Comma 4 2 8 3 2" xfId="12995" xr:uid="{5F58774B-A44A-411E-B50B-654FC6C148A9}"/>
    <cellStyle name="Comma 4 2 8 3 2 2" xfId="28406" xr:uid="{59F75838-2F9A-4869-A1FB-09744DD7A396}"/>
    <cellStyle name="Comma 4 2 8 3 2 2 2" xfId="59230" xr:uid="{A0864638-3B5B-4574-B2D9-CAD9655B77F8}"/>
    <cellStyle name="Comma 4 2 8 3 2 3" xfId="43820" xr:uid="{1E49EF86-A09D-45E8-BA11-E67C918E8A84}"/>
    <cellStyle name="Comma 4 2 8 3 3" xfId="20597" xr:uid="{F41F63FE-42DF-4CBC-9EBE-8C80EF19E97C}"/>
    <cellStyle name="Comma 4 2 8 3 3 2" xfId="51421" xr:uid="{716D752A-7E27-4229-A234-3AF38AD71256}"/>
    <cellStyle name="Comma 4 2 8 3 4" xfId="36011" xr:uid="{53108E3E-DD16-4565-8285-45BA82EE5483}"/>
    <cellStyle name="Comma 4 2 8 4" xfId="9192" xr:uid="{D9A411A7-8F5B-4B9F-82CA-F9EB1B0A7499}"/>
    <cellStyle name="Comma 4 2 8 4 2" xfId="24603" xr:uid="{B777C439-33F8-4712-903B-9A761EB9D7EB}"/>
    <cellStyle name="Comma 4 2 8 4 2 2" xfId="55427" xr:uid="{0288935E-4763-4F63-937C-F73F3A8B39A4}"/>
    <cellStyle name="Comma 4 2 8 4 3" xfId="40017" xr:uid="{AAD3FF5F-04EA-4937-95EE-8C62339B09CB}"/>
    <cellStyle name="Comma 4 2 8 5" xfId="16794" xr:uid="{1722B5FA-9977-4999-8101-62DE68E287BD}"/>
    <cellStyle name="Comma 4 2 8 5 2" xfId="47618" xr:uid="{31D9D7E1-3E12-4A6E-840B-4B09838C1840}"/>
    <cellStyle name="Comma 4 2 8 6" xfId="32208" xr:uid="{36D10346-FA4B-4FD7-97D3-1C935557F73A}"/>
    <cellStyle name="Comma 4 2 9" xfId="2014" xr:uid="{1DFA6C38-22A0-47BE-B4D3-7537C6F5DB08}"/>
    <cellStyle name="Comma 4 2 9 2" xfId="5817" xr:uid="{10A4535D-D4C4-49E3-A109-27BEAB9C3088}"/>
    <cellStyle name="Comma 4 2 9 2 2" xfId="13628" xr:uid="{787C7677-C9DE-4752-BACE-6AB68E9B5F52}"/>
    <cellStyle name="Comma 4 2 9 2 2 2" xfId="29039" xr:uid="{3E378584-96B2-40F4-ABF8-F7DD781E5651}"/>
    <cellStyle name="Comma 4 2 9 2 2 2 2" xfId="59863" xr:uid="{4936AB2E-1D81-488A-B98A-EA6AF9CAF38C}"/>
    <cellStyle name="Comma 4 2 9 2 2 3" xfId="44453" xr:uid="{E4CFC74D-244A-48A4-B2C9-F44ECDA18AD3}"/>
    <cellStyle name="Comma 4 2 9 2 3" xfId="21230" xr:uid="{B34EFB88-B81D-4EDA-8E30-3645CA8CF7DD}"/>
    <cellStyle name="Comma 4 2 9 2 3 2" xfId="52054" xr:uid="{2DDB9760-7C84-46F4-B5D3-EB7CE99E875B}"/>
    <cellStyle name="Comma 4 2 9 2 4" xfId="36644" xr:uid="{D817D85D-799D-440D-B84C-48708CF24AD1}"/>
    <cellStyle name="Comma 4 2 9 3" xfId="9825" xr:uid="{DCBBDCC7-2B00-4E52-8CB1-726CB8CA9BC6}"/>
    <cellStyle name="Comma 4 2 9 3 2" xfId="25236" xr:uid="{F03EC585-FAD7-439D-83AB-031CE08DBB67}"/>
    <cellStyle name="Comma 4 2 9 3 2 2" xfId="56060" xr:uid="{12A694FB-7C60-4AB6-8DDA-F806C1658E49}"/>
    <cellStyle name="Comma 4 2 9 3 3" xfId="40650" xr:uid="{EF6486E4-79FE-4267-AE99-9A2B5BA0E600}"/>
    <cellStyle name="Comma 4 2 9 4" xfId="17427" xr:uid="{58D10DF1-14F6-4AB1-8864-D84FB8DDB7AD}"/>
    <cellStyle name="Comma 4 2 9 4 2" xfId="48251" xr:uid="{B2FC46A6-46F9-4A6F-8AA5-04F5CCCCDD47}"/>
    <cellStyle name="Comma 4 2 9 5" xfId="32841" xr:uid="{15AC5DB2-58B8-4AD8-9CB4-C3CC43F1A5CB}"/>
    <cellStyle name="Comma 4 3" xfId="179" xr:uid="{AE87B923-9AB0-4743-8605-9F79A61A56FD}"/>
    <cellStyle name="Comma 4 3 10" xfId="7782" xr:uid="{7AC964D7-9EF3-45F0-8205-FAD542485B07}"/>
    <cellStyle name="Comma 4 3 10 2" xfId="23193" xr:uid="{7B33F19A-C1BF-4843-B143-713495E32F28}"/>
    <cellStyle name="Comma 4 3 10 2 2" xfId="54017" xr:uid="{6D258AC1-10C6-4509-ABDE-B9C21D8F0E31}"/>
    <cellStyle name="Comma 4 3 10 3" xfId="38607" xr:uid="{CCF9E7F9-A350-4DBB-9D9D-E5EB61E901DA}"/>
    <cellStyle name="Comma 4 3 11" xfId="15593" xr:uid="{49DA1A3B-7ADE-479E-8211-632D1C9BD614}"/>
    <cellStyle name="Comma 4 3 11 2" xfId="46417" xr:uid="{E7A3CC95-BF19-4287-BF4C-345BA0195F06}"/>
    <cellStyle name="Comma 4 3 12" xfId="31007" xr:uid="{3771A272-F723-4EAC-A69A-CADF13FB2BB2}"/>
    <cellStyle name="Comma 4 3 2" xfId="261" xr:uid="{9391DBBF-8D24-4884-BE95-009039EBAAD2}"/>
    <cellStyle name="Comma 4 3 2 10" xfId="15675" xr:uid="{9ED1BAA4-1551-4A1D-8A48-44FEF3C8D664}"/>
    <cellStyle name="Comma 4 3 2 10 2" xfId="46499" xr:uid="{B8C01B62-B429-4D3C-B612-CEF264AF22E8}"/>
    <cellStyle name="Comma 4 3 2 11" xfId="31089" xr:uid="{F268F286-3D9D-488B-B067-31E5B4BC8AE5}"/>
    <cellStyle name="Comma 4 3 2 2" xfId="684" xr:uid="{FB40FA59-73B8-42AC-9FE2-0503F4011744}"/>
    <cellStyle name="Comma 4 3 2 2 2" xfId="1317" xr:uid="{367C5A9B-EC13-4628-9865-6A51C7189F0B}"/>
    <cellStyle name="Comma 4 3 2 2 2 2" xfId="3216" xr:uid="{2AC89418-98A8-4CFB-998D-D2E9D03324D7}"/>
    <cellStyle name="Comma 4 3 2 2 2 2 2" xfId="7019" xr:uid="{FE5DB944-F72B-4ED5-AE36-E60D7CCB2987}"/>
    <cellStyle name="Comma 4 3 2 2 2 2 2 2" xfId="14830" xr:uid="{3492E783-0483-44D9-8BF6-6517A4C9EC4B}"/>
    <cellStyle name="Comma 4 3 2 2 2 2 2 2 2" xfId="30241" xr:uid="{C6762178-F04D-439C-9EF7-C1CA1FB98391}"/>
    <cellStyle name="Comma 4 3 2 2 2 2 2 2 2 2" xfId="61065" xr:uid="{7A6B8F25-A3AB-47CA-8E2A-3DB6C71A4332}"/>
    <cellStyle name="Comma 4 3 2 2 2 2 2 2 3" xfId="45655" xr:uid="{54722BC1-6528-43F0-9769-D7AE49D88CD4}"/>
    <cellStyle name="Comma 4 3 2 2 2 2 2 3" xfId="22432" xr:uid="{D711EBD6-18EB-4875-8F49-43736F614909}"/>
    <cellStyle name="Comma 4 3 2 2 2 2 2 3 2" xfId="53256" xr:uid="{E641FA5A-31DD-44A1-B068-4FE92CFCCDCA}"/>
    <cellStyle name="Comma 4 3 2 2 2 2 2 4" xfId="37846" xr:uid="{1A6BCA34-2F56-4B09-A27B-EA9184CA5405}"/>
    <cellStyle name="Comma 4 3 2 2 2 2 3" xfId="11027" xr:uid="{4B72C1F7-3E97-4356-A574-34DB0606514F}"/>
    <cellStyle name="Comma 4 3 2 2 2 2 3 2" xfId="26438" xr:uid="{E32FCFD9-3E0F-4744-94EE-84B38C43E398}"/>
    <cellStyle name="Comma 4 3 2 2 2 2 3 2 2" xfId="57262" xr:uid="{83F8A808-1A29-455E-85FF-C86664963B9A}"/>
    <cellStyle name="Comma 4 3 2 2 2 2 3 3" xfId="41852" xr:uid="{A4C017A2-9B9D-4EC5-B5A2-48622C3CF12A}"/>
    <cellStyle name="Comma 4 3 2 2 2 2 4" xfId="18629" xr:uid="{9BBBD4B2-6D92-47C8-8EAE-8B322D383940}"/>
    <cellStyle name="Comma 4 3 2 2 2 2 4 2" xfId="49453" xr:uid="{A7D64C0F-5ECD-41E3-94BD-18B52553A45E}"/>
    <cellStyle name="Comma 4 3 2 2 2 2 5" xfId="34043" xr:uid="{AB0B9641-2320-40CE-9228-425598AFF9E6}"/>
    <cellStyle name="Comma 4 3 2 2 2 3" xfId="5120" xr:uid="{BD40E4A9-552F-4740-80E9-C8D757EEB5CA}"/>
    <cellStyle name="Comma 4 3 2 2 2 3 2" xfId="12931" xr:uid="{1C2EBDA8-D440-41B5-8184-F8AABBE5BB60}"/>
    <cellStyle name="Comma 4 3 2 2 2 3 2 2" xfId="28342" xr:uid="{FDE499E4-BC54-4CF3-8C34-62AC6C314725}"/>
    <cellStyle name="Comma 4 3 2 2 2 3 2 2 2" xfId="59166" xr:uid="{38226670-CA3D-4BFF-9E4A-47E4A1EEB481}"/>
    <cellStyle name="Comma 4 3 2 2 2 3 2 3" xfId="43756" xr:uid="{9AF3E350-C617-41DF-B5BC-FA5D45273008}"/>
    <cellStyle name="Comma 4 3 2 2 2 3 3" xfId="20533" xr:uid="{86E679E2-FE6C-4559-9B65-F24D4151B06D}"/>
    <cellStyle name="Comma 4 3 2 2 2 3 3 2" xfId="51357" xr:uid="{8BBEAD06-5B15-425A-A66D-6D60D522D2A8}"/>
    <cellStyle name="Comma 4 3 2 2 2 3 4" xfId="35947" xr:uid="{D75C6F05-20CE-4EAA-BEED-5A27C67E069C}"/>
    <cellStyle name="Comma 4 3 2 2 2 4" xfId="9128" xr:uid="{87FF9F10-DB50-4B98-9B70-B3EB87A48AE2}"/>
    <cellStyle name="Comma 4 3 2 2 2 4 2" xfId="24539" xr:uid="{4283F7C3-604C-4AB0-AFCA-0880548AC5C6}"/>
    <cellStyle name="Comma 4 3 2 2 2 4 2 2" xfId="55363" xr:uid="{E4363A9A-D872-484D-B27D-F5E0959CBEEB}"/>
    <cellStyle name="Comma 4 3 2 2 2 4 3" xfId="39953" xr:uid="{A1BCA87E-D42D-4062-ACDC-CBCCF78123D7}"/>
    <cellStyle name="Comma 4 3 2 2 2 5" xfId="16730" xr:uid="{B84F30F8-EECC-48A9-AAB0-A18620A29499}"/>
    <cellStyle name="Comma 4 3 2 2 2 5 2" xfId="47554" xr:uid="{39F0C887-8FCE-4C21-81FA-B77E98CB13C6}"/>
    <cellStyle name="Comma 4 3 2 2 2 6" xfId="32144" xr:uid="{C30A22A6-5DBA-4186-888D-FFF79FAF6574}"/>
    <cellStyle name="Comma 4 3 2 2 3" xfId="1950" xr:uid="{90324C64-D2A1-42FF-BABB-89D516997AA9}"/>
    <cellStyle name="Comma 4 3 2 2 3 2" xfId="3849" xr:uid="{94FE6BD4-6BA7-4C2B-A9A5-398B9E84F7C9}"/>
    <cellStyle name="Comma 4 3 2 2 3 2 2" xfId="7652" xr:uid="{596FF3F1-3E7A-4D2D-824E-9479CDBBB051}"/>
    <cellStyle name="Comma 4 3 2 2 3 2 2 2" xfId="15463" xr:uid="{DF652D9B-9225-44F4-B985-2238E87440A6}"/>
    <cellStyle name="Comma 4 3 2 2 3 2 2 2 2" xfId="30874" xr:uid="{51ECB4B8-B2E5-47EE-8CFE-65A24EBAB876}"/>
    <cellStyle name="Comma 4 3 2 2 3 2 2 2 2 2" xfId="61698" xr:uid="{C7492504-4541-4205-8204-9EB901514945}"/>
    <cellStyle name="Comma 4 3 2 2 3 2 2 2 3" xfId="46288" xr:uid="{DD5B193E-C1AA-4963-8A61-1936E074097E}"/>
    <cellStyle name="Comma 4 3 2 2 3 2 2 3" xfId="23065" xr:uid="{746CFE46-0DB6-41A1-8A17-B953022710AC}"/>
    <cellStyle name="Comma 4 3 2 2 3 2 2 3 2" xfId="53889" xr:uid="{9AB02D43-81FF-4219-A584-56AF38A0E445}"/>
    <cellStyle name="Comma 4 3 2 2 3 2 2 4" xfId="38479" xr:uid="{0815C860-1162-4205-ADCD-FB73F64AC590}"/>
    <cellStyle name="Comma 4 3 2 2 3 2 3" xfId="11660" xr:uid="{661721A9-0284-4E9C-95EC-918DF79667D7}"/>
    <cellStyle name="Comma 4 3 2 2 3 2 3 2" xfId="27071" xr:uid="{F1C6C427-529B-4B0E-8475-686DB8A0BF8C}"/>
    <cellStyle name="Comma 4 3 2 2 3 2 3 2 2" xfId="57895" xr:uid="{9F61CD46-B44F-47B0-9F60-074146F3BDD0}"/>
    <cellStyle name="Comma 4 3 2 2 3 2 3 3" xfId="42485" xr:uid="{2F865F66-40F6-4AD9-B629-49A2080CF585}"/>
    <cellStyle name="Comma 4 3 2 2 3 2 4" xfId="19262" xr:uid="{F7D8C914-2602-434A-8539-AB43E9706F87}"/>
    <cellStyle name="Comma 4 3 2 2 3 2 4 2" xfId="50086" xr:uid="{6CDF9013-48F3-4E44-A430-FBB2F8D5AE34}"/>
    <cellStyle name="Comma 4 3 2 2 3 2 5" xfId="34676" xr:uid="{FA4EFB54-EEC5-4BD1-8517-EB5C2842D256}"/>
    <cellStyle name="Comma 4 3 2 2 3 3" xfId="5753" xr:uid="{DE2C1F75-9B98-407B-B489-C04CCDA19794}"/>
    <cellStyle name="Comma 4 3 2 2 3 3 2" xfId="13564" xr:uid="{12B8EBEE-B8E9-4D50-9805-87CB5431CEFD}"/>
    <cellStyle name="Comma 4 3 2 2 3 3 2 2" xfId="28975" xr:uid="{9C459394-69C4-4234-A399-54DE8E612D4B}"/>
    <cellStyle name="Comma 4 3 2 2 3 3 2 2 2" xfId="59799" xr:uid="{59A33105-4582-498D-A70F-66A8091CF37E}"/>
    <cellStyle name="Comma 4 3 2 2 3 3 2 3" xfId="44389" xr:uid="{FE0DB672-9488-49E0-A608-95E5654FC431}"/>
    <cellStyle name="Comma 4 3 2 2 3 3 3" xfId="21166" xr:uid="{F7C2220D-8351-451B-972E-1BDE2CF38585}"/>
    <cellStyle name="Comma 4 3 2 2 3 3 3 2" xfId="51990" xr:uid="{0A2CD1B8-0E8A-47C0-990C-611228B27F3C}"/>
    <cellStyle name="Comma 4 3 2 2 3 3 4" xfId="36580" xr:uid="{F4E21E11-5FAF-45AE-B634-0C2B6CAD28DD}"/>
    <cellStyle name="Comma 4 3 2 2 3 4" xfId="9761" xr:uid="{FD60CFA3-DBE9-472C-B5EA-5B1F92DEB7B4}"/>
    <cellStyle name="Comma 4 3 2 2 3 4 2" xfId="25172" xr:uid="{99AA3B7D-691F-443B-A15A-FA18A6FA0BC7}"/>
    <cellStyle name="Comma 4 3 2 2 3 4 2 2" xfId="55996" xr:uid="{5638512A-1DA3-48E6-8FD0-44DD04BF6229}"/>
    <cellStyle name="Comma 4 3 2 2 3 4 3" xfId="40586" xr:uid="{342E20AA-6B73-42D7-89CB-A2CA71B81E89}"/>
    <cellStyle name="Comma 4 3 2 2 3 5" xfId="17363" xr:uid="{A6621234-D218-4E26-9833-A4B441B36AF7}"/>
    <cellStyle name="Comma 4 3 2 2 3 5 2" xfId="48187" xr:uid="{493E4CED-70A3-4256-A55F-D4C7AB8A7B65}"/>
    <cellStyle name="Comma 4 3 2 2 3 6" xfId="32777" xr:uid="{F7BDC4C4-14B6-4C48-9124-C943F7FD51EB}"/>
    <cellStyle name="Comma 4 3 2 2 4" xfId="2583" xr:uid="{69784A1F-97C2-4D1B-8A57-ED3383915829}"/>
    <cellStyle name="Comma 4 3 2 2 4 2" xfId="6386" xr:uid="{7A2352B4-7712-47C4-BC3E-6116F9B9E934}"/>
    <cellStyle name="Comma 4 3 2 2 4 2 2" xfId="14197" xr:uid="{E22E33D5-7694-4F3A-AA6E-05F7BAE2EA4D}"/>
    <cellStyle name="Comma 4 3 2 2 4 2 2 2" xfId="29608" xr:uid="{6377C6D1-5674-475F-AB7A-67DDC0F366A6}"/>
    <cellStyle name="Comma 4 3 2 2 4 2 2 2 2" xfId="60432" xr:uid="{B848D895-FABD-4949-B5C1-E3944760E58A}"/>
    <cellStyle name="Comma 4 3 2 2 4 2 2 3" xfId="45022" xr:uid="{B60622B8-7B5E-49C8-BC52-E40BBCA13D82}"/>
    <cellStyle name="Comma 4 3 2 2 4 2 3" xfId="21799" xr:uid="{606D6760-C656-4F26-BB55-BC1AF77105B3}"/>
    <cellStyle name="Comma 4 3 2 2 4 2 3 2" xfId="52623" xr:uid="{9184F7C2-C440-46C9-AC8E-08A1A2A3B625}"/>
    <cellStyle name="Comma 4 3 2 2 4 2 4" xfId="37213" xr:uid="{C1B812D5-68CC-4DC5-A41A-0E9844266B95}"/>
    <cellStyle name="Comma 4 3 2 2 4 3" xfId="10394" xr:uid="{CA79DDAE-619B-4230-A285-AA3969214A17}"/>
    <cellStyle name="Comma 4 3 2 2 4 3 2" xfId="25805" xr:uid="{9FB9B074-7F57-46DC-8D49-121B8B4F31E9}"/>
    <cellStyle name="Comma 4 3 2 2 4 3 2 2" xfId="56629" xr:uid="{0EBB1E57-F9A6-4659-977C-A29DB5F73020}"/>
    <cellStyle name="Comma 4 3 2 2 4 3 3" xfId="41219" xr:uid="{FD8E2C08-3B5F-4FB7-9423-1E3D86FFCA35}"/>
    <cellStyle name="Comma 4 3 2 2 4 4" xfId="17996" xr:uid="{4586E198-6FF5-4FEE-B866-E9DA1263F0CB}"/>
    <cellStyle name="Comma 4 3 2 2 4 4 2" xfId="48820" xr:uid="{4B8E4AEA-89B5-484C-963A-4A153D4E5164}"/>
    <cellStyle name="Comma 4 3 2 2 4 5" xfId="33410" xr:uid="{EC1DC0C7-E87F-405D-AED1-9776F29DD6F8}"/>
    <cellStyle name="Comma 4 3 2 2 5" xfId="4487" xr:uid="{0E3F412E-71C5-45DC-B38C-BF7C5FFD3B1A}"/>
    <cellStyle name="Comma 4 3 2 2 5 2" xfId="12298" xr:uid="{E4E4E5E8-C244-40EA-835F-63B4C400AD07}"/>
    <cellStyle name="Comma 4 3 2 2 5 2 2" xfId="27709" xr:uid="{5DDF53A0-D7BB-42AF-A86F-60FF9685FDD5}"/>
    <cellStyle name="Comma 4 3 2 2 5 2 2 2" xfId="58533" xr:uid="{659DA064-EC69-40A5-A008-DD4ED81223C5}"/>
    <cellStyle name="Comma 4 3 2 2 5 2 3" xfId="43123" xr:uid="{DD4F88D6-3822-404A-B1CD-BF01CC2F30E7}"/>
    <cellStyle name="Comma 4 3 2 2 5 3" xfId="19900" xr:uid="{B6B2DCEA-8055-40EC-9D39-B3E4804A6656}"/>
    <cellStyle name="Comma 4 3 2 2 5 3 2" xfId="50724" xr:uid="{34E7DD63-3823-4E8E-8F9A-BDFEE952D8F9}"/>
    <cellStyle name="Comma 4 3 2 2 5 4" xfId="35314" xr:uid="{F281DA2C-6AE2-447C-ADAB-7C479A70B7C1}"/>
    <cellStyle name="Comma 4 3 2 2 6" xfId="8495" xr:uid="{0A95A019-95C8-4131-B93A-D2D7863856B8}"/>
    <cellStyle name="Comma 4 3 2 2 6 2" xfId="23906" xr:uid="{422F8F92-5533-4058-A4ED-95A748BA9297}"/>
    <cellStyle name="Comma 4 3 2 2 6 2 2" xfId="54730" xr:uid="{7B42213F-A197-4012-BA2A-C2E5588A37C6}"/>
    <cellStyle name="Comma 4 3 2 2 6 3" xfId="39320" xr:uid="{9E224FCA-4ABB-4987-B23C-54653B28258D}"/>
    <cellStyle name="Comma 4 3 2 2 7" xfId="16097" xr:uid="{ECC47A97-3F1F-4996-9E78-597355AFCAB0}"/>
    <cellStyle name="Comma 4 3 2 2 7 2" xfId="46921" xr:uid="{BF2DFA61-2B65-441F-9E2D-F14D37B1F71C}"/>
    <cellStyle name="Comma 4 3 2 2 8" xfId="31511" xr:uid="{2BE836EA-B71F-4044-BAE8-D6A9AC4C5220}"/>
    <cellStyle name="Comma 4 3 2 3" xfId="475" xr:uid="{574669DF-A326-4272-BC90-33F1C54B2E2F}"/>
    <cellStyle name="Comma 4 3 2 3 2" xfId="1108" xr:uid="{74C02656-7E26-46D6-874A-791C3E93497B}"/>
    <cellStyle name="Comma 4 3 2 3 2 2" xfId="3007" xr:uid="{C4FA48E3-47F9-49AF-89DD-C248AE6BAE18}"/>
    <cellStyle name="Comma 4 3 2 3 2 2 2" xfId="6810" xr:uid="{45765CA9-47E5-40AD-8056-72BC55D4114F}"/>
    <cellStyle name="Comma 4 3 2 3 2 2 2 2" xfId="14621" xr:uid="{6E0FF43F-26B9-4674-8618-A46342CC9E44}"/>
    <cellStyle name="Comma 4 3 2 3 2 2 2 2 2" xfId="30032" xr:uid="{DE7A7F2B-79D0-4363-A6EF-1BCA011FA109}"/>
    <cellStyle name="Comma 4 3 2 3 2 2 2 2 2 2" xfId="60856" xr:uid="{C20174AF-A027-463E-AE70-B1153A49474F}"/>
    <cellStyle name="Comma 4 3 2 3 2 2 2 2 3" xfId="45446" xr:uid="{3CD0D24D-F7B3-464F-A420-C5ED148700A3}"/>
    <cellStyle name="Comma 4 3 2 3 2 2 2 3" xfId="22223" xr:uid="{C60E8F0A-C1D6-43BC-A2A1-B43F07582D69}"/>
    <cellStyle name="Comma 4 3 2 3 2 2 2 3 2" xfId="53047" xr:uid="{38D11EB8-5857-4A68-8BBB-4CEBFBF92E7E}"/>
    <cellStyle name="Comma 4 3 2 3 2 2 2 4" xfId="37637" xr:uid="{83CE8B57-5132-43D2-9CF7-7646A21049CA}"/>
    <cellStyle name="Comma 4 3 2 3 2 2 3" xfId="10818" xr:uid="{974BD904-A7BF-4C58-8F2A-8E1A0A60E70D}"/>
    <cellStyle name="Comma 4 3 2 3 2 2 3 2" xfId="26229" xr:uid="{515C8683-A506-48C8-B4FB-EB75DB8B3A1C}"/>
    <cellStyle name="Comma 4 3 2 3 2 2 3 2 2" xfId="57053" xr:uid="{377C3714-4364-42E0-8B86-655E46ACCE5E}"/>
    <cellStyle name="Comma 4 3 2 3 2 2 3 3" xfId="41643" xr:uid="{1F1BB770-023B-41C1-9C70-131D25BFA016}"/>
    <cellStyle name="Comma 4 3 2 3 2 2 4" xfId="18420" xr:uid="{72380EB9-345E-46B2-B48C-54E4163456CD}"/>
    <cellStyle name="Comma 4 3 2 3 2 2 4 2" xfId="49244" xr:uid="{C5FBD88B-61DE-4169-B49C-10A3CD314000}"/>
    <cellStyle name="Comma 4 3 2 3 2 2 5" xfId="33834" xr:uid="{6297712A-0777-4FA8-8637-9F845FA60631}"/>
    <cellStyle name="Comma 4 3 2 3 2 3" xfId="4911" xr:uid="{6D7F21CB-4509-4AE7-8554-8EDDDC654722}"/>
    <cellStyle name="Comma 4 3 2 3 2 3 2" xfId="12722" xr:uid="{CF211A77-70A8-4A15-9689-C87584134F2B}"/>
    <cellStyle name="Comma 4 3 2 3 2 3 2 2" xfId="28133" xr:uid="{DAF04E95-B52D-455B-B224-AF1CBD8065AE}"/>
    <cellStyle name="Comma 4 3 2 3 2 3 2 2 2" xfId="58957" xr:uid="{A2B9404D-387A-41C3-9FF7-C68F0A1845C7}"/>
    <cellStyle name="Comma 4 3 2 3 2 3 2 3" xfId="43547" xr:uid="{2E52B44D-4E4C-42B6-A587-FBE8E6F16C0D}"/>
    <cellStyle name="Comma 4 3 2 3 2 3 3" xfId="20324" xr:uid="{D13F7E74-12A8-415C-9B71-F1B1F012787D}"/>
    <cellStyle name="Comma 4 3 2 3 2 3 3 2" xfId="51148" xr:uid="{9B51E3BA-80F1-42DD-8E77-39BD05EAD9F0}"/>
    <cellStyle name="Comma 4 3 2 3 2 3 4" xfId="35738" xr:uid="{A7669298-9B80-411D-8852-D4B45972AEB1}"/>
    <cellStyle name="Comma 4 3 2 3 2 4" xfId="8919" xr:uid="{798B6086-0C3F-46F3-A986-F33291BED29A}"/>
    <cellStyle name="Comma 4 3 2 3 2 4 2" xfId="24330" xr:uid="{03CFC4F6-533A-4491-B13E-37CD26D265C4}"/>
    <cellStyle name="Comma 4 3 2 3 2 4 2 2" xfId="55154" xr:uid="{3DC14C46-3BE4-4E88-A67E-BA395526986D}"/>
    <cellStyle name="Comma 4 3 2 3 2 4 3" xfId="39744" xr:uid="{412A476C-5EA8-4056-A318-E82BFE74ABF7}"/>
    <cellStyle name="Comma 4 3 2 3 2 5" xfId="16521" xr:uid="{ADD1BA06-27F2-478D-9A8B-1AB4E9695E92}"/>
    <cellStyle name="Comma 4 3 2 3 2 5 2" xfId="47345" xr:uid="{8DEE8B44-1FFF-4232-900B-0D53261A47C9}"/>
    <cellStyle name="Comma 4 3 2 3 2 6" xfId="31935" xr:uid="{7DCE69BC-4DA6-4DD9-A1D3-B93E14863FDD}"/>
    <cellStyle name="Comma 4 3 2 3 3" xfId="1741" xr:uid="{C90E20B2-9409-47AF-90F4-8C6EA6CC30CF}"/>
    <cellStyle name="Comma 4 3 2 3 3 2" xfId="3640" xr:uid="{F957E7A8-3D70-4F0D-AA98-197A7C4D3553}"/>
    <cellStyle name="Comma 4 3 2 3 3 2 2" xfId="7443" xr:uid="{0B6EF127-550A-4574-9185-557D81F5F7C6}"/>
    <cellStyle name="Comma 4 3 2 3 3 2 2 2" xfId="15254" xr:uid="{666140ED-AF7E-4DAA-9BE6-FF96D45D996E}"/>
    <cellStyle name="Comma 4 3 2 3 3 2 2 2 2" xfId="30665" xr:uid="{EFFA668F-D31D-43BA-875C-CE7C32312F52}"/>
    <cellStyle name="Comma 4 3 2 3 3 2 2 2 2 2" xfId="61489" xr:uid="{85E10AF8-7A5B-41F4-A28C-9A2D5E228D68}"/>
    <cellStyle name="Comma 4 3 2 3 3 2 2 2 3" xfId="46079" xr:uid="{6FEFDF45-EA79-4084-A05B-08B5B73286A2}"/>
    <cellStyle name="Comma 4 3 2 3 3 2 2 3" xfId="22856" xr:uid="{36CA3D3A-7F01-498F-83D7-1DA938846B39}"/>
    <cellStyle name="Comma 4 3 2 3 3 2 2 3 2" xfId="53680" xr:uid="{116ABA9D-0ACE-43E0-B6E2-FB4140CC5421}"/>
    <cellStyle name="Comma 4 3 2 3 3 2 2 4" xfId="38270" xr:uid="{098F5EC3-A74B-4F71-A6B2-18EF6361FF87}"/>
    <cellStyle name="Comma 4 3 2 3 3 2 3" xfId="11451" xr:uid="{BC59B0FB-9DEE-4FE8-BD63-A59370DBD660}"/>
    <cellStyle name="Comma 4 3 2 3 3 2 3 2" xfId="26862" xr:uid="{FD3777C7-4174-4947-B4C3-DB61FCC3BFC4}"/>
    <cellStyle name="Comma 4 3 2 3 3 2 3 2 2" xfId="57686" xr:uid="{11BBF1B9-FBC1-40E5-8816-0C80688920ED}"/>
    <cellStyle name="Comma 4 3 2 3 3 2 3 3" xfId="42276" xr:uid="{27E03E59-8CDE-4955-B809-6CB0D3A1EAF2}"/>
    <cellStyle name="Comma 4 3 2 3 3 2 4" xfId="19053" xr:uid="{D3A2CA49-BE15-4797-AAFE-CB2A6C1B11AB}"/>
    <cellStyle name="Comma 4 3 2 3 3 2 4 2" xfId="49877" xr:uid="{2D3DD934-2972-4FE8-A40C-C8EA0267E0CC}"/>
    <cellStyle name="Comma 4 3 2 3 3 2 5" xfId="34467" xr:uid="{1294E0C3-7552-46F5-84B9-79F08E3AD9F4}"/>
    <cellStyle name="Comma 4 3 2 3 3 3" xfId="5544" xr:uid="{41E6318A-7C2B-4507-8AF2-46DA8A21E996}"/>
    <cellStyle name="Comma 4 3 2 3 3 3 2" xfId="13355" xr:uid="{EE58967F-53E6-4839-9136-E1F4DFE00786}"/>
    <cellStyle name="Comma 4 3 2 3 3 3 2 2" xfId="28766" xr:uid="{95CD9068-CA45-4826-802D-73027866F2CF}"/>
    <cellStyle name="Comma 4 3 2 3 3 3 2 2 2" xfId="59590" xr:uid="{61668B98-A554-489F-8D26-225BD32EC8EA}"/>
    <cellStyle name="Comma 4 3 2 3 3 3 2 3" xfId="44180" xr:uid="{B834BB8F-A7F1-4DE4-B183-C0A141748E3F}"/>
    <cellStyle name="Comma 4 3 2 3 3 3 3" xfId="20957" xr:uid="{8AD4C910-30EE-42F8-826A-4D77A323CC88}"/>
    <cellStyle name="Comma 4 3 2 3 3 3 3 2" xfId="51781" xr:uid="{9482D11C-AB6C-4729-9C4B-176A8B798DBA}"/>
    <cellStyle name="Comma 4 3 2 3 3 3 4" xfId="36371" xr:uid="{327F26CA-45A9-4445-83A9-7F2B99990FFD}"/>
    <cellStyle name="Comma 4 3 2 3 3 4" xfId="9552" xr:uid="{FB605AD9-277B-4D9E-AD2F-6874C35999A3}"/>
    <cellStyle name="Comma 4 3 2 3 3 4 2" xfId="24963" xr:uid="{DD64FAC4-819F-4F7E-92A3-68D971C3D6C2}"/>
    <cellStyle name="Comma 4 3 2 3 3 4 2 2" xfId="55787" xr:uid="{9256C4A4-E100-4F3C-AFA5-1BABA8EDE966}"/>
    <cellStyle name="Comma 4 3 2 3 3 4 3" xfId="40377" xr:uid="{DACA6433-47D5-4603-B264-AD995B5A9C75}"/>
    <cellStyle name="Comma 4 3 2 3 3 5" xfId="17154" xr:uid="{2DC04AA9-B8A9-4EE4-95C3-50B1F9A5E39E}"/>
    <cellStyle name="Comma 4 3 2 3 3 5 2" xfId="47978" xr:uid="{6B589F7B-FA0B-4D8B-9DDC-C3181EBD7CDC}"/>
    <cellStyle name="Comma 4 3 2 3 3 6" xfId="32568" xr:uid="{FC5D436A-1A7B-4C64-BBFB-9E5A94822983}"/>
    <cellStyle name="Comma 4 3 2 3 4" xfId="2374" xr:uid="{638F45B8-DA6D-4D1C-B87F-68F530F69DD4}"/>
    <cellStyle name="Comma 4 3 2 3 4 2" xfId="6177" xr:uid="{D12541E1-A125-4499-BF8D-395407C7A5CA}"/>
    <cellStyle name="Comma 4 3 2 3 4 2 2" xfId="13988" xr:uid="{B6CEBAB9-175C-4C66-836E-069BC43922EE}"/>
    <cellStyle name="Comma 4 3 2 3 4 2 2 2" xfId="29399" xr:uid="{4988189E-AD15-43AF-8068-B62FD3F2D54E}"/>
    <cellStyle name="Comma 4 3 2 3 4 2 2 2 2" xfId="60223" xr:uid="{AAD33CAF-E588-4980-9BD3-79DCF0231E6C}"/>
    <cellStyle name="Comma 4 3 2 3 4 2 2 3" xfId="44813" xr:uid="{CE49AF53-21D4-4E2F-9EE3-3556AF329036}"/>
    <cellStyle name="Comma 4 3 2 3 4 2 3" xfId="21590" xr:uid="{234C56DB-76DC-4651-8200-812E6F561DE2}"/>
    <cellStyle name="Comma 4 3 2 3 4 2 3 2" xfId="52414" xr:uid="{60BD8AA2-2B78-459F-AA9C-98E4AA3F5386}"/>
    <cellStyle name="Comma 4 3 2 3 4 2 4" xfId="37004" xr:uid="{E0446146-2795-4BD8-8050-A8D8F502984B}"/>
    <cellStyle name="Comma 4 3 2 3 4 3" xfId="10185" xr:uid="{208ECA3E-129F-4DF6-872E-6C98336BA19E}"/>
    <cellStyle name="Comma 4 3 2 3 4 3 2" xfId="25596" xr:uid="{50DF707C-5913-4173-BBF2-8130285C771A}"/>
    <cellStyle name="Comma 4 3 2 3 4 3 2 2" xfId="56420" xr:uid="{28FF5311-A21D-4F35-9E21-1AFA7E9D2181}"/>
    <cellStyle name="Comma 4 3 2 3 4 3 3" xfId="41010" xr:uid="{77BB30FD-DE3E-43D3-94A5-65AAB40E3977}"/>
    <cellStyle name="Comma 4 3 2 3 4 4" xfId="17787" xr:uid="{D4912E25-624B-4538-AE69-57470261D11D}"/>
    <cellStyle name="Comma 4 3 2 3 4 4 2" xfId="48611" xr:uid="{8203A5C6-5FE4-4E40-8EB3-15E54398A347}"/>
    <cellStyle name="Comma 4 3 2 3 4 5" xfId="33201" xr:uid="{A7FBBFBC-F904-459E-A0D0-D5B7C23CB7CC}"/>
    <cellStyle name="Comma 4 3 2 3 5" xfId="4278" xr:uid="{136E1BAF-A125-408C-97A0-6EC39E4ED18B}"/>
    <cellStyle name="Comma 4 3 2 3 5 2" xfId="12089" xr:uid="{80DEDDE7-1407-40B4-8718-7DADB2CE16DA}"/>
    <cellStyle name="Comma 4 3 2 3 5 2 2" xfId="27500" xr:uid="{8A643435-54EB-451D-85F8-11DAC82B0C36}"/>
    <cellStyle name="Comma 4 3 2 3 5 2 2 2" xfId="58324" xr:uid="{F75EEA2D-3338-422E-B136-B3E8F65D6C65}"/>
    <cellStyle name="Comma 4 3 2 3 5 2 3" xfId="42914" xr:uid="{26B86938-4C28-424C-8BEC-61C541449A4F}"/>
    <cellStyle name="Comma 4 3 2 3 5 3" xfId="19691" xr:uid="{9A56AE48-0111-4530-9D71-5DA7F97B8321}"/>
    <cellStyle name="Comma 4 3 2 3 5 3 2" xfId="50515" xr:uid="{FBD03B16-A530-40C2-AB62-C12CE28B0253}"/>
    <cellStyle name="Comma 4 3 2 3 5 4" xfId="35105" xr:uid="{99112D94-B93A-4CA9-AA5E-2682096411D9}"/>
    <cellStyle name="Comma 4 3 2 3 6" xfId="8286" xr:uid="{76A09D6A-6E24-46A6-AB46-5C5D08239749}"/>
    <cellStyle name="Comma 4 3 2 3 6 2" xfId="23697" xr:uid="{BE662981-A96B-4B36-9BFB-EAD6C26E74F1}"/>
    <cellStyle name="Comma 4 3 2 3 6 2 2" xfId="54521" xr:uid="{A6166F2A-22ED-4BC1-8040-10B94063A02F}"/>
    <cellStyle name="Comma 4 3 2 3 6 3" xfId="39111" xr:uid="{5AD8649B-918A-4D54-92CC-F68BDF542F9C}"/>
    <cellStyle name="Comma 4 3 2 3 7" xfId="15888" xr:uid="{FE3880E9-911B-4476-B671-762BE86F182E}"/>
    <cellStyle name="Comma 4 3 2 3 7 2" xfId="46712" xr:uid="{185F802F-6FF9-45A2-8D03-923D5717ABB6}"/>
    <cellStyle name="Comma 4 3 2 3 8" xfId="31302" xr:uid="{BB91DFE8-7C94-4AC0-BC1E-C4957E99AE06}"/>
    <cellStyle name="Comma 4 3 2 4" xfId="895" xr:uid="{750F7228-3510-4AEB-8084-F65AA68579DF}"/>
    <cellStyle name="Comma 4 3 2 4 2" xfId="2794" xr:uid="{654CA2C8-F74C-4D5F-9EC5-2EE70BCCCABC}"/>
    <cellStyle name="Comma 4 3 2 4 2 2" xfId="6597" xr:uid="{4D9A3DF7-D18E-4CCB-9F42-E878E08679A2}"/>
    <cellStyle name="Comma 4 3 2 4 2 2 2" xfId="14408" xr:uid="{D5471DDA-C4D2-401A-B8FD-38856749520A}"/>
    <cellStyle name="Comma 4 3 2 4 2 2 2 2" xfId="29819" xr:uid="{54756E99-2261-434B-BAC4-6B0370F3CAA2}"/>
    <cellStyle name="Comma 4 3 2 4 2 2 2 2 2" xfId="60643" xr:uid="{B4A287C1-8943-4B87-8EE9-BFAEE8390DCD}"/>
    <cellStyle name="Comma 4 3 2 4 2 2 2 3" xfId="45233" xr:uid="{2DB2B757-D801-46B1-80C8-6B0A268D892B}"/>
    <cellStyle name="Comma 4 3 2 4 2 2 3" xfId="22010" xr:uid="{E4C17202-9D11-4ACE-B7C4-C686870B4CB9}"/>
    <cellStyle name="Comma 4 3 2 4 2 2 3 2" xfId="52834" xr:uid="{7B0DFBA3-1113-4497-B0DF-BE9824B48AFE}"/>
    <cellStyle name="Comma 4 3 2 4 2 2 4" xfId="37424" xr:uid="{AA0182F1-F2F9-4ED0-82C7-57ACD00D697B}"/>
    <cellStyle name="Comma 4 3 2 4 2 3" xfId="10605" xr:uid="{F2B792B8-831E-4F5C-9E05-8BDC9EEF8269}"/>
    <cellStyle name="Comma 4 3 2 4 2 3 2" xfId="26016" xr:uid="{314F806F-9CAA-4A16-BBBC-4457858DD276}"/>
    <cellStyle name="Comma 4 3 2 4 2 3 2 2" xfId="56840" xr:uid="{CF3612F2-543D-4ADC-9B30-BE1C1116AF0C}"/>
    <cellStyle name="Comma 4 3 2 4 2 3 3" xfId="41430" xr:uid="{C487BAB2-0CA0-4426-8BBF-C8A828E9B910}"/>
    <cellStyle name="Comma 4 3 2 4 2 4" xfId="18207" xr:uid="{0A671648-E11C-4189-8531-344041F4B4F1}"/>
    <cellStyle name="Comma 4 3 2 4 2 4 2" xfId="49031" xr:uid="{4528EE0E-D2C2-493F-92EB-20AA93F8BB29}"/>
    <cellStyle name="Comma 4 3 2 4 2 5" xfId="33621" xr:uid="{5B57D85F-4B89-44B7-B4DE-A4FF6C150373}"/>
    <cellStyle name="Comma 4 3 2 4 3" xfId="4698" xr:uid="{8386616F-968C-4A68-B4FD-4A8AD7AA1A08}"/>
    <cellStyle name="Comma 4 3 2 4 3 2" xfId="12509" xr:uid="{11FC929D-F5B1-4745-9343-A2F537B849C2}"/>
    <cellStyle name="Comma 4 3 2 4 3 2 2" xfId="27920" xr:uid="{61A7FCA5-69B3-4488-A210-59AED2C0E0C8}"/>
    <cellStyle name="Comma 4 3 2 4 3 2 2 2" xfId="58744" xr:uid="{D122A8AD-9645-4791-91DE-895416AC7D1D}"/>
    <cellStyle name="Comma 4 3 2 4 3 2 3" xfId="43334" xr:uid="{41C53BDB-660D-49E0-B2CD-F219D14DC25F}"/>
    <cellStyle name="Comma 4 3 2 4 3 3" xfId="20111" xr:uid="{36535F1D-AB05-4287-8F03-23A58001DEAD}"/>
    <cellStyle name="Comma 4 3 2 4 3 3 2" xfId="50935" xr:uid="{960101A6-AE45-4085-81F5-1AD376ABABE2}"/>
    <cellStyle name="Comma 4 3 2 4 3 4" xfId="35525" xr:uid="{C7D0E9B9-8BBA-499C-8298-054EF2443AA3}"/>
    <cellStyle name="Comma 4 3 2 4 4" xfId="8706" xr:uid="{5CC61043-BCDC-4F12-8255-9D067CC14A19}"/>
    <cellStyle name="Comma 4 3 2 4 4 2" xfId="24117" xr:uid="{C9690352-73F6-47FA-A50B-873C048E4CCC}"/>
    <cellStyle name="Comma 4 3 2 4 4 2 2" xfId="54941" xr:uid="{B3A7EC9F-42B2-4971-A56B-E5ABF443FC77}"/>
    <cellStyle name="Comma 4 3 2 4 4 3" xfId="39531" xr:uid="{AA934842-A8CB-4664-B066-B70F7764F205}"/>
    <cellStyle name="Comma 4 3 2 4 5" xfId="16308" xr:uid="{4BC25CFB-58ED-44B9-A2CF-D734597EF459}"/>
    <cellStyle name="Comma 4 3 2 4 5 2" xfId="47132" xr:uid="{DF3A3451-DC5B-485D-985F-855A98EAF163}"/>
    <cellStyle name="Comma 4 3 2 4 6" xfId="31722" xr:uid="{8D11FCF3-2D86-4191-B163-836F7B477DD7}"/>
    <cellStyle name="Comma 4 3 2 5" xfId="1528" xr:uid="{EE4F5F64-53A1-44B1-8E48-0F3C22D3C63F}"/>
    <cellStyle name="Comma 4 3 2 5 2" xfId="3427" xr:uid="{3D531224-38FA-4141-A4F0-6B6952AD6C62}"/>
    <cellStyle name="Comma 4 3 2 5 2 2" xfId="7230" xr:uid="{F31535FA-A983-4EA8-9C47-DC844095BE4E}"/>
    <cellStyle name="Comma 4 3 2 5 2 2 2" xfId="15041" xr:uid="{4A929391-2BBB-4455-B56E-288691F1E855}"/>
    <cellStyle name="Comma 4 3 2 5 2 2 2 2" xfId="30452" xr:uid="{A4F92F28-8814-485E-9B82-1656B3939AD2}"/>
    <cellStyle name="Comma 4 3 2 5 2 2 2 2 2" xfId="61276" xr:uid="{21AAC847-67A0-4F7D-8B54-003A717B0812}"/>
    <cellStyle name="Comma 4 3 2 5 2 2 2 3" xfId="45866" xr:uid="{AA178BCB-DACB-4200-AA10-742D0FD8928E}"/>
    <cellStyle name="Comma 4 3 2 5 2 2 3" xfId="22643" xr:uid="{A4BFE276-63F4-4683-921C-5DC6854D5851}"/>
    <cellStyle name="Comma 4 3 2 5 2 2 3 2" xfId="53467" xr:uid="{4C4247C5-1A8E-4F9A-9303-CC2E8DBB1D55}"/>
    <cellStyle name="Comma 4 3 2 5 2 2 4" xfId="38057" xr:uid="{67CFB899-906D-4C5D-893B-2BC4AF2956B6}"/>
    <cellStyle name="Comma 4 3 2 5 2 3" xfId="11238" xr:uid="{A4C64878-0A42-46B4-978F-476819C2EA9D}"/>
    <cellStyle name="Comma 4 3 2 5 2 3 2" xfId="26649" xr:uid="{40EB71B1-CE13-4988-9DF4-3A3556FEBC11}"/>
    <cellStyle name="Comma 4 3 2 5 2 3 2 2" xfId="57473" xr:uid="{BFF44182-B5C8-4859-B7E3-7662A37B9656}"/>
    <cellStyle name="Comma 4 3 2 5 2 3 3" xfId="42063" xr:uid="{478A5ADC-141C-459D-9BFB-8022F98E9437}"/>
    <cellStyle name="Comma 4 3 2 5 2 4" xfId="18840" xr:uid="{97E0C553-1D02-492B-97B2-3818131DED72}"/>
    <cellStyle name="Comma 4 3 2 5 2 4 2" xfId="49664" xr:uid="{18F14476-02F8-4E1E-A5F7-45C4D6417318}"/>
    <cellStyle name="Comma 4 3 2 5 2 5" xfId="34254" xr:uid="{E7D299E2-9F2C-418B-B61B-394272865334}"/>
    <cellStyle name="Comma 4 3 2 5 3" xfId="5331" xr:uid="{36119462-17F9-4B14-8787-9D36A34E239F}"/>
    <cellStyle name="Comma 4 3 2 5 3 2" xfId="13142" xr:uid="{0CB0B34F-E55F-49DD-9DC5-40BEBCB158C6}"/>
    <cellStyle name="Comma 4 3 2 5 3 2 2" xfId="28553" xr:uid="{17010D83-D252-4576-AAB1-1BA95DCEF183}"/>
    <cellStyle name="Comma 4 3 2 5 3 2 2 2" xfId="59377" xr:uid="{5B376F6C-F348-4695-B43E-F1C6CE2692C9}"/>
    <cellStyle name="Comma 4 3 2 5 3 2 3" xfId="43967" xr:uid="{435685EF-FB39-4A61-9FD6-70C7D95AF2F1}"/>
    <cellStyle name="Comma 4 3 2 5 3 3" xfId="20744" xr:uid="{351E50F7-9F56-4382-B0B1-39FC05F5097D}"/>
    <cellStyle name="Comma 4 3 2 5 3 3 2" xfId="51568" xr:uid="{76717837-53F2-4D42-8D6A-418B59FF8D94}"/>
    <cellStyle name="Comma 4 3 2 5 3 4" xfId="36158" xr:uid="{69A130F0-2905-473B-92A7-27FE83399595}"/>
    <cellStyle name="Comma 4 3 2 5 4" xfId="9339" xr:uid="{9919155E-9337-469E-8494-F6EE6F66D370}"/>
    <cellStyle name="Comma 4 3 2 5 4 2" xfId="24750" xr:uid="{83CB13B9-F8FA-4B94-8CAB-A56A68894184}"/>
    <cellStyle name="Comma 4 3 2 5 4 2 2" xfId="55574" xr:uid="{7B097EA7-5D4E-4A30-833F-171B309A92CB}"/>
    <cellStyle name="Comma 4 3 2 5 4 3" xfId="40164" xr:uid="{CA41C486-9C7E-4000-A4D9-982962E910AD}"/>
    <cellStyle name="Comma 4 3 2 5 5" xfId="16941" xr:uid="{3530B497-BD16-409F-8432-BBEB4BA2542F}"/>
    <cellStyle name="Comma 4 3 2 5 5 2" xfId="47765" xr:uid="{6DA46512-3CB7-4B45-AD6B-344ECC4EBBD1}"/>
    <cellStyle name="Comma 4 3 2 5 6" xfId="32355" xr:uid="{D3106B92-D520-44D8-9324-D0C617709730}"/>
    <cellStyle name="Comma 4 3 2 6" xfId="2161" xr:uid="{7B5E5E7C-45A6-4677-8A36-23A808C7D5A7}"/>
    <cellStyle name="Comma 4 3 2 6 2" xfId="5964" xr:uid="{9A89832C-C079-4B30-B988-440AFC6F63EE}"/>
    <cellStyle name="Comma 4 3 2 6 2 2" xfId="13775" xr:uid="{1AA2F9D0-A8EF-4CD9-9847-5FE4BEA1932F}"/>
    <cellStyle name="Comma 4 3 2 6 2 2 2" xfId="29186" xr:uid="{3F4A7B02-D3F6-4B9D-A092-CE79E4F72D0C}"/>
    <cellStyle name="Comma 4 3 2 6 2 2 2 2" xfId="60010" xr:uid="{59C82D15-E857-4A9B-B3FF-A9C6699F98A5}"/>
    <cellStyle name="Comma 4 3 2 6 2 2 3" xfId="44600" xr:uid="{DAD195BA-C020-4E89-A2E7-C26546B2CC9A}"/>
    <cellStyle name="Comma 4 3 2 6 2 3" xfId="21377" xr:uid="{F1511278-BB1F-4DA6-A0C2-8E317372735B}"/>
    <cellStyle name="Comma 4 3 2 6 2 3 2" xfId="52201" xr:uid="{0734FD0E-0EA3-42D4-9917-ACC436CF0CA9}"/>
    <cellStyle name="Comma 4 3 2 6 2 4" xfId="36791" xr:uid="{22B19409-E411-4FA4-BC93-E1D1ED9F840B}"/>
    <cellStyle name="Comma 4 3 2 6 3" xfId="9972" xr:uid="{BE2667B4-7570-4DE8-92E3-CECB539E0AB7}"/>
    <cellStyle name="Comma 4 3 2 6 3 2" xfId="25383" xr:uid="{F21AC099-3385-4685-8328-80BA78B77A15}"/>
    <cellStyle name="Comma 4 3 2 6 3 2 2" xfId="56207" xr:uid="{B648AD59-CFE4-4A47-97EE-E2131A1B5976}"/>
    <cellStyle name="Comma 4 3 2 6 3 3" xfId="40797" xr:uid="{6F014051-07E2-467D-A528-DE69609BFC80}"/>
    <cellStyle name="Comma 4 3 2 6 4" xfId="17574" xr:uid="{E1750525-5F8E-43C8-85CC-C1C8E0C8FCCD}"/>
    <cellStyle name="Comma 4 3 2 6 4 2" xfId="48398" xr:uid="{2907C9F8-2048-44A7-8EF0-F768A9CC2895}"/>
    <cellStyle name="Comma 4 3 2 6 5" xfId="32988" xr:uid="{B5DD7FEB-6666-49EE-AA8E-F0015C14AC3D}"/>
    <cellStyle name="Comma 4 3 2 7" xfId="4065" xr:uid="{5730AF5D-91C4-4B0F-972E-D090A41161F2}"/>
    <cellStyle name="Comma 4 3 2 7 2" xfId="11876" xr:uid="{A85780AB-FF30-40A9-B044-E68E10E61E15}"/>
    <cellStyle name="Comma 4 3 2 7 2 2" xfId="27287" xr:uid="{DC6D2F01-42E8-4A14-B4ED-F2CFAE9A8255}"/>
    <cellStyle name="Comma 4 3 2 7 2 2 2" xfId="58111" xr:uid="{BB6C1D0E-2BEE-45F4-9FB9-53631ADB9115}"/>
    <cellStyle name="Comma 4 3 2 7 2 3" xfId="42701" xr:uid="{AFA6FACE-16BA-4C97-882F-33A9531D3EC4}"/>
    <cellStyle name="Comma 4 3 2 7 3" xfId="19478" xr:uid="{AF8BEBC8-9011-46D5-B48C-4C02BBC1A510}"/>
    <cellStyle name="Comma 4 3 2 7 3 2" xfId="50302" xr:uid="{D45D7904-D844-4980-A7A3-D050C443E932}"/>
    <cellStyle name="Comma 4 3 2 7 4" xfId="34892" xr:uid="{F21519D1-60A6-4212-AE4B-A676F994C819}"/>
    <cellStyle name="Comma 4 3 2 8" xfId="8073" xr:uid="{6610CBEB-9A80-4589-8208-7C3A30552BEE}"/>
    <cellStyle name="Comma 4 3 2 8 2" xfId="23484" xr:uid="{A2F3541E-BCE5-46BA-AC29-A74F3C5428D5}"/>
    <cellStyle name="Comma 4 3 2 8 2 2" xfId="54308" xr:uid="{94B10803-2F41-4E85-B61E-B841E1839AA5}"/>
    <cellStyle name="Comma 4 3 2 8 3" xfId="38898" xr:uid="{00CCA2FC-F4BF-4632-B3C8-11E5B14B0F13}"/>
    <cellStyle name="Comma 4 3 2 9" xfId="7864" xr:uid="{BB22D4E7-4B3C-4204-B0D8-78463E04B030}"/>
    <cellStyle name="Comma 4 3 2 9 2" xfId="23275" xr:uid="{F1A8BFA6-F694-4E38-AC16-3937D03017A5}"/>
    <cellStyle name="Comma 4 3 2 9 2 2" xfId="54099" xr:uid="{B21C4867-1F4B-4E18-BFFD-21D12650526A}"/>
    <cellStyle name="Comma 4 3 2 9 3" xfId="38689" xr:uid="{C8E661B1-6E47-4128-B766-CF2C672C9DD1}"/>
    <cellStyle name="Comma 4 3 3" xfId="602" xr:uid="{34F495BF-198A-429C-A91D-7EF0347A7833}"/>
    <cellStyle name="Comma 4 3 3 2" xfId="1235" xr:uid="{1194278C-C4EE-49CB-9855-7884C327074E}"/>
    <cellStyle name="Comma 4 3 3 2 2" xfId="3134" xr:uid="{E072E2EF-BF30-479A-8CE0-266BE4D9899C}"/>
    <cellStyle name="Comma 4 3 3 2 2 2" xfId="6937" xr:uid="{06582AC4-F828-4DEE-AF51-A0EB7091C57F}"/>
    <cellStyle name="Comma 4 3 3 2 2 2 2" xfId="14748" xr:uid="{67F49215-594F-4A04-AA80-B2CA369CAE76}"/>
    <cellStyle name="Comma 4 3 3 2 2 2 2 2" xfId="30159" xr:uid="{FEFA23F9-A3E4-44E8-BA19-50BE8594101C}"/>
    <cellStyle name="Comma 4 3 3 2 2 2 2 2 2" xfId="60983" xr:uid="{E69D951B-382D-4384-A756-B9E3A829B6FE}"/>
    <cellStyle name="Comma 4 3 3 2 2 2 2 3" xfId="45573" xr:uid="{6669CA02-0405-4E1E-B46D-571E5BAAC661}"/>
    <cellStyle name="Comma 4 3 3 2 2 2 3" xfId="22350" xr:uid="{C8F2AFF4-AC00-4F4D-8BBA-A2187616207C}"/>
    <cellStyle name="Comma 4 3 3 2 2 2 3 2" xfId="53174" xr:uid="{ADE37826-78F7-430A-9C7D-710B08CFBE57}"/>
    <cellStyle name="Comma 4 3 3 2 2 2 4" xfId="37764" xr:uid="{BECD6F97-4D9A-4204-B1C5-BC424F2A67DC}"/>
    <cellStyle name="Comma 4 3 3 2 2 3" xfId="10945" xr:uid="{075FFAF6-CDBB-4EFA-A785-15CE6F0B3568}"/>
    <cellStyle name="Comma 4 3 3 2 2 3 2" xfId="26356" xr:uid="{364C704B-10E5-4FAC-A235-C857149A3087}"/>
    <cellStyle name="Comma 4 3 3 2 2 3 2 2" xfId="57180" xr:uid="{2933AE92-C28B-4D7D-9444-0B664AD735F3}"/>
    <cellStyle name="Comma 4 3 3 2 2 3 3" xfId="41770" xr:uid="{5D4FA568-8E0A-4E54-B3D8-719420F34EFD}"/>
    <cellStyle name="Comma 4 3 3 2 2 4" xfId="18547" xr:uid="{307A916C-AB26-414A-AEBD-B05FA1E88ACF}"/>
    <cellStyle name="Comma 4 3 3 2 2 4 2" xfId="49371" xr:uid="{1E4788A6-AFD8-4390-9F4C-15A5EC6C10DB}"/>
    <cellStyle name="Comma 4 3 3 2 2 5" xfId="33961" xr:uid="{31E4A32C-A460-4525-A1AE-819530D6ABE5}"/>
    <cellStyle name="Comma 4 3 3 2 3" xfId="5038" xr:uid="{8548D634-2DF3-4F89-AE8A-EFA451AADF9E}"/>
    <cellStyle name="Comma 4 3 3 2 3 2" xfId="12849" xr:uid="{D4112FF9-9646-46A3-8E0B-DE24DF7E474D}"/>
    <cellStyle name="Comma 4 3 3 2 3 2 2" xfId="28260" xr:uid="{C094F9C0-3526-489F-A100-03DC43822C3A}"/>
    <cellStyle name="Comma 4 3 3 2 3 2 2 2" xfId="59084" xr:uid="{31E64A89-D243-4B13-932B-0114842B630C}"/>
    <cellStyle name="Comma 4 3 3 2 3 2 3" xfId="43674" xr:uid="{83A27676-EBCC-4BAD-A69F-C9DB74396577}"/>
    <cellStyle name="Comma 4 3 3 2 3 3" xfId="20451" xr:uid="{F47D5066-B32C-4770-A8F5-D59C533C6E44}"/>
    <cellStyle name="Comma 4 3 3 2 3 3 2" xfId="51275" xr:uid="{CF48D66C-C1D2-4809-B787-F18663B7D9FD}"/>
    <cellStyle name="Comma 4 3 3 2 3 4" xfId="35865" xr:uid="{450F0DE8-E058-4E4D-A5B1-6244C35A0EE2}"/>
    <cellStyle name="Comma 4 3 3 2 4" xfId="9046" xr:uid="{B15BB59D-3B45-41D5-903D-B400179A1C97}"/>
    <cellStyle name="Comma 4 3 3 2 4 2" xfId="24457" xr:uid="{032565A7-7260-4092-ADDE-57800186C210}"/>
    <cellStyle name="Comma 4 3 3 2 4 2 2" xfId="55281" xr:uid="{D34A5917-7884-4CC7-8790-D16B3F7F0F1C}"/>
    <cellStyle name="Comma 4 3 3 2 4 3" xfId="39871" xr:uid="{8B3D9FF3-C8B7-452F-A904-082B822C2010}"/>
    <cellStyle name="Comma 4 3 3 2 5" xfId="16648" xr:uid="{16D5004F-12BF-4A13-BAFB-D9D0C3C94EE5}"/>
    <cellStyle name="Comma 4 3 3 2 5 2" xfId="47472" xr:uid="{000C1D30-ED11-4BAB-9CEC-2C1E131E0D0D}"/>
    <cellStyle name="Comma 4 3 3 2 6" xfId="32062" xr:uid="{2FCD57F2-7141-4644-9E12-A94C0A181E14}"/>
    <cellStyle name="Comma 4 3 3 3" xfId="1868" xr:uid="{F885FB1E-B256-4FFF-96BB-5995C0A77381}"/>
    <cellStyle name="Comma 4 3 3 3 2" xfId="3767" xr:uid="{CA5EA667-4103-444E-B19C-37FC754C7958}"/>
    <cellStyle name="Comma 4 3 3 3 2 2" xfId="7570" xr:uid="{9271DFE7-965E-484D-AC0F-83726136298C}"/>
    <cellStyle name="Comma 4 3 3 3 2 2 2" xfId="15381" xr:uid="{3DB40461-26B9-44D4-9C4D-E659F3F3957D}"/>
    <cellStyle name="Comma 4 3 3 3 2 2 2 2" xfId="30792" xr:uid="{011D2DD6-43BD-4B73-98CA-9E6BB4350546}"/>
    <cellStyle name="Comma 4 3 3 3 2 2 2 2 2" xfId="61616" xr:uid="{E30FE6E3-0C38-4E7B-93CB-32AE8F6B9D4A}"/>
    <cellStyle name="Comma 4 3 3 3 2 2 2 3" xfId="46206" xr:uid="{370D66EB-DE60-45A7-9D9F-8828A2892938}"/>
    <cellStyle name="Comma 4 3 3 3 2 2 3" xfId="22983" xr:uid="{2AF25DAD-322B-4F5F-8DA3-6933F7935229}"/>
    <cellStyle name="Comma 4 3 3 3 2 2 3 2" xfId="53807" xr:uid="{B2E947BE-EA7B-44E4-9044-D2CE47CEE079}"/>
    <cellStyle name="Comma 4 3 3 3 2 2 4" xfId="38397" xr:uid="{FEB49E59-3190-4724-B077-FA9AB38F13C9}"/>
    <cellStyle name="Comma 4 3 3 3 2 3" xfId="11578" xr:uid="{C543D7AD-FA76-4C93-979A-FA8DCAB2553D}"/>
    <cellStyle name="Comma 4 3 3 3 2 3 2" xfId="26989" xr:uid="{D77EE689-9E83-4DE0-92F7-5499D7696BE2}"/>
    <cellStyle name="Comma 4 3 3 3 2 3 2 2" xfId="57813" xr:uid="{885AAB27-48FC-4EC2-A0F6-BB070481BCEC}"/>
    <cellStyle name="Comma 4 3 3 3 2 3 3" xfId="42403" xr:uid="{518BB799-DFF9-47E9-86EC-D3C236B3E64A}"/>
    <cellStyle name="Comma 4 3 3 3 2 4" xfId="19180" xr:uid="{D270057E-0E70-4E28-9596-B07F5F721205}"/>
    <cellStyle name="Comma 4 3 3 3 2 4 2" xfId="50004" xr:uid="{A8DB8807-ABC5-45FA-AD6E-C3A236FB11EE}"/>
    <cellStyle name="Comma 4 3 3 3 2 5" xfId="34594" xr:uid="{BB2DB25F-77F0-417C-BAFA-DECA14B8505A}"/>
    <cellStyle name="Comma 4 3 3 3 3" xfId="5671" xr:uid="{B15D9866-2299-4D2E-8720-61EA544BCCAA}"/>
    <cellStyle name="Comma 4 3 3 3 3 2" xfId="13482" xr:uid="{A3977D1A-4552-4A19-8990-550F23332DB2}"/>
    <cellStyle name="Comma 4 3 3 3 3 2 2" xfId="28893" xr:uid="{F9E0BB4D-7F7F-434C-A8BC-029997283AAD}"/>
    <cellStyle name="Comma 4 3 3 3 3 2 2 2" xfId="59717" xr:uid="{6395CA8F-648C-41E7-A585-8CD565A0DBF4}"/>
    <cellStyle name="Comma 4 3 3 3 3 2 3" xfId="44307" xr:uid="{BF7E9FC3-AADD-4D3B-9B1D-AA44CBF2FADF}"/>
    <cellStyle name="Comma 4 3 3 3 3 3" xfId="21084" xr:uid="{C1BE56F2-C0A2-4891-954B-D4807B5AB278}"/>
    <cellStyle name="Comma 4 3 3 3 3 3 2" xfId="51908" xr:uid="{B2D07781-7616-4426-B78A-331058E2975E}"/>
    <cellStyle name="Comma 4 3 3 3 3 4" xfId="36498" xr:uid="{A6A433DB-9623-4DB4-90D2-E1AC999B1C5B}"/>
    <cellStyle name="Comma 4 3 3 3 4" xfId="9679" xr:uid="{003DDAF6-84EC-422C-8172-0A105C36F5F7}"/>
    <cellStyle name="Comma 4 3 3 3 4 2" xfId="25090" xr:uid="{7D43AA62-FC92-43A2-B827-C6C860C330A0}"/>
    <cellStyle name="Comma 4 3 3 3 4 2 2" xfId="55914" xr:uid="{A239E59D-0830-4120-825C-4D04E6D51AA8}"/>
    <cellStyle name="Comma 4 3 3 3 4 3" xfId="40504" xr:uid="{A385BFBE-D863-424F-85FF-FEEA85A5E8A3}"/>
    <cellStyle name="Comma 4 3 3 3 5" xfId="17281" xr:uid="{E6734578-89BE-43F8-AF3D-23B07C0D1AFA}"/>
    <cellStyle name="Comma 4 3 3 3 5 2" xfId="48105" xr:uid="{E006E2E3-9D45-47BD-AFC1-528E837DA809}"/>
    <cellStyle name="Comma 4 3 3 3 6" xfId="32695" xr:uid="{59E341B7-263A-4304-BB85-7C8FC928AF65}"/>
    <cellStyle name="Comma 4 3 3 4" xfId="2501" xr:uid="{FB161709-745C-4063-882D-09012A64D2BC}"/>
    <cellStyle name="Comma 4 3 3 4 2" xfId="6304" xr:uid="{249D8224-39B6-4162-B7B4-726BE41BF3F8}"/>
    <cellStyle name="Comma 4 3 3 4 2 2" xfId="14115" xr:uid="{96EF15D4-F6C6-4016-A217-642961CCBC76}"/>
    <cellStyle name="Comma 4 3 3 4 2 2 2" xfId="29526" xr:uid="{059480C9-03F1-4F54-97C5-17DCA3F9498B}"/>
    <cellStyle name="Comma 4 3 3 4 2 2 2 2" xfId="60350" xr:uid="{2094AE64-A8E9-4774-AC06-DF5FA40ABDEB}"/>
    <cellStyle name="Comma 4 3 3 4 2 2 3" xfId="44940" xr:uid="{129374D8-41B8-4AA7-A7CC-BD4149977E5B}"/>
    <cellStyle name="Comma 4 3 3 4 2 3" xfId="21717" xr:uid="{6DBF5483-6C62-456F-99DC-F7BADA21EF5F}"/>
    <cellStyle name="Comma 4 3 3 4 2 3 2" xfId="52541" xr:uid="{88E5E520-DD84-428F-822A-9ACAA7D920D0}"/>
    <cellStyle name="Comma 4 3 3 4 2 4" xfId="37131" xr:uid="{0D7DE720-8A7A-4BB3-9B6E-59EDD9B8F372}"/>
    <cellStyle name="Comma 4 3 3 4 3" xfId="10312" xr:uid="{D9566420-A5A9-45EE-8A5D-E3AA517185E5}"/>
    <cellStyle name="Comma 4 3 3 4 3 2" xfId="25723" xr:uid="{C4C4C87A-ED09-410B-A274-A5F397330516}"/>
    <cellStyle name="Comma 4 3 3 4 3 2 2" xfId="56547" xr:uid="{0CBB29A6-738D-4AE6-B8EC-B47B0DD122BE}"/>
    <cellStyle name="Comma 4 3 3 4 3 3" xfId="41137" xr:uid="{F0AF74DB-BB14-4CD7-9D5F-0CE88AECF83D}"/>
    <cellStyle name="Comma 4 3 3 4 4" xfId="17914" xr:uid="{D5AD0CC2-C9E0-4C58-AA00-8D8FAB07688B}"/>
    <cellStyle name="Comma 4 3 3 4 4 2" xfId="48738" xr:uid="{7808BBBE-ABEE-48E4-B2E7-5B2DB1D18CC2}"/>
    <cellStyle name="Comma 4 3 3 4 5" xfId="33328" xr:uid="{C147B720-88BC-4CE3-8FCC-3CBBE241FA71}"/>
    <cellStyle name="Comma 4 3 3 5" xfId="4405" xr:uid="{36FF5E1A-E32E-499A-96BF-87D8BA0CC867}"/>
    <cellStyle name="Comma 4 3 3 5 2" xfId="12216" xr:uid="{2F799C1E-B9AB-4196-84BD-ECFDA611483E}"/>
    <cellStyle name="Comma 4 3 3 5 2 2" xfId="27627" xr:uid="{EBEDC708-DBBF-4CC2-803D-7ED20A1359B0}"/>
    <cellStyle name="Comma 4 3 3 5 2 2 2" xfId="58451" xr:uid="{9A2CFC9F-6EF7-4B82-8240-80154C31289E}"/>
    <cellStyle name="Comma 4 3 3 5 2 3" xfId="43041" xr:uid="{B102B060-15A1-44EB-B790-65D4728E5733}"/>
    <cellStyle name="Comma 4 3 3 5 3" xfId="19818" xr:uid="{DA7A8C12-5B63-4E47-AF6D-B0DB058CE10F}"/>
    <cellStyle name="Comma 4 3 3 5 3 2" xfId="50642" xr:uid="{E5BC5C91-9046-4ABD-B474-3D070D09D727}"/>
    <cellStyle name="Comma 4 3 3 5 4" xfId="35232" xr:uid="{6342CDE8-DFFD-439A-A11F-8BA62C5BA4ED}"/>
    <cellStyle name="Comma 4 3 3 6" xfId="8413" xr:uid="{1B610FBF-9355-46C2-A8B6-1B1219D1FDB4}"/>
    <cellStyle name="Comma 4 3 3 6 2" xfId="23824" xr:uid="{EC2C08F1-C433-4342-BCD2-68548DE7C05A}"/>
    <cellStyle name="Comma 4 3 3 6 2 2" xfId="54648" xr:uid="{8B64E0A6-3BEA-4A5B-9B15-0C3005A55A89}"/>
    <cellStyle name="Comma 4 3 3 6 3" xfId="39238" xr:uid="{0F3D97FF-082C-4A71-BB3E-EA157877AE34}"/>
    <cellStyle name="Comma 4 3 3 7" xfId="16015" xr:uid="{30556AC1-40B0-4806-BA1A-77439CBA2B6E}"/>
    <cellStyle name="Comma 4 3 3 7 2" xfId="46839" xr:uid="{6A8584FF-CB08-45BC-9F48-267C4183DDFA}"/>
    <cellStyle name="Comma 4 3 3 8" xfId="31429" xr:uid="{0E539E71-551F-46D5-8086-2BBBBC157F64}"/>
    <cellStyle name="Comma 4 3 4" xfId="393" xr:uid="{916A36BF-CC0F-4E06-9135-1B2F0FD92379}"/>
    <cellStyle name="Comma 4 3 4 2" xfId="1026" xr:uid="{E86FDAE6-4C1B-4695-92C5-84A1F7F0D020}"/>
    <cellStyle name="Comma 4 3 4 2 2" xfId="2925" xr:uid="{746A5AE6-EB33-474C-BB54-8FEA1460B58A}"/>
    <cellStyle name="Comma 4 3 4 2 2 2" xfId="6728" xr:uid="{6DF3896C-D16E-43EF-BD05-BFA674FE6194}"/>
    <cellStyle name="Comma 4 3 4 2 2 2 2" xfId="14539" xr:uid="{599CD408-4A56-48C9-8E16-24F02EE23CC8}"/>
    <cellStyle name="Comma 4 3 4 2 2 2 2 2" xfId="29950" xr:uid="{22956F93-80FC-4510-B37F-8892A17943BB}"/>
    <cellStyle name="Comma 4 3 4 2 2 2 2 2 2" xfId="60774" xr:uid="{E9C42AA9-D35F-41CE-A9EA-F65430C42D1D}"/>
    <cellStyle name="Comma 4 3 4 2 2 2 2 3" xfId="45364" xr:uid="{C02661C8-2E5E-4A89-BA22-9BB075337A9F}"/>
    <cellStyle name="Comma 4 3 4 2 2 2 3" xfId="22141" xr:uid="{309B8600-5AE8-4135-8EA8-B1856BC07A25}"/>
    <cellStyle name="Comma 4 3 4 2 2 2 3 2" xfId="52965" xr:uid="{F918CD39-D694-4AE5-A14D-E4A7709A6A82}"/>
    <cellStyle name="Comma 4 3 4 2 2 2 4" xfId="37555" xr:uid="{87DE6C6F-F1D5-4E44-A4D6-2347B2793D35}"/>
    <cellStyle name="Comma 4 3 4 2 2 3" xfId="10736" xr:uid="{E573AB03-8E99-4F26-930E-E88B0763D569}"/>
    <cellStyle name="Comma 4 3 4 2 2 3 2" xfId="26147" xr:uid="{89204495-33A5-4968-B547-4CBC7401095A}"/>
    <cellStyle name="Comma 4 3 4 2 2 3 2 2" xfId="56971" xr:uid="{A3B5CB22-0D29-456B-BBC5-B8C446E7F158}"/>
    <cellStyle name="Comma 4 3 4 2 2 3 3" xfId="41561" xr:uid="{DBE3529B-56F7-43DE-91B3-A380075E7312}"/>
    <cellStyle name="Comma 4 3 4 2 2 4" xfId="18338" xr:uid="{60AED0EE-7A5D-4C58-AE99-4FB19BB4CD48}"/>
    <cellStyle name="Comma 4 3 4 2 2 4 2" xfId="49162" xr:uid="{57BA4987-5E2A-4C69-8495-FC1FA8E952AA}"/>
    <cellStyle name="Comma 4 3 4 2 2 5" xfId="33752" xr:uid="{E8A82659-DDBB-4A2A-8724-78D349C891F3}"/>
    <cellStyle name="Comma 4 3 4 2 3" xfId="4829" xr:uid="{2A3D6277-AA82-414A-8E06-4C0C2B5F392A}"/>
    <cellStyle name="Comma 4 3 4 2 3 2" xfId="12640" xr:uid="{12E3BFDE-06C8-4857-BB53-59931DFEB52D}"/>
    <cellStyle name="Comma 4 3 4 2 3 2 2" xfId="28051" xr:uid="{81E3806B-C5CC-4B44-8620-0C7FA632375A}"/>
    <cellStyle name="Comma 4 3 4 2 3 2 2 2" xfId="58875" xr:uid="{BCBB882E-4D9A-40B8-B149-1D77A4023691}"/>
    <cellStyle name="Comma 4 3 4 2 3 2 3" xfId="43465" xr:uid="{328C52B3-39CE-462D-9CFC-8A099B500D52}"/>
    <cellStyle name="Comma 4 3 4 2 3 3" xfId="20242" xr:uid="{60AFAE44-B579-40F8-BA04-B922DFE557FA}"/>
    <cellStyle name="Comma 4 3 4 2 3 3 2" xfId="51066" xr:uid="{E9251506-CC12-4F01-A7D6-F1A2883B6234}"/>
    <cellStyle name="Comma 4 3 4 2 3 4" xfId="35656" xr:uid="{7C828454-076E-4728-AD58-BB520EE4C84E}"/>
    <cellStyle name="Comma 4 3 4 2 4" xfId="8837" xr:uid="{BE4FA255-89D6-499B-906D-6C28DA19E11A}"/>
    <cellStyle name="Comma 4 3 4 2 4 2" xfId="24248" xr:uid="{108A14A2-6126-47F2-9372-E575D1BF2DB4}"/>
    <cellStyle name="Comma 4 3 4 2 4 2 2" xfId="55072" xr:uid="{0C50A31A-E391-4F28-B227-543FB0FC2E9D}"/>
    <cellStyle name="Comma 4 3 4 2 4 3" xfId="39662" xr:uid="{88BAE384-FDF1-4C2F-8161-010B010A1A40}"/>
    <cellStyle name="Comma 4 3 4 2 5" xfId="16439" xr:uid="{774D5149-F239-49FE-A1BC-2D1C853745CC}"/>
    <cellStyle name="Comma 4 3 4 2 5 2" xfId="47263" xr:uid="{2F9816BC-FEF7-4FD8-ADA0-9C37E4D9CF9D}"/>
    <cellStyle name="Comma 4 3 4 2 6" xfId="31853" xr:uid="{E960B7F0-B766-4C14-B071-DF52B7CA8890}"/>
    <cellStyle name="Comma 4 3 4 3" xfId="1659" xr:uid="{1E93F084-891D-46CE-AD95-2F723D270B65}"/>
    <cellStyle name="Comma 4 3 4 3 2" xfId="3558" xr:uid="{82025C9E-07F3-4A93-9830-8E074DD5931D}"/>
    <cellStyle name="Comma 4 3 4 3 2 2" xfId="7361" xr:uid="{36CD8379-525A-44DF-9757-040EDD307C38}"/>
    <cellStyle name="Comma 4 3 4 3 2 2 2" xfId="15172" xr:uid="{9F4628A3-30B6-432E-94A8-3087B8BF9619}"/>
    <cellStyle name="Comma 4 3 4 3 2 2 2 2" xfId="30583" xr:uid="{4CD719A3-DD2C-4A72-9AB7-664B457D48B8}"/>
    <cellStyle name="Comma 4 3 4 3 2 2 2 2 2" xfId="61407" xr:uid="{13223DC0-7615-44F9-B2E1-7FC288698949}"/>
    <cellStyle name="Comma 4 3 4 3 2 2 2 3" xfId="45997" xr:uid="{AFA0FADB-BC26-4759-8DEA-F752DD0CF112}"/>
    <cellStyle name="Comma 4 3 4 3 2 2 3" xfId="22774" xr:uid="{FFC0F0B3-2054-481E-A982-79E9A9A0D107}"/>
    <cellStyle name="Comma 4 3 4 3 2 2 3 2" xfId="53598" xr:uid="{F18A97E6-194C-493D-A07F-A956128278B5}"/>
    <cellStyle name="Comma 4 3 4 3 2 2 4" xfId="38188" xr:uid="{016B3989-9C86-4403-B3CC-552C63ACD855}"/>
    <cellStyle name="Comma 4 3 4 3 2 3" xfId="11369" xr:uid="{10889F0F-08DE-4BDB-9250-AFB3B9B75980}"/>
    <cellStyle name="Comma 4 3 4 3 2 3 2" xfId="26780" xr:uid="{81ADC18D-CCED-4E5A-B179-9D18CF178A7F}"/>
    <cellStyle name="Comma 4 3 4 3 2 3 2 2" xfId="57604" xr:uid="{522D7E9C-5BB8-40BE-B12F-CA23A7A83092}"/>
    <cellStyle name="Comma 4 3 4 3 2 3 3" xfId="42194" xr:uid="{25DA0CE6-25EC-4F32-9CF1-55B5A6014DC0}"/>
    <cellStyle name="Comma 4 3 4 3 2 4" xfId="18971" xr:uid="{CF56A14F-6ED4-4BD0-B650-F940BD97FABF}"/>
    <cellStyle name="Comma 4 3 4 3 2 4 2" xfId="49795" xr:uid="{C83434A8-8484-4CA4-83A3-FCB5C7CFEE10}"/>
    <cellStyle name="Comma 4 3 4 3 2 5" xfId="34385" xr:uid="{1EAE435E-6230-425F-A1E7-D6CA39F155F7}"/>
    <cellStyle name="Comma 4 3 4 3 3" xfId="5462" xr:uid="{204BF7EC-E6B8-4E1F-AE02-9AFEB59D3F24}"/>
    <cellStyle name="Comma 4 3 4 3 3 2" xfId="13273" xr:uid="{043B0220-71B4-487C-8807-9D4B0A9DA9A3}"/>
    <cellStyle name="Comma 4 3 4 3 3 2 2" xfId="28684" xr:uid="{F4064999-FD6C-4A99-B10C-2B06ED186717}"/>
    <cellStyle name="Comma 4 3 4 3 3 2 2 2" xfId="59508" xr:uid="{D93D3CDE-7772-4F9B-9097-CD162B176B76}"/>
    <cellStyle name="Comma 4 3 4 3 3 2 3" xfId="44098" xr:uid="{794AE41D-D3D5-477B-9263-BF33759FEF8A}"/>
    <cellStyle name="Comma 4 3 4 3 3 3" xfId="20875" xr:uid="{2C70287F-9105-4EC5-B38F-C151D860FE8F}"/>
    <cellStyle name="Comma 4 3 4 3 3 3 2" xfId="51699" xr:uid="{6EA7CBEF-C209-40B2-8233-2C2BD09D31E8}"/>
    <cellStyle name="Comma 4 3 4 3 3 4" xfId="36289" xr:uid="{D1EF63FC-50A7-4168-BC8E-4A4CA6EED4E5}"/>
    <cellStyle name="Comma 4 3 4 3 4" xfId="9470" xr:uid="{1C158EFC-8E60-4306-8D4B-988D7A52EC88}"/>
    <cellStyle name="Comma 4 3 4 3 4 2" xfId="24881" xr:uid="{58F2CB2A-EB6B-4C4C-8D6C-9FB0EA93ED0F}"/>
    <cellStyle name="Comma 4 3 4 3 4 2 2" xfId="55705" xr:uid="{75400E9F-20B8-48B2-A924-451B8A34D6F9}"/>
    <cellStyle name="Comma 4 3 4 3 4 3" xfId="40295" xr:uid="{8CC6E7A7-51C7-4A74-B487-253BC5C80601}"/>
    <cellStyle name="Comma 4 3 4 3 5" xfId="17072" xr:uid="{9462B67C-E1E0-45E0-8FFD-247AD8E8E934}"/>
    <cellStyle name="Comma 4 3 4 3 5 2" xfId="47896" xr:uid="{614E7CDD-07FB-45D1-8EBE-11DE8693AD16}"/>
    <cellStyle name="Comma 4 3 4 3 6" xfId="32486" xr:uid="{53AD5C91-E1D0-438C-853F-677B128F8062}"/>
    <cellStyle name="Comma 4 3 4 4" xfId="2292" xr:uid="{B4B1C070-ACCF-4455-81CA-D4E5CAC3B2B7}"/>
    <cellStyle name="Comma 4 3 4 4 2" xfId="6095" xr:uid="{EE23D0B1-A06C-4295-B62E-A87BCBD8C207}"/>
    <cellStyle name="Comma 4 3 4 4 2 2" xfId="13906" xr:uid="{99BC32BC-7584-45EC-8879-BA4A39D9A436}"/>
    <cellStyle name="Comma 4 3 4 4 2 2 2" xfId="29317" xr:uid="{A9C40B65-0D74-418C-992F-C2A699E847A5}"/>
    <cellStyle name="Comma 4 3 4 4 2 2 2 2" xfId="60141" xr:uid="{90EE5769-2B03-4833-A1A6-16292DEE9424}"/>
    <cellStyle name="Comma 4 3 4 4 2 2 3" xfId="44731" xr:uid="{C1D52066-2357-47C5-B201-3D2F6754AC2B}"/>
    <cellStyle name="Comma 4 3 4 4 2 3" xfId="21508" xr:uid="{70ED5DBB-542F-4AAE-85FF-375E5E16214B}"/>
    <cellStyle name="Comma 4 3 4 4 2 3 2" xfId="52332" xr:uid="{32C967E6-1ED3-4B06-BF48-8E2098C6E216}"/>
    <cellStyle name="Comma 4 3 4 4 2 4" xfId="36922" xr:uid="{028A0A24-1F48-4FD1-BDE1-2B6F318C420F}"/>
    <cellStyle name="Comma 4 3 4 4 3" xfId="10103" xr:uid="{249CD8CA-30F9-4545-A468-39811E430A5B}"/>
    <cellStyle name="Comma 4 3 4 4 3 2" xfId="25514" xr:uid="{12409514-CFD8-41D7-A97A-86F72A3CC311}"/>
    <cellStyle name="Comma 4 3 4 4 3 2 2" xfId="56338" xr:uid="{1D94A598-E008-4FCC-B5F5-7CD84707B407}"/>
    <cellStyle name="Comma 4 3 4 4 3 3" xfId="40928" xr:uid="{F3C57537-7D2D-43F8-BB25-DEDCF318234E}"/>
    <cellStyle name="Comma 4 3 4 4 4" xfId="17705" xr:uid="{D7AC84A3-4174-4BF3-AA97-1D0C67967DCB}"/>
    <cellStyle name="Comma 4 3 4 4 4 2" xfId="48529" xr:uid="{793CB9F5-03B6-423F-9180-26444C405BEF}"/>
    <cellStyle name="Comma 4 3 4 4 5" xfId="33119" xr:uid="{2BDFC2EB-8370-4971-9829-45C3F5407685}"/>
    <cellStyle name="Comma 4 3 4 5" xfId="4196" xr:uid="{635601DB-30CE-4356-929C-3738E1137C02}"/>
    <cellStyle name="Comma 4 3 4 5 2" xfId="12007" xr:uid="{6AC345F3-E458-47A2-B189-A75130EF9CAA}"/>
    <cellStyle name="Comma 4 3 4 5 2 2" xfId="27418" xr:uid="{DD682BE1-7619-468B-92FD-62E1A7E6259A}"/>
    <cellStyle name="Comma 4 3 4 5 2 2 2" xfId="58242" xr:uid="{06925CF3-10CD-4A63-A679-88D93919AA34}"/>
    <cellStyle name="Comma 4 3 4 5 2 3" xfId="42832" xr:uid="{50F752DF-DC2F-4F92-9341-2C8EBCBA04DF}"/>
    <cellStyle name="Comma 4 3 4 5 3" xfId="19609" xr:uid="{3FDE1F4B-7018-4C3A-A18B-59DA91C086CE}"/>
    <cellStyle name="Comma 4 3 4 5 3 2" xfId="50433" xr:uid="{A843DF42-3479-4D39-99E2-63AFA458BBB7}"/>
    <cellStyle name="Comma 4 3 4 5 4" xfId="35023" xr:uid="{623073CD-FB3A-4A3A-8DFF-6023B1723FE8}"/>
    <cellStyle name="Comma 4 3 4 6" xfId="8204" xr:uid="{BFD86735-470F-48E7-BD69-7214CCAEE3DA}"/>
    <cellStyle name="Comma 4 3 4 6 2" xfId="23615" xr:uid="{5CCCDF85-E6E8-4F94-B937-30661D050ECE}"/>
    <cellStyle name="Comma 4 3 4 6 2 2" xfId="54439" xr:uid="{D527A23C-9A69-4CAE-B06B-9EC93ECBE71B}"/>
    <cellStyle name="Comma 4 3 4 6 3" xfId="39029" xr:uid="{7EC6D4E3-BCB6-4784-B985-BB7E2A3E2C37}"/>
    <cellStyle name="Comma 4 3 4 7" xfId="15806" xr:uid="{CFD4B0E0-8F7B-487A-B721-E4F59CFD4E88}"/>
    <cellStyle name="Comma 4 3 4 7 2" xfId="46630" xr:uid="{B659050F-AA83-441F-B4C6-A55FC2566CA2}"/>
    <cellStyle name="Comma 4 3 4 8" xfId="31220" xr:uid="{25B60E96-C05E-49F8-86CC-B7B9C1B2C7C8}"/>
    <cellStyle name="Comma 4 3 5" xfId="813" xr:uid="{D7A52BF5-A93A-4A28-935C-A9702D8466CA}"/>
    <cellStyle name="Comma 4 3 5 2" xfId="2712" xr:uid="{50BDE935-D7D0-4932-8E1E-9F47BD3A79AB}"/>
    <cellStyle name="Comma 4 3 5 2 2" xfId="6515" xr:uid="{0D923AD7-B6D3-4640-B5A5-B25BA202072B}"/>
    <cellStyle name="Comma 4 3 5 2 2 2" xfId="14326" xr:uid="{C174CED3-499F-4F24-9EA0-2861B0B7EAF3}"/>
    <cellStyle name="Comma 4 3 5 2 2 2 2" xfId="29737" xr:uid="{9C63DF54-52F0-4504-9309-FD5988EB8BED}"/>
    <cellStyle name="Comma 4 3 5 2 2 2 2 2" xfId="60561" xr:uid="{D3709175-8D8C-4F91-B0E9-CE78CFB767EA}"/>
    <cellStyle name="Comma 4 3 5 2 2 2 3" xfId="45151" xr:uid="{0D89BF8A-33EB-435B-8C29-677C5C74A557}"/>
    <cellStyle name="Comma 4 3 5 2 2 3" xfId="21928" xr:uid="{E9FC59B5-CBA3-415B-AC8D-3EEAB31C2206}"/>
    <cellStyle name="Comma 4 3 5 2 2 3 2" xfId="52752" xr:uid="{8CC57CF9-2BAE-45C2-ABCC-39F3CAC6A9EA}"/>
    <cellStyle name="Comma 4 3 5 2 2 4" xfId="37342" xr:uid="{1E2BD5B5-AFCF-476D-8569-1FD5697EB52D}"/>
    <cellStyle name="Comma 4 3 5 2 3" xfId="10523" xr:uid="{ABDA6110-5CF6-42FB-A822-EEE2DC6C5227}"/>
    <cellStyle name="Comma 4 3 5 2 3 2" xfId="25934" xr:uid="{99103BBB-E792-471F-9C67-0488234FD0EA}"/>
    <cellStyle name="Comma 4 3 5 2 3 2 2" xfId="56758" xr:uid="{6EDDCBC0-5C8B-4F44-9FA8-15229CDE5C34}"/>
    <cellStyle name="Comma 4 3 5 2 3 3" xfId="41348" xr:uid="{FF15692C-ED68-4AB3-BBF6-5B2943CABC4B}"/>
    <cellStyle name="Comma 4 3 5 2 4" xfId="18125" xr:uid="{FBB9F779-E18B-407F-BF2F-A22543210788}"/>
    <cellStyle name="Comma 4 3 5 2 4 2" xfId="48949" xr:uid="{C23CAA00-5EA2-408C-8495-1394E694CEAD}"/>
    <cellStyle name="Comma 4 3 5 2 5" xfId="33539" xr:uid="{A9B4B413-83E7-4411-AD57-924BCE2511D3}"/>
    <cellStyle name="Comma 4 3 5 3" xfId="4616" xr:uid="{564F758A-CB1E-41E4-80B1-DB450D4A6F2C}"/>
    <cellStyle name="Comma 4 3 5 3 2" xfId="12427" xr:uid="{5F1EE34A-0E71-4B6A-B165-B0083D21FDD1}"/>
    <cellStyle name="Comma 4 3 5 3 2 2" xfId="27838" xr:uid="{4866AC94-BD3B-433F-ACF2-E56AD384293E}"/>
    <cellStyle name="Comma 4 3 5 3 2 2 2" xfId="58662" xr:uid="{ADFE9A3F-0D0F-4344-8F08-FC91781AFEB8}"/>
    <cellStyle name="Comma 4 3 5 3 2 3" xfId="43252" xr:uid="{7CA29D07-2300-496B-B7D1-0659CA1BE054}"/>
    <cellStyle name="Comma 4 3 5 3 3" xfId="20029" xr:uid="{08A71844-BCF6-45D8-8C96-DCF59BC7D6A9}"/>
    <cellStyle name="Comma 4 3 5 3 3 2" xfId="50853" xr:uid="{BD951BBF-B01E-4924-B10E-4712019F452D}"/>
    <cellStyle name="Comma 4 3 5 3 4" xfId="35443" xr:uid="{2694AECD-ED2B-48C6-A48E-BF4E9202A473}"/>
    <cellStyle name="Comma 4 3 5 4" xfId="8624" xr:uid="{D109CD5E-8618-4B03-85F5-4A7064F1BAA6}"/>
    <cellStyle name="Comma 4 3 5 4 2" xfId="24035" xr:uid="{11970CE1-68F0-4001-A61F-257F27D38E80}"/>
    <cellStyle name="Comma 4 3 5 4 2 2" xfId="54859" xr:uid="{2B25F9B5-39DD-48B2-8423-ED6A0B9E4102}"/>
    <cellStyle name="Comma 4 3 5 4 3" xfId="39449" xr:uid="{E06D0129-1E0C-4F50-A2F0-E5687501F6E7}"/>
    <cellStyle name="Comma 4 3 5 5" xfId="16226" xr:uid="{6E7AFF33-164C-4EBF-A64C-2778A49E5863}"/>
    <cellStyle name="Comma 4 3 5 5 2" xfId="47050" xr:uid="{EAD043BD-FD4D-4792-BBB6-2E226800AB2F}"/>
    <cellStyle name="Comma 4 3 5 6" xfId="31640" xr:uid="{8B22D6D5-E014-41E8-BF9A-D9E9076AC04B}"/>
    <cellStyle name="Comma 4 3 6" xfId="1446" xr:uid="{64F7433E-7B96-4ABE-BDD3-1B852346BE03}"/>
    <cellStyle name="Comma 4 3 6 2" xfId="3345" xr:uid="{D5C71DAC-9661-4FF2-89D2-8EC1F04FFDA7}"/>
    <cellStyle name="Comma 4 3 6 2 2" xfId="7148" xr:uid="{1ECD196B-382A-4353-9191-63A3EB6B698B}"/>
    <cellStyle name="Comma 4 3 6 2 2 2" xfId="14959" xr:uid="{D1084BAA-C102-4E99-85A7-8CC57D7B9D02}"/>
    <cellStyle name="Comma 4 3 6 2 2 2 2" xfId="30370" xr:uid="{A4DD0611-A5BD-4325-AC7B-C0D1CEA95163}"/>
    <cellStyle name="Comma 4 3 6 2 2 2 2 2" xfId="61194" xr:uid="{677E336D-C17A-4894-9CE7-BFB3749D25C3}"/>
    <cellStyle name="Comma 4 3 6 2 2 2 3" xfId="45784" xr:uid="{908535FE-E7F7-45A1-9054-14E6A012EEEB}"/>
    <cellStyle name="Comma 4 3 6 2 2 3" xfId="22561" xr:uid="{1679DE14-52D6-4C93-9AA6-09857A41D33B}"/>
    <cellStyle name="Comma 4 3 6 2 2 3 2" xfId="53385" xr:uid="{B866287F-4286-4ED8-B04E-82EFEC313354}"/>
    <cellStyle name="Comma 4 3 6 2 2 4" xfId="37975" xr:uid="{C295AF4B-C7FB-441B-8641-F77BDB09AB73}"/>
    <cellStyle name="Comma 4 3 6 2 3" xfId="11156" xr:uid="{38909193-E02F-421B-BC00-43763A606F5E}"/>
    <cellStyle name="Comma 4 3 6 2 3 2" xfId="26567" xr:uid="{656AB745-B3AA-4F05-AF3D-397550DC48DC}"/>
    <cellStyle name="Comma 4 3 6 2 3 2 2" xfId="57391" xr:uid="{2F3F8D5A-D0DA-4A83-AB07-44581DA01363}"/>
    <cellStyle name="Comma 4 3 6 2 3 3" xfId="41981" xr:uid="{88FFBB08-5A55-4500-BEAB-A6544F1FAC6D}"/>
    <cellStyle name="Comma 4 3 6 2 4" xfId="18758" xr:uid="{243C9A0E-5A22-49E7-B3E8-9D279C905E50}"/>
    <cellStyle name="Comma 4 3 6 2 4 2" xfId="49582" xr:uid="{68041921-676F-40F4-8C5A-9E550A9AE9E6}"/>
    <cellStyle name="Comma 4 3 6 2 5" xfId="34172" xr:uid="{36CCD3C2-8336-4B04-85BF-9A1F118A1CDA}"/>
    <cellStyle name="Comma 4 3 6 3" xfId="5249" xr:uid="{75DD1AB6-54CD-486C-BA31-2D378EA471FE}"/>
    <cellStyle name="Comma 4 3 6 3 2" xfId="13060" xr:uid="{29CA79D0-74E4-4DE8-8A7D-65AB208C6EEC}"/>
    <cellStyle name="Comma 4 3 6 3 2 2" xfId="28471" xr:uid="{B9EEB9F8-B5A3-46A7-8F91-297151051CD0}"/>
    <cellStyle name="Comma 4 3 6 3 2 2 2" xfId="59295" xr:uid="{0C351D92-29D4-45A1-B853-D8386D7FA3D1}"/>
    <cellStyle name="Comma 4 3 6 3 2 3" xfId="43885" xr:uid="{F74A0D83-E414-4804-A050-720042226624}"/>
    <cellStyle name="Comma 4 3 6 3 3" xfId="20662" xr:uid="{B093F1D6-229F-4C42-8175-EBA2261618B6}"/>
    <cellStyle name="Comma 4 3 6 3 3 2" xfId="51486" xr:uid="{F14C99FB-7DD6-4874-9EA9-ED3111B0A80A}"/>
    <cellStyle name="Comma 4 3 6 3 4" xfId="36076" xr:uid="{E1F3FF0C-8872-4CD1-A244-202B406E96B8}"/>
    <cellStyle name="Comma 4 3 6 4" xfId="9257" xr:uid="{0D87145F-83B2-4AE5-AD8E-0DCDD502DE02}"/>
    <cellStyle name="Comma 4 3 6 4 2" xfId="24668" xr:uid="{6272F19C-C507-4723-BB8C-D081963968BD}"/>
    <cellStyle name="Comma 4 3 6 4 2 2" xfId="55492" xr:uid="{6BFE8AC9-375B-432D-BFA8-AA9D9DCEB4DE}"/>
    <cellStyle name="Comma 4 3 6 4 3" xfId="40082" xr:uid="{CF7B6521-A00C-4BBD-AEBC-13C43475E47D}"/>
    <cellStyle name="Comma 4 3 6 5" xfId="16859" xr:uid="{00A7CFC9-CED2-4A07-A978-9B8C0505DB6D}"/>
    <cellStyle name="Comma 4 3 6 5 2" xfId="47683" xr:uid="{9CA8DEDD-40FA-4213-BC92-0D812D7953BF}"/>
    <cellStyle name="Comma 4 3 6 6" xfId="32273" xr:uid="{8BF9C961-068F-4640-9EC4-C2EC43B67632}"/>
    <cellStyle name="Comma 4 3 7" xfId="2079" xr:uid="{5E844E10-0098-4B5E-B6A1-A3BA6EBC676C}"/>
    <cellStyle name="Comma 4 3 7 2" xfId="5882" xr:uid="{3111A2D4-14AF-4CC7-AFFA-DB0DD1021117}"/>
    <cellStyle name="Comma 4 3 7 2 2" xfId="13693" xr:uid="{FE6D3432-2F7C-4ABC-A8CE-02E7A39DF41B}"/>
    <cellStyle name="Comma 4 3 7 2 2 2" xfId="29104" xr:uid="{6AC0C1BC-B362-4159-9899-8B5C16578E22}"/>
    <cellStyle name="Comma 4 3 7 2 2 2 2" xfId="59928" xr:uid="{459A935E-FA1E-43C0-8811-31EEB62DA06E}"/>
    <cellStyle name="Comma 4 3 7 2 2 3" xfId="44518" xr:uid="{93307782-7DD6-498D-8001-DC3DCF169167}"/>
    <cellStyle name="Comma 4 3 7 2 3" xfId="21295" xr:uid="{AC8CB872-7FD0-46E5-BC24-CABFB3DF4F65}"/>
    <cellStyle name="Comma 4 3 7 2 3 2" xfId="52119" xr:uid="{51B2C898-8A8B-4481-A284-894937E03E02}"/>
    <cellStyle name="Comma 4 3 7 2 4" xfId="36709" xr:uid="{30BF13B1-DDE2-4779-97A0-58022A0AF4DB}"/>
    <cellStyle name="Comma 4 3 7 3" xfId="9890" xr:uid="{BF50EF62-0375-436A-B024-36A36A822D4C}"/>
    <cellStyle name="Comma 4 3 7 3 2" xfId="25301" xr:uid="{03C061DB-900D-4510-BB46-469D1EB64EFB}"/>
    <cellStyle name="Comma 4 3 7 3 2 2" xfId="56125" xr:uid="{E44A5996-60C3-4223-9B0C-BD330514379A}"/>
    <cellStyle name="Comma 4 3 7 3 3" xfId="40715" xr:uid="{3F3D866F-E378-4C95-B21C-2FFFB6ABBC51}"/>
    <cellStyle name="Comma 4 3 7 4" xfId="17492" xr:uid="{EFD0AAB5-50D5-4F05-890E-1ABC53F95104}"/>
    <cellStyle name="Comma 4 3 7 4 2" xfId="48316" xr:uid="{2C86E828-7953-4D5A-9AEA-5652454E568D}"/>
    <cellStyle name="Comma 4 3 7 5" xfId="32906" xr:uid="{398F2A50-E51A-465A-BA33-32C157ACDF12}"/>
    <cellStyle name="Comma 4 3 8" xfId="3983" xr:uid="{C4CF333D-E024-401B-9A00-5B70F5A5EDEF}"/>
    <cellStyle name="Comma 4 3 8 2" xfId="11794" xr:uid="{DB3B358F-0E8C-4A25-AB05-7F4D49A4FA81}"/>
    <cellStyle name="Comma 4 3 8 2 2" xfId="27205" xr:uid="{9C40171A-12B9-4354-AFC2-E64885ADE0A2}"/>
    <cellStyle name="Comma 4 3 8 2 2 2" xfId="58029" xr:uid="{CA6DF407-291F-4370-A52A-6DB6839BB488}"/>
    <cellStyle name="Comma 4 3 8 2 3" xfId="42619" xr:uid="{AF157FAE-F12F-4F0C-939F-527ABACFB4ED}"/>
    <cellStyle name="Comma 4 3 8 3" xfId="19396" xr:uid="{0ACE793B-8977-4C8F-94E4-E6BC9CE402DB}"/>
    <cellStyle name="Comma 4 3 8 3 2" xfId="50220" xr:uid="{9331F13F-6761-45FB-B63E-1D3ADEA70418}"/>
    <cellStyle name="Comma 4 3 8 4" xfId="34810" xr:uid="{56FC1D2D-39C6-439B-B54B-804F4F034624}"/>
    <cellStyle name="Comma 4 3 9" xfId="7991" xr:uid="{82E4870C-D262-40B4-8C12-17A7F03DEDC7}"/>
    <cellStyle name="Comma 4 3 9 2" xfId="23402" xr:uid="{073BB4F5-0660-4841-BF22-3709BBC6654B}"/>
    <cellStyle name="Comma 4 3 9 2 2" xfId="54226" xr:uid="{8A09367A-90FA-438D-AEE0-07AFDEFB54AA}"/>
    <cellStyle name="Comma 4 3 9 3" xfId="38816" xr:uid="{487BB8A8-1F55-42EE-8381-E8E786C7BB5B}"/>
    <cellStyle name="Comma 4 4" xfId="219" xr:uid="{CDB5D614-E7E6-4D5E-848B-89E84D23E3CE}"/>
    <cellStyle name="Comma 4 4 10" xfId="15633" xr:uid="{5100921B-AF22-43A8-8A30-CF97E0064436}"/>
    <cellStyle name="Comma 4 4 10 2" xfId="46457" xr:uid="{4A9679B0-5B7B-4951-8675-F1D1A7A70869}"/>
    <cellStyle name="Comma 4 4 11" xfId="31047" xr:uid="{18D02844-9C3C-44C8-BA04-6B180348C134}"/>
    <cellStyle name="Comma 4 4 2" xfId="642" xr:uid="{42024458-C106-48DD-92A7-8ED1A6FE2871}"/>
    <cellStyle name="Comma 4 4 2 2" xfId="1275" xr:uid="{6A3830D5-1C7A-43F9-90C8-9B21F05A9B65}"/>
    <cellStyle name="Comma 4 4 2 2 2" xfId="3174" xr:uid="{96C9D2CC-7F6F-47D5-93E9-544297A53DC8}"/>
    <cellStyle name="Comma 4 4 2 2 2 2" xfId="6977" xr:uid="{4C342996-402E-46EC-AB6A-EF501002EE11}"/>
    <cellStyle name="Comma 4 4 2 2 2 2 2" xfId="14788" xr:uid="{8D104A77-6D3B-403B-9765-3BC4A559A574}"/>
    <cellStyle name="Comma 4 4 2 2 2 2 2 2" xfId="30199" xr:uid="{BBB40429-5D13-4993-8D20-5225282F9C08}"/>
    <cellStyle name="Comma 4 4 2 2 2 2 2 2 2" xfId="61023" xr:uid="{9BB65894-73E4-4EF7-BF4A-8E9E6EFE8A4D}"/>
    <cellStyle name="Comma 4 4 2 2 2 2 2 3" xfId="45613" xr:uid="{A19B3A4C-9CEC-4387-809A-E12A14DDD136}"/>
    <cellStyle name="Comma 4 4 2 2 2 2 3" xfId="22390" xr:uid="{11799704-CBA4-4BC5-9210-313A9D7DFE1F}"/>
    <cellStyle name="Comma 4 4 2 2 2 2 3 2" xfId="53214" xr:uid="{BF93AEE9-8297-4AE9-8360-CE6B3F0F9985}"/>
    <cellStyle name="Comma 4 4 2 2 2 2 4" xfId="37804" xr:uid="{5EF4352D-C2DF-4E5A-9B9E-7160CBCBD398}"/>
    <cellStyle name="Comma 4 4 2 2 2 3" xfId="10985" xr:uid="{E609AD69-E495-4A30-9BD5-711678E8EE79}"/>
    <cellStyle name="Comma 4 4 2 2 2 3 2" xfId="26396" xr:uid="{422CA6BA-0813-4ECF-8053-0407B88BC5E1}"/>
    <cellStyle name="Comma 4 4 2 2 2 3 2 2" xfId="57220" xr:uid="{A17F559C-F8D0-4DC3-91FD-A49B987F4A85}"/>
    <cellStyle name="Comma 4 4 2 2 2 3 3" xfId="41810" xr:uid="{A6603F28-2CA7-401C-85EA-A9CC2E8E2AC3}"/>
    <cellStyle name="Comma 4 4 2 2 2 4" xfId="18587" xr:uid="{4F7037A6-FA7E-4119-84D4-F6B1A0AEE685}"/>
    <cellStyle name="Comma 4 4 2 2 2 4 2" xfId="49411" xr:uid="{77D45EA9-569B-4111-A993-7875BF6C8CE9}"/>
    <cellStyle name="Comma 4 4 2 2 2 5" xfId="34001" xr:uid="{F9177C36-C745-4317-8F4F-D18BCA3928DC}"/>
    <cellStyle name="Comma 4 4 2 2 3" xfId="5078" xr:uid="{5B70F180-BDA1-423B-84B0-1AC1F90D74E8}"/>
    <cellStyle name="Comma 4 4 2 2 3 2" xfId="12889" xr:uid="{59DE22CC-C0A4-4F2F-AEE0-57B6F399B75B}"/>
    <cellStyle name="Comma 4 4 2 2 3 2 2" xfId="28300" xr:uid="{CBF0449F-B7C4-426B-8588-3CADD25B08BF}"/>
    <cellStyle name="Comma 4 4 2 2 3 2 2 2" xfId="59124" xr:uid="{2D2E230A-A624-46C7-8476-72EE9055EFF1}"/>
    <cellStyle name="Comma 4 4 2 2 3 2 3" xfId="43714" xr:uid="{A72367F7-7DB3-4C03-A631-930B8960368A}"/>
    <cellStyle name="Comma 4 4 2 2 3 3" xfId="20491" xr:uid="{68772009-1B6E-4AD1-ABBA-24C3DCE4A88F}"/>
    <cellStyle name="Comma 4 4 2 2 3 3 2" xfId="51315" xr:uid="{F0F290BE-F1F0-482F-BDAE-245D02459184}"/>
    <cellStyle name="Comma 4 4 2 2 3 4" xfId="35905" xr:uid="{228AAFE9-F8CB-4976-9B96-9B43895C797D}"/>
    <cellStyle name="Comma 4 4 2 2 4" xfId="9086" xr:uid="{1891A219-340B-4F3E-8088-A906DDD23647}"/>
    <cellStyle name="Comma 4 4 2 2 4 2" xfId="24497" xr:uid="{282FBED1-CD95-4509-B592-AE09A6451FB8}"/>
    <cellStyle name="Comma 4 4 2 2 4 2 2" xfId="55321" xr:uid="{EA8882F9-0402-4F69-9694-237E5558D2FE}"/>
    <cellStyle name="Comma 4 4 2 2 4 3" xfId="39911" xr:uid="{EF0083E3-7590-402B-9426-8B1E5238847B}"/>
    <cellStyle name="Comma 4 4 2 2 5" xfId="16688" xr:uid="{E0472763-B435-4442-99A8-7C869596C4AB}"/>
    <cellStyle name="Comma 4 4 2 2 5 2" xfId="47512" xr:uid="{FDEA5536-ECC3-4641-A8C2-99B2739324AC}"/>
    <cellStyle name="Comma 4 4 2 2 6" xfId="32102" xr:uid="{2A91B497-8FA1-46E5-8832-22FCF0D78E6B}"/>
    <cellStyle name="Comma 4 4 2 3" xfId="1908" xr:uid="{943A8F26-C34C-4D5B-9AC4-71E2C313BCD8}"/>
    <cellStyle name="Comma 4 4 2 3 2" xfId="3807" xr:uid="{2FD296B2-1A0B-4D49-9289-91FB5A6D2384}"/>
    <cellStyle name="Comma 4 4 2 3 2 2" xfId="7610" xr:uid="{DE49D2A0-C621-483D-8879-3C559C44657A}"/>
    <cellStyle name="Comma 4 4 2 3 2 2 2" xfId="15421" xr:uid="{2E6B922E-E5F3-4ED5-84B3-B1408E478A0F}"/>
    <cellStyle name="Comma 4 4 2 3 2 2 2 2" xfId="30832" xr:uid="{11CABD67-88CA-4779-A804-BDA98C8CCD08}"/>
    <cellStyle name="Comma 4 4 2 3 2 2 2 2 2" xfId="61656" xr:uid="{C0D97E0F-BEA4-4854-8354-AF67E4CE3563}"/>
    <cellStyle name="Comma 4 4 2 3 2 2 2 3" xfId="46246" xr:uid="{7306CC98-1B8F-44A0-AB8B-306932B804FF}"/>
    <cellStyle name="Comma 4 4 2 3 2 2 3" xfId="23023" xr:uid="{1CABD55C-2C2C-40AE-A980-2B4484A6F081}"/>
    <cellStyle name="Comma 4 4 2 3 2 2 3 2" xfId="53847" xr:uid="{62CEC5D3-C7F4-4C2F-824D-16DD88535500}"/>
    <cellStyle name="Comma 4 4 2 3 2 2 4" xfId="38437" xr:uid="{F082A81F-98D8-4103-94B8-8BD07FE11911}"/>
    <cellStyle name="Comma 4 4 2 3 2 3" xfId="11618" xr:uid="{779205EC-F6B9-4ED0-B84C-F22F621FCFD8}"/>
    <cellStyle name="Comma 4 4 2 3 2 3 2" xfId="27029" xr:uid="{FC8A9A55-C907-44FA-B5DC-C33E124035EB}"/>
    <cellStyle name="Comma 4 4 2 3 2 3 2 2" xfId="57853" xr:uid="{C686D735-F3FC-4A95-ABFC-D7BA4B00A923}"/>
    <cellStyle name="Comma 4 4 2 3 2 3 3" xfId="42443" xr:uid="{083118CC-2A6B-45BE-803F-71DE5236D2FE}"/>
    <cellStyle name="Comma 4 4 2 3 2 4" xfId="19220" xr:uid="{A1A62F65-C6C7-40F7-93F3-E70F18BD19D2}"/>
    <cellStyle name="Comma 4 4 2 3 2 4 2" xfId="50044" xr:uid="{088DD314-4857-4628-89B9-8A8EEBF68B88}"/>
    <cellStyle name="Comma 4 4 2 3 2 5" xfId="34634" xr:uid="{C4F03E74-F09F-49F4-8852-2DB24C7F5578}"/>
    <cellStyle name="Comma 4 4 2 3 3" xfId="5711" xr:uid="{83123AC0-2BB2-4140-A307-E763CD2E2249}"/>
    <cellStyle name="Comma 4 4 2 3 3 2" xfId="13522" xr:uid="{EE9459C4-BA16-475D-A186-FC3CDAB3E1A2}"/>
    <cellStyle name="Comma 4 4 2 3 3 2 2" xfId="28933" xr:uid="{04FF592B-F1F8-4E79-8719-927BA4DDCF23}"/>
    <cellStyle name="Comma 4 4 2 3 3 2 2 2" xfId="59757" xr:uid="{C761F76D-BCB8-45F1-8CED-00D84659C786}"/>
    <cellStyle name="Comma 4 4 2 3 3 2 3" xfId="44347" xr:uid="{5D96C1F8-98B2-47F4-B844-798939ABF367}"/>
    <cellStyle name="Comma 4 4 2 3 3 3" xfId="21124" xr:uid="{B814CF53-9548-4FC0-8CE8-7EB9DFB36748}"/>
    <cellStyle name="Comma 4 4 2 3 3 3 2" xfId="51948" xr:uid="{B08E7F19-AE17-4668-836C-CC1AFBE6E568}"/>
    <cellStyle name="Comma 4 4 2 3 3 4" xfId="36538" xr:uid="{5850C97F-D676-44D5-AB80-AB5446EAD9CD}"/>
    <cellStyle name="Comma 4 4 2 3 4" xfId="9719" xr:uid="{24780E78-731F-4BEA-B3AA-A662FB72E99C}"/>
    <cellStyle name="Comma 4 4 2 3 4 2" xfId="25130" xr:uid="{90A393EF-74B1-42A7-BA7F-96C0A3733112}"/>
    <cellStyle name="Comma 4 4 2 3 4 2 2" xfId="55954" xr:uid="{95862A83-16CF-4A93-9F4F-AFB768738C04}"/>
    <cellStyle name="Comma 4 4 2 3 4 3" xfId="40544" xr:uid="{11A24055-43C1-44BA-823B-E5224058761F}"/>
    <cellStyle name="Comma 4 4 2 3 5" xfId="17321" xr:uid="{CCD83BE0-627D-47F9-9B87-B61BB8121B7B}"/>
    <cellStyle name="Comma 4 4 2 3 5 2" xfId="48145" xr:uid="{B84E57D4-07E6-401E-AEE0-0AC14EED4D12}"/>
    <cellStyle name="Comma 4 4 2 3 6" xfId="32735" xr:uid="{4932C532-6F3C-416C-A7C0-4093E2B0C849}"/>
    <cellStyle name="Comma 4 4 2 4" xfId="2541" xr:uid="{CF57CF3D-A9D0-4AF4-8472-5EB353E683F3}"/>
    <cellStyle name="Comma 4 4 2 4 2" xfId="6344" xr:uid="{9F9F5181-22FE-44F3-B55B-32828B27479A}"/>
    <cellStyle name="Comma 4 4 2 4 2 2" xfId="14155" xr:uid="{C48259EF-3B31-4BF4-BEE9-4DF35BD9E1BC}"/>
    <cellStyle name="Comma 4 4 2 4 2 2 2" xfId="29566" xr:uid="{42649113-CAF3-42E0-A63B-5CC49C3AED6C}"/>
    <cellStyle name="Comma 4 4 2 4 2 2 2 2" xfId="60390" xr:uid="{D5FB2EEB-41F5-4022-9740-F4EB7EE14E23}"/>
    <cellStyle name="Comma 4 4 2 4 2 2 3" xfId="44980" xr:uid="{39F0F4CA-6579-4938-93BB-11A9123B2B82}"/>
    <cellStyle name="Comma 4 4 2 4 2 3" xfId="21757" xr:uid="{B9BA40E0-D9C6-4776-AC16-4FEBB4121AFE}"/>
    <cellStyle name="Comma 4 4 2 4 2 3 2" xfId="52581" xr:uid="{CE9D07F0-28A6-4850-8744-A22D5A000B07}"/>
    <cellStyle name="Comma 4 4 2 4 2 4" xfId="37171" xr:uid="{EA34D502-0321-422C-A55D-A2D1AA168628}"/>
    <cellStyle name="Comma 4 4 2 4 3" xfId="10352" xr:uid="{7AADEBE8-1A00-4615-B16E-8FFA2B6F9BDF}"/>
    <cellStyle name="Comma 4 4 2 4 3 2" xfId="25763" xr:uid="{FD5E0134-5BAB-40B9-A8EA-17A7D6AF52FE}"/>
    <cellStyle name="Comma 4 4 2 4 3 2 2" xfId="56587" xr:uid="{E4742087-1C21-49E4-9212-3C98EA587181}"/>
    <cellStyle name="Comma 4 4 2 4 3 3" xfId="41177" xr:uid="{DC692114-EB5C-4154-9DA3-F840F07D9614}"/>
    <cellStyle name="Comma 4 4 2 4 4" xfId="17954" xr:uid="{968F2CA7-C94A-4BDD-850C-EB7A50D97038}"/>
    <cellStyle name="Comma 4 4 2 4 4 2" xfId="48778" xr:uid="{D79BC2C7-47E7-4F71-A611-8236CC828B3F}"/>
    <cellStyle name="Comma 4 4 2 4 5" xfId="33368" xr:uid="{607AD2FE-3F93-40C7-927A-02A5FE986564}"/>
    <cellStyle name="Comma 4 4 2 5" xfId="4445" xr:uid="{7E154DCF-AD72-4400-B344-D4E3916727EE}"/>
    <cellStyle name="Comma 4 4 2 5 2" xfId="12256" xr:uid="{4F573CFF-2A33-4FCD-BC37-49DF34C38702}"/>
    <cellStyle name="Comma 4 4 2 5 2 2" xfId="27667" xr:uid="{9A1ABDDA-7D6C-4BCA-BE2C-F8B151278EDA}"/>
    <cellStyle name="Comma 4 4 2 5 2 2 2" xfId="58491" xr:uid="{8E76C2CC-1D1B-4FCB-902B-3A277D633691}"/>
    <cellStyle name="Comma 4 4 2 5 2 3" xfId="43081" xr:uid="{B808CCFF-D6A2-4E7B-9C62-C21C462BA298}"/>
    <cellStyle name="Comma 4 4 2 5 3" xfId="19858" xr:uid="{76A63F8D-5B79-4FE1-8490-DE7C5911E2B6}"/>
    <cellStyle name="Comma 4 4 2 5 3 2" xfId="50682" xr:uid="{E23F264A-D9F1-4880-9AA4-C8A38F1C4270}"/>
    <cellStyle name="Comma 4 4 2 5 4" xfId="35272" xr:uid="{6D3CD919-DDE5-4EEE-8167-DB2BBD4CC616}"/>
    <cellStyle name="Comma 4 4 2 6" xfId="8453" xr:uid="{246966EE-2944-4B8E-ACB6-7486FBC382CE}"/>
    <cellStyle name="Comma 4 4 2 6 2" xfId="23864" xr:uid="{4129B7C9-908D-4418-833B-C009999B34F4}"/>
    <cellStyle name="Comma 4 4 2 6 2 2" xfId="54688" xr:uid="{E5F87051-AE4C-41A8-91FA-C611007A0BC3}"/>
    <cellStyle name="Comma 4 4 2 6 3" xfId="39278" xr:uid="{2A2F09C7-F3CD-4333-9E32-1478B66B7F6D}"/>
    <cellStyle name="Comma 4 4 2 7" xfId="16055" xr:uid="{50D4CE24-A0B1-4869-95C7-6EF7B8643F47}"/>
    <cellStyle name="Comma 4 4 2 7 2" xfId="46879" xr:uid="{06FC9336-AD08-4325-9736-38E615EB4451}"/>
    <cellStyle name="Comma 4 4 2 8" xfId="31469" xr:uid="{8B4113D4-F7E7-48E6-AB9B-22C3E5587B00}"/>
    <cellStyle name="Comma 4 4 3" xfId="433" xr:uid="{B9141AAF-CA9E-44A1-B1D9-858467701A03}"/>
    <cellStyle name="Comma 4 4 3 2" xfId="1066" xr:uid="{023AAF78-4B29-4E72-AF46-7894399C06A6}"/>
    <cellStyle name="Comma 4 4 3 2 2" xfId="2965" xr:uid="{36865C3A-CEC5-46EC-88AB-891172E6A84C}"/>
    <cellStyle name="Comma 4 4 3 2 2 2" xfId="6768" xr:uid="{8EC33B4B-BC73-47CF-9B60-E5C070DB4538}"/>
    <cellStyle name="Comma 4 4 3 2 2 2 2" xfId="14579" xr:uid="{FB81A651-55B4-4C62-9196-0927D6301C36}"/>
    <cellStyle name="Comma 4 4 3 2 2 2 2 2" xfId="29990" xr:uid="{C4004706-F03C-4843-A2B1-34B255CEEADE}"/>
    <cellStyle name="Comma 4 4 3 2 2 2 2 2 2" xfId="60814" xr:uid="{2131D550-7937-4504-A3FE-70E2A14001CF}"/>
    <cellStyle name="Comma 4 4 3 2 2 2 2 3" xfId="45404" xr:uid="{13E94D52-CBD6-499D-A19F-C888063FAA47}"/>
    <cellStyle name="Comma 4 4 3 2 2 2 3" xfId="22181" xr:uid="{B1F5D10C-90CB-49F4-9AA1-B03206FB3B12}"/>
    <cellStyle name="Comma 4 4 3 2 2 2 3 2" xfId="53005" xr:uid="{F49AF729-F984-41CD-868B-35283ADBFF07}"/>
    <cellStyle name="Comma 4 4 3 2 2 2 4" xfId="37595" xr:uid="{744F797C-A97A-4035-B5D0-781E395FCB3F}"/>
    <cellStyle name="Comma 4 4 3 2 2 3" xfId="10776" xr:uid="{8073743B-BA6B-411C-A0CD-E887EA3E56E2}"/>
    <cellStyle name="Comma 4 4 3 2 2 3 2" xfId="26187" xr:uid="{D270064C-A1F3-4722-8F35-469E2F498B81}"/>
    <cellStyle name="Comma 4 4 3 2 2 3 2 2" xfId="57011" xr:uid="{0834889D-0324-4B2C-98D7-FA2BCAC8971D}"/>
    <cellStyle name="Comma 4 4 3 2 2 3 3" xfId="41601" xr:uid="{F866997B-B82A-4365-89DC-78235F678E62}"/>
    <cellStyle name="Comma 4 4 3 2 2 4" xfId="18378" xr:uid="{6AB36FD6-FB22-42D5-83B6-D00D4F1004D2}"/>
    <cellStyle name="Comma 4 4 3 2 2 4 2" xfId="49202" xr:uid="{201BFB41-EB7B-4EA8-87F5-9F54C78BD96D}"/>
    <cellStyle name="Comma 4 4 3 2 2 5" xfId="33792" xr:uid="{8FAFAB31-4DB9-453F-A864-8D028836A5F2}"/>
    <cellStyle name="Comma 4 4 3 2 3" xfId="4869" xr:uid="{561227D5-7718-47C4-B12B-E720E1036160}"/>
    <cellStyle name="Comma 4 4 3 2 3 2" xfId="12680" xr:uid="{D576F70A-80B4-4150-9910-E44356C24CDF}"/>
    <cellStyle name="Comma 4 4 3 2 3 2 2" xfId="28091" xr:uid="{D2FCE082-ABC4-46CA-9460-B479DAAFA6F8}"/>
    <cellStyle name="Comma 4 4 3 2 3 2 2 2" xfId="58915" xr:uid="{1CA9E177-55AC-4254-A7D7-BCABD50A21C7}"/>
    <cellStyle name="Comma 4 4 3 2 3 2 3" xfId="43505" xr:uid="{64D19430-330B-48C6-B7C6-E8FFE55CA937}"/>
    <cellStyle name="Comma 4 4 3 2 3 3" xfId="20282" xr:uid="{3E126F62-224E-4588-9FC0-4B097360F90C}"/>
    <cellStyle name="Comma 4 4 3 2 3 3 2" xfId="51106" xr:uid="{6BFCAC79-C5DC-4029-BD61-63EF0945EB99}"/>
    <cellStyle name="Comma 4 4 3 2 3 4" xfId="35696" xr:uid="{F1C5FA07-8C1C-445F-AC5D-2B37161CF0F4}"/>
    <cellStyle name="Comma 4 4 3 2 4" xfId="8877" xr:uid="{014F85A8-3B8A-423D-A08C-B9CE3469B7C0}"/>
    <cellStyle name="Comma 4 4 3 2 4 2" xfId="24288" xr:uid="{04D6FFAA-354F-4114-97DE-EDCD9ACA5230}"/>
    <cellStyle name="Comma 4 4 3 2 4 2 2" xfId="55112" xr:uid="{AE60B670-B889-416F-A179-F2FB8DE15EDD}"/>
    <cellStyle name="Comma 4 4 3 2 4 3" xfId="39702" xr:uid="{9F525F5F-59DD-4E3E-B4F2-71AAB833F6C5}"/>
    <cellStyle name="Comma 4 4 3 2 5" xfId="16479" xr:uid="{33AC01F2-7CF9-4AE5-9794-4B75E80F4F51}"/>
    <cellStyle name="Comma 4 4 3 2 5 2" xfId="47303" xr:uid="{6F7173FB-2FFF-4FE2-AD65-EF7906208A9D}"/>
    <cellStyle name="Comma 4 4 3 2 6" xfId="31893" xr:uid="{30E7402C-7F69-4AE4-8984-3C3EDA46E881}"/>
    <cellStyle name="Comma 4 4 3 3" xfId="1699" xr:uid="{FD1D4B7D-79F2-452A-945F-6665C059AC04}"/>
    <cellStyle name="Comma 4 4 3 3 2" xfId="3598" xr:uid="{391E55DB-9160-4199-95CC-A34660C2E472}"/>
    <cellStyle name="Comma 4 4 3 3 2 2" xfId="7401" xr:uid="{A5854042-65E2-4E2B-93B0-8AA8176EE120}"/>
    <cellStyle name="Comma 4 4 3 3 2 2 2" xfId="15212" xr:uid="{1813F4CA-0190-4A43-8EB6-B1698C69DAC5}"/>
    <cellStyle name="Comma 4 4 3 3 2 2 2 2" xfId="30623" xr:uid="{DADFE03B-01FE-4E69-B807-C05CDFBBD21E}"/>
    <cellStyle name="Comma 4 4 3 3 2 2 2 2 2" xfId="61447" xr:uid="{C1C6644A-D782-4CCB-B06F-DC3CE28D47E9}"/>
    <cellStyle name="Comma 4 4 3 3 2 2 2 3" xfId="46037" xr:uid="{6BE115D3-7BCA-4434-A8C2-F6BB275223E7}"/>
    <cellStyle name="Comma 4 4 3 3 2 2 3" xfId="22814" xr:uid="{11AAF15F-666E-4732-BBE9-6AF80D91CC22}"/>
    <cellStyle name="Comma 4 4 3 3 2 2 3 2" xfId="53638" xr:uid="{45D6DBB5-854D-4DEE-ACA2-35FDFEE89CC8}"/>
    <cellStyle name="Comma 4 4 3 3 2 2 4" xfId="38228" xr:uid="{69297372-CD3E-4596-8E96-2C26DEEDB0C0}"/>
    <cellStyle name="Comma 4 4 3 3 2 3" xfId="11409" xr:uid="{31BCEEA1-93E3-46EC-A9DF-C044124C610D}"/>
    <cellStyle name="Comma 4 4 3 3 2 3 2" xfId="26820" xr:uid="{804680DE-2369-4D1C-BFAD-E4D438BCD857}"/>
    <cellStyle name="Comma 4 4 3 3 2 3 2 2" xfId="57644" xr:uid="{EA6E46E7-BBCB-49CC-B2FD-18867C91847E}"/>
    <cellStyle name="Comma 4 4 3 3 2 3 3" xfId="42234" xr:uid="{9DB98017-F76D-4118-AFB4-1C16B56D962C}"/>
    <cellStyle name="Comma 4 4 3 3 2 4" xfId="19011" xr:uid="{C4894F04-F048-463C-ABA6-2F7BF1A2C983}"/>
    <cellStyle name="Comma 4 4 3 3 2 4 2" xfId="49835" xr:uid="{33B32608-5108-4B16-9E97-D146EEC45ECE}"/>
    <cellStyle name="Comma 4 4 3 3 2 5" xfId="34425" xr:uid="{02089B48-E556-4EE1-8E4C-9C9556D0AA22}"/>
    <cellStyle name="Comma 4 4 3 3 3" xfId="5502" xr:uid="{935BE317-92C9-4958-B1A1-96181C3EF5FA}"/>
    <cellStyle name="Comma 4 4 3 3 3 2" xfId="13313" xr:uid="{0D915D48-6A18-417C-846A-AB3949ED24A3}"/>
    <cellStyle name="Comma 4 4 3 3 3 2 2" xfId="28724" xr:uid="{A23497B6-C952-414C-95A0-EA40958D50C4}"/>
    <cellStyle name="Comma 4 4 3 3 3 2 2 2" xfId="59548" xr:uid="{F874A4A0-2B34-4DF4-AD02-4B678D64DA5C}"/>
    <cellStyle name="Comma 4 4 3 3 3 2 3" xfId="44138" xr:uid="{FC8E8D8F-44F1-4887-8FAF-726F562BCAA6}"/>
    <cellStyle name="Comma 4 4 3 3 3 3" xfId="20915" xr:uid="{188B0900-0B47-42E9-97DB-97CAFA3C4C93}"/>
    <cellStyle name="Comma 4 4 3 3 3 3 2" xfId="51739" xr:uid="{750DD6AB-F363-4959-8B8F-9BB7EF658FAA}"/>
    <cellStyle name="Comma 4 4 3 3 3 4" xfId="36329" xr:uid="{E44442F0-72E3-4C9C-98ED-431305E33F21}"/>
    <cellStyle name="Comma 4 4 3 3 4" xfId="9510" xr:uid="{885827FA-7899-4CC3-9191-FFBBE01E321B}"/>
    <cellStyle name="Comma 4 4 3 3 4 2" xfId="24921" xr:uid="{E9EA8E79-5F9F-438D-B858-7278EDBB212F}"/>
    <cellStyle name="Comma 4 4 3 3 4 2 2" xfId="55745" xr:uid="{DF13E8A7-2A31-468E-A184-5B6A0B479309}"/>
    <cellStyle name="Comma 4 4 3 3 4 3" xfId="40335" xr:uid="{AA524093-9215-4FD0-ADF7-335B0F30202A}"/>
    <cellStyle name="Comma 4 4 3 3 5" xfId="17112" xr:uid="{2CCC9C6F-0830-49A9-86FC-554E47FE3A50}"/>
    <cellStyle name="Comma 4 4 3 3 5 2" xfId="47936" xr:uid="{2572926A-D706-4781-80EC-49921932F9EB}"/>
    <cellStyle name="Comma 4 4 3 3 6" xfId="32526" xr:uid="{E60934AC-402C-497B-8EC2-C6D96DAD926C}"/>
    <cellStyle name="Comma 4 4 3 4" xfId="2332" xr:uid="{A9811F82-9B67-4F5A-84B9-34BD76D1C8E1}"/>
    <cellStyle name="Comma 4 4 3 4 2" xfId="6135" xr:uid="{E34EA377-2FF2-47DA-9409-DC4EE15052E5}"/>
    <cellStyle name="Comma 4 4 3 4 2 2" xfId="13946" xr:uid="{13C9D03C-2B60-46E9-98CD-71764050DCBB}"/>
    <cellStyle name="Comma 4 4 3 4 2 2 2" xfId="29357" xr:uid="{BC3023B4-3E86-4995-A236-BB589F0203D0}"/>
    <cellStyle name="Comma 4 4 3 4 2 2 2 2" xfId="60181" xr:uid="{84FFD5B0-2338-41D5-86A5-3A08721AC140}"/>
    <cellStyle name="Comma 4 4 3 4 2 2 3" xfId="44771" xr:uid="{B7E35C91-2C8B-46F2-A01F-3B62682B309B}"/>
    <cellStyle name="Comma 4 4 3 4 2 3" xfId="21548" xr:uid="{EF2B8033-14B2-4689-842C-FB81E68409BD}"/>
    <cellStyle name="Comma 4 4 3 4 2 3 2" xfId="52372" xr:uid="{71745FC3-3B53-45B7-AC93-1DD0B1AED075}"/>
    <cellStyle name="Comma 4 4 3 4 2 4" xfId="36962" xr:uid="{12A024F8-CA59-47C8-9C28-1C9095BF7418}"/>
    <cellStyle name="Comma 4 4 3 4 3" xfId="10143" xr:uid="{765325AC-E66B-4362-BEC2-4996CF4CB5B3}"/>
    <cellStyle name="Comma 4 4 3 4 3 2" xfId="25554" xr:uid="{12F7F7EC-E970-49CB-A8E0-F1571D7741B8}"/>
    <cellStyle name="Comma 4 4 3 4 3 2 2" xfId="56378" xr:uid="{B62AF9B8-E0B7-4C56-A3C7-7707B2372379}"/>
    <cellStyle name="Comma 4 4 3 4 3 3" xfId="40968" xr:uid="{B3899E2B-670E-42F2-A26C-158E15839370}"/>
    <cellStyle name="Comma 4 4 3 4 4" xfId="17745" xr:uid="{E08F6029-B7E6-4E12-A6A9-8EE38EE5E7F3}"/>
    <cellStyle name="Comma 4 4 3 4 4 2" xfId="48569" xr:uid="{54D687A5-23A1-42A1-B02F-8BB4A11D89BF}"/>
    <cellStyle name="Comma 4 4 3 4 5" xfId="33159" xr:uid="{1D082851-D79B-46BB-8D3A-21E58EFA6FFF}"/>
    <cellStyle name="Comma 4 4 3 5" xfId="4236" xr:uid="{20E0D3E4-D231-47E1-AB68-EE9A91DD4E20}"/>
    <cellStyle name="Comma 4 4 3 5 2" xfId="12047" xr:uid="{AE0D5CEC-E996-4824-8C06-62F1BC0C4E82}"/>
    <cellStyle name="Comma 4 4 3 5 2 2" xfId="27458" xr:uid="{41396959-1857-46EB-ACD8-BC81A21C9BB4}"/>
    <cellStyle name="Comma 4 4 3 5 2 2 2" xfId="58282" xr:uid="{FE0F09DD-FE49-4F5F-B149-57BE3BC47D9D}"/>
    <cellStyle name="Comma 4 4 3 5 2 3" xfId="42872" xr:uid="{61DFBFF9-8EC6-4EFF-AC94-B74B01842AD2}"/>
    <cellStyle name="Comma 4 4 3 5 3" xfId="19649" xr:uid="{FAACB15C-A6BE-4DF2-B0A1-6D0139400081}"/>
    <cellStyle name="Comma 4 4 3 5 3 2" xfId="50473" xr:uid="{47ACD9CC-91BC-4475-A18D-2739F483F113}"/>
    <cellStyle name="Comma 4 4 3 5 4" xfId="35063" xr:uid="{7168F21B-6520-4A0F-80F8-CE2C574EA5CB}"/>
    <cellStyle name="Comma 4 4 3 6" xfId="8244" xr:uid="{641EA714-3192-4D86-A82A-8874E9C825C3}"/>
    <cellStyle name="Comma 4 4 3 6 2" xfId="23655" xr:uid="{51D23D96-F501-4880-B05B-F144576B0722}"/>
    <cellStyle name="Comma 4 4 3 6 2 2" xfId="54479" xr:uid="{61F45E8F-4CD3-4BCE-AAA7-BAFFF5E46841}"/>
    <cellStyle name="Comma 4 4 3 6 3" xfId="39069" xr:uid="{3B8320D7-D145-40A8-9727-9EBA2FCB26E1}"/>
    <cellStyle name="Comma 4 4 3 7" xfId="15846" xr:uid="{FFD1F6F1-AD41-41A8-860C-C518561F844B}"/>
    <cellStyle name="Comma 4 4 3 7 2" xfId="46670" xr:uid="{4359C2B9-DCC2-4773-B437-01966191FA3F}"/>
    <cellStyle name="Comma 4 4 3 8" xfId="31260" xr:uid="{264E9CE2-332F-4A94-813A-904FA387642C}"/>
    <cellStyle name="Comma 4 4 4" xfId="853" xr:uid="{9CDE8DC4-B706-4313-8638-CF296C4985AB}"/>
    <cellStyle name="Comma 4 4 4 2" xfId="2752" xr:uid="{76728248-9B37-478A-BF4D-EB2B21BC755E}"/>
    <cellStyle name="Comma 4 4 4 2 2" xfId="6555" xr:uid="{E0BDEB44-09AF-40E6-A6C5-DF8A350A04D9}"/>
    <cellStyle name="Comma 4 4 4 2 2 2" xfId="14366" xr:uid="{B3085552-E98A-4705-94BF-45760305ADA1}"/>
    <cellStyle name="Comma 4 4 4 2 2 2 2" xfId="29777" xr:uid="{196B152C-5AEF-4342-A099-5FB49C806DC4}"/>
    <cellStyle name="Comma 4 4 4 2 2 2 2 2" xfId="60601" xr:uid="{F357A91A-DC50-4990-84B3-DF9437A6C4E2}"/>
    <cellStyle name="Comma 4 4 4 2 2 2 3" xfId="45191" xr:uid="{DC3E34AC-108D-42C4-8502-5697FD9D88BA}"/>
    <cellStyle name="Comma 4 4 4 2 2 3" xfId="21968" xr:uid="{83AE1920-2AB3-43FF-8F3D-7B717EA8E13F}"/>
    <cellStyle name="Comma 4 4 4 2 2 3 2" xfId="52792" xr:uid="{7ABF21FF-F41E-4971-89D1-7259A6FABD7F}"/>
    <cellStyle name="Comma 4 4 4 2 2 4" xfId="37382" xr:uid="{194805EC-0DB5-47D9-BB99-D1B170F7C3D8}"/>
    <cellStyle name="Comma 4 4 4 2 3" xfId="10563" xr:uid="{9E44E16C-E19F-420E-8D5C-25FEEB852035}"/>
    <cellStyle name="Comma 4 4 4 2 3 2" xfId="25974" xr:uid="{9AE22B71-58C7-4F3F-9ED6-3A8008E482F0}"/>
    <cellStyle name="Comma 4 4 4 2 3 2 2" xfId="56798" xr:uid="{228F9184-4565-4B3E-AEE6-65F06AE2BD82}"/>
    <cellStyle name="Comma 4 4 4 2 3 3" xfId="41388" xr:uid="{22D22635-A711-43AD-9FE0-9082ED919A1F}"/>
    <cellStyle name="Comma 4 4 4 2 4" xfId="18165" xr:uid="{53FEC244-E654-4184-85AC-1661FF61EBC5}"/>
    <cellStyle name="Comma 4 4 4 2 4 2" xfId="48989" xr:uid="{8BEDD957-F44D-40CC-84B2-434BF5E32A32}"/>
    <cellStyle name="Comma 4 4 4 2 5" xfId="33579" xr:uid="{CA4E1F8B-789B-445B-9477-D2BD41A77B05}"/>
    <cellStyle name="Comma 4 4 4 3" xfId="4656" xr:uid="{E9A3495C-4F34-49FA-BCB9-FC6A63E86889}"/>
    <cellStyle name="Comma 4 4 4 3 2" xfId="12467" xr:uid="{A8DA54AC-99AD-4BCE-818F-16D2FC2B2830}"/>
    <cellStyle name="Comma 4 4 4 3 2 2" xfId="27878" xr:uid="{633BAD48-7F04-4A7C-9F9C-8ACF99BCB856}"/>
    <cellStyle name="Comma 4 4 4 3 2 2 2" xfId="58702" xr:uid="{77BFB91E-14AC-48FB-A713-C908B1B58705}"/>
    <cellStyle name="Comma 4 4 4 3 2 3" xfId="43292" xr:uid="{80CBD3DA-8913-46F3-8006-D5CF21598F87}"/>
    <cellStyle name="Comma 4 4 4 3 3" xfId="20069" xr:uid="{B296A54A-CEC4-41DA-9BEF-C53A94FC7EDD}"/>
    <cellStyle name="Comma 4 4 4 3 3 2" xfId="50893" xr:uid="{A55E0815-976D-4748-B27A-DC3B6D3E5548}"/>
    <cellStyle name="Comma 4 4 4 3 4" xfId="35483" xr:uid="{A3BF3B92-9AC4-4C84-ADC8-CC8392648580}"/>
    <cellStyle name="Comma 4 4 4 4" xfId="8664" xr:uid="{CCA8E8B7-9E79-4E1D-A3DB-80B394C007D0}"/>
    <cellStyle name="Comma 4 4 4 4 2" xfId="24075" xr:uid="{2A992648-0758-4791-B638-28B575BD1E63}"/>
    <cellStyle name="Comma 4 4 4 4 2 2" xfId="54899" xr:uid="{960E7A7E-721A-4493-BC4C-C06ACADCCCE9}"/>
    <cellStyle name="Comma 4 4 4 4 3" xfId="39489" xr:uid="{53E917A3-CEEF-4BEC-9CE9-0B9DFF241ACB}"/>
    <cellStyle name="Comma 4 4 4 5" xfId="16266" xr:uid="{74DE9E37-8F17-47F7-AFD9-9DCA6267C189}"/>
    <cellStyle name="Comma 4 4 4 5 2" xfId="47090" xr:uid="{A54C5A2E-1D9D-4E86-AB30-D971200A6223}"/>
    <cellStyle name="Comma 4 4 4 6" xfId="31680" xr:uid="{59A7CB72-4016-4984-8E5D-1D63E3730EAF}"/>
    <cellStyle name="Comma 4 4 5" xfId="1486" xr:uid="{BC1AB4A6-1251-4978-AB61-9496803F9B2E}"/>
    <cellStyle name="Comma 4 4 5 2" xfId="3385" xr:uid="{22A5A764-24B2-4D89-8DF1-12449C48A199}"/>
    <cellStyle name="Comma 4 4 5 2 2" xfId="7188" xr:uid="{A0B56894-DF8D-4108-8552-7A76BC137D08}"/>
    <cellStyle name="Comma 4 4 5 2 2 2" xfId="14999" xr:uid="{04E0FD70-3D76-4172-8029-D21E264BE728}"/>
    <cellStyle name="Comma 4 4 5 2 2 2 2" xfId="30410" xr:uid="{096D5C2E-1E00-483B-AAFC-0FFA66806B6A}"/>
    <cellStyle name="Comma 4 4 5 2 2 2 2 2" xfId="61234" xr:uid="{1BA396FE-FB0A-4F88-AA9C-BB3E5E3B9A96}"/>
    <cellStyle name="Comma 4 4 5 2 2 2 3" xfId="45824" xr:uid="{6CD47BC2-B8F5-4228-903B-969AEEBF8DA7}"/>
    <cellStyle name="Comma 4 4 5 2 2 3" xfId="22601" xr:uid="{8D3776BC-985C-4C19-9CDA-81AEF143FD59}"/>
    <cellStyle name="Comma 4 4 5 2 2 3 2" xfId="53425" xr:uid="{91FFAC41-5BB4-4C4D-9737-3F522C6D461C}"/>
    <cellStyle name="Comma 4 4 5 2 2 4" xfId="38015" xr:uid="{C84DFF38-CA36-429A-8F57-E9ECF91055CD}"/>
    <cellStyle name="Comma 4 4 5 2 3" xfId="11196" xr:uid="{3A35C60A-7E51-4ACD-9667-D85346D12F0F}"/>
    <cellStyle name="Comma 4 4 5 2 3 2" xfId="26607" xr:uid="{8F9904F9-5358-4683-8A72-A0B28DA9418E}"/>
    <cellStyle name="Comma 4 4 5 2 3 2 2" xfId="57431" xr:uid="{E61F76F8-8F71-4B8D-8C28-FEE08EF6101F}"/>
    <cellStyle name="Comma 4 4 5 2 3 3" xfId="42021" xr:uid="{1BE62D31-148B-4918-988C-06622774B1FC}"/>
    <cellStyle name="Comma 4 4 5 2 4" xfId="18798" xr:uid="{5D2FC27F-70A7-4BF3-97B9-EA300944E956}"/>
    <cellStyle name="Comma 4 4 5 2 4 2" xfId="49622" xr:uid="{AC2D18A8-988A-4C4E-B022-127009AEEB88}"/>
    <cellStyle name="Comma 4 4 5 2 5" xfId="34212" xr:uid="{738896B3-66D3-41CF-9C5B-AD8A407F3C8F}"/>
    <cellStyle name="Comma 4 4 5 3" xfId="5289" xr:uid="{3C72D619-EDA1-49BC-8BD1-268E78A88109}"/>
    <cellStyle name="Comma 4 4 5 3 2" xfId="13100" xr:uid="{5057DFF5-2D35-43DE-91C9-02D8B48755C5}"/>
    <cellStyle name="Comma 4 4 5 3 2 2" xfId="28511" xr:uid="{05E41E32-0B18-49E2-89E7-F7E7FE857FE3}"/>
    <cellStyle name="Comma 4 4 5 3 2 2 2" xfId="59335" xr:uid="{94A32DF2-93EB-44C4-8E9A-7356155E9CC1}"/>
    <cellStyle name="Comma 4 4 5 3 2 3" xfId="43925" xr:uid="{2C273719-9B80-443F-AEB8-8AA313EF387E}"/>
    <cellStyle name="Comma 4 4 5 3 3" xfId="20702" xr:uid="{CED4504D-7E36-4000-9E77-051E2FDB54D3}"/>
    <cellStyle name="Comma 4 4 5 3 3 2" xfId="51526" xr:uid="{642C7D68-DEF9-4135-B008-B819778821F7}"/>
    <cellStyle name="Comma 4 4 5 3 4" xfId="36116" xr:uid="{326D942C-AA97-49D6-8425-6047CC9A3885}"/>
    <cellStyle name="Comma 4 4 5 4" xfId="9297" xr:uid="{A4FD1D15-EB03-48F4-B995-9979B1E737A8}"/>
    <cellStyle name="Comma 4 4 5 4 2" xfId="24708" xr:uid="{B5808DAE-660B-415F-B76D-FC82A602E580}"/>
    <cellStyle name="Comma 4 4 5 4 2 2" xfId="55532" xr:uid="{735B32A9-B347-46D5-B3FA-4E4030E72ACF}"/>
    <cellStyle name="Comma 4 4 5 4 3" xfId="40122" xr:uid="{395E0D89-A4F5-4B46-9E1B-34C5A4BE7E64}"/>
    <cellStyle name="Comma 4 4 5 5" xfId="16899" xr:uid="{53248B75-E6CB-4E76-831E-DDB07D3FEB8A}"/>
    <cellStyle name="Comma 4 4 5 5 2" xfId="47723" xr:uid="{6CC45881-35A9-46C2-8C2B-693B013B9F99}"/>
    <cellStyle name="Comma 4 4 5 6" xfId="32313" xr:uid="{122A2AC1-5D3A-4AE1-AF21-7BBB8D47F6A4}"/>
    <cellStyle name="Comma 4 4 6" xfId="2119" xr:uid="{0FD3A66B-53DE-47C7-A740-298E4D5E4E52}"/>
    <cellStyle name="Comma 4 4 6 2" xfId="5922" xr:uid="{FC21049E-0D2A-48DB-B901-2F596C49DBF4}"/>
    <cellStyle name="Comma 4 4 6 2 2" xfId="13733" xr:uid="{51766E1E-85E7-4DF9-A8B8-C1B21EE70E42}"/>
    <cellStyle name="Comma 4 4 6 2 2 2" xfId="29144" xr:uid="{B201A1AF-C4DD-4A5F-BCA0-E4D0D2F71556}"/>
    <cellStyle name="Comma 4 4 6 2 2 2 2" xfId="59968" xr:uid="{56660A93-92CA-4304-A6B2-78C84BCC8EA5}"/>
    <cellStyle name="Comma 4 4 6 2 2 3" xfId="44558" xr:uid="{C2E4EFDC-99ED-468C-A023-32BDC7A1A15E}"/>
    <cellStyle name="Comma 4 4 6 2 3" xfId="21335" xr:uid="{9D1DF5B4-C641-409C-8C66-FAAFBC7BEFCF}"/>
    <cellStyle name="Comma 4 4 6 2 3 2" xfId="52159" xr:uid="{CBBFE5EF-217E-44C7-B8A5-E2938E794974}"/>
    <cellStyle name="Comma 4 4 6 2 4" xfId="36749" xr:uid="{C8023198-091C-4364-BFC1-E20D92C61BE2}"/>
    <cellStyle name="Comma 4 4 6 3" xfId="9930" xr:uid="{63436770-B0BB-4C19-85CF-D9D5D43DA02D}"/>
    <cellStyle name="Comma 4 4 6 3 2" xfId="25341" xr:uid="{2D408DCD-1EAC-4B67-B2BB-26208EED4CD3}"/>
    <cellStyle name="Comma 4 4 6 3 2 2" xfId="56165" xr:uid="{0B7DC808-5068-477A-AF33-19C8C7B935EC}"/>
    <cellStyle name="Comma 4 4 6 3 3" xfId="40755" xr:uid="{E5DF71CF-B227-4446-BB9B-3E4184C078DE}"/>
    <cellStyle name="Comma 4 4 6 4" xfId="17532" xr:uid="{B6EEBF85-836D-4738-84C9-CD53B8796101}"/>
    <cellStyle name="Comma 4 4 6 4 2" xfId="48356" xr:uid="{EE565A73-5D60-453C-AB94-6F348EDAF80B}"/>
    <cellStyle name="Comma 4 4 6 5" xfId="32946" xr:uid="{A001055F-EE7A-4E53-91C5-B02DFD958640}"/>
    <cellStyle name="Comma 4 4 7" xfId="4023" xr:uid="{D012398B-48E9-41A5-8370-F109477982EE}"/>
    <cellStyle name="Comma 4 4 7 2" xfId="11834" xr:uid="{CB6C7085-B7C3-4B0C-90A0-404869F66D49}"/>
    <cellStyle name="Comma 4 4 7 2 2" xfId="27245" xr:uid="{DD35471D-D644-4AF0-8218-4C1BE53FB58A}"/>
    <cellStyle name="Comma 4 4 7 2 2 2" xfId="58069" xr:uid="{03F7CCAB-C8D6-48FA-9563-45EE47E6F495}"/>
    <cellStyle name="Comma 4 4 7 2 3" xfId="42659" xr:uid="{9BC47819-CE0B-4937-9258-2F6B3E38B853}"/>
    <cellStyle name="Comma 4 4 7 3" xfId="19436" xr:uid="{F199C06E-8180-43F3-9ADD-13634430E942}"/>
    <cellStyle name="Comma 4 4 7 3 2" xfId="50260" xr:uid="{C26BC74D-0858-41F9-8B03-F0A2E37D0AE4}"/>
    <cellStyle name="Comma 4 4 7 4" xfId="34850" xr:uid="{A493631D-BA76-413C-9706-35E6EBAEFA9C}"/>
    <cellStyle name="Comma 4 4 8" xfId="8031" xr:uid="{8F0C10A3-BF09-4F1F-9855-8495CC628935}"/>
    <cellStyle name="Comma 4 4 8 2" xfId="23442" xr:uid="{7AE03792-4783-4E09-A125-CBFB10479FFA}"/>
    <cellStyle name="Comma 4 4 8 2 2" xfId="54266" xr:uid="{3BFC3FCA-E33C-448C-9C9B-F9ABE1A2C460}"/>
    <cellStyle name="Comma 4 4 8 3" xfId="38856" xr:uid="{CD8CADF5-E163-499C-A519-ADFF5B2ED645}"/>
    <cellStyle name="Comma 4 4 9" xfId="7822" xr:uid="{23DBE08A-F172-4988-9317-101810B11C7E}"/>
    <cellStyle name="Comma 4 4 9 2" xfId="23233" xr:uid="{FB368FB1-A5AC-42F3-9BB1-6CEB04D521C5}"/>
    <cellStyle name="Comma 4 4 9 2 2" xfId="54057" xr:uid="{C72C56E4-0CA9-4025-B040-E995A1686FC4}"/>
    <cellStyle name="Comma 4 4 9 3" xfId="38647" xr:uid="{BE282FCF-A7B2-435D-AF48-9F0B12C627A6}"/>
    <cellStyle name="Comma 4 5" xfId="139" xr:uid="{0CF27105-4762-46BB-86E1-5CBA2F741774}"/>
    <cellStyle name="Comma 4 5 10" xfId="15553" xr:uid="{09ADD1AA-CE2D-4828-882F-71971EF13B1C}"/>
    <cellStyle name="Comma 4 5 10 2" xfId="46377" xr:uid="{3867ED34-07D7-4E47-836A-5645DB72021C}"/>
    <cellStyle name="Comma 4 5 11" xfId="30967" xr:uid="{79E6D780-7C84-4270-B2C0-76CAF4DFA698}"/>
    <cellStyle name="Comma 4 5 2" xfId="562" xr:uid="{385EABD6-50CC-4263-BED4-28345C79A5DA}"/>
    <cellStyle name="Comma 4 5 2 2" xfId="1195" xr:uid="{3AB4923E-B166-4ED8-A2AF-E70C7DAD7315}"/>
    <cellStyle name="Comma 4 5 2 2 2" xfId="3094" xr:uid="{6410D05A-0E4F-4860-9751-803FEBFFA0A7}"/>
    <cellStyle name="Comma 4 5 2 2 2 2" xfId="6897" xr:uid="{62C9D4E8-64D2-43F6-9B4E-6798F7CDF40A}"/>
    <cellStyle name="Comma 4 5 2 2 2 2 2" xfId="14708" xr:uid="{EA7D0F46-7C4D-452B-9EC7-2B869767531A}"/>
    <cellStyle name="Comma 4 5 2 2 2 2 2 2" xfId="30119" xr:uid="{49932141-2A77-475F-A006-1C0E9D608245}"/>
    <cellStyle name="Comma 4 5 2 2 2 2 2 2 2" xfId="60943" xr:uid="{7967795C-B742-486A-B96D-4A27F1D86223}"/>
    <cellStyle name="Comma 4 5 2 2 2 2 2 3" xfId="45533" xr:uid="{7662CD63-41A7-403D-B908-9BB820EBC224}"/>
    <cellStyle name="Comma 4 5 2 2 2 2 3" xfId="22310" xr:uid="{E9C77B94-6D88-4CA3-A0EA-60F76EF58BF7}"/>
    <cellStyle name="Comma 4 5 2 2 2 2 3 2" xfId="53134" xr:uid="{46A3DDFF-E8AA-4536-A409-C8731A753DAA}"/>
    <cellStyle name="Comma 4 5 2 2 2 2 4" xfId="37724" xr:uid="{29F09280-4353-4AA3-9F2D-B9AA8CB2FD4F}"/>
    <cellStyle name="Comma 4 5 2 2 2 3" xfId="10905" xr:uid="{50F8082B-2C4B-4300-9F1C-D1A804221375}"/>
    <cellStyle name="Comma 4 5 2 2 2 3 2" xfId="26316" xr:uid="{C5826A39-CF49-4597-93EA-48F7407E7C0B}"/>
    <cellStyle name="Comma 4 5 2 2 2 3 2 2" xfId="57140" xr:uid="{24B0E89B-3AA0-4731-AA3B-CBCDA938F5D5}"/>
    <cellStyle name="Comma 4 5 2 2 2 3 3" xfId="41730" xr:uid="{D8DCCA1E-A9F0-4A84-B91F-BD196A0EB1F6}"/>
    <cellStyle name="Comma 4 5 2 2 2 4" xfId="18507" xr:uid="{57A8EB5F-2D80-4503-ACDB-93D93117D7D6}"/>
    <cellStyle name="Comma 4 5 2 2 2 4 2" xfId="49331" xr:uid="{A37E7E36-C81C-41A8-8059-6FA28238A445}"/>
    <cellStyle name="Comma 4 5 2 2 2 5" xfId="33921" xr:uid="{060576A7-B98E-4AD2-B97B-D72D4B793F04}"/>
    <cellStyle name="Comma 4 5 2 2 3" xfId="4998" xr:uid="{1C7BD7F3-7138-46FA-BF49-CFD771B5B3A5}"/>
    <cellStyle name="Comma 4 5 2 2 3 2" xfId="12809" xr:uid="{72F6DF09-A2ED-4EDD-AC6E-324A797D69CF}"/>
    <cellStyle name="Comma 4 5 2 2 3 2 2" xfId="28220" xr:uid="{24216627-3AAB-4E92-A469-7BA218210D36}"/>
    <cellStyle name="Comma 4 5 2 2 3 2 2 2" xfId="59044" xr:uid="{D7BC37D5-2DD8-48F6-8181-E58630AD7C50}"/>
    <cellStyle name="Comma 4 5 2 2 3 2 3" xfId="43634" xr:uid="{8CC2E744-3A46-4EC4-82DA-55AFEE6DE2D7}"/>
    <cellStyle name="Comma 4 5 2 2 3 3" xfId="20411" xr:uid="{88A2872A-E66C-4CEB-AEC8-46CAFFA65654}"/>
    <cellStyle name="Comma 4 5 2 2 3 3 2" xfId="51235" xr:uid="{C7A6813F-DF26-40F2-A024-415106929B27}"/>
    <cellStyle name="Comma 4 5 2 2 3 4" xfId="35825" xr:uid="{AFBA1AE2-0C08-4D8F-82CC-C103DE45C20E}"/>
    <cellStyle name="Comma 4 5 2 2 4" xfId="9006" xr:uid="{68C5F14E-D0DB-4021-8D2F-DFD6D8E95784}"/>
    <cellStyle name="Comma 4 5 2 2 4 2" xfId="24417" xr:uid="{B251C2B2-F234-4F70-939C-DB29028407D4}"/>
    <cellStyle name="Comma 4 5 2 2 4 2 2" xfId="55241" xr:uid="{BDD7738C-3325-4948-B310-12C8BF01A3BD}"/>
    <cellStyle name="Comma 4 5 2 2 4 3" xfId="39831" xr:uid="{24CD4082-3130-45A9-B116-38A9F9671E32}"/>
    <cellStyle name="Comma 4 5 2 2 5" xfId="16608" xr:uid="{2695679A-DF6C-4387-A79E-A768F5134AA5}"/>
    <cellStyle name="Comma 4 5 2 2 5 2" xfId="47432" xr:uid="{6C602935-E9C9-4125-88D5-BD47715E69DD}"/>
    <cellStyle name="Comma 4 5 2 2 6" xfId="32022" xr:uid="{172BD0D0-D248-4210-A018-D232A4D25D66}"/>
    <cellStyle name="Comma 4 5 2 3" xfId="1828" xr:uid="{54B4D9A9-A594-4A62-AC59-EC442F15F28B}"/>
    <cellStyle name="Comma 4 5 2 3 2" xfId="3727" xr:uid="{5FBD47F8-8D52-4F39-99FE-3E314803B914}"/>
    <cellStyle name="Comma 4 5 2 3 2 2" xfId="7530" xr:uid="{71C2C52E-5173-4C32-AA87-95DAE3E34E31}"/>
    <cellStyle name="Comma 4 5 2 3 2 2 2" xfId="15341" xr:uid="{CE683402-27E1-4803-A528-1047DFDE4298}"/>
    <cellStyle name="Comma 4 5 2 3 2 2 2 2" xfId="30752" xr:uid="{C664291D-FFED-4A45-B51C-56096D7FBA59}"/>
    <cellStyle name="Comma 4 5 2 3 2 2 2 2 2" xfId="61576" xr:uid="{6533F9F4-73CF-481B-8E62-51FD031F6708}"/>
    <cellStyle name="Comma 4 5 2 3 2 2 2 3" xfId="46166" xr:uid="{09DC22F2-279F-4E32-9085-ACE0C5ACE432}"/>
    <cellStyle name="Comma 4 5 2 3 2 2 3" xfId="22943" xr:uid="{E97042EB-2E9E-428D-9126-C73EAD7C74EC}"/>
    <cellStyle name="Comma 4 5 2 3 2 2 3 2" xfId="53767" xr:uid="{4D054945-6A6A-4918-B59D-94DCB3D9E566}"/>
    <cellStyle name="Comma 4 5 2 3 2 2 4" xfId="38357" xr:uid="{5751406D-F2CE-4450-BE9C-78DB3053CB5F}"/>
    <cellStyle name="Comma 4 5 2 3 2 3" xfId="11538" xr:uid="{C02C51CE-4F28-4848-897F-A599F5200DE5}"/>
    <cellStyle name="Comma 4 5 2 3 2 3 2" xfId="26949" xr:uid="{15999F85-E703-484F-ACB9-6B514043AC26}"/>
    <cellStyle name="Comma 4 5 2 3 2 3 2 2" xfId="57773" xr:uid="{E3CBCA39-BF5A-4930-8A3C-78CC01133B02}"/>
    <cellStyle name="Comma 4 5 2 3 2 3 3" xfId="42363" xr:uid="{22EE7DE0-A19A-4A25-8C44-7DACAB15DAE5}"/>
    <cellStyle name="Comma 4 5 2 3 2 4" xfId="19140" xr:uid="{874880EF-B923-4F1F-BE1B-A8D2843B45D2}"/>
    <cellStyle name="Comma 4 5 2 3 2 4 2" xfId="49964" xr:uid="{6BD563C9-989F-48EE-B057-CC9B376C121B}"/>
    <cellStyle name="Comma 4 5 2 3 2 5" xfId="34554" xr:uid="{8D27CAEF-F3A3-4127-BDF1-C77E19A84ED1}"/>
    <cellStyle name="Comma 4 5 2 3 3" xfId="5631" xr:uid="{DFBCAC42-1BA1-491C-B060-906D3A029339}"/>
    <cellStyle name="Comma 4 5 2 3 3 2" xfId="13442" xr:uid="{1E3AD530-2789-40F0-AE3C-E1C4C66F65FD}"/>
    <cellStyle name="Comma 4 5 2 3 3 2 2" xfId="28853" xr:uid="{225FA3AB-81D3-471B-90D0-0EF7B5C73651}"/>
    <cellStyle name="Comma 4 5 2 3 3 2 2 2" xfId="59677" xr:uid="{27B6BC50-CBBC-4879-B561-96B41F135B2F}"/>
    <cellStyle name="Comma 4 5 2 3 3 2 3" xfId="44267" xr:uid="{C39BA031-C7E9-4DF9-A181-BEF68B23AECD}"/>
    <cellStyle name="Comma 4 5 2 3 3 3" xfId="21044" xr:uid="{4809F29B-2E77-4D59-B81A-45D7161B555B}"/>
    <cellStyle name="Comma 4 5 2 3 3 3 2" xfId="51868" xr:uid="{6949419D-CD63-4C33-82CF-23E07E6B4B4B}"/>
    <cellStyle name="Comma 4 5 2 3 3 4" xfId="36458" xr:uid="{9AEE858C-5615-4573-9CA0-1C9728F84D0C}"/>
    <cellStyle name="Comma 4 5 2 3 4" xfId="9639" xr:uid="{D3BC8174-BDA1-43F2-97BB-90A17027AFD7}"/>
    <cellStyle name="Comma 4 5 2 3 4 2" xfId="25050" xr:uid="{ECF77819-6A7E-46A5-B4F5-885A85C03AC0}"/>
    <cellStyle name="Comma 4 5 2 3 4 2 2" xfId="55874" xr:uid="{0A765328-EF57-4F81-A106-63A56F97CD7D}"/>
    <cellStyle name="Comma 4 5 2 3 4 3" xfId="40464" xr:uid="{A51DD8A1-7A15-4688-8537-C340C4706F1A}"/>
    <cellStyle name="Comma 4 5 2 3 5" xfId="17241" xr:uid="{AE04E39A-7F9D-4F2E-A1C8-18AB7A275A1B}"/>
    <cellStyle name="Comma 4 5 2 3 5 2" xfId="48065" xr:uid="{B5A7481C-7802-4BFE-91F9-937BC5BBA0E6}"/>
    <cellStyle name="Comma 4 5 2 3 6" xfId="32655" xr:uid="{2DACFE54-BF23-4677-B6E3-A4169582C8F5}"/>
    <cellStyle name="Comma 4 5 2 4" xfId="2461" xr:uid="{AC5B737D-D3DB-4B1A-B520-18B5D2EE21F1}"/>
    <cellStyle name="Comma 4 5 2 4 2" xfId="6264" xr:uid="{5CBB74FA-6966-4933-A590-5318AB2CE1E9}"/>
    <cellStyle name="Comma 4 5 2 4 2 2" xfId="14075" xr:uid="{E7960A5B-7BB5-4E6D-81ED-C0737B642A9A}"/>
    <cellStyle name="Comma 4 5 2 4 2 2 2" xfId="29486" xr:uid="{685DCC84-17A1-45FB-B913-AAF3721111E6}"/>
    <cellStyle name="Comma 4 5 2 4 2 2 2 2" xfId="60310" xr:uid="{C57A17B1-12F7-4434-8FFF-42B2E51190E2}"/>
    <cellStyle name="Comma 4 5 2 4 2 2 3" xfId="44900" xr:uid="{1676FC86-5E15-48C6-894B-78C44557F0BD}"/>
    <cellStyle name="Comma 4 5 2 4 2 3" xfId="21677" xr:uid="{778959BA-5C68-4F41-8A29-B54611A321A6}"/>
    <cellStyle name="Comma 4 5 2 4 2 3 2" xfId="52501" xr:uid="{860E9E52-3AA8-4C53-B9BA-C592F9CCC148}"/>
    <cellStyle name="Comma 4 5 2 4 2 4" xfId="37091" xr:uid="{B40E6C9D-1494-49A1-933A-98F389702420}"/>
    <cellStyle name="Comma 4 5 2 4 3" xfId="10272" xr:uid="{B5DD7BED-5929-462E-81A5-DC73A5652CBC}"/>
    <cellStyle name="Comma 4 5 2 4 3 2" xfId="25683" xr:uid="{443AAD53-2717-41BA-99F9-6D9A25F8084B}"/>
    <cellStyle name="Comma 4 5 2 4 3 2 2" xfId="56507" xr:uid="{6A8DD15F-8605-4ED5-B186-A39A0B0BD103}"/>
    <cellStyle name="Comma 4 5 2 4 3 3" xfId="41097" xr:uid="{870D6419-29EC-45EE-A3AC-37D629370DC0}"/>
    <cellStyle name="Comma 4 5 2 4 4" xfId="17874" xr:uid="{C95B4854-1FE0-4466-88F7-371FAE2CC046}"/>
    <cellStyle name="Comma 4 5 2 4 4 2" xfId="48698" xr:uid="{C81BD7DB-7176-4FBF-9804-FEEECA1D3538}"/>
    <cellStyle name="Comma 4 5 2 4 5" xfId="33288" xr:uid="{9EBC3319-A307-4D07-A286-4124254C8047}"/>
    <cellStyle name="Comma 4 5 2 5" xfId="4365" xr:uid="{612E72E3-A1BF-47C1-BBB8-411D17BEF3C2}"/>
    <cellStyle name="Comma 4 5 2 5 2" xfId="12176" xr:uid="{E8A57393-5054-417C-88A7-FE5D26632611}"/>
    <cellStyle name="Comma 4 5 2 5 2 2" xfId="27587" xr:uid="{EB00338E-2800-457C-941E-2E8ECEED738D}"/>
    <cellStyle name="Comma 4 5 2 5 2 2 2" xfId="58411" xr:uid="{39113F63-8053-40AA-88DA-D245105D7FA0}"/>
    <cellStyle name="Comma 4 5 2 5 2 3" xfId="43001" xr:uid="{3389CD95-E6CF-4CF2-871B-C7831A196661}"/>
    <cellStyle name="Comma 4 5 2 5 3" xfId="19778" xr:uid="{1DAA747A-DA68-4ED1-891B-86D3EE6FF988}"/>
    <cellStyle name="Comma 4 5 2 5 3 2" xfId="50602" xr:uid="{936A2CAE-9777-41FD-BC19-CA3D4B29BE86}"/>
    <cellStyle name="Comma 4 5 2 5 4" xfId="35192" xr:uid="{80724BBB-1BD6-4CCC-A052-2A36969D61EC}"/>
    <cellStyle name="Comma 4 5 2 6" xfId="8373" xr:uid="{20C46559-2570-4E4E-B30D-A7EC9418F3EE}"/>
    <cellStyle name="Comma 4 5 2 6 2" xfId="23784" xr:uid="{EA201A83-48A5-40AC-A512-A9D5D6A9CD7B}"/>
    <cellStyle name="Comma 4 5 2 6 2 2" xfId="54608" xr:uid="{8A1747FE-462B-41C8-8C82-8FC1B055C9DA}"/>
    <cellStyle name="Comma 4 5 2 6 3" xfId="39198" xr:uid="{F09399E4-F95A-4731-9808-42595733273C}"/>
    <cellStyle name="Comma 4 5 2 7" xfId="15975" xr:uid="{CF5CB16F-87F3-40E1-AB62-952C8003D805}"/>
    <cellStyle name="Comma 4 5 2 7 2" xfId="46799" xr:uid="{E6E2528F-8739-4E89-BF54-C266F991E0D1}"/>
    <cellStyle name="Comma 4 5 2 8" xfId="31389" xr:uid="{B56588A7-ED66-41E3-930B-C7215E306C93}"/>
    <cellStyle name="Comma 4 5 3" xfId="353" xr:uid="{E03BDBFE-EB88-41F1-8E4F-21028E0E8C5A}"/>
    <cellStyle name="Comma 4 5 3 2" xfId="986" xr:uid="{D97C2F47-9DB7-4AEA-8EAA-54D5BBF2106B}"/>
    <cellStyle name="Comma 4 5 3 2 2" xfId="2885" xr:uid="{19AC81D5-9B55-49AD-8E97-DAE100E004F1}"/>
    <cellStyle name="Comma 4 5 3 2 2 2" xfId="6688" xr:uid="{11524202-E059-431A-A8C6-A1EEC3171E85}"/>
    <cellStyle name="Comma 4 5 3 2 2 2 2" xfId="14499" xr:uid="{D3128FB3-A8EE-46F6-AFF5-622BC0ABD9C2}"/>
    <cellStyle name="Comma 4 5 3 2 2 2 2 2" xfId="29910" xr:uid="{990D87CD-03CE-4572-9A3B-6E1F031DB07D}"/>
    <cellStyle name="Comma 4 5 3 2 2 2 2 2 2" xfId="60734" xr:uid="{2B1398A0-A3A8-484B-93BF-36E3C6553850}"/>
    <cellStyle name="Comma 4 5 3 2 2 2 2 3" xfId="45324" xr:uid="{7DC34820-0CED-4A2C-8534-2F124FE776CE}"/>
    <cellStyle name="Comma 4 5 3 2 2 2 3" xfId="22101" xr:uid="{ACF7F660-A4D5-4C98-A156-A65C67D1178B}"/>
    <cellStyle name="Comma 4 5 3 2 2 2 3 2" xfId="52925" xr:uid="{7105955A-BF04-466B-94EE-A90F3F571832}"/>
    <cellStyle name="Comma 4 5 3 2 2 2 4" xfId="37515" xr:uid="{ACC6E34E-08E2-482C-A6DF-6ACE40048AB4}"/>
    <cellStyle name="Comma 4 5 3 2 2 3" xfId="10696" xr:uid="{D8B50DFA-8ED4-43A2-9048-DF51C817E626}"/>
    <cellStyle name="Comma 4 5 3 2 2 3 2" xfId="26107" xr:uid="{180BB8F3-C2ED-4C5C-8C6E-B5AF49994AAA}"/>
    <cellStyle name="Comma 4 5 3 2 2 3 2 2" xfId="56931" xr:uid="{6A969894-258D-4481-A7FF-683078672256}"/>
    <cellStyle name="Comma 4 5 3 2 2 3 3" xfId="41521" xr:uid="{D8E4C7B7-0431-431E-AC75-7B7CBA9CDC87}"/>
    <cellStyle name="Comma 4 5 3 2 2 4" xfId="18298" xr:uid="{8C0DF5B9-206F-4C54-A868-4FC2C2B1CC06}"/>
    <cellStyle name="Comma 4 5 3 2 2 4 2" xfId="49122" xr:uid="{2F854681-46E3-4586-82C9-3DC18CD99462}"/>
    <cellStyle name="Comma 4 5 3 2 2 5" xfId="33712" xr:uid="{082B0C40-4ABE-48C7-9519-D475252FF943}"/>
    <cellStyle name="Comma 4 5 3 2 3" xfId="4789" xr:uid="{CF509672-ABE4-481A-9B55-7F31AB979C19}"/>
    <cellStyle name="Comma 4 5 3 2 3 2" xfId="12600" xr:uid="{20D92950-9A38-4976-A3B1-3676B0416D5C}"/>
    <cellStyle name="Comma 4 5 3 2 3 2 2" xfId="28011" xr:uid="{E774BC8A-7778-4A1F-A8E9-52B202170A9D}"/>
    <cellStyle name="Comma 4 5 3 2 3 2 2 2" xfId="58835" xr:uid="{A122CEA9-F251-4BBA-ACBF-A85A33C2A3A3}"/>
    <cellStyle name="Comma 4 5 3 2 3 2 3" xfId="43425" xr:uid="{B9C68374-8432-436C-AC70-3D2C49002C99}"/>
    <cellStyle name="Comma 4 5 3 2 3 3" xfId="20202" xr:uid="{BB194278-EFD8-4921-96A0-64B22F27264F}"/>
    <cellStyle name="Comma 4 5 3 2 3 3 2" xfId="51026" xr:uid="{A0162A7A-FE87-487E-AD60-8AD81D2145D1}"/>
    <cellStyle name="Comma 4 5 3 2 3 4" xfId="35616" xr:uid="{E7F4EDD4-435D-4C9D-854A-497849467DD7}"/>
    <cellStyle name="Comma 4 5 3 2 4" xfId="8797" xr:uid="{26398247-1541-436A-8231-36D33BAB0B2C}"/>
    <cellStyle name="Comma 4 5 3 2 4 2" xfId="24208" xr:uid="{D74A92B1-144B-4290-924A-DF682E23FB13}"/>
    <cellStyle name="Comma 4 5 3 2 4 2 2" xfId="55032" xr:uid="{77A01885-9C55-4320-B4B3-52C9D44B5394}"/>
    <cellStyle name="Comma 4 5 3 2 4 3" xfId="39622" xr:uid="{AD98FF7F-B072-4F94-BCA2-D98BDA290AFE}"/>
    <cellStyle name="Comma 4 5 3 2 5" xfId="16399" xr:uid="{ED2A140B-599F-4353-AE79-92FC1D18D666}"/>
    <cellStyle name="Comma 4 5 3 2 5 2" xfId="47223" xr:uid="{B2C56150-FA79-47CF-A511-98DF5427C55F}"/>
    <cellStyle name="Comma 4 5 3 2 6" xfId="31813" xr:uid="{DD114F27-C4B7-4423-8D09-4F31EF5EACD5}"/>
    <cellStyle name="Comma 4 5 3 3" xfId="1619" xr:uid="{F72D8AA4-0E0B-46D1-B06D-EFAE38FAE948}"/>
    <cellStyle name="Comma 4 5 3 3 2" xfId="3518" xr:uid="{0DD08CD1-B516-44A6-AFD9-4A17E283E89F}"/>
    <cellStyle name="Comma 4 5 3 3 2 2" xfId="7321" xr:uid="{A15AF1C5-8B3C-42C7-A70B-3D42284A1278}"/>
    <cellStyle name="Comma 4 5 3 3 2 2 2" xfId="15132" xr:uid="{6E016067-E1A6-4281-BDBC-08B18326C81C}"/>
    <cellStyle name="Comma 4 5 3 3 2 2 2 2" xfId="30543" xr:uid="{DB6D7C0F-843E-4F77-B399-E789A6C3DA52}"/>
    <cellStyle name="Comma 4 5 3 3 2 2 2 2 2" xfId="61367" xr:uid="{5A316B21-2FD7-41E3-8067-79108B103E3C}"/>
    <cellStyle name="Comma 4 5 3 3 2 2 2 3" xfId="45957" xr:uid="{57F95A29-7BBE-4D5B-B689-F5EC9CB81F13}"/>
    <cellStyle name="Comma 4 5 3 3 2 2 3" xfId="22734" xr:uid="{E91471E4-C8B5-4A4B-9709-A074DBE0BC7D}"/>
    <cellStyle name="Comma 4 5 3 3 2 2 3 2" xfId="53558" xr:uid="{8FF56EF0-2F5A-4E84-BA38-3E7706114062}"/>
    <cellStyle name="Comma 4 5 3 3 2 2 4" xfId="38148" xr:uid="{C03D5EB7-C8E6-445D-94B4-98B46AF85855}"/>
    <cellStyle name="Comma 4 5 3 3 2 3" xfId="11329" xr:uid="{A7C9CD8C-2D10-4A7A-AF2B-3C6497CF1E33}"/>
    <cellStyle name="Comma 4 5 3 3 2 3 2" xfId="26740" xr:uid="{56D92D75-144A-4B31-9DC1-3A86A6642F45}"/>
    <cellStyle name="Comma 4 5 3 3 2 3 2 2" xfId="57564" xr:uid="{881B6C90-B3C4-4166-942B-5B869CE09365}"/>
    <cellStyle name="Comma 4 5 3 3 2 3 3" xfId="42154" xr:uid="{3B8B6622-B712-408C-8A12-4DE9FAAC625D}"/>
    <cellStyle name="Comma 4 5 3 3 2 4" xfId="18931" xr:uid="{643157AF-37A4-436D-96DB-5FF527E0D607}"/>
    <cellStyle name="Comma 4 5 3 3 2 4 2" xfId="49755" xr:uid="{A4D85D76-3125-41E2-9E5B-32615F9BEEB5}"/>
    <cellStyle name="Comma 4 5 3 3 2 5" xfId="34345" xr:uid="{45091B2D-7A63-4252-9473-7D4D0B9C92A4}"/>
    <cellStyle name="Comma 4 5 3 3 3" xfId="5422" xr:uid="{FB3BCE48-C1F5-414F-9FD0-057D256E64C8}"/>
    <cellStyle name="Comma 4 5 3 3 3 2" xfId="13233" xr:uid="{FD4B2DE6-408C-4CF5-A2E1-AB085B6ADF52}"/>
    <cellStyle name="Comma 4 5 3 3 3 2 2" xfId="28644" xr:uid="{064238E9-E706-451A-A2EA-0ECC49BF0512}"/>
    <cellStyle name="Comma 4 5 3 3 3 2 2 2" xfId="59468" xr:uid="{B2239E87-996C-4BA2-931B-FEDAD37DFD86}"/>
    <cellStyle name="Comma 4 5 3 3 3 2 3" xfId="44058" xr:uid="{F917A80D-8B49-4456-BF93-AE6CFB706107}"/>
    <cellStyle name="Comma 4 5 3 3 3 3" xfId="20835" xr:uid="{A6057773-ACA7-4DCF-8811-DDDCA3EEB85A}"/>
    <cellStyle name="Comma 4 5 3 3 3 3 2" xfId="51659" xr:uid="{6DA502E2-9A2A-4EF8-A926-FBDCDDB2D03F}"/>
    <cellStyle name="Comma 4 5 3 3 3 4" xfId="36249" xr:uid="{82515F60-45BD-4451-B27D-A81A6B0ACF3F}"/>
    <cellStyle name="Comma 4 5 3 3 4" xfId="9430" xr:uid="{0C8D2EF3-EE11-472E-B94C-2E8819184BEA}"/>
    <cellStyle name="Comma 4 5 3 3 4 2" xfId="24841" xr:uid="{E9274927-1CC5-40FF-ADF8-854598B87360}"/>
    <cellStyle name="Comma 4 5 3 3 4 2 2" xfId="55665" xr:uid="{9AC646C7-8054-43C5-AF45-24E24D8EC4DF}"/>
    <cellStyle name="Comma 4 5 3 3 4 3" xfId="40255" xr:uid="{AA87159F-77D0-4616-BD8D-11AA668BF80E}"/>
    <cellStyle name="Comma 4 5 3 3 5" xfId="17032" xr:uid="{350FAF58-2F2A-4E07-93A5-2C90FADAAB4A}"/>
    <cellStyle name="Comma 4 5 3 3 5 2" xfId="47856" xr:uid="{DB9C4766-15C1-4AD5-84C9-2FCAFA3F724A}"/>
    <cellStyle name="Comma 4 5 3 3 6" xfId="32446" xr:uid="{CE52CA3C-9539-40A5-B2D2-15B32107186A}"/>
    <cellStyle name="Comma 4 5 3 4" xfId="2252" xr:uid="{BFA68885-9A92-403C-923B-9817E1E60B54}"/>
    <cellStyle name="Comma 4 5 3 4 2" xfId="6055" xr:uid="{7F7700BA-CE7D-46EC-B584-3737DB773DAB}"/>
    <cellStyle name="Comma 4 5 3 4 2 2" xfId="13866" xr:uid="{43AFA746-AFD4-4287-A356-FB14575BF5AD}"/>
    <cellStyle name="Comma 4 5 3 4 2 2 2" xfId="29277" xr:uid="{B0C5D706-CFFB-4B5D-A234-FE17A9C2C1DE}"/>
    <cellStyle name="Comma 4 5 3 4 2 2 2 2" xfId="60101" xr:uid="{7201A0B6-DB02-44A8-83D8-2BFC940DBBCA}"/>
    <cellStyle name="Comma 4 5 3 4 2 2 3" xfId="44691" xr:uid="{A4183D16-2922-4F71-B8F5-C2DE52366D80}"/>
    <cellStyle name="Comma 4 5 3 4 2 3" xfId="21468" xr:uid="{23BEE782-9165-4613-91F4-DC9866AFF3D2}"/>
    <cellStyle name="Comma 4 5 3 4 2 3 2" xfId="52292" xr:uid="{8183BAE7-F1CF-410A-B927-57E8E47A75EE}"/>
    <cellStyle name="Comma 4 5 3 4 2 4" xfId="36882" xr:uid="{B0AB25AE-24D6-4B40-9706-68C14450DDEF}"/>
    <cellStyle name="Comma 4 5 3 4 3" xfId="10063" xr:uid="{E06E1EAD-BA9F-41FC-9325-027B5E283B3D}"/>
    <cellStyle name="Comma 4 5 3 4 3 2" xfId="25474" xr:uid="{03F02047-7D4F-4511-9437-CE2C997EE650}"/>
    <cellStyle name="Comma 4 5 3 4 3 2 2" xfId="56298" xr:uid="{A09B5A9C-C127-48A9-AF59-2389BC40454D}"/>
    <cellStyle name="Comma 4 5 3 4 3 3" xfId="40888" xr:uid="{1DADC59D-E770-4B36-B762-4E31ACFC517D}"/>
    <cellStyle name="Comma 4 5 3 4 4" xfId="17665" xr:uid="{00C1060F-C1BC-4D6B-BA43-FD2CAF0B2DC4}"/>
    <cellStyle name="Comma 4 5 3 4 4 2" xfId="48489" xr:uid="{3FAF1775-FE7D-484B-9829-25E39AC62C0F}"/>
    <cellStyle name="Comma 4 5 3 4 5" xfId="33079" xr:uid="{D8A724AD-C77D-4DC1-9839-743D56D325B9}"/>
    <cellStyle name="Comma 4 5 3 5" xfId="4156" xr:uid="{FD1FE522-DDCD-4090-8544-A611E0B37D96}"/>
    <cellStyle name="Comma 4 5 3 5 2" xfId="11967" xr:uid="{8B3DD95A-8813-4E3C-A5E6-84B7234A6E56}"/>
    <cellStyle name="Comma 4 5 3 5 2 2" xfId="27378" xr:uid="{C1C6BCD2-B13D-4B70-9E2F-BA3165B5A4D0}"/>
    <cellStyle name="Comma 4 5 3 5 2 2 2" xfId="58202" xr:uid="{B097E891-1DBC-490A-AB97-35D28E8417E2}"/>
    <cellStyle name="Comma 4 5 3 5 2 3" xfId="42792" xr:uid="{EC7E065A-722F-4A89-833B-D838464D6317}"/>
    <cellStyle name="Comma 4 5 3 5 3" xfId="19569" xr:uid="{DB1D0726-6E16-4DF0-B63E-DA0C0AAA17DB}"/>
    <cellStyle name="Comma 4 5 3 5 3 2" xfId="50393" xr:uid="{D3D2B532-EE6B-4892-9705-4FF660EC50A6}"/>
    <cellStyle name="Comma 4 5 3 5 4" xfId="34983" xr:uid="{73625C21-A433-4F0C-91A1-9173A6F8A006}"/>
    <cellStyle name="Comma 4 5 3 6" xfId="8164" xr:uid="{4606C890-5ECD-4222-84FF-3D67F526F1BF}"/>
    <cellStyle name="Comma 4 5 3 6 2" xfId="23575" xr:uid="{1D8334B2-CD75-40D0-8E70-6100A222432D}"/>
    <cellStyle name="Comma 4 5 3 6 2 2" xfId="54399" xr:uid="{FEAA5C3A-492A-47F7-A476-83DAB0C28F36}"/>
    <cellStyle name="Comma 4 5 3 6 3" xfId="38989" xr:uid="{E2411861-F41A-4185-A67A-B47979156E94}"/>
    <cellStyle name="Comma 4 5 3 7" xfId="15766" xr:uid="{EDF8A4FD-96EF-4637-8DC7-4488B076CFAF}"/>
    <cellStyle name="Comma 4 5 3 7 2" xfId="46590" xr:uid="{F0152FC5-94F1-4675-A2CD-EA628C6E5AB2}"/>
    <cellStyle name="Comma 4 5 3 8" xfId="31180" xr:uid="{98FA2826-32EE-48A9-B145-DD50F162352D}"/>
    <cellStyle name="Comma 4 5 4" xfId="773" xr:uid="{ACB98931-147E-4A34-90A8-D5A621284250}"/>
    <cellStyle name="Comma 4 5 4 2" xfId="2672" xr:uid="{D709D167-6864-4CD0-BBE8-992DC266FCF6}"/>
    <cellStyle name="Comma 4 5 4 2 2" xfId="6475" xr:uid="{51663DD7-80E6-4498-839A-DED08D97C842}"/>
    <cellStyle name="Comma 4 5 4 2 2 2" xfId="14286" xr:uid="{251C41C2-843A-48B0-B7C0-86ACECD617B8}"/>
    <cellStyle name="Comma 4 5 4 2 2 2 2" xfId="29697" xr:uid="{BEF05826-AD3D-4599-A09C-BE0B92BC51FC}"/>
    <cellStyle name="Comma 4 5 4 2 2 2 2 2" xfId="60521" xr:uid="{98B4CC0C-DE2E-42FA-99F8-F74A4D6187D5}"/>
    <cellStyle name="Comma 4 5 4 2 2 2 3" xfId="45111" xr:uid="{AF7F60B0-45DC-4006-B570-4CFABE86B50D}"/>
    <cellStyle name="Comma 4 5 4 2 2 3" xfId="21888" xr:uid="{97E656BB-DAEE-4E1B-9D6C-28934087254E}"/>
    <cellStyle name="Comma 4 5 4 2 2 3 2" xfId="52712" xr:uid="{8ECFE6BF-C36F-4936-86B6-E28B6B116FE7}"/>
    <cellStyle name="Comma 4 5 4 2 2 4" xfId="37302" xr:uid="{7181652F-5F3F-41C0-8234-6CE8600D0401}"/>
    <cellStyle name="Comma 4 5 4 2 3" xfId="10483" xr:uid="{787BE486-15BD-49BF-A6C6-201D042BF723}"/>
    <cellStyle name="Comma 4 5 4 2 3 2" xfId="25894" xr:uid="{B69B9A48-3F9F-493A-AE52-64BB1947A35C}"/>
    <cellStyle name="Comma 4 5 4 2 3 2 2" xfId="56718" xr:uid="{28218A23-75B0-4FAE-8731-B9C48E1550A8}"/>
    <cellStyle name="Comma 4 5 4 2 3 3" xfId="41308" xr:uid="{63EC3D89-8314-4083-A714-BA3BBD95DF36}"/>
    <cellStyle name="Comma 4 5 4 2 4" xfId="18085" xr:uid="{473DE746-2433-4435-A288-1AE562E83D1E}"/>
    <cellStyle name="Comma 4 5 4 2 4 2" xfId="48909" xr:uid="{A03A3B0E-1DC9-4C1F-87DB-06C5580618EF}"/>
    <cellStyle name="Comma 4 5 4 2 5" xfId="33499" xr:uid="{2A78D7B3-1F20-4BCB-AE04-0CD11EB56146}"/>
    <cellStyle name="Comma 4 5 4 3" xfId="4576" xr:uid="{BD8279A6-B14E-4AFD-8718-09B89535F738}"/>
    <cellStyle name="Comma 4 5 4 3 2" xfId="12387" xr:uid="{11BFB3DC-C8AF-4F5F-AA60-915D7A9FC64E}"/>
    <cellStyle name="Comma 4 5 4 3 2 2" xfId="27798" xr:uid="{03E00962-A617-4714-A278-22F5F7C07037}"/>
    <cellStyle name="Comma 4 5 4 3 2 2 2" xfId="58622" xr:uid="{7F68DD17-2F30-4CB9-9512-FA933E8B891F}"/>
    <cellStyle name="Comma 4 5 4 3 2 3" xfId="43212" xr:uid="{51E1E332-DCAE-4431-BBE3-B06938B21064}"/>
    <cellStyle name="Comma 4 5 4 3 3" xfId="19989" xr:uid="{428A3EF4-9DD4-4B72-8CED-6691B9C7382B}"/>
    <cellStyle name="Comma 4 5 4 3 3 2" xfId="50813" xr:uid="{19DFF7EA-75ED-488A-AFD8-CC1A894B920B}"/>
    <cellStyle name="Comma 4 5 4 3 4" xfId="35403" xr:uid="{B1282C2C-548A-46EA-9F18-EC4BB3AC3528}"/>
    <cellStyle name="Comma 4 5 4 4" xfId="8584" xr:uid="{948D4821-9463-40D0-B895-3ACAD125D435}"/>
    <cellStyle name="Comma 4 5 4 4 2" xfId="23995" xr:uid="{AC8C1A9E-34E7-40FB-8F92-9E8D44EFB292}"/>
    <cellStyle name="Comma 4 5 4 4 2 2" xfId="54819" xr:uid="{68FAF799-E352-44B3-ABF4-B9F3D25AF44F}"/>
    <cellStyle name="Comma 4 5 4 4 3" xfId="39409" xr:uid="{5B3C6B4D-BE86-4E62-AA9E-4544012074A0}"/>
    <cellStyle name="Comma 4 5 4 5" xfId="16186" xr:uid="{189C4700-03EA-496F-8B89-F5E99F9773F9}"/>
    <cellStyle name="Comma 4 5 4 5 2" xfId="47010" xr:uid="{BAB1AE35-F7D5-4766-9FD8-453AF4CBFA56}"/>
    <cellStyle name="Comma 4 5 4 6" xfId="31600" xr:uid="{AF21DEC7-5AE7-4E64-ACBC-A781CF94BEC9}"/>
    <cellStyle name="Comma 4 5 5" xfId="1406" xr:uid="{06D033F6-3C17-4E24-9AD1-C94B8EE09C9B}"/>
    <cellStyle name="Comma 4 5 5 2" xfId="3305" xr:uid="{B1B54A4F-C5AA-45F9-888B-F999A6848908}"/>
    <cellStyle name="Comma 4 5 5 2 2" xfId="7108" xr:uid="{8DCF8059-D306-435E-B5DE-8EA7A45F0F98}"/>
    <cellStyle name="Comma 4 5 5 2 2 2" xfId="14919" xr:uid="{BA47E9CC-92DC-4522-BF43-DE22CAADAB5F}"/>
    <cellStyle name="Comma 4 5 5 2 2 2 2" xfId="30330" xr:uid="{2C062FE8-7405-47B4-9CF3-4C2FF1E1CF86}"/>
    <cellStyle name="Comma 4 5 5 2 2 2 2 2" xfId="61154" xr:uid="{09CD72F1-8AA7-44EC-8C5F-CC30AB333C58}"/>
    <cellStyle name="Comma 4 5 5 2 2 2 3" xfId="45744" xr:uid="{1DE5EE6E-7C28-4FEC-93EE-73838016E6A4}"/>
    <cellStyle name="Comma 4 5 5 2 2 3" xfId="22521" xr:uid="{942A3E88-A71B-4BD3-86B4-4307E64E6193}"/>
    <cellStyle name="Comma 4 5 5 2 2 3 2" xfId="53345" xr:uid="{AFB204EF-E754-4A0F-A247-F2483A1C8DFF}"/>
    <cellStyle name="Comma 4 5 5 2 2 4" xfId="37935" xr:uid="{8FB74217-DAF8-45D9-BCD3-FFCFBD2ED225}"/>
    <cellStyle name="Comma 4 5 5 2 3" xfId="11116" xr:uid="{0BC2517E-C8DA-42A0-80BC-F33CDCE1DD82}"/>
    <cellStyle name="Comma 4 5 5 2 3 2" xfId="26527" xr:uid="{47654ACC-92A2-4559-A35D-87FA2603C247}"/>
    <cellStyle name="Comma 4 5 5 2 3 2 2" xfId="57351" xr:uid="{364AD902-AE87-4F85-A118-66B98E30C794}"/>
    <cellStyle name="Comma 4 5 5 2 3 3" xfId="41941" xr:uid="{4CEB8C99-3A94-4C05-BF37-4B344BB88B9B}"/>
    <cellStyle name="Comma 4 5 5 2 4" xfId="18718" xr:uid="{9D691FE0-8738-4220-ACEC-8A767E4563C3}"/>
    <cellStyle name="Comma 4 5 5 2 4 2" xfId="49542" xr:uid="{636EBE9F-CB16-49BA-8CBB-5B187814C9FE}"/>
    <cellStyle name="Comma 4 5 5 2 5" xfId="34132" xr:uid="{1C58BB5A-D019-4860-B8DE-9AF169CC4F20}"/>
    <cellStyle name="Comma 4 5 5 3" xfId="5209" xr:uid="{133A0B83-997B-4E56-A803-741AB1D37DEB}"/>
    <cellStyle name="Comma 4 5 5 3 2" xfId="13020" xr:uid="{28C7648E-3279-4194-9278-233521304E8F}"/>
    <cellStyle name="Comma 4 5 5 3 2 2" xfId="28431" xr:uid="{A69A7235-9B1D-4F35-A3E2-DBCB8FCFEEFF}"/>
    <cellStyle name="Comma 4 5 5 3 2 2 2" xfId="59255" xr:uid="{4DDDB35F-C0E6-44EE-B16A-B61DD06F1304}"/>
    <cellStyle name="Comma 4 5 5 3 2 3" xfId="43845" xr:uid="{90B7268B-73EB-4204-AEC0-AF9AA20CD39B}"/>
    <cellStyle name="Comma 4 5 5 3 3" xfId="20622" xr:uid="{3674B632-5233-45CD-A73A-FBBE66F3E4D3}"/>
    <cellStyle name="Comma 4 5 5 3 3 2" xfId="51446" xr:uid="{D6DD0330-D04E-4E38-91F2-8ECCA1395025}"/>
    <cellStyle name="Comma 4 5 5 3 4" xfId="36036" xr:uid="{5814E726-B010-4971-BDE4-40475E393629}"/>
    <cellStyle name="Comma 4 5 5 4" xfId="9217" xr:uid="{C4DB6E76-897E-45B1-B6C4-174D9354ED88}"/>
    <cellStyle name="Comma 4 5 5 4 2" xfId="24628" xr:uid="{BF049DB9-75CC-48C1-A0C6-D4ABA4B4EA00}"/>
    <cellStyle name="Comma 4 5 5 4 2 2" xfId="55452" xr:uid="{B6069229-B5F5-4F40-8225-095EB2F720D1}"/>
    <cellStyle name="Comma 4 5 5 4 3" xfId="40042" xr:uid="{8967448F-700D-4F28-866E-065134FBA58D}"/>
    <cellStyle name="Comma 4 5 5 5" xfId="16819" xr:uid="{D4E7695B-4476-4B6D-835C-EF3A5AD4EDC5}"/>
    <cellStyle name="Comma 4 5 5 5 2" xfId="47643" xr:uid="{521007F4-3327-4DEA-985F-58F9D175DD57}"/>
    <cellStyle name="Comma 4 5 5 6" xfId="32233" xr:uid="{DB02A67B-7248-4A03-8C3D-FC1869AFF2C5}"/>
    <cellStyle name="Comma 4 5 6" xfId="2039" xr:uid="{34FC9B41-F06D-4708-BC22-3CD69274AE73}"/>
    <cellStyle name="Comma 4 5 6 2" xfId="5842" xr:uid="{B53A475A-D613-4C19-8425-3BAF1675024B}"/>
    <cellStyle name="Comma 4 5 6 2 2" xfId="13653" xr:uid="{4A877137-C900-494B-A6E6-DBDDF0488DA4}"/>
    <cellStyle name="Comma 4 5 6 2 2 2" xfId="29064" xr:uid="{13B49DEB-4623-4AC6-B1B6-107F16903B24}"/>
    <cellStyle name="Comma 4 5 6 2 2 2 2" xfId="59888" xr:uid="{2E0977F1-2423-4DC6-A565-AB31C0D34934}"/>
    <cellStyle name="Comma 4 5 6 2 2 3" xfId="44478" xr:uid="{16452062-6378-4483-99C7-ABD97AA71816}"/>
    <cellStyle name="Comma 4 5 6 2 3" xfId="21255" xr:uid="{C5DA95D0-98D4-471B-BC8A-1302652F809B}"/>
    <cellStyle name="Comma 4 5 6 2 3 2" xfId="52079" xr:uid="{8F28C828-6E15-4B6E-94CB-E4F60BE0A9E2}"/>
    <cellStyle name="Comma 4 5 6 2 4" xfId="36669" xr:uid="{BC6C8976-1662-4308-9A26-92B88B4EF9AA}"/>
    <cellStyle name="Comma 4 5 6 3" xfId="9850" xr:uid="{337F2869-1407-470F-8E1A-712B572C0726}"/>
    <cellStyle name="Comma 4 5 6 3 2" xfId="25261" xr:uid="{1041EA3E-3DBA-4511-A4BB-9824FBAC24AE}"/>
    <cellStyle name="Comma 4 5 6 3 2 2" xfId="56085" xr:uid="{AA091416-4E32-4201-BD80-BBD2C3D4E11A}"/>
    <cellStyle name="Comma 4 5 6 3 3" xfId="40675" xr:uid="{F5A5638C-E93A-4E58-A708-7EF910088822}"/>
    <cellStyle name="Comma 4 5 6 4" xfId="17452" xr:uid="{EB2FBE84-2A17-4E28-BEAC-073FAA75DF98}"/>
    <cellStyle name="Comma 4 5 6 4 2" xfId="48276" xr:uid="{FA6441E4-C683-4E9D-A2E4-627473D2045B}"/>
    <cellStyle name="Comma 4 5 6 5" xfId="32866" xr:uid="{77AE66DF-6859-45D9-A65C-5D6643C464EC}"/>
    <cellStyle name="Comma 4 5 7" xfId="3943" xr:uid="{28498479-F112-40F0-8E90-C0ACFB7A6919}"/>
    <cellStyle name="Comma 4 5 7 2" xfId="11754" xr:uid="{2BFBA047-E739-496A-9EDF-7F365CB41640}"/>
    <cellStyle name="Comma 4 5 7 2 2" xfId="27165" xr:uid="{F1DB6D76-A88D-498D-B416-8CFB89650DB0}"/>
    <cellStyle name="Comma 4 5 7 2 2 2" xfId="57989" xr:uid="{A8D25D7C-75CE-4CA4-A6C0-0FCC44FD53A4}"/>
    <cellStyle name="Comma 4 5 7 2 3" xfId="42579" xr:uid="{A00AAB2E-67A3-4FDD-8CD1-19422AC80297}"/>
    <cellStyle name="Comma 4 5 7 3" xfId="19356" xr:uid="{7DB03BAC-E0BC-40F0-A442-A7443407C7B1}"/>
    <cellStyle name="Comma 4 5 7 3 2" xfId="50180" xr:uid="{567A45E6-DB18-4B8B-885F-A13DEE428420}"/>
    <cellStyle name="Comma 4 5 7 4" xfId="34770" xr:uid="{D6E0B5AD-DDFE-46F2-8314-E3DD616477E8}"/>
    <cellStyle name="Comma 4 5 8" xfId="7951" xr:uid="{CA9D28ED-6ED8-450D-973D-AE834C80A21A}"/>
    <cellStyle name="Comma 4 5 8 2" xfId="23362" xr:uid="{104DC78A-0B8A-4902-A18A-ED5D18EF1BCB}"/>
    <cellStyle name="Comma 4 5 8 2 2" xfId="54186" xr:uid="{207D0562-20F0-4A76-9887-8C348F26204B}"/>
    <cellStyle name="Comma 4 5 8 3" xfId="38776" xr:uid="{16543286-AA93-4847-AB51-538D9571DF6F}"/>
    <cellStyle name="Comma 4 5 9" xfId="7742" xr:uid="{4702DA55-5006-4398-9D86-FE31CF64E797}"/>
    <cellStyle name="Comma 4 5 9 2" xfId="23153" xr:uid="{B37E3627-EFAA-4863-B092-59C4810D1E53}"/>
    <cellStyle name="Comma 4 5 9 2 2" xfId="53977" xr:uid="{1EF7CE75-9D08-4ECB-AFFC-118910117EEF}"/>
    <cellStyle name="Comma 4 5 9 3" xfId="38567" xr:uid="{02CAE715-620A-49AB-9A52-4F4F0625A57E}"/>
    <cellStyle name="Comma 4 6" xfId="517" xr:uid="{89C343D4-ABFF-4301-BE6D-DB9FB7941205}"/>
    <cellStyle name="Comma 4 6 2" xfId="1150" xr:uid="{8CF23BB3-084E-4AEB-BF36-A5D6E1DFEFCF}"/>
    <cellStyle name="Comma 4 6 2 2" xfId="3049" xr:uid="{0ED932F3-E690-494B-A8D0-0F7C0E33B2F9}"/>
    <cellStyle name="Comma 4 6 2 2 2" xfId="6852" xr:uid="{FDADA21F-68E9-4371-B2D6-B2156943FF68}"/>
    <cellStyle name="Comma 4 6 2 2 2 2" xfId="14663" xr:uid="{3F91A886-C28E-4B01-9124-98AA9AAA6BDA}"/>
    <cellStyle name="Comma 4 6 2 2 2 2 2" xfId="30074" xr:uid="{51E3EAB4-4E1D-41F4-888B-E8781B5EEF7C}"/>
    <cellStyle name="Comma 4 6 2 2 2 2 2 2" xfId="60898" xr:uid="{DD08646D-1717-4254-8E25-8E9F228800FF}"/>
    <cellStyle name="Comma 4 6 2 2 2 2 3" xfId="45488" xr:uid="{8B353AF8-6957-4A8D-B39A-2B1FAA054C07}"/>
    <cellStyle name="Comma 4 6 2 2 2 3" xfId="22265" xr:uid="{9F5DC169-AF7B-400A-BECB-3ACE229287AC}"/>
    <cellStyle name="Comma 4 6 2 2 2 3 2" xfId="53089" xr:uid="{F5E0D778-9857-4FF9-A8C5-89772EC3ABEA}"/>
    <cellStyle name="Comma 4 6 2 2 2 4" xfId="37679" xr:uid="{B198CE29-6451-4862-8CE1-437C550B6EE9}"/>
    <cellStyle name="Comma 4 6 2 2 3" xfId="10860" xr:uid="{B9CAD6DE-715E-480B-9ADD-35E7BF655BA2}"/>
    <cellStyle name="Comma 4 6 2 2 3 2" xfId="26271" xr:uid="{DE6E92F0-F326-41B7-88D3-D27E765CBC55}"/>
    <cellStyle name="Comma 4 6 2 2 3 2 2" xfId="57095" xr:uid="{113ABC3E-EF3C-465D-AA6B-90EF86626EAC}"/>
    <cellStyle name="Comma 4 6 2 2 3 3" xfId="41685" xr:uid="{9B14882E-B695-47D1-8882-F791D7EA564B}"/>
    <cellStyle name="Comma 4 6 2 2 4" xfId="18462" xr:uid="{BE07DA72-095E-415C-82D8-9CC791C40A0C}"/>
    <cellStyle name="Comma 4 6 2 2 4 2" xfId="49286" xr:uid="{31819F18-58BC-41C9-9B0C-1DE4F2013D94}"/>
    <cellStyle name="Comma 4 6 2 2 5" xfId="33876" xr:uid="{BD282A96-ABF8-4992-92E5-ADD6FE526285}"/>
    <cellStyle name="Comma 4 6 2 3" xfId="4953" xr:uid="{71D265C0-295D-4B46-897E-CC531BB5FA4E}"/>
    <cellStyle name="Comma 4 6 2 3 2" xfId="12764" xr:uid="{6E0B888A-962C-4343-82AC-AFDE8D29A22D}"/>
    <cellStyle name="Comma 4 6 2 3 2 2" xfId="28175" xr:uid="{74902CB6-8915-4C4E-A5F3-D43B9CDFBA48}"/>
    <cellStyle name="Comma 4 6 2 3 2 2 2" xfId="58999" xr:uid="{D6CD6794-FED3-413A-B940-F384A7C692B0}"/>
    <cellStyle name="Comma 4 6 2 3 2 3" xfId="43589" xr:uid="{5815C967-99B7-4576-9ED2-8FE928F8043A}"/>
    <cellStyle name="Comma 4 6 2 3 3" xfId="20366" xr:uid="{272C2B2D-1324-4A80-BC4F-F1993BA9A7E7}"/>
    <cellStyle name="Comma 4 6 2 3 3 2" xfId="51190" xr:uid="{E0F2829F-0D3A-4053-BB4E-9D388D37BB9F}"/>
    <cellStyle name="Comma 4 6 2 3 4" xfId="35780" xr:uid="{F9CA2AF6-A314-45A6-8359-F618CEF36991}"/>
    <cellStyle name="Comma 4 6 2 4" xfId="8961" xr:uid="{46BC28E7-2E89-4313-BB67-AA831F32B9B6}"/>
    <cellStyle name="Comma 4 6 2 4 2" xfId="24372" xr:uid="{7D127CAE-88D0-4820-ADAE-692917C17249}"/>
    <cellStyle name="Comma 4 6 2 4 2 2" xfId="55196" xr:uid="{52859711-2F36-4268-BD59-258165C22FED}"/>
    <cellStyle name="Comma 4 6 2 4 3" xfId="39786" xr:uid="{4B3771FB-9775-47C9-A7F1-E2B72ED0F0A6}"/>
    <cellStyle name="Comma 4 6 2 5" xfId="16563" xr:uid="{E9665EE6-E553-4D44-B076-B05D90A47528}"/>
    <cellStyle name="Comma 4 6 2 5 2" xfId="47387" xr:uid="{5CA8E806-FFE3-4153-BC22-6BECBF1810CF}"/>
    <cellStyle name="Comma 4 6 2 6" xfId="31977" xr:uid="{93EA1764-9E13-4DE1-A0DB-5492AD69C0C4}"/>
    <cellStyle name="Comma 4 6 3" xfId="1783" xr:uid="{A2B5C948-A9BA-460D-B0D5-363CF536C6E5}"/>
    <cellStyle name="Comma 4 6 3 2" xfId="3682" xr:uid="{66179842-BC2F-4C90-8AFB-036DFC7AA4C5}"/>
    <cellStyle name="Comma 4 6 3 2 2" xfId="7485" xr:uid="{C663AE40-A77B-487A-8AD7-04E4E0B619CC}"/>
    <cellStyle name="Comma 4 6 3 2 2 2" xfId="15296" xr:uid="{31F045D8-536C-49DC-80F2-FCFAD5890550}"/>
    <cellStyle name="Comma 4 6 3 2 2 2 2" xfId="30707" xr:uid="{098C9FDE-58CE-4022-8A0F-DE1D17778F27}"/>
    <cellStyle name="Comma 4 6 3 2 2 2 2 2" xfId="61531" xr:uid="{7828D0AA-B767-4581-990D-0F74E5967619}"/>
    <cellStyle name="Comma 4 6 3 2 2 2 3" xfId="46121" xr:uid="{3B3A8CB1-7695-4BE9-AC27-D7BE9C7C0E0B}"/>
    <cellStyle name="Comma 4 6 3 2 2 3" xfId="22898" xr:uid="{5111C1B1-04C6-48C4-9063-08FEA26CA216}"/>
    <cellStyle name="Comma 4 6 3 2 2 3 2" xfId="53722" xr:uid="{027F6A19-6098-40F5-A322-8A1CC8EDA51A}"/>
    <cellStyle name="Comma 4 6 3 2 2 4" xfId="38312" xr:uid="{F5651601-A084-476E-B650-1746F97C5DCD}"/>
    <cellStyle name="Comma 4 6 3 2 3" xfId="11493" xr:uid="{B221EE5B-A870-421B-B6D8-25CE880D8E9A}"/>
    <cellStyle name="Comma 4 6 3 2 3 2" xfId="26904" xr:uid="{B5F3C1C3-ABFB-4B54-BF71-8FD367B08675}"/>
    <cellStyle name="Comma 4 6 3 2 3 2 2" xfId="57728" xr:uid="{06E462E6-636A-4E40-9F15-C6B1E9550AD0}"/>
    <cellStyle name="Comma 4 6 3 2 3 3" xfId="42318" xr:uid="{538BF0AB-74E3-44EE-B1F9-7FEBCE84BE42}"/>
    <cellStyle name="Comma 4 6 3 2 4" xfId="19095" xr:uid="{21786101-9E8C-4206-A624-78B98C7EC28A}"/>
    <cellStyle name="Comma 4 6 3 2 4 2" xfId="49919" xr:uid="{28EE5E0A-C3A7-4812-A334-A4C71C339679}"/>
    <cellStyle name="Comma 4 6 3 2 5" xfId="34509" xr:uid="{376B5AD7-74A8-4DD6-8E0B-A03D30F3E54C}"/>
    <cellStyle name="Comma 4 6 3 3" xfId="5586" xr:uid="{70DAA029-C5A5-4DB2-9C2C-3760EB451597}"/>
    <cellStyle name="Comma 4 6 3 3 2" xfId="13397" xr:uid="{0F702E1A-2460-412E-BDE5-394C17157A92}"/>
    <cellStyle name="Comma 4 6 3 3 2 2" xfId="28808" xr:uid="{F1EFF1AE-2AF6-4D6A-B3EF-B1CFB36F1E5A}"/>
    <cellStyle name="Comma 4 6 3 3 2 2 2" xfId="59632" xr:uid="{B6B5734C-1E38-447B-AF5F-A0AA3DE8BD9B}"/>
    <cellStyle name="Comma 4 6 3 3 2 3" xfId="44222" xr:uid="{E8FB8F6D-7AF9-4A35-9C37-FF2C2D9F60DF}"/>
    <cellStyle name="Comma 4 6 3 3 3" xfId="20999" xr:uid="{870EE908-A514-4D80-987C-97C3D86A9969}"/>
    <cellStyle name="Comma 4 6 3 3 3 2" xfId="51823" xr:uid="{2979902F-6E1D-4584-A885-B9F68CBCB4B5}"/>
    <cellStyle name="Comma 4 6 3 3 4" xfId="36413" xr:uid="{DE1B4D6C-F639-409B-A47D-E6A4C4441E24}"/>
    <cellStyle name="Comma 4 6 3 4" xfId="9594" xr:uid="{7CFDE49A-08B9-439B-AB1F-D0D1DFFD59FE}"/>
    <cellStyle name="Comma 4 6 3 4 2" xfId="25005" xr:uid="{232D6596-5C6E-4E49-B568-FDC7014C86EE}"/>
    <cellStyle name="Comma 4 6 3 4 2 2" xfId="55829" xr:uid="{D762874F-D7D7-4C3D-94D4-1FF20A07CC9D}"/>
    <cellStyle name="Comma 4 6 3 4 3" xfId="40419" xr:uid="{29AEC15F-DFEC-4EC1-91BD-3C5063B23F9D}"/>
    <cellStyle name="Comma 4 6 3 5" xfId="17196" xr:uid="{661ABD22-578B-4AE3-9D74-92DA9DAAFAB5}"/>
    <cellStyle name="Comma 4 6 3 5 2" xfId="48020" xr:uid="{296ADD59-21B7-4AF4-8AD8-DE8DD3C47A25}"/>
    <cellStyle name="Comma 4 6 3 6" xfId="32610" xr:uid="{575D63B0-7DC4-4E2B-A486-B2F6D2469A18}"/>
    <cellStyle name="Comma 4 6 4" xfId="2416" xr:uid="{404D2D83-8E6D-4076-A681-A9BDE6EAA3CF}"/>
    <cellStyle name="Comma 4 6 4 2" xfId="6219" xr:uid="{08C34CC9-4684-4E7A-AE27-267FBDD0ED6F}"/>
    <cellStyle name="Comma 4 6 4 2 2" xfId="14030" xr:uid="{3439B7D4-7537-4A62-B46B-B99E7BDE397F}"/>
    <cellStyle name="Comma 4 6 4 2 2 2" xfId="29441" xr:uid="{41C02C71-EA8C-4581-8755-96D1D1073B20}"/>
    <cellStyle name="Comma 4 6 4 2 2 2 2" xfId="60265" xr:uid="{5849761C-2127-411D-8E3E-37AE84277EA0}"/>
    <cellStyle name="Comma 4 6 4 2 2 3" xfId="44855" xr:uid="{04B0807A-4F83-4468-97BC-DFE0196AFA4C}"/>
    <cellStyle name="Comma 4 6 4 2 3" xfId="21632" xr:uid="{FAC29268-050E-47DD-94E3-DEC7F5AAC45C}"/>
    <cellStyle name="Comma 4 6 4 2 3 2" xfId="52456" xr:uid="{EFCCD4D9-42C0-4247-8DC5-9975AE98F9EF}"/>
    <cellStyle name="Comma 4 6 4 2 4" xfId="37046" xr:uid="{3690E330-5FAB-4E99-ADF7-72FC66B78BCC}"/>
    <cellStyle name="Comma 4 6 4 3" xfId="10227" xr:uid="{9AC02A30-7C29-4FCA-B7E3-7F53C9B8280F}"/>
    <cellStyle name="Comma 4 6 4 3 2" xfId="25638" xr:uid="{44592E59-3A39-4D06-A73D-648ECA8C2F31}"/>
    <cellStyle name="Comma 4 6 4 3 2 2" xfId="56462" xr:uid="{28599173-0122-434D-B35A-71CC69D709ED}"/>
    <cellStyle name="Comma 4 6 4 3 3" xfId="41052" xr:uid="{53A65735-A1C1-4011-A3FF-192C71CF8A95}"/>
    <cellStyle name="Comma 4 6 4 4" xfId="17829" xr:uid="{A6A4A54B-1ED2-47D7-84B4-92AF6268978B}"/>
    <cellStyle name="Comma 4 6 4 4 2" xfId="48653" xr:uid="{CEF6715A-0E8F-4732-857D-3C8D2A5B8DA6}"/>
    <cellStyle name="Comma 4 6 4 5" xfId="33243" xr:uid="{58D35C0B-EF4A-4831-BDD1-FD13A03A3A95}"/>
    <cellStyle name="Comma 4 6 5" xfId="4320" xr:uid="{252AB20C-2EAD-46B5-A419-3FD96970D2B3}"/>
    <cellStyle name="Comma 4 6 5 2" xfId="12131" xr:uid="{5607ACD2-2A04-44DA-9CFD-229663D8DA81}"/>
    <cellStyle name="Comma 4 6 5 2 2" xfId="27542" xr:uid="{76F3B9B6-8BF5-49C5-A134-EFE5D943730E}"/>
    <cellStyle name="Comma 4 6 5 2 2 2" xfId="58366" xr:uid="{B8F24E75-EE92-4AA3-87FE-93992C281D34}"/>
    <cellStyle name="Comma 4 6 5 2 3" xfId="42956" xr:uid="{B8809345-245A-4DFC-BFBF-10B2AF978C1A}"/>
    <cellStyle name="Comma 4 6 5 3" xfId="19733" xr:uid="{4C39690F-FC8B-43C3-B6F5-D1206FB74C8D}"/>
    <cellStyle name="Comma 4 6 5 3 2" xfId="50557" xr:uid="{4A3F141B-785A-4C19-B878-E6FD96E73A7C}"/>
    <cellStyle name="Comma 4 6 5 4" xfId="35147" xr:uid="{4E30BBFB-9382-4256-87BE-BB337195D2A7}"/>
    <cellStyle name="Comma 4 6 6" xfId="8328" xr:uid="{9EA6C0B4-8575-44E2-93CF-D9EB59603D07}"/>
    <cellStyle name="Comma 4 6 6 2" xfId="23739" xr:uid="{7B07070A-5488-4BBA-A4C5-435FB34B99CA}"/>
    <cellStyle name="Comma 4 6 6 2 2" xfId="54563" xr:uid="{03892093-57E1-4DAE-92EE-8CB3617282E3}"/>
    <cellStyle name="Comma 4 6 6 3" xfId="39153" xr:uid="{C2E8C20E-166A-433A-A0F7-9F793390576E}"/>
    <cellStyle name="Comma 4 6 7" xfId="15930" xr:uid="{52437CA6-9077-4463-8AF3-A5BADE641546}"/>
    <cellStyle name="Comma 4 6 7 2" xfId="46754" xr:uid="{242A3A6D-7CD7-407C-83DE-69131DB4EFD9}"/>
    <cellStyle name="Comma 4 6 8" xfId="31344" xr:uid="{1265B54D-4102-43D4-A3B7-DCDEB8478F0D}"/>
    <cellStyle name="Comma 4 7" xfId="308" xr:uid="{3B3D6149-789C-427F-9983-B84C7C37D38F}"/>
    <cellStyle name="Comma 4 7 2" xfId="941" xr:uid="{16438EE6-761F-4556-8EBC-7CA26FACE5AD}"/>
    <cellStyle name="Comma 4 7 2 2" xfId="2840" xr:uid="{EDE8C416-1D05-4FB6-91E5-05C7000C3619}"/>
    <cellStyle name="Comma 4 7 2 2 2" xfId="6643" xr:uid="{4A9CC36E-E911-48F9-88FB-7819B03D00FF}"/>
    <cellStyle name="Comma 4 7 2 2 2 2" xfId="14454" xr:uid="{E4DF404C-3ED5-4D58-A67B-0C3D813E8F6A}"/>
    <cellStyle name="Comma 4 7 2 2 2 2 2" xfId="29865" xr:uid="{2099CC5C-B778-462A-8F81-C521D66A41B1}"/>
    <cellStyle name="Comma 4 7 2 2 2 2 2 2" xfId="60689" xr:uid="{F61B417A-260E-4AA6-9446-E4F011CBF193}"/>
    <cellStyle name="Comma 4 7 2 2 2 2 3" xfId="45279" xr:uid="{8C59837F-1624-4BAC-AE84-44754921E011}"/>
    <cellStyle name="Comma 4 7 2 2 2 3" xfId="22056" xr:uid="{A1F5FD4E-44E4-4473-B3FA-BAB16DD49D24}"/>
    <cellStyle name="Comma 4 7 2 2 2 3 2" xfId="52880" xr:uid="{E9351816-CBAC-4E1F-9959-5C8E384AEAFA}"/>
    <cellStyle name="Comma 4 7 2 2 2 4" xfId="37470" xr:uid="{B988A458-F588-4533-97E5-51C4EA2C5C3E}"/>
    <cellStyle name="Comma 4 7 2 2 3" xfId="10651" xr:uid="{D9407ED2-8CC5-4CF0-B548-D9029B7A71D2}"/>
    <cellStyle name="Comma 4 7 2 2 3 2" xfId="26062" xr:uid="{E373DC9F-6076-4814-AAD2-B8F8CB565111}"/>
    <cellStyle name="Comma 4 7 2 2 3 2 2" xfId="56886" xr:uid="{389A1E5D-8C9A-4256-8A13-980DD2972248}"/>
    <cellStyle name="Comma 4 7 2 2 3 3" xfId="41476" xr:uid="{1C62C6C5-CFED-4095-96DA-6DCC367CBEC3}"/>
    <cellStyle name="Comma 4 7 2 2 4" xfId="18253" xr:uid="{6E6663B1-6259-4C19-AF6E-665C899F2865}"/>
    <cellStyle name="Comma 4 7 2 2 4 2" xfId="49077" xr:uid="{A755E63D-B08C-461E-A396-ABD6254E59AD}"/>
    <cellStyle name="Comma 4 7 2 2 5" xfId="33667" xr:uid="{AB715D27-4C1E-4995-A572-ADA4DD694A59}"/>
    <cellStyle name="Comma 4 7 2 3" xfId="4744" xr:uid="{A5B960B7-01D2-46E6-A044-673393A29B06}"/>
    <cellStyle name="Comma 4 7 2 3 2" xfId="12555" xr:uid="{BA39DB06-F974-4C7D-AD7A-3272233E851B}"/>
    <cellStyle name="Comma 4 7 2 3 2 2" xfId="27966" xr:uid="{CF13DBC0-6E07-4B0D-B5F9-5C6C11B06130}"/>
    <cellStyle name="Comma 4 7 2 3 2 2 2" xfId="58790" xr:uid="{1916A4BF-CF9A-4E8C-9CF2-6548B787B35D}"/>
    <cellStyle name="Comma 4 7 2 3 2 3" xfId="43380" xr:uid="{BDC7A24E-7393-45E5-9D4D-B419A6DF3CAF}"/>
    <cellStyle name="Comma 4 7 2 3 3" xfId="20157" xr:uid="{AF83EAE7-7DD8-4F7D-9E28-ECCCAD635148}"/>
    <cellStyle name="Comma 4 7 2 3 3 2" xfId="50981" xr:uid="{C03173FD-89C6-4973-A27C-5FF312FED19B}"/>
    <cellStyle name="Comma 4 7 2 3 4" xfId="35571" xr:uid="{EEF79410-5964-44C1-BE74-2FC7DEECE44A}"/>
    <cellStyle name="Comma 4 7 2 4" xfId="8752" xr:uid="{F6191B7A-0B84-4A30-8507-B89736AC1633}"/>
    <cellStyle name="Comma 4 7 2 4 2" xfId="24163" xr:uid="{D9938527-6D65-46D5-8E64-ABCF79B645E3}"/>
    <cellStyle name="Comma 4 7 2 4 2 2" xfId="54987" xr:uid="{9CDED60E-D8BE-46DD-A080-8984BB0B284E}"/>
    <cellStyle name="Comma 4 7 2 4 3" xfId="39577" xr:uid="{37536FF6-3DAB-4EC2-91EE-2D4FA101B356}"/>
    <cellStyle name="Comma 4 7 2 5" xfId="16354" xr:uid="{C5B12586-626E-4400-A2AC-8CFF1163CA8B}"/>
    <cellStyle name="Comma 4 7 2 5 2" xfId="47178" xr:uid="{FD4EB52F-1D31-42B4-9276-FC7F90390CAF}"/>
    <cellStyle name="Comma 4 7 2 6" xfId="31768" xr:uid="{1D90FCC1-CD8F-4B25-9449-273705DDE2C4}"/>
    <cellStyle name="Comma 4 7 3" xfId="1574" xr:uid="{C55AAE97-81DE-40B8-9CF9-C4E2C538770B}"/>
    <cellStyle name="Comma 4 7 3 2" xfId="3473" xr:uid="{2B795A37-75F4-414C-A0BA-A562113D4B7E}"/>
    <cellStyle name="Comma 4 7 3 2 2" xfId="7276" xr:uid="{18890C00-5B35-4CCE-AB68-350DCAAB5667}"/>
    <cellStyle name="Comma 4 7 3 2 2 2" xfId="15087" xr:uid="{679788FE-2E0B-4A45-B5AB-F3D109C15BC1}"/>
    <cellStyle name="Comma 4 7 3 2 2 2 2" xfId="30498" xr:uid="{71FD950F-1DEB-4A2B-856C-59AC0BC9AF6E}"/>
    <cellStyle name="Comma 4 7 3 2 2 2 2 2" xfId="61322" xr:uid="{538432D4-76BD-46E2-A44E-BB2A6986D0E2}"/>
    <cellStyle name="Comma 4 7 3 2 2 2 3" xfId="45912" xr:uid="{ED9E0C26-C48B-4C8E-8AC3-325423E4A6C5}"/>
    <cellStyle name="Comma 4 7 3 2 2 3" xfId="22689" xr:uid="{34D104A1-C5FA-480E-A29A-B07A527C6CF1}"/>
    <cellStyle name="Comma 4 7 3 2 2 3 2" xfId="53513" xr:uid="{87BAD513-4558-4314-A2BB-677739DE5BEF}"/>
    <cellStyle name="Comma 4 7 3 2 2 4" xfId="38103" xr:uid="{FA3372E0-59BA-47CD-AFE1-A361ADE5829C}"/>
    <cellStyle name="Comma 4 7 3 2 3" xfId="11284" xr:uid="{773E38D1-5EA6-481F-95A4-2AC2480CAD10}"/>
    <cellStyle name="Comma 4 7 3 2 3 2" xfId="26695" xr:uid="{34856931-F429-4C7A-AB7F-F3BC6E2355C6}"/>
    <cellStyle name="Comma 4 7 3 2 3 2 2" xfId="57519" xr:uid="{D7368250-3BB0-4030-98F2-AFF72F4163D1}"/>
    <cellStyle name="Comma 4 7 3 2 3 3" xfId="42109" xr:uid="{DC7A869C-CD69-484F-90BB-25BA8F6A5C9D}"/>
    <cellStyle name="Comma 4 7 3 2 4" xfId="18886" xr:uid="{50862210-7115-41CD-807C-63F4AA6FCFDC}"/>
    <cellStyle name="Comma 4 7 3 2 4 2" xfId="49710" xr:uid="{7411354F-52A8-45B3-B563-DA8CFFAF002A}"/>
    <cellStyle name="Comma 4 7 3 2 5" xfId="34300" xr:uid="{110CAC34-A3F5-416B-A1CA-626E5E06A2C8}"/>
    <cellStyle name="Comma 4 7 3 3" xfId="5377" xr:uid="{B0DC379C-822E-477D-83FA-008F5BD4C27C}"/>
    <cellStyle name="Comma 4 7 3 3 2" xfId="13188" xr:uid="{54020AE9-2588-4973-A700-E11509D83EFF}"/>
    <cellStyle name="Comma 4 7 3 3 2 2" xfId="28599" xr:uid="{312CB16B-5EA4-47A5-9CDD-20670633C367}"/>
    <cellStyle name="Comma 4 7 3 3 2 2 2" xfId="59423" xr:uid="{D30368CD-DDE8-45C7-A7A0-2220205C0E87}"/>
    <cellStyle name="Comma 4 7 3 3 2 3" xfId="44013" xr:uid="{80B4A7E6-F718-42D3-96BB-B1AAF161D1E2}"/>
    <cellStyle name="Comma 4 7 3 3 3" xfId="20790" xr:uid="{15BB1BB8-5B3A-4FB1-B09D-7063E9C98FA0}"/>
    <cellStyle name="Comma 4 7 3 3 3 2" xfId="51614" xr:uid="{8BA63F6B-6DC7-4B03-956D-4A0CFE38751B}"/>
    <cellStyle name="Comma 4 7 3 3 4" xfId="36204" xr:uid="{41AFCC9E-1667-45E0-9ADF-F283DFAF9157}"/>
    <cellStyle name="Comma 4 7 3 4" xfId="9385" xr:uid="{C9918523-4643-46C0-A72F-79F4E8ED8AF0}"/>
    <cellStyle name="Comma 4 7 3 4 2" xfId="24796" xr:uid="{FCB41117-85E2-4776-998A-85A4E76B1D7C}"/>
    <cellStyle name="Comma 4 7 3 4 2 2" xfId="55620" xr:uid="{9FAA48B1-0A92-4344-89EA-6A7F7C79429F}"/>
    <cellStyle name="Comma 4 7 3 4 3" xfId="40210" xr:uid="{1A234510-B688-44DD-910C-0815977421C0}"/>
    <cellStyle name="Comma 4 7 3 5" xfId="16987" xr:uid="{79861D31-8480-477C-ACC0-8BF26ADE240A}"/>
    <cellStyle name="Comma 4 7 3 5 2" xfId="47811" xr:uid="{CDF9C9FD-5174-417E-8388-323C865EC688}"/>
    <cellStyle name="Comma 4 7 3 6" xfId="32401" xr:uid="{BE56525D-43B8-4E22-9446-FBA2EAB82D51}"/>
    <cellStyle name="Comma 4 7 4" xfId="2207" xr:uid="{13384037-583E-4F3D-9AD3-FEF67CB1791D}"/>
    <cellStyle name="Comma 4 7 4 2" xfId="6010" xr:uid="{4CDC80D5-3339-47DD-9F85-BB4810274AD2}"/>
    <cellStyle name="Comma 4 7 4 2 2" xfId="13821" xr:uid="{B3094DC9-2825-4DA8-9F60-60E7ACBB92C0}"/>
    <cellStyle name="Comma 4 7 4 2 2 2" xfId="29232" xr:uid="{F1A65DCB-35D0-45D8-AB2D-13676AEA49B0}"/>
    <cellStyle name="Comma 4 7 4 2 2 2 2" xfId="60056" xr:uid="{39464CDC-6F86-4652-B97A-D4DCAD252036}"/>
    <cellStyle name="Comma 4 7 4 2 2 3" xfId="44646" xr:uid="{B4CE80CB-3DCC-4CC7-9D70-71C887FA675E}"/>
    <cellStyle name="Comma 4 7 4 2 3" xfId="21423" xr:uid="{E340783E-EB9E-4257-8D83-E7D516ED7320}"/>
    <cellStyle name="Comma 4 7 4 2 3 2" xfId="52247" xr:uid="{D563694F-1F22-4D6F-909D-CDC8307F194F}"/>
    <cellStyle name="Comma 4 7 4 2 4" xfId="36837" xr:uid="{1F661FC1-7BDF-4A0C-A47E-392F675FEC04}"/>
    <cellStyle name="Comma 4 7 4 3" xfId="10018" xr:uid="{8760E800-2AAE-4CBE-9059-E455356A8DE4}"/>
    <cellStyle name="Comma 4 7 4 3 2" xfId="25429" xr:uid="{D3EE63F5-C057-4FCD-ABB0-299C5D453581}"/>
    <cellStyle name="Comma 4 7 4 3 2 2" xfId="56253" xr:uid="{A19C69B4-5E0A-4CFB-87A7-91F711A0B562}"/>
    <cellStyle name="Comma 4 7 4 3 3" xfId="40843" xr:uid="{B5B4289E-0F94-4486-A1F2-E33203C9189D}"/>
    <cellStyle name="Comma 4 7 4 4" xfId="17620" xr:uid="{AA4209A3-FE6F-4C98-8844-752F15624E9C}"/>
    <cellStyle name="Comma 4 7 4 4 2" xfId="48444" xr:uid="{D1886F0E-A1B7-43B4-8F4B-53F57FAED807}"/>
    <cellStyle name="Comma 4 7 4 5" xfId="33034" xr:uid="{1A8F9446-389C-4550-898C-8E8FE3A1BD0F}"/>
    <cellStyle name="Comma 4 7 5" xfId="4111" xr:uid="{F20AB1AF-087C-4394-8ED6-51872E84AF8B}"/>
    <cellStyle name="Comma 4 7 5 2" xfId="11922" xr:uid="{10E51D8B-F31C-475A-867E-71EEDED4DDC4}"/>
    <cellStyle name="Comma 4 7 5 2 2" xfId="27333" xr:uid="{E1632CCC-8155-4FB7-86DD-F09EE838B7A6}"/>
    <cellStyle name="Comma 4 7 5 2 2 2" xfId="58157" xr:uid="{003B47DF-798C-4A79-B4EA-302148EE6F64}"/>
    <cellStyle name="Comma 4 7 5 2 3" xfId="42747" xr:uid="{42C0B53B-FFD4-4D5E-AB0D-EFC42A710889}"/>
    <cellStyle name="Comma 4 7 5 3" xfId="19524" xr:uid="{EE96E9CB-97E8-48B0-9577-9162E2E83173}"/>
    <cellStyle name="Comma 4 7 5 3 2" xfId="50348" xr:uid="{719B1A65-F7D4-4FAF-B3AA-FCABC9335058}"/>
    <cellStyle name="Comma 4 7 5 4" xfId="34938" xr:uid="{2DEE1402-E572-4360-98DE-EBEE1A3CA755}"/>
    <cellStyle name="Comma 4 7 6" xfId="8119" xr:uid="{67EEEB2A-C9D2-49E7-86F2-991B39EE23AC}"/>
    <cellStyle name="Comma 4 7 6 2" xfId="23530" xr:uid="{F16B1D16-77CA-4B4D-BD20-1A48D54925B0}"/>
    <cellStyle name="Comma 4 7 6 2 2" xfId="54354" xr:uid="{A0578984-57A3-41EB-BC2B-82A4B0BA6824}"/>
    <cellStyle name="Comma 4 7 6 3" xfId="38944" xr:uid="{DD4D688A-7C69-4CF0-8797-8106E694D570}"/>
    <cellStyle name="Comma 4 7 7" xfId="15721" xr:uid="{D729AD38-482B-46D2-934F-8C51B66F91DF}"/>
    <cellStyle name="Comma 4 7 7 2" xfId="46545" xr:uid="{01EFAD65-E932-45FB-80BF-758392FD8E9B}"/>
    <cellStyle name="Comma 4 7 8" xfId="31135" xr:uid="{353C7031-5CE5-428C-B2BA-82D1C9D97456}"/>
    <cellStyle name="Comma 4 8" xfId="728" xr:uid="{A105CE65-EB25-47FB-9143-19B297D385BD}"/>
    <cellStyle name="Comma 4 8 2" xfId="2627" xr:uid="{D2051A0B-5C99-4157-9D63-579AB670BAFD}"/>
    <cellStyle name="Comma 4 8 2 2" xfId="6430" xr:uid="{E0F4007D-1BD4-4106-9CEB-A89F85624C33}"/>
    <cellStyle name="Comma 4 8 2 2 2" xfId="14241" xr:uid="{5B8EBDC7-0A2E-4280-B097-CEE2AEBBFE93}"/>
    <cellStyle name="Comma 4 8 2 2 2 2" xfId="29652" xr:uid="{04086DCD-F2A4-46C2-8636-399B05C2AD21}"/>
    <cellStyle name="Comma 4 8 2 2 2 2 2" xfId="60476" xr:uid="{66A8863B-0783-40C4-8D93-1165FE53A33E}"/>
    <cellStyle name="Comma 4 8 2 2 2 3" xfId="45066" xr:uid="{B0975360-6BB3-4457-8F6C-86591C1EB70B}"/>
    <cellStyle name="Comma 4 8 2 2 3" xfId="21843" xr:uid="{52C0BE2A-FFD7-44F1-AA71-016403C25135}"/>
    <cellStyle name="Comma 4 8 2 2 3 2" xfId="52667" xr:uid="{09606510-C82A-45F7-932E-5DC1D262878F}"/>
    <cellStyle name="Comma 4 8 2 2 4" xfId="37257" xr:uid="{51E00C80-9D75-4E68-AFC8-C88617A7ED53}"/>
    <cellStyle name="Comma 4 8 2 3" xfId="10438" xr:uid="{FE3ACD10-996A-4D86-ACF0-3D8A08F440E2}"/>
    <cellStyle name="Comma 4 8 2 3 2" xfId="25849" xr:uid="{04D60912-95E5-43CA-937A-0CEFAD4068F1}"/>
    <cellStyle name="Comma 4 8 2 3 2 2" xfId="56673" xr:uid="{18AC08DE-26A7-4A6F-98CB-1C54236CEC38}"/>
    <cellStyle name="Comma 4 8 2 3 3" xfId="41263" xr:uid="{87A68F21-18BE-4A95-8CD7-4E67AF4D582E}"/>
    <cellStyle name="Comma 4 8 2 4" xfId="18040" xr:uid="{EA19BD3B-196B-4F64-AFF6-52C222661C8A}"/>
    <cellStyle name="Comma 4 8 2 4 2" xfId="48864" xr:uid="{A727B2A5-69B2-42EA-A31E-FEA5AC26DB62}"/>
    <cellStyle name="Comma 4 8 2 5" xfId="33454" xr:uid="{CA6D316F-F3BC-434E-9FE3-E8846796391D}"/>
    <cellStyle name="Comma 4 8 3" xfId="4531" xr:uid="{C16026AB-B37E-4581-9912-D55EADD3A593}"/>
    <cellStyle name="Comma 4 8 3 2" xfId="12342" xr:uid="{F5D3AB19-9976-404F-A6AF-51DB938500CF}"/>
    <cellStyle name="Comma 4 8 3 2 2" xfId="27753" xr:uid="{3F66071F-4DD7-470F-B5BE-C18A3C9BE621}"/>
    <cellStyle name="Comma 4 8 3 2 2 2" xfId="58577" xr:uid="{535BF6A6-9776-4D9B-9544-F8FE541A49EA}"/>
    <cellStyle name="Comma 4 8 3 2 3" xfId="43167" xr:uid="{F0A1A820-8952-433B-9A63-A0A064F57EFE}"/>
    <cellStyle name="Comma 4 8 3 3" xfId="19944" xr:uid="{F76DBF47-491E-4CC9-BF3A-FC6F81132F5A}"/>
    <cellStyle name="Comma 4 8 3 3 2" xfId="50768" xr:uid="{4161552D-156C-44F4-9EFA-826098986A57}"/>
    <cellStyle name="Comma 4 8 3 4" xfId="35358" xr:uid="{ECCEA454-A39E-4C09-93D8-23160F93088B}"/>
    <cellStyle name="Comma 4 8 4" xfId="8539" xr:uid="{011A4D09-9F01-4072-9CE9-6912F111864F}"/>
    <cellStyle name="Comma 4 8 4 2" xfId="23950" xr:uid="{B49C2EA6-1A5D-4952-9941-B23E479943BA}"/>
    <cellStyle name="Comma 4 8 4 2 2" xfId="54774" xr:uid="{6850F334-EFA2-4774-9AD4-A133F8CB3E95}"/>
    <cellStyle name="Comma 4 8 4 3" xfId="39364" xr:uid="{DF99C11D-4E02-4F67-A0BB-1AC1ACE4D3A0}"/>
    <cellStyle name="Comma 4 8 5" xfId="16141" xr:uid="{33B6ED1D-3C5A-4E47-84D2-62A8B7E7B7D7}"/>
    <cellStyle name="Comma 4 8 5 2" xfId="46965" xr:uid="{6035A7D0-4833-48A1-A75A-747FD048FE1B}"/>
    <cellStyle name="Comma 4 8 6" xfId="31555" xr:uid="{C496AC20-DFDF-4612-9B27-39EF2A14FA6A}"/>
    <cellStyle name="Comma 4 9" xfId="1361" xr:uid="{DD941C84-B7C6-4991-92A1-35997A18FAB6}"/>
    <cellStyle name="Comma 4 9 2" xfId="3260" xr:uid="{877ABBB3-79A5-449F-A3B7-AD037571BF62}"/>
    <cellStyle name="Comma 4 9 2 2" xfId="7063" xr:uid="{1885B7E6-0CBE-4821-BE92-D4FD021C842D}"/>
    <cellStyle name="Comma 4 9 2 2 2" xfId="14874" xr:uid="{F2DD84A1-A8D4-45E1-89E1-AC82C3CDD67B}"/>
    <cellStyle name="Comma 4 9 2 2 2 2" xfId="30285" xr:uid="{2968D9FC-0E87-42C4-8AB9-9DF0FDECAC8C}"/>
    <cellStyle name="Comma 4 9 2 2 2 2 2" xfId="61109" xr:uid="{5E761763-E41F-4AF7-A6DB-C68F4E6AE3F0}"/>
    <cellStyle name="Comma 4 9 2 2 2 3" xfId="45699" xr:uid="{79178291-82AD-4055-B2FA-C5A8619C5AEB}"/>
    <cellStyle name="Comma 4 9 2 2 3" xfId="22476" xr:uid="{309C045F-9819-4C74-B8DC-DF6092018EDA}"/>
    <cellStyle name="Comma 4 9 2 2 3 2" xfId="53300" xr:uid="{7B9A177A-3AFB-4371-898F-2034554B95FA}"/>
    <cellStyle name="Comma 4 9 2 2 4" xfId="37890" xr:uid="{9CF0D129-F429-4A9F-AFC6-431DB83B20B5}"/>
    <cellStyle name="Comma 4 9 2 3" xfId="11071" xr:uid="{BCF6340E-6B1C-4657-AE82-74E465E17522}"/>
    <cellStyle name="Comma 4 9 2 3 2" xfId="26482" xr:uid="{061E4BB5-29EE-46DC-A0EA-97F62FED06E4}"/>
    <cellStyle name="Comma 4 9 2 3 2 2" xfId="57306" xr:uid="{90FD64AB-5AB1-4A46-92B6-D82EE02BB341}"/>
    <cellStyle name="Comma 4 9 2 3 3" xfId="41896" xr:uid="{A756A5B6-5E53-4611-956F-F9F3B2E27160}"/>
    <cellStyle name="Comma 4 9 2 4" xfId="18673" xr:uid="{3D74A731-3B52-49C2-9566-CC32C165B9DB}"/>
    <cellStyle name="Comma 4 9 2 4 2" xfId="49497" xr:uid="{F995A80A-886D-4981-9B11-0622CD606677}"/>
    <cellStyle name="Comma 4 9 2 5" xfId="34087" xr:uid="{112D180C-E240-46E7-A820-BF6B287280E0}"/>
    <cellStyle name="Comma 4 9 3" xfId="5164" xr:uid="{7CF70572-810B-45CD-94D7-67317504F8BB}"/>
    <cellStyle name="Comma 4 9 3 2" xfId="12975" xr:uid="{4D1442A1-354A-4475-98B5-1C5B8BE19890}"/>
    <cellStyle name="Comma 4 9 3 2 2" xfId="28386" xr:uid="{13492FF1-CDD1-420F-A5C9-472F53D29F0B}"/>
    <cellStyle name="Comma 4 9 3 2 2 2" xfId="59210" xr:uid="{9835D99E-EC6D-455A-A0FA-E47E578F049E}"/>
    <cellStyle name="Comma 4 9 3 2 3" xfId="43800" xr:uid="{8377E3FD-44E0-41C0-83F4-6D6E1FB69EF4}"/>
    <cellStyle name="Comma 4 9 3 3" xfId="20577" xr:uid="{6A9615D5-9B8B-450D-9522-693B81399F2C}"/>
    <cellStyle name="Comma 4 9 3 3 2" xfId="51401" xr:uid="{707AF250-FB7E-4E16-B8D9-5489AD9E87DC}"/>
    <cellStyle name="Comma 4 9 3 4" xfId="35991" xr:uid="{164C33D7-5F71-4600-85E3-DBAE824EA22C}"/>
    <cellStyle name="Comma 4 9 4" xfId="9172" xr:uid="{9FF21154-4ACD-4029-A92D-11E54AF1299F}"/>
    <cellStyle name="Comma 4 9 4 2" xfId="24583" xr:uid="{103ACFFD-FFE8-4AE0-9C88-B6185EC0ADDD}"/>
    <cellStyle name="Comma 4 9 4 2 2" xfId="55407" xr:uid="{735ADBEA-15B5-4F36-B173-FB1FFBE6DACD}"/>
    <cellStyle name="Comma 4 9 4 3" xfId="39997" xr:uid="{F54925A2-1918-4BD2-99C4-1DE4B7703D8B}"/>
    <cellStyle name="Comma 4 9 5" xfId="16774" xr:uid="{D433103B-5BC8-4C5C-A0C4-C0D814893C54}"/>
    <cellStyle name="Comma 4 9 5 2" xfId="47598" xr:uid="{C24D41F9-7016-4DD6-B6FB-FF1F4262FED1}"/>
    <cellStyle name="Comma 4 9 6" xfId="32188" xr:uid="{3A81987F-4AF8-4614-9F74-EE5B46D61F18}"/>
    <cellStyle name="Comma 5" xfId="84" xr:uid="{5DD73938-8336-4A1C-B09A-58ED238FFA72}"/>
    <cellStyle name="Comma 5 10" xfId="2000" xr:uid="{1F4BA7AE-F0F7-4411-B5C4-CABA7BD0777E}"/>
    <cellStyle name="Comma 5 10 2" xfId="5803" xr:uid="{AFA2228B-75C9-4394-9ECC-3EF264951CD2}"/>
    <cellStyle name="Comma 5 10 2 2" xfId="13614" xr:uid="{B1574C7C-E9E4-40B1-8DCF-7870DF5BF826}"/>
    <cellStyle name="Comma 5 10 2 2 2" xfId="29025" xr:uid="{4781EF8A-CEE5-4E04-A21A-BC0609775977}"/>
    <cellStyle name="Comma 5 10 2 2 2 2" xfId="59849" xr:uid="{C802BD6A-83B2-41E5-A871-0E3488F1E31D}"/>
    <cellStyle name="Comma 5 10 2 2 3" xfId="44439" xr:uid="{35D8EFBB-7944-49AF-8669-CCAF740ECA9F}"/>
    <cellStyle name="Comma 5 10 2 3" xfId="21216" xr:uid="{5CF623F0-0935-4E70-86F8-39A06112B042}"/>
    <cellStyle name="Comma 5 10 2 3 2" xfId="52040" xr:uid="{6AED760C-86B2-4DB4-83DD-F7EB4BF7C941}"/>
    <cellStyle name="Comma 5 10 2 4" xfId="36630" xr:uid="{E8C9CC92-DAE1-469A-A324-7A12E3C2DB59}"/>
    <cellStyle name="Comma 5 10 3" xfId="9811" xr:uid="{21CFAFBE-B3AD-47DB-B775-059816BB0836}"/>
    <cellStyle name="Comma 5 10 3 2" xfId="25222" xr:uid="{5CD61043-BB80-41FD-B194-9C2CB56F0A5D}"/>
    <cellStyle name="Comma 5 10 3 2 2" xfId="56046" xr:uid="{8FA94DAB-068C-430C-A387-1FDF9718C453}"/>
    <cellStyle name="Comma 5 10 3 3" xfId="40636" xr:uid="{17105B72-E898-41CA-9EAD-F8DA10DB302C}"/>
    <cellStyle name="Comma 5 10 4" xfId="17413" xr:uid="{E7C3C1A9-1C9D-4660-BDD7-BC2775F1F79F}"/>
    <cellStyle name="Comma 5 10 4 2" xfId="48237" xr:uid="{0EC7F161-52DE-486B-8301-EF9855CDE521}"/>
    <cellStyle name="Comma 5 10 5" xfId="32827" xr:uid="{9E64679B-5B64-4931-8DD1-A228116E2557}"/>
    <cellStyle name="Comma 5 11" xfId="3904" xr:uid="{9043254D-D2E9-4328-BBF0-0619CE4E1325}"/>
    <cellStyle name="Comma 5 11 2" xfId="11715" xr:uid="{2D395D18-E11B-4C67-86C8-BB1F473B0DFF}"/>
    <cellStyle name="Comma 5 11 2 2" xfId="27126" xr:uid="{201923B6-D68C-47C0-BB06-1CFAA29A7EC3}"/>
    <cellStyle name="Comma 5 11 2 2 2" xfId="57950" xr:uid="{0F974622-EC7B-4B7D-9C77-2026E814490D}"/>
    <cellStyle name="Comma 5 11 2 3" xfId="42540" xr:uid="{DCEEEFB0-4064-4357-A61D-6E0657E8675B}"/>
    <cellStyle name="Comma 5 11 3" xfId="19317" xr:uid="{B79FF146-428A-46AD-83E8-55DB8F601C35}"/>
    <cellStyle name="Comma 5 11 3 2" xfId="50141" xr:uid="{F50F23B1-99D3-4426-9F2E-B9E4376B784C}"/>
    <cellStyle name="Comma 5 11 4" xfId="34731" xr:uid="{7E2CC1C8-4CD9-434C-9358-8CFEBE677A0B}"/>
    <cellStyle name="Comma 5 12" xfId="7912" xr:uid="{BAE43975-8DD6-48FA-B12D-D7BCFF02AF0C}"/>
    <cellStyle name="Comma 5 12 2" xfId="23323" xr:uid="{9D31922A-37E3-4A9E-B60E-CC77206091C6}"/>
    <cellStyle name="Comma 5 12 2 2" xfId="54147" xr:uid="{257E8E9B-4BF7-41DC-BA71-38FBE324CD43}"/>
    <cellStyle name="Comma 5 12 3" xfId="38737" xr:uid="{02A350D0-693D-4D40-B2B9-82538D7FE6A7}"/>
    <cellStyle name="Comma 5 13" xfId="7703" xr:uid="{E71D519F-3B1E-4733-BFD8-C4BE0F6CCC4A}"/>
    <cellStyle name="Comma 5 13 2" xfId="23114" xr:uid="{3B82C177-A2C2-4A80-A4F4-9C58E21C4CF9}"/>
    <cellStyle name="Comma 5 13 2 2" xfId="53938" xr:uid="{4C0CAEF9-99CB-4AB1-A5DA-01DA3A138848}"/>
    <cellStyle name="Comma 5 13 3" xfId="38528" xr:uid="{7AA1CB51-E683-46A6-A7CE-8C87CFE54A56}"/>
    <cellStyle name="Comma 5 14" xfId="15514" xr:uid="{7DEA6022-77A2-41DC-AEEC-82EBC3F0E6BC}"/>
    <cellStyle name="Comma 5 14 2" xfId="46338" xr:uid="{024C08D2-B98F-493B-8B8B-DD6F972C73B9}"/>
    <cellStyle name="Comma 5 15" xfId="30928" xr:uid="{B51084AC-DE1B-4B7D-A9DB-75639DBDD4EB}"/>
    <cellStyle name="Comma 5 2" xfId="120" xr:uid="{3B6D1247-FA2A-4A87-B28C-5FA5F1354CF9}"/>
    <cellStyle name="Comma 5 2 10" xfId="3924" xr:uid="{07A607FF-B4C5-43E8-80C4-05708B2652C3}"/>
    <cellStyle name="Comma 5 2 10 2" xfId="11735" xr:uid="{B084D1DE-58F5-4A59-AC43-983BC085BC3A}"/>
    <cellStyle name="Comma 5 2 10 2 2" xfId="27146" xr:uid="{063BE608-9900-494E-8756-17BDD5FFAF43}"/>
    <cellStyle name="Comma 5 2 10 2 2 2" xfId="57970" xr:uid="{606C3F5A-1A1E-48ED-8923-E22C636809AD}"/>
    <cellStyle name="Comma 5 2 10 2 3" xfId="42560" xr:uid="{5ECEA2A2-D4D5-4007-BA54-F10C3FCBB340}"/>
    <cellStyle name="Comma 5 2 10 3" xfId="19337" xr:uid="{6B6865D9-151A-4EE8-837C-C01EF39754AE}"/>
    <cellStyle name="Comma 5 2 10 3 2" xfId="50161" xr:uid="{B0FC5DE4-E9A6-40B8-A5E2-45109B205B7A}"/>
    <cellStyle name="Comma 5 2 10 4" xfId="34751" xr:uid="{28B3FCF1-2703-4E7B-9CFB-67FA261DA996}"/>
    <cellStyle name="Comma 5 2 11" xfId="7932" xr:uid="{DB04B5FF-8BCC-4545-A4C9-798B50ECC954}"/>
    <cellStyle name="Comma 5 2 11 2" xfId="23343" xr:uid="{A9A45C22-3E44-4A6D-BEC7-9C46C30AA707}"/>
    <cellStyle name="Comma 5 2 11 2 2" xfId="54167" xr:uid="{D4928793-C431-4072-9EF7-4905FF0989D2}"/>
    <cellStyle name="Comma 5 2 11 3" xfId="38757" xr:uid="{979D3E72-0002-4785-BE3F-DBF7EB29DFDA}"/>
    <cellStyle name="Comma 5 2 12" xfId="7723" xr:uid="{2158E14A-3A12-4BC9-905A-79E3497BB04A}"/>
    <cellStyle name="Comma 5 2 12 2" xfId="23134" xr:uid="{17F277FD-A00B-4885-BA51-B24F29BE6EA9}"/>
    <cellStyle name="Comma 5 2 12 2 2" xfId="53958" xr:uid="{C5E0D16F-29C9-4CBB-B996-06114D4AAEB6}"/>
    <cellStyle name="Comma 5 2 12 3" xfId="38548" xr:uid="{AB2C588B-9AFE-4244-9B33-5A9CA711C99B}"/>
    <cellStyle name="Comma 5 2 13" xfId="15534" xr:uid="{E8B524BA-DB2F-4D49-BDFB-609228C5AD88}"/>
    <cellStyle name="Comma 5 2 13 2" xfId="46358" xr:uid="{09259D9C-F318-4D44-AAE6-158ED7C05E99}"/>
    <cellStyle name="Comma 5 2 14" xfId="30948" xr:uid="{EB2F3430-89A1-4041-B881-F37467B92392}"/>
    <cellStyle name="Comma 5 2 2" xfId="205" xr:uid="{02E48B87-CCEF-494B-B371-E16AF557C8AB}"/>
    <cellStyle name="Comma 5 2 2 10" xfId="7808" xr:uid="{51D69D66-FAEE-4888-80C0-F0C14377CF70}"/>
    <cellStyle name="Comma 5 2 2 10 2" xfId="23219" xr:uid="{C4717E37-C073-4D12-90BE-9BABA47AC091}"/>
    <cellStyle name="Comma 5 2 2 10 2 2" xfId="54043" xr:uid="{4D441F3D-7329-48F8-95A7-D62D856888C7}"/>
    <cellStyle name="Comma 5 2 2 10 3" xfId="38633" xr:uid="{77D543D6-548D-4820-AF3D-E914D573AE1B}"/>
    <cellStyle name="Comma 5 2 2 11" xfId="15619" xr:uid="{012519C3-2A35-46F6-99B9-2EBA56C74640}"/>
    <cellStyle name="Comma 5 2 2 11 2" xfId="46443" xr:uid="{B2B20CDB-39F7-4945-9055-CD7F97247988}"/>
    <cellStyle name="Comma 5 2 2 12" xfId="31033" xr:uid="{B67DB0B6-D55C-48F2-8854-87B832F5A7BB}"/>
    <cellStyle name="Comma 5 2 2 2" xfId="287" xr:uid="{A6EB5E32-FCEE-4C25-AFCA-D28FEB22A512}"/>
    <cellStyle name="Comma 5 2 2 2 10" xfId="15701" xr:uid="{37901E2D-02E1-416B-9B45-5F6EEE0334E4}"/>
    <cellStyle name="Comma 5 2 2 2 10 2" xfId="46525" xr:uid="{BB8722F8-A32E-45C0-8426-ECBE5183B43A}"/>
    <cellStyle name="Comma 5 2 2 2 11" xfId="31115" xr:uid="{827CF27E-195F-4A74-B89E-B2D900DEDD6C}"/>
    <cellStyle name="Comma 5 2 2 2 2" xfId="710" xr:uid="{90317E4E-7728-4756-8E91-E1ED9CDCF4B3}"/>
    <cellStyle name="Comma 5 2 2 2 2 2" xfId="1343" xr:uid="{8A740F37-0A70-424D-A16D-051C45283452}"/>
    <cellStyle name="Comma 5 2 2 2 2 2 2" xfId="3242" xr:uid="{EF4B57E5-C30D-47E0-B51E-0EF83A63C5F1}"/>
    <cellStyle name="Comma 5 2 2 2 2 2 2 2" xfId="7045" xr:uid="{3A2A66FA-B717-4229-B69A-16A89C71D8AB}"/>
    <cellStyle name="Comma 5 2 2 2 2 2 2 2 2" xfId="14856" xr:uid="{E90D8510-5CEA-409E-B463-6CAF09CC4B7C}"/>
    <cellStyle name="Comma 5 2 2 2 2 2 2 2 2 2" xfId="30267" xr:uid="{9141D693-E096-4ADC-A163-616E088E2043}"/>
    <cellStyle name="Comma 5 2 2 2 2 2 2 2 2 2 2" xfId="61091" xr:uid="{11751484-AE9C-4B5C-8DF7-DF28A7608218}"/>
    <cellStyle name="Comma 5 2 2 2 2 2 2 2 2 3" xfId="45681" xr:uid="{ABBA51B5-36D8-4A00-9AED-3197ABA2B053}"/>
    <cellStyle name="Comma 5 2 2 2 2 2 2 2 3" xfId="22458" xr:uid="{A32CE84B-840C-4869-A943-9D9801C14B5E}"/>
    <cellStyle name="Comma 5 2 2 2 2 2 2 2 3 2" xfId="53282" xr:uid="{311F46CD-5955-4573-9735-F8265989AD2B}"/>
    <cellStyle name="Comma 5 2 2 2 2 2 2 2 4" xfId="37872" xr:uid="{51871962-1F91-4FA5-B234-71336CA92352}"/>
    <cellStyle name="Comma 5 2 2 2 2 2 2 3" xfId="11053" xr:uid="{4DD4163D-44CF-4FB8-B557-450457837ACF}"/>
    <cellStyle name="Comma 5 2 2 2 2 2 2 3 2" xfId="26464" xr:uid="{E501EAAB-0511-4887-9B71-815962EAA73F}"/>
    <cellStyle name="Comma 5 2 2 2 2 2 2 3 2 2" xfId="57288" xr:uid="{D2BB55AD-3F43-49E7-94D5-6CC7871EDC07}"/>
    <cellStyle name="Comma 5 2 2 2 2 2 2 3 3" xfId="41878" xr:uid="{D7043C6F-58BC-40EC-A0A9-7C0D2A5CDE97}"/>
    <cellStyle name="Comma 5 2 2 2 2 2 2 4" xfId="18655" xr:uid="{62F269A9-D5E4-41E2-8AF1-25C7620DFED7}"/>
    <cellStyle name="Comma 5 2 2 2 2 2 2 4 2" xfId="49479" xr:uid="{0CD350EB-73FA-4A60-9B2E-966B619800F4}"/>
    <cellStyle name="Comma 5 2 2 2 2 2 2 5" xfId="34069" xr:uid="{29F6F8F0-D2C5-4261-9597-2CE07356C423}"/>
    <cellStyle name="Comma 5 2 2 2 2 2 3" xfId="5146" xr:uid="{9E165CDE-2566-452D-8750-8CDAFD51297A}"/>
    <cellStyle name="Comma 5 2 2 2 2 2 3 2" xfId="12957" xr:uid="{68B72E85-07C4-4EF2-93B6-295B8CCB977B}"/>
    <cellStyle name="Comma 5 2 2 2 2 2 3 2 2" xfId="28368" xr:uid="{EA0AD790-33B0-4CC6-91DC-320E3085750F}"/>
    <cellStyle name="Comma 5 2 2 2 2 2 3 2 2 2" xfId="59192" xr:uid="{ACFE95FD-9F6A-499C-B606-792AC0E99BB7}"/>
    <cellStyle name="Comma 5 2 2 2 2 2 3 2 3" xfId="43782" xr:uid="{F8B662C2-EAE6-4284-A986-AE6139A9531A}"/>
    <cellStyle name="Comma 5 2 2 2 2 2 3 3" xfId="20559" xr:uid="{60BFFBE3-7DB5-4494-9F43-C50FBF3CEB08}"/>
    <cellStyle name="Comma 5 2 2 2 2 2 3 3 2" xfId="51383" xr:uid="{C24938F0-A090-4230-9125-3C28D5675456}"/>
    <cellStyle name="Comma 5 2 2 2 2 2 3 4" xfId="35973" xr:uid="{E1BC9758-8287-498A-BAFA-5434B8E36714}"/>
    <cellStyle name="Comma 5 2 2 2 2 2 4" xfId="9154" xr:uid="{EB742FB7-E0DA-4606-AD62-49D7E88D06EF}"/>
    <cellStyle name="Comma 5 2 2 2 2 2 4 2" xfId="24565" xr:uid="{1815C43D-B645-4E72-A08B-C7E4B8C10CAD}"/>
    <cellStyle name="Comma 5 2 2 2 2 2 4 2 2" xfId="55389" xr:uid="{690AF90A-E960-41FE-A74D-67A64D5616A7}"/>
    <cellStyle name="Comma 5 2 2 2 2 2 4 3" xfId="39979" xr:uid="{2F31C383-81B9-487B-AE77-897B8896F5D5}"/>
    <cellStyle name="Comma 5 2 2 2 2 2 5" xfId="16756" xr:uid="{EB4E2D4B-6D2D-481A-B8C9-D935F496D991}"/>
    <cellStyle name="Comma 5 2 2 2 2 2 5 2" xfId="47580" xr:uid="{0D40C907-7041-4F2A-AD60-E6E72A740EE5}"/>
    <cellStyle name="Comma 5 2 2 2 2 2 6" xfId="32170" xr:uid="{48C867D4-8409-400B-BD72-1A78C4F27EF9}"/>
    <cellStyle name="Comma 5 2 2 2 2 3" xfId="1976" xr:uid="{F1E45E6A-6AC4-4686-8226-010A9F0CB9DA}"/>
    <cellStyle name="Comma 5 2 2 2 2 3 2" xfId="3875" xr:uid="{D084DCD0-2B7B-4D7A-8612-ADB9ED578F82}"/>
    <cellStyle name="Comma 5 2 2 2 2 3 2 2" xfId="7678" xr:uid="{05B5460C-291B-4BCF-AB3B-26F4A5A0A5F0}"/>
    <cellStyle name="Comma 5 2 2 2 2 3 2 2 2" xfId="15489" xr:uid="{2911C972-2995-4720-8C9D-18E95F780B0E}"/>
    <cellStyle name="Comma 5 2 2 2 2 3 2 2 2 2" xfId="30900" xr:uid="{51112E0C-87C2-48F0-A8AB-A413B8BF2C02}"/>
    <cellStyle name="Comma 5 2 2 2 2 3 2 2 2 2 2" xfId="61724" xr:uid="{7750E398-6CD7-4AB6-A011-7B872217A72D}"/>
    <cellStyle name="Comma 5 2 2 2 2 3 2 2 2 3" xfId="46314" xr:uid="{978CBAC7-64F3-4A19-8014-6767AE97785B}"/>
    <cellStyle name="Comma 5 2 2 2 2 3 2 2 3" xfId="23091" xr:uid="{33FB3585-ED0A-42A9-97CD-E05F603F03B6}"/>
    <cellStyle name="Comma 5 2 2 2 2 3 2 2 3 2" xfId="53915" xr:uid="{E27FC075-0323-43D9-ACAD-94296D4FF7F9}"/>
    <cellStyle name="Comma 5 2 2 2 2 3 2 2 4" xfId="38505" xr:uid="{4CA65696-2E12-4F03-A22F-7E85D47EC03B}"/>
    <cellStyle name="Comma 5 2 2 2 2 3 2 3" xfId="11686" xr:uid="{B37B274B-E637-40C1-BA7F-4BD44E315555}"/>
    <cellStyle name="Comma 5 2 2 2 2 3 2 3 2" xfId="27097" xr:uid="{CD3788B7-7391-4F52-9BB7-6F5E4706DDB9}"/>
    <cellStyle name="Comma 5 2 2 2 2 3 2 3 2 2" xfId="57921" xr:uid="{5336190F-A82E-4AD4-AF1B-93F0E6A9DB06}"/>
    <cellStyle name="Comma 5 2 2 2 2 3 2 3 3" xfId="42511" xr:uid="{D24987B8-BCD7-43FB-9585-667A04471BF4}"/>
    <cellStyle name="Comma 5 2 2 2 2 3 2 4" xfId="19288" xr:uid="{84789674-4234-461F-BB90-92B8E28E318E}"/>
    <cellStyle name="Comma 5 2 2 2 2 3 2 4 2" xfId="50112" xr:uid="{12217CD4-4C96-486D-A536-D6135B395ECD}"/>
    <cellStyle name="Comma 5 2 2 2 2 3 2 5" xfId="34702" xr:uid="{581A3719-E382-4B5E-B589-2623D6D4CB10}"/>
    <cellStyle name="Comma 5 2 2 2 2 3 3" xfId="5779" xr:uid="{AA223EE7-0BFA-4F9E-AE34-66C0FF4F1A5F}"/>
    <cellStyle name="Comma 5 2 2 2 2 3 3 2" xfId="13590" xr:uid="{D2AFE548-C587-4FB2-A6DF-D32C88A4D971}"/>
    <cellStyle name="Comma 5 2 2 2 2 3 3 2 2" xfId="29001" xr:uid="{E681E33B-1E77-43F2-943E-644E21E354A5}"/>
    <cellStyle name="Comma 5 2 2 2 2 3 3 2 2 2" xfId="59825" xr:uid="{353E28DF-1BB0-4BD3-9E6C-883D7FCA902C}"/>
    <cellStyle name="Comma 5 2 2 2 2 3 3 2 3" xfId="44415" xr:uid="{2D9FE817-EBEE-4C46-870D-12F11DCD1854}"/>
    <cellStyle name="Comma 5 2 2 2 2 3 3 3" xfId="21192" xr:uid="{AD159008-89AE-4EBF-9596-36FE8F570A93}"/>
    <cellStyle name="Comma 5 2 2 2 2 3 3 3 2" xfId="52016" xr:uid="{86710B81-8F10-4A57-83B5-47821A4C75A3}"/>
    <cellStyle name="Comma 5 2 2 2 2 3 3 4" xfId="36606" xr:uid="{90CD0C44-980A-4981-B2D7-4BBDC84D6ABD}"/>
    <cellStyle name="Comma 5 2 2 2 2 3 4" xfId="9787" xr:uid="{17CDCDE2-3853-4D94-A072-B7E86BC67D68}"/>
    <cellStyle name="Comma 5 2 2 2 2 3 4 2" xfId="25198" xr:uid="{C0DFB7D2-390B-494C-A083-3CAFA073FC25}"/>
    <cellStyle name="Comma 5 2 2 2 2 3 4 2 2" xfId="56022" xr:uid="{2CB53FB9-961A-4F2B-AA69-759EE4451919}"/>
    <cellStyle name="Comma 5 2 2 2 2 3 4 3" xfId="40612" xr:uid="{EA3B3C73-14F2-466B-AB8B-1E6AB07CE1C2}"/>
    <cellStyle name="Comma 5 2 2 2 2 3 5" xfId="17389" xr:uid="{2D41A21E-F5C1-44F1-9BCF-DF682734870D}"/>
    <cellStyle name="Comma 5 2 2 2 2 3 5 2" xfId="48213" xr:uid="{DCB4DCFE-1FCE-49F4-AF57-64D8B11D9416}"/>
    <cellStyle name="Comma 5 2 2 2 2 3 6" xfId="32803" xr:uid="{F4907DC8-F273-440E-855C-8A3316130D62}"/>
    <cellStyle name="Comma 5 2 2 2 2 4" xfId="2609" xr:uid="{25D50C8B-D300-42B8-825D-9DCCB0C6786A}"/>
    <cellStyle name="Comma 5 2 2 2 2 4 2" xfId="6412" xr:uid="{BB9AC42D-87E9-40BD-8C1F-839182DC563C}"/>
    <cellStyle name="Comma 5 2 2 2 2 4 2 2" xfId="14223" xr:uid="{4E1E03BF-C897-4D8B-87B2-0BA091C6D374}"/>
    <cellStyle name="Comma 5 2 2 2 2 4 2 2 2" xfId="29634" xr:uid="{D4A33744-30EC-4CDF-A254-049D14FE47DF}"/>
    <cellStyle name="Comma 5 2 2 2 2 4 2 2 2 2" xfId="60458" xr:uid="{F20CD9F6-9727-4A0E-86A7-400A7E655822}"/>
    <cellStyle name="Comma 5 2 2 2 2 4 2 2 3" xfId="45048" xr:uid="{CFE82675-999F-4987-8F91-C442C906EC10}"/>
    <cellStyle name="Comma 5 2 2 2 2 4 2 3" xfId="21825" xr:uid="{A91EF82E-3121-42CC-84B3-2253D0A09A6E}"/>
    <cellStyle name="Comma 5 2 2 2 2 4 2 3 2" xfId="52649" xr:uid="{36FECC1E-05E6-40D3-816C-6662AB6D3D3B}"/>
    <cellStyle name="Comma 5 2 2 2 2 4 2 4" xfId="37239" xr:uid="{B961728B-4574-4146-8B63-6845DFE89DE7}"/>
    <cellStyle name="Comma 5 2 2 2 2 4 3" xfId="10420" xr:uid="{723F0773-ECA8-46D2-94EB-595C862A8C48}"/>
    <cellStyle name="Comma 5 2 2 2 2 4 3 2" xfId="25831" xr:uid="{12296DE4-DB3F-4D8E-99B5-78E6C79EA476}"/>
    <cellStyle name="Comma 5 2 2 2 2 4 3 2 2" xfId="56655" xr:uid="{E58A55E1-89C4-4A39-9A11-E84B92197C1C}"/>
    <cellStyle name="Comma 5 2 2 2 2 4 3 3" xfId="41245" xr:uid="{251822A2-D2B3-43D8-BE12-9FD0C1AE9AA7}"/>
    <cellStyle name="Comma 5 2 2 2 2 4 4" xfId="18022" xr:uid="{5694F623-4423-43DB-A0D8-C52154E9AC20}"/>
    <cellStyle name="Comma 5 2 2 2 2 4 4 2" xfId="48846" xr:uid="{5CAB60C7-8B1C-4DB5-A120-406F88540626}"/>
    <cellStyle name="Comma 5 2 2 2 2 4 5" xfId="33436" xr:uid="{0BA3CD80-C596-4E37-B4CE-11F7C44664C0}"/>
    <cellStyle name="Comma 5 2 2 2 2 5" xfId="4513" xr:uid="{2C5DDDE9-2CDE-4474-93B4-446025B53887}"/>
    <cellStyle name="Comma 5 2 2 2 2 5 2" xfId="12324" xr:uid="{08E78CAF-2371-44DD-A673-CFF6696C90B1}"/>
    <cellStyle name="Comma 5 2 2 2 2 5 2 2" xfId="27735" xr:uid="{F85801F0-06B5-4DD7-BAE3-E6CDCC565C53}"/>
    <cellStyle name="Comma 5 2 2 2 2 5 2 2 2" xfId="58559" xr:uid="{F3618345-4B4C-4921-B85C-620449FDAC1A}"/>
    <cellStyle name="Comma 5 2 2 2 2 5 2 3" xfId="43149" xr:uid="{633F00B3-44F0-4961-9350-70DD74ED8798}"/>
    <cellStyle name="Comma 5 2 2 2 2 5 3" xfId="19926" xr:uid="{ECFA5025-F988-439F-AD23-678159D37C12}"/>
    <cellStyle name="Comma 5 2 2 2 2 5 3 2" xfId="50750" xr:uid="{5DAAD774-3854-421C-B5E7-47259ABF0214}"/>
    <cellStyle name="Comma 5 2 2 2 2 5 4" xfId="35340" xr:uid="{71632EA5-0EC6-4AF2-A3F2-7DD8444D89CE}"/>
    <cellStyle name="Comma 5 2 2 2 2 6" xfId="8521" xr:uid="{FC1F57FD-6E08-4DEB-BD8F-E48E65FAA19A}"/>
    <cellStyle name="Comma 5 2 2 2 2 6 2" xfId="23932" xr:uid="{CE6F348B-3919-471F-8266-E41331030E3A}"/>
    <cellStyle name="Comma 5 2 2 2 2 6 2 2" xfId="54756" xr:uid="{916082A9-D352-477C-83C1-8B1A70E495E0}"/>
    <cellStyle name="Comma 5 2 2 2 2 6 3" xfId="39346" xr:uid="{1FFAF9A4-C9A6-42CA-B2B8-66A6541376CA}"/>
    <cellStyle name="Comma 5 2 2 2 2 7" xfId="16123" xr:uid="{83159F1D-7CA4-4E3D-B142-9A6218E693B4}"/>
    <cellStyle name="Comma 5 2 2 2 2 7 2" xfId="46947" xr:uid="{1D6CF317-7DD0-40CD-9E14-834843BC2E1A}"/>
    <cellStyle name="Comma 5 2 2 2 2 8" xfId="31537" xr:uid="{922104A2-13D2-4B34-9189-0B2ABEC7C031}"/>
    <cellStyle name="Comma 5 2 2 2 3" xfId="501" xr:uid="{9C00EA98-846F-46FD-A422-926C6C5B4617}"/>
    <cellStyle name="Comma 5 2 2 2 3 2" xfId="1134" xr:uid="{82B2D7C5-2C64-421D-9BAE-2CBDDEC551D1}"/>
    <cellStyle name="Comma 5 2 2 2 3 2 2" xfId="3033" xr:uid="{5B5278C5-A27B-4240-9959-0DD0FCF97712}"/>
    <cellStyle name="Comma 5 2 2 2 3 2 2 2" xfId="6836" xr:uid="{7E2062C1-EA6F-4D85-82A2-961FE40E9448}"/>
    <cellStyle name="Comma 5 2 2 2 3 2 2 2 2" xfId="14647" xr:uid="{0002153F-E7F9-4FAC-8939-672615A72BBC}"/>
    <cellStyle name="Comma 5 2 2 2 3 2 2 2 2 2" xfId="30058" xr:uid="{6FF0A071-BEC1-4BAE-8E15-F8B19CF7523D}"/>
    <cellStyle name="Comma 5 2 2 2 3 2 2 2 2 2 2" xfId="60882" xr:uid="{B4D59BA7-76F6-4511-8BF5-83AB28DBECD4}"/>
    <cellStyle name="Comma 5 2 2 2 3 2 2 2 2 3" xfId="45472" xr:uid="{804BA232-88C4-4AF9-A1A2-AF7792A0F96A}"/>
    <cellStyle name="Comma 5 2 2 2 3 2 2 2 3" xfId="22249" xr:uid="{6D4C78B5-CD82-4F2C-83BA-4A1380B7CA3D}"/>
    <cellStyle name="Comma 5 2 2 2 3 2 2 2 3 2" xfId="53073" xr:uid="{20CB37E0-8396-4660-9BDA-6AD4F9298AF3}"/>
    <cellStyle name="Comma 5 2 2 2 3 2 2 2 4" xfId="37663" xr:uid="{35F66FDF-8154-4292-A689-A1A0E1503CAF}"/>
    <cellStyle name="Comma 5 2 2 2 3 2 2 3" xfId="10844" xr:uid="{C88F8EFE-E898-4C43-9FE8-5B46759BED35}"/>
    <cellStyle name="Comma 5 2 2 2 3 2 2 3 2" xfId="26255" xr:uid="{6F16D54B-8925-4A26-89D8-A5EE767EF9DD}"/>
    <cellStyle name="Comma 5 2 2 2 3 2 2 3 2 2" xfId="57079" xr:uid="{9795CF61-842A-4783-B5C3-B974E710644D}"/>
    <cellStyle name="Comma 5 2 2 2 3 2 2 3 3" xfId="41669" xr:uid="{34497A2B-D32D-47C4-9426-1BEFEFB01D56}"/>
    <cellStyle name="Comma 5 2 2 2 3 2 2 4" xfId="18446" xr:uid="{3FB9B951-9B5E-4143-A00D-CA0153318F91}"/>
    <cellStyle name="Comma 5 2 2 2 3 2 2 4 2" xfId="49270" xr:uid="{09D85357-EC54-4AB5-A2CA-F10CCA85BAAA}"/>
    <cellStyle name="Comma 5 2 2 2 3 2 2 5" xfId="33860" xr:uid="{676143AE-FB05-4D40-B66D-0977A7DE1F8A}"/>
    <cellStyle name="Comma 5 2 2 2 3 2 3" xfId="4937" xr:uid="{3F5B1446-8B15-4AF7-9862-2A1DF727D7AD}"/>
    <cellStyle name="Comma 5 2 2 2 3 2 3 2" xfId="12748" xr:uid="{A72C1F52-E4B3-40BC-AA65-E44D88EBC496}"/>
    <cellStyle name="Comma 5 2 2 2 3 2 3 2 2" xfId="28159" xr:uid="{8EE8AAEB-83A2-4894-B618-F7339339BC37}"/>
    <cellStyle name="Comma 5 2 2 2 3 2 3 2 2 2" xfId="58983" xr:uid="{5CABF362-86C7-4071-95E3-F22BBBD7AA08}"/>
    <cellStyle name="Comma 5 2 2 2 3 2 3 2 3" xfId="43573" xr:uid="{963B6141-E347-4FD4-8190-909747CF85F2}"/>
    <cellStyle name="Comma 5 2 2 2 3 2 3 3" xfId="20350" xr:uid="{96A0DA24-80EC-4C2B-AFE3-F414EB5974D0}"/>
    <cellStyle name="Comma 5 2 2 2 3 2 3 3 2" xfId="51174" xr:uid="{C12B1369-46FB-4C04-A48D-123544241161}"/>
    <cellStyle name="Comma 5 2 2 2 3 2 3 4" xfId="35764" xr:uid="{E2D38635-C048-40BA-BC42-061C36016964}"/>
    <cellStyle name="Comma 5 2 2 2 3 2 4" xfId="8945" xr:uid="{F063D3A6-B5AE-4110-820A-D46B8F21D9AB}"/>
    <cellStyle name="Comma 5 2 2 2 3 2 4 2" xfId="24356" xr:uid="{CF82A2BA-FA7B-42B8-9127-4EAF1B00B73A}"/>
    <cellStyle name="Comma 5 2 2 2 3 2 4 2 2" xfId="55180" xr:uid="{BB8DBA46-D043-4662-97EB-34C90CC9E138}"/>
    <cellStyle name="Comma 5 2 2 2 3 2 4 3" xfId="39770" xr:uid="{C8041618-6A59-48A8-BF11-9CAA2A572598}"/>
    <cellStyle name="Comma 5 2 2 2 3 2 5" xfId="16547" xr:uid="{9FDF4D61-3358-4BF1-8B93-B42DEA413323}"/>
    <cellStyle name="Comma 5 2 2 2 3 2 5 2" xfId="47371" xr:uid="{AEC2EA5D-B45B-4FA8-B53C-AA8C4C645847}"/>
    <cellStyle name="Comma 5 2 2 2 3 2 6" xfId="31961" xr:uid="{CB3114D4-1B9B-48D7-B896-77E086C4109C}"/>
    <cellStyle name="Comma 5 2 2 2 3 3" xfId="1767" xr:uid="{A176E2D1-0812-47FE-B95B-9B24E7B6CB1C}"/>
    <cellStyle name="Comma 5 2 2 2 3 3 2" xfId="3666" xr:uid="{F94051E3-981B-421D-95FB-3DB5F6F72E44}"/>
    <cellStyle name="Comma 5 2 2 2 3 3 2 2" xfId="7469" xr:uid="{2081AA67-377B-49A4-AD52-8F27ED69C3BA}"/>
    <cellStyle name="Comma 5 2 2 2 3 3 2 2 2" xfId="15280" xr:uid="{79FC18CA-CCF6-4B1A-B9AE-38630AE3F03D}"/>
    <cellStyle name="Comma 5 2 2 2 3 3 2 2 2 2" xfId="30691" xr:uid="{867D1001-3C14-4C28-824F-29A2F86847F9}"/>
    <cellStyle name="Comma 5 2 2 2 3 3 2 2 2 2 2" xfId="61515" xr:uid="{E3295574-DD1D-4E8E-AF45-78E123A9D193}"/>
    <cellStyle name="Comma 5 2 2 2 3 3 2 2 2 3" xfId="46105" xr:uid="{60482C81-F598-4B1B-AC19-A1F74CF67C21}"/>
    <cellStyle name="Comma 5 2 2 2 3 3 2 2 3" xfId="22882" xr:uid="{4E39C3D4-A19C-4FC5-873C-2ECAB8C52364}"/>
    <cellStyle name="Comma 5 2 2 2 3 3 2 2 3 2" xfId="53706" xr:uid="{16F8D17B-C98A-419E-B0CD-AA0B5463C1F2}"/>
    <cellStyle name="Comma 5 2 2 2 3 3 2 2 4" xfId="38296" xr:uid="{B9E8B478-4267-402F-ACE3-C7F63579A568}"/>
    <cellStyle name="Comma 5 2 2 2 3 3 2 3" xfId="11477" xr:uid="{93799E5D-843C-42C9-8C6A-E30DD6D21AA7}"/>
    <cellStyle name="Comma 5 2 2 2 3 3 2 3 2" xfId="26888" xr:uid="{97FD7A7D-E006-4C7D-8355-532474030579}"/>
    <cellStyle name="Comma 5 2 2 2 3 3 2 3 2 2" xfId="57712" xr:uid="{97ED5674-397F-4614-8925-BA6313B31DC3}"/>
    <cellStyle name="Comma 5 2 2 2 3 3 2 3 3" xfId="42302" xr:uid="{50BF8CB7-EF46-41E7-B1D0-EB3CA1EF8CD1}"/>
    <cellStyle name="Comma 5 2 2 2 3 3 2 4" xfId="19079" xr:uid="{D83562D4-FA5E-4B56-BDC9-38051ED59A97}"/>
    <cellStyle name="Comma 5 2 2 2 3 3 2 4 2" xfId="49903" xr:uid="{DF70C9F3-4C66-48C7-A96A-02E30B09E43F}"/>
    <cellStyle name="Comma 5 2 2 2 3 3 2 5" xfId="34493" xr:uid="{9EB89BCC-4ECF-44F8-944B-183CC75ACE68}"/>
    <cellStyle name="Comma 5 2 2 2 3 3 3" xfId="5570" xr:uid="{CFE9430A-98A8-4BE0-81F7-C1D131281EB6}"/>
    <cellStyle name="Comma 5 2 2 2 3 3 3 2" xfId="13381" xr:uid="{AFC25D05-DD57-4FAB-81EC-E98E18AC48EA}"/>
    <cellStyle name="Comma 5 2 2 2 3 3 3 2 2" xfId="28792" xr:uid="{3931C41A-3B43-487B-BCC0-9D6D93A27C30}"/>
    <cellStyle name="Comma 5 2 2 2 3 3 3 2 2 2" xfId="59616" xr:uid="{0FD5DE6D-7CDC-425D-86B2-52772894C895}"/>
    <cellStyle name="Comma 5 2 2 2 3 3 3 2 3" xfId="44206" xr:uid="{6172317D-574E-44A3-A9E0-74D6B086EE43}"/>
    <cellStyle name="Comma 5 2 2 2 3 3 3 3" xfId="20983" xr:uid="{6E232FE9-3D0C-4074-AE73-B00188FF5835}"/>
    <cellStyle name="Comma 5 2 2 2 3 3 3 3 2" xfId="51807" xr:uid="{E51EC884-5A70-4DBE-A47B-35A9EE049854}"/>
    <cellStyle name="Comma 5 2 2 2 3 3 3 4" xfId="36397" xr:uid="{FA9F83FA-06D1-4AC1-91B4-7813540557B0}"/>
    <cellStyle name="Comma 5 2 2 2 3 3 4" xfId="9578" xr:uid="{9234A425-0711-483F-832A-8A14DB0BEA49}"/>
    <cellStyle name="Comma 5 2 2 2 3 3 4 2" xfId="24989" xr:uid="{02E3790F-446D-4C87-A75A-C6DBF773093F}"/>
    <cellStyle name="Comma 5 2 2 2 3 3 4 2 2" xfId="55813" xr:uid="{C0F3BD9E-BA8A-4143-880B-93E816E83395}"/>
    <cellStyle name="Comma 5 2 2 2 3 3 4 3" xfId="40403" xr:uid="{DF253076-7A26-4522-92A3-C77FA0EC19D1}"/>
    <cellStyle name="Comma 5 2 2 2 3 3 5" xfId="17180" xr:uid="{BB7ECB17-6DCF-4C3A-8380-4EEB96A5CC91}"/>
    <cellStyle name="Comma 5 2 2 2 3 3 5 2" xfId="48004" xr:uid="{AF1D7CB8-6466-4E1B-A502-E3073838B98C}"/>
    <cellStyle name="Comma 5 2 2 2 3 3 6" xfId="32594" xr:uid="{A910F168-79F0-408E-80BD-35799B760999}"/>
    <cellStyle name="Comma 5 2 2 2 3 4" xfId="2400" xr:uid="{4B5E4434-D256-4518-A5AA-F854FEB4CC70}"/>
    <cellStyle name="Comma 5 2 2 2 3 4 2" xfId="6203" xr:uid="{D730FC6F-59CF-4177-BF32-522CAD92A25A}"/>
    <cellStyle name="Comma 5 2 2 2 3 4 2 2" xfId="14014" xr:uid="{264CD7A1-6E05-40BE-8058-0B9272ADA848}"/>
    <cellStyle name="Comma 5 2 2 2 3 4 2 2 2" xfId="29425" xr:uid="{06A05F7E-07A1-4F6C-B79D-BA5511575EE1}"/>
    <cellStyle name="Comma 5 2 2 2 3 4 2 2 2 2" xfId="60249" xr:uid="{F3011413-711C-4F47-B073-EEB7BC23A6AD}"/>
    <cellStyle name="Comma 5 2 2 2 3 4 2 2 3" xfId="44839" xr:uid="{69983A43-15C7-48F2-8B0B-3C6A2FA8D607}"/>
    <cellStyle name="Comma 5 2 2 2 3 4 2 3" xfId="21616" xr:uid="{78C4B430-19EC-41D0-9EC6-3F8F5AF0CECF}"/>
    <cellStyle name="Comma 5 2 2 2 3 4 2 3 2" xfId="52440" xr:uid="{5E15522E-8649-416E-8FDD-BE660FD9DC8B}"/>
    <cellStyle name="Comma 5 2 2 2 3 4 2 4" xfId="37030" xr:uid="{CE3955C5-5C4F-4AF6-832F-ADD877DBDF64}"/>
    <cellStyle name="Comma 5 2 2 2 3 4 3" xfId="10211" xr:uid="{B0C8670F-BDD1-4C4E-898D-B40B16399F84}"/>
    <cellStyle name="Comma 5 2 2 2 3 4 3 2" xfId="25622" xr:uid="{0A3C9EBA-02F2-41C6-AAD8-04F0A1097888}"/>
    <cellStyle name="Comma 5 2 2 2 3 4 3 2 2" xfId="56446" xr:uid="{EA380A2C-D61B-4973-8A58-98887E32189C}"/>
    <cellStyle name="Comma 5 2 2 2 3 4 3 3" xfId="41036" xr:uid="{A271166D-06FF-445D-99D7-8C9A293B9CAE}"/>
    <cellStyle name="Comma 5 2 2 2 3 4 4" xfId="17813" xr:uid="{4D9C9BE5-C94A-4503-AEE0-2816B54B4A27}"/>
    <cellStyle name="Comma 5 2 2 2 3 4 4 2" xfId="48637" xr:uid="{F280B5E4-8860-4481-8F16-5AC3876BFBC3}"/>
    <cellStyle name="Comma 5 2 2 2 3 4 5" xfId="33227" xr:uid="{3D9A8744-F974-43F3-8B66-4D1E364E2F4B}"/>
    <cellStyle name="Comma 5 2 2 2 3 5" xfId="4304" xr:uid="{323AC7FE-216C-4AC2-8298-972729B75582}"/>
    <cellStyle name="Comma 5 2 2 2 3 5 2" xfId="12115" xr:uid="{B3DFB08E-CBCB-43B5-9C87-20A278A9EE55}"/>
    <cellStyle name="Comma 5 2 2 2 3 5 2 2" xfId="27526" xr:uid="{9BE6F15B-5A8A-429C-A61C-7B01E2E00AA9}"/>
    <cellStyle name="Comma 5 2 2 2 3 5 2 2 2" xfId="58350" xr:uid="{B17F7368-574F-42F0-8852-CD172055383D}"/>
    <cellStyle name="Comma 5 2 2 2 3 5 2 3" xfId="42940" xr:uid="{48A164F0-4F2B-41D5-9327-4551EF766C17}"/>
    <cellStyle name="Comma 5 2 2 2 3 5 3" xfId="19717" xr:uid="{F60427E0-FA35-4471-A7DA-618529270B84}"/>
    <cellStyle name="Comma 5 2 2 2 3 5 3 2" xfId="50541" xr:uid="{FFCBB268-5E86-4827-B483-D7D4E9386561}"/>
    <cellStyle name="Comma 5 2 2 2 3 5 4" xfId="35131" xr:uid="{13696C65-E252-41CA-8F32-5D6CE617D211}"/>
    <cellStyle name="Comma 5 2 2 2 3 6" xfId="8312" xr:uid="{086BB97E-9E3F-4EA6-8A52-EBD7A18B4B99}"/>
    <cellStyle name="Comma 5 2 2 2 3 6 2" xfId="23723" xr:uid="{EA55A740-F8FA-4377-8EFB-C2F8F6822511}"/>
    <cellStyle name="Comma 5 2 2 2 3 6 2 2" xfId="54547" xr:uid="{F3084D5F-C0C7-4C9C-A9FB-1BA3AF94E065}"/>
    <cellStyle name="Comma 5 2 2 2 3 6 3" xfId="39137" xr:uid="{0B5C4149-EE15-4286-8F23-B7D823D5967F}"/>
    <cellStyle name="Comma 5 2 2 2 3 7" xfId="15914" xr:uid="{9D414C30-DBE0-4601-BF64-53EC94C58B27}"/>
    <cellStyle name="Comma 5 2 2 2 3 7 2" xfId="46738" xr:uid="{82091B86-9277-4119-82D3-DEBE2DFC96D5}"/>
    <cellStyle name="Comma 5 2 2 2 3 8" xfId="31328" xr:uid="{AAA13838-65D5-45BF-9FB8-B1E3CD7561DF}"/>
    <cellStyle name="Comma 5 2 2 2 4" xfId="921" xr:uid="{992DB097-8D4A-4007-8CD8-EFC4B140C11B}"/>
    <cellStyle name="Comma 5 2 2 2 4 2" xfId="2820" xr:uid="{AB31A8DC-51FC-4F0F-BBD7-4D0BA4A25D7A}"/>
    <cellStyle name="Comma 5 2 2 2 4 2 2" xfId="6623" xr:uid="{FF793931-AA6D-40A4-B36A-012041838252}"/>
    <cellStyle name="Comma 5 2 2 2 4 2 2 2" xfId="14434" xr:uid="{8DF6C08F-FBEA-44A7-92AB-36E1BBA9CE42}"/>
    <cellStyle name="Comma 5 2 2 2 4 2 2 2 2" xfId="29845" xr:uid="{CB42DB5F-74DC-40AA-BB82-1E5EE15D9FCB}"/>
    <cellStyle name="Comma 5 2 2 2 4 2 2 2 2 2" xfId="60669" xr:uid="{BA229E6A-19F3-4D29-B694-176BB88E875E}"/>
    <cellStyle name="Comma 5 2 2 2 4 2 2 2 3" xfId="45259" xr:uid="{732B41C0-4035-4CA9-9B27-217249A34571}"/>
    <cellStyle name="Comma 5 2 2 2 4 2 2 3" xfId="22036" xr:uid="{324C7C17-C438-49F0-A74C-97B3AC2043C9}"/>
    <cellStyle name="Comma 5 2 2 2 4 2 2 3 2" xfId="52860" xr:uid="{B96FD232-17D1-4A8A-A97E-99F25D512AD4}"/>
    <cellStyle name="Comma 5 2 2 2 4 2 2 4" xfId="37450" xr:uid="{61387BAF-889A-46EE-A7FB-9FF4B9575963}"/>
    <cellStyle name="Comma 5 2 2 2 4 2 3" xfId="10631" xr:uid="{38CC51E0-14E5-4113-BE6D-57E89F9676D6}"/>
    <cellStyle name="Comma 5 2 2 2 4 2 3 2" xfId="26042" xr:uid="{730B6623-614D-42F4-9BC4-0B9693A4EF3A}"/>
    <cellStyle name="Comma 5 2 2 2 4 2 3 2 2" xfId="56866" xr:uid="{324D6740-928C-45B6-A00D-26C78703695E}"/>
    <cellStyle name="Comma 5 2 2 2 4 2 3 3" xfId="41456" xr:uid="{64D59639-0619-4599-8CC5-7EE0592124A8}"/>
    <cellStyle name="Comma 5 2 2 2 4 2 4" xfId="18233" xr:uid="{951AA400-CC3F-4871-B766-DE6DF15266E3}"/>
    <cellStyle name="Comma 5 2 2 2 4 2 4 2" xfId="49057" xr:uid="{CCCFF3D2-5489-460F-9ECE-B35A7BDA8DF6}"/>
    <cellStyle name="Comma 5 2 2 2 4 2 5" xfId="33647" xr:uid="{034F80AA-6A3A-4B90-87E8-602BCA9F5798}"/>
    <cellStyle name="Comma 5 2 2 2 4 3" xfId="4724" xr:uid="{E391D7EF-9B39-4227-AC65-C91154EC15BC}"/>
    <cellStyle name="Comma 5 2 2 2 4 3 2" xfId="12535" xr:uid="{F7385C04-C397-4BA7-8520-D8362ADE7E54}"/>
    <cellStyle name="Comma 5 2 2 2 4 3 2 2" xfId="27946" xr:uid="{6C0471B4-0B9E-4314-8435-E7AEAF9810FD}"/>
    <cellStyle name="Comma 5 2 2 2 4 3 2 2 2" xfId="58770" xr:uid="{1535A0DE-CF3F-4945-936B-79263E993BA3}"/>
    <cellStyle name="Comma 5 2 2 2 4 3 2 3" xfId="43360" xr:uid="{F581C142-9EC2-43FA-837A-08DEC62CB928}"/>
    <cellStyle name="Comma 5 2 2 2 4 3 3" xfId="20137" xr:uid="{D4261D3D-95CA-4B21-82AE-2954E93AB9CF}"/>
    <cellStyle name="Comma 5 2 2 2 4 3 3 2" xfId="50961" xr:uid="{B6F12591-7996-40DF-8DBE-849500DA291F}"/>
    <cellStyle name="Comma 5 2 2 2 4 3 4" xfId="35551" xr:uid="{86D14631-5B1D-49CC-A459-63D1B9DB9FC4}"/>
    <cellStyle name="Comma 5 2 2 2 4 4" xfId="8732" xr:uid="{4EEBF46B-3AF0-4459-84DD-0912C2BD98EB}"/>
    <cellStyle name="Comma 5 2 2 2 4 4 2" xfId="24143" xr:uid="{FB2CD94E-078A-47C2-AD57-5B7528ACDD1A}"/>
    <cellStyle name="Comma 5 2 2 2 4 4 2 2" xfId="54967" xr:uid="{CCF51ED1-50A7-40FD-9D52-67F92BFA88D0}"/>
    <cellStyle name="Comma 5 2 2 2 4 4 3" xfId="39557" xr:uid="{08840EB0-7F78-4635-8696-F3B3551946CD}"/>
    <cellStyle name="Comma 5 2 2 2 4 5" xfId="16334" xr:uid="{365AB641-C163-41DD-A1C1-DED3791969EA}"/>
    <cellStyle name="Comma 5 2 2 2 4 5 2" xfId="47158" xr:uid="{2627F54F-4CC8-447F-82AA-F5C7E4EDF7BC}"/>
    <cellStyle name="Comma 5 2 2 2 4 6" xfId="31748" xr:uid="{6B8C69E5-1D77-4B8D-9826-B3ABF1ABD7E9}"/>
    <cellStyle name="Comma 5 2 2 2 5" xfId="1554" xr:uid="{CD107E02-FCEC-4D2F-8BC4-30487663841C}"/>
    <cellStyle name="Comma 5 2 2 2 5 2" xfId="3453" xr:uid="{AD3000B9-DF99-4A71-98D1-BC700D5F8589}"/>
    <cellStyle name="Comma 5 2 2 2 5 2 2" xfId="7256" xr:uid="{2185CE52-C46F-4060-BCA5-3B9D133E1888}"/>
    <cellStyle name="Comma 5 2 2 2 5 2 2 2" xfId="15067" xr:uid="{677327B3-8179-4243-AAEF-DAB562E37532}"/>
    <cellStyle name="Comma 5 2 2 2 5 2 2 2 2" xfId="30478" xr:uid="{F0AA8154-3D9D-49D8-B3C1-03AE011737E5}"/>
    <cellStyle name="Comma 5 2 2 2 5 2 2 2 2 2" xfId="61302" xr:uid="{1D6D3E35-519C-4323-AE87-44672AEFAA7E}"/>
    <cellStyle name="Comma 5 2 2 2 5 2 2 2 3" xfId="45892" xr:uid="{548F5A54-E2D5-4537-889B-69900A6C525F}"/>
    <cellStyle name="Comma 5 2 2 2 5 2 2 3" xfId="22669" xr:uid="{2D122A94-6A15-4825-AAB4-50A045A45782}"/>
    <cellStyle name="Comma 5 2 2 2 5 2 2 3 2" xfId="53493" xr:uid="{7C9731D8-5A3C-4C09-B4D9-8AFECE594572}"/>
    <cellStyle name="Comma 5 2 2 2 5 2 2 4" xfId="38083" xr:uid="{6775EAF2-60D6-4F7A-AEA1-1A77A23A9A90}"/>
    <cellStyle name="Comma 5 2 2 2 5 2 3" xfId="11264" xr:uid="{3CD90622-0F09-42DA-BC18-5F7514E0E03E}"/>
    <cellStyle name="Comma 5 2 2 2 5 2 3 2" xfId="26675" xr:uid="{62C7CCB1-893E-459E-AC47-326A3E32AFAB}"/>
    <cellStyle name="Comma 5 2 2 2 5 2 3 2 2" xfId="57499" xr:uid="{A2DEB73D-D7B7-46F7-958B-FE8632A5B39F}"/>
    <cellStyle name="Comma 5 2 2 2 5 2 3 3" xfId="42089" xr:uid="{ED04650E-FC51-49FE-9C20-7E9AEE94FE00}"/>
    <cellStyle name="Comma 5 2 2 2 5 2 4" xfId="18866" xr:uid="{A5C0DE33-D630-4E17-86BE-DB8D0B6109C8}"/>
    <cellStyle name="Comma 5 2 2 2 5 2 4 2" xfId="49690" xr:uid="{A33B7727-E0BA-41EA-8246-6EAAF3D28301}"/>
    <cellStyle name="Comma 5 2 2 2 5 2 5" xfId="34280" xr:uid="{C93CD6D0-FD55-454F-A171-954CB8DB1EBC}"/>
    <cellStyle name="Comma 5 2 2 2 5 3" xfId="5357" xr:uid="{0DF03293-91F3-47F1-AAE8-F89F16D282BD}"/>
    <cellStyle name="Comma 5 2 2 2 5 3 2" xfId="13168" xr:uid="{2B4FC68A-8F1D-4B12-A06A-39733F89C7D7}"/>
    <cellStyle name="Comma 5 2 2 2 5 3 2 2" xfId="28579" xr:uid="{30D4B974-6785-41D1-A4E0-D7E48F3EDA95}"/>
    <cellStyle name="Comma 5 2 2 2 5 3 2 2 2" xfId="59403" xr:uid="{79E2DB8A-E7A7-4595-BDC7-B8C8810BB502}"/>
    <cellStyle name="Comma 5 2 2 2 5 3 2 3" xfId="43993" xr:uid="{E8C15479-E835-47DD-BBC2-C8B526898607}"/>
    <cellStyle name="Comma 5 2 2 2 5 3 3" xfId="20770" xr:uid="{466E2C61-9566-4622-84A5-F7A6A83651B1}"/>
    <cellStyle name="Comma 5 2 2 2 5 3 3 2" xfId="51594" xr:uid="{1D1BDAEB-0FA0-440D-AACA-AFB2B50BF42A}"/>
    <cellStyle name="Comma 5 2 2 2 5 3 4" xfId="36184" xr:uid="{4EC50CB7-6D42-4C71-B643-7AE9C3C02036}"/>
    <cellStyle name="Comma 5 2 2 2 5 4" xfId="9365" xr:uid="{3681A462-C27A-4492-AFAB-E6909B08CB11}"/>
    <cellStyle name="Comma 5 2 2 2 5 4 2" xfId="24776" xr:uid="{52555411-7412-46E7-8027-B0BBDDE55718}"/>
    <cellStyle name="Comma 5 2 2 2 5 4 2 2" xfId="55600" xr:uid="{3CB4A6F5-971E-45E7-970D-317AA2287AFB}"/>
    <cellStyle name="Comma 5 2 2 2 5 4 3" xfId="40190" xr:uid="{E545C9A5-68B0-48BB-962B-4598D9ECCAC7}"/>
    <cellStyle name="Comma 5 2 2 2 5 5" xfId="16967" xr:uid="{EA04D7CC-78E4-4F91-AC02-38D51B8B9DBB}"/>
    <cellStyle name="Comma 5 2 2 2 5 5 2" xfId="47791" xr:uid="{1405E5A1-1029-4175-8BBF-7E59684EF521}"/>
    <cellStyle name="Comma 5 2 2 2 5 6" xfId="32381" xr:uid="{0552437E-372B-4395-B60B-778296EEAF90}"/>
    <cellStyle name="Comma 5 2 2 2 6" xfId="2187" xr:uid="{3369E762-C9A4-44E7-8E3A-FC92174C6756}"/>
    <cellStyle name="Comma 5 2 2 2 6 2" xfId="5990" xr:uid="{7594FA7A-931B-4AD3-A2C1-A95C64729A45}"/>
    <cellStyle name="Comma 5 2 2 2 6 2 2" xfId="13801" xr:uid="{02BA4019-C6E0-4497-8F8E-E4EBCF4B3F10}"/>
    <cellStyle name="Comma 5 2 2 2 6 2 2 2" xfId="29212" xr:uid="{40BFD988-3C20-4208-BCAA-39132E2EEBF4}"/>
    <cellStyle name="Comma 5 2 2 2 6 2 2 2 2" xfId="60036" xr:uid="{3119E108-4951-4BAD-A9F5-B9DB35A59FB1}"/>
    <cellStyle name="Comma 5 2 2 2 6 2 2 3" xfId="44626" xr:uid="{A71419F7-C745-48B3-934D-F3C2EEADB574}"/>
    <cellStyle name="Comma 5 2 2 2 6 2 3" xfId="21403" xr:uid="{DC20D043-A155-4F9E-9255-7E6F1B5A718F}"/>
    <cellStyle name="Comma 5 2 2 2 6 2 3 2" xfId="52227" xr:uid="{231C68C8-DCB9-487F-A3F6-D13256D96387}"/>
    <cellStyle name="Comma 5 2 2 2 6 2 4" xfId="36817" xr:uid="{7370EF28-8DD4-4FBD-B60F-F4A67D5B96F8}"/>
    <cellStyle name="Comma 5 2 2 2 6 3" xfId="9998" xr:uid="{B84EFDB9-5EF1-4507-BC7A-43495F871638}"/>
    <cellStyle name="Comma 5 2 2 2 6 3 2" xfId="25409" xr:uid="{86114C64-B0A3-4049-8D32-BD2441DE4FE0}"/>
    <cellStyle name="Comma 5 2 2 2 6 3 2 2" xfId="56233" xr:uid="{169566A3-D428-4443-81D5-F5CEF0E7B614}"/>
    <cellStyle name="Comma 5 2 2 2 6 3 3" xfId="40823" xr:uid="{AAA6FAF1-C043-4333-8EBD-223C89AF9550}"/>
    <cellStyle name="Comma 5 2 2 2 6 4" xfId="17600" xr:uid="{20127C07-21CE-4C19-9A50-2C47B9261FA2}"/>
    <cellStyle name="Comma 5 2 2 2 6 4 2" xfId="48424" xr:uid="{93D4852E-CAB8-476B-A3EF-B47FCF323E48}"/>
    <cellStyle name="Comma 5 2 2 2 6 5" xfId="33014" xr:uid="{E04C2011-5AC9-4F0B-831F-CF5C114DB359}"/>
    <cellStyle name="Comma 5 2 2 2 7" xfId="4091" xr:uid="{54E39AC1-BDC8-4042-80F1-3B63EE372C60}"/>
    <cellStyle name="Comma 5 2 2 2 7 2" xfId="11902" xr:uid="{8C22FAA2-3B10-4546-AD22-889003468AF6}"/>
    <cellStyle name="Comma 5 2 2 2 7 2 2" xfId="27313" xr:uid="{0700182F-C351-40D8-BAEF-ECAB87ECB6C1}"/>
    <cellStyle name="Comma 5 2 2 2 7 2 2 2" xfId="58137" xr:uid="{E9DC587C-872A-47E5-8DC8-3B6E3782B399}"/>
    <cellStyle name="Comma 5 2 2 2 7 2 3" xfId="42727" xr:uid="{5CD80BF5-B20A-4FBC-A5A7-50A1A024D0C5}"/>
    <cellStyle name="Comma 5 2 2 2 7 3" xfId="19504" xr:uid="{444F92ED-F016-435E-9ECC-3C8DBA65DE62}"/>
    <cellStyle name="Comma 5 2 2 2 7 3 2" xfId="50328" xr:uid="{94C4A7C4-AB2C-447A-BA2F-831D056562C3}"/>
    <cellStyle name="Comma 5 2 2 2 7 4" xfId="34918" xr:uid="{735DFE3D-A1FC-4185-B748-2885CCD50D1B}"/>
    <cellStyle name="Comma 5 2 2 2 8" xfId="8099" xr:uid="{2CDF5789-9BE7-4C10-A28E-0150FCEB8E24}"/>
    <cellStyle name="Comma 5 2 2 2 8 2" xfId="23510" xr:uid="{AA968EDE-34B0-4DF5-B534-87C054312F71}"/>
    <cellStyle name="Comma 5 2 2 2 8 2 2" xfId="54334" xr:uid="{A3BA5EE5-5EA5-450D-A301-E8DCAC55443B}"/>
    <cellStyle name="Comma 5 2 2 2 8 3" xfId="38924" xr:uid="{76F63394-5967-4E51-9314-81840D0BD53B}"/>
    <cellStyle name="Comma 5 2 2 2 9" xfId="7890" xr:uid="{4C700ED6-A26B-402D-95AC-1F3FC7F3D0F8}"/>
    <cellStyle name="Comma 5 2 2 2 9 2" xfId="23301" xr:uid="{30AC557F-7ED1-410A-9EC8-32CA200A83BC}"/>
    <cellStyle name="Comma 5 2 2 2 9 2 2" xfId="54125" xr:uid="{3BA8712D-1623-4FA2-995C-96CF3E65FB4C}"/>
    <cellStyle name="Comma 5 2 2 2 9 3" xfId="38715" xr:uid="{47B4F8E6-3700-438D-A85E-FBBDAE5EE7F9}"/>
    <cellStyle name="Comma 5 2 2 3" xfId="628" xr:uid="{467925DD-2E24-4AC0-8F90-607E6DCF178A}"/>
    <cellStyle name="Comma 5 2 2 3 2" xfId="1261" xr:uid="{01F82C17-832D-42F4-A90B-6F52344FA87E}"/>
    <cellStyle name="Comma 5 2 2 3 2 2" xfId="3160" xr:uid="{94774B5D-FA78-4D1A-A1BB-5D069C9D2FDD}"/>
    <cellStyle name="Comma 5 2 2 3 2 2 2" xfId="6963" xr:uid="{657EE05D-73CD-4B86-8159-FE3190A3E77D}"/>
    <cellStyle name="Comma 5 2 2 3 2 2 2 2" xfId="14774" xr:uid="{2D960A8A-2D5B-4F0F-AEA1-BBA5FA193C39}"/>
    <cellStyle name="Comma 5 2 2 3 2 2 2 2 2" xfId="30185" xr:uid="{20553A54-026D-40E0-9472-2F9130CF9438}"/>
    <cellStyle name="Comma 5 2 2 3 2 2 2 2 2 2" xfId="61009" xr:uid="{0AF41C00-FCB4-4CF8-978F-76077359D6AA}"/>
    <cellStyle name="Comma 5 2 2 3 2 2 2 2 3" xfId="45599" xr:uid="{8F55974C-9CD6-403B-AB1F-C4FC2870229A}"/>
    <cellStyle name="Comma 5 2 2 3 2 2 2 3" xfId="22376" xr:uid="{1508C219-305F-4323-B57A-029D83DDB9B7}"/>
    <cellStyle name="Comma 5 2 2 3 2 2 2 3 2" xfId="53200" xr:uid="{533E2166-D81B-437E-A749-994F95DF5CA2}"/>
    <cellStyle name="Comma 5 2 2 3 2 2 2 4" xfId="37790" xr:uid="{6F7CC26B-A4AA-4096-A360-3B33653E7903}"/>
    <cellStyle name="Comma 5 2 2 3 2 2 3" xfId="10971" xr:uid="{B5167655-389C-426C-98D0-8EB7E07AA272}"/>
    <cellStyle name="Comma 5 2 2 3 2 2 3 2" xfId="26382" xr:uid="{8C8ACD91-2C9F-4AD6-91FC-70073507EBFF}"/>
    <cellStyle name="Comma 5 2 2 3 2 2 3 2 2" xfId="57206" xr:uid="{F7318964-E366-4865-B509-DE428F39E672}"/>
    <cellStyle name="Comma 5 2 2 3 2 2 3 3" xfId="41796" xr:uid="{F62C9740-885B-4953-ABBE-1A9E998F3BB2}"/>
    <cellStyle name="Comma 5 2 2 3 2 2 4" xfId="18573" xr:uid="{BEFAB880-C000-41A5-8E20-FF3EE2B7B8CF}"/>
    <cellStyle name="Comma 5 2 2 3 2 2 4 2" xfId="49397" xr:uid="{71D5D1FE-EAE4-4395-8FCA-AF6293B5DCB9}"/>
    <cellStyle name="Comma 5 2 2 3 2 2 5" xfId="33987" xr:uid="{3BB386A5-E21E-4BD4-8B9C-F274CAC70A46}"/>
    <cellStyle name="Comma 5 2 2 3 2 3" xfId="5064" xr:uid="{5DC097E4-0256-449B-AD37-7D405834FA8E}"/>
    <cellStyle name="Comma 5 2 2 3 2 3 2" xfId="12875" xr:uid="{0183DC32-EEFA-44C4-B463-4FD362AA8143}"/>
    <cellStyle name="Comma 5 2 2 3 2 3 2 2" xfId="28286" xr:uid="{460BBE2B-D4B5-441A-B56D-4A408D2102C1}"/>
    <cellStyle name="Comma 5 2 2 3 2 3 2 2 2" xfId="59110" xr:uid="{2C50A597-7BCC-4D6B-9B8E-5914576D7E8B}"/>
    <cellStyle name="Comma 5 2 2 3 2 3 2 3" xfId="43700" xr:uid="{B816AA67-6A33-4FC5-A0D6-606F6B7E1789}"/>
    <cellStyle name="Comma 5 2 2 3 2 3 3" xfId="20477" xr:uid="{1141D803-D3A5-4F82-AA63-55062F598DB6}"/>
    <cellStyle name="Comma 5 2 2 3 2 3 3 2" xfId="51301" xr:uid="{4B09DB49-582A-4583-B463-00DC8DE8E4FB}"/>
    <cellStyle name="Comma 5 2 2 3 2 3 4" xfId="35891" xr:uid="{0DFD3DCC-7866-4646-BAAC-8A782537952D}"/>
    <cellStyle name="Comma 5 2 2 3 2 4" xfId="9072" xr:uid="{BFCAF936-7EF5-4E46-9241-A3C0BFAF755B}"/>
    <cellStyle name="Comma 5 2 2 3 2 4 2" xfId="24483" xr:uid="{2EE97906-35EF-4719-9714-9D037636D2E3}"/>
    <cellStyle name="Comma 5 2 2 3 2 4 2 2" xfId="55307" xr:uid="{1DED7DD7-2FA0-4BF4-AE9C-4F1FDCE5B7FD}"/>
    <cellStyle name="Comma 5 2 2 3 2 4 3" xfId="39897" xr:uid="{B8B1BA69-9771-4EE7-A106-58952B05B7EC}"/>
    <cellStyle name="Comma 5 2 2 3 2 5" xfId="16674" xr:uid="{C24B8B88-988C-4DC7-90A5-8632FD206B33}"/>
    <cellStyle name="Comma 5 2 2 3 2 5 2" xfId="47498" xr:uid="{BAA37A40-19B2-47D5-B7A7-9E417C5C6757}"/>
    <cellStyle name="Comma 5 2 2 3 2 6" xfId="32088" xr:uid="{F94B8636-CE3C-4F14-A792-8DED7BFA191F}"/>
    <cellStyle name="Comma 5 2 2 3 3" xfId="1894" xr:uid="{640496CB-65A7-4CBE-9A8D-18155988C6C5}"/>
    <cellStyle name="Comma 5 2 2 3 3 2" xfId="3793" xr:uid="{919BB42F-5712-40BE-9440-F9FF42931C39}"/>
    <cellStyle name="Comma 5 2 2 3 3 2 2" xfId="7596" xr:uid="{13D18EDB-AB42-499B-AC9B-11FD40430F26}"/>
    <cellStyle name="Comma 5 2 2 3 3 2 2 2" xfId="15407" xr:uid="{50F5BF49-B458-4774-BD76-3CF4B9021698}"/>
    <cellStyle name="Comma 5 2 2 3 3 2 2 2 2" xfId="30818" xr:uid="{6A5DF875-313F-4803-A9EC-2C92679A8851}"/>
    <cellStyle name="Comma 5 2 2 3 3 2 2 2 2 2" xfId="61642" xr:uid="{934DCEC9-4BE3-49DF-871F-DD6249843579}"/>
    <cellStyle name="Comma 5 2 2 3 3 2 2 2 3" xfId="46232" xr:uid="{38C4B23C-308D-4D43-8286-1083A2D01E4A}"/>
    <cellStyle name="Comma 5 2 2 3 3 2 2 3" xfId="23009" xr:uid="{B00C7311-47D3-4E24-8BDE-04595FDD0F1D}"/>
    <cellStyle name="Comma 5 2 2 3 3 2 2 3 2" xfId="53833" xr:uid="{3D2F9C08-86CF-45B6-8F1E-2A58E4CDBFF3}"/>
    <cellStyle name="Comma 5 2 2 3 3 2 2 4" xfId="38423" xr:uid="{C48A853F-B709-4C50-9683-6018FAC21D46}"/>
    <cellStyle name="Comma 5 2 2 3 3 2 3" xfId="11604" xr:uid="{4F3AB19D-3627-4DBE-B0E1-E247B923A91B}"/>
    <cellStyle name="Comma 5 2 2 3 3 2 3 2" xfId="27015" xr:uid="{BB0A50CC-2265-4F22-BFF0-93359D8B840F}"/>
    <cellStyle name="Comma 5 2 2 3 3 2 3 2 2" xfId="57839" xr:uid="{73221C68-BB75-40A9-96CD-2EFE4FE80C6C}"/>
    <cellStyle name="Comma 5 2 2 3 3 2 3 3" xfId="42429" xr:uid="{7D1E1EB5-4A2A-4FB5-93B4-F8A7DDA50858}"/>
    <cellStyle name="Comma 5 2 2 3 3 2 4" xfId="19206" xr:uid="{A6F4F831-0D91-4991-A599-BA8488907603}"/>
    <cellStyle name="Comma 5 2 2 3 3 2 4 2" xfId="50030" xr:uid="{3F1AC60F-EC93-4715-BC52-07F865298CAD}"/>
    <cellStyle name="Comma 5 2 2 3 3 2 5" xfId="34620" xr:uid="{056B85D5-4047-427E-83CC-308F019E7CED}"/>
    <cellStyle name="Comma 5 2 2 3 3 3" xfId="5697" xr:uid="{6D36EB4E-ED76-4234-B0E1-37602784F285}"/>
    <cellStyle name="Comma 5 2 2 3 3 3 2" xfId="13508" xr:uid="{E85E8897-3F7D-42C8-91DB-4941DECC3F37}"/>
    <cellStyle name="Comma 5 2 2 3 3 3 2 2" xfId="28919" xr:uid="{609A0C8A-66A7-46F1-B1C8-9784496F0B57}"/>
    <cellStyle name="Comma 5 2 2 3 3 3 2 2 2" xfId="59743" xr:uid="{86DFF2B6-8B1D-44CA-86FF-6932B0D00C4F}"/>
    <cellStyle name="Comma 5 2 2 3 3 3 2 3" xfId="44333" xr:uid="{3EA18826-58B9-46DF-93D1-9FD9BA2CE6BC}"/>
    <cellStyle name="Comma 5 2 2 3 3 3 3" xfId="21110" xr:uid="{EE792FEA-F85D-4543-980F-F2E1DA3693FB}"/>
    <cellStyle name="Comma 5 2 2 3 3 3 3 2" xfId="51934" xr:uid="{9B0F639C-04F1-4F1E-8BD9-CDC932CAB2D9}"/>
    <cellStyle name="Comma 5 2 2 3 3 3 4" xfId="36524" xr:uid="{161F8D4D-1C6E-4D83-9AD4-C1A2CDF4D949}"/>
    <cellStyle name="Comma 5 2 2 3 3 4" xfId="9705" xr:uid="{E63E788E-023F-4B4E-9E68-101BE983B557}"/>
    <cellStyle name="Comma 5 2 2 3 3 4 2" xfId="25116" xr:uid="{D242CE91-105A-4EFA-B650-926494A0D3D7}"/>
    <cellStyle name="Comma 5 2 2 3 3 4 2 2" xfId="55940" xr:uid="{174A5C65-DAB3-4B42-99AE-E31262F4D337}"/>
    <cellStyle name="Comma 5 2 2 3 3 4 3" xfId="40530" xr:uid="{27FC408F-6D3E-4222-87CA-8F4D0B4D9459}"/>
    <cellStyle name="Comma 5 2 2 3 3 5" xfId="17307" xr:uid="{C67A1AE3-5544-497E-93B2-E8A8D0AFBA83}"/>
    <cellStyle name="Comma 5 2 2 3 3 5 2" xfId="48131" xr:uid="{0155F145-1955-4B37-AD41-D1153D62F3D4}"/>
    <cellStyle name="Comma 5 2 2 3 3 6" xfId="32721" xr:uid="{0D1751A0-743A-4A1D-ACC5-F991453A233E}"/>
    <cellStyle name="Comma 5 2 2 3 4" xfId="2527" xr:uid="{0B446385-023E-430D-AAFB-FBBF9E944C72}"/>
    <cellStyle name="Comma 5 2 2 3 4 2" xfId="6330" xr:uid="{0A090B02-1E30-4DDE-8EAA-0D47B4CD2BDB}"/>
    <cellStyle name="Comma 5 2 2 3 4 2 2" xfId="14141" xr:uid="{B6161AAE-CB5E-4134-8DA3-E10337DF3872}"/>
    <cellStyle name="Comma 5 2 2 3 4 2 2 2" xfId="29552" xr:uid="{51980C89-6473-4F37-A60A-28E03ACF6D3B}"/>
    <cellStyle name="Comma 5 2 2 3 4 2 2 2 2" xfId="60376" xr:uid="{4EBAC5E4-A7BF-4FBD-B421-59E5B9E1CCE5}"/>
    <cellStyle name="Comma 5 2 2 3 4 2 2 3" xfId="44966" xr:uid="{366E1BA3-5E56-4701-8176-B3E10A5B5EDA}"/>
    <cellStyle name="Comma 5 2 2 3 4 2 3" xfId="21743" xr:uid="{579C88A3-5E0B-4403-8A70-53F93D54BD54}"/>
    <cellStyle name="Comma 5 2 2 3 4 2 3 2" xfId="52567" xr:uid="{4E278FA7-A728-4EC1-9A05-29ACC99BABA6}"/>
    <cellStyle name="Comma 5 2 2 3 4 2 4" xfId="37157" xr:uid="{D4574B8A-1273-45BD-B055-C0099C6A84F2}"/>
    <cellStyle name="Comma 5 2 2 3 4 3" xfId="10338" xr:uid="{14CC0E40-3912-4908-9811-904A9A35E7C6}"/>
    <cellStyle name="Comma 5 2 2 3 4 3 2" xfId="25749" xr:uid="{42309744-2CB2-49D9-8F25-ABE6EF74704E}"/>
    <cellStyle name="Comma 5 2 2 3 4 3 2 2" xfId="56573" xr:uid="{A22B87D4-F976-480C-BED7-95FEA6C3CA32}"/>
    <cellStyle name="Comma 5 2 2 3 4 3 3" xfId="41163" xr:uid="{A5875BDD-F812-43C3-B4A7-0392307135FB}"/>
    <cellStyle name="Comma 5 2 2 3 4 4" xfId="17940" xr:uid="{0A7D5B22-E2D9-416C-B4D7-BDAD923895C8}"/>
    <cellStyle name="Comma 5 2 2 3 4 4 2" xfId="48764" xr:uid="{FF7B8A36-BAF8-4AB7-8229-3068F8C6C70D}"/>
    <cellStyle name="Comma 5 2 2 3 4 5" xfId="33354" xr:uid="{6EC8B33C-CEA2-45F8-AC6E-3A7852EE8D30}"/>
    <cellStyle name="Comma 5 2 2 3 5" xfId="4431" xr:uid="{FED6586B-4DB4-4B8A-B2D0-BD31EACEFBDF}"/>
    <cellStyle name="Comma 5 2 2 3 5 2" xfId="12242" xr:uid="{9720F63A-7E42-4595-99CA-0BCC912E9B54}"/>
    <cellStyle name="Comma 5 2 2 3 5 2 2" xfId="27653" xr:uid="{E1167CCC-F2B2-4615-BA5D-F06B6D3BC486}"/>
    <cellStyle name="Comma 5 2 2 3 5 2 2 2" xfId="58477" xr:uid="{84A36990-5284-43E3-9873-E05031B982BE}"/>
    <cellStyle name="Comma 5 2 2 3 5 2 3" xfId="43067" xr:uid="{3F0FC058-6BE1-4436-8DB0-05279C171AF3}"/>
    <cellStyle name="Comma 5 2 2 3 5 3" xfId="19844" xr:uid="{2744335D-100A-4D12-BDBD-F3A65C3A43A4}"/>
    <cellStyle name="Comma 5 2 2 3 5 3 2" xfId="50668" xr:uid="{29AE65D6-803C-4152-8860-036A03DA26DB}"/>
    <cellStyle name="Comma 5 2 2 3 5 4" xfId="35258" xr:uid="{0EE61621-7A02-4722-9967-137F273F7DAB}"/>
    <cellStyle name="Comma 5 2 2 3 6" xfId="8439" xr:uid="{690AED64-6C8B-4465-A9E0-0DAB48B2C49D}"/>
    <cellStyle name="Comma 5 2 2 3 6 2" xfId="23850" xr:uid="{932A174E-7242-49EB-9C60-1EBF07AD1DE8}"/>
    <cellStyle name="Comma 5 2 2 3 6 2 2" xfId="54674" xr:uid="{40345D95-0A51-4CE3-A31B-324159E9BA66}"/>
    <cellStyle name="Comma 5 2 2 3 6 3" xfId="39264" xr:uid="{5189FD18-2EDB-4D74-814F-FD6662926A36}"/>
    <cellStyle name="Comma 5 2 2 3 7" xfId="16041" xr:uid="{7064BCE8-AF19-4390-9F81-86AF9541606C}"/>
    <cellStyle name="Comma 5 2 2 3 7 2" xfId="46865" xr:uid="{3C731EA3-A4CF-4AA1-A140-F910C66225B8}"/>
    <cellStyle name="Comma 5 2 2 3 8" xfId="31455" xr:uid="{67D99DA0-13C3-48E2-A0DB-1CE3A44F73D8}"/>
    <cellStyle name="Comma 5 2 2 4" xfId="419" xr:uid="{DF61A58D-E71E-4EEA-B225-112E23003B19}"/>
    <cellStyle name="Comma 5 2 2 4 2" xfId="1052" xr:uid="{400B04E1-698D-4451-B2B7-FA6D460CD3FA}"/>
    <cellStyle name="Comma 5 2 2 4 2 2" xfId="2951" xr:uid="{474701B9-825B-4BB5-9042-47324A0F34CB}"/>
    <cellStyle name="Comma 5 2 2 4 2 2 2" xfId="6754" xr:uid="{87B4B6D0-9E57-44E8-86EC-584DBA521828}"/>
    <cellStyle name="Comma 5 2 2 4 2 2 2 2" xfId="14565" xr:uid="{E41455B1-C271-465D-A812-63A4BD2A9235}"/>
    <cellStyle name="Comma 5 2 2 4 2 2 2 2 2" xfId="29976" xr:uid="{ABEFFCE9-4C54-4620-A0A5-E82A3DC63C7F}"/>
    <cellStyle name="Comma 5 2 2 4 2 2 2 2 2 2" xfId="60800" xr:uid="{D7968B2B-C048-4AEB-8F75-AA36A7A2BBB7}"/>
    <cellStyle name="Comma 5 2 2 4 2 2 2 2 3" xfId="45390" xr:uid="{5535B68A-5717-479B-A8BF-9FC7A9D71BCF}"/>
    <cellStyle name="Comma 5 2 2 4 2 2 2 3" xfId="22167" xr:uid="{E9B6E4C3-3EC5-42CD-B4CF-1A4CB44018AA}"/>
    <cellStyle name="Comma 5 2 2 4 2 2 2 3 2" xfId="52991" xr:uid="{5DF01105-8CD5-4EC1-BA25-4E5D4965686C}"/>
    <cellStyle name="Comma 5 2 2 4 2 2 2 4" xfId="37581" xr:uid="{EDA539C7-7E0E-4277-BCB4-F1AAFF868A8C}"/>
    <cellStyle name="Comma 5 2 2 4 2 2 3" xfId="10762" xr:uid="{67E25056-6F40-40B5-98EE-8240CEEC3E67}"/>
    <cellStyle name="Comma 5 2 2 4 2 2 3 2" xfId="26173" xr:uid="{D698B4E1-C165-4C9C-BD16-453FDEF5263F}"/>
    <cellStyle name="Comma 5 2 2 4 2 2 3 2 2" xfId="56997" xr:uid="{89D2A00E-1DD7-4482-AD99-DD666FA76616}"/>
    <cellStyle name="Comma 5 2 2 4 2 2 3 3" xfId="41587" xr:uid="{BCDC7CA3-6288-418B-8D3E-31340B9A196E}"/>
    <cellStyle name="Comma 5 2 2 4 2 2 4" xfId="18364" xr:uid="{A2482875-6581-4A56-B9C7-8596EF36CFAE}"/>
    <cellStyle name="Comma 5 2 2 4 2 2 4 2" xfId="49188" xr:uid="{7A032CCB-B531-4D6D-B27B-A5DD9CC3F155}"/>
    <cellStyle name="Comma 5 2 2 4 2 2 5" xfId="33778" xr:uid="{DDC0C43D-A34E-419F-8358-860D4D84FB1A}"/>
    <cellStyle name="Comma 5 2 2 4 2 3" xfId="4855" xr:uid="{1E55C246-564C-4931-B8BA-F00B77BFB08B}"/>
    <cellStyle name="Comma 5 2 2 4 2 3 2" xfId="12666" xr:uid="{38E9BA88-6BC8-49B8-BB77-A11F52588254}"/>
    <cellStyle name="Comma 5 2 2 4 2 3 2 2" xfId="28077" xr:uid="{469FED9C-9C90-4C39-92A4-D9DA92C9368D}"/>
    <cellStyle name="Comma 5 2 2 4 2 3 2 2 2" xfId="58901" xr:uid="{2CD5738E-1DAD-4CE3-9A66-8C1B58135B7B}"/>
    <cellStyle name="Comma 5 2 2 4 2 3 2 3" xfId="43491" xr:uid="{EF11AD65-B02D-4054-A38D-65C1A2C46204}"/>
    <cellStyle name="Comma 5 2 2 4 2 3 3" xfId="20268" xr:uid="{C09428E7-D301-4456-A25C-DE63B1214027}"/>
    <cellStyle name="Comma 5 2 2 4 2 3 3 2" xfId="51092" xr:uid="{5FF45D4A-31DE-4F56-A0B9-D11A085B9F07}"/>
    <cellStyle name="Comma 5 2 2 4 2 3 4" xfId="35682" xr:uid="{FE61B7D6-1E9D-4A14-AE43-A5A6E350B3BE}"/>
    <cellStyle name="Comma 5 2 2 4 2 4" xfId="8863" xr:uid="{03EE929C-191D-4459-89A5-5B835FC70934}"/>
    <cellStyle name="Comma 5 2 2 4 2 4 2" xfId="24274" xr:uid="{970C8E65-11AF-4430-AC8F-1FC35E0A296B}"/>
    <cellStyle name="Comma 5 2 2 4 2 4 2 2" xfId="55098" xr:uid="{EC426704-3577-4405-9581-9460FF877A18}"/>
    <cellStyle name="Comma 5 2 2 4 2 4 3" xfId="39688" xr:uid="{4C947B41-1B7A-47F2-914D-1F92FCBA3334}"/>
    <cellStyle name="Comma 5 2 2 4 2 5" xfId="16465" xr:uid="{A64D500C-00A9-49E8-A342-B545B7475491}"/>
    <cellStyle name="Comma 5 2 2 4 2 5 2" xfId="47289" xr:uid="{752FECCE-EF25-41D6-88D6-42BEBA5D91D2}"/>
    <cellStyle name="Comma 5 2 2 4 2 6" xfId="31879" xr:uid="{F844859D-7E25-412D-9486-60E8AE2BF18B}"/>
    <cellStyle name="Comma 5 2 2 4 3" xfId="1685" xr:uid="{A7BAED18-B4BC-4261-8C9A-71C624F036EC}"/>
    <cellStyle name="Comma 5 2 2 4 3 2" xfId="3584" xr:uid="{DB2FFFBD-96FB-4C23-A6CA-064B5AC7A1EB}"/>
    <cellStyle name="Comma 5 2 2 4 3 2 2" xfId="7387" xr:uid="{FB0A960C-AACA-49EC-9548-22D386315F83}"/>
    <cellStyle name="Comma 5 2 2 4 3 2 2 2" xfId="15198" xr:uid="{2148AFDF-A121-438C-B997-E81A09D4E9EC}"/>
    <cellStyle name="Comma 5 2 2 4 3 2 2 2 2" xfId="30609" xr:uid="{0022D26C-9F17-40E5-ACE5-E4B13ACDBBCB}"/>
    <cellStyle name="Comma 5 2 2 4 3 2 2 2 2 2" xfId="61433" xr:uid="{84E6B22D-4D10-48BD-A42B-034C12124420}"/>
    <cellStyle name="Comma 5 2 2 4 3 2 2 2 3" xfId="46023" xr:uid="{031DC6BA-A6DA-4F17-BAE3-C78982396B40}"/>
    <cellStyle name="Comma 5 2 2 4 3 2 2 3" xfId="22800" xr:uid="{73DF5EF8-2D10-4EC2-86C3-5EF149102F99}"/>
    <cellStyle name="Comma 5 2 2 4 3 2 2 3 2" xfId="53624" xr:uid="{8FEE97C1-CCB0-41D8-BC0F-6644D21DC787}"/>
    <cellStyle name="Comma 5 2 2 4 3 2 2 4" xfId="38214" xr:uid="{BF59B80C-83DC-4F8A-861B-2FA005BD5743}"/>
    <cellStyle name="Comma 5 2 2 4 3 2 3" xfId="11395" xr:uid="{A5C44B14-201E-4A3C-9CEE-FE957A299726}"/>
    <cellStyle name="Comma 5 2 2 4 3 2 3 2" xfId="26806" xr:uid="{6BC39823-0C78-4F17-AD4B-3D2FAD7825F8}"/>
    <cellStyle name="Comma 5 2 2 4 3 2 3 2 2" xfId="57630" xr:uid="{34E82B39-F86B-42BD-9A6A-D986D1AF543E}"/>
    <cellStyle name="Comma 5 2 2 4 3 2 3 3" xfId="42220" xr:uid="{58353641-682D-43F8-96DC-2E38975B6148}"/>
    <cellStyle name="Comma 5 2 2 4 3 2 4" xfId="18997" xr:uid="{C5B25AF1-1F5B-4330-BB86-01C69591C892}"/>
    <cellStyle name="Comma 5 2 2 4 3 2 4 2" xfId="49821" xr:uid="{7188E605-7A30-464C-B5D3-6FFAAB7CFC9C}"/>
    <cellStyle name="Comma 5 2 2 4 3 2 5" xfId="34411" xr:uid="{4E054AD7-78F9-451E-9A18-9E0EA6F582EB}"/>
    <cellStyle name="Comma 5 2 2 4 3 3" xfId="5488" xr:uid="{97027109-C489-4899-97C0-7DE59EEBB6C4}"/>
    <cellStyle name="Comma 5 2 2 4 3 3 2" xfId="13299" xr:uid="{FC8D461F-9B5A-4945-9AD5-D3C08BBF984A}"/>
    <cellStyle name="Comma 5 2 2 4 3 3 2 2" xfId="28710" xr:uid="{842C2482-634A-4505-B9C0-128BD6D2E7F4}"/>
    <cellStyle name="Comma 5 2 2 4 3 3 2 2 2" xfId="59534" xr:uid="{96948713-B6CD-473D-9455-DEC7780F3059}"/>
    <cellStyle name="Comma 5 2 2 4 3 3 2 3" xfId="44124" xr:uid="{0364C834-CCAE-478E-9D1A-34F55BEC7431}"/>
    <cellStyle name="Comma 5 2 2 4 3 3 3" xfId="20901" xr:uid="{79753248-F693-4300-B2C7-288023A8EAE6}"/>
    <cellStyle name="Comma 5 2 2 4 3 3 3 2" xfId="51725" xr:uid="{34AC7CDD-4071-467C-B78F-0916B5F6FF78}"/>
    <cellStyle name="Comma 5 2 2 4 3 3 4" xfId="36315" xr:uid="{D8875CDA-EEA3-402D-A8BF-83D504A6E39D}"/>
    <cellStyle name="Comma 5 2 2 4 3 4" xfId="9496" xr:uid="{26A6C340-740C-4FB2-A7CC-AC1B6B05A476}"/>
    <cellStyle name="Comma 5 2 2 4 3 4 2" xfId="24907" xr:uid="{8950BEAC-08D5-4615-97E4-CCE81C8837F3}"/>
    <cellStyle name="Comma 5 2 2 4 3 4 2 2" xfId="55731" xr:uid="{DE5FF789-AAF7-4013-861F-42F940D7DB8B}"/>
    <cellStyle name="Comma 5 2 2 4 3 4 3" xfId="40321" xr:uid="{4EAEDD0F-1C43-4216-9489-8C93D6BEB9B2}"/>
    <cellStyle name="Comma 5 2 2 4 3 5" xfId="17098" xr:uid="{E6BAE9EA-9EC6-4CCC-8560-0BAF5CDF174D}"/>
    <cellStyle name="Comma 5 2 2 4 3 5 2" xfId="47922" xr:uid="{185213E1-8632-4D74-B03D-D971FA5EBB66}"/>
    <cellStyle name="Comma 5 2 2 4 3 6" xfId="32512" xr:uid="{14CA9831-17CC-4876-8E19-37EC76B2E2B6}"/>
    <cellStyle name="Comma 5 2 2 4 4" xfId="2318" xr:uid="{239760FB-E989-4F8E-9497-1718D4D6460B}"/>
    <cellStyle name="Comma 5 2 2 4 4 2" xfId="6121" xr:uid="{548FCBC8-9C52-4E95-9A6B-15A2B9DFBA78}"/>
    <cellStyle name="Comma 5 2 2 4 4 2 2" xfId="13932" xr:uid="{A5951713-5381-4DEE-B227-3BA2A43388BA}"/>
    <cellStyle name="Comma 5 2 2 4 4 2 2 2" xfId="29343" xr:uid="{BF36559E-730E-4CF7-9CE7-6CB94D1E43D3}"/>
    <cellStyle name="Comma 5 2 2 4 4 2 2 2 2" xfId="60167" xr:uid="{C5703C3D-94AB-497D-B9B3-D330B3B507C4}"/>
    <cellStyle name="Comma 5 2 2 4 4 2 2 3" xfId="44757" xr:uid="{E1C96AD2-77BE-4B97-A939-0249966875CB}"/>
    <cellStyle name="Comma 5 2 2 4 4 2 3" xfId="21534" xr:uid="{35D6F6AE-80AE-4D2A-B6A7-ADFD283F7606}"/>
    <cellStyle name="Comma 5 2 2 4 4 2 3 2" xfId="52358" xr:uid="{3400C9F6-1534-4A62-A1D5-411495375E4D}"/>
    <cellStyle name="Comma 5 2 2 4 4 2 4" xfId="36948" xr:uid="{1AD650FC-91F4-4B04-8DF7-3D247AC92D38}"/>
    <cellStyle name="Comma 5 2 2 4 4 3" xfId="10129" xr:uid="{734CF9E9-D6D4-4250-A213-B8BA21B2532B}"/>
    <cellStyle name="Comma 5 2 2 4 4 3 2" xfId="25540" xr:uid="{899DDD2C-FB24-49ED-A171-13BA58056ACF}"/>
    <cellStyle name="Comma 5 2 2 4 4 3 2 2" xfId="56364" xr:uid="{C6728EBB-8223-4D4C-BE1C-CBE6370A55D4}"/>
    <cellStyle name="Comma 5 2 2 4 4 3 3" xfId="40954" xr:uid="{B9C91BB7-0944-4E05-84CC-437B24EE45E7}"/>
    <cellStyle name="Comma 5 2 2 4 4 4" xfId="17731" xr:uid="{89ED60AA-8836-4272-A919-39CDFFA39C32}"/>
    <cellStyle name="Comma 5 2 2 4 4 4 2" xfId="48555" xr:uid="{92F8769C-0E11-4C1B-BD80-BDB255E2FBDD}"/>
    <cellStyle name="Comma 5 2 2 4 4 5" xfId="33145" xr:uid="{BC062983-303E-48A3-BD04-05CDB9BC2FC6}"/>
    <cellStyle name="Comma 5 2 2 4 5" xfId="4222" xr:uid="{48C9D479-C7E1-4E6F-B141-4861948AA01B}"/>
    <cellStyle name="Comma 5 2 2 4 5 2" xfId="12033" xr:uid="{7033D594-6917-4970-A8E1-ADFC7782BBCD}"/>
    <cellStyle name="Comma 5 2 2 4 5 2 2" xfId="27444" xr:uid="{DC30FCC3-8860-4125-AD50-FE9129C45F59}"/>
    <cellStyle name="Comma 5 2 2 4 5 2 2 2" xfId="58268" xr:uid="{11582CC7-201E-402D-B3D0-C5F2CF921C97}"/>
    <cellStyle name="Comma 5 2 2 4 5 2 3" xfId="42858" xr:uid="{6CA9B7BD-1D27-4D11-A908-E006882C137C}"/>
    <cellStyle name="Comma 5 2 2 4 5 3" xfId="19635" xr:uid="{EB91DFC7-4849-466C-ABDB-521C6229C3F0}"/>
    <cellStyle name="Comma 5 2 2 4 5 3 2" xfId="50459" xr:uid="{894000B1-C09F-4EFC-A3E6-6665DB51A92D}"/>
    <cellStyle name="Comma 5 2 2 4 5 4" xfId="35049" xr:uid="{9742D985-EA0B-4B9F-8386-0767EB4855B2}"/>
    <cellStyle name="Comma 5 2 2 4 6" xfId="8230" xr:uid="{0102602A-51CF-4752-9482-048D416E412A}"/>
    <cellStyle name="Comma 5 2 2 4 6 2" xfId="23641" xr:uid="{567ECCD8-4495-4E5D-B215-2780DA866D1E}"/>
    <cellStyle name="Comma 5 2 2 4 6 2 2" xfId="54465" xr:uid="{09E6E518-0B8F-4B1A-998A-42F25FA0DB46}"/>
    <cellStyle name="Comma 5 2 2 4 6 3" xfId="39055" xr:uid="{C4EAB100-F29F-48AB-ADAF-37A662DA76BA}"/>
    <cellStyle name="Comma 5 2 2 4 7" xfId="15832" xr:uid="{E0B3157D-D9F4-429B-9C52-E0FE1AF8C9F1}"/>
    <cellStyle name="Comma 5 2 2 4 7 2" xfId="46656" xr:uid="{F2B44E86-5D9B-48B4-BA82-620C579E7A6B}"/>
    <cellStyle name="Comma 5 2 2 4 8" xfId="31246" xr:uid="{9AAEB644-B322-40E0-9525-5D9AD8413307}"/>
    <cellStyle name="Comma 5 2 2 5" xfId="839" xr:uid="{D024BFC3-D664-4E5F-9F5F-2FB3F65D58E9}"/>
    <cellStyle name="Comma 5 2 2 5 2" xfId="2738" xr:uid="{4FF1B263-600B-4840-B680-64F651EDDD0C}"/>
    <cellStyle name="Comma 5 2 2 5 2 2" xfId="6541" xr:uid="{5EA4E05B-D115-4F73-A662-1EA3DE58989F}"/>
    <cellStyle name="Comma 5 2 2 5 2 2 2" xfId="14352" xr:uid="{3D85A330-A9F8-4FE4-8CF0-7D5585AF40AD}"/>
    <cellStyle name="Comma 5 2 2 5 2 2 2 2" xfId="29763" xr:uid="{DE94BC1E-C9E3-451B-9CE9-5A3D8ACE4F96}"/>
    <cellStyle name="Comma 5 2 2 5 2 2 2 2 2" xfId="60587" xr:uid="{06285182-44BD-4790-B462-D903CF5AACF9}"/>
    <cellStyle name="Comma 5 2 2 5 2 2 2 3" xfId="45177" xr:uid="{AF9D299A-6FC6-483B-8713-1282FB28022C}"/>
    <cellStyle name="Comma 5 2 2 5 2 2 3" xfId="21954" xr:uid="{18E5CE3B-B38C-4670-9BAA-C522A55D0B0F}"/>
    <cellStyle name="Comma 5 2 2 5 2 2 3 2" xfId="52778" xr:uid="{09562DF6-596B-4AA5-8182-F7A3378633F4}"/>
    <cellStyle name="Comma 5 2 2 5 2 2 4" xfId="37368" xr:uid="{E0069950-F991-4EE8-96E8-996878D35740}"/>
    <cellStyle name="Comma 5 2 2 5 2 3" xfId="10549" xr:uid="{05EDE926-78AA-48AF-BCC6-C3B53826FE3B}"/>
    <cellStyle name="Comma 5 2 2 5 2 3 2" xfId="25960" xr:uid="{7AEA4FE5-961C-46D5-A2D2-409100AE15A2}"/>
    <cellStyle name="Comma 5 2 2 5 2 3 2 2" xfId="56784" xr:uid="{1040CD38-84F2-4D15-9C1D-715D566B6316}"/>
    <cellStyle name="Comma 5 2 2 5 2 3 3" xfId="41374" xr:uid="{A0DD5029-0812-4DE0-ACDF-26342524DFB1}"/>
    <cellStyle name="Comma 5 2 2 5 2 4" xfId="18151" xr:uid="{8E979B22-5F17-44F3-A54F-49F2561FE9E8}"/>
    <cellStyle name="Comma 5 2 2 5 2 4 2" xfId="48975" xr:uid="{4C212543-45A2-4CCF-955E-1EC8A2450748}"/>
    <cellStyle name="Comma 5 2 2 5 2 5" xfId="33565" xr:uid="{0FA2EDB9-73C5-4AE6-B60D-B22F74DFA098}"/>
    <cellStyle name="Comma 5 2 2 5 3" xfId="4642" xr:uid="{B2320A45-D276-4EC7-B96B-736D6821CCBC}"/>
    <cellStyle name="Comma 5 2 2 5 3 2" xfId="12453" xr:uid="{82C386F5-CFDB-4C22-BD7B-380B7DC360CA}"/>
    <cellStyle name="Comma 5 2 2 5 3 2 2" xfId="27864" xr:uid="{979831CC-522D-42C5-9260-803363C9CA2C}"/>
    <cellStyle name="Comma 5 2 2 5 3 2 2 2" xfId="58688" xr:uid="{5717575D-8803-4FDD-9E2B-95CC5DF2B01E}"/>
    <cellStyle name="Comma 5 2 2 5 3 2 3" xfId="43278" xr:uid="{86B94145-0A37-4A73-98B3-E95CBEE30758}"/>
    <cellStyle name="Comma 5 2 2 5 3 3" xfId="20055" xr:uid="{F0E56649-93C2-46ED-8D23-8D47AB966749}"/>
    <cellStyle name="Comma 5 2 2 5 3 3 2" xfId="50879" xr:uid="{19D34DF3-9573-4669-A386-DF483D0F9743}"/>
    <cellStyle name="Comma 5 2 2 5 3 4" xfId="35469" xr:uid="{7C8814FC-3291-40A8-AC86-0D105B9313FF}"/>
    <cellStyle name="Comma 5 2 2 5 4" xfId="8650" xr:uid="{3E8B0216-254E-4377-A68E-01C61B0696CE}"/>
    <cellStyle name="Comma 5 2 2 5 4 2" xfId="24061" xr:uid="{F2E02B4A-A83C-4416-963D-7462D75FAA7C}"/>
    <cellStyle name="Comma 5 2 2 5 4 2 2" xfId="54885" xr:uid="{A7427CAC-0687-4391-ADCF-3E8AB53213C2}"/>
    <cellStyle name="Comma 5 2 2 5 4 3" xfId="39475" xr:uid="{852371AE-0C5F-45F9-B1C1-4C597E8B39CE}"/>
    <cellStyle name="Comma 5 2 2 5 5" xfId="16252" xr:uid="{B516E150-D446-4BA2-B954-08C16AB35591}"/>
    <cellStyle name="Comma 5 2 2 5 5 2" xfId="47076" xr:uid="{FF8C7619-0E34-4E61-9595-D94982A256AA}"/>
    <cellStyle name="Comma 5 2 2 5 6" xfId="31666" xr:uid="{198F65F7-3CAD-4710-9B91-CD9DCB003352}"/>
    <cellStyle name="Comma 5 2 2 6" xfId="1472" xr:uid="{B3CF60A3-8E8C-45E7-A4D4-3485A60D5FBC}"/>
    <cellStyle name="Comma 5 2 2 6 2" xfId="3371" xr:uid="{C8A301C8-7F63-46DC-9BE2-5D6B4FFBFDF1}"/>
    <cellStyle name="Comma 5 2 2 6 2 2" xfId="7174" xr:uid="{529E6ACC-C75A-4788-9DB3-63DB43FD2E1B}"/>
    <cellStyle name="Comma 5 2 2 6 2 2 2" xfId="14985" xr:uid="{F840BC37-B784-47AA-93CC-D67E80215D5A}"/>
    <cellStyle name="Comma 5 2 2 6 2 2 2 2" xfId="30396" xr:uid="{705C908A-CB92-4944-B38A-FD1542C11375}"/>
    <cellStyle name="Comma 5 2 2 6 2 2 2 2 2" xfId="61220" xr:uid="{72FBAAB8-BE2A-4B80-86F9-40D83CBB5D57}"/>
    <cellStyle name="Comma 5 2 2 6 2 2 2 3" xfId="45810" xr:uid="{FF226ADF-92FB-424F-8E0E-D6D28D4612B7}"/>
    <cellStyle name="Comma 5 2 2 6 2 2 3" xfId="22587" xr:uid="{C1BF5619-4667-4175-8823-6DEB0F9563DA}"/>
    <cellStyle name="Comma 5 2 2 6 2 2 3 2" xfId="53411" xr:uid="{825120F7-0315-43C2-A304-04A9655F0DD6}"/>
    <cellStyle name="Comma 5 2 2 6 2 2 4" xfId="38001" xr:uid="{F9A91BCF-894F-4ECD-8A6F-B55A05F3C980}"/>
    <cellStyle name="Comma 5 2 2 6 2 3" xfId="11182" xr:uid="{D99BD2E3-D8C1-4181-8F56-CAB62750148C}"/>
    <cellStyle name="Comma 5 2 2 6 2 3 2" xfId="26593" xr:uid="{07DCA6BE-F5A9-4A15-9E51-D2B108FC7C6C}"/>
    <cellStyle name="Comma 5 2 2 6 2 3 2 2" xfId="57417" xr:uid="{C17B6BBD-8FCA-4D8D-A9A1-2F766A5FB943}"/>
    <cellStyle name="Comma 5 2 2 6 2 3 3" xfId="42007" xr:uid="{56EDC0F0-4AF9-439E-A721-61FDE1D376E3}"/>
    <cellStyle name="Comma 5 2 2 6 2 4" xfId="18784" xr:uid="{79E1A649-00CF-4530-A03E-2255E6ADB8E7}"/>
    <cellStyle name="Comma 5 2 2 6 2 4 2" xfId="49608" xr:uid="{3EA90E0B-95AE-471E-828B-A5A9F488A669}"/>
    <cellStyle name="Comma 5 2 2 6 2 5" xfId="34198" xr:uid="{B34974C5-253C-460D-93F6-13251296D14F}"/>
    <cellStyle name="Comma 5 2 2 6 3" xfId="5275" xr:uid="{EF02B750-5F73-497D-ABE0-6A6D0BB9E860}"/>
    <cellStyle name="Comma 5 2 2 6 3 2" xfId="13086" xr:uid="{EB788A50-CAC0-4B2D-8C4A-85286A39B50F}"/>
    <cellStyle name="Comma 5 2 2 6 3 2 2" xfId="28497" xr:uid="{E415E1F1-710F-4C33-A10B-C62B173A7B85}"/>
    <cellStyle name="Comma 5 2 2 6 3 2 2 2" xfId="59321" xr:uid="{4A6968EA-A221-4F42-ABC3-1E1DDFD9EE7B}"/>
    <cellStyle name="Comma 5 2 2 6 3 2 3" xfId="43911" xr:uid="{B72217D3-9EA8-4BE1-9D1D-87264757A95B}"/>
    <cellStyle name="Comma 5 2 2 6 3 3" xfId="20688" xr:uid="{FDB9678B-E967-44EF-9B89-E6F50B61E9BF}"/>
    <cellStyle name="Comma 5 2 2 6 3 3 2" xfId="51512" xr:uid="{178C8E48-8DF3-49DE-9ED5-826111B188FF}"/>
    <cellStyle name="Comma 5 2 2 6 3 4" xfId="36102" xr:uid="{F4A24BCD-08C3-4728-AE22-E51BCFA3D6CF}"/>
    <cellStyle name="Comma 5 2 2 6 4" xfId="9283" xr:uid="{7710D320-B568-4E41-8DB5-D881DEC2A51F}"/>
    <cellStyle name="Comma 5 2 2 6 4 2" xfId="24694" xr:uid="{9E11C4D1-F0BC-426D-9E58-E6D3CBE93D0B}"/>
    <cellStyle name="Comma 5 2 2 6 4 2 2" xfId="55518" xr:uid="{8D17D3DB-A540-4EE6-AE48-D5CE63FA4693}"/>
    <cellStyle name="Comma 5 2 2 6 4 3" xfId="40108" xr:uid="{02CE1B81-4558-4ECF-A2A6-0A821EA624EF}"/>
    <cellStyle name="Comma 5 2 2 6 5" xfId="16885" xr:uid="{B5B34F3E-63BB-47FC-BD19-E6C3B5DC5B40}"/>
    <cellStyle name="Comma 5 2 2 6 5 2" xfId="47709" xr:uid="{D3F17046-8D67-43F4-B1C7-15A99A882FF4}"/>
    <cellStyle name="Comma 5 2 2 6 6" xfId="32299" xr:uid="{A69D9E49-AA56-4B1A-A40E-9465C8D81FB6}"/>
    <cellStyle name="Comma 5 2 2 7" xfId="2105" xr:uid="{9C7698A6-68BA-44C5-9497-8FCF286E4095}"/>
    <cellStyle name="Comma 5 2 2 7 2" xfId="5908" xr:uid="{35EFB1E1-B88D-4C74-BE3E-FDBCFB58A8BB}"/>
    <cellStyle name="Comma 5 2 2 7 2 2" xfId="13719" xr:uid="{EA290A90-CBEC-4011-9E71-FB11B9B62787}"/>
    <cellStyle name="Comma 5 2 2 7 2 2 2" xfId="29130" xr:uid="{CFE26793-E7C9-46E3-91B4-C8CD5183E2B7}"/>
    <cellStyle name="Comma 5 2 2 7 2 2 2 2" xfId="59954" xr:uid="{D0339A33-0AE7-472C-B0A7-5EA781AAF37B}"/>
    <cellStyle name="Comma 5 2 2 7 2 2 3" xfId="44544" xr:uid="{4DCE5829-9511-4819-AF20-2AD588ABBC60}"/>
    <cellStyle name="Comma 5 2 2 7 2 3" xfId="21321" xr:uid="{C734C6EF-A3C1-4004-B275-3AB50D12B6CC}"/>
    <cellStyle name="Comma 5 2 2 7 2 3 2" xfId="52145" xr:uid="{8AC6EA2D-AFA6-4F10-B21C-EECF98B67E19}"/>
    <cellStyle name="Comma 5 2 2 7 2 4" xfId="36735" xr:uid="{BC736977-92DB-4016-965A-BD36F7C4C4FA}"/>
    <cellStyle name="Comma 5 2 2 7 3" xfId="9916" xr:uid="{1FB06796-D2F5-4A1A-81B7-DA29DDC7530B}"/>
    <cellStyle name="Comma 5 2 2 7 3 2" xfId="25327" xr:uid="{B6662DCF-AF69-4F42-AF12-167A003D5D66}"/>
    <cellStyle name="Comma 5 2 2 7 3 2 2" xfId="56151" xr:uid="{C1858BD6-7867-4B4C-9A83-3E62D5E49AF4}"/>
    <cellStyle name="Comma 5 2 2 7 3 3" xfId="40741" xr:uid="{05E817EA-616F-4D0C-B924-5B8CD43CDBB5}"/>
    <cellStyle name="Comma 5 2 2 7 4" xfId="17518" xr:uid="{90E0847E-CCE0-4A38-9D24-7AA3C6ED96A4}"/>
    <cellStyle name="Comma 5 2 2 7 4 2" xfId="48342" xr:uid="{BF8E0AC3-A983-470F-AD20-B21A0A8A997B}"/>
    <cellStyle name="Comma 5 2 2 7 5" xfId="32932" xr:uid="{68E04316-01AE-4FA5-BA63-26C509AC6423}"/>
    <cellStyle name="Comma 5 2 2 8" xfId="4009" xr:uid="{5DF8CD3D-C25B-41D9-B3F4-D3845458C730}"/>
    <cellStyle name="Comma 5 2 2 8 2" xfId="11820" xr:uid="{671CF326-1051-46DC-B374-23DE46E50B9F}"/>
    <cellStyle name="Comma 5 2 2 8 2 2" xfId="27231" xr:uid="{DB20A9E6-CFD1-4775-A225-3339C0B73B89}"/>
    <cellStyle name="Comma 5 2 2 8 2 2 2" xfId="58055" xr:uid="{C51C4B72-19FC-482C-AEAB-51C7D4B1E51E}"/>
    <cellStyle name="Comma 5 2 2 8 2 3" xfId="42645" xr:uid="{58757081-D76F-4B22-97B5-0D223BA7C6BC}"/>
    <cellStyle name="Comma 5 2 2 8 3" xfId="19422" xr:uid="{1C41B889-F5FF-45C6-A869-50A5B89B3752}"/>
    <cellStyle name="Comma 5 2 2 8 3 2" xfId="50246" xr:uid="{E16AF18B-8661-4F82-875C-2E70C53CAFEA}"/>
    <cellStyle name="Comma 5 2 2 8 4" xfId="34836" xr:uid="{3E4F7568-9CF6-426A-A0CC-E1F4850F1092}"/>
    <cellStyle name="Comma 5 2 2 9" xfId="8017" xr:uid="{4D42924F-1A94-4EBD-AE52-BF1F285C0D0F}"/>
    <cellStyle name="Comma 5 2 2 9 2" xfId="23428" xr:uid="{A3D7F9E7-9FE8-432E-B0A8-33DE67BA360C}"/>
    <cellStyle name="Comma 5 2 2 9 2 2" xfId="54252" xr:uid="{35859C43-8E88-4375-B8EF-3863F8D0525D}"/>
    <cellStyle name="Comma 5 2 2 9 3" xfId="38842" xr:uid="{7A7C1873-AD14-4A77-AF40-8F99EEEB162C}"/>
    <cellStyle name="Comma 5 2 3" xfId="245" xr:uid="{27C3AE2D-56EE-4623-AC42-F6F4038AF12C}"/>
    <cellStyle name="Comma 5 2 3 10" xfId="15659" xr:uid="{F7BE7E79-87A7-43B1-BB09-8D7B5935FD6A}"/>
    <cellStyle name="Comma 5 2 3 10 2" xfId="46483" xr:uid="{330EE2B3-7208-46A3-B0B4-049945616E68}"/>
    <cellStyle name="Comma 5 2 3 11" xfId="31073" xr:uid="{374B2942-BCBF-4A28-B8FB-F0CED20F5B12}"/>
    <cellStyle name="Comma 5 2 3 2" xfId="668" xr:uid="{54CB3887-1223-4FEC-ACED-6128B0FF6B31}"/>
    <cellStyle name="Comma 5 2 3 2 2" xfId="1301" xr:uid="{912AC425-3485-4992-B280-3E9984A5B2E7}"/>
    <cellStyle name="Comma 5 2 3 2 2 2" xfId="3200" xr:uid="{A12E5A17-3722-4592-A588-6E9CB7ECEC4A}"/>
    <cellStyle name="Comma 5 2 3 2 2 2 2" xfId="7003" xr:uid="{A330D87A-4733-4988-9975-6BAAB89342E9}"/>
    <cellStyle name="Comma 5 2 3 2 2 2 2 2" xfId="14814" xr:uid="{B488AC7B-25BD-4E50-849B-3278AC0F25EC}"/>
    <cellStyle name="Comma 5 2 3 2 2 2 2 2 2" xfId="30225" xr:uid="{25963FD4-8B10-49CE-9A02-7ED1FAD1E45A}"/>
    <cellStyle name="Comma 5 2 3 2 2 2 2 2 2 2" xfId="61049" xr:uid="{C851B556-CDB6-4761-B7C3-A0EFCD63BA23}"/>
    <cellStyle name="Comma 5 2 3 2 2 2 2 2 3" xfId="45639" xr:uid="{1E14E3E4-3AD6-4B01-A161-0F09F5D52757}"/>
    <cellStyle name="Comma 5 2 3 2 2 2 2 3" xfId="22416" xr:uid="{A3DC942C-C2FD-4E3A-97FB-1218533E3FA7}"/>
    <cellStyle name="Comma 5 2 3 2 2 2 2 3 2" xfId="53240" xr:uid="{0224C0EB-20EE-41BA-92BC-146FC997FA5A}"/>
    <cellStyle name="Comma 5 2 3 2 2 2 2 4" xfId="37830" xr:uid="{2BB3047A-F827-4FC5-B0B5-6F6E617B7F22}"/>
    <cellStyle name="Comma 5 2 3 2 2 2 3" xfId="11011" xr:uid="{AA0FAA3E-6C96-46D6-9313-64AC00F29759}"/>
    <cellStyle name="Comma 5 2 3 2 2 2 3 2" xfId="26422" xr:uid="{4D35A1DB-10A8-4997-9800-B2662E5A17F9}"/>
    <cellStyle name="Comma 5 2 3 2 2 2 3 2 2" xfId="57246" xr:uid="{39E996F7-5EC6-4B71-8204-79973C30742C}"/>
    <cellStyle name="Comma 5 2 3 2 2 2 3 3" xfId="41836" xr:uid="{5F0CFCF5-F75B-42C6-97BE-53CABBA26072}"/>
    <cellStyle name="Comma 5 2 3 2 2 2 4" xfId="18613" xr:uid="{28130C21-E3E1-4E68-A9B2-4D8E50004A95}"/>
    <cellStyle name="Comma 5 2 3 2 2 2 4 2" xfId="49437" xr:uid="{C20DE2D8-B90E-4227-9762-B0EB42524CEE}"/>
    <cellStyle name="Comma 5 2 3 2 2 2 5" xfId="34027" xr:uid="{32225C74-F929-499A-BAF8-696DF97F937F}"/>
    <cellStyle name="Comma 5 2 3 2 2 3" xfId="5104" xr:uid="{E2D560E3-7959-47C9-81E4-F04C1AA4A984}"/>
    <cellStyle name="Comma 5 2 3 2 2 3 2" xfId="12915" xr:uid="{027C7692-FE28-4DD4-8403-B5DA4DF7606D}"/>
    <cellStyle name="Comma 5 2 3 2 2 3 2 2" xfId="28326" xr:uid="{3A381584-6068-4A0B-86FB-1010EF065CDA}"/>
    <cellStyle name="Comma 5 2 3 2 2 3 2 2 2" xfId="59150" xr:uid="{BFA0DC28-1B42-4FD1-A1CB-11ED2027BA32}"/>
    <cellStyle name="Comma 5 2 3 2 2 3 2 3" xfId="43740" xr:uid="{C70C885E-1BEB-4E16-A86C-BAE7C4E58B90}"/>
    <cellStyle name="Comma 5 2 3 2 2 3 3" xfId="20517" xr:uid="{E7F35BDE-B0F4-4339-8456-63C37E715AB7}"/>
    <cellStyle name="Comma 5 2 3 2 2 3 3 2" xfId="51341" xr:uid="{85EBF02A-A05E-497B-8B18-73F6443A4BC4}"/>
    <cellStyle name="Comma 5 2 3 2 2 3 4" xfId="35931" xr:uid="{94AC9A9A-EDB3-4EB6-BD91-ACB028A31DD1}"/>
    <cellStyle name="Comma 5 2 3 2 2 4" xfId="9112" xr:uid="{62BFACF7-AFAA-4D8B-A3D5-CE970C9C05D2}"/>
    <cellStyle name="Comma 5 2 3 2 2 4 2" xfId="24523" xr:uid="{4C597A11-66B9-4356-A5CD-3081BA05C21B}"/>
    <cellStyle name="Comma 5 2 3 2 2 4 2 2" xfId="55347" xr:uid="{DBF76CD3-1233-4DD1-813D-534B9CFD3FE3}"/>
    <cellStyle name="Comma 5 2 3 2 2 4 3" xfId="39937" xr:uid="{D211538B-8BD2-4B4A-AA67-8A7389FBBD95}"/>
    <cellStyle name="Comma 5 2 3 2 2 5" xfId="16714" xr:uid="{51FBFC5F-78CD-40C8-A79B-6105EEF4D711}"/>
    <cellStyle name="Comma 5 2 3 2 2 5 2" xfId="47538" xr:uid="{6B564707-EB69-4C04-8BB5-17E0BE1ACF4D}"/>
    <cellStyle name="Comma 5 2 3 2 2 6" xfId="32128" xr:uid="{BBCAA8A2-D158-43F9-AD93-E5A435918BF8}"/>
    <cellStyle name="Comma 5 2 3 2 3" xfId="1934" xr:uid="{B38F66C4-A682-415D-A405-422F038ADFDE}"/>
    <cellStyle name="Comma 5 2 3 2 3 2" xfId="3833" xr:uid="{E3511C93-E093-4030-9072-C3D9B8F58B94}"/>
    <cellStyle name="Comma 5 2 3 2 3 2 2" xfId="7636" xr:uid="{5FD42A6F-7FAC-4BEF-9B9B-507C25ABF7C6}"/>
    <cellStyle name="Comma 5 2 3 2 3 2 2 2" xfId="15447" xr:uid="{95734D53-9B9A-4451-933F-184899A9FC5E}"/>
    <cellStyle name="Comma 5 2 3 2 3 2 2 2 2" xfId="30858" xr:uid="{8DF4E905-05E9-453E-95C9-4CEC6CF17A72}"/>
    <cellStyle name="Comma 5 2 3 2 3 2 2 2 2 2" xfId="61682" xr:uid="{2CF61041-51CC-4C5F-9EC4-3ECD8665F550}"/>
    <cellStyle name="Comma 5 2 3 2 3 2 2 2 3" xfId="46272" xr:uid="{76EE392D-73B9-4950-A7B5-FEBB94538085}"/>
    <cellStyle name="Comma 5 2 3 2 3 2 2 3" xfId="23049" xr:uid="{E0C03BCF-095E-4C1E-AFC1-149A813C5C5C}"/>
    <cellStyle name="Comma 5 2 3 2 3 2 2 3 2" xfId="53873" xr:uid="{A37B1535-6DA8-4BC1-A8F0-B2A408918FC0}"/>
    <cellStyle name="Comma 5 2 3 2 3 2 2 4" xfId="38463" xr:uid="{A610379C-C86C-4C31-B441-A946C53AE540}"/>
    <cellStyle name="Comma 5 2 3 2 3 2 3" xfId="11644" xr:uid="{29D1C5F9-8CE0-4C21-BCDF-DE7A89B65B84}"/>
    <cellStyle name="Comma 5 2 3 2 3 2 3 2" xfId="27055" xr:uid="{5337C642-D2DF-46C2-B842-24076A207074}"/>
    <cellStyle name="Comma 5 2 3 2 3 2 3 2 2" xfId="57879" xr:uid="{8F4E7729-BBE5-41AD-BF1E-262FC47FE001}"/>
    <cellStyle name="Comma 5 2 3 2 3 2 3 3" xfId="42469" xr:uid="{60E8FFFF-C910-4E89-9864-F03C64659161}"/>
    <cellStyle name="Comma 5 2 3 2 3 2 4" xfId="19246" xr:uid="{1B99C8A2-8B1A-4DE1-B78C-86F9676000B0}"/>
    <cellStyle name="Comma 5 2 3 2 3 2 4 2" xfId="50070" xr:uid="{22639EAA-91BC-405D-9DBD-087CD10B3B39}"/>
    <cellStyle name="Comma 5 2 3 2 3 2 5" xfId="34660" xr:uid="{76D7EFD6-85C0-4B89-8E62-793745567F60}"/>
    <cellStyle name="Comma 5 2 3 2 3 3" xfId="5737" xr:uid="{943BF9E8-362D-42A5-A928-DA534E0D9827}"/>
    <cellStyle name="Comma 5 2 3 2 3 3 2" xfId="13548" xr:uid="{0C4D5FF6-1A36-4FB6-88A9-1D30BC562971}"/>
    <cellStyle name="Comma 5 2 3 2 3 3 2 2" xfId="28959" xr:uid="{4030DB60-847E-4BCE-9722-EB9928D1AB44}"/>
    <cellStyle name="Comma 5 2 3 2 3 3 2 2 2" xfId="59783" xr:uid="{E93BA2FE-705D-4079-808B-8AFCDC8AD958}"/>
    <cellStyle name="Comma 5 2 3 2 3 3 2 3" xfId="44373" xr:uid="{AC721A7B-01FA-485A-9F68-66DF28DCA886}"/>
    <cellStyle name="Comma 5 2 3 2 3 3 3" xfId="21150" xr:uid="{67F25C68-4A91-4AED-9E29-414D7B73189A}"/>
    <cellStyle name="Comma 5 2 3 2 3 3 3 2" xfId="51974" xr:uid="{CA21F451-48C8-4338-9E29-2FD565471C71}"/>
    <cellStyle name="Comma 5 2 3 2 3 3 4" xfId="36564" xr:uid="{9696B6C3-9A11-471C-8539-0BB2DE652EAC}"/>
    <cellStyle name="Comma 5 2 3 2 3 4" xfId="9745" xr:uid="{FC676333-C4F6-4669-A8E5-426642122359}"/>
    <cellStyle name="Comma 5 2 3 2 3 4 2" xfId="25156" xr:uid="{ACE15BF4-F781-471A-8060-5D33F6DE3669}"/>
    <cellStyle name="Comma 5 2 3 2 3 4 2 2" xfId="55980" xr:uid="{6236E86D-90D1-45EF-8A5B-3B248FB24DD8}"/>
    <cellStyle name="Comma 5 2 3 2 3 4 3" xfId="40570" xr:uid="{4BDD6BE7-EB6C-4377-AD4C-703DD368F849}"/>
    <cellStyle name="Comma 5 2 3 2 3 5" xfId="17347" xr:uid="{3896137F-C695-4252-84F5-397947696871}"/>
    <cellStyle name="Comma 5 2 3 2 3 5 2" xfId="48171" xr:uid="{BE5395B9-BB37-4018-B496-49ADDD3F23EC}"/>
    <cellStyle name="Comma 5 2 3 2 3 6" xfId="32761" xr:uid="{17DA1583-3527-4213-B26B-5DB05F49E908}"/>
    <cellStyle name="Comma 5 2 3 2 4" xfId="2567" xr:uid="{55871A3E-11CF-4984-8F65-24B4042A4DA8}"/>
    <cellStyle name="Comma 5 2 3 2 4 2" xfId="6370" xr:uid="{1BE9FEDD-1DCF-4F7C-81A1-65658FF208CB}"/>
    <cellStyle name="Comma 5 2 3 2 4 2 2" xfId="14181" xr:uid="{85993ABF-8649-4B59-B404-72EA06E46440}"/>
    <cellStyle name="Comma 5 2 3 2 4 2 2 2" xfId="29592" xr:uid="{8E3D93D4-FE01-4EB6-86EF-BD0714875351}"/>
    <cellStyle name="Comma 5 2 3 2 4 2 2 2 2" xfId="60416" xr:uid="{77BD6CCB-7760-47FB-9B6E-618A97DA0377}"/>
    <cellStyle name="Comma 5 2 3 2 4 2 2 3" xfId="45006" xr:uid="{CCC8A014-B62A-4AD9-9D05-361651B68B38}"/>
    <cellStyle name="Comma 5 2 3 2 4 2 3" xfId="21783" xr:uid="{73B5B5A9-F309-4198-B6A5-458A1A711B7E}"/>
    <cellStyle name="Comma 5 2 3 2 4 2 3 2" xfId="52607" xr:uid="{4F08F08B-5712-4F4E-9AA3-B99B385CEFB2}"/>
    <cellStyle name="Comma 5 2 3 2 4 2 4" xfId="37197" xr:uid="{8E352ED4-B345-4D2E-A64C-1121C49341BB}"/>
    <cellStyle name="Comma 5 2 3 2 4 3" xfId="10378" xr:uid="{90132261-C8A9-4D1B-97D2-D60094962659}"/>
    <cellStyle name="Comma 5 2 3 2 4 3 2" xfId="25789" xr:uid="{43B9FAD5-22DB-4C91-BB94-6E1343625F04}"/>
    <cellStyle name="Comma 5 2 3 2 4 3 2 2" xfId="56613" xr:uid="{362F2E16-18A0-44FF-A993-0379EE662F85}"/>
    <cellStyle name="Comma 5 2 3 2 4 3 3" xfId="41203" xr:uid="{8603E344-5ED4-4727-9705-71898162FD01}"/>
    <cellStyle name="Comma 5 2 3 2 4 4" xfId="17980" xr:uid="{1B20B1F2-AF6C-4ECC-8C7A-BB89B3A40150}"/>
    <cellStyle name="Comma 5 2 3 2 4 4 2" xfId="48804" xr:uid="{495C5E63-2705-4B03-84D4-0FFE01D6D976}"/>
    <cellStyle name="Comma 5 2 3 2 4 5" xfId="33394" xr:uid="{42A7B5D4-6644-4B86-9E09-96FC6C65437C}"/>
    <cellStyle name="Comma 5 2 3 2 5" xfId="4471" xr:uid="{16C1561F-ECAC-491C-8472-6D8FF8161C2B}"/>
    <cellStyle name="Comma 5 2 3 2 5 2" xfId="12282" xr:uid="{1FACDF5A-F1F9-452E-95D4-76D6FA12AB61}"/>
    <cellStyle name="Comma 5 2 3 2 5 2 2" xfId="27693" xr:uid="{D687605A-0C0A-4DA1-9D6E-D85982DED96A}"/>
    <cellStyle name="Comma 5 2 3 2 5 2 2 2" xfId="58517" xr:uid="{32DD09B1-9E43-46F8-A517-4EF679CADE63}"/>
    <cellStyle name="Comma 5 2 3 2 5 2 3" xfId="43107" xr:uid="{702A58C8-9BF3-4C34-B0EA-AA2E5E5E1995}"/>
    <cellStyle name="Comma 5 2 3 2 5 3" xfId="19884" xr:uid="{30500EAE-C8EB-4103-A1CE-6E836668CA0E}"/>
    <cellStyle name="Comma 5 2 3 2 5 3 2" xfId="50708" xr:uid="{CBCBE9F3-7AE1-489C-9E6D-0B1C52322F16}"/>
    <cellStyle name="Comma 5 2 3 2 5 4" xfId="35298" xr:uid="{ED3920D2-06FA-4559-8BB1-F067F03480A8}"/>
    <cellStyle name="Comma 5 2 3 2 6" xfId="8479" xr:uid="{D0A8E425-CE7B-4801-A2BA-D4D37F0472F7}"/>
    <cellStyle name="Comma 5 2 3 2 6 2" xfId="23890" xr:uid="{26333657-E68C-4160-B41C-E94E2B0F5557}"/>
    <cellStyle name="Comma 5 2 3 2 6 2 2" xfId="54714" xr:uid="{BEFC3D68-46D8-485B-9950-07F91EDBAF69}"/>
    <cellStyle name="Comma 5 2 3 2 6 3" xfId="39304" xr:uid="{7FF9FEF1-2B71-4AB3-97F7-03D347B0FAF5}"/>
    <cellStyle name="Comma 5 2 3 2 7" xfId="16081" xr:uid="{DC565A65-DCEA-488D-B1A2-7B539B50EACA}"/>
    <cellStyle name="Comma 5 2 3 2 7 2" xfId="46905" xr:uid="{E36DF73A-5621-423A-A02C-1FF6EF4AAFB3}"/>
    <cellStyle name="Comma 5 2 3 2 8" xfId="31495" xr:uid="{544FBC5F-1E62-467E-9EB0-1844E5E79435}"/>
    <cellStyle name="Comma 5 2 3 3" xfId="459" xr:uid="{CF105B2F-3290-449E-B07C-25B217D4E15F}"/>
    <cellStyle name="Comma 5 2 3 3 2" xfId="1092" xr:uid="{BE8CBA65-9B89-4B83-AF0E-3CD71F2CD311}"/>
    <cellStyle name="Comma 5 2 3 3 2 2" xfId="2991" xr:uid="{212F4EC3-B391-4003-A64E-6CC1478CF8A3}"/>
    <cellStyle name="Comma 5 2 3 3 2 2 2" xfId="6794" xr:uid="{E550C862-D896-43B6-A55A-99838856E328}"/>
    <cellStyle name="Comma 5 2 3 3 2 2 2 2" xfId="14605" xr:uid="{EF3DE13A-F007-4823-AD7D-4BBAB39F36A2}"/>
    <cellStyle name="Comma 5 2 3 3 2 2 2 2 2" xfId="30016" xr:uid="{0C1F4078-13AD-45A9-B048-B0F0D9F0118D}"/>
    <cellStyle name="Comma 5 2 3 3 2 2 2 2 2 2" xfId="60840" xr:uid="{7934E1ED-517B-4509-9717-5E80F44E8720}"/>
    <cellStyle name="Comma 5 2 3 3 2 2 2 2 3" xfId="45430" xr:uid="{9580927D-A904-4C5E-A557-30D46DDD6373}"/>
    <cellStyle name="Comma 5 2 3 3 2 2 2 3" xfId="22207" xr:uid="{B9150047-2704-4737-9BA2-8BD3A1E89BA4}"/>
    <cellStyle name="Comma 5 2 3 3 2 2 2 3 2" xfId="53031" xr:uid="{197DF8CA-FA79-4467-8091-8801F15CB870}"/>
    <cellStyle name="Comma 5 2 3 3 2 2 2 4" xfId="37621" xr:uid="{5D0A7856-AE81-4D82-AC88-193A79B29847}"/>
    <cellStyle name="Comma 5 2 3 3 2 2 3" xfId="10802" xr:uid="{20AB0887-F187-4450-9AAD-C117F98777C7}"/>
    <cellStyle name="Comma 5 2 3 3 2 2 3 2" xfId="26213" xr:uid="{D434886E-6A4C-4C71-AD70-2531B3CCB5AA}"/>
    <cellStyle name="Comma 5 2 3 3 2 2 3 2 2" xfId="57037" xr:uid="{B4C38FBC-DF30-4BF0-977C-349F59FDADA2}"/>
    <cellStyle name="Comma 5 2 3 3 2 2 3 3" xfId="41627" xr:uid="{19E1528C-BE9C-4DB1-B7E4-7C62034610F2}"/>
    <cellStyle name="Comma 5 2 3 3 2 2 4" xfId="18404" xr:uid="{5BD69057-98C1-4E5E-9EEB-01BB58AA905E}"/>
    <cellStyle name="Comma 5 2 3 3 2 2 4 2" xfId="49228" xr:uid="{F00DBF62-FF68-40FC-97B9-F56B5955CB8D}"/>
    <cellStyle name="Comma 5 2 3 3 2 2 5" xfId="33818" xr:uid="{F800BC69-65C0-4023-8E94-55467CC68B06}"/>
    <cellStyle name="Comma 5 2 3 3 2 3" xfId="4895" xr:uid="{774D6834-26A0-40F0-8C79-71683C97C19D}"/>
    <cellStyle name="Comma 5 2 3 3 2 3 2" xfId="12706" xr:uid="{AA78605F-C6D7-4AD7-ACF6-C9607E7670FC}"/>
    <cellStyle name="Comma 5 2 3 3 2 3 2 2" xfId="28117" xr:uid="{B52D076B-A79C-4DF4-BC0F-7D7D593BA5E3}"/>
    <cellStyle name="Comma 5 2 3 3 2 3 2 2 2" xfId="58941" xr:uid="{BCFA7134-84A9-4E12-812D-2D5EEAC95842}"/>
    <cellStyle name="Comma 5 2 3 3 2 3 2 3" xfId="43531" xr:uid="{9679427A-FA4E-4529-87E5-B048D98ECC1D}"/>
    <cellStyle name="Comma 5 2 3 3 2 3 3" xfId="20308" xr:uid="{921B2CC2-9FE8-4527-A727-DD299E9B6E3E}"/>
    <cellStyle name="Comma 5 2 3 3 2 3 3 2" xfId="51132" xr:uid="{B4307327-00DB-404F-AFDE-1536A4A181EB}"/>
    <cellStyle name="Comma 5 2 3 3 2 3 4" xfId="35722" xr:uid="{6ADF782D-DE5F-4D06-9A6D-E41A564F1BD6}"/>
    <cellStyle name="Comma 5 2 3 3 2 4" xfId="8903" xr:uid="{B19C8B90-E51F-4A05-8208-6C6682CD5761}"/>
    <cellStyle name="Comma 5 2 3 3 2 4 2" xfId="24314" xr:uid="{509F5EBE-11A1-4291-8DAA-82CC093C296C}"/>
    <cellStyle name="Comma 5 2 3 3 2 4 2 2" xfId="55138" xr:uid="{AFDA9B87-283F-4385-88C5-8B67F1A82F77}"/>
    <cellStyle name="Comma 5 2 3 3 2 4 3" xfId="39728" xr:uid="{7D89D247-7850-4C01-B640-0845E2336F63}"/>
    <cellStyle name="Comma 5 2 3 3 2 5" xfId="16505" xr:uid="{B7DF3F1A-8A9C-4E33-9C67-87D93FC0EA9A}"/>
    <cellStyle name="Comma 5 2 3 3 2 5 2" xfId="47329" xr:uid="{B62ABE09-1B01-49F2-A13F-06DCA5A57D31}"/>
    <cellStyle name="Comma 5 2 3 3 2 6" xfId="31919" xr:uid="{85C474DB-F035-47DF-8EF0-66CCF8D0A45C}"/>
    <cellStyle name="Comma 5 2 3 3 3" xfId="1725" xr:uid="{88119E01-A6F2-4838-BAED-B62C6806C535}"/>
    <cellStyle name="Comma 5 2 3 3 3 2" xfId="3624" xr:uid="{2B5CF4E6-D15B-4346-8E47-2ABCADB2D6CB}"/>
    <cellStyle name="Comma 5 2 3 3 3 2 2" xfId="7427" xr:uid="{2648EDCF-CEF2-42BD-813A-5A0320693CB4}"/>
    <cellStyle name="Comma 5 2 3 3 3 2 2 2" xfId="15238" xr:uid="{77802424-9A46-4DB6-A819-D56028833F03}"/>
    <cellStyle name="Comma 5 2 3 3 3 2 2 2 2" xfId="30649" xr:uid="{24D86A90-E4E6-4B5B-AAFA-0581571968A4}"/>
    <cellStyle name="Comma 5 2 3 3 3 2 2 2 2 2" xfId="61473" xr:uid="{A1766A47-5911-4E09-9C98-1E16E51E41B4}"/>
    <cellStyle name="Comma 5 2 3 3 3 2 2 2 3" xfId="46063" xr:uid="{9BDBC197-637D-4D73-AAEF-D1447F56A8FB}"/>
    <cellStyle name="Comma 5 2 3 3 3 2 2 3" xfId="22840" xr:uid="{4D65EE6C-8FEA-4033-8F00-F47A37769169}"/>
    <cellStyle name="Comma 5 2 3 3 3 2 2 3 2" xfId="53664" xr:uid="{DD9765C1-7041-46E3-8340-9A3D096C5F44}"/>
    <cellStyle name="Comma 5 2 3 3 3 2 2 4" xfId="38254" xr:uid="{7634C985-F42C-4995-BE9C-594E292D1250}"/>
    <cellStyle name="Comma 5 2 3 3 3 2 3" xfId="11435" xr:uid="{A0D03751-899D-4618-85D9-2E38495F8DF1}"/>
    <cellStyle name="Comma 5 2 3 3 3 2 3 2" xfId="26846" xr:uid="{335ACB0E-C50D-4F08-BD58-63815A9591E3}"/>
    <cellStyle name="Comma 5 2 3 3 3 2 3 2 2" xfId="57670" xr:uid="{B1854109-A367-453D-8F35-9C68F9500A49}"/>
    <cellStyle name="Comma 5 2 3 3 3 2 3 3" xfId="42260" xr:uid="{AD6C9ED5-4177-441D-A42E-A2DEAE746E1A}"/>
    <cellStyle name="Comma 5 2 3 3 3 2 4" xfId="19037" xr:uid="{79C78222-FFC4-4E3A-814D-958672E4C0CA}"/>
    <cellStyle name="Comma 5 2 3 3 3 2 4 2" xfId="49861" xr:uid="{B6271A31-8230-437C-9303-AF51E4F765C6}"/>
    <cellStyle name="Comma 5 2 3 3 3 2 5" xfId="34451" xr:uid="{A035658B-1AFC-4898-A914-74B8D514E288}"/>
    <cellStyle name="Comma 5 2 3 3 3 3" xfId="5528" xr:uid="{5142599B-EF9E-42D5-B044-C004790715D7}"/>
    <cellStyle name="Comma 5 2 3 3 3 3 2" xfId="13339" xr:uid="{CAB8D491-3CA6-428C-A59A-96B4B106E525}"/>
    <cellStyle name="Comma 5 2 3 3 3 3 2 2" xfId="28750" xr:uid="{F11B3B44-42E3-4ACB-81EF-DB356753DB63}"/>
    <cellStyle name="Comma 5 2 3 3 3 3 2 2 2" xfId="59574" xr:uid="{D0711F70-7806-440F-A729-C78D89814A70}"/>
    <cellStyle name="Comma 5 2 3 3 3 3 2 3" xfId="44164" xr:uid="{335519EA-51A1-4250-984B-CFF80EA5B723}"/>
    <cellStyle name="Comma 5 2 3 3 3 3 3" xfId="20941" xr:uid="{B5276D90-C4D2-475E-8EEC-7F852E07233B}"/>
    <cellStyle name="Comma 5 2 3 3 3 3 3 2" xfId="51765" xr:uid="{6C144E6D-88F4-4201-802E-4EC5C771DA29}"/>
    <cellStyle name="Comma 5 2 3 3 3 3 4" xfId="36355" xr:uid="{7B147331-B053-4D82-85CD-60E5BF86D3CE}"/>
    <cellStyle name="Comma 5 2 3 3 3 4" xfId="9536" xr:uid="{E6F45358-D78C-4394-B74B-406270BA706C}"/>
    <cellStyle name="Comma 5 2 3 3 3 4 2" xfId="24947" xr:uid="{308F6278-34FE-4168-9D35-BF9249DA6A89}"/>
    <cellStyle name="Comma 5 2 3 3 3 4 2 2" xfId="55771" xr:uid="{0BBAC6D1-2642-475F-A923-6AA3C798C87D}"/>
    <cellStyle name="Comma 5 2 3 3 3 4 3" xfId="40361" xr:uid="{1CE76D9E-62E8-4091-B790-19FA5CA8FF82}"/>
    <cellStyle name="Comma 5 2 3 3 3 5" xfId="17138" xr:uid="{172E6CC3-1FB3-4684-86B8-AF856235AB60}"/>
    <cellStyle name="Comma 5 2 3 3 3 5 2" xfId="47962" xr:uid="{74C41C11-231F-4A10-8C1C-01829BFEDE01}"/>
    <cellStyle name="Comma 5 2 3 3 3 6" xfId="32552" xr:uid="{9B1DE692-92A4-4A06-9142-B64B06737757}"/>
    <cellStyle name="Comma 5 2 3 3 4" xfId="2358" xr:uid="{B3C145B3-0C2B-4191-A23C-2623BAC67028}"/>
    <cellStyle name="Comma 5 2 3 3 4 2" xfId="6161" xr:uid="{B40BD02F-C495-499D-BEFB-BCFABB7A7E20}"/>
    <cellStyle name="Comma 5 2 3 3 4 2 2" xfId="13972" xr:uid="{7BD89D6D-C346-4007-BF1E-6235CCB3413C}"/>
    <cellStyle name="Comma 5 2 3 3 4 2 2 2" xfId="29383" xr:uid="{6C5B0674-9EA6-42AD-99FE-AF6CDA4A811B}"/>
    <cellStyle name="Comma 5 2 3 3 4 2 2 2 2" xfId="60207" xr:uid="{51C314C3-C0A9-4991-9DDA-C58E3FB57F3D}"/>
    <cellStyle name="Comma 5 2 3 3 4 2 2 3" xfId="44797" xr:uid="{AADA52B4-1609-49A0-88DA-9CE5568E3EDF}"/>
    <cellStyle name="Comma 5 2 3 3 4 2 3" xfId="21574" xr:uid="{3669854B-05D8-46E4-A842-A7269E5AE0C6}"/>
    <cellStyle name="Comma 5 2 3 3 4 2 3 2" xfId="52398" xr:uid="{17F9250D-C8FA-4E2C-8B09-E03741E2427F}"/>
    <cellStyle name="Comma 5 2 3 3 4 2 4" xfId="36988" xr:uid="{7A6B247E-3593-4856-9FAA-2AC3313BA241}"/>
    <cellStyle name="Comma 5 2 3 3 4 3" xfId="10169" xr:uid="{C5E2C900-F34F-478B-ADA2-4FAB1FDA95BC}"/>
    <cellStyle name="Comma 5 2 3 3 4 3 2" xfId="25580" xr:uid="{F197CE40-572D-48F1-876F-729B3E40BB4E}"/>
    <cellStyle name="Comma 5 2 3 3 4 3 2 2" xfId="56404" xr:uid="{CE9560DB-EE53-4713-AA4F-E4C1A05F8785}"/>
    <cellStyle name="Comma 5 2 3 3 4 3 3" xfId="40994" xr:uid="{48BCC24D-A11F-41F8-A6A2-2706527C5E2F}"/>
    <cellStyle name="Comma 5 2 3 3 4 4" xfId="17771" xr:uid="{D80E5256-0CD3-40A1-A7A8-E16A5EE88BBD}"/>
    <cellStyle name="Comma 5 2 3 3 4 4 2" xfId="48595" xr:uid="{FB8A431F-390B-4391-9536-A22CB68C9695}"/>
    <cellStyle name="Comma 5 2 3 3 4 5" xfId="33185" xr:uid="{A8DD4A67-03CE-4174-AB2A-0822B04750FE}"/>
    <cellStyle name="Comma 5 2 3 3 5" xfId="4262" xr:uid="{2DF5981A-0A53-4DE7-B3E1-CB0D99784184}"/>
    <cellStyle name="Comma 5 2 3 3 5 2" xfId="12073" xr:uid="{F7CB7EC4-BD86-4B6E-AF4C-2D78D0151BAE}"/>
    <cellStyle name="Comma 5 2 3 3 5 2 2" xfId="27484" xr:uid="{E457692F-8336-42EE-A79D-F3A145DFF02F}"/>
    <cellStyle name="Comma 5 2 3 3 5 2 2 2" xfId="58308" xr:uid="{E1484914-0E8D-4127-8CA8-828611B2CAE0}"/>
    <cellStyle name="Comma 5 2 3 3 5 2 3" xfId="42898" xr:uid="{C4869ACC-526D-4F14-B990-C5608B54CD41}"/>
    <cellStyle name="Comma 5 2 3 3 5 3" xfId="19675" xr:uid="{A95FAE25-4E97-454F-958F-88D895DF53B7}"/>
    <cellStyle name="Comma 5 2 3 3 5 3 2" xfId="50499" xr:uid="{2C45498E-A568-4D48-AB9C-73977B217A49}"/>
    <cellStyle name="Comma 5 2 3 3 5 4" xfId="35089" xr:uid="{5FB0A5ED-B0C6-4727-9708-A45AC619EA72}"/>
    <cellStyle name="Comma 5 2 3 3 6" xfId="8270" xr:uid="{90783527-E262-45D3-8FC6-4104AFDB10C2}"/>
    <cellStyle name="Comma 5 2 3 3 6 2" xfId="23681" xr:uid="{5CAC6657-754C-496E-B8D0-3C49F5E9FBF2}"/>
    <cellStyle name="Comma 5 2 3 3 6 2 2" xfId="54505" xr:uid="{88BA3E2C-8F49-477A-9106-8E3CC1A415F0}"/>
    <cellStyle name="Comma 5 2 3 3 6 3" xfId="39095" xr:uid="{087F4093-4C35-4782-B667-B7A6D8B02469}"/>
    <cellStyle name="Comma 5 2 3 3 7" xfId="15872" xr:uid="{07C7908D-D5C8-4EAF-8E4B-80647B6609EB}"/>
    <cellStyle name="Comma 5 2 3 3 7 2" xfId="46696" xr:uid="{242FABE2-16CD-4936-B04F-C8B1CF6213B7}"/>
    <cellStyle name="Comma 5 2 3 3 8" xfId="31286" xr:uid="{703936C7-46E4-4334-AAAD-E90158B1B5F2}"/>
    <cellStyle name="Comma 5 2 3 4" xfId="879" xr:uid="{5934EDC3-8AF5-4988-8598-20AC5435D4C2}"/>
    <cellStyle name="Comma 5 2 3 4 2" xfId="2778" xr:uid="{D08BC836-7D67-4CD4-AB85-CF445D112B17}"/>
    <cellStyle name="Comma 5 2 3 4 2 2" xfId="6581" xr:uid="{FCF0159C-6BE0-4896-AAEE-BE617CA81AB0}"/>
    <cellStyle name="Comma 5 2 3 4 2 2 2" xfId="14392" xr:uid="{138D6F64-1CD5-4EF0-A413-3B32423BD905}"/>
    <cellStyle name="Comma 5 2 3 4 2 2 2 2" xfId="29803" xr:uid="{69E3088F-DAF6-4194-BC5F-51C3122905AE}"/>
    <cellStyle name="Comma 5 2 3 4 2 2 2 2 2" xfId="60627" xr:uid="{BDF5A0E2-0C35-41AD-927C-C273C0B9D72A}"/>
    <cellStyle name="Comma 5 2 3 4 2 2 2 3" xfId="45217" xr:uid="{45B2B0FA-3AE2-4208-AE60-19483314E204}"/>
    <cellStyle name="Comma 5 2 3 4 2 2 3" xfId="21994" xr:uid="{A80221E1-23E3-45E9-948A-C2A5969D4A38}"/>
    <cellStyle name="Comma 5 2 3 4 2 2 3 2" xfId="52818" xr:uid="{83B0E11E-CB01-4608-A530-B08A5D2E5D57}"/>
    <cellStyle name="Comma 5 2 3 4 2 2 4" xfId="37408" xr:uid="{F4489D46-B1EF-4871-BEB2-776C98ABC632}"/>
    <cellStyle name="Comma 5 2 3 4 2 3" xfId="10589" xr:uid="{3F3BD723-2B05-4CDE-BC08-4F1973448655}"/>
    <cellStyle name="Comma 5 2 3 4 2 3 2" xfId="26000" xr:uid="{1C28A061-F710-4181-94D3-985512C0BB17}"/>
    <cellStyle name="Comma 5 2 3 4 2 3 2 2" xfId="56824" xr:uid="{15295FBB-EBC9-4DEA-B19B-801A892C7F74}"/>
    <cellStyle name="Comma 5 2 3 4 2 3 3" xfId="41414" xr:uid="{01E3AE59-1C02-4513-BF8A-DD1806B08B5F}"/>
    <cellStyle name="Comma 5 2 3 4 2 4" xfId="18191" xr:uid="{65562D91-5624-40F9-9522-451821664589}"/>
    <cellStyle name="Comma 5 2 3 4 2 4 2" xfId="49015" xr:uid="{A889933E-C408-4193-A84B-9B550A520DE9}"/>
    <cellStyle name="Comma 5 2 3 4 2 5" xfId="33605" xr:uid="{B9BB5EA8-D2D5-400A-8D81-EFDF794623EC}"/>
    <cellStyle name="Comma 5 2 3 4 3" xfId="4682" xr:uid="{3E81D684-DE5E-49ED-BA93-96F4C5EB77F8}"/>
    <cellStyle name="Comma 5 2 3 4 3 2" xfId="12493" xr:uid="{EEDFF658-7F7D-4479-B458-9886DBDA21F4}"/>
    <cellStyle name="Comma 5 2 3 4 3 2 2" xfId="27904" xr:uid="{A271000D-2705-4523-A052-A609EDA3E93A}"/>
    <cellStyle name="Comma 5 2 3 4 3 2 2 2" xfId="58728" xr:uid="{79608B64-1D9E-45F3-9D9E-E966FDE9E2F2}"/>
    <cellStyle name="Comma 5 2 3 4 3 2 3" xfId="43318" xr:uid="{01A2FA8C-8A27-4537-A3F1-93F01A4843B6}"/>
    <cellStyle name="Comma 5 2 3 4 3 3" xfId="20095" xr:uid="{EF0C5714-70BF-44A0-BB28-4AD288C53370}"/>
    <cellStyle name="Comma 5 2 3 4 3 3 2" xfId="50919" xr:uid="{6F43FCA0-1492-4C58-9C72-76B3E7103C6E}"/>
    <cellStyle name="Comma 5 2 3 4 3 4" xfId="35509" xr:uid="{C6EB4118-31A8-4326-897B-35B789845EB2}"/>
    <cellStyle name="Comma 5 2 3 4 4" xfId="8690" xr:uid="{FAB9E274-4784-41A5-927C-DAF450C58060}"/>
    <cellStyle name="Comma 5 2 3 4 4 2" xfId="24101" xr:uid="{97D17E8E-2AA4-4CF5-8E4C-2AE2D49F3F2C}"/>
    <cellStyle name="Comma 5 2 3 4 4 2 2" xfId="54925" xr:uid="{510122E9-4F81-4613-A18C-525197DCDCB4}"/>
    <cellStyle name="Comma 5 2 3 4 4 3" xfId="39515" xr:uid="{0EE3C69D-9649-4D2A-ABE1-BEE50F0C87A3}"/>
    <cellStyle name="Comma 5 2 3 4 5" xfId="16292" xr:uid="{61A665D1-253D-4ECE-B6A1-CB17DD0CFFB5}"/>
    <cellStyle name="Comma 5 2 3 4 5 2" xfId="47116" xr:uid="{AA0F97A0-F2D7-42EB-B934-4CDEAFFB1871}"/>
    <cellStyle name="Comma 5 2 3 4 6" xfId="31706" xr:uid="{C0BD207B-2310-4EB0-A379-BBD38927DA96}"/>
    <cellStyle name="Comma 5 2 3 5" xfId="1512" xr:uid="{98BE44FE-7AA5-4899-B1CB-AE8EF8F727E4}"/>
    <cellStyle name="Comma 5 2 3 5 2" xfId="3411" xr:uid="{E1892A96-75D1-409F-B4BF-F91F31BAD923}"/>
    <cellStyle name="Comma 5 2 3 5 2 2" xfId="7214" xr:uid="{B0CE9B9C-66DD-4044-A427-DEC54A579945}"/>
    <cellStyle name="Comma 5 2 3 5 2 2 2" xfId="15025" xr:uid="{BE0A0EFC-7388-4450-BD4B-F461E2DDB21D}"/>
    <cellStyle name="Comma 5 2 3 5 2 2 2 2" xfId="30436" xr:uid="{DF12C91E-D6F4-493C-A1A7-BC06ED4ED48E}"/>
    <cellStyle name="Comma 5 2 3 5 2 2 2 2 2" xfId="61260" xr:uid="{37E44DC7-63E6-4E1E-85E2-BC8B2922FD46}"/>
    <cellStyle name="Comma 5 2 3 5 2 2 2 3" xfId="45850" xr:uid="{F295119E-144E-4307-BAF8-0D0BE25F3A33}"/>
    <cellStyle name="Comma 5 2 3 5 2 2 3" xfId="22627" xr:uid="{628744AF-3C84-4719-8CD5-E40845C761ED}"/>
    <cellStyle name="Comma 5 2 3 5 2 2 3 2" xfId="53451" xr:uid="{8E404A3D-B000-4719-A626-8489D9AAA04D}"/>
    <cellStyle name="Comma 5 2 3 5 2 2 4" xfId="38041" xr:uid="{07EAE83C-E819-47E3-9F23-55F5AF90E5C5}"/>
    <cellStyle name="Comma 5 2 3 5 2 3" xfId="11222" xr:uid="{95EA5BD4-801A-4DE1-A65C-D78A2336221F}"/>
    <cellStyle name="Comma 5 2 3 5 2 3 2" xfId="26633" xr:uid="{D67EFFC3-6D45-4EBC-892E-06388AE36DA2}"/>
    <cellStyle name="Comma 5 2 3 5 2 3 2 2" xfId="57457" xr:uid="{E5214BBA-19F7-4E99-A08D-31D59D9DDF0F}"/>
    <cellStyle name="Comma 5 2 3 5 2 3 3" xfId="42047" xr:uid="{B72516FC-46A6-49A6-9FE3-B9E9E9DFE8DA}"/>
    <cellStyle name="Comma 5 2 3 5 2 4" xfId="18824" xr:uid="{5BA70F3C-3B77-409F-BFB0-50621C758843}"/>
    <cellStyle name="Comma 5 2 3 5 2 4 2" xfId="49648" xr:uid="{6F71ECB4-95D6-4944-8CE1-5E04FD9A80E8}"/>
    <cellStyle name="Comma 5 2 3 5 2 5" xfId="34238" xr:uid="{90AB566A-81D5-4AEF-BC85-25F1DC633A08}"/>
    <cellStyle name="Comma 5 2 3 5 3" xfId="5315" xr:uid="{873A7E45-482C-4ECD-A781-D4B7C7C3FFA7}"/>
    <cellStyle name="Comma 5 2 3 5 3 2" xfId="13126" xr:uid="{BD4FB261-BA39-4AF3-BB5D-25FF76BA6736}"/>
    <cellStyle name="Comma 5 2 3 5 3 2 2" xfId="28537" xr:uid="{3D21A791-0B0D-4215-B9F9-BB95C36B1DFD}"/>
    <cellStyle name="Comma 5 2 3 5 3 2 2 2" xfId="59361" xr:uid="{8C9C147D-4CEF-40EF-9EBD-0FEEC897AC4D}"/>
    <cellStyle name="Comma 5 2 3 5 3 2 3" xfId="43951" xr:uid="{82F32124-1112-48DF-988B-9B0A4E0F1AF6}"/>
    <cellStyle name="Comma 5 2 3 5 3 3" xfId="20728" xr:uid="{060BED92-CA2F-4626-AFC5-8F70F4160949}"/>
    <cellStyle name="Comma 5 2 3 5 3 3 2" xfId="51552" xr:uid="{67AD1EAA-F424-4D25-AAD5-28341858EA95}"/>
    <cellStyle name="Comma 5 2 3 5 3 4" xfId="36142" xr:uid="{CE36F5DF-109E-4AC6-B7EA-B65540B9482A}"/>
    <cellStyle name="Comma 5 2 3 5 4" xfId="9323" xr:uid="{3F3DAA8B-F85E-44E2-B7B4-0E9CFC7E2F76}"/>
    <cellStyle name="Comma 5 2 3 5 4 2" xfId="24734" xr:uid="{FAC10A41-DD86-4D8F-830D-AA129A606AEF}"/>
    <cellStyle name="Comma 5 2 3 5 4 2 2" xfId="55558" xr:uid="{A1C2A558-45B4-401C-BAFA-238543CD93C9}"/>
    <cellStyle name="Comma 5 2 3 5 4 3" xfId="40148" xr:uid="{2BD00611-BF82-4FF1-A166-3552F0311BB9}"/>
    <cellStyle name="Comma 5 2 3 5 5" xfId="16925" xr:uid="{203320B1-C4D3-451F-9F2E-5A8012034964}"/>
    <cellStyle name="Comma 5 2 3 5 5 2" xfId="47749" xr:uid="{1E79530F-4967-4FDE-A48C-8AF89075ECF9}"/>
    <cellStyle name="Comma 5 2 3 5 6" xfId="32339" xr:uid="{483B127A-4A03-4190-8FCA-CF5AD1ABCD35}"/>
    <cellStyle name="Comma 5 2 3 6" xfId="2145" xr:uid="{02A07BCE-2F62-4245-B9CB-39D2F4FC11FE}"/>
    <cellStyle name="Comma 5 2 3 6 2" xfId="5948" xr:uid="{F60FCC1C-3E12-4382-B1E6-8B61853BF203}"/>
    <cellStyle name="Comma 5 2 3 6 2 2" xfId="13759" xr:uid="{1D5E95E2-C7E8-4A6F-9189-918C3C166AE6}"/>
    <cellStyle name="Comma 5 2 3 6 2 2 2" xfId="29170" xr:uid="{37F07266-CDC2-490A-AE67-E6B1AFF6E65D}"/>
    <cellStyle name="Comma 5 2 3 6 2 2 2 2" xfId="59994" xr:uid="{0B95FCD7-407F-4D5D-B332-C836D9A8DF10}"/>
    <cellStyle name="Comma 5 2 3 6 2 2 3" xfId="44584" xr:uid="{29C00199-CF7F-4509-B4C5-133AF2199ED0}"/>
    <cellStyle name="Comma 5 2 3 6 2 3" xfId="21361" xr:uid="{6425155E-602A-4CC6-81D7-4DC0A4E012C4}"/>
    <cellStyle name="Comma 5 2 3 6 2 3 2" xfId="52185" xr:uid="{6901BD7D-BB85-4895-A963-FF41E644F12F}"/>
    <cellStyle name="Comma 5 2 3 6 2 4" xfId="36775" xr:uid="{57569350-6849-4BA4-87BC-BEDA98C13CD5}"/>
    <cellStyle name="Comma 5 2 3 6 3" xfId="9956" xr:uid="{D0AD2BA2-65CC-434C-9FFB-F636EF344128}"/>
    <cellStyle name="Comma 5 2 3 6 3 2" xfId="25367" xr:uid="{183025A3-C915-4049-A449-C530CF8350F6}"/>
    <cellStyle name="Comma 5 2 3 6 3 2 2" xfId="56191" xr:uid="{31644B76-90FF-4E1F-96E3-23C381BB4B5A}"/>
    <cellStyle name="Comma 5 2 3 6 3 3" xfId="40781" xr:uid="{FE42AF5B-C60E-4BA7-9802-194027D63C5E}"/>
    <cellStyle name="Comma 5 2 3 6 4" xfId="17558" xr:uid="{7EDA90A1-9EBF-4E92-A803-77F178471403}"/>
    <cellStyle name="Comma 5 2 3 6 4 2" xfId="48382" xr:uid="{8CD9B5AD-AB66-4857-9699-CEEE3D16CB74}"/>
    <cellStyle name="Comma 5 2 3 6 5" xfId="32972" xr:uid="{2116EEAF-FB60-4252-940E-CE18F831C2EB}"/>
    <cellStyle name="Comma 5 2 3 7" xfId="4049" xr:uid="{2BD28D8C-923F-4663-9225-6E268661152A}"/>
    <cellStyle name="Comma 5 2 3 7 2" xfId="11860" xr:uid="{39EBDA63-C65E-49EA-862B-B77171ACFF46}"/>
    <cellStyle name="Comma 5 2 3 7 2 2" xfId="27271" xr:uid="{5E452FE2-BFD3-4D09-8187-F9095C79A930}"/>
    <cellStyle name="Comma 5 2 3 7 2 2 2" xfId="58095" xr:uid="{25631BD3-FE96-4E2E-9DDE-407B4EC5956D}"/>
    <cellStyle name="Comma 5 2 3 7 2 3" xfId="42685" xr:uid="{4AD5D702-9BC9-4D1B-A98C-59C02ED012CB}"/>
    <cellStyle name="Comma 5 2 3 7 3" xfId="19462" xr:uid="{D388A0EC-18E7-4B6C-A44A-424E8E9C783E}"/>
    <cellStyle name="Comma 5 2 3 7 3 2" xfId="50286" xr:uid="{F7AB6B98-BB40-43AC-8BBE-CEF90B5E5399}"/>
    <cellStyle name="Comma 5 2 3 7 4" xfId="34876" xr:uid="{9726007A-9801-41C9-9232-9795FE62214F}"/>
    <cellStyle name="Comma 5 2 3 8" xfId="8057" xr:uid="{0FA70797-D34C-4D22-AA7F-D1999020A25D}"/>
    <cellStyle name="Comma 5 2 3 8 2" xfId="23468" xr:uid="{86DA8E7B-667A-4897-99D2-F5D97EB973F1}"/>
    <cellStyle name="Comma 5 2 3 8 2 2" xfId="54292" xr:uid="{5D0D3809-A04D-4822-B8C4-185086A43A08}"/>
    <cellStyle name="Comma 5 2 3 8 3" xfId="38882" xr:uid="{9CF78D8B-D7A5-4939-863F-F1C3D5F97721}"/>
    <cellStyle name="Comma 5 2 3 9" xfId="7848" xr:uid="{DE3003D1-E8DE-4C8F-B233-D8734EC4670A}"/>
    <cellStyle name="Comma 5 2 3 9 2" xfId="23259" xr:uid="{E2D92E9A-D14A-4534-BF1D-4B58FAE43B0C}"/>
    <cellStyle name="Comma 5 2 3 9 2 2" xfId="54083" xr:uid="{CC59D7B4-5711-4B81-8BC0-0AC80885663C}"/>
    <cellStyle name="Comma 5 2 3 9 3" xfId="38673" xr:uid="{F378A0D3-E9BA-4774-8A02-65A3F10730D4}"/>
    <cellStyle name="Comma 5 2 4" xfId="165" xr:uid="{ADDF9FBC-9F00-4A3C-B064-BBB947AF8EF1}"/>
    <cellStyle name="Comma 5 2 4 10" xfId="15579" xr:uid="{2172CDBA-9CFD-46A5-8786-BA828336E334}"/>
    <cellStyle name="Comma 5 2 4 10 2" xfId="46403" xr:uid="{77C9406F-0E10-4EF8-B5B6-14AA95D527AB}"/>
    <cellStyle name="Comma 5 2 4 11" xfId="30993" xr:uid="{267F1308-357E-4375-BFEA-E6C7D86BD77F}"/>
    <cellStyle name="Comma 5 2 4 2" xfId="588" xr:uid="{06EE1F5F-1C69-45F5-A82C-06AADC24C2D1}"/>
    <cellStyle name="Comma 5 2 4 2 2" xfId="1221" xr:uid="{5758083D-338E-4C58-9CD5-E690499D2AA9}"/>
    <cellStyle name="Comma 5 2 4 2 2 2" xfId="3120" xr:uid="{25C631EA-B38F-4447-AB65-8889B22298AF}"/>
    <cellStyle name="Comma 5 2 4 2 2 2 2" xfId="6923" xr:uid="{5B6847DC-88EC-4384-AC41-C7E12E04B3CB}"/>
    <cellStyle name="Comma 5 2 4 2 2 2 2 2" xfId="14734" xr:uid="{D70D6185-C85D-46B1-B578-61F77B8D5FB4}"/>
    <cellStyle name="Comma 5 2 4 2 2 2 2 2 2" xfId="30145" xr:uid="{B1F446CA-A057-432F-A22D-1109BF31E6D6}"/>
    <cellStyle name="Comma 5 2 4 2 2 2 2 2 2 2" xfId="60969" xr:uid="{F67BD15D-4656-4569-BC9A-8DE9DE5EC12D}"/>
    <cellStyle name="Comma 5 2 4 2 2 2 2 2 3" xfId="45559" xr:uid="{F276687A-7453-4B42-ADBA-A220EB333D26}"/>
    <cellStyle name="Comma 5 2 4 2 2 2 2 3" xfId="22336" xr:uid="{25C544E2-63A9-442E-9DCA-8C5EB752C0DC}"/>
    <cellStyle name="Comma 5 2 4 2 2 2 2 3 2" xfId="53160" xr:uid="{42B6C36B-56A9-4E64-AC21-91D3A41EFC34}"/>
    <cellStyle name="Comma 5 2 4 2 2 2 2 4" xfId="37750" xr:uid="{D3ECA0BD-8DFA-442F-BDC6-B7048D6B370B}"/>
    <cellStyle name="Comma 5 2 4 2 2 2 3" xfId="10931" xr:uid="{2AF0B135-C3A0-4EF7-9F1C-EB56A76210E5}"/>
    <cellStyle name="Comma 5 2 4 2 2 2 3 2" xfId="26342" xr:uid="{85AD10BB-B561-4227-937A-93BC296319C9}"/>
    <cellStyle name="Comma 5 2 4 2 2 2 3 2 2" xfId="57166" xr:uid="{EDA88A11-021E-4013-91BE-0E2BC9A70B56}"/>
    <cellStyle name="Comma 5 2 4 2 2 2 3 3" xfId="41756" xr:uid="{DD055B17-0395-4ACA-9903-A5AF0C9ABB62}"/>
    <cellStyle name="Comma 5 2 4 2 2 2 4" xfId="18533" xr:uid="{564BA2F7-1F6E-4E35-8247-B17901AEA587}"/>
    <cellStyle name="Comma 5 2 4 2 2 2 4 2" xfId="49357" xr:uid="{740BD9E3-A7D7-4435-904F-1E5EF981232D}"/>
    <cellStyle name="Comma 5 2 4 2 2 2 5" xfId="33947" xr:uid="{93D5536E-FD5A-41D4-95D4-F2146741CA14}"/>
    <cellStyle name="Comma 5 2 4 2 2 3" xfId="5024" xr:uid="{AE7BE7EC-837F-45C8-BF2E-97F291B81B95}"/>
    <cellStyle name="Comma 5 2 4 2 2 3 2" xfId="12835" xr:uid="{C0E2CD6C-7D9C-4F3D-BE05-FE59EDD576DB}"/>
    <cellStyle name="Comma 5 2 4 2 2 3 2 2" xfId="28246" xr:uid="{71166769-62F8-4587-BB83-46B41EA646F1}"/>
    <cellStyle name="Comma 5 2 4 2 2 3 2 2 2" xfId="59070" xr:uid="{F80B07EC-6C73-4F3F-85A0-00D6E1553EA7}"/>
    <cellStyle name="Comma 5 2 4 2 2 3 2 3" xfId="43660" xr:uid="{EF26AC17-B201-416D-8ED9-B943D7F56C70}"/>
    <cellStyle name="Comma 5 2 4 2 2 3 3" xfId="20437" xr:uid="{143EB682-8261-4DF6-86D8-3371A21FC0C6}"/>
    <cellStyle name="Comma 5 2 4 2 2 3 3 2" xfId="51261" xr:uid="{F3B1CA90-9820-4CF3-8402-011657F8B79A}"/>
    <cellStyle name="Comma 5 2 4 2 2 3 4" xfId="35851" xr:uid="{C38CD5EC-D12D-4E67-8880-52ACB785148F}"/>
    <cellStyle name="Comma 5 2 4 2 2 4" xfId="9032" xr:uid="{D72E2667-40FC-4C2E-8B49-FDDFDAF21502}"/>
    <cellStyle name="Comma 5 2 4 2 2 4 2" xfId="24443" xr:uid="{74C02133-C739-4D87-8312-9E9C389A943A}"/>
    <cellStyle name="Comma 5 2 4 2 2 4 2 2" xfId="55267" xr:uid="{EE1F0FCD-8D69-47F8-8DAA-3E42E57C7422}"/>
    <cellStyle name="Comma 5 2 4 2 2 4 3" xfId="39857" xr:uid="{C03F6D51-8329-4F67-AC9E-8170C06C6969}"/>
    <cellStyle name="Comma 5 2 4 2 2 5" xfId="16634" xr:uid="{0046A03F-B474-4560-A8D5-CE96B249EEE8}"/>
    <cellStyle name="Comma 5 2 4 2 2 5 2" xfId="47458" xr:uid="{FE7DF524-F18A-4A5E-8D76-3B861FAA333E}"/>
    <cellStyle name="Comma 5 2 4 2 2 6" xfId="32048" xr:uid="{53EC7326-D80E-4E85-A662-801438076650}"/>
    <cellStyle name="Comma 5 2 4 2 3" xfId="1854" xr:uid="{BDF81D4C-E3B8-41FD-A836-44BD45AB5039}"/>
    <cellStyle name="Comma 5 2 4 2 3 2" xfId="3753" xr:uid="{A7C6932D-38AC-4D3B-8EBE-22530706EF9F}"/>
    <cellStyle name="Comma 5 2 4 2 3 2 2" xfId="7556" xr:uid="{FB65DBDB-9F4A-48A3-A456-1591B9F74821}"/>
    <cellStyle name="Comma 5 2 4 2 3 2 2 2" xfId="15367" xr:uid="{0230792C-D85D-431B-A893-28C1E882286A}"/>
    <cellStyle name="Comma 5 2 4 2 3 2 2 2 2" xfId="30778" xr:uid="{A0EF5D98-8081-4569-A442-BE9C4710B598}"/>
    <cellStyle name="Comma 5 2 4 2 3 2 2 2 2 2" xfId="61602" xr:uid="{FABF75BC-CDE3-4862-B542-44451E81A03D}"/>
    <cellStyle name="Comma 5 2 4 2 3 2 2 2 3" xfId="46192" xr:uid="{49F6E88D-E393-46EE-BF52-8456E8DB01DC}"/>
    <cellStyle name="Comma 5 2 4 2 3 2 2 3" xfId="22969" xr:uid="{3254BB9C-90F9-4F88-8796-3FCCB254439D}"/>
    <cellStyle name="Comma 5 2 4 2 3 2 2 3 2" xfId="53793" xr:uid="{B225E187-A49E-4B2F-8B98-AC09E12FB307}"/>
    <cellStyle name="Comma 5 2 4 2 3 2 2 4" xfId="38383" xr:uid="{2DCF0D16-3F20-4886-8DC0-343B16E8316C}"/>
    <cellStyle name="Comma 5 2 4 2 3 2 3" xfId="11564" xr:uid="{3895BBB7-C08C-4451-9FCF-2B8F9EE11715}"/>
    <cellStyle name="Comma 5 2 4 2 3 2 3 2" xfId="26975" xr:uid="{7C43A8A1-4198-4B28-AA64-2A1C40C29099}"/>
    <cellStyle name="Comma 5 2 4 2 3 2 3 2 2" xfId="57799" xr:uid="{BCBA746C-3C8D-4B47-99B4-C758FA923C67}"/>
    <cellStyle name="Comma 5 2 4 2 3 2 3 3" xfId="42389" xr:uid="{51716C65-35BA-4A6F-B89C-9D24F73AF19B}"/>
    <cellStyle name="Comma 5 2 4 2 3 2 4" xfId="19166" xr:uid="{CD83BA3A-6412-4D3B-9A7F-92BA54D507A8}"/>
    <cellStyle name="Comma 5 2 4 2 3 2 4 2" xfId="49990" xr:uid="{E81CFCBA-B9CE-45E3-BF1D-89041F9A7425}"/>
    <cellStyle name="Comma 5 2 4 2 3 2 5" xfId="34580" xr:uid="{3A62F4DE-80E8-445C-B0C9-A499E1544A01}"/>
    <cellStyle name="Comma 5 2 4 2 3 3" xfId="5657" xr:uid="{31A7B75F-42F4-4323-90D4-A3992DBB502F}"/>
    <cellStyle name="Comma 5 2 4 2 3 3 2" xfId="13468" xr:uid="{17CE7A25-C92C-455F-9E5F-144836570CBD}"/>
    <cellStyle name="Comma 5 2 4 2 3 3 2 2" xfId="28879" xr:uid="{7253B6F7-5D80-4839-A979-1ECC020135DA}"/>
    <cellStyle name="Comma 5 2 4 2 3 3 2 2 2" xfId="59703" xr:uid="{7543C494-35B7-4409-A2F5-45B8D1D5BF4A}"/>
    <cellStyle name="Comma 5 2 4 2 3 3 2 3" xfId="44293" xr:uid="{1019A768-B2CA-432A-89D0-1083E61E39EE}"/>
    <cellStyle name="Comma 5 2 4 2 3 3 3" xfId="21070" xr:uid="{29F32127-74C2-4E73-9F7B-774106408508}"/>
    <cellStyle name="Comma 5 2 4 2 3 3 3 2" xfId="51894" xr:uid="{F9A4516E-D36C-4F3B-9B41-22DBBF3E4DDA}"/>
    <cellStyle name="Comma 5 2 4 2 3 3 4" xfId="36484" xr:uid="{6DEACBEE-1540-4273-9ECD-0390117A8DCF}"/>
    <cellStyle name="Comma 5 2 4 2 3 4" xfId="9665" xr:uid="{E29E92DB-56AE-4595-8D3C-2525E2414004}"/>
    <cellStyle name="Comma 5 2 4 2 3 4 2" xfId="25076" xr:uid="{EF046639-20FB-4A81-BCED-6398E57E7DB8}"/>
    <cellStyle name="Comma 5 2 4 2 3 4 2 2" xfId="55900" xr:uid="{291B693D-BBEE-4390-AE42-D1F67265ED57}"/>
    <cellStyle name="Comma 5 2 4 2 3 4 3" xfId="40490" xr:uid="{4A57948F-3203-46F0-843D-BAAD3C6B757A}"/>
    <cellStyle name="Comma 5 2 4 2 3 5" xfId="17267" xr:uid="{B124F6D6-4390-4E5C-98ED-48C3697FBDB2}"/>
    <cellStyle name="Comma 5 2 4 2 3 5 2" xfId="48091" xr:uid="{3EF60B11-E06A-4060-9310-89C353FE9329}"/>
    <cellStyle name="Comma 5 2 4 2 3 6" xfId="32681" xr:uid="{BEA8E371-EFFC-4895-B1C8-B52213CD7A9A}"/>
    <cellStyle name="Comma 5 2 4 2 4" xfId="2487" xr:uid="{66DF0E3B-6D62-41DC-83E8-062ED14176AB}"/>
    <cellStyle name="Comma 5 2 4 2 4 2" xfId="6290" xr:uid="{80D88570-E4F0-43ED-8888-397AC846A608}"/>
    <cellStyle name="Comma 5 2 4 2 4 2 2" xfId="14101" xr:uid="{88BD199C-1382-4149-AA12-1FA195D404B3}"/>
    <cellStyle name="Comma 5 2 4 2 4 2 2 2" xfId="29512" xr:uid="{660EFEC4-7B7B-445B-9B3B-CC2D9F25178C}"/>
    <cellStyle name="Comma 5 2 4 2 4 2 2 2 2" xfId="60336" xr:uid="{A46C05F1-FD0F-4221-BE1E-7585DD60E92E}"/>
    <cellStyle name="Comma 5 2 4 2 4 2 2 3" xfId="44926" xr:uid="{63B13506-7600-4106-9578-F7C13D35CF7C}"/>
    <cellStyle name="Comma 5 2 4 2 4 2 3" xfId="21703" xr:uid="{A8B1E5A6-ACB0-4FBF-AF1B-3156DDCB681B}"/>
    <cellStyle name="Comma 5 2 4 2 4 2 3 2" xfId="52527" xr:uid="{C8B5882E-A267-4F5F-9481-A520D1693392}"/>
    <cellStyle name="Comma 5 2 4 2 4 2 4" xfId="37117" xr:uid="{9B8D86C6-8FFC-4C28-A824-98C168C402DB}"/>
    <cellStyle name="Comma 5 2 4 2 4 3" xfId="10298" xr:uid="{8FC94F44-3FFC-40C7-B0E9-9A772397096B}"/>
    <cellStyle name="Comma 5 2 4 2 4 3 2" xfId="25709" xr:uid="{0D763B3F-B63F-4B3D-A6F2-EEBDE8002534}"/>
    <cellStyle name="Comma 5 2 4 2 4 3 2 2" xfId="56533" xr:uid="{06D9D23D-51A8-4DAA-BBE5-D709B31304D9}"/>
    <cellStyle name="Comma 5 2 4 2 4 3 3" xfId="41123" xr:uid="{933193A9-F3CA-4D3E-AC56-C73E6CDD98A6}"/>
    <cellStyle name="Comma 5 2 4 2 4 4" xfId="17900" xr:uid="{C1429437-073C-4BCE-BAD1-67772989F117}"/>
    <cellStyle name="Comma 5 2 4 2 4 4 2" xfId="48724" xr:uid="{E3FBE523-DA6A-4B6A-A1ED-D0E57CDBD23F}"/>
    <cellStyle name="Comma 5 2 4 2 4 5" xfId="33314" xr:uid="{A9DE85CE-FE4A-47F7-88AA-FCAEC828F6F3}"/>
    <cellStyle name="Comma 5 2 4 2 5" xfId="4391" xr:uid="{E33DE02D-B94B-49D9-962B-D6FCEF67FEA7}"/>
    <cellStyle name="Comma 5 2 4 2 5 2" xfId="12202" xr:uid="{22A77DF4-76DD-4B9B-B7EF-1C4226C87A0B}"/>
    <cellStyle name="Comma 5 2 4 2 5 2 2" xfId="27613" xr:uid="{B4F380D9-3938-44AD-A8FC-C2B965229BB2}"/>
    <cellStyle name="Comma 5 2 4 2 5 2 2 2" xfId="58437" xr:uid="{19DD620F-4E5E-4072-B728-490D14D6CF3C}"/>
    <cellStyle name="Comma 5 2 4 2 5 2 3" xfId="43027" xr:uid="{EFCC7B2B-CC2E-4CA3-962E-ACBD97754C01}"/>
    <cellStyle name="Comma 5 2 4 2 5 3" xfId="19804" xr:uid="{82924212-05E7-4F93-905A-6C7EE63E3BCA}"/>
    <cellStyle name="Comma 5 2 4 2 5 3 2" xfId="50628" xr:uid="{00A4FD69-DE43-4896-A3C1-A0175D1993E4}"/>
    <cellStyle name="Comma 5 2 4 2 5 4" xfId="35218" xr:uid="{689EC159-5C3E-40FE-8A28-095D21FD5BB4}"/>
    <cellStyle name="Comma 5 2 4 2 6" xfId="8399" xr:uid="{15AC9056-957D-49F1-8CC1-D90F40AD89A5}"/>
    <cellStyle name="Comma 5 2 4 2 6 2" xfId="23810" xr:uid="{BD65A2AC-D470-44C5-9A28-603E8514BAFA}"/>
    <cellStyle name="Comma 5 2 4 2 6 2 2" xfId="54634" xr:uid="{53187593-8220-4DBB-985E-B1318F1CD2CC}"/>
    <cellStyle name="Comma 5 2 4 2 6 3" xfId="39224" xr:uid="{BC1B728F-2921-457A-9925-08CFE36FBB53}"/>
    <cellStyle name="Comma 5 2 4 2 7" xfId="16001" xr:uid="{B4C66099-64AC-49ED-B5F0-74E637F68268}"/>
    <cellStyle name="Comma 5 2 4 2 7 2" xfId="46825" xr:uid="{55833D09-7D03-48B8-98F4-1C5F0D31A9E8}"/>
    <cellStyle name="Comma 5 2 4 2 8" xfId="31415" xr:uid="{99A97D3C-655F-4B43-B197-DD01103DB12F}"/>
    <cellStyle name="Comma 5 2 4 3" xfId="379" xr:uid="{C2BEE15C-6AF8-4831-A6C8-DCBCA8E0DC8E}"/>
    <cellStyle name="Comma 5 2 4 3 2" xfId="1012" xr:uid="{1A4484C5-7B02-4C7F-B514-8AE0F0560881}"/>
    <cellStyle name="Comma 5 2 4 3 2 2" xfId="2911" xr:uid="{F472079F-EF49-4EE7-97EC-F51A67C994C4}"/>
    <cellStyle name="Comma 5 2 4 3 2 2 2" xfId="6714" xr:uid="{EB5C79A2-7161-461A-BAFC-11DA9095FE65}"/>
    <cellStyle name="Comma 5 2 4 3 2 2 2 2" xfId="14525" xr:uid="{ED00BB8F-753B-47EF-8A3D-9A402971B42C}"/>
    <cellStyle name="Comma 5 2 4 3 2 2 2 2 2" xfId="29936" xr:uid="{6E4CEB37-D791-4501-ACDA-06B3F068C128}"/>
    <cellStyle name="Comma 5 2 4 3 2 2 2 2 2 2" xfId="60760" xr:uid="{E3818FDD-CD4A-4034-988A-6AA54B6A7434}"/>
    <cellStyle name="Comma 5 2 4 3 2 2 2 2 3" xfId="45350" xr:uid="{07048377-21A7-47E2-BE34-6C05D58609AD}"/>
    <cellStyle name="Comma 5 2 4 3 2 2 2 3" xfId="22127" xr:uid="{BEBCEFF7-7EE0-4D0C-9867-2E19F8F32FA8}"/>
    <cellStyle name="Comma 5 2 4 3 2 2 2 3 2" xfId="52951" xr:uid="{69D0C7CE-A7AE-4F3E-A2CB-203B4635FD12}"/>
    <cellStyle name="Comma 5 2 4 3 2 2 2 4" xfId="37541" xr:uid="{775001CF-70CB-40E7-B137-2F671C0833F3}"/>
    <cellStyle name="Comma 5 2 4 3 2 2 3" xfId="10722" xr:uid="{27E399FE-A574-4412-AFE8-7368FBBF09E9}"/>
    <cellStyle name="Comma 5 2 4 3 2 2 3 2" xfId="26133" xr:uid="{AEDC9EFC-9331-412E-88DA-B71BAA439DE5}"/>
    <cellStyle name="Comma 5 2 4 3 2 2 3 2 2" xfId="56957" xr:uid="{81A981B4-E0E6-490F-A342-33E46FD44DD2}"/>
    <cellStyle name="Comma 5 2 4 3 2 2 3 3" xfId="41547" xr:uid="{6F62DFFD-2983-4027-8A2F-403218E95095}"/>
    <cellStyle name="Comma 5 2 4 3 2 2 4" xfId="18324" xr:uid="{6404E723-0A0A-49A4-86DC-98B2E6F58DF2}"/>
    <cellStyle name="Comma 5 2 4 3 2 2 4 2" xfId="49148" xr:uid="{E7C5EE7C-E731-42C8-9254-CE32DB48D7B8}"/>
    <cellStyle name="Comma 5 2 4 3 2 2 5" xfId="33738" xr:uid="{95C2F67B-480E-4F16-96B0-58B29BE5CED5}"/>
    <cellStyle name="Comma 5 2 4 3 2 3" xfId="4815" xr:uid="{C4C5C2B0-36B1-4D21-98FA-CE17AF4C2EE1}"/>
    <cellStyle name="Comma 5 2 4 3 2 3 2" xfId="12626" xr:uid="{7C8BDF37-A075-4AA5-9913-BBD0AC0CBCB1}"/>
    <cellStyle name="Comma 5 2 4 3 2 3 2 2" xfId="28037" xr:uid="{606E7DA8-DD3E-402D-A4C3-1D8756A6C8C7}"/>
    <cellStyle name="Comma 5 2 4 3 2 3 2 2 2" xfId="58861" xr:uid="{7993C35C-3EBA-4663-A163-6AA823FF8352}"/>
    <cellStyle name="Comma 5 2 4 3 2 3 2 3" xfId="43451" xr:uid="{C15D9723-92DB-47FB-89BE-C62288B2B78C}"/>
    <cellStyle name="Comma 5 2 4 3 2 3 3" xfId="20228" xr:uid="{07E20212-66B6-443C-AF65-4FC796D549CB}"/>
    <cellStyle name="Comma 5 2 4 3 2 3 3 2" xfId="51052" xr:uid="{DB416D37-035B-4505-89D3-E80B4A8E44E4}"/>
    <cellStyle name="Comma 5 2 4 3 2 3 4" xfId="35642" xr:uid="{0BD23784-3AD1-4FB8-BC11-75F5A3A5822A}"/>
    <cellStyle name="Comma 5 2 4 3 2 4" xfId="8823" xr:uid="{3F39904C-E2F3-48EE-8399-2C84649D57FE}"/>
    <cellStyle name="Comma 5 2 4 3 2 4 2" xfId="24234" xr:uid="{F7BA8361-4220-4239-B380-F3187810525E}"/>
    <cellStyle name="Comma 5 2 4 3 2 4 2 2" xfId="55058" xr:uid="{35774A3C-B0B6-4986-992E-D4E5BB002F2A}"/>
    <cellStyle name="Comma 5 2 4 3 2 4 3" xfId="39648" xr:uid="{6055655E-0763-4EBF-A1BD-20F64FB0F4B3}"/>
    <cellStyle name="Comma 5 2 4 3 2 5" xfId="16425" xr:uid="{9B6053AA-CA98-40FD-91FA-4112EC7260A6}"/>
    <cellStyle name="Comma 5 2 4 3 2 5 2" xfId="47249" xr:uid="{C6170562-DC61-44BF-9610-498C2454E5D3}"/>
    <cellStyle name="Comma 5 2 4 3 2 6" xfId="31839" xr:uid="{5AF3D9BD-998F-4D98-B05A-241C43C7E51A}"/>
    <cellStyle name="Comma 5 2 4 3 3" xfId="1645" xr:uid="{22B9D2E2-B478-4426-9C37-B0BB8072BD22}"/>
    <cellStyle name="Comma 5 2 4 3 3 2" xfId="3544" xr:uid="{6F81083C-AEE3-4E58-9951-C9C0FFC73F73}"/>
    <cellStyle name="Comma 5 2 4 3 3 2 2" xfId="7347" xr:uid="{24F7A562-DF46-40C9-8D4B-6721B5A20CF8}"/>
    <cellStyle name="Comma 5 2 4 3 3 2 2 2" xfId="15158" xr:uid="{B4EDAC45-7B34-4409-9965-1068E18BBC17}"/>
    <cellStyle name="Comma 5 2 4 3 3 2 2 2 2" xfId="30569" xr:uid="{F4579783-B69E-4275-A4FA-8B27785CA1A1}"/>
    <cellStyle name="Comma 5 2 4 3 3 2 2 2 2 2" xfId="61393" xr:uid="{F509571A-F162-4108-A522-9D2EB3A54312}"/>
    <cellStyle name="Comma 5 2 4 3 3 2 2 2 3" xfId="45983" xr:uid="{BFA2EFD9-598C-4B58-8426-F895486D885B}"/>
    <cellStyle name="Comma 5 2 4 3 3 2 2 3" xfId="22760" xr:uid="{9FFC6D80-61EF-4F7D-B17A-26CAC0128890}"/>
    <cellStyle name="Comma 5 2 4 3 3 2 2 3 2" xfId="53584" xr:uid="{624E6561-7019-48C4-B517-DC4FE4CDA177}"/>
    <cellStyle name="Comma 5 2 4 3 3 2 2 4" xfId="38174" xr:uid="{E66C132C-F413-438B-B1FF-35214459C9F7}"/>
    <cellStyle name="Comma 5 2 4 3 3 2 3" xfId="11355" xr:uid="{F2A500BC-6FC0-492B-950C-BF638035D428}"/>
    <cellStyle name="Comma 5 2 4 3 3 2 3 2" xfId="26766" xr:uid="{EDFDC7D7-18E7-4E4B-AF28-DC3CEEAF0841}"/>
    <cellStyle name="Comma 5 2 4 3 3 2 3 2 2" xfId="57590" xr:uid="{31676346-7EEF-437C-9022-8A756BA59CEC}"/>
    <cellStyle name="Comma 5 2 4 3 3 2 3 3" xfId="42180" xr:uid="{91AAFBC3-EE2C-4C27-BD05-0E0D22F42B8F}"/>
    <cellStyle name="Comma 5 2 4 3 3 2 4" xfId="18957" xr:uid="{8CC4AE30-73BD-4383-A580-E9F1DC9B30C9}"/>
    <cellStyle name="Comma 5 2 4 3 3 2 4 2" xfId="49781" xr:uid="{C99BFA19-ED36-4646-9547-C8C5E55827C4}"/>
    <cellStyle name="Comma 5 2 4 3 3 2 5" xfId="34371" xr:uid="{762548DC-8106-414E-9F1A-D51AA30A7A6A}"/>
    <cellStyle name="Comma 5 2 4 3 3 3" xfId="5448" xr:uid="{36E56951-4517-483B-A0EE-089E9EB7FE05}"/>
    <cellStyle name="Comma 5 2 4 3 3 3 2" xfId="13259" xr:uid="{CD4F0D3B-B31C-45F9-A195-6F7D8B9A02E5}"/>
    <cellStyle name="Comma 5 2 4 3 3 3 2 2" xfId="28670" xr:uid="{9DB3FA36-65FF-4386-A7C7-7B103725D693}"/>
    <cellStyle name="Comma 5 2 4 3 3 3 2 2 2" xfId="59494" xr:uid="{38CC85AE-2B5D-4678-A63C-6F3BC985557A}"/>
    <cellStyle name="Comma 5 2 4 3 3 3 2 3" xfId="44084" xr:uid="{C627B3BB-7A7A-44AF-BFEC-E2430617EE3D}"/>
    <cellStyle name="Comma 5 2 4 3 3 3 3" xfId="20861" xr:uid="{EA452D62-3430-4631-9B8D-21D242AA1973}"/>
    <cellStyle name="Comma 5 2 4 3 3 3 3 2" xfId="51685" xr:uid="{ADF7AEDF-AE41-464F-B427-5FB0FE26A020}"/>
    <cellStyle name="Comma 5 2 4 3 3 3 4" xfId="36275" xr:uid="{ADC2A644-BB9A-4B8C-A434-C4432D3616DB}"/>
    <cellStyle name="Comma 5 2 4 3 3 4" xfId="9456" xr:uid="{F6A8B28E-C61D-4122-BECA-FDA0D1B6F77A}"/>
    <cellStyle name="Comma 5 2 4 3 3 4 2" xfId="24867" xr:uid="{9794AAC8-87A6-4834-B0F9-8463617273A3}"/>
    <cellStyle name="Comma 5 2 4 3 3 4 2 2" xfId="55691" xr:uid="{46052CBF-10E2-49B5-9345-3FC3BAE88F8E}"/>
    <cellStyle name="Comma 5 2 4 3 3 4 3" xfId="40281" xr:uid="{D1CDBCD9-8320-4CC2-A1AE-60984D669291}"/>
    <cellStyle name="Comma 5 2 4 3 3 5" xfId="17058" xr:uid="{858F367B-C3DB-4306-8CDF-BE189011AC37}"/>
    <cellStyle name="Comma 5 2 4 3 3 5 2" xfId="47882" xr:uid="{E8C8498D-F259-4B18-97A7-1C35614918BA}"/>
    <cellStyle name="Comma 5 2 4 3 3 6" xfId="32472" xr:uid="{3EEC20CC-2CAE-4D53-9EC4-E504E28A7B98}"/>
    <cellStyle name="Comma 5 2 4 3 4" xfId="2278" xr:uid="{58D76353-221D-4BB6-8515-30674C6DBC20}"/>
    <cellStyle name="Comma 5 2 4 3 4 2" xfId="6081" xr:uid="{AE4260EC-0C71-4B94-A762-6AD7BE961A57}"/>
    <cellStyle name="Comma 5 2 4 3 4 2 2" xfId="13892" xr:uid="{218C9408-09E7-4D84-88EB-8727522EA33C}"/>
    <cellStyle name="Comma 5 2 4 3 4 2 2 2" xfId="29303" xr:uid="{15F83AAB-E1AD-4DE3-A52F-F45516AB7024}"/>
    <cellStyle name="Comma 5 2 4 3 4 2 2 2 2" xfId="60127" xr:uid="{FBC21ECA-B0E9-4934-A616-D20E9E1348AF}"/>
    <cellStyle name="Comma 5 2 4 3 4 2 2 3" xfId="44717" xr:uid="{0847F71F-7851-46BA-82B2-17832FCB69AA}"/>
    <cellStyle name="Comma 5 2 4 3 4 2 3" xfId="21494" xr:uid="{0C565FD1-572E-45EF-84E3-EC170A8E4060}"/>
    <cellStyle name="Comma 5 2 4 3 4 2 3 2" xfId="52318" xr:uid="{61D6D99F-4870-420F-BA2C-AA1476BA1FCA}"/>
    <cellStyle name="Comma 5 2 4 3 4 2 4" xfId="36908" xr:uid="{497B31C9-1B40-423D-B5B7-7CB4FA4D9F75}"/>
    <cellStyle name="Comma 5 2 4 3 4 3" xfId="10089" xr:uid="{758847DD-2CD5-416F-BA08-F08417FADBA2}"/>
    <cellStyle name="Comma 5 2 4 3 4 3 2" xfId="25500" xr:uid="{D3A8F052-04F3-493E-8E5B-98FA022C9229}"/>
    <cellStyle name="Comma 5 2 4 3 4 3 2 2" xfId="56324" xr:uid="{25AB3C4F-513B-4FD6-A3E0-FD032F2F8261}"/>
    <cellStyle name="Comma 5 2 4 3 4 3 3" xfId="40914" xr:uid="{E73422BA-2CB6-4B63-9EB9-8873361760CD}"/>
    <cellStyle name="Comma 5 2 4 3 4 4" xfId="17691" xr:uid="{7F59B765-9479-4AE0-8B2A-47F19BD22473}"/>
    <cellStyle name="Comma 5 2 4 3 4 4 2" xfId="48515" xr:uid="{696B722E-20AF-4E2A-A528-323B144E3FBF}"/>
    <cellStyle name="Comma 5 2 4 3 4 5" xfId="33105" xr:uid="{0E129B32-1482-49E9-82E9-459720CEC281}"/>
    <cellStyle name="Comma 5 2 4 3 5" xfId="4182" xr:uid="{2F9DEB51-2B64-47E2-9A6D-F7BF3648B31D}"/>
    <cellStyle name="Comma 5 2 4 3 5 2" xfId="11993" xr:uid="{60475582-0F38-4FCC-A5D4-C23AF91C6168}"/>
    <cellStyle name="Comma 5 2 4 3 5 2 2" xfId="27404" xr:uid="{D1A54C8D-0ADD-482B-AD6C-FF340E5B8EA0}"/>
    <cellStyle name="Comma 5 2 4 3 5 2 2 2" xfId="58228" xr:uid="{B300C5FA-1125-4B72-A8D2-6F7535FF8B96}"/>
    <cellStyle name="Comma 5 2 4 3 5 2 3" xfId="42818" xr:uid="{FE2C137E-06A0-4A78-88E1-B4E7C77B1BB2}"/>
    <cellStyle name="Comma 5 2 4 3 5 3" xfId="19595" xr:uid="{7283EEC4-EA16-46D4-9E5E-04AAE360E8E0}"/>
    <cellStyle name="Comma 5 2 4 3 5 3 2" xfId="50419" xr:uid="{3F3BB24F-D451-4F8F-B781-3FC4DBC3970C}"/>
    <cellStyle name="Comma 5 2 4 3 5 4" xfId="35009" xr:uid="{9893710B-45EC-4DC7-9785-58A0D047BA82}"/>
    <cellStyle name="Comma 5 2 4 3 6" xfId="8190" xr:uid="{56A16B78-07F7-4C1C-9E2A-FC308CB5558B}"/>
    <cellStyle name="Comma 5 2 4 3 6 2" xfId="23601" xr:uid="{92CD8105-90DE-4BA1-867C-6A57A7CB9DEB}"/>
    <cellStyle name="Comma 5 2 4 3 6 2 2" xfId="54425" xr:uid="{28FB3FC4-4350-4781-8281-7050A6AB99E1}"/>
    <cellStyle name="Comma 5 2 4 3 6 3" xfId="39015" xr:uid="{B9986F80-8660-4209-BC6F-E68D0CD45A23}"/>
    <cellStyle name="Comma 5 2 4 3 7" xfId="15792" xr:uid="{40DC8EB0-1A89-4CD0-ACB7-1093A4666764}"/>
    <cellStyle name="Comma 5 2 4 3 7 2" xfId="46616" xr:uid="{93C1BA9F-FEE8-4A86-B3E9-3F7E4AF7DC9B}"/>
    <cellStyle name="Comma 5 2 4 3 8" xfId="31206" xr:uid="{721C0F11-807E-4F23-AE0A-9835F047A0A0}"/>
    <cellStyle name="Comma 5 2 4 4" xfId="799" xr:uid="{5B34D494-933A-4F14-9902-F834348FE7E7}"/>
    <cellStyle name="Comma 5 2 4 4 2" xfId="2698" xr:uid="{A2884EC4-832E-43EA-935D-BDB12D5D5F11}"/>
    <cellStyle name="Comma 5 2 4 4 2 2" xfId="6501" xr:uid="{A8A35C7D-CF29-4DAD-AFC6-99D68D4E843E}"/>
    <cellStyle name="Comma 5 2 4 4 2 2 2" xfId="14312" xr:uid="{A3D2D4D2-EBE6-47FC-A402-3664E6E54C78}"/>
    <cellStyle name="Comma 5 2 4 4 2 2 2 2" xfId="29723" xr:uid="{9ABCD7BD-BAC8-4573-926D-14697931B48F}"/>
    <cellStyle name="Comma 5 2 4 4 2 2 2 2 2" xfId="60547" xr:uid="{E12FAA87-EED3-4BAA-94E1-E2FB4B1A92DB}"/>
    <cellStyle name="Comma 5 2 4 4 2 2 2 3" xfId="45137" xr:uid="{5E775744-6765-4F5E-9684-B1D671528ACF}"/>
    <cellStyle name="Comma 5 2 4 4 2 2 3" xfId="21914" xr:uid="{EBD5D671-77A1-4F17-A10C-9A7F0BD0EDAC}"/>
    <cellStyle name="Comma 5 2 4 4 2 2 3 2" xfId="52738" xr:uid="{583B64C4-0741-4C95-8C35-C40A7321958B}"/>
    <cellStyle name="Comma 5 2 4 4 2 2 4" xfId="37328" xr:uid="{6BFA74A9-085A-4CE7-AB69-A863FD8AD94C}"/>
    <cellStyle name="Comma 5 2 4 4 2 3" xfId="10509" xr:uid="{CB9BF633-294E-4C18-A291-6468BB26DFD3}"/>
    <cellStyle name="Comma 5 2 4 4 2 3 2" xfId="25920" xr:uid="{08F55332-DF40-4AE7-ABB4-2D44A272E5C3}"/>
    <cellStyle name="Comma 5 2 4 4 2 3 2 2" xfId="56744" xr:uid="{B11A9D11-F125-458E-824D-6D1C8792445C}"/>
    <cellStyle name="Comma 5 2 4 4 2 3 3" xfId="41334" xr:uid="{F8539B56-4012-4A40-8BE1-049C468FAB12}"/>
    <cellStyle name="Comma 5 2 4 4 2 4" xfId="18111" xr:uid="{4D45AC26-CDF7-4303-8DCF-E1E136692588}"/>
    <cellStyle name="Comma 5 2 4 4 2 4 2" xfId="48935" xr:uid="{7D67B17B-BBB8-4B8A-B5B5-73056DCB2F02}"/>
    <cellStyle name="Comma 5 2 4 4 2 5" xfId="33525" xr:uid="{E8B0A147-EE2A-449D-9C1B-7198A4F7A459}"/>
    <cellStyle name="Comma 5 2 4 4 3" xfId="4602" xr:uid="{7FA99760-947E-4795-B2E6-7987A1FCBF67}"/>
    <cellStyle name="Comma 5 2 4 4 3 2" xfId="12413" xr:uid="{D157B21A-0760-450D-B436-5E7A22D3D699}"/>
    <cellStyle name="Comma 5 2 4 4 3 2 2" xfId="27824" xr:uid="{2C2AE7C7-FD0D-4B0C-A735-7FC6CF804CB0}"/>
    <cellStyle name="Comma 5 2 4 4 3 2 2 2" xfId="58648" xr:uid="{6AC95AB3-C101-4891-8A90-57399690CAFA}"/>
    <cellStyle name="Comma 5 2 4 4 3 2 3" xfId="43238" xr:uid="{E0251058-AF74-47AD-AAF6-231187A609A4}"/>
    <cellStyle name="Comma 5 2 4 4 3 3" xfId="20015" xr:uid="{D4DCAE45-D95F-4655-A8A5-41159921AD11}"/>
    <cellStyle name="Comma 5 2 4 4 3 3 2" xfId="50839" xr:uid="{FF8BCAC2-0515-4411-A741-C659D7A60C38}"/>
    <cellStyle name="Comma 5 2 4 4 3 4" xfId="35429" xr:uid="{78AFA892-1366-4260-8D8E-AFCDEF9A7495}"/>
    <cellStyle name="Comma 5 2 4 4 4" xfId="8610" xr:uid="{4BBB820F-795E-429E-BFCE-13A233B8B7B8}"/>
    <cellStyle name="Comma 5 2 4 4 4 2" xfId="24021" xr:uid="{B108C72A-F7F6-4BE2-91FD-3CFDF7B47A5D}"/>
    <cellStyle name="Comma 5 2 4 4 4 2 2" xfId="54845" xr:uid="{C900930E-2359-413D-A1EF-73A3561B1764}"/>
    <cellStyle name="Comma 5 2 4 4 4 3" xfId="39435" xr:uid="{375BD5D7-7261-41C2-8745-F0AAD9B2F13D}"/>
    <cellStyle name="Comma 5 2 4 4 5" xfId="16212" xr:uid="{DF3BE770-EFFC-4E9B-A1BF-2B859145788A}"/>
    <cellStyle name="Comma 5 2 4 4 5 2" xfId="47036" xr:uid="{C6789D9B-135A-4423-A6A1-84286C08E9BA}"/>
    <cellStyle name="Comma 5 2 4 4 6" xfId="31626" xr:uid="{406C7591-E5EE-4E6B-8F72-A20557CC1A08}"/>
    <cellStyle name="Comma 5 2 4 5" xfId="1432" xr:uid="{718E8292-8BA6-4691-BE7A-E4EF8264CA29}"/>
    <cellStyle name="Comma 5 2 4 5 2" xfId="3331" xr:uid="{E563334C-D153-4C41-87C4-CAC406245F3B}"/>
    <cellStyle name="Comma 5 2 4 5 2 2" xfId="7134" xr:uid="{4E46D9A1-5047-4E51-99EC-D33261A70391}"/>
    <cellStyle name="Comma 5 2 4 5 2 2 2" xfId="14945" xr:uid="{E7CDD303-F540-4D3A-B12E-EFC78F8921EE}"/>
    <cellStyle name="Comma 5 2 4 5 2 2 2 2" xfId="30356" xr:uid="{F3166749-A118-4D3E-8CBC-B4E162EAEEEA}"/>
    <cellStyle name="Comma 5 2 4 5 2 2 2 2 2" xfId="61180" xr:uid="{FEC22764-C33F-446B-BA6B-E4AA90E7C506}"/>
    <cellStyle name="Comma 5 2 4 5 2 2 2 3" xfId="45770" xr:uid="{6522B4F9-CFAE-4232-B0D9-CBC42C146A17}"/>
    <cellStyle name="Comma 5 2 4 5 2 2 3" xfId="22547" xr:uid="{15134831-09F0-4B26-996D-3EE09FEF2F28}"/>
    <cellStyle name="Comma 5 2 4 5 2 2 3 2" xfId="53371" xr:uid="{BF02624F-1F18-446F-A339-64A4C8988EB9}"/>
    <cellStyle name="Comma 5 2 4 5 2 2 4" xfId="37961" xr:uid="{71EB9AFC-5C56-423A-ADA4-7A6CBDD1C5E5}"/>
    <cellStyle name="Comma 5 2 4 5 2 3" xfId="11142" xr:uid="{52190A7A-1F18-4ADC-88F8-E4E46F890E36}"/>
    <cellStyle name="Comma 5 2 4 5 2 3 2" xfId="26553" xr:uid="{44B9A277-E1CE-4A61-B7A7-94FE1B299E00}"/>
    <cellStyle name="Comma 5 2 4 5 2 3 2 2" xfId="57377" xr:uid="{186835FE-9076-411A-9338-0DEEBF202A0B}"/>
    <cellStyle name="Comma 5 2 4 5 2 3 3" xfId="41967" xr:uid="{1D84BC36-D58E-4059-8370-26963CB31229}"/>
    <cellStyle name="Comma 5 2 4 5 2 4" xfId="18744" xr:uid="{5F481421-ACEB-4DDA-B669-CAF592426887}"/>
    <cellStyle name="Comma 5 2 4 5 2 4 2" xfId="49568" xr:uid="{F77B4741-E267-4E05-8220-0645B18BEB59}"/>
    <cellStyle name="Comma 5 2 4 5 2 5" xfId="34158" xr:uid="{699B424B-9B8E-4754-B7F8-144C3D3A0CC8}"/>
    <cellStyle name="Comma 5 2 4 5 3" xfId="5235" xr:uid="{F8F729FF-1058-4F09-AA63-D30CE9B1FA15}"/>
    <cellStyle name="Comma 5 2 4 5 3 2" xfId="13046" xr:uid="{96756170-A070-4400-8F3F-59457D12D292}"/>
    <cellStyle name="Comma 5 2 4 5 3 2 2" xfId="28457" xr:uid="{380936E9-0D98-4A64-B2AC-7B5D931E5049}"/>
    <cellStyle name="Comma 5 2 4 5 3 2 2 2" xfId="59281" xr:uid="{1C78D384-75F4-40E0-9FC9-43631B26FF14}"/>
    <cellStyle name="Comma 5 2 4 5 3 2 3" xfId="43871" xr:uid="{D2F832F9-36F5-4858-BCE5-8F05A5B20045}"/>
    <cellStyle name="Comma 5 2 4 5 3 3" xfId="20648" xr:uid="{E45B05D8-B878-4691-BA14-16B2F719EE7A}"/>
    <cellStyle name="Comma 5 2 4 5 3 3 2" xfId="51472" xr:uid="{BAA605C2-C4FE-4E62-B372-C3CACF21364E}"/>
    <cellStyle name="Comma 5 2 4 5 3 4" xfId="36062" xr:uid="{4BFF7FFF-054E-40C0-AAE2-027F842322BF}"/>
    <cellStyle name="Comma 5 2 4 5 4" xfId="9243" xr:uid="{0ADF1F26-9F92-4DAD-B36F-EDDDD3A9CC19}"/>
    <cellStyle name="Comma 5 2 4 5 4 2" xfId="24654" xr:uid="{9D027F39-02FD-47CE-ABAF-A9266C3B4D5A}"/>
    <cellStyle name="Comma 5 2 4 5 4 2 2" xfId="55478" xr:uid="{413624C7-EE70-4515-A793-5782FF69ADC0}"/>
    <cellStyle name="Comma 5 2 4 5 4 3" xfId="40068" xr:uid="{347713E7-FF2E-4CCB-A595-84A55BB691C4}"/>
    <cellStyle name="Comma 5 2 4 5 5" xfId="16845" xr:uid="{B9BB0940-C9D4-4B75-AD40-F7E576C276F0}"/>
    <cellStyle name="Comma 5 2 4 5 5 2" xfId="47669" xr:uid="{F84D633E-C20C-4A75-969C-D4E9C599415B}"/>
    <cellStyle name="Comma 5 2 4 5 6" xfId="32259" xr:uid="{C4EE4675-23DB-4761-8B2F-74D1FE7C2DB1}"/>
    <cellStyle name="Comma 5 2 4 6" xfId="2065" xr:uid="{50B1C067-D944-45B7-95C0-582EF99EF4D4}"/>
    <cellStyle name="Comma 5 2 4 6 2" xfId="5868" xr:uid="{2251F6F8-3A3A-442B-8C83-4B2F754C5F3E}"/>
    <cellStyle name="Comma 5 2 4 6 2 2" xfId="13679" xr:uid="{0E168288-6745-465E-80FA-ED85976E6BDB}"/>
    <cellStyle name="Comma 5 2 4 6 2 2 2" xfId="29090" xr:uid="{A8EAADCE-2053-4513-B2AA-E269FEE4711E}"/>
    <cellStyle name="Comma 5 2 4 6 2 2 2 2" xfId="59914" xr:uid="{9E8B8DAC-7F58-4075-8325-76E107315C97}"/>
    <cellStyle name="Comma 5 2 4 6 2 2 3" xfId="44504" xr:uid="{B72382CA-0910-4E4E-8F1E-F9DD94E95A46}"/>
    <cellStyle name="Comma 5 2 4 6 2 3" xfId="21281" xr:uid="{BE9D90DD-175B-47FB-B96F-2C77B67B1CEF}"/>
    <cellStyle name="Comma 5 2 4 6 2 3 2" xfId="52105" xr:uid="{99174897-B75C-4EB2-B8FA-30D9C89B50F2}"/>
    <cellStyle name="Comma 5 2 4 6 2 4" xfId="36695" xr:uid="{D72FD512-D3DF-4AC7-9074-1A90A6B68569}"/>
    <cellStyle name="Comma 5 2 4 6 3" xfId="9876" xr:uid="{39A8244A-5EAD-4E76-8BAD-24B15EFDF376}"/>
    <cellStyle name="Comma 5 2 4 6 3 2" xfId="25287" xr:uid="{2869FDC5-D575-4036-93CB-5E972A8DC50A}"/>
    <cellStyle name="Comma 5 2 4 6 3 2 2" xfId="56111" xr:uid="{C1E3C253-A3E5-4D17-A07F-EAFBBA20EB63}"/>
    <cellStyle name="Comma 5 2 4 6 3 3" xfId="40701" xr:uid="{1BDB9B72-C1AB-4E7D-902F-318AEE04483A}"/>
    <cellStyle name="Comma 5 2 4 6 4" xfId="17478" xr:uid="{FE48B991-CAC6-4BDE-A34E-6F3C5B0ABE9D}"/>
    <cellStyle name="Comma 5 2 4 6 4 2" xfId="48302" xr:uid="{F6F23897-1581-40CF-9544-272AF42C554B}"/>
    <cellStyle name="Comma 5 2 4 6 5" xfId="32892" xr:uid="{DDEF5EF7-2A6E-4E3B-A9FE-D91E9DF6F185}"/>
    <cellStyle name="Comma 5 2 4 7" xfId="3969" xr:uid="{B36CB35C-5146-492F-9770-B3B5DC50AC74}"/>
    <cellStyle name="Comma 5 2 4 7 2" xfId="11780" xr:uid="{08280897-DBF8-470C-BBE1-6FFC50295A14}"/>
    <cellStyle name="Comma 5 2 4 7 2 2" xfId="27191" xr:uid="{14A101EB-8A70-4A1A-B3BF-263B85A1C9B6}"/>
    <cellStyle name="Comma 5 2 4 7 2 2 2" xfId="58015" xr:uid="{E79E96C4-0FC2-4377-8678-417BF47218AD}"/>
    <cellStyle name="Comma 5 2 4 7 2 3" xfId="42605" xr:uid="{E434C74E-238B-45C7-9A0A-B409A13B87B0}"/>
    <cellStyle name="Comma 5 2 4 7 3" xfId="19382" xr:uid="{8615615B-993B-4F36-B560-BEA8A150C59A}"/>
    <cellStyle name="Comma 5 2 4 7 3 2" xfId="50206" xr:uid="{2BADB9BF-5AF6-4068-8A90-B762E441C055}"/>
    <cellStyle name="Comma 5 2 4 7 4" xfId="34796" xr:uid="{B9442DF2-084F-4FAB-84F5-D588DE667FCD}"/>
    <cellStyle name="Comma 5 2 4 8" xfId="7977" xr:uid="{7AB2253D-6611-4132-86DD-B2D179536A20}"/>
    <cellStyle name="Comma 5 2 4 8 2" xfId="23388" xr:uid="{D9BA067C-C67E-4351-9133-DB1DB92DE491}"/>
    <cellStyle name="Comma 5 2 4 8 2 2" xfId="54212" xr:uid="{AFA5940B-FD2C-49D6-9672-4169E49F6D54}"/>
    <cellStyle name="Comma 5 2 4 8 3" xfId="38802" xr:uid="{AA829644-1E6E-4DEA-B246-FD69C8E547E2}"/>
    <cellStyle name="Comma 5 2 4 9" xfId="7768" xr:uid="{F02BDC6B-E659-45FC-A7AD-DD33A65D2B0D}"/>
    <cellStyle name="Comma 5 2 4 9 2" xfId="23179" xr:uid="{15A6159A-1F42-4BB2-AEB3-DECACA05BCB5}"/>
    <cellStyle name="Comma 5 2 4 9 2 2" xfId="54003" xr:uid="{F8B074DC-B33C-49D4-8D92-A1AEE8FE2248}"/>
    <cellStyle name="Comma 5 2 4 9 3" xfId="38593" xr:uid="{CB6C1663-B502-480C-92A3-0E18313D9F39}"/>
    <cellStyle name="Comma 5 2 5" xfId="543" xr:uid="{36BBF5C9-5923-405E-BB49-C933AD375DC7}"/>
    <cellStyle name="Comma 5 2 5 2" xfId="1176" xr:uid="{3BF56142-1938-4F92-BE92-0AB55F7F3213}"/>
    <cellStyle name="Comma 5 2 5 2 2" xfId="3075" xr:uid="{19969923-8839-4DD3-B091-456DC91458B2}"/>
    <cellStyle name="Comma 5 2 5 2 2 2" xfId="6878" xr:uid="{45219511-5926-4F4C-AAE7-785992BAA5A8}"/>
    <cellStyle name="Comma 5 2 5 2 2 2 2" xfId="14689" xr:uid="{73345413-E883-4C5C-A2A0-380141022C3B}"/>
    <cellStyle name="Comma 5 2 5 2 2 2 2 2" xfId="30100" xr:uid="{E99C2BE7-FDAF-41ED-AE5D-39BA3B4DD5CB}"/>
    <cellStyle name="Comma 5 2 5 2 2 2 2 2 2" xfId="60924" xr:uid="{450BD08F-5A1C-4266-862B-ED366BA015DD}"/>
    <cellStyle name="Comma 5 2 5 2 2 2 2 3" xfId="45514" xr:uid="{5F8BE8BD-BDDF-40DA-892C-C791A4FDDF55}"/>
    <cellStyle name="Comma 5 2 5 2 2 2 3" xfId="22291" xr:uid="{95F4A529-AD2A-4B7E-9771-EC7884684605}"/>
    <cellStyle name="Comma 5 2 5 2 2 2 3 2" xfId="53115" xr:uid="{1C8DFC3C-6DB4-463D-9957-AB9B457F1E37}"/>
    <cellStyle name="Comma 5 2 5 2 2 2 4" xfId="37705" xr:uid="{4E2CA48C-DF9E-470C-9853-84B8C8C02582}"/>
    <cellStyle name="Comma 5 2 5 2 2 3" xfId="10886" xr:uid="{3AB1ABBA-B16E-4154-A378-B8B635DCA999}"/>
    <cellStyle name="Comma 5 2 5 2 2 3 2" xfId="26297" xr:uid="{93D2474F-917A-4552-BCD3-455AF5BB14B2}"/>
    <cellStyle name="Comma 5 2 5 2 2 3 2 2" xfId="57121" xr:uid="{D012DD3D-55C9-4517-A87A-63B959D318FB}"/>
    <cellStyle name="Comma 5 2 5 2 2 3 3" xfId="41711" xr:uid="{03AA6440-4B2D-4EA7-9EFC-3E04AD505AA5}"/>
    <cellStyle name="Comma 5 2 5 2 2 4" xfId="18488" xr:uid="{60B8A185-E70A-420B-84A5-E4BB0B9210A3}"/>
    <cellStyle name="Comma 5 2 5 2 2 4 2" xfId="49312" xr:uid="{A38535DB-3090-42A8-B6CF-94A749E8C184}"/>
    <cellStyle name="Comma 5 2 5 2 2 5" xfId="33902" xr:uid="{C4E3F280-742A-4C5B-80D7-BAFB62744D5D}"/>
    <cellStyle name="Comma 5 2 5 2 3" xfId="4979" xr:uid="{ED7D4759-1F8A-48D6-B4EA-3C17CBC3A18C}"/>
    <cellStyle name="Comma 5 2 5 2 3 2" xfId="12790" xr:uid="{BF8E02C8-D2B7-4A4F-AB97-D3DEB8B60311}"/>
    <cellStyle name="Comma 5 2 5 2 3 2 2" xfId="28201" xr:uid="{6C40B541-2296-41B8-85F4-E6D900E5150A}"/>
    <cellStyle name="Comma 5 2 5 2 3 2 2 2" xfId="59025" xr:uid="{926B58C5-C9B1-44D2-9DB3-0C75AA1BF97B}"/>
    <cellStyle name="Comma 5 2 5 2 3 2 3" xfId="43615" xr:uid="{445D4CCF-DC1B-4350-9932-5DD17519DC80}"/>
    <cellStyle name="Comma 5 2 5 2 3 3" xfId="20392" xr:uid="{E5E6F337-FA1A-4CFD-A3FE-623A465F0177}"/>
    <cellStyle name="Comma 5 2 5 2 3 3 2" xfId="51216" xr:uid="{3105429D-5E6E-4B31-ADAE-6D7324B16C69}"/>
    <cellStyle name="Comma 5 2 5 2 3 4" xfId="35806" xr:uid="{EBD9D2E2-76AF-42BE-B52E-F5D07DC84C15}"/>
    <cellStyle name="Comma 5 2 5 2 4" xfId="8987" xr:uid="{B1EBCA67-6435-4531-97DB-4E47BB2130C6}"/>
    <cellStyle name="Comma 5 2 5 2 4 2" xfId="24398" xr:uid="{AE9197FC-0F1E-4C8B-82F1-FD1E91A8A1EA}"/>
    <cellStyle name="Comma 5 2 5 2 4 2 2" xfId="55222" xr:uid="{E31F01F3-9727-480C-9A6B-AAE3ACE36FF1}"/>
    <cellStyle name="Comma 5 2 5 2 4 3" xfId="39812" xr:uid="{2F7B3FE7-5849-4471-BD21-E11CD122819D}"/>
    <cellStyle name="Comma 5 2 5 2 5" xfId="16589" xr:uid="{2C0AB805-8EF6-4EAF-982D-DA54CDAD891B}"/>
    <cellStyle name="Comma 5 2 5 2 5 2" xfId="47413" xr:uid="{41E34C5E-FF73-445C-83DF-D39CEB69E427}"/>
    <cellStyle name="Comma 5 2 5 2 6" xfId="32003" xr:uid="{2678AA9E-5FC4-4301-8130-71255DD5747D}"/>
    <cellStyle name="Comma 5 2 5 3" xfId="1809" xr:uid="{FCFC47C5-BAC5-41BF-969D-905D92128560}"/>
    <cellStyle name="Comma 5 2 5 3 2" xfId="3708" xr:uid="{CE3FC0D6-7AFE-4234-BCFA-D9AEFA709D6E}"/>
    <cellStyle name="Comma 5 2 5 3 2 2" xfId="7511" xr:uid="{0E42661D-54CD-4A65-B3C7-812908CC78EC}"/>
    <cellStyle name="Comma 5 2 5 3 2 2 2" xfId="15322" xr:uid="{10B6A7EA-436E-43FC-B2F4-C18708ED7ADC}"/>
    <cellStyle name="Comma 5 2 5 3 2 2 2 2" xfId="30733" xr:uid="{782F9E20-F73E-4538-82CC-FDF86FA52ECE}"/>
    <cellStyle name="Comma 5 2 5 3 2 2 2 2 2" xfId="61557" xr:uid="{484D4DCF-A46F-44D8-BEBE-C074AB171AC6}"/>
    <cellStyle name="Comma 5 2 5 3 2 2 2 3" xfId="46147" xr:uid="{394CE5CB-8F3F-429B-886B-C65F324C3884}"/>
    <cellStyle name="Comma 5 2 5 3 2 2 3" xfId="22924" xr:uid="{060BB81B-3163-46B0-B4CA-59ABDD03E50E}"/>
    <cellStyle name="Comma 5 2 5 3 2 2 3 2" xfId="53748" xr:uid="{7C303B58-9F58-46E1-99DD-63C74B42D624}"/>
    <cellStyle name="Comma 5 2 5 3 2 2 4" xfId="38338" xr:uid="{64805B93-0AB2-4C74-AD93-0529AB7DE8A3}"/>
    <cellStyle name="Comma 5 2 5 3 2 3" xfId="11519" xr:uid="{F32F543F-3A61-4C30-8AD1-6096DCEBAABB}"/>
    <cellStyle name="Comma 5 2 5 3 2 3 2" xfId="26930" xr:uid="{B30CE58F-86CE-44F3-AB9D-63A1F07F867E}"/>
    <cellStyle name="Comma 5 2 5 3 2 3 2 2" xfId="57754" xr:uid="{E9EB801B-E1EA-4AF6-86BC-A85B15098846}"/>
    <cellStyle name="Comma 5 2 5 3 2 3 3" xfId="42344" xr:uid="{09B118D4-8AB4-4DAE-8E1D-33EEE54FEDE3}"/>
    <cellStyle name="Comma 5 2 5 3 2 4" xfId="19121" xr:uid="{9B9A7175-72F8-4C22-8FA1-8B742E30D115}"/>
    <cellStyle name="Comma 5 2 5 3 2 4 2" xfId="49945" xr:uid="{6BB1E195-C363-4B16-B71A-17371DEB52EC}"/>
    <cellStyle name="Comma 5 2 5 3 2 5" xfId="34535" xr:uid="{97601117-AC56-4259-8DF5-FAA78CC5B56C}"/>
    <cellStyle name="Comma 5 2 5 3 3" xfId="5612" xr:uid="{158B7E4A-84C1-471B-860F-BFBED32F5332}"/>
    <cellStyle name="Comma 5 2 5 3 3 2" xfId="13423" xr:uid="{B4C225BE-B2D0-41B7-B47F-5CAB7A1A96D5}"/>
    <cellStyle name="Comma 5 2 5 3 3 2 2" xfId="28834" xr:uid="{A83ED9F5-EDCA-40B0-B8AB-BDE4D380E442}"/>
    <cellStyle name="Comma 5 2 5 3 3 2 2 2" xfId="59658" xr:uid="{2ED9F01F-55DC-4EF5-9DC7-81EDF55D073F}"/>
    <cellStyle name="Comma 5 2 5 3 3 2 3" xfId="44248" xr:uid="{5695D0E7-46B2-49DE-A6F9-248ED1A6BE33}"/>
    <cellStyle name="Comma 5 2 5 3 3 3" xfId="21025" xr:uid="{2630B961-2E1C-42BE-AAD7-F2BC05485F41}"/>
    <cellStyle name="Comma 5 2 5 3 3 3 2" xfId="51849" xr:uid="{7DD7F821-502F-44BF-91A7-4E3664829D22}"/>
    <cellStyle name="Comma 5 2 5 3 3 4" xfId="36439" xr:uid="{45A57F3E-0483-41CD-A44D-B48CFD4897F9}"/>
    <cellStyle name="Comma 5 2 5 3 4" xfId="9620" xr:uid="{F876DD23-8A62-45E4-92DA-A747D26A356D}"/>
    <cellStyle name="Comma 5 2 5 3 4 2" xfId="25031" xr:uid="{8A647332-2CCA-413D-ABBD-03551A60358E}"/>
    <cellStyle name="Comma 5 2 5 3 4 2 2" xfId="55855" xr:uid="{05B864CA-134E-4FBD-BBC8-C98DD9F72EFB}"/>
    <cellStyle name="Comma 5 2 5 3 4 3" xfId="40445" xr:uid="{E219D6D1-47D3-4025-9C68-ECDF940B980E}"/>
    <cellStyle name="Comma 5 2 5 3 5" xfId="17222" xr:uid="{CF83156E-9FB1-4874-B095-CB603A5B4ED2}"/>
    <cellStyle name="Comma 5 2 5 3 5 2" xfId="48046" xr:uid="{47D5BA30-EC4A-44B7-9902-962A566A6C82}"/>
    <cellStyle name="Comma 5 2 5 3 6" xfId="32636" xr:uid="{C14C846C-A6A5-4414-A29F-41E16F91D485}"/>
    <cellStyle name="Comma 5 2 5 4" xfId="2442" xr:uid="{70CE686C-47C5-4606-B69E-8A94C4961C2A}"/>
    <cellStyle name="Comma 5 2 5 4 2" xfId="6245" xr:uid="{1E7FC5B2-2D3F-4E0A-8586-5377D029FD04}"/>
    <cellStyle name="Comma 5 2 5 4 2 2" xfId="14056" xr:uid="{8B38DFF5-5D42-468B-9206-052CE2BDDEF1}"/>
    <cellStyle name="Comma 5 2 5 4 2 2 2" xfId="29467" xr:uid="{4F8BF636-92E8-4967-ADDF-776AB61221A7}"/>
    <cellStyle name="Comma 5 2 5 4 2 2 2 2" xfId="60291" xr:uid="{98C1B9EF-0AF7-4ACD-9CFE-2AB905B9F885}"/>
    <cellStyle name="Comma 5 2 5 4 2 2 3" xfId="44881" xr:uid="{0539C11E-A5A2-408F-9C46-4A6B5279FE55}"/>
    <cellStyle name="Comma 5 2 5 4 2 3" xfId="21658" xr:uid="{14876B78-F88B-4EFF-AC0A-BD495D1136DC}"/>
    <cellStyle name="Comma 5 2 5 4 2 3 2" xfId="52482" xr:uid="{941C5B18-971A-438A-B817-275677C765AE}"/>
    <cellStyle name="Comma 5 2 5 4 2 4" xfId="37072" xr:uid="{A6F9C015-D346-4F3F-90A2-F92D811840D2}"/>
    <cellStyle name="Comma 5 2 5 4 3" xfId="10253" xr:uid="{74672976-BED2-4711-BFBE-FB7D2F6FBCFC}"/>
    <cellStyle name="Comma 5 2 5 4 3 2" xfId="25664" xr:uid="{5D209D3A-6968-4B72-A752-46EC0EBF0C13}"/>
    <cellStyle name="Comma 5 2 5 4 3 2 2" xfId="56488" xr:uid="{BCC9E91B-FF0B-4ECE-A9E7-A527A557B6A8}"/>
    <cellStyle name="Comma 5 2 5 4 3 3" xfId="41078" xr:uid="{884AF994-BC03-4F65-A609-88B333038616}"/>
    <cellStyle name="Comma 5 2 5 4 4" xfId="17855" xr:uid="{5D355E80-934F-4616-A7C9-800B1895DF0B}"/>
    <cellStyle name="Comma 5 2 5 4 4 2" xfId="48679" xr:uid="{088845EF-0FDB-462D-A1E8-A4714FDCDB4A}"/>
    <cellStyle name="Comma 5 2 5 4 5" xfId="33269" xr:uid="{7283D229-70C2-4892-B58C-964F85458F43}"/>
    <cellStyle name="Comma 5 2 5 5" xfId="4346" xr:uid="{507DE00E-70EB-4D31-8B4A-84BCBDB7EE23}"/>
    <cellStyle name="Comma 5 2 5 5 2" xfId="12157" xr:uid="{60EF897C-8C1C-4E4B-954B-B03FCE0EC610}"/>
    <cellStyle name="Comma 5 2 5 5 2 2" xfId="27568" xr:uid="{6498EEF3-B856-4186-A9FF-8DE4774AA6DF}"/>
    <cellStyle name="Comma 5 2 5 5 2 2 2" xfId="58392" xr:uid="{8EB4FBC8-5269-4D51-BE3B-9D27C9EB3637}"/>
    <cellStyle name="Comma 5 2 5 5 2 3" xfId="42982" xr:uid="{8E65ECAC-F2D5-4095-8D44-4B0A4B076B28}"/>
    <cellStyle name="Comma 5 2 5 5 3" xfId="19759" xr:uid="{2065669C-B52E-45A6-9F4A-ED4D8ACBD078}"/>
    <cellStyle name="Comma 5 2 5 5 3 2" xfId="50583" xr:uid="{D4C826E7-A600-455F-895D-FB4E17567E3F}"/>
    <cellStyle name="Comma 5 2 5 5 4" xfId="35173" xr:uid="{AA54B11B-E22C-49AC-A5A0-F251971A8A15}"/>
    <cellStyle name="Comma 5 2 5 6" xfId="8354" xr:uid="{370460A4-8752-451F-8E0B-AA4822AE86A5}"/>
    <cellStyle name="Comma 5 2 5 6 2" xfId="23765" xr:uid="{6A1FDA3D-76AB-4C68-A6B3-0CAC3B95B437}"/>
    <cellStyle name="Comma 5 2 5 6 2 2" xfId="54589" xr:uid="{8FE269BC-DA46-41E8-AEBE-A952361B440F}"/>
    <cellStyle name="Comma 5 2 5 6 3" xfId="39179" xr:uid="{C8CECC67-3F81-40CA-99D6-8FFD3DF62FA2}"/>
    <cellStyle name="Comma 5 2 5 7" xfId="15956" xr:uid="{142FAC7E-FCA9-4BCF-BD40-24B7626D0E8C}"/>
    <cellStyle name="Comma 5 2 5 7 2" xfId="46780" xr:uid="{C50B11C0-99C1-4F81-A5AD-A7D27E49F27A}"/>
    <cellStyle name="Comma 5 2 5 8" xfId="31370" xr:uid="{4E1E9711-FD63-4A05-8E47-FD340F703962}"/>
    <cellStyle name="Comma 5 2 6" xfId="334" xr:uid="{C7E87094-6C4B-4AAB-B523-8741FCF74F04}"/>
    <cellStyle name="Comma 5 2 6 2" xfId="967" xr:uid="{F8FB042C-0CF1-490E-A0B0-C1EC3371DB7C}"/>
    <cellStyle name="Comma 5 2 6 2 2" xfId="2866" xr:uid="{702F8F94-41F0-40CB-A75F-FACC5B35C39B}"/>
    <cellStyle name="Comma 5 2 6 2 2 2" xfId="6669" xr:uid="{11881813-5E37-416D-95C7-443B14823842}"/>
    <cellStyle name="Comma 5 2 6 2 2 2 2" xfId="14480" xr:uid="{7D14707D-F049-4C1D-8398-D12FA93E3432}"/>
    <cellStyle name="Comma 5 2 6 2 2 2 2 2" xfId="29891" xr:uid="{396C46E8-DE91-4803-94B2-9BDF790AA9C3}"/>
    <cellStyle name="Comma 5 2 6 2 2 2 2 2 2" xfId="60715" xr:uid="{59BED8A8-6DE0-4774-B2EE-2724B933CB7A}"/>
    <cellStyle name="Comma 5 2 6 2 2 2 2 3" xfId="45305" xr:uid="{91E34B97-6086-47D5-BE86-FB86A4F6C0EF}"/>
    <cellStyle name="Comma 5 2 6 2 2 2 3" xfId="22082" xr:uid="{F29A1435-E2BD-4DE4-9670-C4B05D67408D}"/>
    <cellStyle name="Comma 5 2 6 2 2 2 3 2" xfId="52906" xr:uid="{154BBACF-CB0B-4D26-8CD8-BA1F06DC0A88}"/>
    <cellStyle name="Comma 5 2 6 2 2 2 4" xfId="37496" xr:uid="{F394D995-9926-4A58-9515-5EFD78557E11}"/>
    <cellStyle name="Comma 5 2 6 2 2 3" xfId="10677" xr:uid="{C96E4A95-EAD7-45D0-ABAC-7EB7905ADD55}"/>
    <cellStyle name="Comma 5 2 6 2 2 3 2" xfId="26088" xr:uid="{6CC42128-7804-4B77-883E-092808C00948}"/>
    <cellStyle name="Comma 5 2 6 2 2 3 2 2" xfId="56912" xr:uid="{7D1EB1AE-D307-411E-9F9D-E10A692B594A}"/>
    <cellStyle name="Comma 5 2 6 2 2 3 3" xfId="41502" xr:uid="{58F952A5-5D3D-4ED0-87A9-01BEFBA99820}"/>
    <cellStyle name="Comma 5 2 6 2 2 4" xfId="18279" xr:uid="{DEFFF734-B37E-471F-8B95-549DB335744F}"/>
    <cellStyle name="Comma 5 2 6 2 2 4 2" xfId="49103" xr:uid="{52476B8C-06D9-45D0-879E-4A8E368B9DBC}"/>
    <cellStyle name="Comma 5 2 6 2 2 5" xfId="33693" xr:uid="{7ED133B9-08A1-48D0-BD86-92C722E1C7CB}"/>
    <cellStyle name="Comma 5 2 6 2 3" xfId="4770" xr:uid="{5A30ECF2-6FAE-47AF-8309-3E618B765A82}"/>
    <cellStyle name="Comma 5 2 6 2 3 2" xfId="12581" xr:uid="{6F69A197-DF53-493E-B97B-0F406EC87790}"/>
    <cellStyle name="Comma 5 2 6 2 3 2 2" xfId="27992" xr:uid="{0041C16E-A991-4C6C-A2DC-4CF5A181FDD3}"/>
    <cellStyle name="Comma 5 2 6 2 3 2 2 2" xfId="58816" xr:uid="{A3AF9951-2F4E-4F6A-BC00-0C8FDD110242}"/>
    <cellStyle name="Comma 5 2 6 2 3 2 3" xfId="43406" xr:uid="{9C62CA8B-1C8F-46ED-BB23-5C38D1F6B89C}"/>
    <cellStyle name="Comma 5 2 6 2 3 3" xfId="20183" xr:uid="{DAC02966-378F-4B58-812B-7A93A3AC5691}"/>
    <cellStyle name="Comma 5 2 6 2 3 3 2" xfId="51007" xr:uid="{A7277C1D-40C4-4B91-B294-637999208BD1}"/>
    <cellStyle name="Comma 5 2 6 2 3 4" xfId="35597" xr:uid="{9E23462C-AC16-4B0D-92B3-26B4125B9F22}"/>
    <cellStyle name="Comma 5 2 6 2 4" xfId="8778" xr:uid="{57635E2F-0362-449E-A7BB-3469613D61AF}"/>
    <cellStyle name="Comma 5 2 6 2 4 2" xfId="24189" xr:uid="{213DF6E8-3182-40B6-BF2D-3B3453E80000}"/>
    <cellStyle name="Comma 5 2 6 2 4 2 2" xfId="55013" xr:uid="{048EBE3B-89D7-4425-9FBD-E7B5137566AC}"/>
    <cellStyle name="Comma 5 2 6 2 4 3" xfId="39603" xr:uid="{927A6889-32ED-4B35-9D75-E2D1A8B38C27}"/>
    <cellStyle name="Comma 5 2 6 2 5" xfId="16380" xr:uid="{5FDAFC24-BE04-4982-BA33-39766BE3ACE8}"/>
    <cellStyle name="Comma 5 2 6 2 5 2" xfId="47204" xr:uid="{C17E05AF-4FB1-4D3B-8123-07CD6736FC38}"/>
    <cellStyle name="Comma 5 2 6 2 6" xfId="31794" xr:uid="{55B2F74F-18E3-48DA-8A99-F48D2311AE98}"/>
    <cellStyle name="Comma 5 2 6 3" xfId="1600" xr:uid="{E0D00142-AD65-4F97-A188-F004F94E20BA}"/>
    <cellStyle name="Comma 5 2 6 3 2" xfId="3499" xr:uid="{418EBCF2-66B0-48EB-AC68-53DB5C091C44}"/>
    <cellStyle name="Comma 5 2 6 3 2 2" xfId="7302" xr:uid="{42DBA80A-4D8B-4C16-AE45-60058CCFADB5}"/>
    <cellStyle name="Comma 5 2 6 3 2 2 2" xfId="15113" xr:uid="{DB93646A-8980-4233-8ADF-BBC3789459B7}"/>
    <cellStyle name="Comma 5 2 6 3 2 2 2 2" xfId="30524" xr:uid="{E577F3A8-7C78-40E3-B5C4-88FD207BDF2C}"/>
    <cellStyle name="Comma 5 2 6 3 2 2 2 2 2" xfId="61348" xr:uid="{02C1A546-D6E3-4D62-BC09-9EE24C78F773}"/>
    <cellStyle name="Comma 5 2 6 3 2 2 2 3" xfId="45938" xr:uid="{0F10D486-FFC5-4FD5-8885-C42B7458DA4F}"/>
    <cellStyle name="Comma 5 2 6 3 2 2 3" xfId="22715" xr:uid="{E9766736-2EE9-4A71-B0B1-34F0E5306CAC}"/>
    <cellStyle name="Comma 5 2 6 3 2 2 3 2" xfId="53539" xr:uid="{2B42185C-9CC4-4B4F-B2DA-E91A1FD5EF99}"/>
    <cellStyle name="Comma 5 2 6 3 2 2 4" xfId="38129" xr:uid="{397FC0BB-2F89-4A15-B9D0-D85CEB354F3C}"/>
    <cellStyle name="Comma 5 2 6 3 2 3" xfId="11310" xr:uid="{C5B91F15-ADC4-4539-851B-91C280E18782}"/>
    <cellStyle name="Comma 5 2 6 3 2 3 2" xfId="26721" xr:uid="{514783EE-E8FD-49BA-B942-0A381A8A7892}"/>
    <cellStyle name="Comma 5 2 6 3 2 3 2 2" xfId="57545" xr:uid="{1C2A9066-858D-4753-BD0F-5D7F0E78A5EB}"/>
    <cellStyle name="Comma 5 2 6 3 2 3 3" xfId="42135" xr:uid="{353CDEDA-FEB7-4BAD-9244-25F30313C4A3}"/>
    <cellStyle name="Comma 5 2 6 3 2 4" xfId="18912" xr:uid="{009CF668-020B-4F2B-92BA-308F97493418}"/>
    <cellStyle name="Comma 5 2 6 3 2 4 2" xfId="49736" xr:uid="{F3A63139-55BB-4735-A244-347B5F9E4E6B}"/>
    <cellStyle name="Comma 5 2 6 3 2 5" xfId="34326" xr:uid="{9C092A74-BA55-4ECF-95E3-99070FF10CBB}"/>
    <cellStyle name="Comma 5 2 6 3 3" xfId="5403" xr:uid="{03FA96CC-26A0-42D1-B595-9AA47FC0348C}"/>
    <cellStyle name="Comma 5 2 6 3 3 2" xfId="13214" xr:uid="{ED5DE811-8F2A-494A-A760-3544ADA8DF13}"/>
    <cellStyle name="Comma 5 2 6 3 3 2 2" xfId="28625" xr:uid="{0D2326B1-24F7-42AB-841F-86650CF62366}"/>
    <cellStyle name="Comma 5 2 6 3 3 2 2 2" xfId="59449" xr:uid="{2332900C-70AE-4464-A718-2FD77CD2EDE8}"/>
    <cellStyle name="Comma 5 2 6 3 3 2 3" xfId="44039" xr:uid="{2517400A-678C-4DDC-9983-1616CA2F2B81}"/>
    <cellStyle name="Comma 5 2 6 3 3 3" xfId="20816" xr:uid="{1DA93DF9-90E6-4648-8F61-0E146BC676FA}"/>
    <cellStyle name="Comma 5 2 6 3 3 3 2" xfId="51640" xr:uid="{D8CFD916-6D58-482B-8A83-56ED62260C9B}"/>
    <cellStyle name="Comma 5 2 6 3 3 4" xfId="36230" xr:uid="{A05843FF-A894-42CF-88E9-38C021C9B817}"/>
    <cellStyle name="Comma 5 2 6 3 4" xfId="9411" xr:uid="{C7057651-D995-478C-A742-46C5E769F113}"/>
    <cellStyle name="Comma 5 2 6 3 4 2" xfId="24822" xr:uid="{D4081072-F9FF-481E-A057-5F97B0B967C8}"/>
    <cellStyle name="Comma 5 2 6 3 4 2 2" xfId="55646" xr:uid="{12D3E726-FC31-4F7B-A0B0-6B277D7C7042}"/>
    <cellStyle name="Comma 5 2 6 3 4 3" xfId="40236" xr:uid="{24EB4A5F-D2E8-4832-8F47-40BED8A2248B}"/>
    <cellStyle name="Comma 5 2 6 3 5" xfId="17013" xr:uid="{A82EE0F6-3096-40A9-AEA0-FEA0E32A776A}"/>
    <cellStyle name="Comma 5 2 6 3 5 2" xfId="47837" xr:uid="{D7194582-A834-48F0-995A-5DA0AFE2E04F}"/>
    <cellStyle name="Comma 5 2 6 3 6" xfId="32427" xr:uid="{98C28FAE-BFF7-4CBC-B63B-89652803B565}"/>
    <cellStyle name="Comma 5 2 6 4" xfId="2233" xr:uid="{6D063801-F54D-4F6F-9332-93B9BA2A3D14}"/>
    <cellStyle name="Comma 5 2 6 4 2" xfId="6036" xr:uid="{2CE01D52-0F2E-4415-904D-F0F81BC87E6D}"/>
    <cellStyle name="Comma 5 2 6 4 2 2" xfId="13847" xr:uid="{9AA88A8F-02A7-4757-AA66-F6A475FE36E0}"/>
    <cellStyle name="Comma 5 2 6 4 2 2 2" xfId="29258" xr:uid="{F7CDC00A-1F6F-4547-BA31-F2C7E7382930}"/>
    <cellStyle name="Comma 5 2 6 4 2 2 2 2" xfId="60082" xr:uid="{51900BEA-9EAD-4396-B70C-4E4AFF6AD573}"/>
    <cellStyle name="Comma 5 2 6 4 2 2 3" xfId="44672" xr:uid="{670792D3-FF53-464B-A026-78BE0C15AF46}"/>
    <cellStyle name="Comma 5 2 6 4 2 3" xfId="21449" xr:uid="{3643233F-4195-4C12-BD02-B019500B55C1}"/>
    <cellStyle name="Comma 5 2 6 4 2 3 2" xfId="52273" xr:uid="{E861A8F3-4EFB-445B-AE14-628F4EA1E368}"/>
    <cellStyle name="Comma 5 2 6 4 2 4" xfId="36863" xr:uid="{29E872AE-0111-4B7F-B527-88FB32A84D32}"/>
    <cellStyle name="Comma 5 2 6 4 3" xfId="10044" xr:uid="{3BD1C82E-446C-4304-84F5-56039BEB11C7}"/>
    <cellStyle name="Comma 5 2 6 4 3 2" xfId="25455" xr:uid="{482A14DA-416E-4527-9140-E895852C12A0}"/>
    <cellStyle name="Comma 5 2 6 4 3 2 2" xfId="56279" xr:uid="{A2AA9746-5B8C-48D5-AAE9-B15A4D47A872}"/>
    <cellStyle name="Comma 5 2 6 4 3 3" xfId="40869" xr:uid="{476917F9-0060-4F8B-8CC0-25439D54FAD1}"/>
    <cellStyle name="Comma 5 2 6 4 4" xfId="17646" xr:uid="{B8DB6EBE-8094-46A2-BE14-FB8BEFC9BE79}"/>
    <cellStyle name="Comma 5 2 6 4 4 2" xfId="48470" xr:uid="{C329AD40-C7BE-4531-8CFB-E9612C326210}"/>
    <cellStyle name="Comma 5 2 6 4 5" xfId="33060" xr:uid="{7D0E0CE9-1DAD-42CA-A04C-24DCEB8D62B4}"/>
    <cellStyle name="Comma 5 2 6 5" xfId="4137" xr:uid="{AAE1DE49-9E4F-4CE3-9DBA-196789217B9A}"/>
    <cellStyle name="Comma 5 2 6 5 2" xfId="11948" xr:uid="{5B264F98-975C-4861-8A03-093F24A2A609}"/>
    <cellStyle name="Comma 5 2 6 5 2 2" xfId="27359" xr:uid="{2D4B261C-F98E-4DE5-BECB-DC744840AD45}"/>
    <cellStyle name="Comma 5 2 6 5 2 2 2" xfId="58183" xr:uid="{B7736C36-5AB1-47DD-838B-D2E20E8E75AB}"/>
    <cellStyle name="Comma 5 2 6 5 2 3" xfId="42773" xr:uid="{D94D2015-F80F-43E1-B58B-5371607132CA}"/>
    <cellStyle name="Comma 5 2 6 5 3" xfId="19550" xr:uid="{17777645-0779-4F02-A472-30D817447A52}"/>
    <cellStyle name="Comma 5 2 6 5 3 2" xfId="50374" xr:uid="{A7132B37-0C0B-45C9-A8CD-B2444A1EF8E4}"/>
    <cellStyle name="Comma 5 2 6 5 4" xfId="34964" xr:uid="{8F2F3395-9F71-4567-93F3-DE01F2D4F1A9}"/>
    <cellStyle name="Comma 5 2 6 6" xfId="8145" xr:uid="{4065D853-7A2C-45B6-9FA0-74D27B3DC3C2}"/>
    <cellStyle name="Comma 5 2 6 6 2" xfId="23556" xr:uid="{2BD79CC6-720F-44E3-8DB5-EFB13F1A441D}"/>
    <cellStyle name="Comma 5 2 6 6 2 2" xfId="54380" xr:uid="{0955B613-D139-400E-99F2-5AAB7CF1F538}"/>
    <cellStyle name="Comma 5 2 6 6 3" xfId="38970" xr:uid="{59E62CD5-68FB-43E3-B524-CD920895CEF9}"/>
    <cellStyle name="Comma 5 2 6 7" xfId="15747" xr:uid="{F1699692-7E86-4D4E-A081-F5AE926AE573}"/>
    <cellStyle name="Comma 5 2 6 7 2" xfId="46571" xr:uid="{B51FEEF5-310F-4609-B5A9-ECD729B34BF1}"/>
    <cellStyle name="Comma 5 2 6 8" xfId="31161" xr:uid="{7CA8D1B9-EAA6-47E3-A856-EB5E5A175BD4}"/>
    <cellStyle name="Comma 5 2 7" xfId="754" xr:uid="{00902C75-13AE-43C3-9343-D5180D20B15B}"/>
    <cellStyle name="Comma 5 2 7 2" xfId="2653" xr:uid="{F24301C6-FC2E-447B-983A-B90833E4002D}"/>
    <cellStyle name="Comma 5 2 7 2 2" xfId="6456" xr:uid="{BB521B42-BFFC-4139-8A89-54AB63429E7F}"/>
    <cellStyle name="Comma 5 2 7 2 2 2" xfId="14267" xr:uid="{835E3C87-0B54-48B5-AAA7-B5CED046FE38}"/>
    <cellStyle name="Comma 5 2 7 2 2 2 2" xfId="29678" xr:uid="{8A245EEB-054C-4247-92D6-C25C46194E20}"/>
    <cellStyle name="Comma 5 2 7 2 2 2 2 2" xfId="60502" xr:uid="{3D9FA0A6-CAE8-447F-983C-4B82670D3C6F}"/>
    <cellStyle name="Comma 5 2 7 2 2 2 3" xfId="45092" xr:uid="{129003CB-D330-4CEF-9098-C17473CFCE81}"/>
    <cellStyle name="Comma 5 2 7 2 2 3" xfId="21869" xr:uid="{D7F717D1-5099-4CAE-90D9-A5A39413EB6F}"/>
    <cellStyle name="Comma 5 2 7 2 2 3 2" xfId="52693" xr:uid="{0398807F-F708-4112-A24A-C42CFA3CEA68}"/>
    <cellStyle name="Comma 5 2 7 2 2 4" xfId="37283" xr:uid="{55630E1D-29A5-4725-A812-A8792A204B6D}"/>
    <cellStyle name="Comma 5 2 7 2 3" xfId="10464" xr:uid="{088A439C-6D28-41B6-A87B-B3EDA7D811E1}"/>
    <cellStyle name="Comma 5 2 7 2 3 2" xfId="25875" xr:uid="{A6313B22-2185-468D-8B6C-55D47967236E}"/>
    <cellStyle name="Comma 5 2 7 2 3 2 2" xfId="56699" xr:uid="{E02FBF0B-64C7-4815-A284-8B8E19D96956}"/>
    <cellStyle name="Comma 5 2 7 2 3 3" xfId="41289" xr:uid="{D57A48D9-26B0-4E7D-8DCA-A09DB1B0BF0F}"/>
    <cellStyle name="Comma 5 2 7 2 4" xfId="18066" xr:uid="{AAF7B80E-CBCF-46C8-A5D3-5DFDF0453C40}"/>
    <cellStyle name="Comma 5 2 7 2 4 2" xfId="48890" xr:uid="{71101F28-E03B-4D07-A937-7E7C56C9F8A9}"/>
    <cellStyle name="Comma 5 2 7 2 5" xfId="33480" xr:uid="{B1A2440A-B024-40FD-90A9-3CFC8AE4FE58}"/>
    <cellStyle name="Comma 5 2 7 3" xfId="4557" xr:uid="{A986B23C-8178-4C13-BE65-B7E9858ED0E9}"/>
    <cellStyle name="Comma 5 2 7 3 2" xfId="12368" xr:uid="{68F4242E-14F8-4725-88F8-A1F99EAEEFFB}"/>
    <cellStyle name="Comma 5 2 7 3 2 2" xfId="27779" xr:uid="{3CA75C84-C5B1-4AF0-A9BB-F2D3CD846B3E}"/>
    <cellStyle name="Comma 5 2 7 3 2 2 2" xfId="58603" xr:uid="{E1ECFE57-3B94-4292-B586-83BA6503ECEF}"/>
    <cellStyle name="Comma 5 2 7 3 2 3" xfId="43193" xr:uid="{994EA40F-D85A-4FA4-AC71-58CE75EA6440}"/>
    <cellStyle name="Comma 5 2 7 3 3" xfId="19970" xr:uid="{6A7CF036-E6F8-459F-A493-4B0C6C9B85F1}"/>
    <cellStyle name="Comma 5 2 7 3 3 2" xfId="50794" xr:uid="{DE33932A-9D15-441E-BBAB-B44FA7AFBAB0}"/>
    <cellStyle name="Comma 5 2 7 3 4" xfId="35384" xr:uid="{9503F7C4-1D83-444F-9739-DDB6508642E7}"/>
    <cellStyle name="Comma 5 2 7 4" xfId="8565" xr:uid="{AD8FD7E5-03B6-4755-876D-DA0E582325A4}"/>
    <cellStyle name="Comma 5 2 7 4 2" xfId="23976" xr:uid="{4E313ED1-D453-4228-904A-F71940C3F328}"/>
    <cellStyle name="Comma 5 2 7 4 2 2" xfId="54800" xr:uid="{FFC6764F-089B-435D-8AA5-43AC96CBA1C9}"/>
    <cellStyle name="Comma 5 2 7 4 3" xfId="39390" xr:uid="{EDE189CC-EDC2-43FF-A62E-DFEB0B5EAA5E}"/>
    <cellStyle name="Comma 5 2 7 5" xfId="16167" xr:uid="{35E82D29-6E47-4A43-BEC8-870C1DD06117}"/>
    <cellStyle name="Comma 5 2 7 5 2" xfId="46991" xr:uid="{0E308CC1-378E-48BE-A0D0-A02E4A40F1F1}"/>
    <cellStyle name="Comma 5 2 7 6" xfId="31581" xr:uid="{00A895C2-A34A-4F96-9248-B594AFE2E316}"/>
    <cellStyle name="Comma 5 2 8" xfId="1387" xr:uid="{797C7D5E-FB73-4223-A29A-3899D8FE5379}"/>
    <cellStyle name="Comma 5 2 8 2" xfId="3286" xr:uid="{81B7600B-C05B-4AB6-9919-D9146BA53E25}"/>
    <cellStyle name="Comma 5 2 8 2 2" xfId="7089" xr:uid="{57F68935-08AD-455F-85A6-02B9DEAF447A}"/>
    <cellStyle name="Comma 5 2 8 2 2 2" xfId="14900" xr:uid="{C080A169-AEAC-49D7-A96C-063C82BEF1EF}"/>
    <cellStyle name="Comma 5 2 8 2 2 2 2" xfId="30311" xr:uid="{89BF2A3A-D482-487F-A131-F28E48991D3F}"/>
    <cellStyle name="Comma 5 2 8 2 2 2 2 2" xfId="61135" xr:uid="{F6AB43AE-C253-4FF8-8EBC-7CD302C3E9D5}"/>
    <cellStyle name="Comma 5 2 8 2 2 2 3" xfId="45725" xr:uid="{CFADCE7A-09C6-4D44-9254-0DB74D248FAC}"/>
    <cellStyle name="Comma 5 2 8 2 2 3" xfId="22502" xr:uid="{9E32DCB6-A503-4A66-9991-5184474937F9}"/>
    <cellStyle name="Comma 5 2 8 2 2 3 2" xfId="53326" xr:uid="{2748F2F0-3D8E-4A6C-8643-4802F2F3739F}"/>
    <cellStyle name="Comma 5 2 8 2 2 4" xfId="37916" xr:uid="{9DECFEB5-E8DB-4B26-A436-332F8DB0E649}"/>
    <cellStyle name="Comma 5 2 8 2 3" xfId="11097" xr:uid="{02EA21C9-4145-4192-AE26-967A8C79EF13}"/>
    <cellStyle name="Comma 5 2 8 2 3 2" xfId="26508" xr:uid="{02406392-8D4B-4F39-9410-A64B42BE01B7}"/>
    <cellStyle name="Comma 5 2 8 2 3 2 2" xfId="57332" xr:uid="{5F799DF1-42F0-494E-8EC9-52DD55543B34}"/>
    <cellStyle name="Comma 5 2 8 2 3 3" xfId="41922" xr:uid="{A9A97081-2FF8-43EA-A370-CE99A6D20EAC}"/>
    <cellStyle name="Comma 5 2 8 2 4" xfId="18699" xr:uid="{33238293-AAB8-4189-B98C-7E4861F2A2EE}"/>
    <cellStyle name="Comma 5 2 8 2 4 2" xfId="49523" xr:uid="{5B6EF1A2-B798-4BC5-8D26-82EF4FA78C17}"/>
    <cellStyle name="Comma 5 2 8 2 5" xfId="34113" xr:uid="{60223AE9-E672-4A70-8A8B-CD194E621C70}"/>
    <cellStyle name="Comma 5 2 8 3" xfId="5190" xr:uid="{A817343E-9E86-4DC2-8A88-FDC12412AEEA}"/>
    <cellStyle name="Comma 5 2 8 3 2" xfId="13001" xr:uid="{79AF0871-F7FF-4C3C-A95E-7441E20235FC}"/>
    <cellStyle name="Comma 5 2 8 3 2 2" xfId="28412" xr:uid="{F6D79A87-BC46-43E8-AE49-3C3F42441D15}"/>
    <cellStyle name="Comma 5 2 8 3 2 2 2" xfId="59236" xr:uid="{9C19ADE3-40FF-4B8C-8127-D215C0636A69}"/>
    <cellStyle name="Comma 5 2 8 3 2 3" xfId="43826" xr:uid="{4ED63D60-444A-40D1-84F6-4951E15C7F7C}"/>
    <cellStyle name="Comma 5 2 8 3 3" xfId="20603" xr:uid="{6FE06DE5-5E87-4561-8FA1-56B9398F14AD}"/>
    <cellStyle name="Comma 5 2 8 3 3 2" xfId="51427" xr:uid="{89A1CD70-69AA-4FBF-9502-263B8F9458FC}"/>
    <cellStyle name="Comma 5 2 8 3 4" xfId="36017" xr:uid="{2098548F-4686-4CE7-8994-FE6AED544C53}"/>
    <cellStyle name="Comma 5 2 8 4" xfId="9198" xr:uid="{CA158D40-F1A9-4E4C-9133-CFAABE5E62D3}"/>
    <cellStyle name="Comma 5 2 8 4 2" xfId="24609" xr:uid="{F8454F8F-3ABF-4DA3-9CA8-50F8535E81E7}"/>
    <cellStyle name="Comma 5 2 8 4 2 2" xfId="55433" xr:uid="{076A1087-61A9-424F-9540-DC0C9484425A}"/>
    <cellStyle name="Comma 5 2 8 4 3" xfId="40023" xr:uid="{03A0B00A-057F-4426-99EC-6FE76A3DC693}"/>
    <cellStyle name="Comma 5 2 8 5" xfId="16800" xr:uid="{210E1506-AACE-4F4E-8908-970524D92A15}"/>
    <cellStyle name="Comma 5 2 8 5 2" xfId="47624" xr:uid="{C6DCEF27-3D60-40AF-9F3B-1186113DDD0F}"/>
    <cellStyle name="Comma 5 2 8 6" xfId="32214" xr:uid="{9F2A3C2B-D7A1-4155-B182-251DDFF02754}"/>
    <cellStyle name="Comma 5 2 9" xfId="2020" xr:uid="{F60F5299-9378-4518-BDFD-EF5317C5E33C}"/>
    <cellStyle name="Comma 5 2 9 2" xfId="5823" xr:uid="{E29A8B1E-CCCB-44C3-9878-CCE5CF68EBC4}"/>
    <cellStyle name="Comma 5 2 9 2 2" xfId="13634" xr:uid="{BBB9FEFB-AF6E-4134-9EDD-9F7799D03CAE}"/>
    <cellStyle name="Comma 5 2 9 2 2 2" xfId="29045" xr:uid="{B63716FA-528C-4E5D-8740-7CD99764F2B6}"/>
    <cellStyle name="Comma 5 2 9 2 2 2 2" xfId="59869" xr:uid="{ADC10F73-2F55-4A38-9F8B-F3E209F7CBC3}"/>
    <cellStyle name="Comma 5 2 9 2 2 3" xfId="44459" xr:uid="{DD38113C-DCCF-4E16-90F0-28F5119529CE}"/>
    <cellStyle name="Comma 5 2 9 2 3" xfId="21236" xr:uid="{D36339EF-023D-42F4-A14C-A62D4A4D3C01}"/>
    <cellStyle name="Comma 5 2 9 2 3 2" xfId="52060" xr:uid="{D141283D-3B54-4B32-B60C-BD3A0DE38261}"/>
    <cellStyle name="Comma 5 2 9 2 4" xfId="36650" xr:uid="{3F8C815B-91E6-4796-986B-3A8BA3A5F884}"/>
    <cellStyle name="Comma 5 2 9 3" xfId="9831" xr:uid="{86558E10-020A-486E-8B04-04FE9CED434F}"/>
    <cellStyle name="Comma 5 2 9 3 2" xfId="25242" xr:uid="{7E83079D-521C-425A-A61A-4EAF2E3128D4}"/>
    <cellStyle name="Comma 5 2 9 3 2 2" xfId="56066" xr:uid="{7BE17BF8-7096-4246-BCAA-B3F688064E21}"/>
    <cellStyle name="Comma 5 2 9 3 3" xfId="40656" xr:uid="{57136332-3E3E-4731-8AB0-155E5CE02B49}"/>
    <cellStyle name="Comma 5 2 9 4" xfId="17433" xr:uid="{84CA482B-5B9F-4662-8ED9-13D15744E685}"/>
    <cellStyle name="Comma 5 2 9 4 2" xfId="48257" xr:uid="{ED34B05B-928B-40F0-9956-538A27257D80}"/>
    <cellStyle name="Comma 5 2 9 5" xfId="32847" xr:uid="{898DF44E-2138-4649-8441-C83AFB4A2E8D}"/>
    <cellStyle name="Comma 5 3" xfId="185" xr:uid="{9D6452BC-0744-4BD8-8D69-221A72268240}"/>
    <cellStyle name="Comma 5 3 10" xfId="7788" xr:uid="{77BC7345-7BD4-4E1A-9B4D-AC557A076DA9}"/>
    <cellStyle name="Comma 5 3 10 2" xfId="23199" xr:uid="{A5C73337-6359-4CDC-9F87-C66AAD397191}"/>
    <cellStyle name="Comma 5 3 10 2 2" xfId="54023" xr:uid="{66977C45-2D3B-4F7B-BC31-B3AB8991A5EB}"/>
    <cellStyle name="Comma 5 3 10 3" xfId="38613" xr:uid="{FDA1F79E-AFE5-4C51-B6B3-37C271118144}"/>
    <cellStyle name="Comma 5 3 11" xfId="15599" xr:uid="{E7F87400-97CE-4E26-B46C-69CEC56C01E5}"/>
    <cellStyle name="Comma 5 3 11 2" xfId="46423" xr:uid="{0F7543C3-6A12-418A-8FD3-53FDA7C97071}"/>
    <cellStyle name="Comma 5 3 12" xfId="31013" xr:uid="{46A3CF85-C9A9-419A-9314-DB898F75B224}"/>
    <cellStyle name="Comma 5 3 2" xfId="267" xr:uid="{49288BF7-3122-4E5E-9FEB-9EA5220A06AD}"/>
    <cellStyle name="Comma 5 3 2 10" xfId="15681" xr:uid="{FE1D968A-42FE-4FAC-AE71-C915BA5BF81C}"/>
    <cellStyle name="Comma 5 3 2 10 2" xfId="46505" xr:uid="{5E136AF8-E5A9-4A3C-93E2-A518B0EC661B}"/>
    <cellStyle name="Comma 5 3 2 11" xfId="31095" xr:uid="{8DB40821-D470-49F3-894D-3B30BEE7E8E1}"/>
    <cellStyle name="Comma 5 3 2 2" xfId="690" xr:uid="{1190C75C-8068-4ECA-9F64-C448FF8424BE}"/>
    <cellStyle name="Comma 5 3 2 2 2" xfId="1323" xr:uid="{DDF38D8F-CB5A-4785-904B-E94DE8755A1B}"/>
    <cellStyle name="Comma 5 3 2 2 2 2" xfId="3222" xr:uid="{A490004F-3D67-4928-A57E-4711E80063B0}"/>
    <cellStyle name="Comma 5 3 2 2 2 2 2" xfId="7025" xr:uid="{D3670AE8-4E10-4ACB-852E-1152BD3BD6ED}"/>
    <cellStyle name="Comma 5 3 2 2 2 2 2 2" xfId="14836" xr:uid="{3455D2C9-F622-4628-8DC7-BD78FF475300}"/>
    <cellStyle name="Comma 5 3 2 2 2 2 2 2 2" xfId="30247" xr:uid="{ADA84187-968C-4022-8F61-3B3564E4645D}"/>
    <cellStyle name="Comma 5 3 2 2 2 2 2 2 2 2" xfId="61071" xr:uid="{EA9A4E77-969B-41E0-B2D6-0E78ACCA6FE4}"/>
    <cellStyle name="Comma 5 3 2 2 2 2 2 2 3" xfId="45661" xr:uid="{044D46CD-EAA0-43FB-BE30-81275AC09793}"/>
    <cellStyle name="Comma 5 3 2 2 2 2 2 3" xfId="22438" xr:uid="{60ED7318-7ADC-4B77-B33E-305EA9D66FF7}"/>
    <cellStyle name="Comma 5 3 2 2 2 2 2 3 2" xfId="53262" xr:uid="{2BABF807-7A5A-47D5-AADE-D60C8D15207E}"/>
    <cellStyle name="Comma 5 3 2 2 2 2 2 4" xfId="37852" xr:uid="{0B6B47CD-EFA7-4248-9F73-07871D112E62}"/>
    <cellStyle name="Comma 5 3 2 2 2 2 3" xfId="11033" xr:uid="{7585A719-6A37-49FD-9A02-7F6B29632980}"/>
    <cellStyle name="Comma 5 3 2 2 2 2 3 2" xfId="26444" xr:uid="{8E220E32-47EB-471D-94B0-CADA8E4B7A67}"/>
    <cellStyle name="Comma 5 3 2 2 2 2 3 2 2" xfId="57268" xr:uid="{A52371C4-5159-4FD6-893E-07BB7BAF641C}"/>
    <cellStyle name="Comma 5 3 2 2 2 2 3 3" xfId="41858" xr:uid="{B9DCF15E-A8CF-46BF-8AC8-F1FE5296EAEE}"/>
    <cellStyle name="Comma 5 3 2 2 2 2 4" xfId="18635" xr:uid="{B18F37A5-934B-478F-B0CE-DF2F99D2FCA5}"/>
    <cellStyle name="Comma 5 3 2 2 2 2 4 2" xfId="49459" xr:uid="{E800B049-9355-41FA-B8FA-FB9ADBE390B0}"/>
    <cellStyle name="Comma 5 3 2 2 2 2 5" xfId="34049" xr:uid="{4D1AF026-71DA-4D9F-A9C6-756DFF919F44}"/>
    <cellStyle name="Comma 5 3 2 2 2 3" xfId="5126" xr:uid="{60938E01-0248-4C7E-B472-F3D5B33BA2E7}"/>
    <cellStyle name="Comma 5 3 2 2 2 3 2" xfId="12937" xr:uid="{33BCC215-A624-4A97-94F9-E0C518D23ACF}"/>
    <cellStyle name="Comma 5 3 2 2 2 3 2 2" xfId="28348" xr:uid="{0420A33E-BD0B-40EA-BA0C-F81F7AA0659E}"/>
    <cellStyle name="Comma 5 3 2 2 2 3 2 2 2" xfId="59172" xr:uid="{497B463A-73F1-4F24-AC26-C61070F3015B}"/>
    <cellStyle name="Comma 5 3 2 2 2 3 2 3" xfId="43762" xr:uid="{5D3D9071-6CF7-4C7A-81B2-EEC977FE0FB5}"/>
    <cellStyle name="Comma 5 3 2 2 2 3 3" xfId="20539" xr:uid="{4C2E6D83-7DA6-465B-90BF-6D835D0227BD}"/>
    <cellStyle name="Comma 5 3 2 2 2 3 3 2" xfId="51363" xr:uid="{F1CFE914-7803-450E-BDC6-98BD80392C12}"/>
    <cellStyle name="Comma 5 3 2 2 2 3 4" xfId="35953" xr:uid="{E84C0304-F15D-47A6-957A-E6797A60DB95}"/>
    <cellStyle name="Comma 5 3 2 2 2 4" xfId="9134" xr:uid="{8D17DECA-F879-4506-95AE-AC3EE603712A}"/>
    <cellStyle name="Comma 5 3 2 2 2 4 2" xfId="24545" xr:uid="{C1CB55B4-A9BA-493A-9709-2AF7225AC9D5}"/>
    <cellStyle name="Comma 5 3 2 2 2 4 2 2" xfId="55369" xr:uid="{3D9A4ACD-819F-4363-B18C-F75796893D5F}"/>
    <cellStyle name="Comma 5 3 2 2 2 4 3" xfId="39959" xr:uid="{D6B067DE-D4AE-415B-9E6E-570377BF3FFA}"/>
    <cellStyle name="Comma 5 3 2 2 2 5" xfId="16736" xr:uid="{C2A65300-56E1-48CF-9DE7-93B774A96DF2}"/>
    <cellStyle name="Comma 5 3 2 2 2 5 2" xfId="47560" xr:uid="{4A8DA3B3-0F3D-43A2-AEF1-6F70992F220C}"/>
    <cellStyle name="Comma 5 3 2 2 2 6" xfId="32150" xr:uid="{12AD36AE-400F-4F31-9222-DB2D0A3B0009}"/>
    <cellStyle name="Comma 5 3 2 2 3" xfId="1956" xr:uid="{DEE53798-F9AF-4410-AA23-6342322B3359}"/>
    <cellStyle name="Comma 5 3 2 2 3 2" xfId="3855" xr:uid="{806D56D5-9197-491B-A72F-0445E808B4E2}"/>
    <cellStyle name="Comma 5 3 2 2 3 2 2" xfId="7658" xr:uid="{F52B0804-9FDF-44E3-A2CB-AC490453E2B7}"/>
    <cellStyle name="Comma 5 3 2 2 3 2 2 2" xfId="15469" xr:uid="{A2AEA3C9-BB6E-4A69-AB57-B69842DFBE0E}"/>
    <cellStyle name="Comma 5 3 2 2 3 2 2 2 2" xfId="30880" xr:uid="{90B6B2A8-0A0D-4A47-9D80-F02F14CF365C}"/>
    <cellStyle name="Comma 5 3 2 2 3 2 2 2 2 2" xfId="61704" xr:uid="{1EC6E373-94E1-413E-AB74-1847EE4C017D}"/>
    <cellStyle name="Comma 5 3 2 2 3 2 2 2 3" xfId="46294" xr:uid="{D91D1849-72A6-4AB5-B3EB-40E03B47E60A}"/>
    <cellStyle name="Comma 5 3 2 2 3 2 2 3" xfId="23071" xr:uid="{BCDD876E-5E4F-4086-BB78-CBB1E85DDACC}"/>
    <cellStyle name="Comma 5 3 2 2 3 2 2 3 2" xfId="53895" xr:uid="{C6C67C42-2034-4E55-8789-D365BFCCAE5B}"/>
    <cellStyle name="Comma 5 3 2 2 3 2 2 4" xfId="38485" xr:uid="{40CAE853-4047-4E50-959E-8982EEDE1ED6}"/>
    <cellStyle name="Comma 5 3 2 2 3 2 3" xfId="11666" xr:uid="{4996C761-9F3F-41D8-B46D-8A08935B3109}"/>
    <cellStyle name="Comma 5 3 2 2 3 2 3 2" xfId="27077" xr:uid="{CFF34240-40BD-4700-84BD-55DF260E6731}"/>
    <cellStyle name="Comma 5 3 2 2 3 2 3 2 2" xfId="57901" xr:uid="{3FF95B1A-744E-433D-B5DE-6DFEC3F0CC7E}"/>
    <cellStyle name="Comma 5 3 2 2 3 2 3 3" xfId="42491" xr:uid="{7E5659AA-1100-4488-869F-7126AABA89B9}"/>
    <cellStyle name="Comma 5 3 2 2 3 2 4" xfId="19268" xr:uid="{19C7698E-3E05-4F2D-9310-7EE95823C7D3}"/>
    <cellStyle name="Comma 5 3 2 2 3 2 4 2" xfId="50092" xr:uid="{DA7FBF6A-B1C2-410D-A154-D90B4572A723}"/>
    <cellStyle name="Comma 5 3 2 2 3 2 5" xfId="34682" xr:uid="{1D340996-71C8-4727-BDA9-BC1237ABD9B2}"/>
    <cellStyle name="Comma 5 3 2 2 3 3" xfId="5759" xr:uid="{AC3B334E-45A7-411F-B2D0-FA3F81FEE37C}"/>
    <cellStyle name="Comma 5 3 2 2 3 3 2" xfId="13570" xr:uid="{473ED877-BFA2-48D7-8184-9B7684CAB41F}"/>
    <cellStyle name="Comma 5 3 2 2 3 3 2 2" xfId="28981" xr:uid="{F380F10E-9EF9-4679-A3F2-CFB9DDB488F0}"/>
    <cellStyle name="Comma 5 3 2 2 3 3 2 2 2" xfId="59805" xr:uid="{9B8D9D24-79EE-4D75-9960-44473A54F197}"/>
    <cellStyle name="Comma 5 3 2 2 3 3 2 3" xfId="44395" xr:uid="{08B147E6-E5A1-41C7-A256-8B8B769928D1}"/>
    <cellStyle name="Comma 5 3 2 2 3 3 3" xfId="21172" xr:uid="{90EDFDF0-624A-4A68-9E34-FC2B15C73691}"/>
    <cellStyle name="Comma 5 3 2 2 3 3 3 2" xfId="51996" xr:uid="{994515C0-873F-4131-A2AF-191E5C58C720}"/>
    <cellStyle name="Comma 5 3 2 2 3 3 4" xfId="36586" xr:uid="{D3C4E27A-51E6-4391-B343-C63842B7D884}"/>
    <cellStyle name="Comma 5 3 2 2 3 4" xfId="9767" xr:uid="{CD1663C1-15FF-4822-833F-B0F58187092D}"/>
    <cellStyle name="Comma 5 3 2 2 3 4 2" xfId="25178" xr:uid="{B83D7820-B422-43F5-9F15-858D3AE2918D}"/>
    <cellStyle name="Comma 5 3 2 2 3 4 2 2" xfId="56002" xr:uid="{D715AB40-B932-4AD6-BEC3-E153927404C4}"/>
    <cellStyle name="Comma 5 3 2 2 3 4 3" xfId="40592" xr:uid="{A4BC43C7-54DF-4897-AEC7-0359DA9E295E}"/>
    <cellStyle name="Comma 5 3 2 2 3 5" xfId="17369" xr:uid="{659DFE5A-96FC-4D5B-9366-56170DD589F1}"/>
    <cellStyle name="Comma 5 3 2 2 3 5 2" xfId="48193" xr:uid="{2B6D3830-7504-4CDF-BC2B-6BA31E26F95B}"/>
    <cellStyle name="Comma 5 3 2 2 3 6" xfId="32783" xr:uid="{CF68C0DA-881D-4915-8C6B-787734245314}"/>
    <cellStyle name="Comma 5 3 2 2 4" xfId="2589" xr:uid="{5F4081EC-640F-40F1-9833-C7FBF772900E}"/>
    <cellStyle name="Comma 5 3 2 2 4 2" xfId="6392" xr:uid="{B4BB1B77-853D-49B8-A5A2-79F2CE25D966}"/>
    <cellStyle name="Comma 5 3 2 2 4 2 2" xfId="14203" xr:uid="{2F617D9C-4AEE-4830-B9E3-91C220969C94}"/>
    <cellStyle name="Comma 5 3 2 2 4 2 2 2" xfId="29614" xr:uid="{2E454480-70DB-47E8-A993-E78E7D53BB59}"/>
    <cellStyle name="Comma 5 3 2 2 4 2 2 2 2" xfId="60438" xr:uid="{8749D590-D93E-4826-9BAA-EEE38522D906}"/>
    <cellStyle name="Comma 5 3 2 2 4 2 2 3" xfId="45028" xr:uid="{8C0F9D0D-0A89-4C44-8633-DD34445675B6}"/>
    <cellStyle name="Comma 5 3 2 2 4 2 3" xfId="21805" xr:uid="{A4DEF25A-1E32-4457-A4CA-D55533D77E9C}"/>
    <cellStyle name="Comma 5 3 2 2 4 2 3 2" xfId="52629" xr:uid="{5AFE44FB-34A2-474E-BA8F-67ED20EC9D16}"/>
    <cellStyle name="Comma 5 3 2 2 4 2 4" xfId="37219" xr:uid="{8657B097-7019-4E6A-8AEF-AC7E587BE05B}"/>
    <cellStyle name="Comma 5 3 2 2 4 3" xfId="10400" xr:uid="{F0D64826-9200-4009-B8EE-F8531AC20854}"/>
    <cellStyle name="Comma 5 3 2 2 4 3 2" xfId="25811" xr:uid="{35C39E36-E54F-4F7C-8CF8-E57B3025C067}"/>
    <cellStyle name="Comma 5 3 2 2 4 3 2 2" xfId="56635" xr:uid="{94BF77BA-5E6C-4BB4-B440-C3570B97BACC}"/>
    <cellStyle name="Comma 5 3 2 2 4 3 3" xfId="41225" xr:uid="{FA72CEC3-267B-4940-BF36-E76AF0DAABD8}"/>
    <cellStyle name="Comma 5 3 2 2 4 4" xfId="18002" xr:uid="{88F3C535-3A22-41BC-A85F-5D5F1B280B4C}"/>
    <cellStyle name="Comma 5 3 2 2 4 4 2" xfId="48826" xr:uid="{57D3FE06-8F6E-496A-A834-568019C899FE}"/>
    <cellStyle name="Comma 5 3 2 2 4 5" xfId="33416" xr:uid="{A3448F6C-AC69-4C16-8FE9-4B8BA8553CD5}"/>
    <cellStyle name="Comma 5 3 2 2 5" xfId="4493" xr:uid="{0A4CF309-C97E-4065-AFAA-C6817D198656}"/>
    <cellStyle name="Comma 5 3 2 2 5 2" xfId="12304" xr:uid="{052C18E7-5E3B-4B98-A67B-A66DA574C628}"/>
    <cellStyle name="Comma 5 3 2 2 5 2 2" xfId="27715" xr:uid="{B59A2370-B996-44DA-97CC-2C694E108BC2}"/>
    <cellStyle name="Comma 5 3 2 2 5 2 2 2" xfId="58539" xr:uid="{A3B98B05-1A6B-4961-B5B4-89FD29908DA4}"/>
    <cellStyle name="Comma 5 3 2 2 5 2 3" xfId="43129" xr:uid="{5D301A40-ABDB-4738-9638-C5617A2989DB}"/>
    <cellStyle name="Comma 5 3 2 2 5 3" xfId="19906" xr:uid="{AD6B36F0-6C4D-40A8-AF88-6E95BA8F1973}"/>
    <cellStyle name="Comma 5 3 2 2 5 3 2" xfId="50730" xr:uid="{2ABE4023-92FF-469E-84E1-2EC416BAFAEA}"/>
    <cellStyle name="Comma 5 3 2 2 5 4" xfId="35320" xr:uid="{7BD02E81-1508-4D48-803B-42325A76896C}"/>
    <cellStyle name="Comma 5 3 2 2 6" xfId="8501" xr:uid="{1B6E8944-B564-4095-BE78-26A0D1503108}"/>
    <cellStyle name="Comma 5 3 2 2 6 2" xfId="23912" xr:uid="{B41BB806-2FBE-400F-A985-D59431D55A5F}"/>
    <cellStyle name="Comma 5 3 2 2 6 2 2" xfId="54736" xr:uid="{5A26355B-CBB0-4492-9A05-2AB8A4CD5312}"/>
    <cellStyle name="Comma 5 3 2 2 6 3" xfId="39326" xr:uid="{9EF47163-0F85-4465-AD28-35642343FE61}"/>
    <cellStyle name="Comma 5 3 2 2 7" xfId="16103" xr:uid="{942E2A8A-39FA-426E-9B3B-273FC0951E60}"/>
    <cellStyle name="Comma 5 3 2 2 7 2" xfId="46927" xr:uid="{462ED8CE-B74F-42E4-A503-5FAB27844A30}"/>
    <cellStyle name="Comma 5 3 2 2 8" xfId="31517" xr:uid="{3EC4211C-D6DD-4F80-B803-C7398FA4719F}"/>
    <cellStyle name="Comma 5 3 2 3" xfId="481" xr:uid="{386D2E8A-89F0-432A-9846-0AFC5CEAFDF7}"/>
    <cellStyle name="Comma 5 3 2 3 2" xfId="1114" xr:uid="{41C4FFC7-E56E-4A03-965B-E4018496CD3A}"/>
    <cellStyle name="Comma 5 3 2 3 2 2" xfId="3013" xr:uid="{9F3A1242-A74D-477D-8A83-4CF496E74FEC}"/>
    <cellStyle name="Comma 5 3 2 3 2 2 2" xfId="6816" xr:uid="{AA447550-D570-45C9-9F42-3ABEA48A3AE4}"/>
    <cellStyle name="Comma 5 3 2 3 2 2 2 2" xfId="14627" xr:uid="{C750AD79-EBAF-459F-B10B-ACB8521E729E}"/>
    <cellStyle name="Comma 5 3 2 3 2 2 2 2 2" xfId="30038" xr:uid="{70E8B156-493A-48D6-8F42-AD6FA1C82FDB}"/>
    <cellStyle name="Comma 5 3 2 3 2 2 2 2 2 2" xfId="60862" xr:uid="{3AECA6EE-2771-47B2-951B-CF69E930E44A}"/>
    <cellStyle name="Comma 5 3 2 3 2 2 2 2 3" xfId="45452" xr:uid="{67F8D9DD-E3D0-4635-9DE3-2090CD15453F}"/>
    <cellStyle name="Comma 5 3 2 3 2 2 2 3" xfId="22229" xr:uid="{F6F67F2A-869C-4E66-BF72-1AD8CA7CF6C1}"/>
    <cellStyle name="Comma 5 3 2 3 2 2 2 3 2" xfId="53053" xr:uid="{55C2574D-9EA3-425D-AA84-8BDF3B7A93DE}"/>
    <cellStyle name="Comma 5 3 2 3 2 2 2 4" xfId="37643" xr:uid="{2136A4C0-32D0-4E90-B084-FB379EAEC1E4}"/>
    <cellStyle name="Comma 5 3 2 3 2 2 3" xfId="10824" xr:uid="{F0BFCE52-8452-4CEA-9FAC-B09C335BA4AB}"/>
    <cellStyle name="Comma 5 3 2 3 2 2 3 2" xfId="26235" xr:uid="{2A160631-AEBE-48E8-BF5A-FE56FECAA57D}"/>
    <cellStyle name="Comma 5 3 2 3 2 2 3 2 2" xfId="57059" xr:uid="{9315F82E-EEA8-4C9C-A3C0-54D1A8AFA621}"/>
    <cellStyle name="Comma 5 3 2 3 2 2 3 3" xfId="41649" xr:uid="{806A8BB3-A613-4F40-A688-73F108EB1E2C}"/>
    <cellStyle name="Comma 5 3 2 3 2 2 4" xfId="18426" xr:uid="{E46B2CCC-D7C5-4A28-8582-BB6005174A40}"/>
    <cellStyle name="Comma 5 3 2 3 2 2 4 2" xfId="49250" xr:uid="{7DF759E8-CA09-4492-B7F7-17400F014EBC}"/>
    <cellStyle name="Comma 5 3 2 3 2 2 5" xfId="33840" xr:uid="{1069E20D-B207-4E42-8826-D2290ECA7BFB}"/>
    <cellStyle name="Comma 5 3 2 3 2 3" xfId="4917" xr:uid="{E6037AEE-CE95-4ACE-AF1C-CE13EA3BEFC9}"/>
    <cellStyle name="Comma 5 3 2 3 2 3 2" xfId="12728" xr:uid="{6F78E49B-68D7-4555-9D7D-5C7D09ED4370}"/>
    <cellStyle name="Comma 5 3 2 3 2 3 2 2" xfId="28139" xr:uid="{7249C265-84CA-4EE9-AE3F-674009D3F8BE}"/>
    <cellStyle name="Comma 5 3 2 3 2 3 2 2 2" xfId="58963" xr:uid="{6763901B-FB61-4E35-B692-46323486940A}"/>
    <cellStyle name="Comma 5 3 2 3 2 3 2 3" xfId="43553" xr:uid="{513421CC-69D6-4013-8FAA-DA46D94781B0}"/>
    <cellStyle name="Comma 5 3 2 3 2 3 3" xfId="20330" xr:uid="{DCAA1804-88DE-49AF-A195-958B6484B3E7}"/>
    <cellStyle name="Comma 5 3 2 3 2 3 3 2" xfId="51154" xr:uid="{BA4C702F-E698-4542-9F20-21D902773BB6}"/>
    <cellStyle name="Comma 5 3 2 3 2 3 4" xfId="35744" xr:uid="{DC2CCB50-4D1E-4A35-91D6-956A909D0D40}"/>
    <cellStyle name="Comma 5 3 2 3 2 4" xfId="8925" xr:uid="{9663EE88-D817-4BF6-AF66-D22ECF0069D1}"/>
    <cellStyle name="Comma 5 3 2 3 2 4 2" xfId="24336" xr:uid="{4310F338-EFB1-4D35-BD48-0D0C58C2C346}"/>
    <cellStyle name="Comma 5 3 2 3 2 4 2 2" xfId="55160" xr:uid="{6B68E6DE-8476-46D5-A6AF-03ADA6DB744D}"/>
    <cellStyle name="Comma 5 3 2 3 2 4 3" xfId="39750" xr:uid="{5C3455AF-AC10-40E4-AB98-0D6C3D2AAA25}"/>
    <cellStyle name="Comma 5 3 2 3 2 5" xfId="16527" xr:uid="{618DA378-172F-4B3F-A509-5FE9C5BC39E0}"/>
    <cellStyle name="Comma 5 3 2 3 2 5 2" xfId="47351" xr:uid="{255F6B8D-5FF1-459E-AB84-2610FA597CB7}"/>
    <cellStyle name="Comma 5 3 2 3 2 6" xfId="31941" xr:uid="{0F3D8EE2-3174-44BC-87A2-7F1373EC72E3}"/>
    <cellStyle name="Comma 5 3 2 3 3" xfId="1747" xr:uid="{3771CBA6-E031-4676-8FA1-311943079856}"/>
    <cellStyle name="Comma 5 3 2 3 3 2" xfId="3646" xr:uid="{0BC9AD65-621A-446D-83ED-48554841E3F4}"/>
    <cellStyle name="Comma 5 3 2 3 3 2 2" xfId="7449" xr:uid="{12EA8066-C6A0-4F25-B80C-B614A684D182}"/>
    <cellStyle name="Comma 5 3 2 3 3 2 2 2" xfId="15260" xr:uid="{A9CF4839-7984-484C-8562-24B2A0D8428F}"/>
    <cellStyle name="Comma 5 3 2 3 3 2 2 2 2" xfId="30671" xr:uid="{661215E2-31B6-488E-BDFE-4965B3FACE94}"/>
    <cellStyle name="Comma 5 3 2 3 3 2 2 2 2 2" xfId="61495" xr:uid="{8BC2CA0E-5096-457D-BB4A-0C48A9C6DB58}"/>
    <cellStyle name="Comma 5 3 2 3 3 2 2 2 3" xfId="46085" xr:uid="{AE906D3B-8472-4502-8595-AC78D34211CD}"/>
    <cellStyle name="Comma 5 3 2 3 3 2 2 3" xfId="22862" xr:uid="{389E8BC6-D7FC-423B-9520-FCB65B1D613E}"/>
    <cellStyle name="Comma 5 3 2 3 3 2 2 3 2" xfId="53686" xr:uid="{C72F050F-6DBE-4FC8-8762-9E94E96080B5}"/>
    <cellStyle name="Comma 5 3 2 3 3 2 2 4" xfId="38276" xr:uid="{8649C405-E567-45DD-8ADC-BFC0E114EFB9}"/>
    <cellStyle name="Comma 5 3 2 3 3 2 3" xfId="11457" xr:uid="{D655AC49-3326-4E90-8751-892FE0E24613}"/>
    <cellStyle name="Comma 5 3 2 3 3 2 3 2" xfId="26868" xr:uid="{DF0938B0-343D-4B19-9F31-35E2572C4532}"/>
    <cellStyle name="Comma 5 3 2 3 3 2 3 2 2" xfId="57692" xr:uid="{0605487E-2ECF-41FC-BCDB-9F501DD1DA2D}"/>
    <cellStyle name="Comma 5 3 2 3 3 2 3 3" xfId="42282" xr:uid="{EE441DBE-E341-41C2-B5CF-9398014C8A29}"/>
    <cellStyle name="Comma 5 3 2 3 3 2 4" xfId="19059" xr:uid="{3064F303-CC77-4F02-AC66-FEB2E9D52C25}"/>
    <cellStyle name="Comma 5 3 2 3 3 2 4 2" xfId="49883" xr:uid="{E5C0CAFD-D9D0-4CA5-8889-DD3646A9A997}"/>
    <cellStyle name="Comma 5 3 2 3 3 2 5" xfId="34473" xr:uid="{A055E1C4-EECC-4549-8F1A-9F94E568BA2C}"/>
    <cellStyle name="Comma 5 3 2 3 3 3" xfId="5550" xr:uid="{0192BD27-291F-44F6-904B-077E3B001C73}"/>
    <cellStyle name="Comma 5 3 2 3 3 3 2" xfId="13361" xr:uid="{A8A23389-4A79-4ECC-AF4E-270F21167AE3}"/>
    <cellStyle name="Comma 5 3 2 3 3 3 2 2" xfId="28772" xr:uid="{59FEA1AF-B91C-43FD-8529-ED3631031C63}"/>
    <cellStyle name="Comma 5 3 2 3 3 3 2 2 2" xfId="59596" xr:uid="{36EF4715-D222-425B-B926-F072835DA171}"/>
    <cellStyle name="Comma 5 3 2 3 3 3 2 3" xfId="44186" xr:uid="{182DDC58-5C80-4BA9-8BC9-2CD25DA0EF80}"/>
    <cellStyle name="Comma 5 3 2 3 3 3 3" xfId="20963" xr:uid="{5D77E009-7F1E-4A48-8584-8DDAAA6B7AD9}"/>
    <cellStyle name="Comma 5 3 2 3 3 3 3 2" xfId="51787" xr:uid="{5379C1E0-CC51-48DE-8BFF-69F3031F93A9}"/>
    <cellStyle name="Comma 5 3 2 3 3 3 4" xfId="36377" xr:uid="{AB0ACD7B-7C96-4A35-AC28-1C54EF02E802}"/>
    <cellStyle name="Comma 5 3 2 3 3 4" xfId="9558" xr:uid="{033F8B3D-5EF3-4979-9E98-9982EECAF8CA}"/>
    <cellStyle name="Comma 5 3 2 3 3 4 2" xfId="24969" xr:uid="{48A042EC-AC20-46F2-9D06-D1466EDE6A7F}"/>
    <cellStyle name="Comma 5 3 2 3 3 4 2 2" xfId="55793" xr:uid="{F718179A-61D2-48DC-ABF2-D901B2ACF62D}"/>
    <cellStyle name="Comma 5 3 2 3 3 4 3" xfId="40383" xr:uid="{0339AF31-9916-4E3C-8036-3392E972977A}"/>
    <cellStyle name="Comma 5 3 2 3 3 5" xfId="17160" xr:uid="{0374BF78-0F91-4941-8479-66EEC28A76C4}"/>
    <cellStyle name="Comma 5 3 2 3 3 5 2" xfId="47984" xr:uid="{80B0A7E2-AE3B-4C06-901A-2C089E6F2513}"/>
    <cellStyle name="Comma 5 3 2 3 3 6" xfId="32574" xr:uid="{3C7101B2-7D64-45D1-8B0E-7F04200F41E1}"/>
    <cellStyle name="Comma 5 3 2 3 4" xfId="2380" xr:uid="{7F61D022-DE4E-4732-A5AF-0581027C8BB0}"/>
    <cellStyle name="Comma 5 3 2 3 4 2" xfId="6183" xr:uid="{F85FD79A-28D5-4FC6-953A-075CFA6A4048}"/>
    <cellStyle name="Comma 5 3 2 3 4 2 2" xfId="13994" xr:uid="{180DACF0-2FD6-4616-9282-9A93EE43ADFC}"/>
    <cellStyle name="Comma 5 3 2 3 4 2 2 2" xfId="29405" xr:uid="{2E729C93-FE4A-455A-8462-98A1D6B10DBC}"/>
    <cellStyle name="Comma 5 3 2 3 4 2 2 2 2" xfId="60229" xr:uid="{7833DFDA-18BF-482C-B54F-65BCB20151B3}"/>
    <cellStyle name="Comma 5 3 2 3 4 2 2 3" xfId="44819" xr:uid="{85197C06-9B7E-424C-A8C5-19E2B883F0DE}"/>
    <cellStyle name="Comma 5 3 2 3 4 2 3" xfId="21596" xr:uid="{B7950853-21F4-4FA6-A13F-7228D704AD39}"/>
    <cellStyle name="Comma 5 3 2 3 4 2 3 2" xfId="52420" xr:uid="{87E7AB61-647B-45E7-A486-71FF3124049F}"/>
    <cellStyle name="Comma 5 3 2 3 4 2 4" xfId="37010" xr:uid="{211274EF-5DA2-4478-8868-4A21606C1AF5}"/>
    <cellStyle name="Comma 5 3 2 3 4 3" xfId="10191" xr:uid="{74919291-929B-4A5E-8A55-F80653FD462E}"/>
    <cellStyle name="Comma 5 3 2 3 4 3 2" xfId="25602" xr:uid="{F8E822D8-4B36-4710-A849-6DCB94E1C94B}"/>
    <cellStyle name="Comma 5 3 2 3 4 3 2 2" xfId="56426" xr:uid="{6A21A857-F3CA-46CF-B2B9-6293F46C294C}"/>
    <cellStyle name="Comma 5 3 2 3 4 3 3" xfId="41016" xr:uid="{0C8AC391-59AD-490A-A284-2E4CA633163B}"/>
    <cellStyle name="Comma 5 3 2 3 4 4" xfId="17793" xr:uid="{3353CE39-3AA7-4A83-84E4-BCED18214A16}"/>
    <cellStyle name="Comma 5 3 2 3 4 4 2" xfId="48617" xr:uid="{E376E2B6-8D8C-4DB6-8470-299C133795BA}"/>
    <cellStyle name="Comma 5 3 2 3 4 5" xfId="33207" xr:uid="{5CA92E79-D31E-4CE2-8B95-04C1732E0552}"/>
    <cellStyle name="Comma 5 3 2 3 5" xfId="4284" xr:uid="{19640ADA-CD70-4732-9DA8-32A4E66F13BE}"/>
    <cellStyle name="Comma 5 3 2 3 5 2" xfId="12095" xr:uid="{1B49961C-F486-46C5-B5BF-2E67D89B47F2}"/>
    <cellStyle name="Comma 5 3 2 3 5 2 2" xfId="27506" xr:uid="{BD646857-3100-4AB8-9C26-658DB51A77B6}"/>
    <cellStyle name="Comma 5 3 2 3 5 2 2 2" xfId="58330" xr:uid="{D89D5BC5-F1E7-41F2-A210-36677AF40B36}"/>
    <cellStyle name="Comma 5 3 2 3 5 2 3" xfId="42920" xr:uid="{CB5CB6E5-3752-4DB3-80DF-FFFD23D0CA2B}"/>
    <cellStyle name="Comma 5 3 2 3 5 3" xfId="19697" xr:uid="{3A083513-8770-4490-AF2C-FA1556FC876B}"/>
    <cellStyle name="Comma 5 3 2 3 5 3 2" xfId="50521" xr:uid="{30394890-2D65-4A67-9FC9-7B7CFC60CD15}"/>
    <cellStyle name="Comma 5 3 2 3 5 4" xfId="35111" xr:uid="{842EDBB5-A85D-4F0B-9D01-4CBEC7143C59}"/>
    <cellStyle name="Comma 5 3 2 3 6" xfId="8292" xr:uid="{4D020B4A-673A-420A-833D-492EAC422904}"/>
    <cellStyle name="Comma 5 3 2 3 6 2" xfId="23703" xr:uid="{E3D284DE-D5EB-4722-A8B9-260CCB5FB926}"/>
    <cellStyle name="Comma 5 3 2 3 6 2 2" xfId="54527" xr:uid="{71D55654-64D6-4A7C-9A35-B3C71BD1CE62}"/>
    <cellStyle name="Comma 5 3 2 3 6 3" xfId="39117" xr:uid="{45D75879-ECA2-49B7-B3E5-5E19BC4FD030}"/>
    <cellStyle name="Comma 5 3 2 3 7" xfId="15894" xr:uid="{A4A13F63-26E1-4889-B3B0-F84B422AA7B2}"/>
    <cellStyle name="Comma 5 3 2 3 7 2" xfId="46718" xr:uid="{06288E46-8546-4D81-8C6B-65AA7D3F4BA8}"/>
    <cellStyle name="Comma 5 3 2 3 8" xfId="31308" xr:uid="{7BAD006F-A6FF-43BB-A6DC-A699AEBB8FF1}"/>
    <cellStyle name="Comma 5 3 2 4" xfId="901" xr:uid="{650D5B27-1DC4-4F02-BA7F-6F5B6B6DD8CE}"/>
    <cellStyle name="Comma 5 3 2 4 2" xfId="2800" xr:uid="{F6707F88-F68A-4974-B76B-E6F6EC5441CD}"/>
    <cellStyle name="Comma 5 3 2 4 2 2" xfId="6603" xr:uid="{837C5D38-8E81-4C36-A394-278B608A574E}"/>
    <cellStyle name="Comma 5 3 2 4 2 2 2" xfId="14414" xr:uid="{5B463F73-D4B6-4D7D-BDBC-320B7EF20776}"/>
    <cellStyle name="Comma 5 3 2 4 2 2 2 2" xfId="29825" xr:uid="{59EFFDFF-B380-4189-89EC-BBB54F91BD3A}"/>
    <cellStyle name="Comma 5 3 2 4 2 2 2 2 2" xfId="60649" xr:uid="{7621389A-20CB-49CC-BC36-88B2A9953A48}"/>
    <cellStyle name="Comma 5 3 2 4 2 2 2 3" xfId="45239" xr:uid="{9832CC0E-5BC0-4D54-BA0C-216E728ED0EC}"/>
    <cellStyle name="Comma 5 3 2 4 2 2 3" xfId="22016" xr:uid="{7D1648A5-E085-42D4-8AD1-E6CAEB4E0F1B}"/>
    <cellStyle name="Comma 5 3 2 4 2 2 3 2" xfId="52840" xr:uid="{1FD8E5AF-DC65-49FD-832D-873362E011A9}"/>
    <cellStyle name="Comma 5 3 2 4 2 2 4" xfId="37430" xr:uid="{BDD59182-93F8-4F77-A4C4-1CA4618812E9}"/>
    <cellStyle name="Comma 5 3 2 4 2 3" xfId="10611" xr:uid="{7B269323-4DA9-408E-AEF7-A83D74603E15}"/>
    <cellStyle name="Comma 5 3 2 4 2 3 2" xfId="26022" xr:uid="{18BE6A2E-B1C5-4745-8B19-301A54DD7EC9}"/>
    <cellStyle name="Comma 5 3 2 4 2 3 2 2" xfId="56846" xr:uid="{AF84BF78-9319-4B60-A19C-DDD90C09C45F}"/>
    <cellStyle name="Comma 5 3 2 4 2 3 3" xfId="41436" xr:uid="{5F2DC275-16B9-4203-AFA1-F7A9B9C96B9F}"/>
    <cellStyle name="Comma 5 3 2 4 2 4" xfId="18213" xr:uid="{5728E5FE-E278-48FD-ACE2-003C89AD0AC9}"/>
    <cellStyle name="Comma 5 3 2 4 2 4 2" xfId="49037" xr:uid="{65A7C631-4C58-4C50-A0C4-14FFEAFEBB9B}"/>
    <cellStyle name="Comma 5 3 2 4 2 5" xfId="33627" xr:uid="{178C5862-DB7F-4D39-BE06-65CC0DCA99BB}"/>
    <cellStyle name="Comma 5 3 2 4 3" xfId="4704" xr:uid="{858FB773-C87B-4FBE-9E14-F8A2786781F8}"/>
    <cellStyle name="Comma 5 3 2 4 3 2" xfId="12515" xr:uid="{895C8572-EE57-4ADD-9390-A9F4CBAE2B22}"/>
    <cellStyle name="Comma 5 3 2 4 3 2 2" xfId="27926" xr:uid="{0D2EFFB1-E847-499C-BD21-B21829525C49}"/>
    <cellStyle name="Comma 5 3 2 4 3 2 2 2" xfId="58750" xr:uid="{A1469620-4358-4351-812B-B8C59CD0F2B8}"/>
    <cellStyle name="Comma 5 3 2 4 3 2 3" xfId="43340" xr:uid="{2500011D-1D1F-4BCE-AD07-63956DD462A0}"/>
    <cellStyle name="Comma 5 3 2 4 3 3" xfId="20117" xr:uid="{897F7FA0-9D83-4029-8804-3A09F09FACD3}"/>
    <cellStyle name="Comma 5 3 2 4 3 3 2" xfId="50941" xr:uid="{A362338B-8BC9-41F6-A00A-C9AB79F29FA5}"/>
    <cellStyle name="Comma 5 3 2 4 3 4" xfId="35531" xr:uid="{4A52F4AD-713E-476C-A860-938CB6BDF73C}"/>
    <cellStyle name="Comma 5 3 2 4 4" xfId="8712" xr:uid="{E9D488C4-5BC3-44ED-B52C-834AC6D3EA7F}"/>
    <cellStyle name="Comma 5 3 2 4 4 2" xfId="24123" xr:uid="{C29133C9-C6CC-4A6A-AE51-00CE4F53625F}"/>
    <cellStyle name="Comma 5 3 2 4 4 2 2" xfId="54947" xr:uid="{C7945424-ED0A-4D70-9A04-111422445B77}"/>
    <cellStyle name="Comma 5 3 2 4 4 3" xfId="39537" xr:uid="{97A4C795-00D7-4288-8B90-45D5C67AA03B}"/>
    <cellStyle name="Comma 5 3 2 4 5" xfId="16314" xr:uid="{447FA141-BB15-403F-9842-C5B55CF9EC59}"/>
    <cellStyle name="Comma 5 3 2 4 5 2" xfId="47138" xr:uid="{26822E54-1130-41D3-A473-F6C938C2CF9B}"/>
    <cellStyle name="Comma 5 3 2 4 6" xfId="31728" xr:uid="{57970C34-6376-419B-8CBE-0EF364D56D60}"/>
    <cellStyle name="Comma 5 3 2 5" xfId="1534" xr:uid="{3CAE138C-7788-4CE8-96E8-E26490EA6303}"/>
    <cellStyle name="Comma 5 3 2 5 2" xfId="3433" xr:uid="{4889A808-D246-4971-B2DA-B32021575829}"/>
    <cellStyle name="Comma 5 3 2 5 2 2" xfId="7236" xr:uid="{41687060-A406-4254-989B-C88987622380}"/>
    <cellStyle name="Comma 5 3 2 5 2 2 2" xfId="15047" xr:uid="{3A5598F6-23F1-421F-BD86-2050605C3C68}"/>
    <cellStyle name="Comma 5 3 2 5 2 2 2 2" xfId="30458" xr:uid="{7F917731-C086-4AA9-9E19-1E13042A8675}"/>
    <cellStyle name="Comma 5 3 2 5 2 2 2 2 2" xfId="61282" xr:uid="{71831DDF-635A-49BE-886F-589BDBE2BC89}"/>
    <cellStyle name="Comma 5 3 2 5 2 2 2 3" xfId="45872" xr:uid="{EFB1CC13-2633-43E9-BAEA-16969980B1C0}"/>
    <cellStyle name="Comma 5 3 2 5 2 2 3" xfId="22649" xr:uid="{28022DC5-BB64-4A67-9D4A-B84A54C12DC6}"/>
    <cellStyle name="Comma 5 3 2 5 2 2 3 2" xfId="53473" xr:uid="{FA2EF434-49FF-4C9F-A6B3-E287F19B1E1D}"/>
    <cellStyle name="Comma 5 3 2 5 2 2 4" xfId="38063" xr:uid="{623ED6BF-748F-49C9-8FAA-5A2887227DAC}"/>
    <cellStyle name="Comma 5 3 2 5 2 3" xfId="11244" xr:uid="{C6E62FC5-E0E2-4606-B89A-A2AE6DC6D9D7}"/>
    <cellStyle name="Comma 5 3 2 5 2 3 2" xfId="26655" xr:uid="{C96362F9-238D-4FF3-9782-CE0D790BE294}"/>
    <cellStyle name="Comma 5 3 2 5 2 3 2 2" xfId="57479" xr:uid="{7FD95D60-65B5-4AC9-AE5D-81CEA7163625}"/>
    <cellStyle name="Comma 5 3 2 5 2 3 3" xfId="42069" xr:uid="{B2C03175-F972-492C-8D70-E040A6BC5A7B}"/>
    <cellStyle name="Comma 5 3 2 5 2 4" xfId="18846" xr:uid="{D6FA8E15-5777-4DD1-B2C5-94A4C7151608}"/>
    <cellStyle name="Comma 5 3 2 5 2 4 2" xfId="49670" xr:uid="{CCA8DA2C-1AA9-4C8B-96D4-346F13503ED7}"/>
    <cellStyle name="Comma 5 3 2 5 2 5" xfId="34260" xr:uid="{26AA4607-4D0C-436B-95B9-40D4FFD22B51}"/>
    <cellStyle name="Comma 5 3 2 5 3" xfId="5337" xr:uid="{40340985-4421-4DC7-89BC-4FFD046C2DBB}"/>
    <cellStyle name="Comma 5 3 2 5 3 2" xfId="13148" xr:uid="{6B42BE81-863D-426E-8A3B-8A08BC5D7984}"/>
    <cellStyle name="Comma 5 3 2 5 3 2 2" xfId="28559" xr:uid="{161EB2D1-1565-443A-A0C5-470E0063D95D}"/>
    <cellStyle name="Comma 5 3 2 5 3 2 2 2" xfId="59383" xr:uid="{B6D268C7-F260-4186-B611-4679DC817A89}"/>
    <cellStyle name="Comma 5 3 2 5 3 2 3" xfId="43973" xr:uid="{0EFFA456-C396-4ADE-B932-48DE5DD1BD72}"/>
    <cellStyle name="Comma 5 3 2 5 3 3" xfId="20750" xr:uid="{6E051E38-0500-48AB-8A8A-A6A81F9C6EB1}"/>
    <cellStyle name="Comma 5 3 2 5 3 3 2" xfId="51574" xr:uid="{C7B1A234-5251-457F-8E71-91CF09708B16}"/>
    <cellStyle name="Comma 5 3 2 5 3 4" xfId="36164" xr:uid="{8A65C1E6-AE84-447C-A3DA-7DD774D3A8EA}"/>
    <cellStyle name="Comma 5 3 2 5 4" xfId="9345" xr:uid="{FC03B43C-5EF6-4067-9589-DEF4A277E6BA}"/>
    <cellStyle name="Comma 5 3 2 5 4 2" xfId="24756" xr:uid="{CCE5DCD9-AF96-4885-BE4D-DE600295E83F}"/>
    <cellStyle name="Comma 5 3 2 5 4 2 2" xfId="55580" xr:uid="{2F895C17-F8EC-4C67-98BF-86414075E3CF}"/>
    <cellStyle name="Comma 5 3 2 5 4 3" xfId="40170" xr:uid="{4887717D-2C13-4BB8-A27D-2836934F2732}"/>
    <cellStyle name="Comma 5 3 2 5 5" xfId="16947" xr:uid="{D059CFDB-8D0F-4353-A0BF-5728EAA74CBD}"/>
    <cellStyle name="Comma 5 3 2 5 5 2" xfId="47771" xr:uid="{CE58FA88-08AE-4FC9-B3DC-2499AE4E9FB2}"/>
    <cellStyle name="Comma 5 3 2 5 6" xfId="32361" xr:uid="{21EA33E0-F264-4880-983F-63CE1645415B}"/>
    <cellStyle name="Comma 5 3 2 6" xfId="2167" xr:uid="{FD69B5BA-3508-4BEB-B746-539136DCB4F5}"/>
    <cellStyle name="Comma 5 3 2 6 2" xfId="5970" xr:uid="{9B96FFCB-6492-41EB-85C1-3FEE8FD06A0C}"/>
    <cellStyle name="Comma 5 3 2 6 2 2" xfId="13781" xr:uid="{7148E715-0E67-44C0-AFC6-ADEA542E8383}"/>
    <cellStyle name="Comma 5 3 2 6 2 2 2" xfId="29192" xr:uid="{A2FD847A-AA06-479E-821C-767895222244}"/>
    <cellStyle name="Comma 5 3 2 6 2 2 2 2" xfId="60016" xr:uid="{9B526B18-C56D-4E12-9277-35AE2C69E25F}"/>
    <cellStyle name="Comma 5 3 2 6 2 2 3" xfId="44606" xr:uid="{3B1DAF56-CE81-4D7C-B00D-33B938CCECEF}"/>
    <cellStyle name="Comma 5 3 2 6 2 3" xfId="21383" xr:uid="{09F2603A-5428-4E95-921D-67E5C3A25951}"/>
    <cellStyle name="Comma 5 3 2 6 2 3 2" xfId="52207" xr:uid="{3369A608-3AC1-4302-9075-FD5B752EE35B}"/>
    <cellStyle name="Comma 5 3 2 6 2 4" xfId="36797" xr:uid="{823A53B0-A2AE-4818-82DC-0B82004F7EC6}"/>
    <cellStyle name="Comma 5 3 2 6 3" xfId="9978" xr:uid="{5CC32B80-5ECA-458E-B52D-2A3D1BB80818}"/>
    <cellStyle name="Comma 5 3 2 6 3 2" xfId="25389" xr:uid="{75F22BFC-D6B5-4422-95EF-7047BCF6FC44}"/>
    <cellStyle name="Comma 5 3 2 6 3 2 2" xfId="56213" xr:uid="{3B6F0B34-AD3B-4BCA-AEA5-D24F3931D872}"/>
    <cellStyle name="Comma 5 3 2 6 3 3" xfId="40803" xr:uid="{60BAD5D9-A2B8-4639-8C6B-3F850E1E1CC5}"/>
    <cellStyle name="Comma 5 3 2 6 4" xfId="17580" xr:uid="{4CD97D97-D842-4DE9-A03B-51FBC6750AAF}"/>
    <cellStyle name="Comma 5 3 2 6 4 2" xfId="48404" xr:uid="{96B200A1-F471-4A30-9536-6690E4BF8A49}"/>
    <cellStyle name="Comma 5 3 2 6 5" xfId="32994" xr:uid="{4AC04AB0-1158-4C05-B242-15253053A2EA}"/>
    <cellStyle name="Comma 5 3 2 7" xfId="4071" xr:uid="{15FB042C-2DAB-4A62-93C7-A4A2FDC39F9F}"/>
    <cellStyle name="Comma 5 3 2 7 2" xfId="11882" xr:uid="{B36D7BD8-83AE-4C51-B484-EF34C2D0A3A3}"/>
    <cellStyle name="Comma 5 3 2 7 2 2" xfId="27293" xr:uid="{9338A9EE-1E40-4CF0-8FEF-FB136C16101C}"/>
    <cellStyle name="Comma 5 3 2 7 2 2 2" xfId="58117" xr:uid="{8F9A7A81-7464-4CF1-823C-208650C0313F}"/>
    <cellStyle name="Comma 5 3 2 7 2 3" xfId="42707" xr:uid="{376D4CE5-6499-4B12-9605-F0DBB50EFE8A}"/>
    <cellStyle name="Comma 5 3 2 7 3" xfId="19484" xr:uid="{AE772A0C-1D8C-4262-AE50-23AAFB6D659F}"/>
    <cellStyle name="Comma 5 3 2 7 3 2" xfId="50308" xr:uid="{D301630E-A7B5-430F-A83A-EF4EDAD15FE6}"/>
    <cellStyle name="Comma 5 3 2 7 4" xfId="34898" xr:uid="{7F980FD0-5B62-4BCB-9DDA-56204BA8A286}"/>
    <cellStyle name="Comma 5 3 2 8" xfId="8079" xr:uid="{E1ABDE04-9963-4CA3-8861-06BE03D96926}"/>
    <cellStyle name="Comma 5 3 2 8 2" xfId="23490" xr:uid="{9F6785E0-2E40-4710-B3D8-DBE96F7B7456}"/>
    <cellStyle name="Comma 5 3 2 8 2 2" xfId="54314" xr:uid="{A19E5265-63EB-471F-B6CE-BCF0E1E28670}"/>
    <cellStyle name="Comma 5 3 2 8 3" xfId="38904" xr:uid="{74E7AF1A-827A-43E9-B6FA-A8C6CC1B587A}"/>
    <cellStyle name="Comma 5 3 2 9" xfId="7870" xr:uid="{A79BFBA4-DDFD-488E-8648-924042C26DAD}"/>
    <cellStyle name="Comma 5 3 2 9 2" xfId="23281" xr:uid="{60639070-DEE7-4762-801F-156C56AA6A39}"/>
    <cellStyle name="Comma 5 3 2 9 2 2" xfId="54105" xr:uid="{43676B8D-3171-4E09-B323-53B14B6E746B}"/>
    <cellStyle name="Comma 5 3 2 9 3" xfId="38695" xr:uid="{19AB8AB2-7232-4D3E-8AD0-C15B91B96B54}"/>
    <cellStyle name="Comma 5 3 3" xfId="608" xr:uid="{58A80783-44A6-41B4-B026-21E94989D144}"/>
    <cellStyle name="Comma 5 3 3 2" xfId="1241" xr:uid="{DABAAC40-58C3-4320-945C-916CFE663D5B}"/>
    <cellStyle name="Comma 5 3 3 2 2" xfId="3140" xr:uid="{CF40E2C1-6CAD-4333-A74E-221E285E7C3E}"/>
    <cellStyle name="Comma 5 3 3 2 2 2" xfId="6943" xr:uid="{6469A623-E260-4778-A291-15B9135FF066}"/>
    <cellStyle name="Comma 5 3 3 2 2 2 2" xfId="14754" xr:uid="{A14F56F5-E56C-41E8-8E1E-9549C596F783}"/>
    <cellStyle name="Comma 5 3 3 2 2 2 2 2" xfId="30165" xr:uid="{9727D8AA-30F8-4283-8EFA-EDAB275A6B98}"/>
    <cellStyle name="Comma 5 3 3 2 2 2 2 2 2" xfId="60989" xr:uid="{6794598E-33CA-4182-8CA9-45B27469129F}"/>
    <cellStyle name="Comma 5 3 3 2 2 2 2 3" xfId="45579" xr:uid="{F6BD7811-5F51-419E-ABC2-4F28B0987006}"/>
    <cellStyle name="Comma 5 3 3 2 2 2 3" xfId="22356" xr:uid="{BDC091C8-F904-42A9-8290-8355DD33426F}"/>
    <cellStyle name="Comma 5 3 3 2 2 2 3 2" xfId="53180" xr:uid="{7A2C2767-01BE-40A9-93AC-00419A137BBB}"/>
    <cellStyle name="Comma 5 3 3 2 2 2 4" xfId="37770" xr:uid="{B18EB33C-3BF2-4C8C-9235-6061D6A6BF9B}"/>
    <cellStyle name="Comma 5 3 3 2 2 3" xfId="10951" xr:uid="{F62437EC-8D5C-4B44-A0D7-CD739484B795}"/>
    <cellStyle name="Comma 5 3 3 2 2 3 2" xfId="26362" xr:uid="{7325A002-AFCD-4E5E-B538-6A9A9BDA1505}"/>
    <cellStyle name="Comma 5 3 3 2 2 3 2 2" xfId="57186" xr:uid="{6669613A-4C82-48DC-A4A0-BD1F86C3B082}"/>
    <cellStyle name="Comma 5 3 3 2 2 3 3" xfId="41776" xr:uid="{20A93EBA-F3CB-45D3-8141-E7A0CAFFE3F3}"/>
    <cellStyle name="Comma 5 3 3 2 2 4" xfId="18553" xr:uid="{17945BCF-7B3C-4716-973C-17750DDC7125}"/>
    <cellStyle name="Comma 5 3 3 2 2 4 2" xfId="49377" xr:uid="{FF9477C9-C121-4180-9047-27B1D7F26930}"/>
    <cellStyle name="Comma 5 3 3 2 2 5" xfId="33967" xr:uid="{F78050A0-BDDA-48CB-8F61-EBD53613BAEE}"/>
    <cellStyle name="Comma 5 3 3 2 3" xfId="5044" xr:uid="{C572539B-C212-4AE9-B297-074D32D51D29}"/>
    <cellStyle name="Comma 5 3 3 2 3 2" xfId="12855" xr:uid="{2E0BE4E2-03F4-4DE3-984D-7426108B1C4D}"/>
    <cellStyle name="Comma 5 3 3 2 3 2 2" xfId="28266" xr:uid="{ECB3DB2C-AC37-4EFD-84E9-78E946D0E439}"/>
    <cellStyle name="Comma 5 3 3 2 3 2 2 2" xfId="59090" xr:uid="{00BBB15B-46E9-4549-9906-67AE2E7D0C6F}"/>
    <cellStyle name="Comma 5 3 3 2 3 2 3" xfId="43680" xr:uid="{28C008AE-5FB6-4A4D-9FC1-F851ADF2F330}"/>
    <cellStyle name="Comma 5 3 3 2 3 3" xfId="20457" xr:uid="{FE6E8470-0E81-49D7-9AED-071DA8556467}"/>
    <cellStyle name="Comma 5 3 3 2 3 3 2" xfId="51281" xr:uid="{1DBBBF46-87B1-44E4-8CF1-FCDC058E185C}"/>
    <cellStyle name="Comma 5 3 3 2 3 4" xfId="35871" xr:uid="{BF170342-3029-4376-ACCA-4D8AAA01601F}"/>
    <cellStyle name="Comma 5 3 3 2 4" xfId="9052" xr:uid="{0389A08C-0EC9-4CE0-92E7-C96548244CAA}"/>
    <cellStyle name="Comma 5 3 3 2 4 2" xfId="24463" xr:uid="{320D442C-FF53-431E-B48E-FCB4DD5ED36A}"/>
    <cellStyle name="Comma 5 3 3 2 4 2 2" xfId="55287" xr:uid="{BED03355-1596-4204-92A8-C49A7A18D82B}"/>
    <cellStyle name="Comma 5 3 3 2 4 3" xfId="39877" xr:uid="{579B6196-046E-4F85-BD02-DD8C5BCA5A56}"/>
    <cellStyle name="Comma 5 3 3 2 5" xfId="16654" xr:uid="{0EA34B7C-F419-414E-8AFC-413BF41EF71A}"/>
    <cellStyle name="Comma 5 3 3 2 5 2" xfId="47478" xr:uid="{7CD96B74-C403-46E0-B7BB-4B15CFCBEBE5}"/>
    <cellStyle name="Comma 5 3 3 2 6" xfId="32068" xr:uid="{C5599CD1-E464-4B7D-98B3-F983634EC75E}"/>
    <cellStyle name="Comma 5 3 3 3" xfId="1874" xr:uid="{C6DBA4CA-37AD-4421-A299-AE4F7F7EF8C4}"/>
    <cellStyle name="Comma 5 3 3 3 2" xfId="3773" xr:uid="{3EEF7C0D-B11B-4C87-8C93-B7762F99567F}"/>
    <cellStyle name="Comma 5 3 3 3 2 2" xfId="7576" xr:uid="{83933206-DB13-4C26-B43F-F22B57490E38}"/>
    <cellStyle name="Comma 5 3 3 3 2 2 2" xfId="15387" xr:uid="{B0862448-AA22-4A43-98E1-95D6D385225C}"/>
    <cellStyle name="Comma 5 3 3 3 2 2 2 2" xfId="30798" xr:uid="{2AE69CE1-C0D2-473E-848D-172B957E57D3}"/>
    <cellStyle name="Comma 5 3 3 3 2 2 2 2 2" xfId="61622" xr:uid="{EF40D996-6F3E-4F43-999C-27EB6FB73310}"/>
    <cellStyle name="Comma 5 3 3 3 2 2 2 3" xfId="46212" xr:uid="{A46985C8-7989-4FA9-B1EE-CF8FEE1D0152}"/>
    <cellStyle name="Comma 5 3 3 3 2 2 3" xfId="22989" xr:uid="{762A30AE-A94B-49BD-ABD3-59813660A0E2}"/>
    <cellStyle name="Comma 5 3 3 3 2 2 3 2" xfId="53813" xr:uid="{40238D32-8237-4242-82EA-C490AA37A52A}"/>
    <cellStyle name="Comma 5 3 3 3 2 2 4" xfId="38403" xr:uid="{8FF40135-7041-48D4-B5F6-977433118D9B}"/>
    <cellStyle name="Comma 5 3 3 3 2 3" xfId="11584" xr:uid="{D00F7D49-D8C2-4701-BBC2-B4AF84B083D6}"/>
    <cellStyle name="Comma 5 3 3 3 2 3 2" xfId="26995" xr:uid="{89016E58-5ACD-4ADE-95B7-69634FA966F8}"/>
    <cellStyle name="Comma 5 3 3 3 2 3 2 2" xfId="57819" xr:uid="{7F9C8EC6-783C-4620-B174-6842B0DFC878}"/>
    <cellStyle name="Comma 5 3 3 3 2 3 3" xfId="42409" xr:uid="{73437A1A-0612-4954-AD54-1724B172BB2E}"/>
    <cellStyle name="Comma 5 3 3 3 2 4" xfId="19186" xr:uid="{C4BAED7E-1FE4-48D0-90FD-B15F34FA3BF7}"/>
    <cellStyle name="Comma 5 3 3 3 2 4 2" xfId="50010" xr:uid="{3C02D009-6A7E-4241-910B-FB9080B659D0}"/>
    <cellStyle name="Comma 5 3 3 3 2 5" xfId="34600" xr:uid="{5039C20E-7652-49FC-9F91-8A3B1DC579A8}"/>
    <cellStyle name="Comma 5 3 3 3 3" xfId="5677" xr:uid="{068688DF-9A9F-499B-B5D0-0F307915620F}"/>
    <cellStyle name="Comma 5 3 3 3 3 2" xfId="13488" xr:uid="{C19BC7DE-CA18-4660-ABB4-0068A8F9D823}"/>
    <cellStyle name="Comma 5 3 3 3 3 2 2" xfId="28899" xr:uid="{138FC27A-E66F-4E73-9098-0C65EC1226F0}"/>
    <cellStyle name="Comma 5 3 3 3 3 2 2 2" xfId="59723" xr:uid="{3DF1680E-93ED-40AA-8017-3F08E96F0097}"/>
    <cellStyle name="Comma 5 3 3 3 3 2 3" xfId="44313" xr:uid="{F22B8D13-5453-4134-AB8A-D9BFFEB4CBE6}"/>
    <cellStyle name="Comma 5 3 3 3 3 3" xfId="21090" xr:uid="{8D7C8F6E-B1B9-4BF4-9A88-F0E5B8631011}"/>
    <cellStyle name="Comma 5 3 3 3 3 3 2" xfId="51914" xr:uid="{E74F4C2B-B1F4-48FC-884E-AB5AD57A0BFD}"/>
    <cellStyle name="Comma 5 3 3 3 3 4" xfId="36504" xr:uid="{23985EB6-6141-44BB-9DCF-DBF253F0B10B}"/>
    <cellStyle name="Comma 5 3 3 3 4" xfId="9685" xr:uid="{7CA27D67-C297-4AFA-A374-D4627B0A6CBF}"/>
    <cellStyle name="Comma 5 3 3 3 4 2" xfId="25096" xr:uid="{33020412-4520-43BD-94A9-603C1F7606A0}"/>
    <cellStyle name="Comma 5 3 3 3 4 2 2" xfId="55920" xr:uid="{F2F7A6BB-51EA-4121-A80C-06D4C6EDBA45}"/>
    <cellStyle name="Comma 5 3 3 3 4 3" xfId="40510" xr:uid="{2AA7B334-374E-4D6C-B92F-6742CC2DCDFB}"/>
    <cellStyle name="Comma 5 3 3 3 5" xfId="17287" xr:uid="{6BB1FDE0-A9B8-4EDA-B9F4-55227CAFDB40}"/>
    <cellStyle name="Comma 5 3 3 3 5 2" xfId="48111" xr:uid="{12EC9616-56A4-495A-AD47-6368A1BFA9F7}"/>
    <cellStyle name="Comma 5 3 3 3 6" xfId="32701" xr:uid="{9BAE7833-9FBF-4D88-8D7D-408186E599E6}"/>
    <cellStyle name="Comma 5 3 3 4" xfId="2507" xr:uid="{5F494C43-E66F-45BA-9390-1F7CDDD9AD46}"/>
    <cellStyle name="Comma 5 3 3 4 2" xfId="6310" xr:uid="{A126317C-6D0C-4D3B-A474-F851097F77C8}"/>
    <cellStyle name="Comma 5 3 3 4 2 2" xfId="14121" xr:uid="{D52861BC-C5EF-46CE-923E-36227F2BAC1E}"/>
    <cellStyle name="Comma 5 3 3 4 2 2 2" xfId="29532" xr:uid="{C9390A8C-B5F0-4372-B06F-E9FAC104DC20}"/>
    <cellStyle name="Comma 5 3 3 4 2 2 2 2" xfId="60356" xr:uid="{D6CDC991-1107-4799-B657-186CCF384CDD}"/>
    <cellStyle name="Comma 5 3 3 4 2 2 3" xfId="44946" xr:uid="{C61D0E06-3026-4399-84CA-C3DCAFD81A6E}"/>
    <cellStyle name="Comma 5 3 3 4 2 3" xfId="21723" xr:uid="{8A0A719E-12D5-4FF5-99D0-D355E01DC422}"/>
    <cellStyle name="Comma 5 3 3 4 2 3 2" xfId="52547" xr:uid="{DD8A3C7E-E72C-43F8-97BD-02D4B8CA1071}"/>
    <cellStyle name="Comma 5 3 3 4 2 4" xfId="37137" xr:uid="{38B7BA5D-667D-44B6-820C-A55F12735E39}"/>
    <cellStyle name="Comma 5 3 3 4 3" xfId="10318" xr:uid="{770BA03B-148D-449F-8541-C314A97DE6E5}"/>
    <cellStyle name="Comma 5 3 3 4 3 2" xfId="25729" xr:uid="{3361AB00-FC08-45DA-AEA6-35583099BF1B}"/>
    <cellStyle name="Comma 5 3 3 4 3 2 2" xfId="56553" xr:uid="{504D97E5-4E15-4A8F-B794-9D6532A8DDC0}"/>
    <cellStyle name="Comma 5 3 3 4 3 3" xfId="41143" xr:uid="{D2F3466C-CC3C-4179-8372-B010FF24DE1B}"/>
    <cellStyle name="Comma 5 3 3 4 4" xfId="17920" xr:uid="{35E90B7F-2461-4F9C-AA3C-BA253A436A30}"/>
    <cellStyle name="Comma 5 3 3 4 4 2" xfId="48744" xr:uid="{9B1F74BC-B017-4F3D-AB59-5C21C11F3CD6}"/>
    <cellStyle name="Comma 5 3 3 4 5" xfId="33334" xr:uid="{37E9DC80-4F48-4A08-B766-832B7BFF38E3}"/>
    <cellStyle name="Comma 5 3 3 5" xfId="4411" xr:uid="{434C439F-C211-4370-98F9-A3712F80193F}"/>
    <cellStyle name="Comma 5 3 3 5 2" xfId="12222" xr:uid="{23AB7731-C8E6-4C78-A974-E1011DA6BB06}"/>
    <cellStyle name="Comma 5 3 3 5 2 2" xfId="27633" xr:uid="{BB87D917-0DFD-4CE3-A603-6736D412BBF7}"/>
    <cellStyle name="Comma 5 3 3 5 2 2 2" xfId="58457" xr:uid="{7C9CCE6D-51B5-4B0A-B817-6AF3722810B3}"/>
    <cellStyle name="Comma 5 3 3 5 2 3" xfId="43047" xr:uid="{2C6F0702-73C6-4198-8E72-79EF799952A3}"/>
    <cellStyle name="Comma 5 3 3 5 3" xfId="19824" xr:uid="{919A6F96-2051-4BC7-AEA1-77C3DA899D2A}"/>
    <cellStyle name="Comma 5 3 3 5 3 2" xfId="50648" xr:uid="{6B97B50B-84A8-4DD7-9A27-57C3AA57BBF1}"/>
    <cellStyle name="Comma 5 3 3 5 4" xfId="35238" xr:uid="{0947D4A4-8FE1-4A33-B176-71881FE94923}"/>
    <cellStyle name="Comma 5 3 3 6" xfId="8419" xr:uid="{8A119715-A990-4B8A-A98C-A2D446E6227F}"/>
    <cellStyle name="Comma 5 3 3 6 2" xfId="23830" xr:uid="{BAF70D94-E70D-43EC-BA5F-3D11C7437BE8}"/>
    <cellStyle name="Comma 5 3 3 6 2 2" xfId="54654" xr:uid="{22CF4998-2E2F-4EC8-8F35-EC9A5A2B8E6E}"/>
    <cellStyle name="Comma 5 3 3 6 3" xfId="39244" xr:uid="{F1F6A02D-C9A2-4EB6-A77F-EF8E8641B675}"/>
    <cellStyle name="Comma 5 3 3 7" xfId="16021" xr:uid="{48AE1087-5B52-4DCC-8216-289A8A30B13F}"/>
    <cellStyle name="Comma 5 3 3 7 2" xfId="46845" xr:uid="{D227C532-0942-4B0C-A0F7-792FD921F04E}"/>
    <cellStyle name="Comma 5 3 3 8" xfId="31435" xr:uid="{F132F0B4-4755-4769-AE52-6FD93B89EAEB}"/>
    <cellStyle name="Comma 5 3 4" xfId="399" xr:uid="{30F4D595-0FBB-432F-93AC-F2E247653CAD}"/>
    <cellStyle name="Comma 5 3 4 2" xfId="1032" xr:uid="{30BCCACD-584B-4952-810C-1BDC653060E9}"/>
    <cellStyle name="Comma 5 3 4 2 2" xfId="2931" xr:uid="{BB9694D1-3E47-4D65-930A-B994C44CDE28}"/>
    <cellStyle name="Comma 5 3 4 2 2 2" xfId="6734" xr:uid="{26FBB166-A06E-4C84-A425-214B4BDE2D39}"/>
    <cellStyle name="Comma 5 3 4 2 2 2 2" xfId="14545" xr:uid="{9C443271-0D15-4EB9-8A99-9BBC7D9D67AF}"/>
    <cellStyle name="Comma 5 3 4 2 2 2 2 2" xfId="29956" xr:uid="{A1A5FB2A-9BB7-43BA-8922-D1A66C4FFB74}"/>
    <cellStyle name="Comma 5 3 4 2 2 2 2 2 2" xfId="60780" xr:uid="{837401A6-BC91-4866-A0A1-AEB6D3E67718}"/>
    <cellStyle name="Comma 5 3 4 2 2 2 2 3" xfId="45370" xr:uid="{4A1320F9-36BB-4652-A9D7-0B0BCE534752}"/>
    <cellStyle name="Comma 5 3 4 2 2 2 3" xfId="22147" xr:uid="{CC531EAC-D65B-444F-AB23-302E0CA7CC8C}"/>
    <cellStyle name="Comma 5 3 4 2 2 2 3 2" xfId="52971" xr:uid="{D5EB183B-C87A-44D1-AB1B-2EAB8E2039C1}"/>
    <cellStyle name="Comma 5 3 4 2 2 2 4" xfId="37561" xr:uid="{5148BA8A-6BEF-4777-896E-F5FEF85156A1}"/>
    <cellStyle name="Comma 5 3 4 2 2 3" xfId="10742" xr:uid="{68BF2D6B-160D-485E-9D83-78FA2C07A1C3}"/>
    <cellStyle name="Comma 5 3 4 2 2 3 2" xfId="26153" xr:uid="{9AE0ACDD-093F-4A31-AD5E-1853ADC14B0C}"/>
    <cellStyle name="Comma 5 3 4 2 2 3 2 2" xfId="56977" xr:uid="{33E1286E-8622-4B78-A11D-CA379948E390}"/>
    <cellStyle name="Comma 5 3 4 2 2 3 3" xfId="41567" xr:uid="{7AF747B9-784C-44BB-9AA2-F305B63D091C}"/>
    <cellStyle name="Comma 5 3 4 2 2 4" xfId="18344" xr:uid="{862B834A-A650-4E3D-829C-CB84DB989398}"/>
    <cellStyle name="Comma 5 3 4 2 2 4 2" xfId="49168" xr:uid="{7EB502F8-C8C2-474C-85F0-86BF18B1D56E}"/>
    <cellStyle name="Comma 5 3 4 2 2 5" xfId="33758" xr:uid="{6571C6FD-3003-4AF0-9971-90092D56F053}"/>
    <cellStyle name="Comma 5 3 4 2 3" xfId="4835" xr:uid="{B0B35E0E-BFB7-497A-A138-2C02AAE49EF4}"/>
    <cellStyle name="Comma 5 3 4 2 3 2" xfId="12646" xr:uid="{D685E305-AC3E-4027-B650-FBE1BCB4379F}"/>
    <cellStyle name="Comma 5 3 4 2 3 2 2" xfId="28057" xr:uid="{CF86F5BC-4659-459A-AFC3-C7FE7E02F580}"/>
    <cellStyle name="Comma 5 3 4 2 3 2 2 2" xfId="58881" xr:uid="{493C72AE-EBB0-4E19-91A8-1F5842F98819}"/>
    <cellStyle name="Comma 5 3 4 2 3 2 3" xfId="43471" xr:uid="{81077E4E-7329-4477-A47D-B7334DB6E27B}"/>
    <cellStyle name="Comma 5 3 4 2 3 3" xfId="20248" xr:uid="{5A36DA24-D260-481E-B541-B216EC7A5508}"/>
    <cellStyle name="Comma 5 3 4 2 3 3 2" xfId="51072" xr:uid="{31509E8D-B0BB-43E7-9F08-6DE290BD8D1E}"/>
    <cellStyle name="Comma 5 3 4 2 3 4" xfId="35662" xr:uid="{B64689F1-24B2-49CA-98A8-79EB522CBADC}"/>
    <cellStyle name="Comma 5 3 4 2 4" xfId="8843" xr:uid="{62EEE709-E0C6-4706-B714-C404773804D7}"/>
    <cellStyle name="Comma 5 3 4 2 4 2" xfId="24254" xr:uid="{49852B97-C5BC-4984-A8C7-FD27DAA090D8}"/>
    <cellStyle name="Comma 5 3 4 2 4 2 2" xfId="55078" xr:uid="{0C75233A-CDDC-4536-930D-6F79BB7609E2}"/>
    <cellStyle name="Comma 5 3 4 2 4 3" xfId="39668" xr:uid="{743A284B-D5A6-4D00-9707-F0440838DF45}"/>
    <cellStyle name="Comma 5 3 4 2 5" xfId="16445" xr:uid="{B752140F-D12A-406A-BACF-432CF5879CC2}"/>
    <cellStyle name="Comma 5 3 4 2 5 2" xfId="47269" xr:uid="{556F6438-382D-4FE1-966F-DD1308648F30}"/>
    <cellStyle name="Comma 5 3 4 2 6" xfId="31859" xr:uid="{6B675AB0-174D-4ABA-8D3D-11D1B4A537BA}"/>
    <cellStyle name="Comma 5 3 4 3" xfId="1665" xr:uid="{D22EBAF5-ADA8-448A-868D-693F40B3F568}"/>
    <cellStyle name="Comma 5 3 4 3 2" xfId="3564" xr:uid="{D03F1724-1C19-4965-8352-1524DA7B873C}"/>
    <cellStyle name="Comma 5 3 4 3 2 2" xfId="7367" xr:uid="{ED9B0984-3939-49A5-A14F-208725036F2F}"/>
    <cellStyle name="Comma 5 3 4 3 2 2 2" xfId="15178" xr:uid="{77028A47-E14D-4C42-9D38-CB560D75DA22}"/>
    <cellStyle name="Comma 5 3 4 3 2 2 2 2" xfId="30589" xr:uid="{5144C24D-9001-45DF-BF84-5B273B2B8992}"/>
    <cellStyle name="Comma 5 3 4 3 2 2 2 2 2" xfId="61413" xr:uid="{867C36D8-6738-4359-BAAE-CF00FAFA0D35}"/>
    <cellStyle name="Comma 5 3 4 3 2 2 2 3" xfId="46003" xr:uid="{8B1C85FA-47FF-4033-8C92-85F36EDC78BF}"/>
    <cellStyle name="Comma 5 3 4 3 2 2 3" xfId="22780" xr:uid="{C2AE6AF2-8ADE-4177-B149-A360D0770FB1}"/>
    <cellStyle name="Comma 5 3 4 3 2 2 3 2" xfId="53604" xr:uid="{66959FD6-F155-421E-8976-73432F942114}"/>
    <cellStyle name="Comma 5 3 4 3 2 2 4" xfId="38194" xr:uid="{9F5E2D87-123D-4C20-9D5E-F9587371382F}"/>
    <cellStyle name="Comma 5 3 4 3 2 3" xfId="11375" xr:uid="{2DD6BF85-FADE-4861-BF47-5F086EBA5BB9}"/>
    <cellStyle name="Comma 5 3 4 3 2 3 2" xfId="26786" xr:uid="{7A11F8A3-4DFF-4B14-97AC-395D0C17D701}"/>
    <cellStyle name="Comma 5 3 4 3 2 3 2 2" xfId="57610" xr:uid="{ED02A3A5-6755-4B74-B382-4051DF816883}"/>
    <cellStyle name="Comma 5 3 4 3 2 3 3" xfId="42200" xr:uid="{4C09EEF3-EDC2-43E1-BEC3-8875692F2ED4}"/>
    <cellStyle name="Comma 5 3 4 3 2 4" xfId="18977" xr:uid="{B0CDC783-F284-4035-9D98-5A4A3CCB8339}"/>
    <cellStyle name="Comma 5 3 4 3 2 4 2" xfId="49801" xr:uid="{5FAAB10A-471D-444F-AF67-4CEACA584427}"/>
    <cellStyle name="Comma 5 3 4 3 2 5" xfId="34391" xr:uid="{D5C9516F-3BB6-4312-842E-DC82F2909367}"/>
    <cellStyle name="Comma 5 3 4 3 3" xfId="5468" xr:uid="{F6A010AF-F8D5-4158-9FFC-9D2764FA07E4}"/>
    <cellStyle name="Comma 5 3 4 3 3 2" xfId="13279" xr:uid="{41D8CEDB-2E45-457A-BA7B-CE55A4E43327}"/>
    <cellStyle name="Comma 5 3 4 3 3 2 2" xfId="28690" xr:uid="{0E940A5F-0CD5-4568-99CD-20679C944617}"/>
    <cellStyle name="Comma 5 3 4 3 3 2 2 2" xfId="59514" xr:uid="{91DE49E1-1B62-42A5-BAC4-AC05AEC18B64}"/>
    <cellStyle name="Comma 5 3 4 3 3 2 3" xfId="44104" xr:uid="{1E343478-D01C-4CB2-9D95-91E1DCBDC38B}"/>
    <cellStyle name="Comma 5 3 4 3 3 3" xfId="20881" xr:uid="{D674F6CE-B244-4A94-8E58-DB7756EA5D99}"/>
    <cellStyle name="Comma 5 3 4 3 3 3 2" xfId="51705" xr:uid="{FFFD5883-4F78-4E96-A40F-1A0D4653F042}"/>
    <cellStyle name="Comma 5 3 4 3 3 4" xfId="36295" xr:uid="{9CC5B9CF-7330-4203-9427-302B47AD5CDB}"/>
    <cellStyle name="Comma 5 3 4 3 4" xfId="9476" xr:uid="{183DD952-BD11-4B75-8A7F-F0EEE2D1707D}"/>
    <cellStyle name="Comma 5 3 4 3 4 2" xfId="24887" xr:uid="{0D6F30D5-1452-459F-9284-568A90CA4417}"/>
    <cellStyle name="Comma 5 3 4 3 4 2 2" xfId="55711" xr:uid="{DB96E9BB-53CB-413E-BA7A-9D5F673E4640}"/>
    <cellStyle name="Comma 5 3 4 3 4 3" xfId="40301" xr:uid="{9325D361-FA7E-4093-807E-ECAAAE52C384}"/>
    <cellStyle name="Comma 5 3 4 3 5" xfId="17078" xr:uid="{3878E38A-69B4-40FC-A031-DD488A76557A}"/>
    <cellStyle name="Comma 5 3 4 3 5 2" xfId="47902" xr:uid="{C67A08BD-C281-4081-BFA3-9C8713D3CD15}"/>
    <cellStyle name="Comma 5 3 4 3 6" xfId="32492" xr:uid="{E584CD22-7AC3-4EB2-95E5-916970B7D04F}"/>
    <cellStyle name="Comma 5 3 4 4" xfId="2298" xr:uid="{6E121F7E-387A-4588-93BE-ECC891CCFBBA}"/>
    <cellStyle name="Comma 5 3 4 4 2" xfId="6101" xr:uid="{D11E56BB-A1B7-4D42-8965-43AF5D7B8C39}"/>
    <cellStyle name="Comma 5 3 4 4 2 2" xfId="13912" xr:uid="{C6078357-D502-45A1-B7E1-A6D2886CF280}"/>
    <cellStyle name="Comma 5 3 4 4 2 2 2" xfId="29323" xr:uid="{F83A920A-B609-4895-A790-5F59F154134B}"/>
    <cellStyle name="Comma 5 3 4 4 2 2 2 2" xfId="60147" xr:uid="{8BB54ADD-D8F7-4A4F-A02C-FDFC304E04E5}"/>
    <cellStyle name="Comma 5 3 4 4 2 2 3" xfId="44737" xr:uid="{2CED467E-37A6-4BE9-9D0A-EDC95526C07E}"/>
    <cellStyle name="Comma 5 3 4 4 2 3" xfId="21514" xr:uid="{89070F02-053D-4E7F-9622-FD23B72DB343}"/>
    <cellStyle name="Comma 5 3 4 4 2 3 2" xfId="52338" xr:uid="{B3147E9E-5EB3-4BCF-9561-C21EFA62105F}"/>
    <cellStyle name="Comma 5 3 4 4 2 4" xfId="36928" xr:uid="{B562C42E-656B-4DDA-902E-514389907946}"/>
    <cellStyle name="Comma 5 3 4 4 3" xfId="10109" xr:uid="{542B498D-776C-4BF1-B7FB-48D75898996B}"/>
    <cellStyle name="Comma 5 3 4 4 3 2" xfId="25520" xr:uid="{B52980C9-37F1-4634-9B9D-430C61641D8A}"/>
    <cellStyle name="Comma 5 3 4 4 3 2 2" xfId="56344" xr:uid="{E80EECFB-4EF0-4745-BD86-2599B86D26E7}"/>
    <cellStyle name="Comma 5 3 4 4 3 3" xfId="40934" xr:uid="{CE884284-BD7A-4C22-B44E-250CDEA094B8}"/>
    <cellStyle name="Comma 5 3 4 4 4" xfId="17711" xr:uid="{3C887CB2-9CCA-47AD-8208-60721961D258}"/>
    <cellStyle name="Comma 5 3 4 4 4 2" xfId="48535" xr:uid="{6BBE1D71-8CEC-4556-9F1F-1BD66DD5B1FC}"/>
    <cellStyle name="Comma 5 3 4 4 5" xfId="33125" xr:uid="{638AC6A4-EDC8-4CB5-90AB-6EF50EBAF930}"/>
    <cellStyle name="Comma 5 3 4 5" xfId="4202" xr:uid="{CC1D5C83-5974-45A3-A829-E4DEEDCFF77A}"/>
    <cellStyle name="Comma 5 3 4 5 2" xfId="12013" xr:uid="{AC4C107A-D481-4600-BAA3-F8262FD73515}"/>
    <cellStyle name="Comma 5 3 4 5 2 2" xfId="27424" xr:uid="{60D73CEA-29FF-4C0A-AA36-AC6F45ED6E02}"/>
    <cellStyle name="Comma 5 3 4 5 2 2 2" xfId="58248" xr:uid="{F864781A-4407-4266-924B-2EB0CEB1C7C2}"/>
    <cellStyle name="Comma 5 3 4 5 2 3" xfId="42838" xr:uid="{F81FD293-4875-453E-9E95-90B7B5E09E98}"/>
    <cellStyle name="Comma 5 3 4 5 3" xfId="19615" xr:uid="{EEE5152A-D5D7-4BE5-AE0F-83041001FC30}"/>
    <cellStyle name="Comma 5 3 4 5 3 2" xfId="50439" xr:uid="{436C0176-3A39-4CCA-B1CA-B04A4A73C95F}"/>
    <cellStyle name="Comma 5 3 4 5 4" xfId="35029" xr:uid="{A148980F-E0A2-4477-8F97-5FE999AF7911}"/>
    <cellStyle name="Comma 5 3 4 6" xfId="8210" xr:uid="{F25AA9F2-61A7-443E-ACA0-98561CE210F8}"/>
    <cellStyle name="Comma 5 3 4 6 2" xfId="23621" xr:uid="{C4A644FD-F2BC-44F6-BB6E-7BB3419CA228}"/>
    <cellStyle name="Comma 5 3 4 6 2 2" xfId="54445" xr:uid="{8E501E72-1C43-41C2-A19B-EF081FD8459A}"/>
    <cellStyle name="Comma 5 3 4 6 3" xfId="39035" xr:uid="{9B4E2A4B-537A-4237-8A1F-4301213169EB}"/>
    <cellStyle name="Comma 5 3 4 7" xfId="15812" xr:uid="{1A209841-C57F-4253-909E-722614FFBF3D}"/>
    <cellStyle name="Comma 5 3 4 7 2" xfId="46636" xr:uid="{8514CB0D-3707-4E40-8918-8EA3389EDB78}"/>
    <cellStyle name="Comma 5 3 4 8" xfId="31226" xr:uid="{8C3CDAB4-00EB-4A44-90D8-D284AF4AC245}"/>
    <cellStyle name="Comma 5 3 5" xfId="819" xr:uid="{5F09CCC6-529D-433B-82E0-52D71B307AC6}"/>
    <cellStyle name="Comma 5 3 5 2" xfId="2718" xr:uid="{63DC4579-A792-447E-965C-F42FB68435D2}"/>
    <cellStyle name="Comma 5 3 5 2 2" xfId="6521" xr:uid="{07E51996-D7F0-4792-A303-2D7B57E000CC}"/>
    <cellStyle name="Comma 5 3 5 2 2 2" xfId="14332" xr:uid="{AD269474-669B-4E97-8814-1A7B178F43B3}"/>
    <cellStyle name="Comma 5 3 5 2 2 2 2" xfId="29743" xr:uid="{6AB28C80-F0AF-4BC3-BC68-6CA25AA647E9}"/>
    <cellStyle name="Comma 5 3 5 2 2 2 2 2" xfId="60567" xr:uid="{809D623D-7F09-46A7-AB88-CA9E048BD467}"/>
    <cellStyle name="Comma 5 3 5 2 2 2 3" xfId="45157" xr:uid="{D3FDEF3F-DA8D-4EE5-BB87-B71643269B5F}"/>
    <cellStyle name="Comma 5 3 5 2 2 3" xfId="21934" xr:uid="{32E8BF2B-D6B9-4676-AE00-E4B2672907A7}"/>
    <cellStyle name="Comma 5 3 5 2 2 3 2" xfId="52758" xr:uid="{678FEE93-401D-4522-A300-4C3DA74C89E2}"/>
    <cellStyle name="Comma 5 3 5 2 2 4" xfId="37348" xr:uid="{E6E2DEDD-C2B8-4D2A-A8B5-F5C5805CCDEE}"/>
    <cellStyle name="Comma 5 3 5 2 3" xfId="10529" xr:uid="{2CC99E19-ED89-4483-9CE1-FEF46148E86C}"/>
    <cellStyle name="Comma 5 3 5 2 3 2" xfId="25940" xr:uid="{8F543EE3-862C-4175-9F43-3BBAD269FE45}"/>
    <cellStyle name="Comma 5 3 5 2 3 2 2" xfId="56764" xr:uid="{41358540-2168-4AA1-B1EF-35604BB0BA60}"/>
    <cellStyle name="Comma 5 3 5 2 3 3" xfId="41354" xr:uid="{2737C274-CDFB-487D-A1E9-2A03C07112CF}"/>
    <cellStyle name="Comma 5 3 5 2 4" xfId="18131" xr:uid="{6330143C-6145-4C1C-8B15-E3C48CCA90DE}"/>
    <cellStyle name="Comma 5 3 5 2 4 2" xfId="48955" xr:uid="{543BF688-9337-4705-B978-941F3FE6697B}"/>
    <cellStyle name="Comma 5 3 5 2 5" xfId="33545" xr:uid="{C9977EDA-9812-4A5C-9195-BD8C2A31A94D}"/>
    <cellStyle name="Comma 5 3 5 3" xfId="4622" xr:uid="{639CD6C5-A8CA-476C-A087-0476633C142A}"/>
    <cellStyle name="Comma 5 3 5 3 2" xfId="12433" xr:uid="{4B1A7DAD-C4BA-41E2-8AB8-5DD2FF7709FE}"/>
    <cellStyle name="Comma 5 3 5 3 2 2" xfId="27844" xr:uid="{0FDB7F37-3130-4191-8209-287ED1134955}"/>
    <cellStyle name="Comma 5 3 5 3 2 2 2" xfId="58668" xr:uid="{A8472839-6E78-435C-849A-4A302D189776}"/>
    <cellStyle name="Comma 5 3 5 3 2 3" xfId="43258" xr:uid="{41D1A617-ABB7-438F-863D-004FAB77ADA0}"/>
    <cellStyle name="Comma 5 3 5 3 3" xfId="20035" xr:uid="{625CF17A-DCDE-490C-9E07-7F41BE6441F9}"/>
    <cellStyle name="Comma 5 3 5 3 3 2" xfId="50859" xr:uid="{D45C50B5-ED10-4CA2-AFC4-4FF486AD45E2}"/>
    <cellStyle name="Comma 5 3 5 3 4" xfId="35449" xr:uid="{D3EE2472-A1C6-45AE-BEA1-B40D83665C5D}"/>
    <cellStyle name="Comma 5 3 5 4" xfId="8630" xr:uid="{3AA29650-56E5-4F06-9D10-3A7DBFED3578}"/>
    <cellStyle name="Comma 5 3 5 4 2" xfId="24041" xr:uid="{8134831D-6EAF-471D-816A-51E6F16742B0}"/>
    <cellStyle name="Comma 5 3 5 4 2 2" xfId="54865" xr:uid="{CCF30E9B-50C2-4351-9ED9-69352077CEAD}"/>
    <cellStyle name="Comma 5 3 5 4 3" xfId="39455" xr:uid="{F75674E9-6F10-4722-91E6-37A229ED24BA}"/>
    <cellStyle name="Comma 5 3 5 5" xfId="16232" xr:uid="{7883DD1C-5E21-411E-97E2-D7D4EA86F672}"/>
    <cellStyle name="Comma 5 3 5 5 2" xfId="47056" xr:uid="{17FB5E98-9512-4FCC-A185-AD672F36488F}"/>
    <cellStyle name="Comma 5 3 5 6" xfId="31646" xr:uid="{5522AEF6-8172-4D59-ABFC-4B5E6379B3C0}"/>
    <cellStyle name="Comma 5 3 6" xfId="1452" xr:uid="{DAF1CB63-7C12-44C1-BD96-1C66B4D28153}"/>
    <cellStyle name="Comma 5 3 6 2" xfId="3351" xr:uid="{CF0D9551-24B9-4F3F-8A54-EB0866F73FFB}"/>
    <cellStyle name="Comma 5 3 6 2 2" xfId="7154" xr:uid="{56FF0DFF-99A1-4059-9BD8-6319137B3038}"/>
    <cellStyle name="Comma 5 3 6 2 2 2" xfId="14965" xr:uid="{6F35812C-B404-468D-B6F4-0A4C6B41C841}"/>
    <cellStyle name="Comma 5 3 6 2 2 2 2" xfId="30376" xr:uid="{21F9174C-D2F8-4149-B78D-26F7A0F73B0D}"/>
    <cellStyle name="Comma 5 3 6 2 2 2 2 2" xfId="61200" xr:uid="{3C750CD0-6A41-4648-BD43-97A1A6B214CC}"/>
    <cellStyle name="Comma 5 3 6 2 2 2 3" xfId="45790" xr:uid="{ADC1A152-4D99-4BD2-85A6-BD5893587D0C}"/>
    <cellStyle name="Comma 5 3 6 2 2 3" xfId="22567" xr:uid="{D1A5EEAF-FFE2-4313-9B71-22CB145BE8AC}"/>
    <cellStyle name="Comma 5 3 6 2 2 3 2" xfId="53391" xr:uid="{B172DAE1-4ED5-4954-9166-97D851CD2212}"/>
    <cellStyle name="Comma 5 3 6 2 2 4" xfId="37981" xr:uid="{FFBA8C38-03BE-4A9E-9DD3-FC5A30B7FD88}"/>
    <cellStyle name="Comma 5 3 6 2 3" xfId="11162" xr:uid="{3C237C61-17B8-4574-A7DF-F5EE605337CE}"/>
    <cellStyle name="Comma 5 3 6 2 3 2" xfId="26573" xr:uid="{88C07610-C022-44AC-9032-AF81BD2EF155}"/>
    <cellStyle name="Comma 5 3 6 2 3 2 2" xfId="57397" xr:uid="{3D8FBC4B-0B3A-4ACB-8B62-389DD43C1196}"/>
    <cellStyle name="Comma 5 3 6 2 3 3" xfId="41987" xr:uid="{D32FA651-7103-4CC3-A2E0-99E62B9FBD0A}"/>
    <cellStyle name="Comma 5 3 6 2 4" xfId="18764" xr:uid="{9A383B95-DBEE-4D87-98F7-960F32CFE005}"/>
    <cellStyle name="Comma 5 3 6 2 4 2" xfId="49588" xr:uid="{585102E0-2A8D-4E0D-BC19-46F7F9CFAE7C}"/>
    <cellStyle name="Comma 5 3 6 2 5" xfId="34178" xr:uid="{D017E094-E028-408B-950E-D8F648471AA2}"/>
    <cellStyle name="Comma 5 3 6 3" xfId="5255" xr:uid="{D15D03BC-BE35-40DD-AA01-7BC27BF296E5}"/>
    <cellStyle name="Comma 5 3 6 3 2" xfId="13066" xr:uid="{75E0AECB-1AC5-4F39-845F-F55580B52D61}"/>
    <cellStyle name="Comma 5 3 6 3 2 2" xfId="28477" xr:uid="{D86E454B-5891-4551-B1CF-4DFF8276D74F}"/>
    <cellStyle name="Comma 5 3 6 3 2 2 2" xfId="59301" xr:uid="{0C6CE28A-8D31-4E9D-9F33-5738CAF6BFE9}"/>
    <cellStyle name="Comma 5 3 6 3 2 3" xfId="43891" xr:uid="{C2EC375A-AA76-4654-999C-1B18213C9D78}"/>
    <cellStyle name="Comma 5 3 6 3 3" xfId="20668" xr:uid="{6C958288-B676-4B23-A090-3A2733D00B2E}"/>
    <cellStyle name="Comma 5 3 6 3 3 2" xfId="51492" xr:uid="{6A31B8D4-8D3B-4CFE-BC63-4A6CE70965E1}"/>
    <cellStyle name="Comma 5 3 6 3 4" xfId="36082" xr:uid="{BD04D51C-5CD8-4C9B-BB8C-63597C9C6D0D}"/>
    <cellStyle name="Comma 5 3 6 4" xfId="9263" xr:uid="{9ED3CA8F-10E6-4362-927E-554A311C9F0A}"/>
    <cellStyle name="Comma 5 3 6 4 2" xfId="24674" xr:uid="{2693655D-FF9B-44DD-9D7C-B76CEE7041A1}"/>
    <cellStyle name="Comma 5 3 6 4 2 2" xfId="55498" xr:uid="{EF3CBC6D-6A65-446D-B8F4-45978703B92A}"/>
    <cellStyle name="Comma 5 3 6 4 3" xfId="40088" xr:uid="{703663A5-6F0C-427C-8111-740CF7A1DD09}"/>
    <cellStyle name="Comma 5 3 6 5" xfId="16865" xr:uid="{4E7EB8A0-FA47-4294-B710-CFC945575A39}"/>
    <cellStyle name="Comma 5 3 6 5 2" xfId="47689" xr:uid="{92EA4E25-3237-4857-B7B4-EB4B433C81B8}"/>
    <cellStyle name="Comma 5 3 6 6" xfId="32279" xr:uid="{671A4B4F-9A1B-4DCB-82C3-63851C70CEBE}"/>
    <cellStyle name="Comma 5 3 7" xfId="2085" xr:uid="{7859B732-FC7D-4755-B996-6999A8995F6E}"/>
    <cellStyle name="Comma 5 3 7 2" xfId="5888" xr:uid="{17FA401B-35A8-4F8D-B3B6-595B5024A067}"/>
    <cellStyle name="Comma 5 3 7 2 2" xfId="13699" xr:uid="{0F547192-F0C2-4B6D-B161-F506E31ACC0F}"/>
    <cellStyle name="Comma 5 3 7 2 2 2" xfId="29110" xr:uid="{135A9397-FC72-422C-99F8-7CF8B57E353B}"/>
    <cellStyle name="Comma 5 3 7 2 2 2 2" xfId="59934" xr:uid="{1107E803-9B1D-4236-9EC8-ECEA5025B8AD}"/>
    <cellStyle name="Comma 5 3 7 2 2 3" xfId="44524" xr:uid="{A6F942C9-6D1E-4FAC-A629-E73617998CDA}"/>
    <cellStyle name="Comma 5 3 7 2 3" xfId="21301" xr:uid="{816588C6-18EE-423E-B971-5986BC686927}"/>
    <cellStyle name="Comma 5 3 7 2 3 2" xfId="52125" xr:uid="{013F5F85-7534-4D42-A19A-4717AF446819}"/>
    <cellStyle name="Comma 5 3 7 2 4" xfId="36715" xr:uid="{9BCE52A0-5462-410B-AC97-9CE26330D67F}"/>
    <cellStyle name="Comma 5 3 7 3" xfId="9896" xr:uid="{B21FD9B4-5597-46EF-ACD5-A52E99007EBF}"/>
    <cellStyle name="Comma 5 3 7 3 2" xfId="25307" xr:uid="{25F91E30-59D2-42A3-A874-169037C1A2FB}"/>
    <cellStyle name="Comma 5 3 7 3 2 2" xfId="56131" xr:uid="{B9D19086-6C11-44FA-9ADD-AFBF1DDDAE3F}"/>
    <cellStyle name="Comma 5 3 7 3 3" xfId="40721" xr:uid="{93AAA89B-D86C-4A87-99ED-30E216F58315}"/>
    <cellStyle name="Comma 5 3 7 4" xfId="17498" xr:uid="{920C96C0-0F69-48C7-8119-5C1FADBBE36D}"/>
    <cellStyle name="Comma 5 3 7 4 2" xfId="48322" xr:uid="{67FE6159-99B3-4D63-82BD-F9F98D8AF472}"/>
    <cellStyle name="Comma 5 3 7 5" xfId="32912" xr:uid="{C367BF62-0CB7-4B87-AD48-B2B126127D25}"/>
    <cellStyle name="Comma 5 3 8" xfId="3989" xr:uid="{33414281-8BDA-4AC5-8975-5E15030D4452}"/>
    <cellStyle name="Comma 5 3 8 2" xfId="11800" xr:uid="{9A59A74D-98B1-4B54-ACCE-1BDF2A0D5C66}"/>
    <cellStyle name="Comma 5 3 8 2 2" xfId="27211" xr:uid="{F4DCE0FD-99C4-40DB-B526-15C8F83F683B}"/>
    <cellStyle name="Comma 5 3 8 2 2 2" xfId="58035" xr:uid="{5FD25DAA-A27E-4BD8-9341-B9BC38FEEB85}"/>
    <cellStyle name="Comma 5 3 8 2 3" xfId="42625" xr:uid="{DF8CD70E-DCF5-4A8C-8D76-DDCDA697D505}"/>
    <cellStyle name="Comma 5 3 8 3" xfId="19402" xr:uid="{31275F05-3939-4B80-8E4A-C2BB17FCFC7A}"/>
    <cellStyle name="Comma 5 3 8 3 2" xfId="50226" xr:uid="{B1214D88-DA08-4D96-9131-818153FA0921}"/>
    <cellStyle name="Comma 5 3 8 4" xfId="34816" xr:uid="{A9AAAFD9-6AC5-4B69-BCE8-2A736AB709EA}"/>
    <cellStyle name="Comma 5 3 9" xfId="7997" xr:uid="{AA30767B-08D9-4717-B4AB-98E8E12CC450}"/>
    <cellStyle name="Comma 5 3 9 2" xfId="23408" xr:uid="{2604B106-64D3-40B7-920C-60D9E3A1070B}"/>
    <cellStyle name="Comma 5 3 9 2 2" xfId="54232" xr:uid="{F85A0AC1-4BCF-45DE-9ABF-11FF7243469C}"/>
    <cellStyle name="Comma 5 3 9 3" xfId="38822" xr:uid="{53B6038D-D790-487B-83C2-5BBB4DEAA3E3}"/>
    <cellStyle name="Comma 5 4" xfId="225" xr:uid="{68A0B7FC-C3F3-4C45-A7F3-882567AFBD99}"/>
    <cellStyle name="Comma 5 4 10" xfId="15639" xr:uid="{79E62367-F68E-487F-A5E1-3564CF384F31}"/>
    <cellStyle name="Comma 5 4 10 2" xfId="46463" xr:uid="{590B4E04-2051-402F-AA96-898A415F4917}"/>
    <cellStyle name="Comma 5 4 11" xfId="31053" xr:uid="{559CADE9-C667-40A7-AA2B-4E169AC562D3}"/>
    <cellStyle name="Comma 5 4 2" xfId="648" xr:uid="{51DBF48B-CB93-431B-B942-3B4B12A677B6}"/>
    <cellStyle name="Comma 5 4 2 2" xfId="1281" xr:uid="{8B3C9707-7BD9-4B6E-9845-CF4A7E94843E}"/>
    <cellStyle name="Comma 5 4 2 2 2" xfId="3180" xr:uid="{3ECF5689-1590-4076-A505-B8A0D33DBE25}"/>
    <cellStyle name="Comma 5 4 2 2 2 2" xfId="6983" xr:uid="{AF286CDB-62C9-41F2-9348-45183D485E93}"/>
    <cellStyle name="Comma 5 4 2 2 2 2 2" xfId="14794" xr:uid="{284B8225-6EA8-4303-9B55-F6702C6A7633}"/>
    <cellStyle name="Comma 5 4 2 2 2 2 2 2" xfId="30205" xr:uid="{0E91D532-290D-4822-B9D0-238D8009A661}"/>
    <cellStyle name="Comma 5 4 2 2 2 2 2 2 2" xfId="61029" xr:uid="{62AC81DD-EEB1-441F-A004-EB67EDF90461}"/>
    <cellStyle name="Comma 5 4 2 2 2 2 2 3" xfId="45619" xr:uid="{E066D07C-D0CE-49AD-B68A-29E50FDAF371}"/>
    <cellStyle name="Comma 5 4 2 2 2 2 3" xfId="22396" xr:uid="{3A2DF22F-E609-4336-A374-9A9CE9126B02}"/>
    <cellStyle name="Comma 5 4 2 2 2 2 3 2" xfId="53220" xr:uid="{5721A979-05A1-49E7-86E8-555C07C98D27}"/>
    <cellStyle name="Comma 5 4 2 2 2 2 4" xfId="37810" xr:uid="{9AD099CB-4648-4CDD-9C9B-7271B761ACAC}"/>
    <cellStyle name="Comma 5 4 2 2 2 3" xfId="10991" xr:uid="{27D32E0C-FCF9-44ED-8179-E661F4A6757A}"/>
    <cellStyle name="Comma 5 4 2 2 2 3 2" xfId="26402" xr:uid="{55D88EB0-3502-4A73-87DE-AD0102E50376}"/>
    <cellStyle name="Comma 5 4 2 2 2 3 2 2" xfId="57226" xr:uid="{B6753201-40F0-4D9B-80DC-A57C9D0E3347}"/>
    <cellStyle name="Comma 5 4 2 2 2 3 3" xfId="41816" xr:uid="{D490FE5C-EB99-4083-AFED-20B1234E63FB}"/>
    <cellStyle name="Comma 5 4 2 2 2 4" xfId="18593" xr:uid="{7695BE6C-5F88-4BD4-821B-5B17BC5BA620}"/>
    <cellStyle name="Comma 5 4 2 2 2 4 2" xfId="49417" xr:uid="{FA017360-F4C9-4047-A522-5B3F22518087}"/>
    <cellStyle name="Comma 5 4 2 2 2 5" xfId="34007" xr:uid="{FAC4A07F-2D9D-4D8B-8D0E-3CEC5BB453C2}"/>
    <cellStyle name="Comma 5 4 2 2 3" xfId="5084" xr:uid="{627B8575-E27B-407C-8049-8D9698087572}"/>
    <cellStyle name="Comma 5 4 2 2 3 2" xfId="12895" xr:uid="{DDE603A0-13D0-4AD8-97E2-492FC8ED83EF}"/>
    <cellStyle name="Comma 5 4 2 2 3 2 2" xfId="28306" xr:uid="{6C1B1202-A836-4FDD-8110-D4CBD246379C}"/>
    <cellStyle name="Comma 5 4 2 2 3 2 2 2" xfId="59130" xr:uid="{297387F5-5770-4C1D-851E-8A87ABAD25B3}"/>
    <cellStyle name="Comma 5 4 2 2 3 2 3" xfId="43720" xr:uid="{9C778708-50DF-4433-8935-3169FD4F7136}"/>
    <cellStyle name="Comma 5 4 2 2 3 3" xfId="20497" xr:uid="{A6AB7D9E-0885-4A2C-876B-FBC63BE4D263}"/>
    <cellStyle name="Comma 5 4 2 2 3 3 2" xfId="51321" xr:uid="{E439FAB1-B2A9-4E8D-9EBC-CAE25C448628}"/>
    <cellStyle name="Comma 5 4 2 2 3 4" xfId="35911" xr:uid="{55CBC39F-A5E5-4652-9EB4-97E06B7AF214}"/>
    <cellStyle name="Comma 5 4 2 2 4" xfId="9092" xr:uid="{096D2728-554F-48CF-85AE-0FEF216CAE40}"/>
    <cellStyle name="Comma 5 4 2 2 4 2" xfId="24503" xr:uid="{C63B440F-1922-448D-AAE2-542148729FCF}"/>
    <cellStyle name="Comma 5 4 2 2 4 2 2" xfId="55327" xr:uid="{A5317574-B999-462E-872B-99656C8D4E4E}"/>
    <cellStyle name="Comma 5 4 2 2 4 3" xfId="39917" xr:uid="{771C3E92-B712-4C2A-AA3C-6684803A349E}"/>
    <cellStyle name="Comma 5 4 2 2 5" xfId="16694" xr:uid="{265C59B2-B829-4F01-8CB7-CC4CF22DF089}"/>
    <cellStyle name="Comma 5 4 2 2 5 2" xfId="47518" xr:uid="{C3243332-A602-4459-97A8-CE6C3ACE9CAC}"/>
    <cellStyle name="Comma 5 4 2 2 6" xfId="32108" xr:uid="{A8B9A16D-A961-4A43-87C4-7BDE5978BA4E}"/>
    <cellStyle name="Comma 5 4 2 3" xfId="1914" xr:uid="{3BCD7BE0-D138-43E4-8CF1-AE3354720E52}"/>
    <cellStyle name="Comma 5 4 2 3 2" xfId="3813" xr:uid="{433EC4FE-2D1C-4DBF-9DDE-DA3FB285C482}"/>
    <cellStyle name="Comma 5 4 2 3 2 2" xfId="7616" xr:uid="{EBFCD246-0B46-443A-9710-C90968BBB015}"/>
    <cellStyle name="Comma 5 4 2 3 2 2 2" xfId="15427" xr:uid="{E5F5FDDF-3CF8-403D-9830-5077D7ACC7FE}"/>
    <cellStyle name="Comma 5 4 2 3 2 2 2 2" xfId="30838" xr:uid="{BDE7D3C7-51DD-4EA6-B9A2-3076330AA826}"/>
    <cellStyle name="Comma 5 4 2 3 2 2 2 2 2" xfId="61662" xr:uid="{0A80CBC9-1ACE-4AF7-9F29-4FE08A172AAC}"/>
    <cellStyle name="Comma 5 4 2 3 2 2 2 3" xfId="46252" xr:uid="{239178B5-B21C-4880-B86A-92F13B6DD77B}"/>
    <cellStyle name="Comma 5 4 2 3 2 2 3" xfId="23029" xr:uid="{24FB7AEE-13C9-4592-9CC6-6102E9C070DF}"/>
    <cellStyle name="Comma 5 4 2 3 2 2 3 2" xfId="53853" xr:uid="{FF42331F-456D-4A9A-8D71-8B473EE6184D}"/>
    <cellStyle name="Comma 5 4 2 3 2 2 4" xfId="38443" xr:uid="{758D7908-50EF-4249-B7F8-0ACF1DA21001}"/>
    <cellStyle name="Comma 5 4 2 3 2 3" xfId="11624" xr:uid="{C42A49E5-7AE5-4AAD-B047-EAC5DA93F499}"/>
    <cellStyle name="Comma 5 4 2 3 2 3 2" xfId="27035" xr:uid="{37069C22-BAF3-41A8-AD57-F96172F9EC81}"/>
    <cellStyle name="Comma 5 4 2 3 2 3 2 2" xfId="57859" xr:uid="{93EC2087-95A6-4162-B1FC-C6AAE096282F}"/>
    <cellStyle name="Comma 5 4 2 3 2 3 3" xfId="42449" xr:uid="{990DC312-E1A1-4A4A-AA16-F81A3A53D5B7}"/>
    <cellStyle name="Comma 5 4 2 3 2 4" xfId="19226" xr:uid="{3733D0E1-CA65-48E5-9301-8949CFC55594}"/>
    <cellStyle name="Comma 5 4 2 3 2 4 2" xfId="50050" xr:uid="{4FD8104A-31E6-42D2-B265-5311567CB75B}"/>
    <cellStyle name="Comma 5 4 2 3 2 5" xfId="34640" xr:uid="{CE854459-FA57-49A8-8C08-62494BA6E92E}"/>
    <cellStyle name="Comma 5 4 2 3 3" xfId="5717" xr:uid="{73C13F87-4247-4EDA-81E1-2EECA1682E4E}"/>
    <cellStyle name="Comma 5 4 2 3 3 2" xfId="13528" xr:uid="{227C8647-C80E-4FC5-B91D-EBA1D967208D}"/>
    <cellStyle name="Comma 5 4 2 3 3 2 2" xfId="28939" xr:uid="{D6AA3788-048E-4866-A7D8-ABFA36A016B3}"/>
    <cellStyle name="Comma 5 4 2 3 3 2 2 2" xfId="59763" xr:uid="{E1494B49-D32B-43AA-8BA7-D8B71FCF89C7}"/>
    <cellStyle name="Comma 5 4 2 3 3 2 3" xfId="44353" xr:uid="{E63F9F53-3B08-46D1-92F0-1AB8B12E776F}"/>
    <cellStyle name="Comma 5 4 2 3 3 3" xfId="21130" xr:uid="{C2FD8CBE-6C54-4468-AEBF-0DFA41FF1001}"/>
    <cellStyle name="Comma 5 4 2 3 3 3 2" xfId="51954" xr:uid="{290B3B53-17FA-4F8C-9013-FE4B7A0B342F}"/>
    <cellStyle name="Comma 5 4 2 3 3 4" xfId="36544" xr:uid="{43A0FEEE-C62A-445E-BF10-DCA12E41573A}"/>
    <cellStyle name="Comma 5 4 2 3 4" xfId="9725" xr:uid="{191ADBC0-FD4F-4C6C-8630-EA381A0B5BFC}"/>
    <cellStyle name="Comma 5 4 2 3 4 2" xfId="25136" xr:uid="{9CB63213-62C0-4FBF-BE8F-5E2DFCEEFC1F}"/>
    <cellStyle name="Comma 5 4 2 3 4 2 2" xfId="55960" xr:uid="{803AA5B1-9DB3-4299-9E90-31CA31663A4F}"/>
    <cellStyle name="Comma 5 4 2 3 4 3" xfId="40550" xr:uid="{F7CBF60B-6C16-480C-80C4-73A4B9A03D76}"/>
    <cellStyle name="Comma 5 4 2 3 5" xfId="17327" xr:uid="{A6A60522-E541-4AA7-ACCC-84535BE4541A}"/>
    <cellStyle name="Comma 5 4 2 3 5 2" xfId="48151" xr:uid="{96296E23-08DE-4A1A-A33A-5EA71C36D332}"/>
    <cellStyle name="Comma 5 4 2 3 6" xfId="32741" xr:uid="{5DC6A869-6681-4D8C-A2EA-139E59AC3B44}"/>
    <cellStyle name="Comma 5 4 2 4" xfId="2547" xr:uid="{E088A97F-840F-4999-848E-5B22974CE758}"/>
    <cellStyle name="Comma 5 4 2 4 2" xfId="6350" xr:uid="{60DD5212-EB64-4D7F-B7B6-CC65E7CF53D3}"/>
    <cellStyle name="Comma 5 4 2 4 2 2" xfId="14161" xr:uid="{FC744B8E-DC2B-406D-A4AA-08A31390D9A2}"/>
    <cellStyle name="Comma 5 4 2 4 2 2 2" xfId="29572" xr:uid="{2AE54B0E-DC90-40B7-9F3B-CA5FCA33DF6F}"/>
    <cellStyle name="Comma 5 4 2 4 2 2 2 2" xfId="60396" xr:uid="{F3AD4A8B-4E48-4B21-87EF-25B6628A4361}"/>
    <cellStyle name="Comma 5 4 2 4 2 2 3" xfId="44986" xr:uid="{94618A94-6C0E-4E63-8F67-C051B2E9A89D}"/>
    <cellStyle name="Comma 5 4 2 4 2 3" xfId="21763" xr:uid="{87C53806-60D9-41EE-B3CC-A05A990148B5}"/>
    <cellStyle name="Comma 5 4 2 4 2 3 2" xfId="52587" xr:uid="{E39B24E9-BE00-45BC-936D-FC24FE89B1D5}"/>
    <cellStyle name="Comma 5 4 2 4 2 4" xfId="37177" xr:uid="{B32AA48D-4372-402B-8993-4F306ED2A3AC}"/>
    <cellStyle name="Comma 5 4 2 4 3" xfId="10358" xr:uid="{F7CA430C-3464-4A94-889F-877F71A29A97}"/>
    <cellStyle name="Comma 5 4 2 4 3 2" xfId="25769" xr:uid="{2B9D4A5C-C26B-4690-8F0D-03D752AC1BC2}"/>
    <cellStyle name="Comma 5 4 2 4 3 2 2" xfId="56593" xr:uid="{92CDEDED-67C7-4F63-9265-35D3BDFB0354}"/>
    <cellStyle name="Comma 5 4 2 4 3 3" xfId="41183" xr:uid="{C422302C-DDBA-4985-A411-F109490D4A6A}"/>
    <cellStyle name="Comma 5 4 2 4 4" xfId="17960" xr:uid="{266E3B7E-EBE8-49BE-BF87-6EBAD3F7B63C}"/>
    <cellStyle name="Comma 5 4 2 4 4 2" xfId="48784" xr:uid="{93074255-632B-483D-AD0A-3C8CC3F89147}"/>
    <cellStyle name="Comma 5 4 2 4 5" xfId="33374" xr:uid="{1174A9AD-ADAB-45CC-A274-7A50D6B79F75}"/>
    <cellStyle name="Comma 5 4 2 5" xfId="4451" xr:uid="{D1E77EB6-FA26-43C6-90CD-A33E2A1B0497}"/>
    <cellStyle name="Comma 5 4 2 5 2" xfId="12262" xr:uid="{E44E1F96-8FCF-4C39-86AC-5B3B65FE9F7F}"/>
    <cellStyle name="Comma 5 4 2 5 2 2" xfId="27673" xr:uid="{CBE1F8D5-22D2-441F-92CF-3DDFA5D5E197}"/>
    <cellStyle name="Comma 5 4 2 5 2 2 2" xfId="58497" xr:uid="{1524CA1D-F756-40A5-8545-A662BFFD68C3}"/>
    <cellStyle name="Comma 5 4 2 5 2 3" xfId="43087" xr:uid="{80D66B5A-83EC-46AB-B99F-51D5F93DA4BA}"/>
    <cellStyle name="Comma 5 4 2 5 3" xfId="19864" xr:uid="{06BEABCC-F2BF-44C3-8A2F-233C4A6CB260}"/>
    <cellStyle name="Comma 5 4 2 5 3 2" xfId="50688" xr:uid="{E6624200-3DCE-4DBE-AD35-A55B25468258}"/>
    <cellStyle name="Comma 5 4 2 5 4" xfId="35278" xr:uid="{0B0AD02E-F1C7-4D0E-B520-D912D1C640D3}"/>
    <cellStyle name="Comma 5 4 2 6" xfId="8459" xr:uid="{BDDFEF78-AEB4-4659-86C8-62A931E3D82A}"/>
    <cellStyle name="Comma 5 4 2 6 2" xfId="23870" xr:uid="{ABF4B771-9536-4A1D-8478-A520C9076D75}"/>
    <cellStyle name="Comma 5 4 2 6 2 2" xfId="54694" xr:uid="{52BA2E53-FDB0-4230-A09E-86439E2B45DC}"/>
    <cellStyle name="Comma 5 4 2 6 3" xfId="39284" xr:uid="{398B2200-A868-43AB-A272-F64E681B9406}"/>
    <cellStyle name="Comma 5 4 2 7" xfId="16061" xr:uid="{D6897004-48C6-4D7D-B3CA-0D0B606C2131}"/>
    <cellStyle name="Comma 5 4 2 7 2" xfId="46885" xr:uid="{83C6BBC1-10DB-4C9A-A3FB-F8C7DC58EB88}"/>
    <cellStyle name="Comma 5 4 2 8" xfId="31475" xr:uid="{7896CA2F-63BE-4B3D-9B2A-C703C20A3522}"/>
    <cellStyle name="Comma 5 4 3" xfId="439" xr:uid="{76A30402-32E8-476E-9E19-52FA0A5DA181}"/>
    <cellStyle name="Comma 5 4 3 2" xfId="1072" xr:uid="{2D6CC626-5094-4833-A205-37F11A2BC13C}"/>
    <cellStyle name="Comma 5 4 3 2 2" xfId="2971" xr:uid="{A0E858F9-EB36-40CB-B561-A9D25F317766}"/>
    <cellStyle name="Comma 5 4 3 2 2 2" xfId="6774" xr:uid="{4C270F3C-E6F8-4CBF-A01D-3CA5CC1DF1FF}"/>
    <cellStyle name="Comma 5 4 3 2 2 2 2" xfId="14585" xr:uid="{7EA327F2-BADA-48E6-8ABB-21912DD72BDA}"/>
    <cellStyle name="Comma 5 4 3 2 2 2 2 2" xfId="29996" xr:uid="{1A1866AF-B180-4E99-AE10-0D9972C9B9FD}"/>
    <cellStyle name="Comma 5 4 3 2 2 2 2 2 2" xfId="60820" xr:uid="{A22396FF-C38C-467D-A6C2-9EB475596CE0}"/>
    <cellStyle name="Comma 5 4 3 2 2 2 2 3" xfId="45410" xr:uid="{C50625C9-087D-45DB-AD8F-E1E8E4F8DFCF}"/>
    <cellStyle name="Comma 5 4 3 2 2 2 3" xfId="22187" xr:uid="{C7B71CB1-4FF5-400A-92BA-A8472D5E9D4A}"/>
    <cellStyle name="Comma 5 4 3 2 2 2 3 2" xfId="53011" xr:uid="{BFA7BCAD-3998-48A1-869F-B9D184D28E1D}"/>
    <cellStyle name="Comma 5 4 3 2 2 2 4" xfId="37601" xr:uid="{BEDE4139-8FEA-43E6-AEA0-A7FE721BB044}"/>
    <cellStyle name="Comma 5 4 3 2 2 3" xfId="10782" xr:uid="{B2429BFE-8322-41D1-A59B-F16F937859D8}"/>
    <cellStyle name="Comma 5 4 3 2 2 3 2" xfId="26193" xr:uid="{19DA5161-B3E6-4CDA-A9D2-4DF22893C2A0}"/>
    <cellStyle name="Comma 5 4 3 2 2 3 2 2" xfId="57017" xr:uid="{160D40AB-2991-474C-B99D-16E74DED91BE}"/>
    <cellStyle name="Comma 5 4 3 2 2 3 3" xfId="41607" xr:uid="{01F69D5D-3C11-46B3-973A-475E9CC14847}"/>
    <cellStyle name="Comma 5 4 3 2 2 4" xfId="18384" xr:uid="{B3F00E71-DC2D-402B-B495-77806628B39E}"/>
    <cellStyle name="Comma 5 4 3 2 2 4 2" xfId="49208" xr:uid="{BB04DAAB-7F52-4504-AF40-341D073E3F5B}"/>
    <cellStyle name="Comma 5 4 3 2 2 5" xfId="33798" xr:uid="{728BDDE9-38E7-4633-9282-F2FB939867D4}"/>
    <cellStyle name="Comma 5 4 3 2 3" xfId="4875" xr:uid="{FA4AAD6E-3BEE-4863-A02D-67F91BFE86BB}"/>
    <cellStyle name="Comma 5 4 3 2 3 2" xfId="12686" xr:uid="{EB31D5D5-DBFC-41D6-A506-CEC0BED9A3F2}"/>
    <cellStyle name="Comma 5 4 3 2 3 2 2" xfId="28097" xr:uid="{E86F9A57-C4A1-4573-8B4D-BB76188A56E1}"/>
    <cellStyle name="Comma 5 4 3 2 3 2 2 2" xfId="58921" xr:uid="{F20B963E-76A2-479E-846A-7E6ECCBC4FAB}"/>
    <cellStyle name="Comma 5 4 3 2 3 2 3" xfId="43511" xr:uid="{9DA3CDBA-2BDB-4CBA-B8E0-51EF1A519555}"/>
    <cellStyle name="Comma 5 4 3 2 3 3" xfId="20288" xr:uid="{14DAD602-2F88-4424-9230-5844094A3683}"/>
    <cellStyle name="Comma 5 4 3 2 3 3 2" xfId="51112" xr:uid="{6417CF61-3875-4159-A988-08112F558AF0}"/>
    <cellStyle name="Comma 5 4 3 2 3 4" xfId="35702" xr:uid="{B7BBC569-B4AC-446E-B93F-764E709B9742}"/>
    <cellStyle name="Comma 5 4 3 2 4" xfId="8883" xr:uid="{41D36851-8121-473F-AEE5-037C74ED191E}"/>
    <cellStyle name="Comma 5 4 3 2 4 2" xfId="24294" xr:uid="{F62117DA-19C6-417F-87D6-4212128AA892}"/>
    <cellStyle name="Comma 5 4 3 2 4 2 2" xfId="55118" xr:uid="{723223DD-2596-426F-8741-53D1581271A6}"/>
    <cellStyle name="Comma 5 4 3 2 4 3" xfId="39708" xr:uid="{0A096D01-6C0C-4C37-A613-0412EAAB2FFF}"/>
    <cellStyle name="Comma 5 4 3 2 5" xfId="16485" xr:uid="{80C20D28-6B8C-4749-BF6C-EB20A5C774E0}"/>
    <cellStyle name="Comma 5 4 3 2 5 2" xfId="47309" xr:uid="{E39262F7-CC80-41DE-AEA2-93D35B3EE70C}"/>
    <cellStyle name="Comma 5 4 3 2 6" xfId="31899" xr:uid="{025F270C-3EE4-4291-AB92-C03BD6B48AC0}"/>
    <cellStyle name="Comma 5 4 3 3" xfId="1705" xr:uid="{D637C717-7652-4D53-AD35-06E7B60226EF}"/>
    <cellStyle name="Comma 5 4 3 3 2" xfId="3604" xr:uid="{75432E97-A3B1-44DB-BD35-16BD363E50E7}"/>
    <cellStyle name="Comma 5 4 3 3 2 2" xfId="7407" xr:uid="{5AB1BE3D-3C2E-4D19-9F12-9DA11E857DB2}"/>
    <cellStyle name="Comma 5 4 3 3 2 2 2" xfId="15218" xr:uid="{FE82EB86-5C80-4A8A-8067-02B5E1C6E98B}"/>
    <cellStyle name="Comma 5 4 3 3 2 2 2 2" xfId="30629" xr:uid="{01800444-09D4-4CD3-ABB8-54160F6C3336}"/>
    <cellStyle name="Comma 5 4 3 3 2 2 2 2 2" xfId="61453" xr:uid="{C5C0F71A-37E1-4E8C-BCD5-0144A170F969}"/>
    <cellStyle name="Comma 5 4 3 3 2 2 2 3" xfId="46043" xr:uid="{35CA0A43-FB47-4D1E-8EF5-FA1D721BFFC4}"/>
    <cellStyle name="Comma 5 4 3 3 2 2 3" xfId="22820" xr:uid="{D20E797B-FDC3-4CDF-9D00-6BD9F8F222A9}"/>
    <cellStyle name="Comma 5 4 3 3 2 2 3 2" xfId="53644" xr:uid="{911FB73D-C9DE-44F3-B596-ECEF0819457C}"/>
    <cellStyle name="Comma 5 4 3 3 2 2 4" xfId="38234" xr:uid="{4AEC8BB8-F767-41AB-9D4B-6C4282FAA139}"/>
    <cellStyle name="Comma 5 4 3 3 2 3" xfId="11415" xr:uid="{C4BEF233-0E34-4A82-BA71-B389A09DB9BB}"/>
    <cellStyle name="Comma 5 4 3 3 2 3 2" xfId="26826" xr:uid="{3065ECC6-2221-4899-86F3-70E2CEFA9F66}"/>
    <cellStyle name="Comma 5 4 3 3 2 3 2 2" xfId="57650" xr:uid="{EA18F6F6-3866-453E-AFBA-BF28CB43F7A6}"/>
    <cellStyle name="Comma 5 4 3 3 2 3 3" xfId="42240" xr:uid="{068A5FB3-A403-49A6-A10D-4CF1DE6FAB48}"/>
    <cellStyle name="Comma 5 4 3 3 2 4" xfId="19017" xr:uid="{825DB952-4B34-4FA3-B8AA-68AB46E282A4}"/>
    <cellStyle name="Comma 5 4 3 3 2 4 2" xfId="49841" xr:uid="{39F16C73-F590-4012-B598-8CB24E43BA3A}"/>
    <cellStyle name="Comma 5 4 3 3 2 5" xfId="34431" xr:uid="{7A032889-634D-4FBE-BCF6-84A6E15D2261}"/>
    <cellStyle name="Comma 5 4 3 3 3" xfId="5508" xr:uid="{4516D832-50F6-4657-A4A4-470CB4F8B64D}"/>
    <cellStyle name="Comma 5 4 3 3 3 2" xfId="13319" xr:uid="{5634AA0E-CB94-4626-9C54-ECF556263BF4}"/>
    <cellStyle name="Comma 5 4 3 3 3 2 2" xfId="28730" xr:uid="{3AE12907-B0DC-40BC-B8F8-7AA4F4E6D1CC}"/>
    <cellStyle name="Comma 5 4 3 3 3 2 2 2" xfId="59554" xr:uid="{DC6E4F98-3856-4686-8786-AB24B61BCC9E}"/>
    <cellStyle name="Comma 5 4 3 3 3 2 3" xfId="44144" xr:uid="{CC760AF5-53BA-449B-977B-7444C9B66E06}"/>
    <cellStyle name="Comma 5 4 3 3 3 3" xfId="20921" xr:uid="{74FC519D-BDAB-4514-AAF6-601E4087EE33}"/>
    <cellStyle name="Comma 5 4 3 3 3 3 2" xfId="51745" xr:uid="{52D04F97-1439-4AC2-954D-3E59F07A8129}"/>
    <cellStyle name="Comma 5 4 3 3 3 4" xfId="36335" xr:uid="{E987835D-398F-44A1-A38D-EEC8BF90BD2F}"/>
    <cellStyle name="Comma 5 4 3 3 4" xfId="9516" xr:uid="{FD14A3E2-7FBF-49F7-ACF5-A5299B1BFCD2}"/>
    <cellStyle name="Comma 5 4 3 3 4 2" xfId="24927" xr:uid="{8C77FBA5-F7E3-4B81-B2A1-33EF750AE0C3}"/>
    <cellStyle name="Comma 5 4 3 3 4 2 2" xfId="55751" xr:uid="{7AB8B5F6-1CED-417D-AC5E-591084975305}"/>
    <cellStyle name="Comma 5 4 3 3 4 3" xfId="40341" xr:uid="{8BFFDC6D-2025-4BF9-BB87-2258357EDE3E}"/>
    <cellStyle name="Comma 5 4 3 3 5" xfId="17118" xr:uid="{FCACB83E-3E27-4C8D-9D37-85D9B24A0B95}"/>
    <cellStyle name="Comma 5 4 3 3 5 2" xfId="47942" xr:uid="{61010CC5-1748-465C-AEC5-58859DFE73DE}"/>
    <cellStyle name="Comma 5 4 3 3 6" xfId="32532" xr:uid="{C0449A40-8366-45DF-973B-06D23CE1D6FE}"/>
    <cellStyle name="Comma 5 4 3 4" xfId="2338" xr:uid="{048BD37C-42DD-45F9-BE61-852008BD1749}"/>
    <cellStyle name="Comma 5 4 3 4 2" xfId="6141" xr:uid="{75B3E348-9C4A-40DA-BB7D-FD8A3304980C}"/>
    <cellStyle name="Comma 5 4 3 4 2 2" xfId="13952" xr:uid="{F3498DDC-8D7E-4BF6-9FB8-5A386971D685}"/>
    <cellStyle name="Comma 5 4 3 4 2 2 2" xfId="29363" xr:uid="{F427CD62-A75D-4EFC-968C-AF7A0E103913}"/>
    <cellStyle name="Comma 5 4 3 4 2 2 2 2" xfId="60187" xr:uid="{6C3A03A8-671C-4E21-BC10-EB7DEA48A30E}"/>
    <cellStyle name="Comma 5 4 3 4 2 2 3" xfId="44777" xr:uid="{E6B8AF61-B353-428A-B179-DD5592F6A692}"/>
    <cellStyle name="Comma 5 4 3 4 2 3" xfId="21554" xr:uid="{A7C017EE-DE95-4FA4-8934-7847060F0C77}"/>
    <cellStyle name="Comma 5 4 3 4 2 3 2" xfId="52378" xr:uid="{DE550AA5-4D8D-45AA-B33F-6E7A87638488}"/>
    <cellStyle name="Comma 5 4 3 4 2 4" xfId="36968" xr:uid="{1F6644F5-F48F-49DD-A898-9AA55731CB2C}"/>
    <cellStyle name="Comma 5 4 3 4 3" xfId="10149" xr:uid="{A5C97F38-A902-402E-A9B4-B79F6D7462A1}"/>
    <cellStyle name="Comma 5 4 3 4 3 2" xfId="25560" xr:uid="{CDB8D77C-0895-477E-B50D-56405F65D916}"/>
    <cellStyle name="Comma 5 4 3 4 3 2 2" xfId="56384" xr:uid="{20E0DA12-EBEB-4CC4-BA37-C4E1CB2D41F4}"/>
    <cellStyle name="Comma 5 4 3 4 3 3" xfId="40974" xr:uid="{B5C7CF62-FABF-496E-B3B6-9D1E9126B4C3}"/>
    <cellStyle name="Comma 5 4 3 4 4" xfId="17751" xr:uid="{91D4BB1E-37CE-4B15-BCF2-2768E3E22B9B}"/>
    <cellStyle name="Comma 5 4 3 4 4 2" xfId="48575" xr:uid="{22E1FA3D-DB14-4E96-82A3-A0967AA7EF07}"/>
    <cellStyle name="Comma 5 4 3 4 5" xfId="33165" xr:uid="{0EA60048-2F90-49AC-AB0C-BEBE488CA6D3}"/>
    <cellStyle name="Comma 5 4 3 5" xfId="4242" xr:uid="{280C2FB9-111F-4B4C-9580-E5F38185C4E1}"/>
    <cellStyle name="Comma 5 4 3 5 2" xfId="12053" xr:uid="{1B9D383A-2E82-48EA-8F28-D95B4A9CB1CF}"/>
    <cellStyle name="Comma 5 4 3 5 2 2" xfId="27464" xr:uid="{934DACC9-337C-41BB-8A98-56B6651A1029}"/>
    <cellStyle name="Comma 5 4 3 5 2 2 2" xfId="58288" xr:uid="{63E73ACE-2A69-4F64-9923-40FCD65C553B}"/>
    <cellStyle name="Comma 5 4 3 5 2 3" xfId="42878" xr:uid="{6E00D8FD-CB2F-4523-9AD8-732B284B4EE1}"/>
    <cellStyle name="Comma 5 4 3 5 3" xfId="19655" xr:uid="{D542D6DB-6482-4092-8B5B-ABDD62E2DD49}"/>
    <cellStyle name="Comma 5 4 3 5 3 2" xfId="50479" xr:uid="{BF9FCBBE-F9CF-4FA1-8332-0F76A8C89562}"/>
    <cellStyle name="Comma 5 4 3 5 4" xfId="35069" xr:uid="{2A6361BC-E2BA-4345-967B-34BF022BF98C}"/>
    <cellStyle name="Comma 5 4 3 6" xfId="8250" xr:uid="{40628D84-E9C9-4B67-8314-0D8FFD1068F3}"/>
    <cellStyle name="Comma 5 4 3 6 2" xfId="23661" xr:uid="{71122D86-3D9A-417A-A6EE-69565E455F5F}"/>
    <cellStyle name="Comma 5 4 3 6 2 2" xfId="54485" xr:uid="{6F4D6D54-99CD-40DE-AE83-D2349BEF0696}"/>
    <cellStyle name="Comma 5 4 3 6 3" xfId="39075" xr:uid="{24E4C33B-1F75-4218-9215-D3FB4B3EA3C6}"/>
    <cellStyle name="Comma 5 4 3 7" xfId="15852" xr:uid="{C58B2333-73BB-4F31-A7D3-FE267A7A23D4}"/>
    <cellStyle name="Comma 5 4 3 7 2" xfId="46676" xr:uid="{A321D9BE-E4D1-475D-97AA-9B436CE2B0EA}"/>
    <cellStyle name="Comma 5 4 3 8" xfId="31266" xr:uid="{E8DF099D-C6AD-4B04-B848-9FB0F7EA060D}"/>
    <cellStyle name="Comma 5 4 4" xfId="859" xr:uid="{7D3D3851-F52D-41D5-A93E-DA4513B66501}"/>
    <cellStyle name="Comma 5 4 4 2" xfId="2758" xr:uid="{066EAD97-285C-4893-A604-09BF1342ECC1}"/>
    <cellStyle name="Comma 5 4 4 2 2" xfId="6561" xr:uid="{04A78A9C-D138-4929-919A-CCBEC51E2081}"/>
    <cellStyle name="Comma 5 4 4 2 2 2" xfId="14372" xr:uid="{833C8BB1-4A8A-4653-8074-257E92FE358A}"/>
    <cellStyle name="Comma 5 4 4 2 2 2 2" xfId="29783" xr:uid="{0142D1FE-68F0-4E74-B464-B4E8CA885349}"/>
    <cellStyle name="Comma 5 4 4 2 2 2 2 2" xfId="60607" xr:uid="{6977E467-2494-4BA5-A50C-A0CE15418115}"/>
    <cellStyle name="Comma 5 4 4 2 2 2 3" xfId="45197" xr:uid="{71E3F738-107D-4197-B1E3-4BD6EB6EB968}"/>
    <cellStyle name="Comma 5 4 4 2 2 3" xfId="21974" xr:uid="{637CB775-B81B-4C8C-ABB4-B896CBDFF1CE}"/>
    <cellStyle name="Comma 5 4 4 2 2 3 2" xfId="52798" xr:uid="{B6D8CE9E-9001-4199-BF53-71365CE431B3}"/>
    <cellStyle name="Comma 5 4 4 2 2 4" xfId="37388" xr:uid="{AAC11DEE-9FD4-4F36-B768-C7B60537549F}"/>
    <cellStyle name="Comma 5 4 4 2 3" xfId="10569" xr:uid="{EE0D9E39-8F53-4351-8A64-CCFD0520A406}"/>
    <cellStyle name="Comma 5 4 4 2 3 2" xfId="25980" xr:uid="{2C257C5F-993C-47A1-83D2-0A458815FDAB}"/>
    <cellStyle name="Comma 5 4 4 2 3 2 2" xfId="56804" xr:uid="{52EFCF6B-247F-490E-AF50-3EF6816BFB7C}"/>
    <cellStyle name="Comma 5 4 4 2 3 3" xfId="41394" xr:uid="{D469543E-6E7F-4439-9D86-A273FA1BF835}"/>
    <cellStyle name="Comma 5 4 4 2 4" xfId="18171" xr:uid="{02A5FEDD-33F8-4A6C-8AD4-5CD466214213}"/>
    <cellStyle name="Comma 5 4 4 2 4 2" xfId="48995" xr:uid="{1D0FBEA1-FFC9-4B5C-A076-86D659AC46AA}"/>
    <cellStyle name="Comma 5 4 4 2 5" xfId="33585" xr:uid="{7BF84E8D-E458-4C3D-A642-C7C4C36600D0}"/>
    <cellStyle name="Comma 5 4 4 3" xfId="4662" xr:uid="{D46C06CB-C2DA-4E58-80D7-E1F79893DAF7}"/>
    <cellStyle name="Comma 5 4 4 3 2" xfId="12473" xr:uid="{CE99A651-1156-46DB-A461-F71D69E65AF0}"/>
    <cellStyle name="Comma 5 4 4 3 2 2" xfId="27884" xr:uid="{657E874B-0437-46AC-8892-600BC048BFCE}"/>
    <cellStyle name="Comma 5 4 4 3 2 2 2" xfId="58708" xr:uid="{B21C8B9D-E4AD-4AC0-B008-D433E2B00A1C}"/>
    <cellStyle name="Comma 5 4 4 3 2 3" xfId="43298" xr:uid="{BBE50C61-C5E4-484F-95FF-F8BA2BEE39C8}"/>
    <cellStyle name="Comma 5 4 4 3 3" xfId="20075" xr:uid="{33B49990-1907-4A23-905C-BF176C287A80}"/>
    <cellStyle name="Comma 5 4 4 3 3 2" xfId="50899" xr:uid="{73154A58-1513-4982-B520-5EFAE594CD53}"/>
    <cellStyle name="Comma 5 4 4 3 4" xfId="35489" xr:uid="{18B27F83-924E-47EE-A9A3-6612AF94FD34}"/>
    <cellStyle name="Comma 5 4 4 4" xfId="8670" xr:uid="{3761F834-A4CF-479C-B028-02D1799503E3}"/>
    <cellStyle name="Comma 5 4 4 4 2" xfId="24081" xr:uid="{55E17505-D512-483D-BDC5-6595E94242AA}"/>
    <cellStyle name="Comma 5 4 4 4 2 2" xfId="54905" xr:uid="{06C5004C-1CF7-4C45-B68E-C7181C49B484}"/>
    <cellStyle name="Comma 5 4 4 4 3" xfId="39495" xr:uid="{C41DAD8F-52CF-46B0-9BD1-1B0D00191A1C}"/>
    <cellStyle name="Comma 5 4 4 5" xfId="16272" xr:uid="{5FD52085-50E6-4DC6-96F7-42B7FFB89AA7}"/>
    <cellStyle name="Comma 5 4 4 5 2" xfId="47096" xr:uid="{F8DF1691-A1F0-444E-8C39-ECED452FEDCC}"/>
    <cellStyle name="Comma 5 4 4 6" xfId="31686" xr:uid="{23978866-F863-4B83-A13D-14B1B0D31B9F}"/>
    <cellStyle name="Comma 5 4 5" xfId="1492" xr:uid="{4AD590F3-E23C-4CF4-9701-C2940A4918F8}"/>
    <cellStyle name="Comma 5 4 5 2" xfId="3391" xr:uid="{DDEA9564-2F94-4CDE-9A2D-231877A0EC28}"/>
    <cellStyle name="Comma 5 4 5 2 2" xfId="7194" xr:uid="{16D81FAD-A137-471F-B1B8-364B47F92B45}"/>
    <cellStyle name="Comma 5 4 5 2 2 2" xfId="15005" xr:uid="{0EF131AC-D81C-471E-9956-0F8BABD372A8}"/>
    <cellStyle name="Comma 5 4 5 2 2 2 2" xfId="30416" xr:uid="{DF5FEDD1-A928-493A-B7C8-32D6B12C2728}"/>
    <cellStyle name="Comma 5 4 5 2 2 2 2 2" xfId="61240" xr:uid="{16EA0079-DF06-455D-B945-9589FF17AD6C}"/>
    <cellStyle name="Comma 5 4 5 2 2 2 3" xfId="45830" xr:uid="{3F9A0DAF-7F64-4C4F-B70A-DEEDC61F24D0}"/>
    <cellStyle name="Comma 5 4 5 2 2 3" xfId="22607" xr:uid="{76E61C2E-03A3-4288-BC30-112F313E9812}"/>
    <cellStyle name="Comma 5 4 5 2 2 3 2" xfId="53431" xr:uid="{B3A48BCF-5F6E-435B-ABA0-900FF47A9953}"/>
    <cellStyle name="Comma 5 4 5 2 2 4" xfId="38021" xr:uid="{22A7D750-6FF2-4A53-A799-646C1E190CD2}"/>
    <cellStyle name="Comma 5 4 5 2 3" xfId="11202" xr:uid="{E47224E8-FC18-4F78-9124-FAF82A7A421A}"/>
    <cellStyle name="Comma 5 4 5 2 3 2" xfId="26613" xr:uid="{322C0230-CEA4-4382-A466-DFA510038141}"/>
    <cellStyle name="Comma 5 4 5 2 3 2 2" xfId="57437" xr:uid="{C2A3E0AE-2E21-41E3-86C5-21ADBB62000E}"/>
    <cellStyle name="Comma 5 4 5 2 3 3" xfId="42027" xr:uid="{160EF21B-FFE7-4E4A-848B-EE71AB8C119C}"/>
    <cellStyle name="Comma 5 4 5 2 4" xfId="18804" xr:uid="{CC234287-31F2-4545-88CD-F0EB789D07E7}"/>
    <cellStyle name="Comma 5 4 5 2 4 2" xfId="49628" xr:uid="{19251A49-ACAC-4C59-9209-8ABC1BEC8B2B}"/>
    <cellStyle name="Comma 5 4 5 2 5" xfId="34218" xr:uid="{C09A280B-EDDD-4771-9CE4-128CECE2915F}"/>
    <cellStyle name="Comma 5 4 5 3" xfId="5295" xr:uid="{D55815DA-F203-476E-80AD-004AC745BBCD}"/>
    <cellStyle name="Comma 5 4 5 3 2" xfId="13106" xr:uid="{729B9F68-2867-493B-B4BC-AE0CF1354CC2}"/>
    <cellStyle name="Comma 5 4 5 3 2 2" xfId="28517" xr:uid="{8620EA25-2FE6-41F6-9C8B-DCBA10332624}"/>
    <cellStyle name="Comma 5 4 5 3 2 2 2" xfId="59341" xr:uid="{BD392742-C837-4F9E-89E8-42AA3D27480E}"/>
    <cellStyle name="Comma 5 4 5 3 2 3" xfId="43931" xr:uid="{5C920298-7E18-4C62-B1A9-A14787827050}"/>
    <cellStyle name="Comma 5 4 5 3 3" xfId="20708" xr:uid="{35A0F895-61B7-467E-AB1A-F018131BE0AE}"/>
    <cellStyle name="Comma 5 4 5 3 3 2" xfId="51532" xr:uid="{CC36441C-58ED-48FC-99C4-219EAC0FB26A}"/>
    <cellStyle name="Comma 5 4 5 3 4" xfId="36122" xr:uid="{A60735D8-EF64-42AF-ADAA-6266F84B2789}"/>
    <cellStyle name="Comma 5 4 5 4" xfId="9303" xr:uid="{8E4CA594-05E4-477F-BBED-5173C0F08030}"/>
    <cellStyle name="Comma 5 4 5 4 2" xfId="24714" xr:uid="{0C38CA7E-4D28-4046-9862-75C3667AD229}"/>
    <cellStyle name="Comma 5 4 5 4 2 2" xfId="55538" xr:uid="{DBD8F0CF-66D0-4843-8181-5BCB30C922BD}"/>
    <cellStyle name="Comma 5 4 5 4 3" xfId="40128" xr:uid="{E3F99B82-E52A-43B3-86E4-C2B194C79DD8}"/>
    <cellStyle name="Comma 5 4 5 5" xfId="16905" xr:uid="{3EDA4EDC-EF44-4280-A0EA-AC6B379E06CF}"/>
    <cellStyle name="Comma 5 4 5 5 2" xfId="47729" xr:uid="{9DE0D6F0-A748-4528-ADEF-C2B96B4C1591}"/>
    <cellStyle name="Comma 5 4 5 6" xfId="32319" xr:uid="{02C873A4-E16D-4FCE-9E4B-8DB44906040E}"/>
    <cellStyle name="Comma 5 4 6" xfId="2125" xr:uid="{D2D58419-5B74-454A-A61C-518D3B66739A}"/>
    <cellStyle name="Comma 5 4 6 2" xfId="5928" xr:uid="{27AC5D93-32B0-4910-98C5-355F7A1F1495}"/>
    <cellStyle name="Comma 5 4 6 2 2" xfId="13739" xr:uid="{64F0ABA4-52F0-458F-A05C-8388C1C4B97D}"/>
    <cellStyle name="Comma 5 4 6 2 2 2" xfId="29150" xr:uid="{EF426137-96C9-4676-9248-CE4626FDA508}"/>
    <cellStyle name="Comma 5 4 6 2 2 2 2" xfId="59974" xr:uid="{1972CE61-6CE6-4B60-99DF-88B3B4DCE8E0}"/>
    <cellStyle name="Comma 5 4 6 2 2 3" xfId="44564" xr:uid="{64A110CA-9116-4421-B649-4F6090E6D8D8}"/>
    <cellStyle name="Comma 5 4 6 2 3" xfId="21341" xr:uid="{B7A02E2C-3AC8-492D-8173-1E5A5CD0DA01}"/>
    <cellStyle name="Comma 5 4 6 2 3 2" xfId="52165" xr:uid="{3B6BB2B1-9EF5-41D4-9255-3355B269AFB0}"/>
    <cellStyle name="Comma 5 4 6 2 4" xfId="36755" xr:uid="{D0306FE0-08BA-43EB-80AA-33AF4614A7A0}"/>
    <cellStyle name="Comma 5 4 6 3" xfId="9936" xr:uid="{AB554BF4-1E6E-4FC6-9B2F-2E97413959CC}"/>
    <cellStyle name="Comma 5 4 6 3 2" xfId="25347" xr:uid="{7B1032E6-7731-42A9-B4C9-56C20405544C}"/>
    <cellStyle name="Comma 5 4 6 3 2 2" xfId="56171" xr:uid="{4B6EDBAC-1D3D-4510-A89D-EBAEDA023730}"/>
    <cellStyle name="Comma 5 4 6 3 3" xfId="40761" xr:uid="{29F0EAED-B0E4-4024-B76C-C326473B6460}"/>
    <cellStyle name="Comma 5 4 6 4" xfId="17538" xr:uid="{4DF70EAA-A961-4FFB-8FBF-BFA9C0026D1F}"/>
    <cellStyle name="Comma 5 4 6 4 2" xfId="48362" xr:uid="{BC32C6FC-F81C-42FD-A6B3-1E9C32FF58CD}"/>
    <cellStyle name="Comma 5 4 6 5" xfId="32952" xr:uid="{19716FBE-7A8F-46F4-9323-49C41C2EA8AD}"/>
    <cellStyle name="Comma 5 4 7" xfId="4029" xr:uid="{086DA6A9-AAE3-469F-9211-A2BA5872F7B1}"/>
    <cellStyle name="Comma 5 4 7 2" xfId="11840" xr:uid="{0E419E64-4210-4B29-994C-6326ECA85F04}"/>
    <cellStyle name="Comma 5 4 7 2 2" xfId="27251" xr:uid="{5D8E91BB-370D-40F6-9B68-08857EC93704}"/>
    <cellStyle name="Comma 5 4 7 2 2 2" xfId="58075" xr:uid="{ACDA0E8A-2E35-405A-A7A8-A09D0BF79FE2}"/>
    <cellStyle name="Comma 5 4 7 2 3" xfId="42665" xr:uid="{43EB9DA3-C7B2-43BF-8371-6B8FAD23A93F}"/>
    <cellStyle name="Comma 5 4 7 3" xfId="19442" xr:uid="{726B073C-61A2-4305-9B79-99B4CF19178B}"/>
    <cellStyle name="Comma 5 4 7 3 2" xfId="50266" xr:uid="{EA212B61-C734-4D17-AFE0-96110B17544E}"/>
    <cellStyle name="Comma 5 4 7 4" xfId="34856" xr:uid="{0F7E1497-2FAF-4CDE-B110-42D3E2C2897E}"/>
    <cellStyle name="Comma 5 4 8" xfId="8037" xr:uid="{776FB7F5-468C-4F57-A1C5-D1E16D00522A}"/>
    <cellStyle name="Comma 5 4 8 2" xfId="23448" xr:uid="{61DB49D0-3637-49F4-B225-24BF1E6231C3}"/>
    <cellStyle name="Comma 5 4 8 2 2" xfId="54272" xr:uid="{99D6420C-B3F0-4079-AE65-CB5DE3E71F0F}"/>
    <cellStyle name="Comma 5 4 8 3" xfId="38862" xr:uid="{75C048E9-3D42-4273-89FB-53AC4F70E75A}"/>
    <cellStyle name="Comma 5 4 9" xfId="7828" xr:uid="{BA6F4DE6-392F-4779-8FB1-2AAC4A3E2503}"/>
    <cellStyle name="Comma 5 4 9 2" xfId="23239" xr:uid="{C2DFBDE8-74FC-47EE-983A-51004396CF8A}"/>
    <cellStyle name="Comma 5 4 9 2 2" xfId="54063" xr:uid="{79A63AE9-C872-4472-846D-9546AFCDCDF3}"/>
    <cellStyle name="Comma 5 4 9 3" xfId="38653" xr:uid="{9C661E87-0474-4419-BCE9-C4F5B67D1FEB}"/>
    <cellStyle name="Comma 5 5" xfId="145" xr:uid="{33C163F4-E550-4CC3-839D-F5CFC6D71789}"/>
    <cellStyle name="Comma 5 5 10" xfId="15559" xr:uid="{BC509091-64F8-4A34-ACBA-B180AC4E7B20}"/>
    <cellStyle name="Comma 5 5 10 2" xfId="46383" xr:uid="{9C98F791-4FA7-40D7-BC03-FFD846FB5C19}"/>
    <cellStyle name="Comma 5 5 11" xfId="30973" xr:uid="{CB26391E-E8F0-43E3-A0EE-363E21F04553}"/>
    <cellStyle name="Comma 5 5 2" xfId="568" xr:uid="{7A8A716D-B043-4929-A585-854A3A60036C}"/>
    <cellStyle name="Comma 5 5 2 2" xfId="1201" xr:uid="{A69773C3-14B5-4F6C-BFDC-730CB0141251}"/>
    <cellStyle name="Comma 5 5 2 2 2" xfId="3100" xr:uid="{7BF872BB-1063-4668-9981-D6B95573B41E}"/>
    <cellStyle name="Comma 5 5 2 2 2 2" xfId="6903" xr:uid="{909E1927-73B5-4EC9-913F-660CD25675FD}"/>
    <cellStyle name="Comma 5 5 2 2 2 2 2" xfId="14714" xr:uid="{D957A051-3BDC-4D2A-812A-CAB4D279F0E2}"/>
    <cellStyle name="Comma 5 5 2 2 2 2 2 2" xfId="30125" xr:uid="{A7165EB4-E190-4D80-B7AD-F955B5AC1B1E}"/>
    <cellStyle name="Comma 5 5 2 2 2 2 2 2 2" xfId="60949" xr:uid="{9073B8D1-1AA3-4D45-983E-17FB9DE1F85A}"/>
    <cellStyle name="Comma 5 5 2 2 2 2 2 3" xfId="45539" xr:uid="{3CCA83EA-7C6F-4382-9EBC-2443B6DCABB3}"/>
    <cellStyle name="Comma 5 5 2 2 2 2 3" xfId="22316" xr:uid="{EB3FD015-DDB4-410C-977B-F7ED2F31C2A8}"/>
    <cellStyle name="Comma 5 5 2 2 2 2 3 2" xfId="53140" xr:uid="{559EC5E5-1219-4CFD-9261-4CA4FBDE394F}"/>
    <cellStyle name="Comma 5 5 2 2 2 2 4" xfId="37730" xr:uid="{9ACA1B45-DAC6-4665-9A73-9F8878E373FE}"/>
    <cellStyle name="Comma 5 5 2 2 2 3" xfId="10911" xr:uid="{82A550D3-A538-4A09-9E12-8C6E851B3681}"/>
    <cellStyle name="Comma 5 5 2 2 2 3 2" xfId="26322" xr:uid="{3550E05D-4C98-4A16-85CD-BE73886D326B}"/>
    <cellStyle name="Comma 5 5 2 2 2 3 2 2" xfId="57146" xr:uid="{1E9E6F1B-AD43-4341-9AA4-C9524F115BB5}"/>
    <cellStyle name="Comma 5 5 2 2 2 3 3" xfId="41736" xr:uid="{8FE2C3EC-D9FA-4681-B38B-96DC37656289}"/>
    <cellStyle name="Comma 5 5 2 2 2 4" xfId="18513" xr:uid="{46916E64-DD2F-423A-8B19-7A07DBD4B9DC}"/>
    <cellStyle name="Comma 5 5 2 2 2 4 2" xfId="49337" xr:uid="{51DABF57-521C-4D15-84BC-AADDEB182199}"/>
    <cellStyle name="Comma 5 5 2 2 2 5" xfId="33927" xr:uid="{7854CDBA-9CF9-45E5-B9DC-1CC7F3A54356}"/>
    <cellStyle name="Comma 5 5 2 2 3" xfId="5004" xr:uid="{5AAD91D7-F36F-41CB-A6C2-A466945834E6}"/>
    <cellStyle name="Comma 5 5 2 2 3 2" xfId="12815" xr:uid="{CA765F50-7E67-4AA0-BBB6-93B8EED0295F}"/>
    <cellStyle name="Comma 5 5 2 2 3 2 2" xfId="28226" xr:uid="{2FF20165-0F82-45E6-8738-A6AC8273D41D}"/>
    <cellStyle name="Comma 5 5 2 2 3 2 2 2" xfId="59050" xr:uid="{13BBAB5A-9553-40A3-AA72-52F86B85A311}"/>
    <cellStyle name="Comma 5 5 2 2 3 2 3" xfId="43640" xr:uid="{A0327648-3D23-4598-B0BA-8764B137EC5B}"/>
    <cellStyle name="Comma 5 5 2 2 3 3" xfId="20417" xr:uid="{F4A63F3B-7CD0-41CA-879F-0E63E91EF9FE}"/>
    <cellStyle name="Comma 5 5 2 2 3 3 2" xfId="51241" xr:uid="{5A86421B-F21D-4D10-9BF0-B8B82EC6B043}"/>
    <cellStyle name="Comma 5 5 2 2 3 4" xfId="35831" xr:uid="{A2A1B262-FC96-4D9F-9CA7-29773A62028D}"/>
    <cellStyle name="Comma 5 5 2 2 4" xfId="9012" xr:uid="{6A19C4F0-407B-41DF-902C-C6409CF6A9A3}"/>
    <cellStyle name="Comma 5 5 2 2 4 2" xfId="24423" xr:uid="{6EC39884-C4D9-49D3-89FE-CCE06B0F3038}"/>
    <cellStyle name="Comma 5 5 2 2 4 2 2" xfId="55247" xr:uid="{A2B8114C-E13D-41E8-8E8F-7999185C3BA9}"/>
    <cellStyle name="Comma 5 5 2 2 4 3" xfId="39837" xr:uid="{8E886C60-DCF8-44B3-857A-9EE1A575E877}"/>
    <cellStyle name="Comma 5 5 2 2 5" xfId="16614" xr:uid="{CBFE7C20-1C74-404D-BDE0-071F8B38FE2F}"/>
    <cellStyle name="Comma 5 5 2 2 5 2" xfId="47438" xr:uid="{C0B713EF-C438-4490-9549-B94CBD0CBA9C}"/>
    <cellStyle name="Comma 5 5 2 2 6" xfId="32028" xr:uid="{CE22DA4D-9A03-4AB4-904C-F0AD7A90681B}"/>
    <cellStyle name="Comma 5 5 2 3" xfId="1834" xr:uid="{C5B150CC-0B6D-48E3-86A8-A1C48570C270}"/>
    <cellStyle name="Comma 5 5 2 3 2" xfId="3733" xr:uid="{F5EDEBA9-90BA-4BB1-B40A-CD93D5B18D7E}"/>
    <cellStyle name="Comma 5 5 2 3 2 2" xfId="7536" xr:uid="{DBD8A18F-5A27-4145-BC30-75AFEBF9DD22}"/>
    <cellStyle name="Comma 5 5 2 3 2 2 2" xfId="15347" xr:uid="{16760BAE-0A43-4666-AF03-8A5CD18598EC}"/>
    <cellStyle name="Comma 5 5 2 3 2 2 2 2" xfId="30758" xr:uid="{A95EF765-57B8-45F0-9A22-36EC468D7E61}"/>
    <cellStyle name="Comma 5 5 2 3 2 2 2 2 2" xfId="61582" xr:uid="{F81C16CB-C98D-4F2B-ACEF-829013A5ADDE}"/>
    <cellStyle name="Comma 5 5 2 3 2 2 2 3" xfId="46172" xr:uid="{86CB5B98-34F4-45A7-853A-B3B6C798726E}"/>
    <cellStyle name="Comma 5 5 2 3 2 2 3" xfId="22949" xr:uid="{2057B92A-E705-45F1-9560-A9087AEB5CC6}"/>
    <cellStyle name="Comma 5 5 2 3 2 2 3 2" xfId="53773" xr:uid="{231C1AE1-4D4C-4789-8C83-662FC9516E1A}"/>
    <cellStyle name="Comma 5 5 2 3 2 2 4" xfId="38363" xr:uid="{D9DCC823-FBEB-463D-8E82-646B2F212BF1}"/>
    <cellStyle name="Comma 5 5 2 3 2 3" xfId="11544" xr:uid="{5F4A4015-002F-4C7F-AA67-8E98272A97F9}"/>
    <cellStyle name="Comma 5 5 2 3 2 3 2" xfId="26955" xr:uid="{BF0BAC44-DABE-40D2-96B7-D84AB84EBE32}"/>
    <cellStyle name="Comma 5 5 2 3 2 3 2 2" xfId="57779" xr:uid="{8B5C4E7F-C466-4825-A383-66F8EA161E60}"/>
    <cellStyle name="Comma 5 5 2 3 2 3 3" xfId="42369" xr:uid="{23313163-603D-4DD0-BE70-C435AD91F092}"/>
    <cellStyle name="Comma 5 5 2 3 2 4" xfId="19146" xr:uid="{C615969E-10E6-4CCC-A4C8-B7A964C4D0CE}"/>
    <cellStyle name="Comma 5 5 2 3 2 4 2" xfId="49970" xr:uid="{844DC03B-C8C2-46CC-8F49-5D7FB721185B}"/>
    <cellStyle name="Comma 5 5 2 3 2 5" xfId="34560" xr:uid="{6993F002-AEFC-4016-AFAF-D50052FAD3C8}"/>
    <cellStyle name="Comma 5 5 2 3 3" xfId="5637" xr:uid="{F113ECA6-8996-4BE3-9476-9DD0A3C77FEA}"/>
    <cellStyle name="Comma 5 5 2 3 3 2" xfId="13448" xr:uid="{EC697BF7-5834-41FD-851E-865077AE5CED}"/>
    <cellStyle name="Comma 5 5 2 3 3 2 2" xfId="28859" xr:uid="{CB427605-2109-45FD-8DC9-C66312587CB7}"/>
    <cellStyle name="Comma 5 5 2 3 3 2 2 2" xfId="59683" xr:uid="{F85A03C0-B406-4694-A250-9BC0A0A6CFF4}"/>
    <cellStyle name="Comma 5 5 2 3 3 2 3" xfId="44273" xr:uid="{82467BC4-99DA-4E40-AAB1-5C4EE4CD65C3}"/>
    <cellStyle name="Comma 5 5 2 3 3 3" xfId="21050" xr:uid="{8F98D256-E656-40AB-8412-AFDBFCE96ABF}"/>
    <cellStyle name="Comma 5 5 2 3 3 3 2" xfId="51874" xr:uid="{A62DE5E3-3AC1-415D-84B6-F8051D89A5C7}"/>
    <cellStyle name="Comma 5 5 2 3 3 4" xfId="36464" xr:uid="{1CA05664-1EF2-4A2F-9E11-F5689F03DA04}"/>
    <cellStyle name="Comma 5 5 2 3 4" xfId="9645" xr:uid="{DDC1BBC7-45AA-49C9-9546-FC643E59F091}"/>
    <cellStyle name="Comma 5 5 2 3 4 2" xfId="25056" xr:uid="{83445B59-E7D3-4043-8CD9-1B92948BAF52}"/>
    <cellStyle name="Comma 5 5 2 3 4 2 2" xfId="55880" xr:uid="{AB3F33DE-E60F-4670-822A-AF0708246AE7}"/>
    <cellStyle name="Comma 5 5 2 3 4 3" xfId="40470" xr:uid="{59508DBF-3C72-409C-A029-250B1BAFB68F}"/>
    <cellStyle name="Comma 5 5 2 3 5" xfId="17247" xr:uid="{9FBB4712-913C-4C74-8AB2-A594B1B079C3}"/>
    <cellStyle name="Comma 5 5 2 3 5 2" xfId="48071" xr:uid="{B7F06520-55EB-4E73-BA58-93BDEF736222}"/>
    <cellStyle name="Comma 5 5 2 3 6" xfId="32661" xr:uid="{CD63AF20-682D-457B-904A-DFE209AE7063}"/>
    <cellStyle name="Comma 5 5 2 4" xfId="2467" xr:uid="{53D01D62-BD2E-4BAE-B212-62DF829B4F3D}"/>
    <cellStyle name="Comma 5 5 2 4 2" xfId="6270" xr:uid="{08AA84B3-EC58-4696-851A-B48646B93B12}"/>
    <cellStyle name="Comma 5 5 2 4 2 2" xfId="14081" xr:uid="{2A50A723-D95B-4284-8156-8C6D40EF2B9B}"/>
    <cellStyle name="Comma 5 5 2 4 2 2 2" xfId="29492" xr:uid="{8D8927E2-F8E3-484D-ADDA-E1F12C0965E2}"/>
    <cellStyle name="Comma 5 5 2 4 2 2 2 2" xfId="60316" xr:uid="{AD3540D4-95FE-412D-83E9-A033AC868113}"/>
    <cellStyle name="Comma 5 5 2 4 2 2 3" xfId="44906" xr:uid="{A583F25E-CA06-4552-BDBE-FD4A5526D141}"/>
    <cellStyle name="Comma 5 5 2 4 2 3" xfId="21683" xr:uid="{8B1BA761-6370-4523-96FE-241493A3070E}"/>
    <cellStyle name="Comma 5 5 2 4 2 3 2" xfId="52507" xr:uid="{E276E88A-86C8-49A2-A885-8EEB03F40CF4}"/>
    <cellStyle name="Comma 5 5 2 4 2 4" xfId="37097" xr:uid="{21684837-040B-46C3-A1F6-48BFA81E6349}"/>
    <cellStyle name="Comma 5 5 2 4 3" xfId="10278" xr:uid="{4FCC3A3D-0EC5-44B8-B0AE-9DBF09D99535}"/>
    <cellStyle name="Comma 5 5 2 4 3 2" xfId="25689" xr:uid="{5A1F3FA0-CE5F-4B18-B000-70C68D24D58B}"/>
    <cellStyle name="Comma 5 5 2 4 3 2 2" xfId="56513" xr:uid="{FB76C0E3-19CC-428A-A92B-135548179233}"/>
    <cellStyle name="Comma 5 5 2 4 3 3" xfId="41103" xr:uid="{4299AB9E-A062-47F4-A109-35567D6E6EB6}"/>
    <cellStyle name="Comma 5 5 2 4 4" xfId="17880" xr:uid="{9BAB1EB6-0196-4DFB-8A7E-84C590745935}"/>
    <cellStyle name="Comma 5 5 2 4 4 2" xfId="48704" xr:uid="{48518217-3800-427E-B6B2-7846A858C99A}"/>
    <cellStyle name="Comma 5 5 2 4 5" xfId="33294" xr:uid="{86E39E25-A700-465A-9E12-9703B2784A47}"/>
    <cellStyle name="Comma 5 5 2 5" xfId="4371" xr:uid="{CA590308-B77E-45E8-BB55-5130DA017090}"/>
    <cellStyle name="Comma 5 5 2 5 2" xfId="12182" xr:uid="{D117CF58-FA76-4BD1-8C0F-7B7ADD143137}"/>
    <cellStyle name="Comma 5 5 2 5 2 2" xfId="27593" xr:uid="{06FC65B7-6F89-46E2-9E96-6FCB81AE25F6}"/>
    <cellStyle name="Comma 5 5 2 5 2 2 2" xfId="58417" xr:uid="{CB1F84A2-0F37-432E-BC0F-514C7B5905D5}"/>
    <cellStyle name="Comma 5 5 2 5 2 3" xfId="43007" xr:uid="{DDEC9687-0F84-4C39-A35D-8ED4D521B1DF}"/>
    <cellStyle name="Comma 5 5 2 5 3" xfId="19784" xr:uid="{B128F3C5-BD88-4D38-AAF8-5682211407A8}"/>
    <cellStyle name="Comma 5 5 2 5 3 2" xfId="50608" xr:uid="{ABFB54A2-C6E2-40CD-B8EE-A955ACA42972}"/>
    <cellStyle name="Comma 5 5 2 5 4" xfId="35198" xr:uid="{F706CC00-1AA3-4D65-A5B5-3F7F660B11AF}"/>
    <cellStyle name="Comma 5 5 2 6" xfId="8379" xr:uid="{90AC57BA-6827-481F-8135-8CC465197C0C}"/>
    <cellStyle name="Comma 5 5 2 6 2" xfId="23790" xr:uid="{B17ABCD9-5DF3-4AE9-A164-94F73A231204}"/>
    <cellStyle name="Comma 5 5 2 6 2 2" xfId="54614" xr:uid="{B883398D-9AF3-46D3-BCF6-2DEF5EC1308E}"/>
    <cellStyle name="Comma 5 5 2 6 3" xfId="39204" xr:uid="{7FF3C78B-210F-4505-B36E-D53F77FE3C60}"/>
    <cellStyle name="Comma 5 5 2 7" xfId="15981" xr:uid="{7AC2FF71-D1CF-4D36-9D38-BEF66D2105F9}"/>
    <cellStyle name="Comma 5 5 2 7 2" xfId="46805" xr:uid="{5C795170-5826-4AED-9A4E-F96CEFC3D28D}"/>
    <cellStyle name="Comma 5 5 2 8" xfId="31395" xr:uid="{837761F6-3F83-4850-BCC5-241DD35E0303}"/>
    <cellStyle name="Comma 5 5 3" xfId="359" xr:uid="{D8834E0B-0D3E-414F-81E3-17E63EDD0C8B}"/>
    <cellStyle name="Comma 5 5 3 2" xfId="992" xr:uid="{CA543174-45D4-46C8-9830-26B7B454D006}"/>
    <cellStyle name="Comma 5 5 3 2 2" xfId="2891" xr:uid="{5E3F60BA-2B65-4B63-A509-E3E1F7878457}"/>
    <cellStyle name="Comma 5 5 3 2 2 2" xfId="6694" xr:uid="{41E17628-28E5-4711-89B8-450D884E0FCC}"/>
    <cellStyle name="Comma 5 5 3 2 2 2 2" xfId="14505" xr:uid="{B3A4E9EF-A332-4197-8733-8E73D4C8C9A2}"/>
    <cellStyle name="Comma 5 5 3 2 2 2 2 2" xfId="29916" xr:uid="{527D97EA-6EEF-4CDD-95C8-3B611415BB95}"/>
    <cellStyle name="Comma 5 5 3 2 2 2 2 2 2" xfId="60740" xr:uid="{85B4782E-30A7-421F-98BB-1C00063D348B}"/>
    <cellStyle name="Comma 5 5 3 2 2 2 2 3" xfId="45330" xr:uid="{0B0F33A1-0A20-4923-8F68-C65D05B4C7E3}"/>
    <cellStyle name="Comma 5 5 3 2 2 2 3" xfId="22107" xr:uid="{74FB1F8E-0F50-4514-929C-0D884BE11EB9}"/>
    <cellStyle name="Comma 5 5 3 2 2 2 3 2" xfId="52931" xr:uid="{F39501D1-FFAB-4C4E-BF57-8D37FAE68EA1}"/>
    <cellStyle name="Comma 5 5 3 2 2 2 4" xfId="37521" xr:uid="{A83C82FC-68C0-4956-8DEA-ED0FDF52E9E1}"/>
    <cellStyle name="Comma 5 5 3 2 2 3" xfId="10702" xr:uid="{0E3B0145-91C0-4CE2-AE50-F18232163D62}"/>
    <cellStyle name="Comma 5 5 3 2 2 3 2" xfId="26113" xr:uid="{6AD99B81-D9D0-4150-931E-000EA9EE8D36}"/>
    <cellStyle name="Comma 5 5 3 2 2 3 2 2" xfId="56937" xr:uid="{5F20839B-4E9D-4A6A-B006-790F0C79B833}"/>
    <cellStyle name="Comma 5 5 3 2 2 3 3" xfId="41527" xr:uid="{48D21AEB-529B-47DF-952F-EB7A6477613E}"/>
    <cellStyle name="Comma 5 5 3 2 2 4" xfId="18304" xr:uid="{66B6E19A-87D5-49C5-A3A8-5D8DD5245A4C}"/>
    <cellStyle name="Comma 5 5 3 2 2 4 2" xfId="49128" xr:uid="{C1F449EF-74A6-4C81-BA79-25CB148D6599}"/>
    <cellStyle name="Comma 5 5 3 2 2 5" xfId="33718" xr:uid="{6655E694-FED2-4240-B541-B4FD291D7EB6}"/>
    <cellStyle name="Comma 5 5 3 2 3" xfId="4795" xr:uid="{79C0FF28-CFA8-41FD-AF0D-65237717AF3F}"/>
    <cellStyle name="Comma 5 5 3 2 3 2" xfId="12606" xr:uid="{F1779823-274C-4659-AEE9-F253711A576C}"/>
    <cellStyle name="Comma 5 5 3 2 3 2 2" xfId="28017" xr:uid="{427DE4F1-382C-4490-8306-9AD3D1294E97}"/>
    <cellStyle name="Comma 5 5 3 2 3 2 2 2" xfId="58841" xr:uid="{6CFB9334-FB50-4ACE-99AC-A501E162E492}"/>
    <cellStyle name="Comma 5 5 3 2 3 2 3" xfId="43431" xr:uid="{27845734-A678-4929-B59B-C0B39C754C2B}"/>
    <cellStyle name="Comma 5 5 3 2 3 3" xfId="20208" xr:uid="{2AA08B4B-EAAB-4D9B-9C60-112A1A987542}"/>
    <cellStyle name="Comma 5 5 3 2 3 3 2" xfId="51032" xr:uid="{0328B771-B6EB-4E4E-AF06-83074E24C12A}"/>
    <cellStyle name="Comma 5 5 3 2 3 4" xfId="35622" xr:uid="{4D6A8372-79E3-42C3-849F-8D3CD8ACEAD8}"/>
    <cellStyle name="Comma 5 5 3 2 4" xfId="8803" xr:uid="{533A7CD9-20E2-4A1C-97FA-3B4CDBD74CC4}"/>
    <cellStyle name="Comma 5 5 3 2 4 2" xfId="24214" xr:uid="{C70828E1-E87C-4F71-992B-D0E7C2B08AEF}"/>
    <cellStyle name="Comma 5 5 3 2 4 2 2" xfId="55038" xr:uid="{CF7D6BD3-0B88-4E0D-9B51-AE3161E915C0}"/>
    <cellStyle name="Comma 5 5 3 2 4 3" xfId="39628" xr:uid="{3A18941C-DD31-45BF-B79A-F7AEA00E2AD7}"/>
    <cellStyle name="Comma 5 5 3 2 5" xfId="16405" xr:uid="{A96BF498-450F-4122-AADE-C841BB7F9E30}"/>
    <cellStyle name="Comma 5 5 3 2 5 2" xfId="47229" xr:uid="{DB1C5077-B77E-44E2-A5F5-A88F995EB264}"/>
    <cellStyle name="Comma 5 5 3 2 6" xfId="31819" xr:uid="{B3A4FB69-4B42-4DA4-8F8C-E802001FE325}"/>
    <cellStyle name="Comma 5 5 3 3" xfId="1625" xr:uid="{84C04B05-6684-4D47-ACB7-E3E919082439}"/>
    <cellStyle name="Comma 5 5 3 3 2" xfId="3524" xr:uid="{8D3E53BD-7D19-4648-A361-98D3343F442D}"/>
    <cellStyle name="Comma 5 5 3 3 2 2" xfId="7327" xr:uid="{094F3BEA-5E44-4BF8-8F39-41FBA481758C}"/>
    <cellStyle name="Comma 5 5 3 3 2 2 2" xfId="15138" xr:uid="{E76BEC14-CC04-4763-AFEC-1FF5445BEF2C}"/>
    <cellStyle name="Comma 5 5 3 3 2 2 2 2" xfId="30549" xr:uid="{10716039-BAB5-470B-A09B-ABBB6713FF89}"/>
    <cellStyle name="Comma 5 5 3 3 2 2 2 2 2" xfId="61373" xr:uid="{F5ACC14A-6D09-4E4A-A3DA-ED25AA5638E9}"/>
    <cellStyle name="Comma 5 5 3 3 2 2 2 3" xfId="45963" xr:uid="{C534054E-D193-433D-9168-5AB24C670B82}"/>
    <cellStyle name="Comma 5 5 3 3 2 2 3" xfId="22740" xr:uid="{1AECC74F-BCAF-4F5F-BE0B-337BED405F0F}"/>
    <cellStyle name="Comma 5 5 3 3 2 2 3 2" xfId="53564" xr:uid="{B17EC776-8A11-41B4-B31C-BE6C4D0F401E}"/>
    <cellStyle name="Comma 5 5 3 3 2 2 4" xfId="38154" xr:uid="{20EEE4F2-DC07-483F-80D9-FF50B3E8D6A6}"/>
    <cellStyle name="Comma 5 5 3 3 2 3" xfId="11335" xr:uid="{2B925819-F8D8-49BE-88A6-69840BA46C1B}"/>
    <cellStyle name="Comma 5 5 3 3 2 3 2" xfId="26746" xr:uid="{DDB88A60-9129-451D-AF07-D35599D9BEF2}"/>
    <cellStyle name="Comma 5 5 3 3 2 3 2 2" xfId="57570" xr:uid="{F87690B1-076B-47BC-8554-79AE482009C5}"/>
    <cellStyle name="Comma 5 5 3 3 2 3 3" xfId="42160" xr:uid="{C3DEAE23-BA75-48BE-A510-F1D8B13F0233}"/>
    <cellStyle name="Comma 5 5 3 3 2 4" xfId="18937" xr:uid="{1618DC9B-F576-48D0-A08D-C9294268502B}"/>
    <cellStyle name="Comma 5 5 3 3 2 4 2" xfId="49761" xr:uid="{339D72EF-660B-4138-90F4-67C5A32CF9C4}"/>
    <cellStyle name="Comma 5 5 3 3 2 5" xfId="34351" xr:uid="{2FB37F09-D592-4AC5-9923-0D7B91A7B76D}"/>
    <cellStyle name="Comma 5 5 3 3 3" xfId="5428" xr:uid="{C82A0DDC-D8EC-47B5-BF7B-062F1DD3A5E7}"/>
    <cellStyle name="Comma 5 5 3 3 3 2" xfId="13239" xr:uid="{5E8BC709-D907-4825-82F9-7F440B825DBA}"/>
    <cellStyle name="Comma 5 5 3 3 3 2 2" xfId="28650" xr:uid="{9A609C5A-7133-4E31-A1D0-D3A0D5DCB354}"/>
    <cellStyle name="Comma 5 5 3 3 3 2 2 2" xfId="59474" xr:uid="{D4FF6EE4-C6B0-4DC2-A1E8-6BC844273BB7}"/>
    <cellStyle name="Comma 5 5 3 3 3 2 3" xfId="44064" xr:uid="{BCFED0F1-C2DC-4666-9958-4EDEC68BE8A0}"/>
    <cellStyle name="Comma 5 5 3 3 3 3" xfId="20841" xr:uid="{24DC02FA-2870-4ED7-AF94-2548D6131819}"/>
    <cellStyle name="Comma 5 5 3 3 3 3 2" xfId="51665" xr:uid="{8EA9FA5E-1B15-41D7-806C-945F000A1CFA}"/>
    <cellStyle name="Comma 5 5 3 3 3 4" xfId="36255" xr:uid="{DA37419E-C1E5-412A-A11B-B8AD803604D9}"/>
    <cellStyle name="Comma 5 5 3 3 4" xfId="9436" xr:uid="{E9F8FBBE-2D80-4B0E-81F8-3E2E6A5D5802}"/>
    <cellStyle name="Comma 5 5 3 3 4 2" xfId="24847" xr:uid="{BD1F48FC-1126-46F7-B929-06BCA7921DD2}"/>
    <cellStyle name="Comma 5 5 3 3 4 2 2" xfId="55671" xr:uid="{129EB629-9B5C-4A49-8D1C-80F1F7DA221F}"/>
    <cellStyle name="Comma 5 5 3 3 4 3" xfId="40261" xr:uid="{AD529028-BB9E-4B75-B191-37DFE7BF376B}"/>
    <cellStyle name="Comma 5 5 3 3 5" xfId="17038" xr:uid="{4F8D7170-4B6C-481A-8B31-AFD921DBE0E0}"/>
    <cellStyle name="Comma 5 5 3 3 5 2" xfId="47862" xr:uid="{71A5D356-7E36-4451-AA99-6E51EFD1C96C}"/>
    <cellStyle name="Comma 5 5 3 3 6" xfId="32452" xr:uid="{01E64370-C7B2-47A0-A690-B545E4D2F1B8}"/>
    <cellStyle name="Comma 5 5 3 4" xfId="2258" xr:uid="{55FD7FDD-7C85-4C79-92E8-665A6405FB35}"/>
    <cellStyle name="Comma 5 5 3 4 2" xfId="6061" xr:uid="{6D3B4350-9DA6-4D30-8238-FC45EC3759EA}"/>
    <cellStyle name="Comma 5 5 3 4 2 2" xfId="13872" xr:uid="{DB958562-9194-4FFC-8D1E-46196CBA4D3A}"/>
    <cellStyle name="Comma 5 5 3 4 2 2 2" xfId="29283" xr:uid="{8DA36B9B-2E74-432B-818A-5C3B033BB730}"/>
    <cellStyle name="Comma 5 5 3 4 2 2 2 2" xfId="60107" xr:uid="{5144397A-7580-4EB3-957B-D52B495A73B7}"/>
    <cellStyle name="Comma 5 5 3 4 2 2 3" xfId="44697" xr:uid="{CB2042E6-5DBF-47E9-AAE6-E503586AC457}"/>
    <cellStyle name="Comma 5 5 3 4 2 3" xfId="21474" xr:uid="{26C8EFAB-A136-4B0D-AF14-13164634CDA1}"/>
    <cellStyle name="Comma 5 5 3 4 2 3 2" xfId="52298" xr:uid="{B37EFB31-B1AF-461B-9BDA-0812ED29FDF2}"/>
    <cellStyle name="Comma 5 5 3 4 2 4" xfId="36888" xr:uid="{66E275EE-80CE-4445-8D1B-A25EB82F29B1}"/>
    <cellStyle name="Comma 5 5 3 4 3" xfId="10069" xr:uid="{3B4B18B7-6898-4075-B468-8E136A8B9D22}"/>
    <cellStyle name="Comma 5 5 3 4 3 2" xfId="25480" xr:uid="{E5FE3CCD-907E-4F7B-81D1-D46356E42C07}"/>
    <cellStyle name="Comma 5 5 3 4 3 2 2" xfId="56304" xr:uid="{EB6F9779-5BEF-48BE-9EBB-EA83F9EC5110}"/>
    <cellStyle name="Comma 5 5 3 4 3 3" xfId="40894" xr:uid="{573BA8A4-CA97-4C0F-B73F-E5A8C43EF684}"/>
    <cellStyle name="Comma 5 5 3 4 4" xfId="17671" xr:uid="{CA7D0B81-3E3D-49E0-B263-595C2AE04753}"/>
    <cellStyle name="Comma 5 5 3 4 4 2" xfId="48495" xr:uid="{70CF06D4-81D9-43A4-8942-EC61ED23F19E}"/>
    <cellStyle name="Comma 5 5 3 4 5" xfId="33085" xr:uid="{CA3067D2-0252-4803-BCEA-ECA16837E31B}"/>
    <cellStyle name="Comma 5 5 3 5" xfId="4162" xr:uid="{07CC4FEF-1093-4AF9-8BDE-545EBDFB7FBC}"/>
    <cellStyle name="Comma 5 5 3 5 2" xfId="11973" xr:uid="{BAED94F8-AB8D-494C-9BF8-2F894BFF5D20}"/>
    <cellStyle name="Comma 5 5 3 5 2 2" xfId="27384" xr:uid="{349FD054-4C94-4A51-803A-12FCF9D89FA3}"/>
    <cellStyle name="Comma 5 5 3 5 2 2 2" xfId="58208" xr:uid="{134CB235-F0E2-4AE6-B72B-91641074C1D9}"/>
    <cellStyle name="Comma 5 5 3 5 2 3" xfId="42798" xr:uid="{38A069A3-B15C-4FD2-8C14-839620CABD06}"/>
    <cellStyle name="Comma 5 5 3 5 3" xfId="19575" xr:uid="{DB856418-EF81-4320-9377-19884191E175}"/>
    <cellStyle name="Comma 5 5 3 5 3 2" xfId="50399" xr:uid="{550C8EED-09AA-4C46-BD78-6AC1EEDB0D12}"/>
    <cellStyle name="Comma 5 5 3 5 4" xfId="34989" xr:uid="{620331FF-497A-4DC0-927D-C34FF7A8DFB5}"/>
    <cellStyle name="Comma 5 5 3 6" xfId="8170" xr:uid="{DFB5D1F3-AA1A-40E9-AB55-5D4E67632A17}"/>
    <cellStyle name="Comma 5 5 3 6 2" xfId="23581" xr:uid="{1314042D-A71C-40CA-B79D-7C71ACD3525B}"/>
    <cellStyle name="Comma 5 5 3 6 2 2" xfId="54405" xr:uid="{8AB7539C-B6ED-48AA-9471-42BAFF25B7D6}"/>
    <cellStyle name="Comma 5 5 3 6 3" xfId="38995" xr:uid="{E6E0EA32-553F-443D-8E0B-F2635493EF6C}"/>
    <cellStyle name="Comma 5 5 3 7" xfId="15772" xr:uid="{2ABFD405-2D1B-4847-8520-97FDAABDD90F}"/>
    <cellStyle name="Comma 5 5 3 7 2" xfId="46596" xr:uid="{F21FCF79-2700-4B0E-9E29-E7890021C8B7}"/>
    <cellStyle name="Comma 5 5 3 8" xfId="31186" xr:uid="{A856BD5E-DF31-4C49-ACB0-A242DFC6F5BA}"/>
    <cellStyle name="Comma 5 5 4" xfId="779" xr:uid="{11941573-C494-4DC9-A9F5-FF26E62FB8CA}"/>
    <cellStyle name="Comma 5 5 4 2" xfId="2678" xr:uid="{E15CB493-2483-4966-99CE-D65ADC5D6941}"/>
    <cellStyle name="Comma 5 5 4 2 2" xfId="6481" xr:uid="{AAA0EAE1-2366-4643-B8F5-CF89D9F0AF70}"/>
    <cellStyle name="Comma 5 5 4 2 2 2" xfId="14292" xr:uid="{FAD66CA8-CA12-4C36-A221-7F2AE4BA82DD}"/>
    <cellStyle name="Comma 5 5 4 2 2 2 2" xfId="29703" xr:uid="{5A2FD2B9-A6BB-470B-8169-1D873C17176A}"/>
    <cellStyle name="Comma 5 5 4 2 2 2 2 2" xfId="60527" xr:uid="{34ACB30D-E9CA-4EC5-A0AE-E09E6AB20387}"/>
    <cellStyle name="Comma 5 5 4 2 2 2 3" xfId="45117" xr:uid="{71E11198-48DF-4136-A339-93FF4AB8FFD4}"/>
    <cellStyle name="Comma 5 5 4 2 2 3" xfId="21894" xr:uid="{9B9864E7-AA46-4630-99B3-CFFB2D6DFEE9}"/>
    <cellStyle name="Comma 5 5 4 2 2 3 2" xfId="52718" xr:uid="{DF39537E-F084-483F-A211-58D79BF7EA02}"/>
    <cellStyle name="Comma 5 5 4 2 2 4" xfId="37308" xr:uid="{E49FE626-D32E-470D-9456-77C2C466B845}"/>
    <cellStyle name="Comma 5 5 4 2 3" xfId="10489" xr:uid="{C231F197-73EE-4D26-9311-9021234D9CB7}"/>
    <cellStyle name="Comma 5 5 4 2 3 2" xfId="25900" xr:uid="{343D10A4-0F82-45DD-8CFC-DE591A8A3729}"/>
    <cellStyle name="Comma 5 5 4 2 3 2 2" xfId="56724" xr:uid="{9CA62A9B-8201-4494-A86A-3DEDAB7E071D}"/>
    <cellStyle name="Comma 5 5 4 2 3 3" xfId="41314" xr:uid="{4F5C1E0C-2259-43A4-AC31-46AC8E00A8D7}"/>
    <cellStyle name="Comma 5 5 4 2 4" xfId="18091" xr:uid="{6C6A9939-E0EF-46EF-AC5D-185E477169C4}"/>
    <cellStyle name="Comma 5 5 4 2 4 2" xfId="48915" xr:uid="{43138787-70C6-497E-9037-38F0FD00876F}"/>
    <cellStyle name="Comma 5 5 4 2 5" xfId="33505" xr:uid="{9BB34AE5-AF24-4650-9C97-60C5D39BD239}"/>
    <cellStyle name="Comma 5 5 4 3" xfId="4582" xr:uid="{427DF6B3-3C88-4EEA-BFCB-4C3F9AD31ACF}"/>
    <cellStyle name="Comma 5 5 4 3 2" xfId="12393" xr:uid="{6385D713-56CF-46CE-A848-C1ECD6A38FE7}"/>
    <cellStyle name="Comma 5 5 4 3 2 2" xfId="27804" xr:uid="{CEE11D7F-A9E3-4995-ADBB-DF4C4A738D3B}"/>
    <cellStyle name="Comma 5 5 4 3 2 2 2" xfId="58628" xr:uid="{1DDD1F3F-2987-4624-A645-50C83175A05A}"/>
    <cellStyle name="Comma 5 5 4 3 2 3" xfId="43218" xr:uid="{E86DE23A-8145-4DB3-9786-EF4F53B97131}"/>
    <cellStyle name="Comma 5 5 4 3 3" xfId="19995" xr:uid="{5B7B98AC-BED4-496F-906A-28C5E29CABD8}"/>
    <cellStyle name="Comma 5 5 4 3 3 2" xfId="50819" xr:uid="{9F5DB462-3AF3-4991-8FAB-653C724BD343}"/>
    <cellStyle name="Comma 5 5 4 3 4" xfId="35409" xr:uid="{288F4A01-4B0B-4A2D-93E1-A7A7BA7BF4BB}"/>
    <cellStyle name="Comma 5 5 4 4" xfId="8590" xr:uid="{8421BC0D-8B84-4D5A-B7BF-278B358ECFD5}"/>
    <cellStyle name="Comma 5 5 4 4 2" xfId="24001" xr:uid="{2FFB5E29-2C51-4AAA-BDE9-F0A20494CFB6}"/>
    <cellStyle name="Comma 5 5 4 4 2 2" xfId="54825" xr:uid="{33D1852B-E34A-451D-AA98-71448F65E97B}"/>
    <cellStyle name="Comma 5 5 4 4 3" xfId="39415" xr:uid="{5F0C064E-77E7-44C7-A36D-AC48B7822CD8}"/>
    <cellStyle name="Comma 5 5 4 5" xfId="16192" xr:uid="{A50845F5-0418-4E94-9323-ACD44D27FDB5}"/>
    <cellStyle name="Comma 5 5 4 5 2" xfId="47016" xr:uid="{F901C8FF-68D8-4FDF-9589-D297A3EBC20E}"/>
    <cellStyle name="Comma 5 5 4 6" xfId="31606" xr:uid="{FB21C4B2-389F-4F79-B91D-8C0C2DF7BDD8}"/>
    <cellStyle name="Comma 5 5 5" xfId="1412" xr:uid="{98F38CB2-B9CF-4BFB-BE72-30CB87B3A8E3}"/>
    <cellStyle name="Comma 5 5 5 2" xfId="3311" xr:uid="{3FCBBE2E-B9D9-4529-93D4-245D835669B1}"/>
    <cellStyle name="Comma 5 5 5 2 2" xfId="7114" xr:uid="{1D2D395B-6FF6-447E-8F81-51B13EB7A2C6}"/>
    <cellStyle name="Comma 5 5 5 2 2 2" xfId="14925" xr:uid="{15E84896-6731-491D-AFE3-AE435137414D}"/>
    <cellStyle name="Comma 5 5 5 2 2 2 2" xfId="30336" xr:uid="{A69F714F-55A4-4753-8D1F-99EA5309A975}"/>
    <cellStyle name="Comma 5 5 5 2 2 2 2 2" xfId="61160" xr:uid="{1431FF40-5ABB-4AA5-B160-30D15614D4E2}"/>
    <cellStyle name="Comma 5 5 5 2 2 2 3" xfId="45750" xr:uid="{6024B15E-F8D3-4280-B382-A54454FB6885}"/>
    <cellStyle name="Comma 5 5 5 2 2 3" xfId="22527" xr:uid="{AD0641F7-26AF-4821-B178-15D688B82C36}"/>
    <cellStyle name="Comma 5 5 5 2 2 3 2" xfId="53351" xr:uid="{FF94062E-0451-459D-BD02-726B54E2CA44}"/>
    <cellStyle name="Comma 5 5 5 2 2 4" xfId="37941" xr:uid="{1275CB75-EAC8-4127-9407-550EC661C328}"/>
    <cellStyle name="Comma 5 5 5 2 3" xfId="11122" xr:uid="{739A6AAA-DE38-4C4A-842E-49ED6E1D39C0}"/>
    <cellStyle name="Comma 5 5 5 2 3 2" xfId="26533" xr:uid="{6CB54175-CE59-4EB0-BC23-920626656906}"/>
    <cellStyle name="Comma 5 5 5 2 3 2 2" xfId="57357" xr:uid="{B2EAB8F1-399E-4797-A2F2-CAD326B11952}"/>
    <cellStyle name="Comma 5 5 5 2 3 3" xfId="41947" xr:uid="{AE697AE3-1EAC-47CD-85B2-FC96BE5B0191}"/>
    <cellStyle name="Comma 5 5 5 2 4" xfId="18724" xr:uid="{ADDD7A12-3937-488A-BEE9-7A9B46C2C834}"/>
    <cellStyle name="Comma 5 5 5 2 4 2" xfId="49548" xr:uid="{8DA87BFE-B9B6-4AAB-9459-277F3D203D19}"/>
    <cellStyle name="Comma 5 5 5 2 5" xfId="34138" xr:uid="{FB4F6FE6-3F07-4F93-9E32-08DC7BF30208}"/>
    <cellStyle name="Comma 5 5 5 3" xfId="5215" xr:uid="{1CAE4581-60B1-443C-BE39-3176F4E0F77C}"/>
    <cellStyle name="Comma 5 5 5 3 2" xfId="13026" xr:uid="{FC849437-F080-4385-87E0-2AC68FB9771E}"/>
    <cellStyle name="Comma 5 5 5 3 2 2" xfId="28437" xr:uid="{A8AF6E36-EC9C-42E6-AB54-0D38DFFB9909}"/>
    <cellStyle name="Comma 5 5 5 3 2 2 2" xfId="59261" xr:uid="{DB595FCD-E2DF-42E4-A741-A23F1B885850}"/>
    <cellStyle name="Comma 5 5 5 3 2 3" xfId="43851" xr:uid="{B3ED4518-653E-40B0-9723-E98D0C8FB4EC}"/>
    <cellStyle name="Comma 5 5 5 3 3" xfId="20628" xr:uid="{8B3FCEFD-061B-465A-97F2-66DFF5774817}"/>
    <cellStyle name="Comma 5 5 5 3 3 2" xfId="51452" xr:uid="{E369E34A-7366-466B-A7D3-E749D318C8FA}"/>
    <cellStyle name="Comma 5 5 5 3 4" xfId="36042" xr:uid="{DF5378D3-4062-4867-B207-4CA401E788AB}"/>
    <cellStyle name="Comma 5 5 5 4" xfId="9223" xr:uid="{8C5A6950-63B8-449D-9227-35E4BEBAC4D1}"/>
    <cellStyle name="Comma 5 5 5 4 2" xfId="24634" xr:uid="{75C6F85C-1CE0-474E-B57C-20D5D6ADD27D}"/>
    <cellStyle name="Comma 5 5 5 4 2 2" xfId="55458" xr:uid="{0A1A89E7-4277-4023-97B6-612C5F118E54}"/>
    <cellStyle name="Comma 5 5 5 4 3" xfId="40048" xr:uid="{A8CBB47D-B578-442B-B206-4154DDED4CC3}"/>
    <cellStyle name="Comma 5 5 5 5" xfId="16825" xr:uid="{8736A055-0B52-466E-BA23-51C6D6ECF026}"/>
    <cellStyle name="Comma 5 5 5 5 2" xfId="47649" xr:uid="{A3340F53-9D0D-4B36-AACE-0257D111411E}"/>
    <cellStyle name="Comma 5 5 5 6" xfId="32239" xr:uid="{2BCD6A7A-B6C3-4C8B-AD5B-4C8F8B5A3ADA}"/>
    <cellStyle name="Comma 5 5 6" xfId="2045" xr:uid="{0BB3BA0B-F629-4F15-91AD-D9B9C6B2D1D2}"/>
    <cellStyle name="Comma 5 5 6 2" xfId="5848" xr:uid="{42E671C9-2271-4CDE-ACC5-4B121D70106D}"/>
    <cellStyle name="Comma 5 5 6 2 2" xfId="13659" xr:uid="{730F49FE-6156-46FB-8A2D-83E9FE53E901}"/>
    <cellStyle name="Comma 5 5 6 2 2 2" xfId="29070" xr:uid="{B00E8312-BF12-42FF-B4F0-F052A1B7C4C1}"/>
    <cellStyle name="Comma 5 5 6 2 2 2 2" xfId="59894" xr:uid="{6A336DFB-E137-4EA4-837A-91DF1E6FC2C8}"/>
    <cellStyle name="Comma 5 5 6 2 2 3" xfId="44484" xr:uid="{9CFC899B-3BFA-4087-9045-73E888F6F734}"/>
    <cellStyle name="Comma 5 5 6 2 3" xfId="21261" xr:uid="{322EBA6A-280C-46D7-A749-14ABEDCD7B65}"/>
    <cellStyle name="Comma 5 5 6 2 3 2" xfId="52085" xr:uid="{9312E38A-40CF-4C62-A42A-2A707793EE8E}"/>
    <cellStyle name="Comma 5 5 6 2 4" xfId="36675" xr:uid="{7600352F-9C42-4D0E-912C-B0BFFE52C4D6}"/>
    <cellStyle name="Comma 5 5 6 3" xfId="9856" xr:uid="{937CBFAC-9B80-4495-944D-168CE6CADEC7}"/>
    <cellStyle name="Comma 5 5 6 3 2" xfId="25267" xr:uid="{C259B20C-0BFF-4BF1-9D7B-05AE1BDB17AC}"/>
    <cellStyle name="Comma 5 5 6 3 2 2" xfId="56091" xr:uid="{D9DCE3F9-1FC4-401C-AE9D-52BA042E2AB4}"/>
    <cellStyle name="Comma 5 5 6 3 3" xfId="40681" xr:uid="{E6FBE8BA-9A8A-4D02-A100-D02C898A01CA}"/>
    <cellStyle name="Comma 5 5 6 4" xfId="17458" xr:uid="{77CBBFF5-9F83-4EFA-8F55-7B3CBADF7AA3}"/>
    <cellStyle name="Comma 5 5 6 4 2" xfId="48282" xr:uid="{C78EAAFA-9A9C-4367-9558-9CC76B6180E7}"/>
    <cellStyle name="Comma 5 5 6 5" xfId="32872" xr:uid="{37620AD8-714F-4744-AA27-F3A8EF14BB96}"/>
    <cellStyle name="Comma 5 5 7" xfId="3949" xr:uid="{67BA233D-65AB-4D99-8432-5CABACE958DB}"/>
    <cellStyle name="Comma 5 5 7 2" xfId="11760" xr:uid="{1AD6D8D6-363D-420D-A711-E0AF875730C1}"/>
    <cellStyle name="Comma 5 5 7 2 2" xfId="27171" xr:uid="{5E84FC9C-97C5-43B9-A4DF-42B9BC4DA90A}"/>
    <cellStyle name="Comma 5 5 7 2 2 2" xfId="57995" xr:uid="{9D431420-0B89-4FB3-986E-CF9318683E6E}"/>
    <cellStyle name="Comma 5 5 7 2 3" xfId="42585" xr:uid="{F9714F13-7F08-4BE9-9BDC-234F65B00C75}"/>
    <cellStyle name="Comma 5 5 7 3" xfId="19362" xr:uid="{010D05F7-462F-4594-969B-B696760EDE91}"/>
    <cellStyle name="Comma 5 5 7 3 2" xfId="50186" xr:uid="{2C5F757D-3454-4318-885E-ABEFDF903D23}"/>
    <cellStyle name="Comma 5 5 7 4" xfId="34776" xr:uid="{F7B90510-FA4C-4F66-9259-2BA362C88B27}"/>
    <cellStyle name="Comma 5 5 8" xfId="7957" xr:uid="{A8BFB409-5342-45A0-A5D2-DE7590371527}"/>
    <cellStyle name="Comma 5 5 8 2" xfId="23368" xr:uid="{CEDADAF8-E97E-4AB3-8B8D-91F83EF22250}"/>
    <cellStyle name="Comma 5 5 8 2 2" xfId="54192" xr:uid="{2761DF1F-A14D-4935-99F2-AE7E4B2F43A8}"/>
    <cellStyle name="Comma 5 5 8 3" xfId="38782" xr:uid="{A01AD5D4-E02D-49CC-945B-2D2F6034C2EE}"/>
    <cellStyle name="Comma 5 5 9" xfId="7748" xr:uid="{523A7D14-3163-419C-BE72-A6C125EAF784}"/>
    <cellStyle name="Comma 5 5 9 2" xfId="23159" xr:uid="{D92AD60E-7CBB-4701-9584-3B7CAD226A81}"/>
    <cellStyle name="Comma 5 5 9 2 2" xfId="53983" xr:uid="{48B129B1-7901-4B01-9F70-D357814137DD}"/>
    <cellStyle name="Comma 5 5 9 3" xfId="38573" xr:uid="{D4BE2263-AA02-47AB-92A9-B9BE4C334F87}"/>
    <cellStyle name="Comma 5 6" xfId="523" xr:uid="{08B06D10-9081-44A0-8FA3-16696907CDD8}"/>
    <cellStyle name="Comma 5 6 2" xfId="1156" xr:uid="{8B5A44C6-C17D-4D9D-88C0-5C927D877B92}"/>
    <cellStyle name="Comma 5 6 2 2" xfId="3055" xr:uid="{95E64D1F-C374-4ADC-968F-9C65150A46B5}"/>
    <cellStyle name="Comma 5 6 2 2 2" xfId="6858" xr:uid="{35F358A8-898C-44FA-B8DE-FBD9DF077422}"/>
    <cellStyle name="Comma 5 6 2 2 2 2" xfId="14669" xr:uid="{05CC855A-34E5-435D-9FB0-067B12315770}"/>
    <cellStyle name="Comma 5 6 2 2 2 2 2" xfId="30080" xr:uid="{03E5A1F3-12FF-4CD5-9F2A-347F33C7FA3A}"/>
    <cellStyle name="Comma 5 6 2 2 2 2 2 2" xfId="60904" xr:uid="{96292301-B847-4483-AA51-7EF49022D697}"/>
    <cellStyle name="Comma 5 6 2 2 2 2 3" xfId="45494" xr:uid="{740BBB77-3ADF-4BBD-AB60-36D6793603EA}"/>
    <cellStyle name="Comma 5 6 2 2 2 3" xfId="22271" xr:uid="{4258B705-9068-43B4-B330-532F0ABC1938}"/>
    <cellStyle name="Comma 5 6 2 2 2 3 2" xfId="53095" xr:uid="{F9FED833-3BB8-4661-87DF-CF6964A1412F}"/>
    <cellStyle name="Comma 5 6 2 2 2 4" xfId="37685" xr:uid="{6B7BA49F-FF40-4F4D-8527-76788FC451D1}"/>
    <cellStyle name="Comma 5 6 2 2 3" xfId="10866" xr:uid="{6CC78067-EBBA-4ED9-9F04-0CEA34AE5942}"/>
    <cellStyle name="Comma 5 6 2 2 3 2" xfId="26277" xr:uid="{DF1E2CB2-6F46-445B-A5CC-89813DA62925}"/>
    <cellStyle name="Comma 5 6 2 2 3 2 2" xfId="57101" xr:uid="{A2833733-9FB0-491B-BCFA-8FCCE1C7D509}"/>
    <cellStyle name="Comma 5 6 2 2 3 3" xfId="41691" xr:uid="{40955D72-229B-4200-BD95-F35AFC8FF611}"/>
    <cellStyle name="Comma 5 6 2 2 4" xfId="18468" xr:uid="{136D8415-E4D1-4E23-A59B-279DD3A5665E}"/>
    <cellStyle name="Comma 5 6 2 2 4 2" xfId="49292" xr:uid="{39988437-0A0B-416E-8238-18FDC49C50B6}"/>
    <cellStyle name="Comma 5 6 2 2 5" xfId="33882" xr:uid="{0A4B7BFC-A640-4784-8DE1-FB7C6E561CD2}"/>
    <cellStyle name="Comma 5 6 2 3" xfId="4959" xr:uid="{806BA132-B0AA-486E-A354-4CC4D097769F}"/>
    <cellStyle name="Comma 5 6 2 3 2" xfId="12770" xr:uid="{6643D97A-08C1-42D3-A5E6-C8A53264A6B0}"/>
    <cellStyle name="Comma 5 6 2 3 2 2" xfId="28181" xr:uid="{3503E9E3-27DE-45A7-BF2B-992C751D2972}"/>
    <cellStyle name="Comma 5 6 2 3 2 2 2" xfId="59005" xr:uid="{7E2544DF-9E57-4032-96ED-2B7F073DB9C3}"/>
    <cellStyle name="Comma 5 6 2 3 2 3" xfId="43595" xr:uid="{AD12711F-A634-4BA5-8661-B373F078FA1A}"/>
    <cellStyle name="Comma 5 6 2 3 3" xfId="20372" xr:uid="{91A23F6C-C4DB-433E-8DA5-82E29CC000F0}"/>
    <cellStyle name="Comma 5 6 2 3 3 2" xfId="51196" xr:uid="{208B308C-5EB6-4A65-868B-2FC5AC9057ED}"/>
    <cellStyle name="Comma 5 6 2 3 4" xfId="35786" xr:uid="{5272F7D3-DF77-442A-8247-EEFA5D2BE02D}"/>
    <cellStyle name="Comma 5 6 2 4" xfId="8967" xr:uid="{EC7A5553-D5BE-4139-9070-148361B2A924}"/>
    <cellStyle name="Comma 5 6 2 4 2" xfId="24378" xr:uid="{677841BE-4D9B-465F-8BF7-CF32F6607800}"/>
    <cellStyle name="Comma 5 6 2 4 2 2" xfId="55202" xr:uid="{F599194E-7A08-4412-9299-6A18768BBF75}"/>
    <cellStyle name="Comma 5 6 2 4 3" xfId="39792" xr:uid="{D3985776-F153-4146-9B6C-5D715F39B1E5}"/>
    <cellStyle name="Comma 5 6 2 5" xfId="16569" xr:uid="{EF70D6C2-C083-45FA-AC9B-F60340239192}"/>
    <cellStyle name="Comma 5 6 2 5 2" xfId="47393" xr:uid="{0B0B0DD2-6230-47B0-8C6D-A185E92AD631}"/>
    <cellStyle name="Comma 5 6 2 6" xfId="31983" xr:uid="{F5657560-2572-422F-B888-F945A017B165}"/>
    <cellStyle name="Comma 5 6 3" xfId="1789" xr:uid="{A017E04D-200E-4184-8F94-55619AF01191}"/>
    <cellStyle name="Comma 5 6 3 2" xfId="3688" xr:uid="{CF2D7E41-B696-44FC-8CCE-D86A85E31C5D}"/>
    <cellStyle name="Comma 5 6 3 2 2" xfId="7491" xr:uid="{236D4383-A469-4D55-827A-043A993968DA}"/>
    <cellStyle name="Comma 5 6 3 2 2 2" xfId="15302" xr:uid="{9463A678-11E6-4061-9762-959FCCBCDDBA}"/>
    <cellStyle name="Comma 5 6 3 2 2 2 2" xfId="30713" xr:uid="{98AAE012-D260-4418-BFA9-1ECF0EB34F14}"/>
    <cellStyle name="Comma 5 6 3 2 2 2 2 2" xfId="61537" xr:uid="{F10D4097-72DF-4DCF-8D9E-EBD2CF2AC24A}"/>
    <cellStyle name="Comma 5 6 3 2 2 2 3" xfId="46127" xr:uid="{1BB26D89-F8EF-4F24-B12D-49697103FD42}"/>
    <cellStyle name="Comma 5 6 3 2 2 3" xfId="22904" xr:uid="{9EB287CA-800C-44CF-9E8B-B0FEEBA79FAE}"/>
    <cellStyle name="Comma 5 6 3 2 2 3 2" xfId="53728" xr:uid="{D72C62E6-40E2-49A4-9405-13C99906258C}"/>
    <cellStyle name="Comma 5 6 3 2 2 4" xfId="38318" xr:uid="{22AD56E6-3F19-4FE8-81C5-CA271A1D2768}"/>
    <cellStyle name="Comma 5 6 3 2 3" xfId="11499" xr:uid="{A67F3F00-2825-40E7-AB22-54EF717AD0E7}"/>
    <cellStyle name="Comma 5 6 3 2 3 2" xfId="26910" xr:uid="{5AD7A9A5-5956-4A52-9A98-1EDFE72D2296}"/>
    <cellStyle name="Comma 5 6 3 2 3 2 2" xfId="57734" xr:uid="{3C446554-8D9B-4ADD-9C35-F7398F6B23F8}"/>
    <cellStyle name="Comma 5 6 3 2 3 3" xfId="42324" xr:uid="{662A28BA-C5E4-46B5-833D-4668BEB407DB}"/>
    <cellStyle name="Comma 5 6 3 2 4" xfId="19101" xr:uid="{CA0E0784-DE80-4E8D-ADFC-48002CA5558B}"/>
    <cellStyle name="Comma 5 6 3 2 4 2" xfId="49925" xr:uid="{79898CE4-2D67-46DA-82D8-8F2525364FF5}"/>
    <cellStyle name="Comma 5 6 3 2 5" xfId="34515" xr:uid="{D20AE9C3-3286-4CAA-ADE6-F8BE84545404}"/>
    <cellStyle name="Comma 5 6 3 3" xfId="5592" xr:uid="{06A06BF8-729F-46F1-BB96-27C6DCDF4C96}"/>
    <cellStyle name="Comma 5 6 3 3 2" xfId="13403" xr:uid="{D8888523-A80E-4086-BD0B-DF69972EB573}"/>
    <cellStyle name="Comma 5 6 3 3 2 2" xfId="28814" xr:uid="{D69B3D47-EB2E-4AA1-B4C7-D93D7451FC12}"/>
    <cellStyle name="Comma 5 6 3 3 2 2 2" xfId="59638" xr:uid="{99F6007E-5959-43D1-91AF-7F46D70C04A9}"/>
    <cellStyle name="Comma 5 6 3 3 2 3" xfId="44228" xr:uid="{415A75A8-2F2C-4111-95DE-F6053A7636B9}"/>
    <cellStyle name="Comma 5 6 3 3 3" xfId="21005" xr:uid="{A3F1E96A-3957-4345-8507-E1ADAF45A856}"/>
    <cellStyle name="Comma 5 6 3 3 3 2" xfId="51829" xr:uid="{F94726F3-3295-4082-A58E-73745E21F82F}"/>
    <cellStyle name="Comma 5 6 3 3 4" xfId="36419" xr:uid="{10D4B34E-D0BD-4C02-BDE0-D77D5CFDB99C}"/>
    <cellStyle name="Comma 5 6 3 4" xfId="9600" xr:uid="{FCBAAE34-2411-4D40-9DF8-1B403E819F2A}"/>
    <cellStyle name="Comma 5 6 3 4 2" xfId="25011" xr:uid="{9AA61696-137D-4631-9742-2793504328E8}"/>
    <cellStyle name="Comma 5 6 3 4 2 2" xfId="55835" xr:uid="{703407FB-F0C5-4737-A3D9-81028C4734EC}"/>
    <cellStyle name="Comma 5 6 3 4 3" xfId="40425" xr:uid="{2295BFA3-EA91-4AE3-9003-85F79EDDA03A}"/>
    <cellStyle name="Comma 5 6 3 5" xfId="17202" xr:uid="{59B7DCF9-FB93-470C-93C7-9A0E2A3BA08A}"/>
    <cellStyle name="Comma 5 6 3 5 2" xfId="48026" xr:uid="{0587D1AD-0B97-4982-BD7C-2609F90BF71A}"/>
    <cellStyle name="Comma 5 6 3 6" xfId="32616" xr:uid="{3BFF1FB7-2769-4B8A-8F0D-B75452360831}"/>
    <cellStyle name="Comma 5 6 4" xfId="2422" xr:uid="{5D69784E-7963-4416-BDA2-8B9022BEFD23}"/>
    <cellStyle name="Comma 5 6 4 2" xfId="6225" xr:uid="{44FB37E9-2134-4D97-80A3-26D66AAA2D36}"/>
    <cellStyle name="Comma 5 6 4 2 2" xfId="14036" xr:uid="{418D351F-130E-40AF-8966-CB8FBE8DB549}"/>
    <cellStyle name="Comma 5 6 4 2 2 2" xfId="29447" xr:uid="{3662FA2E-E9FD-41AF-B765-237C81916CFB}"/>
    <cellStyle name="Comma 5 6 4 2 2 2 2" xfId="60271" xr:uid="{909EBB4B-C71A-4741-A705-E4E058257E3D}"/>
    <cellStyle name="Comma 5 6 4 2 2 3" xfId="44861" xr:uid="{45021666-1BC9-44CC-9C0E-FD383D94A170}"/>
    <cellStyle name="Comma 5 6 4 2 3" xfId="21638" xr:uid="{F44D6496-091E-4FD8-823C-173EFFB67E80}"/>
    <cellStyle name="Comma 5 6 4 2 3 2" xfId="52462" xr:uid="{90BE4F37-B98A-40BF-B020-073B858299C5}"/>
    <cellStyle name="Comma 5 6 4 2 4" xfId="37052" xr:uid="{727E809B-3A7C-479D-99BF-826F1BB4CB0B}"/>
    <cellStyle name="Comma 5 6 4 3" xfId="10233" xr:uid="{141E969C-C203-485B-9354-415D750AC991}"/>
    <cellStyle name="Comma 5 6 4 3 2" xfId="25644" xr:uid="{1B757CAA-F7A0-4AB1-A594-1DBDFC557250}"/>
    <cellStyle name="Comma 5 6 4 3 2 2" xfId="56468" xr:uid="{2BCF3C3F-5E7E-447F-9519-1725058146ED}"/>
    <cellStyle name="Comma 5 6 4 3 3" xfId="41058" xr:uid="{3B93503E-D31B-401F-AB12-2B1CDE7A0103}"/>
    <cellStyle name="Comma 5 6 4 4" xfId="17835" xr:uid="{B1E9F87D-C55D-48D9-A9EE-BAA6F73CB0A7}"/>
    <cellStyle name="Comma 5 6 4 4 2" xfId="48659" xr:uid="{C7A76F04-300E-4581-8DB0-624B67D386B9}"/>
    <cellStyle name="Comma 5 6 4 5" xfId="33249" xr:uid="{0DDE124C-FB59-49AA-B293-B56053ADA012}"/>
    <cellStyle name="Comma 5 6 5" xfId="4326" xr:uid="{8630876C-84C3-4A95-9A9D-EFA26F1BC21B}"/>
    <cellStyle name="Comma 5 6 5 2" xfId="12137" xr:uid="{86B633DF-B643-43D0-876F-FD43120989D4}"/>
    <cellStyle name="Comma 5 6 5 2 2" xfId="27548" xr:uid="{E385119E-07BC-4AAC-8891-A9C57ED7E9D9}"/>
    <cellStyle name="Comma 5 6 5 2 2 2" xfId="58372" xr:uid="{93561B25-246C-438F-9B86-52821A2465ED}"/>
    <cellStyle name="Comma 5 6 5 2 3" xfId="42962" xr:uid="{FB87C3FE-586C-4067-ABEC-68A66F7F8887}"/>
    <cellStyle name="Comma 5 6 5 3" xfId="19739" xr:uid="{BA8AE0F2-B3F5-4170-B4DE-56BD714FEEC9}"/>
    <cellStyle name="Comma 5 6 5 3 2" xfId="50563" xr:uid="{430A1D76-05C9-4E5D-9680-B4CFAB8868B5}"/>
    <cellStyle name="Comma 5 6 5 4" xfId="35153" xr:uid="{0D63DCE7-4D4F-4E4B-8B48-4CBC1AB4590C}"/>
    <cellStyle name="Comma 5 6 6" xfId="8334" xr:uid="{7A1EAFC1-8B8E-4A25-849C-ABD9E736BB44}"/>
    <cellStyle name="Comma 5 6 6 2" xfId="23745" xr:uid="{07354159-2D1D-4B96-8733-60038647F282}"/>
    <cellStyle name="Comma 5 6 6 2 2" xfId="54569" xr:uid="{D3DDF270-81D7-46D0-965A-555E1AD197EE}"/>
    <cellStyle name="Comma 5 6 6 3" xfId="39159" xr:uid="{DE7B6A83-CCAC-45EE-8EE7-540CC7260ED2}"/>
    <cellStyle name="Comma 5 6 7" xfId="15936" xr:uid="{7F276B04-F203-46DC-B85C-FA07D5182ACF}"/>
    <cellStyle name="Comma 5 6 7 2" xfId="46760" xr:uid="{428DBD01-CCAF-4043-852F-6328EC0F4345}"/>
    <cellStyle name="Comma 5 6 8" xfId="31350" xr:uid="{642990AC-E075-4953-A5D7-14581AB94BE3}"/>
    <cellStyle name="Comma 5 7" xfId="314" xr:uid="{3AF6069D-8C23-4F05-B364-B22FAED08274}"/>
    <cellStyle name="Comma 5 7 2" xfId="947" xr:uid="{D208D3E8-029B-4725-AD8C-CF7EA27F0F80}"/>
    <cellStyle name="Comma 5 7 2 2" xfId="2846" xr:uid="{74A70B30-A30C-49C8-B712-7485B7440CE2}"/>
    <cellStyle name="Comma 5 7 2 2 2" xfId="6649" xr:uid="{67B13FE0-E8FD-4AE0-ABE5-9D428950B28A}"/>
    <cellStyle name="Comma 5 7 2 2 2 2" xfId="14460" xr:uid="{F3BA5B47-AFE5-4167-9965-B0141C14A8BE}"/>
    <cellStyle name="Comma 5 7 2 2 2 2 2" xfId="29871" xr:uid="{9F926E6C-EBFF-405A-A7BB-A67A59210B43}"/>
    <cellStyle name="Comma 5 7 2 2 2 2 2 2" xfId="60695" xr:uid="{92D4B318-88D7-4FFD-A826-B34C1231F085}"/>
    <cellStyle name="Comma 5 7 2 2 2 2 3" xfId="45285" xr:uid="{D05D25A3-BD8B-4DE4-A3F4-B1DB84779E83}"/>
    <cellStyle name="Comma 5 7 2 2 2 3" xfId="22062" xr:uid="{2DCF3979-4453-4337-99F4-95D62A976AC1}"/>
    <cellStyle name="Comma 5 7 2 2 2 3 2" xfId="52886" xr:uid="{13B6FD62-EA31-4DC4-8942-BE89DEF0E290}"/>
    <cellStyle name="Comma 5 7 2 2 2 4" xfId="37476" xr:uid="{37845967-36B9-4381-A577-7AC1D5757392}"/>
    <cellStyle name="Comma 5 7 2 2 3" xfId="10657" xr:uid="{D439AA76-BE9B-438A-829D-631B7835C4DE}"/>
    <cellStyle name="Comma 5 7 2 2 3 2" xfId="26068" xr:uid="{99A40479-B3AF-45A1-BCD7-AB02B3173511}"/>
    <cellStyle name="Comma 5 7 2 2 3 2 2" xfId="56892" xr:uid="{E4C9CBEF-0993-4B06-AFCD-7A6C398CAF5D}"/>
    <cellStyle name="Comma 5 7 2 2 3 3" xfId="41482" xr:uid="{4F0A1BE8-03F6-40B2-B832-71C471DB9644}"/>
    <cellStyle name="Comma 5 7 2 2 4" xfId="18259" xr:uid="{C6F5D53D-3BB1-4887-834C-D217947D70B1}"/>
    <cellStyle name="Comma 5 7 2 2 4 2" xfId="49083" xr:uid="{2D72175A-423F-4F37-AA20-B7F9D66D0F65}"/>
    <cellStyle name="Comma 5 7 2 2 5" xfId="33673" xr:uid="{354BBA0D-27AE-4109-B0F3-5305C48FDA3B}"/>
    <cellStyle name="Comma 5 7 2 3" xfId="4750" xr:uid="{C6D8F927-845A-4DB5-98F2-2190A3E8B42F}"/>
    <cellStyle name="Comma 5 7 2 3 2" xfId="12561" xr:uid="{D29BB2C7-CF5C-4800-8F93-0B6681404271}"/>
    <cellStyle name="Comma 5 7 2 3 2 2" xfId="27972" xr:uid="{C3EA0211-E7ED-41AD-BAFB-F2027EDF93C9}"/>
    <cellStyle name="Comma 5 7 2 3 2 2 2" xfId="58796" xr:uid="{C6792B67-D08E-4FBD-B5BC-F8E93070117B}"/>
    <cellStyle name="Comma 5 7 2 3 2 3" xfId="43386" xr:uid="{E17A2CA9-5319-401D-B6FF-A6C858CE1B5E}"/>
    <cellStyle name="Comma 5 7 2 3 3" xfId="20163" xr:uid="{F23B6057-3C50-4615-8EE3-5715AF7F361E}"/>
    <cellStyle name="Comma 5 7 2 3 3 2" xfId="50987" xr:uid="{14DD810E-73E4-4526-951E-0FECFFCB6ABB}"/>
    <cellStyle name="Comma 5 7 2 3 4" xfId="35577" xr:uid="{790F2704-5ABC-4792-B879-40C71F6BE0B4}"/>
    <cellStyle name="Comma 5 7 2 4" xfId="8758" xr:uid="{EAF2B543-37F2-41E9-8696-2FCE4AB30DCE}"/>
    <cellStyle name="Comma 5 7 2 4 2" xfId="24169" xr:uid="{A0A59DDB-7634-4AFE-ACF1-FB3FCD17AB4E}"/>
    <cellStyle name="Comma 5 7 2 4 2 2" xfId="54993" xr:uid="{1EAAE1AD-CA46-4D07-B9A1-B40FC59C3A93}"/>
    <cellStyle name="Comma 5 7 2 4 3" xfId="39583" xr:uid="{4890DAE4-3D78-4509-90F9-41EB513B8EAB}"/>
    <cellStyle name="Comma 5 7 2 5" xfId="16360" xr:uid="{8AD4B714-9417-4664-9905-4002BE816360}"/>
    <cellStyle name="Comma 5 7 2 5 2" xfId="47184" xr:uid="{9EAF679E-2195-4CE8-8368-45019D18FC1D}"/>
    <cellStyle name="Comma 5 7 2 6" xfId="31774" xr:uid="{45CB252D-39E3-4C35-ACDD-096B03DB16AD}"/>
    <cellStyle name="Comma 5 7 3" xfId="1580" xr:uid="{5E2B700B-B1D5-4B2E-A7A8-D684B930EFEE}"/>
    <cellStyle name="Comma 5 7 3 2" xfId="3479" xr:uid="{FF7E1540-2EF2-4417-B2AA-A59627C0D849}"/>
    <cellStyle name="Comma 5 7 3 2 2" xfId="7282" xr:uid="{E1699417-BB51-45E7-B7D6-F730B4055577}"/>
    <cellStyle name="Comma 5 7 3 2 2 2" xfId="15093" xr:uid="{6C7186EB-DC27-41BB-8DDC-DE9A1423676C}"/>
    <cellStyle name="Comma 5 7 3 2 2 2 2" xfId="30504" xr:uid="{510D40EB-6E15-41B7-84FD-4A3F2B07E409}"/>
    <cellStyle name="Comma 5 7 3 2 2 2 2 2" xfId="61328" xr:uid="{6E4CCC54-D309-445C-B8B9-61BE3879F5F0}"/>
    <cellStyle name="Comma 5 7 3 2 2 2 3" xfId="45918" xr:uid="{58F15532-8A5E-457B-86F0-47AA205812A1}"/>
    <cellStyle name="Comma 5 7 3 2 2 3" xfId="22695" xr:uid="{5260EA9A-7532-481A-9FE0-75BEB1559550}"/>
    <cellStyle name="Comma 5 7 3 2 2 3 2" xfId="53519" xr:uid="{C64F252E-DFCB-4842-9F3C-F9B555D0CEE7}"/>
    <cellStyle name="Comma 5 7 3 2 2 4" xfId="38109" xr:uid="{4AC47928-0EBB-4BD8-974D-645B0905DC96}"/>
    <cellStyle name="Comma 5 7 3 2 3" xfId="11290" xr:uid="{B43A7206-3B38-4E54-AB38-4B7E2FD0D9D2}"/>
    <cellStyle name="Comma 5 7 3 2 3 2" xfId="26701" xr:uid="{0CFFB381-495B-4255-AE1B-218433CB51AC}"/>
    <cellStyle name="Comma 5 7 3 2 3 2 2" xfId="57525" xr:uid="{725714D0-5C62-46B3-8AE2-86D5C19EEF49}"/>
    <cellStyle name="Comma 5 7 3 2 3 3" xfId="42115" xr:uid="{10873EBD-5F2C-46FC-B67A-748904C5B23C}"/>
    <cellStyle name="Comma 5 7 3 2 4" xfId="18892" xr:uid="{1DBCA5E2-D36E-47BF-8E6D-C7DC471E125B}"/>
    <cellStyle name="Comma 5 7 3 2 4 2" xfId="49716" xr:uid="{0BEC0EE2-E3E9-4AB9-AF10-864BB5998FF2}"/>
    <cellStyle name="Comma 5 7 3 2 5" xfId="34306" xr:uid="{9F37156B-9414-4DB3-AEFE-E0D4215FB1E6}"/>
    <cellStyle name="Comma 5 7 3 3" xfId="5383" xr:uid="{8BA777AE-F800-4411-A220-5A6F9A92D3EB}"/>
    <cellStyle name="Comma 5 7 3 3 2" xfId="13194" xr:uid="{37EC431F-7FF3-49EC-8B9C-76350E9A6091}"/>
    <cellStyle name="Comma 5 7 3 3 2 2" xfId="28605" xr:uid="{A4765A35-D91C-4C34-BAEB-D30D6E04F3ED}"/>
    <cellStyle name="Comma 5 7 3 3 2 2 2" xfId="59429" xr:uid="{4D084348-6E94-4337-AC74-ED141835603D}"/>
    <cellStyle name="Comma 5 7 3 3 2 3" xfId="44019" xr:uid="{B180052C-85B9-46DD-B13E-F408DA767E9A}"/>
    <cellStyle name="Comma 5 7 3 3 3" xfId="20796" xr:uid="{4F5B51E6-02DB-4122-B042-193426AA073C}"/>
    <cellStyle name="Comma 5 7 3 3 3 2" xfId="51620" xr:uid="{5EA4F194-4863-45BC-BC4F-46C6AA95E56A}"/>
    <cellStyle name="Comma 5 7 3 3 4" xfId="36210" xr:uid="{E2EF3F4E-FEFD-491B-BED4-AEEBA3AD687E}"/>
    <cellStyle name="Comma 5 7 3 4" xfId="9391" xr:uid="{9CC258CF-3E56-4DA7-A438-33DEFBFF133D}"/>
    <cellStyle name="Comma 5 7 3 4 2" xfId="24802" xr:uid="{ACB1C2B3-8A4D-4B1F-9889-4AAD56F37723}"/>
    <cellStyle name="Comma 5 7 3 4 2 2" xfId="55626" xr:uid="{8532CDCE-8FE7-46B2-8603-B51DC9B80F49}"/>
    <cellStyle name="Comma 5 7 3 4 3" xfId="40216" xr:uid="{0F5D85D9-B0F5-4F43-BAFC-B7D4755FD67E}"/>
    <cellStyle name="Comma 5 7 3 5" xfId="16993" xr:uid="{8CBEA1EE-D272-4C89-AD6E-872364C5CCEA}"/>
    <cellStyle name="Comma 5 7 3 5 2" xfId="47817" xr:uid="{12858CCF-BBE7-4DBF-8504-06A4D5BDED29}"/>
    <cellStyle name="Comma 5 7 3 6" xfId="32407" xr:uid="{F75E8B1D-A8AE-4E91-B637-420F67731E22}"/>
    <cellStyle name="Comma 5 7 4" xfId="2213" xr:uid="{EF3E7BA8-D247-491B-93AF-AFDF9695EEAD}"/>
    <cellStyle name="Comma 5 7 4 2" xfId="6016" xr:uid="{657220D4-0B36-43A2-A111-0D24C38DE443}"/>
    <cellStyle name="Comma 5 7 4 2 2" xfId="13827" xr:uid="{629B40A8-7D95-4A60-9328-7E6792913E00}"/>
    <cellStyle name="Comma 5 7 4 2 2 2" xfId="29238" xr:uid="{4190F2D4-930A-4170-987E-A2E2AC2E655A}"/>
    <cellStyle name="Comma 5 7 4 2 2 2 2" xfId="60062" xr:uid="{1900EE24-1943-47AC-827B-DB3F9B692BED}"/>
    <cellStyle name="Comma 5 7 4 2 2 3" xfId="44652" xr:uid="{E42BC4BE-7C3C-4E48-9C11-B23A699E1A15}"/>
    <cellStyle name="Comma 5 7 4 2 3" xfId="21429" xr:uid="{10798E41-EE46-42F4-BE39-D9FAEE76BC18}"/>
    <cellStyle name="Comma 5 7 4 2 3 2" xfId="52253" xr:uid="{139E73BD-F404-49DE-A0AA-56325F0767BC}"/>
    <cellStyle name="Comma 5 7 4 2 4" xfId="36843" xr:uid="{A415315B-DC44-4448-BD44-CDE7AA5E33F4}"/>
    <cellStyle name="Comma 5 7 4 3" xfId="10024" xr:uid="{719B6408-2F1F-475F-B85A-2B92CF323EAB}"/>
    <cellStyle name="Comma 5 7 4 3 2" xfId="25435" xr:uid="{6B48776B-94DC-42A3-B0B7-0859F30F7FED}"/>
    <cellStyle name="Comma 5 7 4 3 2 2" xfId="56259" xr:uid="{C379AEC6-35E2-45A5-83A2-44FFD28E90DE}"/>
    <cellStyle name="Comma 5 7 4 3 3" xfId="40849" xr:uid="{CAC7A5AE-016C-48EA-954E-58169D5D7A15}"/>
    <cellStyle name="Comma 5 7 4 4" xfId="17626" xr:uid="{64E5063D-F3DD-4D41-A8B9-1A81BD8C025E}"/>
    <cellStyle name="Comma 5 7 4 4 2" xfId="48450" xr:uid="{9FB65513-BD88-42F6-810F-D81E0D6F7ED4}"/>
    <cellStyle name="Comma 5 7 4 5" xfId="33040" xr:uid="{A366227E-4D28-4678-BD61-3EEB6D24A560}"/>
    <cellStyle name="Comma 5 7 5" xfId="4117" xr:uid="{21FCBA66-04BE-4D3A-846B-8CE9639BED46}"/>
    <cellStyle name="Comma 5 7 5 2" xfId="11928" xr:uid="{50A8CB89-7584-4CBF-A376-61F6BF5AB45E}"/>
    <cellStyle name="Comma 5 7 5 2 2" xfId="27339" xr:uid="{23B8C2C4-8B01-4FA8-8E00-F6BF04261551}"/>
    <cellStyle name="Comma 5 7 5 2 2 2" xfId="58163" xr:uid="{8DCD9217-88EA-4C43-84D3-0927E453345D}"/>
    <cellStyle name="Comma 5 7 5 2 3" xfId="42753" xr:uid="{5540400D-C3A2-4D6F-B46A-FB7C4152D76F}"/>
    <cellStyle name="Comma 5 7 5 3" xfId="19530" xr:uid="{B3CE73A6-F5AE-4061-BE2D-A289326105DC}"/>
    <cellStyle name="Comma 5 7 5 3 2" xfId="50354" xr:uid="{40E64625-032E-4A41-B54F-6C726830AEEF}"/>
    <cellStyle name="Comma 5 7 5 4" xfId="34944" xr:uid="{D814FA4E-BF99-429C-B868-6218F93CC3B3}"/>
    <cellStyle name="Comma 5 7 6" xfId="8125" xr:uid="{743F3D95-2697-48A5-954B-4161D635B53B}"/>
    <cellStyle name="Comma 5 7 6 2" xfId="23536" xr:uid="{AC15C865-ABCD-498F-A0E5-32F20721D59D}"/>
    <cellStyle name="Comma 5 7 6 2 2" xfId="54360" xr:uid="{B051F373-9C24-4C30-A705-FCD4745B6BFF}"/>
    <cellStyle name="Comma 5 7 6 3" xfId="38950" xr:uid="{9ABB6C00-F670-4FC0-9FE2-97BC95A2F704}"/>
    <cellStyle name="Comma 5 7 7" xfId="15727" xr:uid="{6928CDF5-4E79-43B3-AAEC-1DF0B50DAE10}"/>
    <cellStyle name="Comma 5 7 7 2" xfId="46551" xr:uid="{D2122D22-09CB-4C68-A224-ACA8D0F28251}"/>
    <cellStyle name="Comma 5 7 8" xfId="31141" xr:uid="{947FE86F-E2AB-468B-94F7-1F7AA2D80679}"/>
    <cellStyle name="Comma 5 8" xfId="734" xr:uid="{992203DF-766B-445F-9520-0C3CA17E27ED}"/>
    <cellStyle name="Comma 5 8 2" xfId="2633" xr:uid="{E0282DD8-74D7-4714-BAF7-3FB0B0731FE0}"/>
    <cellStyle name="Comma 5 8 2 2" xfId="6436" xr:uid="{A0D4F129-0840-4A52-A93E-54B5A1766B89}"/>
    <cellStyle name="Comma 5 8 2 2 2" xfId="14247" xr:uid="{DFDC9BA8-9EBB-44BF-8A11-5EBC8629FBB2}"/>
    <cellStyle name="Comma 5 8 2 2 2 2" xfId="29658" xr:uid="{671474CE-8E55-45F2-ABA0-5B06951FB408}"/>
    <cellStyle name="Comma 5 8 2 2 2 2 2" xfId="60482" xr:uid="{F7B31F5F-A934-466C-94BC-29383377FBA3}"/>
    <cellStyle name="Comma 5 8 2 2 2 3" xfId="45072" xr:uid="{B6C8F40F-4553-4C9B-A176-86A1DC736B54}"/>
    <cellStyle name="Comma 5 8 2 2 3" xfId="21849" xr:uid="{F0BA2052-965C-4D41-9BA0-E683A99D1DC0}"/>
    <cellStyle name="Comma 5 8 2 2 3 2" xfId="52673" xr:uid="{2EC0B168-21A2-4B33-908B-CF8746A1A86E}"/>
    <cellStyle name="Comma 5 8 2 2 4" xfId="37263" xr:uid="{731A3F6C-4AF2-4F27-9370-D719FC4E435A}"/>
    <cellStyle name="Comma 5 8 2 3" xfId="10444" xr:uid="{7D84F0B4-E281-43FD-AFC0-D267574D0028}"/>
    <cellStyle name="Comma 5 8 2 3 2" xfId="25855" xr:uid="{26A0B12A-08DB-4586-B030-6F211F0ABD69}"/>
    <cellStyle name="Comma 5 8 2 3 2 2" xfId="56679" xr:uid="{758B854C-481B-409F-9B48-E4C1727DA259}"/>
    <cellStyle name="Comma 5 8 2 3 3" xfId="41269" xr:uid="{834D1FB7-AD63-4CBA-A643-93FCE82CE3D7}"/>
    <cellStyle name="Comma 5 8 2 4" xfId="18046" xr:uid="{7CB3E683-3C6A-4C8A-BDDB-9473BE7E2DDF}"/>
    <cellStyle name="Comma 5 8 2 4 2" xfId="48870" xr:uid="{CA7D0FAF-6273-4712-982D-77680958ADA9}"/>
    <cellStyle name="Comma 5 8 2 5" xfId="33460" xr:uid="{341171BD-A73F-4440-A74E-4C0DB2CA029B}"/>
    <cellStyle name="Comma 5 8 3" xfId="4537" xr:uid="{641C81D8-9AB7-4DF0-9D6C-95DEFE84F593}"/>
    <cellStyle name="Comma 5 8 3 2" xfId="12348" xr:uid="{C140D8DD-3ADA-473A-882F-0D933C582DB2}"/>
    <cellStyle name="Comma 5 8 3 2 2" xfId="27759" xr:uid="{48A6BAD8-A5B3-402C-8168-139A4CF396C5}"/>
    <cellStyle name="Comma 5 8 3 2 2 2" xfId="58583" xr:uid="{E32B309E-F86D-4621-8BB0-31C4E844D210}"/>
    <cellStyle name="Comma 5 8 3 2 3" xfId="43173" xr:uid="{49EC7D52-2C82-47D9-B4E6-8A7DFCCDE00F}"/>
    <cellStyle name="Comma 5 8 3 3" xfId="19950" xr:uid="{954D81C1-BF66-4395-97A1-18FC5B4BA550}"/>
    <cellStyle name="Comma 5 8 3 3 2" xfId="50774" xr:uid="{9AE338AD-04C9-498D-B0D1-2220B8977FE3}"/>
    <cellStyle name="Comma 5 8 3 4" xfId="35364" xr:uid="{05DE4871-391F-4480-9C5E-05ACAD89E69B}"/>
    <cellStyle name="Comma 5 8 4" xfId="8545" xr:uid="{DD773877-E961-42F3-AA5C-00CD07C5FBFD}"/>
    <cellStyle name="Comma 5 8 4 2" xfId="23956" xr:uid="{B48E963D-BCE1-4DBC-9805-40055EC059AF}"/>
    <cellStyle name="Comma 5 8 4 2 2" xfId="54780" xr:uid="{316F8BD9-7DB8-4B88-91E2-99902E048D96}"/>
    <cellStyle name="Comma 5 8 4 3" xfId="39370" xr:uid="{74E30CCA-287A-48C6-B691-4CA37A086FB5}"/>
    <cellStyle name="Comma 5 8 5" xfId="16147" xr:uid="{FA3667FA-B1F7-4AF2-8509-DDAFA157E453}"/>
    <cellStyle name="Comma 5 8 5 2" xfId="46971" xr:uid="{1059B761-94E8-4266-9E0C-36256A134539}"/>
    <cellStyle name="Comma 5 8 6" xfId="31561" xr:uid="{A25AB1F9-09C7-4D5A-9382-8C00C2A7B7E3}"/>
    <cellStyle name="Comma 5 9" xfId="1367" xr:uid="{96160588-7D7D-49C4-A642-BF4267465B0C}"/>
    <cellStyle name="Comma 5 9 2" xfId="3266" xr:uid="{E4FBF599-9E34-4290-8941-08B8965AD8AB}"/>
    <cellStyle name="Comma 5 9 2 2" xfId="7069" xr:uid="{65E55581-6547-4CC1-93E9-BB3875B63169}"/>
    <cellStyle name="Comma 5 9 2 2 2" xfId="14880" xr:uid="{D5859AFD-3BB5-456E-B934-6DE6AE21C516}"/>
    <cellStyle name="Comma 5 9 2 2 2 2" xfId="30291" xr:uid="{7A9227F5-50E4-4D18-8090-9F3BCEEA1949}"/>
    <cellStyle name="Comma 5 9 2 2 2 2 2" xfId="61115" xr:uid="{F5F6728B-BBDC-4B0F-9A54-A423AEBEF0C2}"/>
    <cellStyle name="Comma 5 9 2 2 2 3" xfId="45705" xr:uid="{D37528AE-5181-429A-AF94-ED5DB5B748E3}"/>
    <cellStyle name="Comma 5 9 2 2 3" xfId="22482" xr:uid="{E7E506C6-2AC2-4B9B-8E99-D9DA01AD70B0}"/>
    <cellStyle name="Comma 5 9 2 2 3 2" xfId="53306" xr:uid="{0CE5B434-FF64-4954-8A51-CF024BA8780B}"/>
    <cellStyle name="Comma 5 9 2 2 4" xfId="37896" xr:uid="{9B28407E-8B8B-447E-B8BE-30AA62B07CF0}"/>
    <cellStyle name="Comma 5 9 2 3" xfId="11077" xr:uid="{ADD67812-1C0B-4DDA-AF2D-3A05EB275799}"/>
    <cellStyle name="Comma 5 9 2 3 2" xfId="26488" xr:uid="{092B1745-8695-4D63-90A9-B1546DA630F1}"/>
    <cellStyle name="Comma 5 9 2 3 2 2" xfId="57312" xr:uid="{4A8A7037-4605-4C5D-B5E3-544C57AF8507}"/>
    <cellStyle name="Comma 5 9 2 3 3" xfId="41902" xr:uid="{60A18694-F6C3-4317-B127-81E612173B87}"/>
    <cellStyle name="Comma 5 9 2 4" xfId="18679" xr:uid="{3A77AEEA-6AAC-4586-8095-4FCC703F6F53}"/>
    <cellStyle name="Comma 5 9 2 4 2" xfId="49503" xr:uid="{966B4410-D4DC-4419-BCA9-73AA1126FF5D}"/>
    <cellStyle name="Comma 5 9 2 5" xfId="34093" xr:uid="{631A6C04-7E53-4275-BA72-15E15B23233C}"/>
    <cellStyle name="Comma 5 9 3" xfId="5170" xr:uid="{7680A95F-EC8E-415B-81D4-76DC7F408F52}"/>
    <cellStyle name="Comma 5 9 3 2" xfId="12981" xr:uid="{F8EE2939-2C73-4A39-9D66-5EA263988038}"/>
    <cellStyle name="Comma 5 9 3 2 2" xfId="28392" xr:uid="{6A1B4D86-6789-44F3-A126-46122D91E522}"/>
    <cellStyle name="Comma 5 9 3 2 2 2" xfId="59216" xr:uid="{FA71CCB3-227B-44B9-9067-D7035213CA51}"/>
    <cellStyle name="Comma 5 9 3 2 3" xfId="43806" xr:uid="{A08D1BC5-DBE7-4F3A-9638-70E68818D9F8}"/>
    <cellStyle name="Comma 5 9 3 3" xfId="20583" xr:uid="{9B4DE524-013A-46B4-BACC-D532E84B06D2}"/>
    <cellStyle name="Comma 5 9 3 3 2" xfId="51407" xr:uid="{5DA1BE2B-62F1-4278-953D-8D5C484E904A}"/>
    <cellStyle name="Comma 5 9 3 4" xfId="35997" xr:uid="{342AAC15-55AD-46A4-BE3F-C28924678BB3}"/>
    <cellStyle name="Comma 5 9 4" xfId="9178" xr:uid="{02FA244F-238B-4350-8C01-CD0EF6CEA3D7}"/>
    <cellStyle name="Comma 5 9 4 2" xfId="24589" xr:uid="{28C9B086-493E-427E-A6D3-9C1547DE4219}"/>
    <cellStyle name="Comma 5 9 4 2 2" xfId="55413" xr:uid="{A4EA0068-4118-426C-8608-CF20D30C6F36}"/>
    <cellStyle name="Comma 5 9 4 3" xfId="40003" xr:uid="{84C3D8F7-A49D-4CF4-8A91-30CE48E17AD3}"/>
    <cellStyle name="Comma 5 9 5" xfId="16780" xr:uid="{00F642FA-2F14-40FB-BFF2-671B7FEBCF5A}"/>
    <cellStyle name="Comma 5 9 5 2" xfId="47604" xr:uid="{44AB2389-27A9-4BC8-A233-5D83C7A34EAC}"/>
    <cellStyle name="Comma 5 9 6" xfId="32194" xr:uid="{A920F3E0-E084-456E-89DA-13DDB50E2426}"/>
    <cellStyle name="Comma 6" xfId="90" xr:uid="{D2319D5C-4E27-4818-A64D-36724CCF6B0A}"/>
    <cellStyle name="Comma 6 10" xfId="2005" xr:uid="{CABD744C-02F3-4A3D-ADE4-8CE4BF914463}"/>
    <cellStyle name="Comma 6 10 2" xfId="5808" xr:uid="{A6E56352-95F9-43CC-962E-D6853D9A5008}"/>
    <cellStyle name="Comma 6 10 2 2" xfId="13619" xr:uid="{47287CA5-5200-4DC0-94F3-8DD9EB9AFA33}"/>
    <cellStyle name="Comma 6 10 2 2 2" xfId="29030" xr:uid="{E7941035-B9A7-4A11-A0E2-66EC1E2B7C8B}"/>
    <cellStyle name="Comma 6 10 2 2 2 2" xfId="59854" xr:uid="{B94BB81F-0072-4932-8608-B5ECD933987D}"/>
    <cellStyle name="Comma 6 10 2 2 3" xfId="44444" xr:uid="{F52A20D1-9145-44BA-BE72-4B491DB5C163}"/>
    <cellStyle name="Comma 6 10 2 3" xfId="21221" xr:uid="{805AC109-26B6-4093-B2F5-534E54CAAA15}"/>
    <cellStyle name="Comma 6 10 2 3 2" xfId="52045" xr:uid="{365D2D87-0D88-42D3-866C-6A547E20AF68}"/>
    <cellStyle name="Comma 6 10 2 4" xfId="36635" xr:uid="{9ABDB85F-7324-4D51-96A0-B99835349CCF}"/>
    <cellStyle name="Comma 6 10 3" xfId="9816" xr:uid="{ED6D6FF5-2D6B-4FE6-9C02-B23CE99E67F5}"/>
    <cellStyle name="Comma 6 10 3 2" xfId="25227" xr:uid="{55AB28B2-087D-4C99-BFD8-3593CBCC42EB}"/>
    <cellStyle name="Comma 6 10 3 2 2" xfId="56051" xr:uid="{F153CF1C-930C-4A05-B22B-967CD013CCA3}"/>
    <cellStyle name="Comma 6 10 3 3" xfId="40641" xr:uid="{A0F0686B-669C-4524-B50B-88662E6B94EE}"/>
    <cellStyle name="Comma 6 10 4" xfId="17418" xr:uid="{76FD4803-F4AC-40E0-A414-FBBB4482ABD2}"/>
    <cellStyle name="Comma 6 10 4 2" xfId="48242" xr:uid="{2FA9778C-5AB1-4D70-969E-8D3F60BEC835}"/>
    <cellStyle name="Comma 6 10 5" xfId="32832" xr:uid="{CFBD9199-FE37-4B6A-9EAC-71BF8D47406C}"/>
    <cellStyle name="Comma 6 11" xfId="3909" xr:uid="{C91BCE86-87C7-475F-81AD-29D6ECC40DDE}"/>
    <cellStyle name="Comma 6 11 2" xfId="11720" xr:uid="{EC651902-6D91-48B7-AEF3-37BDD3EA5CD6}"/>
    <cellStyle name="Comma 6 11 2 2" xfId="27131" xr:uid="{620BF69D-723A-4C69-A4D6-BEDC69432320}"/>
    <cellStyle name="Comma 6 11 2 2 2" xfId="57955" xr:uid="{7C2C9619-104D-4898-B9A8-827E55D2ED5D}"/>
    <cellStyle name="Comma 6 11 2 3" xfId="42545" xr:uid="{BE3D2A38-F10D-4A74-A1E4-458F43533440}"/>
    <cellStyle name="Comma 6 11 3" xfId="19322" xr:uid="{1DBFB4A7-BAC9-48AF-B5D5-1FCC32D9D6EA}"/>
    <cellStyle name="Comma 6 11 3 2" xfId="50146" xr:uid="{00070C10-ACFD-4236-A891-E4BD7F4346CE}"/>
    <cellStyle name="Comma 6 11 4" xfId="34736" xr:uid="{7A6A92F4-A1BA-4A74-871F-25718B38220B}"/>
    <cellStyle name="Comma 6 12" xfId="7917" xr:uid="{5F477065-6A58-474E-97B4-2778F59D1EB6}"/>
    <cellStyle name="Comma 6 12 2" xfId="23328" xr:uid="{E2598315-3133-4A7E-A332-DABB44447479}"/>
    <cellStyle name="Comma 6 12 2 2" xfId="54152" xr:uid="{74518BB2-D15A-47A4-8EDA-B1909BCEBA57}"/>
    <cellStyle name="Comma 6 12 3" xfId="38742" xr:uid="{CC3CF197-BD86-4B90-99DC-CB5EA77BF59F}"/>
    <cellStyle name="Comma 6 13" xfId="7708" xr:uid="{5F894814-4C5D-4052-8322-B87FC3B48810}"/>
    <cellStyle name="Comma 6 13 2" xfId="23119" xr:uid="{CE2F7B27-FB09-41AF-BC80-0E8D65F61F81}"/>
    <cellStyle name="Comma 6 13 2 2" xfId="53943" xr:uid="{9FDA8A92-C019-4D9B-BFB4-23F458AEAC66}"/>
    <cellStyle name="Comma 6 13 3" xfId="38533" xr:uid="{B368C4A3-47CA-4161-B74E-478A2C03FAB0}"/>
    <cellStyle name="Comma 6 14" xfId="15519" xr:uid="{04A041FE-A6D3-4038-8770-986C0200DB06}"/>
    <cellStyle name="Comma 6 14 2" xfId="46343" xr:uid="{5F2AC774-36E7-4C21-9588-11B52E26DE8E}"/>
    <cellStyle name="Comma 6 15" xfId="30933" xr:uid="{B982D24B-D1B3-47D3-B1B2-091731CA4F8C}"/>
    <cellStyle name="Comma 6 2" xfId="125" xr:uid="{A4FD4E80-AD8E-4690-B226-5F78585C8DC4}"/>
    <cellStyle name="Comma 6 2 10" xfId="3929" xr:uid="{9AC4C8DE-40D8-4C26-8391-BC11E4A3977C}"/>
    <cellStyle name="Comma 6 2 10 2" xfId="11740" xr:uid="{3563ABD7-B468-4CBE-BC46-FB5062C532A6}"/>
    <cellStyle name="Comma 6 2 10 2 2" xfId="27151" xr:uid="{599AFAA1-4330-4B4A-9703-10A39B87A946}"/>
    <cellStyle name="Comma 6 2 10 2 2 2" xfId="57975" xr:uid="{0B66B5E1-081C-4F71-B069-2A35B86DEDF9}"/>
    <cellStyle name="Comma 6 2 10 2 3" xfId="42565" xr:uid="{E96F8530-25C9-42FC-8074-D3C47B3444C1}"/>
    <cellStyle name="Comma 6 2 10 3" xfId="19342" xr:uid="{FB8B91F9-A9FD-46A7-A654-73F850B148DA}"/>
    <cellStyle name="Comma 6 2 10 3 2" xfId="50166" xr:uid="{C9BC222F-B864-4099-B268-A179472308A9}"/>
    <cellStyle name="Comma 6 2 10 4" xfId="34756" xr:uid="{E63D7A63-161E-493C-BE87-98723D9B2AA1}"/>
    <cellStyle name="Comma 6 2 11" xfId="7937" xr:uid="{8E6AC615-B0F1-4C99-A7F2-0FB924943121}"/>
    <cellStyle name="Comma 6 2 11 2" xfId="23348" xr:uid="{27AF5308-DC8C-4E27-8428-B4A528F5C021}"/>
    <cellStyle name="Comma 6 2 11 2 2" xfId="54172" xr:uid="{8A81436D-CD29-44DF-89F1-7B3584B515D3}"/>
    <cellStyle name="Comma 6 2 11 3" xfId="38762" xr:uid="{4DB930D5-3CD4-43CE-AD28-F763A3719BA9}"/>
    <cellStyle name="Comma 6 2 12" xfId="7728" xr:uid="{9C8BA246-0E75-4C2B-AAEB-F54423283F1B}"/>
    <cellStyle name="Comma 6 2 12 2" xfId="23139" xr:uid="{9D32FD00-1954-4D84-8D89-253F023DD6F7}"/>
    <cellStyle name="Comma 6 2 12 2 2" xfId="53963" xr:uid="{7ED6F266-A2F7-4FC6-9020-957879EE6CC1}"/>
    <cellStyle name="Comma 6 2 12 3" xfId="38553" xr:uid="{E92ED4FD-B597-452E-82DF-7BE005C5B11D}"/>
    <cellStyle name="Comma 6 2 13" xfId="15539" xr:uid="{397FD6CB-7183-487A-991F-DD569F441B3C}"/>
    <cellStyle name="Comma 6 2 13 2" xfId="46363" xr:uid="{796C61AE-1A36-4D35-A020-00B855E98093}"/>
    <cellStyle name="Comma 6 2 14" xfId="30953" xr:uid="{3640B761-D0B1-48D0-9080-0EBD3E3589EF}"/>
    <cellStyle name="Comma 6 2 2" xfId="210" xr:uid="{E8815F78-E75B-46E5-9CF1-5A19D1A9D27E}"/>
    <cellStyle name="Comma 6 2 2 10" xfId="7813" xr:uid="{6FEC664F-5851-40BD-B069-101CB06D96DA}"/>
    <cellStyle name="Comma 6 2 2 10 2" xfId="23224" xr:uid="{6A145944-FF19-4FE6-991D-2B844AC50F69}"/>
    <cellStyle name="Comma 6 2 2 10 2 2" xfId="54048" xr:uid="{9B867786-9EC5-429A-8025-5AF01031B610}"/>
    <cellStyle name="Comma 6 2 2 10 3" xfId="38638" xr:uid="{2A19068A-6787-495E-A2C3-31808374D39E}"/>
    <cellStyle name="Comma 6 2 2 11" xfId="15624" xr:uid="{EFF51CD6-80B3-4011-87B4-B4F416A0A72C}"/>
    <cellStyle name="Comma 6 2 2 11 2" xfId="46448" xr:uid="{0694AC64-9B6D-47AB-B054-6B2BD41391D0}"/>
    <cellStyle name="Comma 6 2 2 12" xfId="31038" xr:uid="{0AE98CAA-EBBD-4961-9F18-C098372A10CD}"/>
    <cellStyle name="Comma 6 2 2 2" xfId="292" xr:uid="{F9B46770-A5C6-4C13-AE80-5C26E56742AC}"/>
    <cellStyle name="Comma 6 2 2 2 10" xfId="15706" xr:uid="{4218DE20-5F57-4A29-9075-348BC570AB05}"/>
    <cellStyle name="Comma 6 2 2 2 10 2" xfId="46530" xr:uid="{DBFE8365-B154-42C8-88E2-7C00E2F3F223}"/>
    <cellStyle name="Comma 6 2 2 2 11" xfId="31120" xr:uid="{0499E456-4711-4AE0-94B0-0BF03BA262B2}"/>
    <cellStyle name="Comma 6 2 2 2 2" xfId="715" xr:uid="{B8296D23-5CD1-4A2C-AE61-48EB1946310C}"/>
    <cellStyle name="Comma 6 2 2 2 2 2" xfId="1348" xr:uid="{0A75ACA9-E5E4-4380-8FBD-789EF905CE02}"/>
    <cellStyle name="Comma 6 2 2 2 2 2 2" xfId="3247" xr:uid="{5664084C-AF59-4D18-85DA-47820300FEB9}"/>
    <cellStyle name="Comma 6 2 2 2 2 2 2 2" xfId="7050" xr:uid="{6001B1AD-BF33-4B05-9F75-268C1F031063}"/>
    <cellStyle name="Comma 6 2 2 2 2 2 2 2 2" xfId="14861" xr:uid="{58A86ECD-BB53-4327-B1EF-E46CB6B94C95}"/>
    <cellStyle name="Comma 6 2 2 2 2 2 2 2 2 2" xfId="30272" xr:uid="{D28276E5-5309-414F-8060-B4D83A1083AF}"/>
    <cellStyle name="Comma 6 2 2 2 2 2 2 2 2 2 2" xfId="61096" xr:uid="{C27BC05B-85B1-4E70-89D3-5A20AA4B7BBD}"/>
    <cellStyle name="Comma 6 2 2 2 2 2 2 2 2 3" xfId="45686" xr:uid="{16A32CEE-C034-4ECE-AD2C-C1A9B2D8B941}"/>
    <cellStyle name="Comma 6 2 2 2 2 2 2 2 3" xfId="22463" xr:uid="{8758A869-1DA4-4A20-9F43-A56EE250B092}"/>
    <cellStyle name="Comma 6 2 2 2 2 2 2 2 3 2" xfId="53287" xr:uid="{5C37BB20-8FB9-4FCE-8A26-F7B70296540E}"/>
    <cellStyle name="Comma 6 2 2 2 2 2 2 2 4" xfId="37877" xr:uid="{700B1D35-6F23-4CE5-95AB-5A37CD73E270}"/>
    <cellStyle name="Comma 6 2 2 2 2 2 2 3" xfId="11058" xr:uid="{1DC6F305-CACB-490E-8B6D-AAA901A24D6D}"/>
    <cellStyle name="Comma 6 2 2 2 2 2 2 3 2" xfId="26469" xr:uid="{9150135A-0E07-49AB-9653-2EA05D853AB1}"/>
    <cellStyle name="Comma 6 2 2 2 2 2 2 3 2 2" xfId="57293" xr:uid="{49811DEE-E49D-478E-A259-7BD14C92A078}"/>
    <cellStyle name="Comma 6 2 2 2 2 2 2 3 3" xfId="41883" xr:uid="{3B77E863-2928-4F5D-913D-E6B06CAF0DB6}"/>
    <cellStyle name="Comma 6 2 2 2 2 2 2 4" xfId="18660" xr:uid="{DE658330-56A3-4FCE-9F96-2ACD6C13B497}"/>
    <cellStyle name="Comma 6 2 2 2 2 2 2 4 2" xfId="49484" xr:uid="{69F409A4-E763-494C-9174-71C701579218}"/>
    <cellStyle name="Comma 6 2 2 2 2 2 2 5" xfId="34074" xr:uid="{B1FBF8B5-ED53-4077-8830-85681BCB8760}"/>
    <cellStyle name="Comma 6 2 2 2 2 2 3" xfId="5151" xr:uid="{DCD9EAFF-2060-4A6D-A7BB-5E0206CCCD48}"/>
    <cellStyle name="Comma 6 2 2 2 2 2 3 2" xfId="12962" xr:uid="{62821BDD-84AE-4898-AC40-49A4F6621D45}"/>
    <cellStyle name="Comma 6 2 2 2 2 2 3 2 2" xfId="28373" xr:uid="{1B91E08C-4238-4AED-BAE5-109656F650C7}"/>
    <cellStyle name="Comma 6 2 2 2 2 2 3 2 2 2" xfId="59197" xr:uid="{41A1320A-E8C5-4BD3-B70D-0D75A4EFEE6D}"/>
    <cellStyle name="Comma 6 2 2 2 2 2 3 2 3" xfId="43787" xr:uid="{091ED3B6-82C0-4719-8082-718D29DD1FC6}"/>
    <cellStyle name="Comma 6 2 2 2 2 2 3 3" xfId="20564" xr:uid="{4AB52EBA-5A97-434B-8922-EF38C61FC32A}"/>
    <cellStyle name="Comma 6 2 2 2 2 2 3 3 2" xfId="51388" xr:uid="{E0CA4613-6AB3-4A79-B783-EA259F48F0B6}"/>
    <cellStyle name="Comma 6 2 2 2 2 2 3 4" xfId="35978" xr:uid="{4E36EF71-21C5-4C6D-A52F-CBB6369514B6}"/>
    <cellStyle name="Comma 6 2 2 2 2 2 4" xfId="9159" xr:uid="{F4B610C0-85F0-4F8A-BD4D-6017A040FD11}"/>
    <cellStyle name="Comma 6 2 2 2 2 2 4 2" xfId="24570" xr:uid="{3860831D-B670-4E67-99A8-CFB0FB754009}"/>
    <cellStyle name="Comma 6 2 2 2 2 2 4 2 2" xfId="55394" xr:uid="{DC5814B9-2CFF-488E-BF8C-D8386992D1F1}"/>
    <cellStyle name="Comma 6 2 2 2 2 2 4 3" xfId="39984" xr:uid="{BB174825-AEC8-4D22-9C4B-6A591700A1E9}"/>
    <cellStyle name="Comma 6 2 2 2 2 2 5" xfId="16761" xr:uid="{D628FAFB-676C-4731-8868-C78463A2D73C}"/>
    <cellStyle name="Comma 6 2 2 2 2 2 5 2" xfId="47585" xr:uid="{1DB1CBFF-5642-43DC-9495-C29CBE1DD3BB}"/>
    <cellStyle name="Comma 6 2 2 2 2 2 6" xfId="32175" xr:uid="{DAABCD1D-AD95-4570-BE21-5AC5D2E25520}"/>
    <cellStyle name="Comma 6 2 2 2 2 3" xfId="1981" xr:uid="{95BF370D-11BA-4589-AFCB-A1D183AC1107}"/>
    <cellStyle name="Comma 6 2 2 2 2 3 2" xfId="3880" xr:uid="{9ECF3947-13F4-4452-A698-D71D99B387E0}"/>
    <cellStyle name="Comma 6 2 2 2 2 3 2 2" xfId="7683" xr:uid="{34B29EB1-72CC-4E82-8AAF-A5D2C4B4C78B}"/>
    <cellStyle name="Comma 6 2 2 2 2 3 2 2 2" xfId="15494" xr:uid="{DD61C133-208C-463E-8E1D-9977CA41D004}"/>
    <cellStyle name="Comma 6 2 2 2 2 3 2 2 2 2" xfId="30905" xr:uid="{722ACE81-D7AE-4324-B33E-81876AC821CA}"/>
    <cellStyle name="Comma 6 2 2 2 2 3 2 2 2 2 2" xfId="61729" xr:uid="{3BCCD2CD-2AE0-4983-997E-4DD3F0B774AD}"/>
    <cellStyle name="Comma 6 2 2 2 2 3 2 2 2 3" xfId="46319" xr:uid="{DAFBDB46-21D8-4C8D-98F9-41736E19B285}"/>
    <cellStyle name="Comma 6 2 2 2 2 3 2 2 3" xfId="23096" xr:uid="{D273AD81-8987-4CD2-9D0F-8897DB81A180}"/>
    <cellStyle name="Comma 6 2 2 2 2 3 2 2 3 2" xfId="53920" xr:uid="{04C6B373-DE0A-4783-81CF-9DB643720CC5}"/>
    <cellStyle name="Comma 6 2 2 2 2 3 2 2 4" xfId="38510" xr:uid="{1E661991-4B61-42A1-934B-01DAFF056E78}"/>
    <cellStyle name="Comma 6 2 2 2 2 3 2 3" xfId="11691" xr:uid="{428B4B84-F33F-4DE7-87E2-1339E1689538}"/>
    <cellStyle name="Comma 6 2 2 2 2 3 2 3 2" xfId="27102" xr:uid="{2AD3886D-9C44-4936-AB88-541D6DB396D1}"/>
    <cellStyle name="Comma 6 2 2 2 2 3 2 3 2 2" xfId="57926" xr:uid="{4024DA87-3503-4610-AE9D-F24C453982D2}"/>
    <cellStyle name="Comma 6 2 2 2 2 3 2 3 3" xfId="42516" xr:uid="{76BDFB29-7FFF-4C55-90ED-B61AAEFCC107}"/>
    <cellStyle name="Comma 6 2 2 2 2 3 2 4" xfId="19293" xr:uid="{CB105FED-BFC3-449F-886D-3DF9D37784BD}"/>
    <cellStyle name="Comma 6 2 2 2 2 3 2 4 2" xfId="50117" xr:uid="{30A917C4-1D44-4236-B732-0C119A22C82A}"/>
    <cellStyle name="Comma 6 2 2 2 2 3 2 5" xfId="34707" xr:uid="{E594435D-9331-441C-96DC-DD310A4AA25F}"/>
    <cellStyle name="Comma 6 2 2 2 2 3 3" xfId="5784" xr:uid="{E8FEFBA4-6FFD-446E-82FE-FAA6FD3FC1E8}"/>
    <cellStyle name="Comma 6 2 2 2 2 3 3 2" xfId="13595" xr:uid="{54F809B3-C667-471E-AEF4-640B170DA8ED}"/>
    <cellStyle name="Comma 6 2 2 2 2 3 3 2 2" xfId="29006" xr:uid="{66B77A0C-8BB6-451F-9633-A5E18D2C2919}"/>
    <cellStyle name="Comma 6 2 2 2 2 3 3 2 2 2" xfId="59830" xr:uid="{0291B029-1F5A-48A4-A6C5-D65C03DBDD52}"/>
    <cellStyle name="Comma 6 2 2 2 2 3 3 2 3" xfId="44420" xr:uid="{20FDC8E1-2978-414E-8A14-94248C512965}"/>
    <cellStyle name="Comma 6 2 2 2 2 3 3 3" xfId="21197" xr:uid="{CFA0EFAA-7AC8-4F5D-A2C8-5B48416CD717}"/>
    <cellStyle name="Comma 6 2 2 2 2 3 3 3 2" xfId="52021" xr:uid="{29F7FD1F-B318-4704-9F07-F36782F7F2F0}"/>
    <cellStyle name="Comma 6 2 2 2 2 3 3 4" xfId="36611" xr:uid="{34DE4481-ED15-4FBC-89C0-FE6C0650F223}"/>
    <cellStyle name="Comma 6 2 2 2 2 3 4" xfId="9792" xr:uid="{74D26A0D-515F-47AD-BC89-BA01356D1983}"/>
    <cellStyle name="Comma 6 2 2 2 2 3 4 2" xfId="25203" xr:uid="{B6A426DB-431A-44F6-A6AE-57991E092DAE}"/>
    <cellStyle name="Comma 6 2 2 2 2 3 4 2 2" xfId="56027" xr:uid="{0105DFC9-AF43-4F16-BF9D-DF89079229E1}"/>
    <cellStyle name="Comma 6 2 2 2 2 3 4 3" xfId="40617" xr:uid="{6DDCFFFE-AB30-4832-80BD-93F951BBB2D6}"/>
    <cellStyle name="Comma 6 2 2 2 2 3 5" xfId="17394" xr:uid="{5724793C-7AA2-4A3F-8377-2129F8919B0F}"/>
    <cellStyle name="Comma 6 2 2 2 2 3 5 2" xfId="48218" xr:uid="{52116C61-2708-4AFE-A1E0-EB2BB89186BA}"/>
    <cellStyle name="Comma 6 2 2 2 2 3 6" xfId="32808" xr:uid="{0261CD50-A87D-4736-A808-40059305A4A3}"/>
    <cellStyle name="Comma 6 2 2 2 2 4" xfId="2614" xr:uid="{CE2C6F10-F079-4641-B379-2A520997B8C5}"/>
    <cellStyle name="Comma 6 2 2 2 2 4 2" xfId="6417" xr:uid="{E1DB3C6D-F18D-479A-BF54-611E3525D535}"/>
    <cellStyle name="Comma 6 2 2 2 2 4 2 2" xfId="14228" xr:uid="{E086233E-9F86-428D-8574-8A215A86359C}"/>
    <cellStyle name="Comma 6 2 2 2 2 4 2 2 2" xfId="29639" xr:uid="{2C38E7B7-FFA8-40DC-9196-AAF8BA18134E}"/>
    <cellStyle name="Comma 6 2 2 2 2 4 2 2 2 2" xfId="60463" xr:uid="{0D33B119-D53E-4AAC-A618-01F147CE6F2A}"/>
    <cellStyle name="Comma 6 2 2 2 2 4 2 2 3" xfId="45053" xr:uid="{53FC7780-DEA5-4775-89B7-90B87F9EE646}"/>
    <cellStyle name="Comma 6 2 2 2 2 4 2 3" xfId="21830" xr:uid="{D101DDF9-C724-40C5-81AA-02BA12A3B821}"/>
    <cellStyle name="Comma 6 2 2 2 2 4 2 3 2" xfId="52654" xr:uid="{1690A59B-EC03-44E0-97A4-26B54B01BE42}"/>
    <cellStyle name="Comma 6 2 2 2 2 4 2 4" xfId="37244" xr:uid="{F49818AC-5B82-4BEF-BBA9-541694BF6986}"/>
    <cellStyle name="Comma 6 2 2 2 2 4 3" xfId="10425" xr:uid="{150B60B8-AE13-4631-94C4-9B0248B23AA7}"/>
    <cellStyle name="Comma 6 2 2 2 2 4 3 2" xfId="25836" xr:uid="{AF6E7378-53A8-42CA-BC0D-FC06AF2ABAF5}"/>
    <cellStyle name="Comma 6 2 2 2 2 4 3 2 2" xfId="56660" xr:uid="{FE1A1037-1D5F-45A1-9F28-751B9D6AB63A}"/>
    <cellStyle name="Comma 6 2 2 2 2 4 3 3" xfId="41250" xr:uid="{45C57B1A-7502-42F6-B6CF-C567FFE7CF30}"/>
    <cellStyle name="Comma 6 2 2 2 2 4 4" xfId="18027" xr:uid="{210B8B68-EEF7-4B99-8857-1C8C24500C45}"/>
    <cellStyle name="Comma 6 2 2 2 2 4 4 2" xfId="48851" xr:uid="{784D5590-1F9A-4C4E-A080-EE6EE0BEC34F}"/>
    <cellStyle name="Comma 6 2 2 2 2 4 5" xfId="33441" xr:uid="{1146692F-EE05-4F94-8403-C801B4BB55A2}"/>
    <cellStyle name="Comma 6 2 2 2 2 5" xfId="4518" xr:uid="{1A2BACF0-1212-404D-9C26-89B81F204EEF}"/>
    <cellStyle name="Comma 6 2 2 2 2 5 2" xfId="12329" xr:uid="{CA49ECCF-ED56-47A1-A20C-08BDC3B5AE13}"/>
    <cellStyle name="Comma 6 2 2 2 2 5 2 2" xfId="27740" xr:uid="{180EC7EB-3B9E-4880-A233-A736B4BECC40}"/>
    <cellStyle name="Comma 6 2 2 2 2 5 2 2 2" xfId="58564" xr:uid="{95AE9325-4A71-4275-8831-8AED4619E13F}"/>
    <cellStyle name="Comma 6 2 2 2 2 5 2 3" xfId="43154" xr:uid="{FA975762-789D-499D-9BB7-52584A61A436}"/>
    <cellStyle name="Comma 6 2 2 2 2 5 3" xfId="19931" xr:uid="{B19A29F9-48B9-4B67-BDC8-00D078861567}"/>
    <cellStyle name="Comma 6 2 2 2 2 5 3 2" xfId="50755" xr:uid="{CDB4FEB3-E6AC-4434-AD4B-4D799A86319F}"/>
    <cellStyle name="Comma 6 2 2 2 2 5 4" xfId="35345" xr:uid="{E995BEC6-2AC9-46B7-823D-C76E7079C75E}"/>
    <cellStyle name="Comma 6 2 2 2 2 6" xfId="8526" xr:uid="{5423A193-1E15-4E7F-B3C7-D38BE44B10AD}"/>
    <cellStyle name="Comma 6 2 2 2 2 6 2" xfId="23937" xr:uid="{EAE9473D-0B91-4A7F-8954-19654FEE069A}"/>
    <cellStyle name="Comma 6 2 2 2 2 6 2 2" xfId="54761" xr:uid="{C361F9A6-0619-4D59-A261-5D4398B0CAE4}"/>
    <cellStyle name="Comma 6 2 2 2 2 6 3" xfId="39351" xr:uid="{091979DA-32D1-4FAB-9192-D113E812874B}"/>
    <cellStyle name="Comma 6 2 2 2 2 7" xfId="16128" xr:uid="{738F758D-207C-46AB-AA6C-4831E1BBA014}"/>
    <cellStyle name="Comma 6 2 2 2 2 7 2" xfId="46952" xr:uid="{7E02F14C-5C38-4776-AE42-5BA45D256276}"/>
    <cellStyle name="Comma 6 2 2 2 2 8" xfId="31542" xr:uid="{CD7E9653-A511-441A-9C67-D0E0D5FC7625}"/>
    <cellStyle name="Comma 6 2 2 2 3" xfId="506" xr:uid="{A80DDA5A-4B6D-4CFA-84E4-3C00388D46C5}"/>
    <cellStyle name="Comma 6 2 2 2 3 2" xfId="1139" xr:uid="{51F95458-FADD-4C6F-9829-9B2B94BC3BCB}"/>
    <cellStyle name="Comma 6 2 2 2 3 2 2" xfId="3038" xr:uid="{C50D53A8-3D3A-4E0B-9F62-7963401C5099}"/>
    <cellStyle name="Comma 6 2 2 2 3 2 2 2" xfId="6841" xr:uid="{DF6A6494-6411-4FA6-B814-F6881EAE411A}"/>
    <cellStyle name="Comma 6 2 2 2 3 2 2 2 2" xfId="14652" xr:uid="{DF4138E9-AF66-4A22-A147-943ADD456268}"/>
    <cellStyle name="Comma 6 2 2 2 3 2 2 2 2 2" xfId="30063" xr:uid="{12FB39CF-84B6-4AD5-8851-EBBE707D01AB}"/>
    <cellStyle name="Comma 6 2 2 2 3 2 2 2 2 2 2" xfId="60887" xr:uid="{F570CE30-AC7A-421A-A74C-527725909C89}"/>
    <cellStyle name="Comma 6 2 2 2 3 2 2 2 2 3" xfId="45477" xr:uid="{E95E9B9C-2D70-44E8-8AAC-27ABFC4D76E4}"/>
    <cellStyle name="Comma 6 2 2 2 3 2 2 2 3" xfId="22254" xr:uid="{EBC7E732-9F57-4C8A-A802-5539A90EDA5D}"/>
    <cellStyle name="Comma 6 2 2 2 3 2 2 2 3 2" xfId="53078" xr:uid="{C70BF52E-7400-45DD-9CA8-1BAB2ACE51FF}"/>
    <cellStyle name="Comma 6 2 2 2 3 2 2 2 4" xfId="37668" xr:uid="{3ECC2A42-5F20-4C05-ABB7-5F509C76FF99}"/>
    <cellStyle name="Comma 6 2 2 2 3 2 2 3" xfId="10849" xr:uid="{00483FD5-561D-41FC-8F03-3CA4CAD2AB8F}"/>
    <cellStyle name="Comma 6 2 2 2 3 2 2 3 2" xfId="26260" xr:uid="{D672541D-29B5-4C91-82C0-7D7786A51376}"/>
    <cellStyle name="Comma 6 2 2 2 3 2 2 3 2 2" xfId="57084" xr:uid="{D00B0074-63BE-4743-BEAF-18F608640E50}"/>
    <cellStyle name="Comma 6 2 2 2 3 2 2 3 3" xfId="41674" xr:uid="{B2C30441-4F88-43F4-92CC-38E5F689310E}"/>
    <cellStyle name="Comma 6 2 2 2 3 2 2 4" xfId="18451" xr:uid="{F5FCA82E-179A-4D4C-870B-3638BA31C076}"/>
    <cellStyle name="Comma 6 2 2 2 3 2 2 4 2" xfId="49275" xr:uid="{8ED1AF38-51BC-412B-A4CE-FEF7226FD62A}"/>
    <cellStyle name="Comma 6 2 2 2 3 2 2 5" xfId="33865" xr:uid="{BA045A3D-37BB-424B-82C3-A11A3BF1BB9F}"/>
    <cellStyle name="Comma 6 2 2 2 3 2 3" xfId="4942" xr:uid="{245919E7-1014-44A9-B8AB-375C23D2F7B9}"/>
    <cellStyle name="Comma 6 2 2 2 3 2 3 2" xfId="12753" xr:uid="{1F237A49-A481-495D-B7DF-7E1CCA5C4311}"/>
    <cellStyle name="Comma 6 2 2 2 3 2 3 2 2" xfId="28164" xr:uid="{333CA541-E20E-40E6-B548-6EBD1CB8E6D5}"/>
    <cellStyle name="Comma 6 2 2 2 3 2 3 2 2 2" xfId="58988" xr:uid="{A7F1803C-B080-4FEF-A2BD-B3C904F9FC4D}"/>
    <cellStyle name="Comma 6 2 2 2 3 2 3 2 3" xfId="43578" xr:uid="{469A5406-9D61-404E-A431-1517F93623FA}"/>
    <cellStyle name="Comma 6 2 2 2 3 2 3 3" xfId="20355" xr:uid="{AC901A49-2F63-41F6-8688-1769406324CF}"/>
    <cellStyle name="Comma 6 2 2 2 3 2 3 3 2" xfId="51179" xr:uid="{9FCEA5EA-BD4C-4D5E-9154-96EDB295C40E}"/>
    <cellStyle name="Comma 6 2 2 2 3 2 3 4" xfId="35769" xr:uid="{65FD443A-2B4A-4D91-A377-AC41A836BE66}"/>
    <cellStyle name="Comma 6 2 2 2 3 2 4" xfId="8950" xr:uid="{F10DD4F5-3966-4253-9B0B-71CAC94967B0}"/>
    <cellStyle name="Comma 6 2 2 2 3 2 4 2" xfId="24361" xr:uid="{B5258497-986F-4F96-9615-A54E4916FF21}"/>
    <cellStyle name="Comma 6 2 2 2 3 2 4 2 2" xfId="55185" xr:uid="{EC64FA02-DCD4-4680-A828-76C253211C58}"/>
    <cellStyle name="Comma 6 2 2 2 3 2 4 3" xfId="39775" xr:uid="{22876A47-57A7-4F98-8B7E-DBCFEAA6191B}"/>
    <cellStyle name="Comma 6 2 2 2 3 2 5" xfId="16552" xr:uid="{B68B0F21-CC72-4AD1-BB14-937B5E4C90B1}"/>
    <cellStyle name="Comma 6 2 2 2 3 2 5 2" xfId="47376" xr:uid="{17FA4EC7-5288-48FF-8F5A-F8DDF43538DF}"/>
    <cellStyle name="Comma 6 2 2 2 3 2 6" xfId="31966" xr:uid="{4CA52A3D-16C7-4B71-A7E5-755C5420E58F}"/>
    <cellStyle name="Comma 6 2 2 2 3 3" xfId="1772" xr:uid="{B88C6C43-48C7-46E0-969B-DED6DFE5CAEA}"/>
    <cellStyle name="Comma 6 2 2 2 3 3 2" xfId="3671" xr:uid="{FF3E20E5-42D7-42B1-8224-61450A746EFF}"/>
    <cellStyle name="Comma 6 2 2 2 3 3 2 2" xfId="7474" xr:uid="{7EFDE6B1-5886-4BA7-8412-0101FB2A2603}"/>
    <cellStyle name="Comma 6 2 2 2 3 3 2 2 2" xfId="15285" xr:uid="{011718C7-5E8E-4B87-A32D-CEE57626FCC4}"/>
    <cellStyle name="Comma 6 2 2 2 3 3 2 2 2 2" xfId="30696" xr:uid="{381BC2DC-53E8-45A4-ACEF-916BD20E6239}"/>
    <cellStyle name="Comma 6 2 2 2 3 3 2 2 2 2 2" xfId="61520" xr:uid="{FD50CB9F-3691-41D9-9C3A-2A8A13CB9074}"/>
    <cellStyle name="Comma 6 2 2 2 3 3 2 2 2 3" xfId="46110" xr:uid="{9390AB06-6BCB-4F8D-870E-F0394D72E9DB}"/>
    <cellStyle name="Comma 6 2 2 2 3 3 2 2 3" xfId="22887" xr:uid="{E03E1FDA-037E-4002-BB42-CF1E498BCD25}"/>
    <cellStyle name="Comma 6 2 2 2 3 3 2 2 3 2" xfId="53711" xr:uid="{4098B5D3-3306-4500-9C4C-0D803637DEC7}"/>
    <cellStyle name="Comma 6 2 2 2 3 3 2 2 4" xfId="38301" xr:uid="{493AF9E6-3F9A-4CE9-90F7-EA2B6837C1FE}"/>
    <cellStyle name="Comma 6 2 2 2 3 3 2 3" xfId="11482" xr:uid="{E06A2F04-8749-49CB-AA7D-07F122ACABC4}"/>
    <cellStyle name="Comma 6 2 2 2 3 3 2 3 2" xfId="26893" xr:uid="{D9C1E254-238A-4A20-AEFC-43983EE18820}"/>
    <cellStyle name="Comma 6 2 2 2 3 3 2 3 2 2" xfId="57717" xr:uid="{429445F4-7642-499C-8BE2-B092AF14CA5E}"/>
    <cellStyle name="Comma 6 2 2 2 3 3 2 3 3" xfId="42307" xr:uid="{74B0413C-F5D8-4089-A2AE-8D0E4E1D4680}"/>
    <cellStyle name="Comma 6 2 2 2 3 3 2 4" xfId="19084" xr:uid="{00878D9D-E44C-4B87-85C8-B1A457F9C9D3}"/>
    <cellStyle name="Comma 6 2 2 2 3 3 2 4 2" xfId="49908" xr:uid="{AA6FBB22-9E2E-4C57-9666-68FB37CFEE35}"/>
    <cellStyle name="Comma 6 2 2 2 3 3 2 5" xfId="34498" xr:uid="{042F2337-CC9C-43D7-A958-12374B40A7CD}"/>
    <cellStyle name="Comma 6 2 2 2 3 3 3" xfId="5575" xr:uid="{90B22146-27EB-4DAA-AA6B-6301AAB08A23}"/>
    <cellStyle name="Comma 6 2 2 2 3 3 3 2" xfId="13386" xr:uid="{4D8B997E-34B0-41CD-94C7-312173A21576}"/>
    <cellStyle name="Comma 6 2 2 2 3 3 3 2 2" xfId="28797" xr:uid="{C323B28A-C617-4F33-B939-34E1A3D910C6}"/>
    <cellStyle name="Comma 6 2 2 2 3 3 3 2 2 2" xfId="59621" xr:uid="{ACE89A1F-7B38-4AC8-97EB-015F33E333B9}"/>
    <cellStyle name="Comma 6 2 2 2 3 3 3 2 3" xfId="44211" xr:uid="{20BE605B-B9C4-4BBC-94D3-4D1C3D877602}"/>
    <cellStyle name="Comma 6 2 2 2 3 3 3 3" xfId="20988" xr:uid="{4569AB8B-8102-4B2C-A2B4-2F6C6C7C502D}"/>
    <cellStyle name="Comma 6 2 2 2 3 3 3 3 2" xfId="51812" xr:uid="{5041E00D-5ED2-4FE3-B985-362FD1BB1D1F}"/>
    <cellStyle name="Comma 6 2 2 2 3 3 3 4" xfId="36402" xr:uid="{C0E25E91-7D34-4F54-B857-9031B91AF83B}"/>
    <cellStyle name="Comma 6 2 2 2 3 3 4" xfId="9583" xr:uid="{79CD96EF-7280-4B7B-949F-13838C48D84E}"/>
    <cellStyle name="Comma 6 2 2 2 3 3 4 2" xfId="24994" xr:uid="{155D5024-9CF0-4584-A44B-ECA84B11E84D}"/>
    <cellStyle name="Comma 6 2 2 2 3 3 4 2 2" xfId="55818" xr:uid="{07667801-B296-46E1-B0F2-7D98142EC7AD}"/>
    <cellStyle name="Comma 6 2 2 2 3 3 4 3" xfId="40408" xr:uid="{8A218CC3-4789-4472-978B-1FE4728E83FB}"/>
    <cellStyle name="Comma 6 2 2 2 3 3 5" xfId="17185" xr:uid="{634D79D1-9A9F-4C00-8A4C-E0CAFB8FE6A2}"/>
    <cellStyle name="Comma 6 2 2 2 3 3 5 2" xfId="48009" xr:uid="{C323F16C-2819-4524-B9FA-62CABD0BA280}"/>
    <cellStyle name="Comma 6 2 2 2 3 3 6" xfId="32599" xr:uid="{D52ABDF9-28D1-4F58-8B90-0CAC42A59083}"/>
    <cellStyle name="Comma 6 2 2 2 3 4" xfId="2405" xr:uid="{F4EC8220-FBAF-4CDA-BDF7-E9389B96E45C}"/>
    <cellStyle name="Comma 6 2 2 2 3 4 2" xfId="6208" xr:uid="{AFFB7C2F-25E5-4E0A-8AC4-BDD956F936B2}"/>
    <cellStyle name="Comma 6 2 2 2 3 4 2 2" xfId="14019" xr:uid="{21EBD961-B2ED-4EBA-9236-56E74B9CF44A}"/>
    <cellStyle name="Comma 6 2 2 2 3 4 2 2 2" xfId="29430" xr:uid="{9B09B37D-85A7-466A-9692-2F7A49A7A89E}"/>
    <cellStyle name="Comma 6 2 2 2 3 4 2 2 2 2" xfId="60254" xr:uid="{6F105B7C-D3B0-449A-BF2A-8DB663C9318C}"/>
    <cellStyle name="Comma 6 2 2 2 3 4 2 2 3" xfId="44844" xr:uid="{7BB867D1-60B5-404E-BC49-D87BA53762D0}"/>
    <cellStyle name="Comma 6 2 2 2 3 4 2 3" xfId="21621" xr:uid="{CF18A498-9545-49E3-A6B6-4718197876C5}"/>
    <cellStyle name="Comma 6 2 2 2 3 4 2 3 2" xfId="52445" xr:uid="{3A2357BA-CF2E-4DA9-9C25-A7091768EB64}"/>
    <cellStyle name="Comma 6 2 2 2 3 4 2 4" xfId="37035" xr:uid="{CEA959D4-7C37-4813-BD30-9FC9175FD428}"/>
    <cellStyle name="Comma 6 2 2 2 3 4 3" xfId="10216" xr:uid="{1FC11847-6E85-4F8B-ABEE-7B8AF24FAF6D}"/>
    <cellStyle name="Comma 6 2 2 2 3 4 3 2" xfId="25627" xr:uid="{549EB43F-A2B5-47B3-84BD-87D52AF0390B}"/>
    <cellStyle name="Comma 6 2 2 2 3 4 3 2 2" xfId="56451" xr:uid="{D750B55A-05C6-49F1-8080-0F43E42B7E84}"/>
    <cellStyle name="Comma 6 2 2 2 3 4 3 3" xfId="41041" xr:uid="{15C9D39E-53CA-422F-B7C3-70E9BF877214}"/>
    <cellStyle name="Comma 6 2 2 2 3 4 4" xfId="17818" xr:uid="{F5B65B47-920A-4512-B9DD-2B369C3CB8A6}"/>
    <cellStyle name="Comma 6 2 2 2 3 4 4 2" xfId="48642" xr:uid="{9E004C29-3EAA-4F42-B26C-7AE8BB4C8392}"/>
    <cellStyle name="Comma 6 2 2 2 3 4 5" xfId="33232" xr:uid="{FF04C0DC-CCAE-4316-8DF1-4974F679530B}"/>
    <cellStyle name="Comma 6 2 2 2 3 5" xfId="4309" xr:uid="{21A87B6A-09F7-4BBE-A65A-25974156BED2}"/>
    <cellStyle name="Comma 6 2 2 2 3 5 2" xfId="12120" xr:uid="{52D8D91D-4092-4469-B0CF-2EC4D7F9D1CB}"/>
    <cellStyle name="Comma 6 2 2 2 3 5 2 2" xfId="27531" xr:uid="{2778136C-4252-449E-A837-BADE14B5D1DA}"/>
    <cellStyle name="Comma 6 2 2 2 3 5 2 2 2" xfId="58355" xr:uid="{37F2A6FF-D7CE-415C-A3EB-107C49D72663}"/>
    <cellStyle name="Comma 6 2 2 2 3 5 2 3" xfId="42945" xr:uid="{DC31963E-CF96-4EB8-8FE0-CC18CE9D68C1}"/>
    <cellStyle name="Comma 6 2 2 2 3 5 3" xfId="19722" xr:uid="{77107AAC-6213-41AC-81C7-C401B18E0204}"/>
    <cellStyle name="Comma 6 2 2 2 3 5 3 2" xfId="50546" xr:uid="{BB83756E-90D7-4AD8-81CA-C8B10162BABA}"/>
    <cellStyle name="Comma 6 2 2 2 3 5 4" xfId="35136" xr:uid="{D0EDA343-06CE-4623-AE4D-591F5F6F576D}"/>
    <cellStyle name="Comma 6 2 2 2 3 6" xfId="8317" xr:uid="{C89FCDC0-8B0D-41A6-A5FE-9E49443CF878}"/>
    <cellStyle name="Comma 6 2 2 2 3 6 2" xfId="23728" xr:uid="{2C7DC951-AD60-4580-A3EA-4B80E2872310}"/>
    <cellStyle name="Comma 6 2 2 2 3 6 2 2" xfId="54552" xr:uid="{1889F910-911B-433A-A1A5-F0492BA15A91}"/>
    <cellStyle name="Comma 6 2 2 2 3 6 3" xfId="39142" xr:uid="{94220311-34B3-46A1-8D10-70C84E4F6FB7}"/>
    <cellStyle name="Comma 6 2 2 2 3 7" xfId="15919" xr:uid="{AE461051-1821-45CE-9017-096F8C3DCC2A}"/>
    <cellStyle name="Comma 6 2 2 2 3 7 2" xfId="46743" xr:uid="{3C5CB32F-5657-4EDA-9058-F3497E810DA4}"/>
    <cellStyle name="Comma 6 2 2 2 3 8" xfId="31333" xr:uid="{5F49A912-3341-48E6-9C30-3DD33B819255}"/>
    <cellStyle name="Comma 6 2 2 2 4" xfId="926" xr:uid="{CC110E63-706F-47D1-9D35-C8C3E4FC830B}"/>
    <cellStyle name="Comma 6 2 2 2 4 2" xfId="2825" xr:uid="{6E8D151D-231B-4C74-B2D8-8D524978371C}"/>
    <cellStyle name="Comma 6 2 2 2 4 2 2" xfId="6628" xr:uid="{117B527F-0F98-4EE0-8BAA-F5AFFCE07F0F}"/>
    <cellStyle name="Comma 6 2 2 2 4 2 2 2" xfId="14439" xr:uid="{102B04FA-175B-4C0E-B189-55B469CE4D91}"/>
    <cellStyle name="Comma 6 2 2 2 4 2 2 2 2" xfId="29850" xr:uid="{510742DA-99C3-47F6-B804-29DC70D88875}"/>
    <cellStyle name="Comma 6 2 2 2 4 2 2 2 2 2" xfId="60674" xr:uid="{FE2F3032-631A-44ED-8CAC-79BCA1D02FE0}"/>
    <cellStyle name="Comma 6 2 2 2 4 2 2 2 3" xfId="45264" xr:uid="{BA657AEF-3E73-4546-8B56-97F825A7A871}"/>
    <cellStyle name="Comma 6 2 2 2 4 2 2 3" xfId="22041" xr:uid="{0F42CCE3-9804-4B22-99EC-A0E62B3A3800}"/>
    <cellStyle name="Comma 6 2 2 2 4 2 2 3 2" xfId="52865" xr:uid="{13257A5D-CB43-49F9-9DAF-DB43258C1803}"/>
    <cellStyle name="Comma 6 2 2 2 4 2 2 4" xfId="37455" xr:uid="{ADF8A2B7-7793-4CF2-946C-E107649D3B10}"/>
    <cellStyle name="Comma 6 2 2 2 4 2 3" xfId="10636" xr:uid="{D1C16DF4-C48A-4C5D-8406-DA94AB8B9449}"/>
    <cellStyle name="Comma 6 2 2 2 4 2 3 2" xfId="26047" xr:uid="{E7257801-95DF-433D-BC46-9A538BB939E6}"/>
    <cellStyle name="Comma 6 2 2 2 4 2 3 2 2" xfId="56871" xr:uid="{CC624305-15C5-40BA-8DA6-FE1DD908C94C}"/>
    <cellStyle name="Comma 6 2 2 2 4 2 3 3" xfId="41461" xr:uid="{BFF91DFD-6051-4C32-A388-5E76A371D8DA}"/>
    <cellStyle name="Comma 6 2 2 2 4 2 4" xfId="18238" xr:uid="{D4559405-1E64-43DA-AE1A-0C61630811A0}"/>
    <cellStyle name="Comma 6 2 2 2 4 2 4 2" xfId="49062" xr:uid="{4A074B7F-8872-4EB2-B467-417DD2DE3C2E}"/>
    <cellStyle name="Comma 6 2 2 2 4 2 5" xfId="33652" xr:uid="{1AD8E187-9AE0-4B27-AC32-265626475E65}"/>
    <cellStyle name="Comma 6 2 2 2 4 3" xfId="4729" xr:uid="{EF157AD3-638E-47BB-AE00-C33D627E878C}"/>
    <cellStyle name="Comma 6 2 2 2 4 3 2" xfId="12540" xr:uid="{6B1F3CE1-D0B4-42D6-B21D-E0B8D2B05246}"/>
    <cellStyle name="Comma 6 2 2 2 4 3 2 2" xfId="27951" xr:uid="{1A6B33DB-7D46-461B-883A-88DDBC376AE2}"/>
    <cellStyle name="Comma 6 2 2 2 4 3 2 2 2" xfId="58775" xr:uid="{A9440425-38A6-4C42-8CF2-422996485EBB}"/>
    <cellStyle name="Comma 6 2 2 2 4 3 2 3" xfId="43365" xr:uid="{934092DA-A999-4211-BA77-CDC71F23F397}"/>
    <cellStyle name="Comma 6 2 2 2 4 3 3" xfId="20142" xr:uid="{3AF8906D-A01D-4240-9D22-3F2FEC13408B}"/>
    <cellStyle name="Comma 6 2 2 2 4 3 3 2" xfId="50966" xr:uid="{4FFF0043-ED25-42F1-A2A1-2E393DA71BF0}"/>
    <cellStyle name="Comma 6 2 2 2 4 3 4" xfId="35556" xr:uid="{A880A8DF-878F-4D57-8AA4-4D10BE9EF83C}"/>
    <cellStyle name="Comma 6 2 2 2 4 4" xfId="8737" xr:uid="{7FAECE30-D49B-4B49-82A5-FD8038D735A0}"/>
    <cellStyle name="Comma 6 2 2 2 4 4 2" xfId="24148" xr:uid="{CCEDC9A6-A678-414A-8FB4-06A98100E8DF}"/>
    <cellStyle name="Comma 6 2 2 2 4 4 2 2" xfId="54972" xr:uid="{B2957379-9FC4-4A9C-B61B-07118E257798}"/>
    <cellStyle name="Comma 6 2 2 2 4 4 3" xfId="39562" xr:uid="{A6FB2BA5-9255-4DD1-8A88-948610A75D0C}"/>
    <cellStyle name="Comma 6 2 2 2 4 5" xfId="16339" xr:uid="{CE0FF900-EBB8-4AA2-BD93-EE9E939164A4}"/>
    <cellStyle name="Comma 6 2 2 2 4 5 2" xfId="47163" xr:uid="{4F814282-9C08-4B1C-9F1B-ACF804E6BC14}"/>
    <cellStyle name="Comma 6 2 2 2 4 6" xfId="31753" xr:uid="{C10A5399-B301-4687-B4DF-A928162AB9AE}"/>
    <cellStyle name="Comma 6 2 2 2 5" xfId="1559" xr:uid="{908BBD53-6887-4CBE-B9BB-C644B3643C2B}"/>
    <cellStyle name="Comma 6 2 2 2 5 2" xfId="3458" xr:uid="{11D433E2-9B33-4598-AB7E-B5348A766349}"/>
    <cellStyle name="Comma 6 2 2 2 5 2 2" xfId="7261" xr:uid="{E6D353E0-F799-4B0F-8BDB-786E5F94C833}"/>
    <cellStyle name="Comma 6 2 2 2 5 2 2 2" xfId="15072" xr:uid="{843A7D45-DAE0-4AAA-B4A4-7171053D283F}"/>
    <cellStyle name="Comma 6 2 2 2 5 2 2 2 2" xfId="30483" xr:uid="{D062CDD9-811E-45F8-8052-A9426364530A}"/>
    <cellStyle name="Comma 6 2 2 2 5 2 2 2 2 2" xfId="61307" xr:uid="{CA2016C0-4682-4B76-8912-0EAB2077E787}"/>
    <cellStyle name="Comma 6 2 2 2 5 2 2 2 3" xfId="45897" xr:uid="{D5BDBEB1-300A-45FF-9D93-77E49A180F13}"/>
    <cellStyle name="Comma 6 2 2 2 5 2 2 3" xfId="22674" xr:uid="{82C1C1EF-DF50-431B-AC8B-00504A95F935}"/>
    <cellStyle name="Comma 6 2 2 2 5 2 2 3 2" xfId="53498" xr:uid="{5D7DA2A1-3947-4EDF-BFE6-C32564677DCE}"/>
    <cellStyle name="Comma 6 2 2 2 5 2 2 4" xfId="38088" xr:uid="{AFB33768-ABC0-4CB0-9922-E4DE6D6A726C}"/>
    <cellStyle name="Comma 6 2 2 2 5 2 3" xfId="11269" xr:uid="{0281C0FD-7270-401A-A200-AF2AB2AD9D11}"/>
    <cellStyle name="Comma 6 2 2 2 5 2 3 2" xfId="26680" xr:uid="{DBB6F272-B055-4873-917F-139812AC147F}"/>
    <cellStyle name="Comma 6 2 2 2 5 2 3 2 2" xfId="57504" xr:uid="{74BD16B3-3639-492D-8C9A-252AD44559B9}"/>
    <cellStyle name="Comma 6 2 2 2 5 2 3 3" xfId="42094" xr:uid="{94CD03F7-E45F-414F-9813-239AE5B6B71E}"/>
    <cellStyle name="Comma 6 2 2 2 5 2 4" xfId="18871" xr:uid="{D88A77CF-A478-4609-B47B-6D3E2B1AE857}"/>
    <cellStyle name="Comma 6 2 2 2 5 2 4 2" xfId="49695" xr:uid="{42502266-CCAE-4C71-853D-8AE0B592BE00}"/>
    <cellStyle name="Comma 6 2 2 2 5 2 5" xfId="34285" xr:uid="{370889BB-87BC-4D13-A3E3-AE71B827A466}"/>
    <cellStyle name="Comma 6 2 2 2 5 3" xfId="5362" xr:uid="{C1452EC3-6E43-4116-87C8-8D8C633F485A}"/>
    <cellStyle name="Comma 6 2 2 2 5 3 2" xfId="13173" xr:uid="{6D3FE629-6E45-45E1-AD3C-14BADBC2052B}"/>
    <cellStyle name="Comma 6 2 2 2 5 3 2 2" xfId="28584" xr:uid="{11C2AA12-8474-41F6-AC4E-B7DB7816A649}"/>
    <cellStyle name="Comma 6 2 2 2 5 3 2 2 2" xfId="59408" xr:uid="{B9B84581-DA66-409F-8E8C-3870B9CFCC39}"/>
    <cellStyle name="Comma 6 2 2 2 5 3 2 3" xfId="43998" xr:uid="{6867F71C-1B85-40A8-B77C-303CF3755E48}"/>
    <cellStyle name="Comma 6 2 2 2 5 3 3" xfId="20775" xr:uid="{9DB7836A-2500-4649-B1D5-FA4498CB0493}"/>
    <cellStyle name="Comma 6 2 2 2 5 3 3 2" xfId="51599" xr:uid="{D59B484C-CF98-45B0-9498-CBD2B1A2FA36}"/>
    <cellStyle name="Comma 6 2 2 2 5 3 4" xfId="36189" xr:uid="{79AFB727-204D-454F-829B-54DEDC8D916D}"/>
    <cellStyle name="Comma 6 2 2 2 5 4" xfId="9370" xr:uid="{300A8C36-3315-4A5A-9E30-61BB2AA8A982}"/>
    <cellStyle name="Comma 6 2 2 2 5 4 2" xfId="24781" xr:uid="{41BC1C7A-64A9-4B6F-88A7-E345EDC660D8}"/>
    <cellStyle name="Comma 6 2 2 2 5 4 2 2" xfId="55605" xr:uid="{A34F95C0-1308-4980-B138-8E89473D540A}"/>
    <cellStyle name="Comma 6 2 2 2 5 4 3" xfId="40195" xr:uid="{5F79C4AE-71A1-48D6-924A-1325574F15E7}"/>
    <cellStyle name="Comma 6 2 2 2 5 5" xfId="16972" xr:uid="{5EF1829F-AB73-4C1D-ABC2-7B1DFBC044E2}"/>
    <cellStyle name="Comma 6 2 2 2 5 5 2" xfId="47796" xr:uid="{C9E9C167-F55A-4E58-8306-75160C40E5AA}"/>
    <cellStyle name="Comma 6 2 2 2 5 6" xfId="32386" xr:uid="{510B836D-1D2F-4603-BF23-8356B1DEC592}"/>
    <cellStyle name="Comma 6 2 2 2 6" xfId="2192" xr:uid="{F11FE4C4-548C-4D32-9A67-13B155E31D74}"/>
    <cellStyle name="Comma 6 2 2 2 6 2" xfId="5995" xr:uid="{DBF06A5F-6B7D-4F22-BB63-57ABD8864C0B}"/>
    <cellStyle name="Comma 6 2 2 2 6 2 2" xfId="13806" xr:uid="{AB224F7E-DE56-48B9-8FBD-4E92E05F6058}"/>
    <cellStyle name="Comma 6 2 2 2 6 2 2 2" xfId="29217" xr:uid="{F82070BF-43F3-465F-AFE6-BA16B0867C57}"/>
    <cellStyle name="Comma 6 2 2 2 6 2 2 2 2" xfId="60041" xr:uid="{2B2F6FC2-9217-4EFE-8458-2956390C899F}"/>
    <cellStyle name="Comma 6 2 2 2 6 2 2 3" xfId="44631" xr:uid="{2879E335-3B3D-4E98-88FC-708AC6586D4D}"/>
    <cellStyle name="Comma 6 2 2 2 6 2 3" xfId="21408" xr:uid="{69BD7587-AF77-4BC0-9281-E4DD1B6097CD}"/>
    <cellStyle name="Comma 6 2 2 2 6 2 3 2" xfId="52232" xr:uid="{DB7C4A0E-952F-4D3A-AFF5-8BC0998B5044}"/>
    <cellStyle name="Comma 6 2 2 2 6 2 4" xfId="36822" xr:uid="{2BAD32B9-DD05-401A-AAD7-0595249E0C4B}"/>
    <cellStyle name="Comma 6 2 2 2 6 3" xfId="10003" xr:uid="{78E04915-D6D7-40AE-807A-E883B2A016AF}"/>
    <cellStyle name="Comma 6 2 2 2 6 3 2" xfId="25414" xr:uid="{1502B29E-C34F-4D77-B4B4-97296BFCEB01}"/>
    <cellStyle name="Comma 6 2 2 2 6 3 2 2" xfId="56238" xr:uid="{A124C185-7356-406C-86A8-6804D6404C08}"/>
    <cellStyle name="Comma 6 2 2 2 6 3 3" xfId="40828" xr:uid="{285B9996-E1D6-49A2-AF22-8D310102B1F4}"/>
    <cellStyle name="Comma 6 2 2 2 6 4" xfId="17605" xr:uid="{90EA1030-2BBA-4363-9405-AFD6DAD72607}"/>
    <cellStyle name="Comma 6 2 2 2 6 4 2" xfId="48429" xr:uid="{984B621F-C3F7-4130-853F-7232E44462C4}"/>
    <cellStyle name="Comma 6 2 2 2 6 5" xfId="33019" xr:uid="{55BCBA4A-87A1-401D-B6DE-A0BA25F7BDF7}"/>
    <cellStyle name="Comma 6 2 2 2 7" xfId="4096" xr:uid="{CB9EBC46-EAEA-404B-B281-BF2B973CB7D1}"/>
    <cellStyle name="Comma 6 2 2 2 7 2" xfId="11907" xr:uid="{6057F5FC-70A2-4554-9ACC-104C5CFBEB88}"/>
    <cellStyle name="Comma 6 2 2 2 7 2 2" xfId="27318" xr:uid="{002DD2C1-DF6A-4455-80E7-9493408FC06B}"/>
    <cellStyle name="Comma 6 2 2 2 7 2 2 2" xfId="58142" xr:uid="{A3806A91-D717-4078-B4D1-D2B3014A300E}"/>
    <cellStyle name="Comma 6 2 2 2 7 2 3" xfId="42732" xr:uid="{F3A90695-5117-4460-A9D1-3EE87E9021CC}"/>
    <cellStyle name="Comma 6 2 2 2 7 3" xfId="19509" xr:uid="{95B5B515-6569-489D-8B32-0EE941CA84C2}"/>
    <cellStyle name="Comma 6 2 2 2 7 3 2" xfId="50333" xr:uid="{9B9670C7-55AC-492C-9786-E6CB2B85561E}"/>
    <cellStyle name="Comma 6 2 2 2 7 4" xfId="34923" xr:uid="{7DCFCAC8-A80E-4FFA-8CA8-EBCC7A3E8788}"/>
    <cellStyle name="Comma 6 2 2 2 8" xfId="8104" xr:uid="{52198F07-A28A-43A8-A0BE-472F379F4CE4}"/>
    <cellStyle name="Comma 6 2 2 2 8 2" xfId="23515" xr:uid="{B293FE96-4B99-4590-B1B9-BAF9B5EDB11F}"/>
    <cellStyle name="Comma 6 2 2 2 8 2 2" xfId="54339" xr:uid="{462DC7D3-7C2A-400F-9BD6-5F974D3CFE75}"/>
    <cellStyle name="Comma 6 2 2 2 8 3" xfId="38929" xr:uid="{C25378BC-A8E2-4B05-BAD3-0BDD65A65D41}"/>
    <cellStyle name="Comma 6 2 2 2 9" xfId="7895" xr:uid="{E10B62BE-05D9-4CD0-A035-563FD78CF0D8}"/>
    <cellStyle name="Comma 6 2 2 2 9 2" xfId="23306" xr:uid="{6EA518D9-C022-4E2A-9515-8242C9622016}"/>
    <cellStyle name="Comma 6 2 2 2 9 2 2" xfId="54130" xr:uid="{A680845C-6A4A-41FC-AA76-4704CE75139E}"/>
    <cellStyle name="Comma 6 2 2 2 9 3" xfId="38720" xr:uid="{328387E8-517A-4FEA-91F7-1B142EA03D1E}"/>
    <cellStyle name="Comma 6 2 2 3" xfId="633" xr:uid="{AFFA2572-7509-44F6-9584-0A47571F3B23}"/>
    <cellStyle name="Comma 6 2 2 3 2" xfId="1266" xr:uid="{375BD3B0-D1D6-46C8-99F2-96EFB653B213}"/>
    <cellStyle name="Comma 6 2 2 3 2 2" xfId="3165" xr:uid="{58BB514F-A967-4854-9F7C-25E18DFDD781}"/>
    <cellStyle name="Comma 6 2 2 3 2 2 2" xfId="6968" xr:uid="{A61021ED-5B61-48D7-9AB1-9434A2426064}"/>
    <cellStyle name="Comma 6 2 2 3 2 2 2 2" xfId="14779" xr:uid="{0A829EEA-5E3A-4F43-8DCE-63EBF04A9999}"/>
    <cellStyle name="Comma 6 2 2 3 2 2 2 2 2" xfId="30190" xr:uid="{4BCAE412-335E-4F9D-9839-D0C4EADA1D93}"/>
    <cellStyle name="Comma 6 2 2 3 2 2 2 2 2 2" xfId="61014" xr:uid="{34DA17F1-7F1F-4AED-81B8-C4789BFBF911}"/>
    <cellStyle name="Comma 6 2 2 3 2 2 2 2 3" xfId="45604" xr:uid="{9AB7AF90-8954-49A1-8E95-5211CFF733E7}"/>
    <cellStyle name="Comma 6 2 2 3 2 2 2 3" xfId="22381" xr:uid="{B79CED72-54AE-4B78-B9E6-110B02BD511A}"/>
    <cellStyle name="Comma 6 2 2 3 2 2 2 3 2" xfId="53205" xr:uid="{94AC5266-6056-4216-A1F3-A46B23CC8500}"/>
    <cellStyle name="Comma 6 2 2 3 2 2 2 4" xfId="37795" xr:uid="{71CFADF6-A8C0-472C-B9E6-E5F348026756}"/>
    <cellStyle name="Comma 6 2 2 3 2 2 3" xfId="10976" xr:uid="{6CD8B4BC-A53B-43C4-B971-F4160F68E843}"/>
    <cellStyle name="Comma 6 2 2 3 2 2 3 2" xfId="26387" xr:uid="{901A79EF-F8E8-4467-9806-A2B828707186}"/>
    <cellStyle name="Comma 6 2 2 3 2 2 3 2 2" xfId="57211" xr:uid="{2A2E9AC0-3E6C-4537-B6D3-1FDBCEEBDB2F}"/>
    <cellStyle name="Comma 6 2 2 3 2 2 3 3" xfId="41801" xr:uid="{5549FC10-BBD0-4DAF-9E55-BCCE51F34D7E}"/>
    <cellStyle name="Comma 6 2 2 3 2 2 4" xfId="18578" xr:uid="{AB0831C1-FCD1-4DA2-9AA4-6E3846DC4D9A}"/>
    <cellStyle name="Comma 6 2 2 3 2 2 4 2" xfId="49402" xr:uid="{2E891CC9-A12F-4743-88FA-91F0B0A1C16A}"/>
    <cellStyle name="Comma 6 2 2 3 2 2 5" xfId="33992" xr:uid="{49242911-EC47-4A13-AF67-AE4052DCDB6B}"/>
    <cellStyle name="Comma 6 2 2 3 2 3" xfId="5069" xr:uid="{B56C29AE-04E6-40DA-91A3-57144D0374F1}"/>
    <cellStyle name="Comma 6 2 2 3 2 3 2" xfId="12880" xr:uid="{412CFFBC-D6E5-498C-8722-9F4EA1BE4D34}"/>
    <cellStyle name="Comma 6 2 2 3 2 3 2 2" xfId="28291" xr:uid="{25661C80-24EB-41EF-860C-A8ACACB5C8E6}"/>
    <cellStyle name="Comma 6 2 2 3 2 3 2 2 2" xfId="59115" xr:uid="{A471B56A-D8BF-45E8-B405-879372000132}"/>
    <cellStyle name="Comma 6 2 2 3 2 3 2 3" xfId="43705" xr:uid="{C178186E-55A2-411A-B9FF-DA5E726C0D46}"/>
    <cellStyle name="Comma 6 2 2 3 2 3 3" xfId="20482" xr:uid="{0B2B1165-0E46-42CC-80DD-4100BCC21299}"/>
    <cellStyle name="Comma 6 2 2 3 2 3 3 2" xfId="51306" xr:uid="{B789DADD-27D1-4A00-A599-76121DF75228}"/>
    <cellStyle name="Comma 6 2 2 3 2 3 4" xfId="35896" xr:uid="{AE82DA1D-D290-4487-93D8-D5BD010054B5}"/>
    <cellStyle name="Comma 6 2 2 3 2 4" xfId="9077" xr:uid="{110FD5AA-27BD-4268-8EA7-157DCF7F3AF0}"/>
    <cellStyle name="Comma 6 2 2 3 2 4 2" xfId="24488" xr:uid="{ECC55B9F-4723-4E03-8096-30841A9DBC28}"/>
    <cellStyle name="Comma 6 2 2 3 2 4 2 2" xfId="55312" xr:uid="{739D10B7-2771-4D0A-989F-558DD24E63CF}"/>
    <cellStyle name="Comma 6 2 2 3 2 4 3" xfId="39902" xr:uid="{290B9A13-1538-41E4-BC9E-9A0760213A80}"/>
    <cellStyle name="Comma 6 2 2 3 2 5" xfId="16679" xr:uid="{8628CFF0-E485-4393-AB85-03A11F35431D}"/>
    <cellStyle name="Comma 6 2 2 3 2 5 2" xfId="47503" xr:uid="{20BFA267-1D8B-4256-9EE6-23369614FB4E}"/>
    <cellStyle name="Comma 6 2 2 3 2 6" xfId="32093" xr:uid="{9FFB1026-D25C-4EEF-AD60-56C96833FC64}"/>
    <cellStyle name="Comma 6 2 2 3 3" xfId="1899" xr:uid="{7EE7C46D-281D-40A0-892F-AD780CF41D64}"/>
    <cellStyle name="Comma 6 2 2 3 3 2" xfId="3798" xr:uid="{B148CF41-128D-460E-95AA-EC086FD17C50}"/>
    <cellStyle name="Comma 6 2 2 3 3 2 2" xfId="7601" xr:uid="{1F74C731-099A-4C2D-BFA1-7DBCE9FFBA75}"/>
    <cellStyle name="Comma 6 2 2 3 3 2 2 2" xfId="15412" xr:uid="{7D0EF2C9-6A16-45F0-9FD4-D6C0117FDD7B}"/>
    <cellStyle name="Comma 6 2 2 3 3 2 2 2 2" xfId="30823" xr:uid="{94CE5326-AB1D-4F04-A059-BB0747DFACAD}"/>
    <cellStyle name="Comma 6 2 2 3 3 2 2 2 2 2" xfId="61647" xr:uid="{62FF7397-22C9-4277-8C7E-F08710CF4061}"/>
    <cellStyle name="Comma 6 2 2 3 3 2 2 2 3" xfId="46237" xr:uid="{82EC4E7E-678B-4B93-BCD7-77E47938CBC2}"/>
    <cellStyle name="Comma 6 2 2 3 3 2 2 3" xfId="23014" xr:uid="{61A386BB-C8C1-4CF6-B272-C01170F3EC62}"/>
    <cellStyle name="Comma 6 2 2 3 3 2 2 3 2" xfId="53838" xr:uid="{13F912AE-C42E-4565-8094-D7684F4D65B7}"/>
    <cellStyle name="Comma 6 2 2 3 3 2 2 4" xfId="38428" xr:uid="{108EDC16-5B92-4C96-98DF-2E238823D86D}"/>
    <cellStyle name="Comma 6 2 2 3 3 2 3" xfId="11609" xr:uid="{DD2B6114-6F02-4D27-879B-68423245FF2D}"/>
    <cellStyle name="Comma 6 2 2 3 3 2 3 2" xfId="27020" xr:uid="{F1B2EA8F-787C-4129-80A0-77E7EBE390D2}"/>
    <cellStyle name="Comma 6 2 2 3 3 2 3 2 2" xfId="57844" xr:uid="{A31D76DD-DCD9-48A6-A96B-87527ED709D7}"/>
    <cellStyle name="Comma 6 2 2 3 3 2 3 3" xfId="42434" xr:uid="{BE663717-3C74-4F38-AD51-B4A5EC4DC63F}"/>
    <cellStyle name="Comma 6 2 2 3 3 2 4" xfId="19211" xr:uid="{E8F48AF9-BF30-47A4-ACE6-ABEF76FD596E}"/>
    <cellStyle name="Comma 6 2 2 3 3 2 4 2" xfId="50035" xr:uid="{72A60849-9F8E-4406-9DA0-BDB4F4DA6637}"/>
    <cellStyle name="Comma 6 2 2 3 3 2 5" xfId="34625" xr:uid="{82D1BC11-E905-4350-8A50-9086AF2C3319}"/>
    <cellStyle name="Comma 6 2 2 3 3 3" xfId="5702" xr:uid="{CB79C94E-B4DC-46F4-8346-980CFDE387AA}"/>
    <cellStyle name="Comma 6 2 2 3 3 3 2" xfId="13513" xr:uid="{79A0A2B7-68F1-4EFA-B9B7-E21B7C805104}"/>
    <cellStyle name="Comma 6 2 2 3 3 3 2 2" xfId="28924" xr:uid="{E9E635C9-240F-47EA-90C1-46CEBDA1A91D}"/>
    <cellStyle name="Comma 6 2 2 3 3 3 2 2 2" xfId="59748" xr:uid="{99ED09F3-93E6-48E5-A748-9D6DF8415A0A}"/>
    <cellStyle name="Comma 6 2 2 3 3 3 2 3" xfId="44338" xr:uid="{959A277C-EA26-43F0-9898-E878492B4DFC}"/>
    <cellStyle name="Comma 6 2 2 3 3 3 3" xfId="21115" xr:uid="{32E11B95-DE04-4586-B4D8-6B9C445BD1C3}"/>
    <cellStyle name="Comma 6 2 2 3 3 3 3 2" xfId="51939" xr:uid="{F6D2D8BB-E1D7-48E1-B2BA-762EA0897DE9}"/>
    <cellStyle name="Comma 6 2 2 3 3 3 4" xfId="36529" xr:uid="{6272E48E-BD80-44CD-8F1C-FD567EB6CFE0}"/>
    <cellStyle name="Comma 6 2 2 3 3 4" xfId="9710" xr:uid="{B1355A00-5B02-49F9-9FA4-95DB4BD63B14}"/>
    <cellStyle name="Comma 6 2 2 3 3 4 2" xfId="25121" xr:uid="{08B27EE3-8CA7-4315-8C63-6434DAA43FD0}"/>
    <cellStyle name="Comma 6 2 2 3 3 4 2 2" xfId="55945" xr:uid="{029AD049-DDC6-46F4-BD30-BEB15BFCA6DD}"/>
    <cellStyle name="Comma 6 2 2 3 3 4 3" xfId="40535" xr:uid="{21598662-7D6C-4F8B-A8EF-2A010DDE7C0D}"/>
    <cellStyle name="Comma 6 2 2 3 3 5" xfId="17312" xr:uid="{2760F014-7B65-492A-8ED1-E7223B317DC3}"/>
    <cellStyle name="Comma 6 2 2 3 3 5 2" xfId="48136" xr:uid="{DDDD2096-A170-459D-85F8-B8767C0EE60D}"/>
    <cellStyle name="Comma 6 2 2 3 3 6" xfId="32726" xr:uid="{93A05BD1-6326-417E-A49E-0DD3969D566A}"/>
    <cellStyle name="Comma 6 2 2 3 4" xfId="2532" xr:uid="{9CA3969D-0525-4B4E-B5BB-EC13D499659D}"/>
    <cellStyle name="Comma 6 2 2 3 4 2" xfId="6335" xr:uid="{74E7B9BA-EDF0-44A8-9ADE-49C855183060}"/>
    <cellStyle name="Comma 6 2 2 3 4 2 2" xfId="14146" xr:uid="{108BBA52-FFBD-41DA-A78A-62927B3448C9}"/>
    <cellStyle name="Comma 6 2 2 3 4 2 2 2" xfId="29557" xr:uid="{7E8A935E-E5B7-4264-A4FE-E9A2B97FB306}"/>
    <cellStyle name="Comma 6 2 2 3 4 2 2 2 2" xfId="60381" xr:uid="{4754E4EA-7E6D-47BA-BB36-A9890EE74C62}"/>
    <cellStyle name="Comma 6 2 2 3 4 2 2 3" xfId="44971" xr:uid="{48F91A65-513E-49C5-8751-8A9A61194534}"/>
    <cellStyle name="Comma 6 2 2 3 4 2 3" xfId="21748" xr:uid="{8A7EF0F4-2D7E-41CF-B3A7-48FBA8668E60}"/>
    <cellStyle name="Comma 6 2 2 3 4 2 3 2" xfId="52572" xr:uid="{350E3AD2-0052-481D-B24F-DF59FF6CE95E}"/>
    <cellStyle name="Comma 6 2 2 3 4 2 4" xfId="37162" xr:uid="{5405FD3B-AA76-439D-8DFF-917311E4635D}"/>
    <cellStyle name="Comma 6 2 2 3 4 3" xfId="10343" xr:uid="{94EFC1E7-89D5-4B8A-B8CE-99CF05B953ED}"/>
    <cellStyle name="Comma 6 2 2 3 4 3 2" xfId="25754" xr:uid="{C4CB06BF-0494-4B44-B3BA-41E4EF836D87}"/>
    <cellStyle name="Comma 6 2 2 3 4 3 2 2" xfId="56578" xr:uid="{E4F0C179-76FE-4287-AAF2-FFF6FFEDE226}"/>
    <cellStyle name="Comma 6 2 2 3 4 3 3" xfId="41168" xr:uid="{5297D8CA-BC9A-4075-99B4-419817E45172}"/>
    <cellStyle name="Comma 6 2 2 3 4 4" xfId="17945" xr:uid="{799D06C9-541B-4C08-B7EF-BAF04397C9B8}"/>
    <cellStyle name="Comma 6 2 2 3 4 4 2" xfId="48769" xr:uid="{DCF75350-5FD7-4406-9ADE-C261D797495B}"/>
    <cellStyle name="Comma 6 2 2 3 4 5" xfId="33359" xr:uid="{A40E9B7A-7E1B-44B7-BD66-83BA57B1029C}"/>
    <cellStyle name="Comma 6 2 2 3 5" xfId="4436" xr:uid="{F3FF0BF0-4A1B-4EEC-9954-F497B7ED6962}"/>
    <cellStyle name="Comma 6 2 2 3 5 2" xfId="12247" xr:uid="{AC1659FE-E4B0-4D33-8ED6-626A2A59F18B}"/>
    <cellStyle name="Comma 6 2 2 3 5 2 2" xfId="27658" xr:uid="{6DF036C9-4AC1-4849-8AC5-D63B51A73CAE}"/>
    <cellStyle name="Comma 6 2 2 3 5 2 2 2" xfId="58482" xr:uid="{FF1FC0EF-59BD-46AE-A3FF-516B391F2744}"/>
    <cellStyle name="Comma 6 2 2 3 5 2 3" xfId="43072" xr:uid="{0FF4B157-8BF1-49E5-B75C-4BC769FD7248}"/>
    <cellStyle name="Comma 6 2 2 3 5 3" xfId="19849" xr:uid="{005ADD52-17A0-4D83-8136-A82D8F2529AA}"/>
    <cellStyle name="Comma 6 2 2 3 5 3 2" xfId="50673" xr:uid="{768EA308-9BE5-4957-A710-C4B42E4927A0}"/>
    <cellStyle name="Comma 6 2 2 3 5 4" xfId="35263" xr:uid="{48D0FE44-9FC4-4011-8795-0FA72F1F7851}"/>
    <cellStyle name="Comma 6 2 2 3 6" xfId="8444" xr:uid="{C8379450-15D7-4B51-9752-58815697C74D}"/>
    <cellStyle name="Comma 6 2 2 3 6 2" xfId="23855" xr:uid="{0C02404E-8491-4C3E-8659-63D5C55E2732}"/>
    <cellStyle name="Comma 6 2 2 3 6 2 2" xfId="54679" xr:uid="{DABA864B-179D-442B-971C-2B9F93440E8D}"/>
    <cellStyle name="Comma 6 2 2 3 6 3" xfId="39269" xr:uid="{A35DDF3A-DB32-4E26-9EDD-012908D1DF31}"/>
    <cellStyle name="Comma 6 2 2 3 7" xfId="16046" xr:uid="{05F94717-8569-44B4-A2A0-A959F341F53C}"/>
    <cellStyle name="Comma 6 2 2 3 7 2" xfId="46870" xr:uid="{D2C304C4-3087-4F37-8D67-636BA84EB04A}"/>
    <cellStyle name="Comma 6 2 2 3 8" xfId="31460" xr:uid="{819615CE-9B4D-4685-8916-E60517E450BD}"/>
    <cellStyle name="Comma 6 2 2 4" xfId="424" xr:uid="{D74CAF35-8023-486F-AE46-34EBC497D364}"/>
    <cellStyle name="Comma 6 2 2 4 2" xfId="1057" xr:uid="{BBDEF8AD-77F5-4E98-BDC6-BB6AD7156125}"/>
    <cellStyle name="Comma 6 2 2 4 2 2" xfId="2956" xr:uid="{0145166C-51B0-45B0-AB57-313AA900F893}"/>
    <cellStyle name="Comma 6 2 2 4 2 2 2" xfId="6759" xr:uid="{F8B6046D-83AB-460B-A870-60CEB959BC00}"/>
    <cellStyle name="Comma 6 2 2 4 2 2 2 2" xfId="14570" xr:uid="{59B07C2F-0CE6-4654-9557-3510D048B74D}"/>
    <cellStyle name="Comma 6 2 2 4 2 2 2 2 2" xfId="29981" xr:uid="{E146F313-6C4E-4AE2-8199-49F0BDC71C1E}"/>
    <cellStyle name="Comma 6 2 2 4 2 2 2 2 2 2" xfId="60805" xr:uid="{A1B0B3D6-FC92-445B-B3EB-39348585ED84}"/>
    <cellStyle name="Comma 6 2 2 4 2 2 2 2 3" xfId="45395" xr:uid="{F99F418F-324B-4BF4-BFE9-75136F4FDAD1}"/>
    <cellStyle name="Comma 6 2 2 4 2 2 2 3" xfId="22172" xr:uid="{BC46F5F9-70DF-4105-B764-742D12085ECA}"/>
    <cellStyle name="Comma 6 2 2 4 2 2 2 3 2" xfId="52996" xr:uid="{B633E405-3F68-415F-9B6E-AD65D04634CE}"/>
    <cellStyle name="Comma 6 2 2 4 2 2 2 4" xfId="37586" xr:uid="{0C1C1C8A-49E5-452C-A133-3215E47FA179}"/>
    <cellStyle name="Comma 6 2 2 4 2 2 3" xfId="10767" xr:uid="{E0C630F5-0927-4A54-941F-072513DF2F5F}"/>
    <cellStyle name="Comma 6 2 2 4 2 2 3 2" xfId="26178" xr:uid="{635295B0-F1D1-4C9D-A8E2-C2D5D581CCBB}"/>
    <cellStyle name="Comma 6 2 2 4 2 2 3 2 2" xfId="57002" xr:uid="{05387151-FC7A-4409-A0F5-EACB04A18194}"/>
    <cellStyle name="Comma 6 2 2 4 2 2 3 3" xfId="41592" xr:uid="{523A12AF-592E-464F-B68E-5D608B5A9FB6}"/>
    <cellStyle name="Comma 6 2 2 4 2 2 4" xfId="18369" xr:uid="{CD993E9C-E891-4E81-AC5D-8B40457FBD2A}"/>
    <cellStyle name="Comma 6 2 2 4 2 2 4 2" xfId="49193" xr:uid="{F3EE2BE2-DBF9-481B-90EB-5F18E0D27C17}"/>
    <cellStyle name="Comma 6 2 2 4 2 2 5" xfId="33783" xr:uid="{A92E0A75-4AE5-40BC-BF3E-217AEADA0666}"/>
    <cellStyle name="Comma 6 2 2 4 2 3" xfId="4860" xr:uid="{1753401E-638E-465C-8A7C-8C276B212C8C}"/>
    <cellStyle name="Comma 6 2 2 4 2 3 2" xfId="12671" xr:uid="{1B291863-D065-4A29-882E-9B0ABB53047D}"/>
    <cellStyle name="Comma 6 2 2 4 2 3 2 2" xfId="28082" xr:uid="{86E343A5-69E1-451D-8D3E-78FF0B8EB42B}"/>
    <cellStyle name="Comma 6 2 2 4 2 3 2 2 2" xfId="58906" xr:uid="{EE76D718-606A-4349-A561-30131CBCD8D3}"/>
    <cellStyle name="Comma 6 2 2 4 2 3 2 3" xfId="43496" xr:uid="{C030A912-76EF-4DD7-A913-867E6D97F3AF}"/>
    <cellStyle name="Comma 6 2 2 4 2 3 3" xfId="20273" xr:uid="{46666F73-6FED-4943-8F85-1C122978563E}"/>
    <cellStyle name="Comma 6 2 2 4 2 3 3 2" xfId="51097" xr:uid="{A5A8C5C4-28F5-437C-B3BB-E859C0D9C7C9}"/>
    <cellStyle name="Comma 6 2 2 4 2 3 4" xfId="35687" xr:uid="{0C7744B4-08E9-4319-BAF4-55F95B67B7D7}"/>
    <cellStyle name="Comma 6 2 2 4 2 4" xfId="8868" xr:uid="{1EE8D333-E84B-4DBF-A349-9F1CBCDEF7C1}"/>
    <cellStyle name="Comma 6 2 2 4 2 4 2" xfId="24279" xr:uid="{1A2CB912-67AE-4FD4-B2E3-84976BEFC938}"/>
    <cellStyle name="Comma 6 2 2 4 2 4 2 2" xfId="55103" xr:uid="{2404C71B-487D-412E-AB89-F87D084BFEB0}"/>
    <cellStyle name="Comma 6 2 2 4 2 4 3" xfId="39693" xr:uid="{9AAE8EE2-5158-4023-9C80-8C1EBC6DAAFF}"/>
    <cellStyle name="Comma 6 2 2 4 2 5" xfId="16470" xr:uid="{50473398-8666-4F6A-A902-745B6B96A912}"/>
    <cellStyle name="Comma 6 2 2 4 2 5 2" xfId="47294" xr:uid="{51C38F94-70D1-4CFC-A6BE-6C9874DF5A9A}"/>
    <cellStyle name="Comma 6 2 2 4 2 6" xfId="31884" xr:uid="{B6EF0542-303F-420F-87C7-5CFDACA97DBB}"/>
    <cellStyle name="Comma 6 2 2 4 3" xfId="1690" xr:uid="{951F2BFD-DAA4-4F89-BCBE-BBA825E6A0B6}"/>
    <cellStyle name="Comma 6 2 2 4 3 2" xfId="3589" xr:uid="{0DA580ED-DB76-46CD-A85F-DC2E96CA0DDA}"/>
    <cellStyle name="Comma 6 2 2 4 3 2 2" xfId="7392" xr:uid="{61D809E1-2CFC-4C64-8E08-32B40CD88FEA}"/>
    <cellStyle name="Comma 6 2 2 4 3 2 2 2" xfId="15203" xr:uid="{4336447D-9E74-402C-897C-64365FAF6F7B}"/>
    <cellStyle name="Comma 6 2 2 4 3 2 2 2 2" xfId="30614" xr:uid="{EC08D871-50CC-499E-9FDA-930E29685FEB}"/>
    <cellStyle name="Comma 6 2 2 4 3 2 2 2 2 2" xfId="61438" xr:uid="{EB6850EC-E892-486C-9570-E05339C07011}"/>
    <cellStyle name="Comma 6 2 2 4 3 2 2 2 3" xfId="46028" xr:uid="{770CD7AB-54E8-42ED-B34D-76196F02642C}"/>
    <cellStyle name="Comma 6 2 2 4 3 2 2 3" xfId="22805" xr:uid="{9AFF45ED-103F-4CA3-8E54-BBD520065114}"/>
    <cellStyle name="Comma 6 2 2 4 3 2 2 3 2" xfId="53629" xr:uid="{003B1D65-CE5E-4163-ADE9-0634255D8E84}"/>
    <cellStyle name="Comma 6 2 2 4 3 2 2 4" xfId="38219" xr:uid="{E8C593BB-FBA3-4CEE-8A43-F32E8CF49448}"/>
    <cellStyle name="Comma 6 2 2 4 3 2 3" xfId="11400" xr:uid="{CF423A6C-F839-45E5-9E85-FC9C04854D98}"/>
    <cellStyle name="Comma 6 2 2 4 3 2 3 2" xfId="26811" xr:uid="{58B59192-0C7F-4C6B-8BCA-A4A4BF4B4D71}"/>
    <cellStyle name="Comma 6 2 2 4 3 2 3 2 2" xfId="57635" xr:uid="{FF7C1D64-07F7-40EB-A426-E6CB960AF9EF}"/>
    <cellStyle name="Comma 6 2 2 4 3 2 3 3" xfId="42225" xr:uid="{C0539BFA-5219-49A5-9737-8709EA3E0FBF}"/>
    <cellStyle name="Comma 6 2 2 4 3 2 4" xfId="19002" xr:uid="{FD362565-E381-48C0-BBBE-D3EBBE4DB45E}"/>
    <cellStyle name="Comma 6 2 2 4 3 2 4 2" xfId="49826" xr:uid="{20B1B336-EB5A-48E9-83BB-3B7C69FE7BB0}"/>
    <cellStyle name="Comma 6 2 2 4 3 2 5" xfId="34416" xr:uid="{F5991DB4-46A5-4465-B52D-F257F884B615}"/>
    <cellStyle name="Comma 6 2 2 4 3 3" xfId="5493" xr:uid="{ADDD5766-7E5B-4C13-ADE0-17A4F465C8FB}"/>
    <cellStyle name="Comma 6 2 2 4 3 3 2" xfId="13304" xr:uid="{3A00B2EB-9AC8-4FD8-896E-36035CAF434D}"/>
    <cellStyle name="Comma 6 2 2 4 3 3 2 2" xfId="28715" xr:uid="{C554F752-3223-42E9-84E3-AEB00B40742F}"/>
    <cellStyle name="Comma 6 2 2 4 3 3 2 2 2" xfId="59539" xr:uid="{1F4C95DE-E820-4936-A71D-AB7F12F46CC5}"/>
    <cellStyle name="Comma 6 2 2 4 3 3 2 3" xfId="44129" xr:uid="{6CFF1B07-96E7-4B99-BC14-1A5EBA81770F}"/>
    <cellStyle name="Comma 6 2 2 4 3 3 3" xfId="20906" xr:uid="{F44E1B54-BC9F-449B-9379-C092493F310B}"/>
    <cellStyle name="Comma 6 2 2 4 3 3 3 2" xfId="51730" xr:uid="{1078AD57-D475-42A3-A31B-78B1B2FDB9DF}"/>
    <cellStyle name="Comma 6 2 2 4 3 3 4" xfId="36320" xr:uid="{1C3D2939-3C3A-4695-8C18-96889742963F}"/>
    <cellStyle name="Comma 6 2 2 4 3 4" xfId="9501" xr:uid="{91473212-D502-46F3-9A0E-24B1F463548E}"/>
    <cellStyle name="Comma 6 2 2 4 3 4 2" xfId="24912" xr:uid="{6AF0FC81-8347-440E-9777-2878B75C3DFD}"/>
    <cellStyle name="Comma 6 2 2 4 3 4 2 2" xfId="55736" xr:uid="{DD9F3BFC-833E-4692-B149-DB8AFE2045E0}"/>
    <cellStyle name="Comma 6 2 2 4 3 4 3" xfId="40326" xr:uid="{1893108F-17EB-44E1-A113-D4FED2AAE694}"/>
    <cellStyle name="Comma 6 2 2 4 3 5" xfId="17103" xr:uid="{3EE7AEB0-AF4D-43E3-92F2-AE506E1B9193}"/>
    <cellStyle name="Comma 6 2 2 4 3 5 2" xfId="47927" xr:uid="{9EC4371A-E202-4D73-ABEB-9F13183AF916}"/>
    <cellStyle name="Comma 6 2 2 4 3 6" xfId="32517" xr:uid="{4AE4CD40-E9A7-48AE-8942-E1E6ABE7C213}"/>
    <cellStyle name="Comma 6 2 2 4 4" xfId="2323" xr:uid="{A4F00022-A9CC-4B37-80D1-638ACAF6DB5F}"/>
    <cellStyle name="Comma 6 2 2 4 4 2" xfId="6126" xr:uid="{C0F45703-DC3A-4903-BDCF-27D209CA56E9}"/>
    <cellStyle name="Comma 6 2 2 4 4 2 2" xfId="13937" xr:uid="{DD72338A-8AB6-4B5B-821B-6CDA9DEA4767}"/>
    <cellStyle name="Comma 6 2 2 4 4 2 2 2" xfId="29348" xr:uid="{96FA042E-B4E2-490A-8946-3DB8C7F176CB}"/>
    <cellStyle name="Comma 6 2 2 4 4 2 2 2 2" xfId="60172" xr:uid="{8801D5D9-DCBA-4E58-B0DB-5E3A440B7727}"/>
    <cellStyle name="Comma 6 2 2 4 4 2 2 3" xfId="44762" xr:uid="{1B70AE5A-A3FD-442F-B99A-3371237E31E1}"/>
    <cellStyle name="Comma 6 2 2 4 4 2 3" xfId="21539" xr:uid="{561ACE5E-06DC-4AAE-87B6-D052EFDE000E}"/>
    <cellStyle name="Comma 6 2 2 4 4 2 3 2" xfId="52363" xr:uid="{BE63E9FD-7B9C-4C44-8CA4-36CA1A2C1065}"/>
    <cellStyle name="Comma 6 2 2 4 4 2 4" xfId="36953" xr:uid="{CEE8E579-BA41-4B93-BCBF-509A3427368C}"/>
    <cellStyle name="Comma 6 2 2 4 4 3" xfId="10134" xr:uid="{5DAAEEE3-4955-4594-B43D-1B34BD32D1B2}"/>
    <cellStyle name="Comma 6 2 2 4 4 3 2" xfId="25545" xr:uid="{BC2BB490-03F3-47F1-BA63-9150F804336C}"/>
    <cellStyle name="Comma 6 2 2 4 4 3 2 2" xfId="56369" xr:uid="{39EEC031-4D67-497C-A8E1-005ECC526A19}"/>
    <cellStyle name="Comma 6 2 2 4 4 3 3" xfId="40959" xr:uid="{E3DF94E3-AA25-4F8E-8CE3-F444AA8E275B}"/>
    <cellStyle name="Comma 6 2 2 4 4 4" xfId="17736" xr:uid="{B1A0B156-06E9-4B71-B1CB-0CD2F2BE050B}"/>
    <cellStyle name="Comma 6 2 2 4 4 4 2" xfId="48560" xr:uid="{4459B11E-2702-4C1A-BC64-D4894CE4F355}"/>
    <cellStyle name="Comma 6 2 2 4 4 5" xfId="33150" xr:uid="{C0DAA233-4C59-4977-8115-33C61DFC1CE3}"/>
    <cellStyle name="Comma 6 2 2 4 5" xfId="4227" xr:uid="{4107DF82-C2CE-4C4E-87C0-DB28A4E931B9}"/>
    <cellStyle name="Comma 6 2 2 4 5 2" xfId="12038" xr:uid="{7B28CE24-424A-442A-8F41-CFADFC5C72DE}"/>
    <cellStyle name="Comma 6 2 2 4 5 2 2" xfId="27449" xr:uid="{9F73ED56-EFC3-4ECF-A662-F52BA095EB87}"/>
    <cellStyle name="Comma 6 2 2 4 5 2 2 2" xfId="58273" xr:uid="{A5DB315F-3A61-4320-831F-093227A06B22}"/>
    <cellStyle name="Comma 6 2 2 4 5 2 3" xfId="42863" xr:uid="{B15B7C3B-1A7D-4864-BEA9-1835256FD03A}"/>
    <cellStyle name="Comma 6 2 2 4 5 3" xfId="19640" xr:uid="{D3CE30B1-B597-4F98-8E32-A26AA6869EF9}"/>
    <cellStyle name="Comma 6 2 2 4 5 3 2" xfId="50464" xr:uid="{FDDE0578-B54D-4072-ABC1-E876123AE1DA}"/>
    <cellStyle name="Comma 6 2 2 4 5 4" xfId="35054" xr:uid="{86D269DA-75F3-46F4-8377-635989FA6A67}"/>
    <cellStyle name="Comma 6 2 2 4 6" xfId="8235" xr:uid="{5CC098B0-162A-4AED-8EBA-A67804464DA4}"/>
    <cellStyle name="Comma 6 2 2 4 6 2" xfId="23646" xr:uid="{F5770DA3-68A5-4D93-85D5-DA69901FBD22}"/>
    <cellStyle name="Comma 6 2 2 4 6 2 2" xfId="54470" xr:uid="{CF617FC2-4319-4DB4-BBF1-AF8EA3E6A294}"/>
    <cellStyle name="Comma 6 2 2 4 6 3" xfId="39060" xr:uid="{A8193A24-3FE8-4EB2-B996-49434B0EBF0A}"/>
    <cellStyle name="Comma 6 2 2 4 7" xfId="15837" xr:uid="{E72C1D38-1726-4CD4-A9C3-70A0BA6CC210}"/>
    <cellStyle name="Comma 6 2 2 4 7 2" xfId="46661" xr:uid="{52B4C0E8-87DA-490D-8A2F-06625D07D510}"/>
    <cellStyle name="Comma 6 2 2 4 8" xfId="31251" xr:uid="{63933E19-C6F1-417A-81BC-340166D44076}"/>
    <cellStyle name="Comma 6 2 2 5" xfId="844" xr:uid="{FC1FC32B-4B3C-49A4-8552-479C5A893270}"/>
    <cellStyle name="Comma 6 2 2 5 2" xfId="2743" xr:uid="{DA249E4C-E001-4ADE-9A94-79F4B99CCE22}"/>
    <cellStyle name="Comma 6 2 2 5 2 2" xfId="6546" xr:uid="{ABEAC032-24FE-480B-BAA2-A1B27DB1326A}"/>
    <cellStyle name="Comma 6 2 2 5 2 2 2" xfId="14357" xr:uid="{43F989D5-4CC8-4597-A44F-F7909D89B2E5}"/>
    <cellStyle name="Comma 6 2 2 5 2 2 2 2" xfId="29768" xr:uid="{EB254A42-F89F-4D78-B18E-6AA70FCE0735}"/>
    <cellStyle name="Comma 6 2 2 5 2 2 2 2 2" xfId="60592" xr:uid="{41972422-2326-4BAD-A207-8F89C65293ED}"/>
    <cellStyle name="Comma 6 2 2 5 2 2 2 3" xfId="45182" xr:uid="{E67EA4C2-856A-4913-B37F-D783FF859EA4}"/>
    <cellStyle name="Comma 6 2 2 5 2 2 3" xfId="21959" xr:uid="{D3C3E399-CF1B-46E7-8EE1-FAF1A8E601E2}"/>
    <cellStyle name="Comma 6 2 2 5 2 2 3 2" xfId="52783" xr:uid="{8924D042-AEB7-4E3B-88AA-609361526502}"/>
    <cellStyle name="Comma 6 2 2 5 2 2 4" xfId="37373" xr:uid="{129995C6-D03A-4476-9C58-C3E518AE2B86}"/>
    <cellStyle name="Comma 6 2 2 5 2 3" xfId="10554" xr:uid="{586CEC54-5207-4143-AB31-3349CA8090BD}"/>
    <cellStyle name="Comma 6 2 2 5 2 3 2" xfId="25965" xr:uid="{3221E963-79BB-434B-A1D1-D50D206B2DD7}"/>
    <cellStyle name="Comma 6 2 2 5 2 3 2 2" xfId="56789" xr:uid="{649D3522-ED1A-4E3D-AB74-72B6242862C5}"/>
    <cellStyle name="Comma 6 2 2 5 2 3 3" xfId="41379" xr:uid="{ADDD7647-360E-4625-B80B-4AC697B516AC}"/>
    <cellStyle name="Comma 6 2 2 5 2 4" xfId="18156" xr:uid="{94009E8E-FC5C-4ACC-BDA2-63ABCFAC525D}"/>
    <cellStyle name="Comma 6 2 2 5 2 4 2" xfId="48980" xr:uid="{168B064C-EE33-4E87-9D10-B003BA8718D6}"/>
    <cellStyle name="Comma 6 2 2 5 2 5" xfId="33570" xr:uid="{F4F2CF73-FEB9-4007-B29B-210BBD0C46BC}"/>
    <cellStyle name="Comma 6 2 2 5 3" xfId="4647" xr:uid="{5B1601A2-077E-4E4F-B0F1-B9E5FE666326}"/>
    <cellStyle name="Comma 6 2 2 5 3 2" xfId="12458" xr:uid="{B7CE5371-1F0B-4C1E-9066-0692B66B6487}"/>
    <cellStyle name="Comma 6 2 2 5 3 2 2" xfId="27869" xr:uid="{F2EA490E-9445-4E9E-9533-21F3BF0C84BD}"/>
    <cellStyle name="Comma 6 2 2 5 3 2 2 2" xfId="58693" xr:uid="{B5FDF82D-EB7F-4F47-89F3-49BCD1E5E4FC}"/>
    <cellStyle name="Comma 6 2 2 5 3 2 3" xfId="43283" xr:uid="{38A434B0-FA8E-4C21-8EBB-79D177045616}"/>
    <cellStyle name="Comma 6 2 2 5 3 3" xfId="20060" xr:uid="{4E38E7A6-B4DA-4E78-A6CC-9C45A3F7204F}"/>
    <cellStyle name="Comma 6 2 2 5 3 3 2" xfId="50884" xr:uid="{EA086BE2-36A3-4DA1-8BAC-D8B92C753D4E}"/>
    <cellStyle name="Comma 6 2 2 5 3 4" xfId="35474" xr:uid="{5F011086-849F-4801-8798-18FEF54D836A}"/>
    <cellStyle name="Comma 6 2 2 5 4" xfId="8655" xr:uid="{9EB485FA-C191-44D8-8FD1-CE6F65D5E914}"/>
    <cellStyle name="Comma 6 2 2 5 4 2" xfId="24066" xr:uid="{FEF6F3E8-EDFE-43E6-95B4-238CCB163894}"/>
    <cellStyle name="Comma 6 2 2 5 4 2 2" xfId="54890" xr:uid="{6B4D7EA5-BEA2-4A40-A7AC-11E0CDB9AC78}"/>
    <cellStyle name="Comma 6 2 2 5 4 3" xfId="39480" xr:uid="{B3CDA4C2-E8CE-4DB3-9B4B-38090B9E7812}"/>
    <cellStyle name="Comma 6 2 2 5 5" xfId="16257" xr:uid="{AFE4186C-AEEA-41A5-BBAB-ACDBF413A4B2}"/>
    <cellStyle name="Comma 6 2 2 5 5 2" xfId="47081" xr:uid="{E9189CAB-CBD5-4649-A4E7-B9D1B863B9DE}"/>
    <cellStyle name="Comma 6 2 2 5 6" xfId="31671" xr:uid="{D199DC0E-EE5A-40F3-9B48-62DACA941847}"/>
    <cellStyle name="Comma 6 2 2 6" xfId="1477" xr:uid="{442725BD-979F-4922-9E3A-3623C89C5A07}"/>
    <cellStyle name="Comma 6 2 2 6 2" xfId="3376" xr:uid="{11B8D10E-E233-4E67-B259-BC3B8EE514A8}"/>
    <cellStyle name="Comma 6 2 2 6 2 2" xfId="7179" xr:uid="{266BC4E3-4277-4B7E-9C60-64EA54B11939}"/>
    <cellStyle name="Comma 6 2 2 6 2 2 2" xfId="14990" xr:uid="{6CB54C89-54A3-48E5-AA20-C1A429E94C4A}"/>
    <cellStyle name="Comma 6 2 2 6 2 2 2 2" xfId="30401" xr:uid="{80AFE554-3ABC-433D-B51D-8DA9DA3A7478}"/>
    <cellStyle name="Comma 6 2 2 6 2 2 2 2 2" xfId="61225" xr:uid="{DBB3C10F-CEF5-4760-B68F-A5CF1762AD6D}"/>
    <cellStyle name="Comma 6 2 2 6 2 2 2 3" xfId="45815" xr:uid="{55C33F07-F884-4EE9-A626-A2CA558F81E4}"/>
    <cellStyle name="Comma 6 2 2 6 2 2 3" xfId="22592" xr:uid="{D4618663-D081-459F-9A40-F67D41A1C505}"/>
    <cellStyle name="Comma 6 2 2 6 2 2 3 2" xfId="53416" xr:uid="{E6077F96-10E9-4455-BF47-66C8758818F8}"/>
    <cellStyle name="Comma 6 2 2 6 2 2 4" xfId="38006" xr:uid="{BB09D544-E706-4C52-98EF-374BFA3D4377}"/>
    <cellStyle name="Comma 6 2 2 6 2 3" xfId="11187" xr:uid="{7156EFC5-8418-4004-88FF-E9766B0480AA}"/>
    <cellStyle name="Comma 6 2 2 6 2 3 2" xfId="26598" xr:uid="{AC9C18EF-907C-4E79-AC6F-6259E61BB3E6}"/>
    <cellStyle name="Comma 6 2 2 6 2 3 2 2" xfId="57422" xr:uid="{9539C6A2-3EEE-43E2-8C07-ECE2A7BC629F}"/>
    <cellStyle name="Comma 6 2 2 6 2 3 3" xfId="42012" xr:uid="{4A62112F-AF7E-4B40-9B25-54A601C032E8}"/>
    <cellStyle name="Comma 6 2 2 6 2 4" xfId="18789" xr:uid="{CD302B8A-B269-4BEB-AA60-AF3DBE2B9ED3}"/>
    <cellStyle name="Comma 6 2 2 6 2 4 2" xfId="49613" xr:uid="{3B606B1F-4915-465C-87F8-37F8FB4F1FAD}"/>
    <cellStyle name="Comma 6 2 2 6 2 5" xfId="34203" xr:uid="{6E8B042C-82F8-45A3-B71B-064A8FC401C0}"/>
    <cellStyle name="Comma 6 2 2 6 3" xfId="5280" xr:uid="{C2930B3C-99AE-441D-A46B-CF0C326E7526}"/>
    <cellStyle name="Comma 6 2 2 6 3 2" xfId="13091" xr:uid="{3D97FC15-8A57-4D6A-9E34-CE409B2980FA}"/>
    <cellStyle name="Comma 6 2 2 6 3 2 2" xfId="28502" xr:uid="{D3FBF0E5-99B5-4A3D-AA66-65C0C2BFEFF1}"/>
    <cellStyle name="Comma 6 2 2 6 3 2 2 2" xfId="59326" xr:uid="{8067BE23-7ACC-4C29-8B45-3B22A09376D0}"/>
    <cellStyle name="Comma 6 2 2 6 3 2 3" xfId="43916" xr:uid="{B466D950-0D57-41F7-A5CB-0A51E1DDAC63}"/>
    <cellStyle name="Comma 6 2 2 6 3 3" xfId="20693" xr:uid="{62F9AF63-13F6-412A-BE6F-3C713432A764}"/>
    <cellStyle name="Comma 6 2 2 6 3 3 2" xfId="51517" xr:uid="{38DF34AF-5EDF-436A-A1F4-740C2161E074}"/>
    <cellStyle name="Comma 6 2 2 6 3 4" xfId="36107" xr:uid="{B55162CE-4246-43BF-9617-CC7814B572D1}"/>
    <cellStyle name="Comma 6 2 2 6 4" xfId="9288" xr:uid="{528D5CAF-1F5E-4202-9870-B822E0F324CE}"/>
    <cellStyle name="Comma 6 2 2 6 4 2" xfId="24699" xr:uid="{D36A8A95-F7F8-414F-B509-9DC5C50C6A4A}"/>
    <cellStyle name="Comma 6 2 2 6 4 2 2" xfId="55523" xr:uid="{F02A3960-1B6E-4D8C-8E52-8C24C6C20DBB}"/>
    <cellStyle name="Comma 6 2 2 6 4 3" xfId="40113" xr:uid="{E38DEC74-C701-498B-92F1-23C48AB69216}"/>
    <cellStyle name="Comma 6 2 2 6 5" xfId="16890" xr:uid="{06B28BEF-E7EC-45A9-8822-5C8350197846}"/>
    <cellStyle name="Comma 6 2 2 6 5 2" xfId="47714" xr:uid="{3D8DD5B0-A54A-494D-8BB2-BC1C7437DB88}"/>
    <cellStyle name="Comma 6 2 2 6 6" xfId="32304" xr:uid="{44E01353-955A-40B0-B9D2-3FEFF928ACB1}"/>
    <cellStyle name="Comma 6 2 2 7" xfId="2110" xr:uid="{3F4AC688-5B3F-4490-9216-8E55319F4F3E}"/>
    <cellStyle name="Comma 6 2 2 7 2" xfId="5913" xr:uid="{0D82B90B-3BC6-421F-BD81-D57CD6042B98}"/>
    <cellStyle name="Comma 6 2 2 7 2 2" xfId="13724" xr:uid="{DC75B60B-3BE8-4664-BE11-12C2A17CBC6B}"/>
    <cellStyle name="Comma 6 2 2 7 2 2 2" xfId="29135" xr:uid="{B6CA6CF7-ECC8-497C-8048-16599F1C610B}"/>
    <cellStyle name="Comma 6 2 2 7 2 2 2 2" xfId="59959" xr:uid="{95ADB349-8E67-42E4-9EE1-94894451F146}"/>
    <cellStyle name="Comma 6 2 2 7 2 2 3" xfId="44549" xr:uid="{E31BB992-A817-466C-A8D0-741187D7728B}"/>
    <cellStyle name="Comma 6 2 2 7 2 3" xfId="21326" xr:uid="{40DBDE39-4C97-4839-941C-5343D96762D3}"/>
    <cellStyle name="Comma 6 2 2 7 2 3 2" xfId="52150" xr:uid="{8D4CFA26-B0A4-406C-B640-C61BA36B370E}"/>
    <cellStyle name="Comma 6 2 2 7 2 4" xfId="36740" xr:uid="{57EC0EF8-1461-4FCA-9286-E0DE50778CD1}"/>
    <cellStyle name="Comma 6 2 2 7 3" xfId="9921" xr:uid="{1E644B23-F954-4C69-A854-F5138D45D077}"/>
    <cellStyle name="Comma 6 2 2 7 3 2" xfId="25332" xr:uid="{57AE9C81-A3E9-4AB5-AB5F-030BB577A3A7}"/>
    <cellStyle name="Comma 6 2 2 7 3 2 2" xfId="56156" xr:uid="{49841B5D-24D6-4DF7-86D6-E4378401C1B4}"/>
    <cellStyle name="Comma 6 2 2 7 3 3" xfId="40746" xr:uid="{D1A5BFCB-AC97-4547-9B69-330D227F343F}"/>
    <cellStyle name="Comma 6 2 2 7 4" xfId="17523" xr:uid="{734A548D-10CA-4EC0-AE24-2AF203756D43}"/>
    <cellStyle name="Comma 6 2 2 7 4 2" xfId="48347" xr:uid="{19E77A26-3C96-448B-BF72-BE0FA5FC8A15}"/>
    <cellStyle name="Comma 6 2 2 7 5" xfId="32937" xr:uid="{B9691002-7957-4A38-A69B-F63822D324D5}"/>
    <cellStyle name="Comma 6 2 2 8" xfId="4014" xr:uid="{75FFAC2D-2808-4292-A9B2-6B3133BACBF6}"/>
    <cellStyle name="Comma 6 2 2 8 2" xfId="11825" xr:uid="{C5CD3B8A-F8B7-400F-811E-7F6ADACAF301}"/>
    <cellStyle name="Comma 6 2 2 8 2 2" xfId="27236" xr:uid="{E05E23F9-AF19-4245-B1AA-9A3565965EC5}"/>
    <cellStyle name="Comma 6 2 2 8 2 2 2" xfId="58060" xr:uid="{8A381ED8-42EC-4F81-B2AA-5939BE2AA8BB}"/>
    <cellStyle name="Comma 6 2 2 8 2 3" xfId="42650" xr:uid="{02AADAC1-8882-4C2D-8F76-D70E7CAA0162}"/>
    <cellStyle name="Comma 6 2 2 8 3" xfId="19427" xr:uid="{862CE383-43E9-4653-A1F8-C1D57851E236}"/>
    <cellStyle name="Comma 6 2 2 8 3 2" xfId="50251" xr:uid="{AC6B8034-DB55-4862-B488-C9AB40CF96EB}"/>
    <cellStyle name="Comma 6 2 2 8 4" xfId="34841" xr:uid="{F65B5AC5-E715-4AEC-AC52-4524AD5B6D9D}"/>
    <cellStyle name="Comma 6 2 2 9" xfId="8022" xr:uid="{16F0AF10-7752-4397-8D18-800EE475B352}"/>
    <cellStyle name="Comma 6 2 2 9 2" xfId="23433" xr:uid="{CDE28B93-B314-4F96-8E15-AB70F2948D05}"/>
    <cellStyle name="Comma 6 2 2 9 2 2" xfId="54257" xr:uid="{8AEEEF49-B93B-4A89-B1E0-B7F1C538B0AD}"/>
    <cellStyle name="Comma 6 2 2 9 3" xfId="38847" xr:uid="{617AAE90-5CA9-4178-8E89-2AB2A97C785A}"/>
    <cellStyle name="Comma 6 2 3" xfId="250" xr:uid="{F69F6364-9E7F-4D33-B298-5DC0C1E5EFDA}"/>
    <cellStyle name="Comma 6 2 3 10" xfId="15664" xr:uid="{C84B09A5-C3A2-4B0E-AF41-3BD7AD178D6A}"/>
    <cellStyle name="Comma 6 2 3 10 2" xfId="46488" xr:uid="{704A480E-304A-4570-A03E-BE0A5E0504B1}"/>
    <cellStyle name="Comma 6 2 3 11" xfId="31078" xr:uid="{62A55FC8-3C77-44B2-82BD-D7708C5DEDF6}"/>
    <cellStyle name="Comma 6 2 3 2" xfId="673" xr:uid="{9B0B4A6D-3E1F-4945-A5FF-858D0FED50D9}"/>
    <cellStyle name="Comma 6 2 3 2 2" xfId="1306" xr:uid="{1DCB77C9-8BC5-4C22-B334-4A833A9AE660}"/>
    <cellStyle name="Comma 6 2 3 2 2 2" xfId="3205" xr:uid="{DDCE640C-2BD2-40BD-88D9-EC60266DC713}"/>
    <cellStyle name="Comma 6 2 3 2 2 2 2" xfId="7008" xr:uid="{22ACE387-A997-475B-8EE3-791A2F0438AE}"/>
    <cellStyle name="Comma 6 2 3 2 2 2 2 2" xfId="14819" xr:uid="{47597017-F9DA-4C02-8979-3F2949E79711}"/>
    <cellStyle name="Comma 6 2 3 2 2 2 2 2 2" xfId="30230" xr:uid="{DD82EF82-F98A-4AD6-8B4B-2E755219D9F1}"/>
    <cellStyle name="Comma 6 2 3 2 2 2 2 2 2 2" xfId="61054" xr:uid="{A0CFAC16-08B4-4316-A31F-962BACC2567F}"/>
    <cellStyle name="Comma 6 2 3 2 2 2 2 2 3" xfId="45644" xr:uid="{F49571F2-0B78-4A4A-AE1C-D1FCC1E3408B}"/>
    <cellStyle name="Comma 6 2 3 2 2 2 2 3" xfId="22421" xr:uid="{58CE7B6F-A09D-4450-954F-21598555B902}"/>
    <cellStyle name="Comma 6 2 3 2 2 2 2 3 2" xfId="53245" xr:uid="{408CE0E9-3F67-42E4-8EFD-7140FF4FBB71}"/>
    <cellStyle name="Comma 6 2 3 2 2 2 2 4" xfId="37835" xr:uid="{6BC4039D-350C-4809-B650-18AD5DB52B4E}"/>
    <cellStyle name="Comma 6 2 3 2 2 2 3" xfId="11016" xr:uid="{D1705441-562C-4137-AFDB-A6C84E262118}"/>
    <cellStyle name="Comma 6 2 3 2 2 2 3 2" xfId="26427" xr:uid="{A1188FE0-F065-49D0-B984-F673750093C4}"/>
    <cellStyle name="Comma 6 2 3 2 2 2 3 2 2" xfId="57251" xr:uid="{00CC72FB-967F-4BED-9A13-0BB979F446A3}"/>
    <cellStyle name="Comma 6 2 3 2 2 2 3 3" xfId="41841" xr:uid="{16C344A7-3576-4FA1-A442-9366749EA683}"/>
    <cellStyle name="Comma 6 2 3 2 2 2 4" xfId="18618" xr:uid="{9B123A20-2D5F-4E0A-8BF4-3F7EFD97DC51}"/>
    <cellStyle name="Comma 6 2 3 2 2 2 4 2" xfId="49442" xr:uid="{99977C76-B6D1-415E-B39E-73308F887101}"/>
    <cellStyle name="Comma 6 2 3 2 2 2 5" xfId="34032" xr:uid="{84054579-7773-4EB2-BC67-3CC0E9A89D1C}"/>
    <cellStyle name="Comma 6 2 3 2 2 3" xfId="5109" xr:uid="{F15E0594-76BE-4FF0-A076-7A5B3EF0E25F}"/>
    <cellStyle name="Comma 6 2 3 2 2 3 2" xfId="12920" xr:uid="{3461D670-D566-40D5-9E55-65FD8A0748C1}"/>
    <cellStyle name="Comma 6 2 3 2 2 3 2 2" xfId="28331" xr:uid="{56025883-6725-45A7-B54A-55ADBD261D57}"/>
    <cellStyle name="Comma 6 2 3 2 2 3 2 2 2" xfId="59155" xr:uid="{0ABA3D62-AF20-4BEA-AF0C-1ABEC8E92E1B}"/>
    <cellStyle name="Comma 6 2 3 2 2 3 2 3" xfId="43745" xr:uid="{A7D4E809-3A04-4EF1-9249-EDB72D9C940C}"/>
    <cellStyle name="Comma 6 2 3 2 2 3 3" xfId="20522" xr:uid="{3C60011F-B8E8-489E-BC35-712E5C7EDA94}"/>
    <cellStyle name="Comma 6 2 3 2 2 3 3 2" xfId="51346" xr:uid="{512F4C8E-B523-474A-A52F-B6F09EE5995C}"/>
    <cellStyle name="Comma 6 2 3 2 2 3 4" xfId="35936" xr:uid="{56DFAC18-CE0E-49EA-BB48-C428B188ABAF}"/>
    <cellStyle name="Comma 6 2 3 2 2 4" xfId="9117" xr:uid="{50CF8EB8-DEE6-4430-B562-28A7F6A5F743}"/>
    <cellStyle name="Comma 6 2 3 2 2 4 2" xfId="24528" xr:uid="{91F2F3E4-E5E6-4CE3-B2ED-2787E2615A85}"/>
    <cellStyle name="Comma 6 2 3 2 2 4 2 2" xfId="55352" xr:uid="{BB3D86EB-0AF8-4566-A10D-0D40300D5479}"/>
    <cellStyle name="Comma 6 2 3 2 2 4 3" xfId="39942" xr:uid="{AF93B400-7818-4AFE-9857-D60998F77382}"/>
    <cellStyle name="Comma 6 2 3 2 2 5" xfId="16719" xr:uid="{FFC0D34B-AC8E-4CB8-A7AA-A9B3B3EB4AB2}"/>
    <cellStyle name="Comma 6 2 3 2 2 5 2" xfId="47543" xr:uid="{240F0F21-1DA5-4198-935D-D2F70D2D9A41}"/>
    <cellStyle name="Comma 6 2 3 2 2 6" xfId="32133" xr:uid="{9A00CF12-35BB-4F18-B564-2CB10E355EC3}"/>
    <cellStyle name="Comma 6 2 3 2 3" xfId="1939" xr:uid="{B64E54CD-CBAC-4215-A672-79AF909BB278}"/>
    <cellStyle name="Comma 6 2 3 2 3 2" xfId="3838" xr:uid="{E8160208-C339-490F-8530-0A5EF1A1C171}"/>
    <cellStyle name="Comma 6 2 3 2 3 2 2" xfId="7641" xr:uid="{FF2FB802-B40C-46E6-9C4A-7B53CAB6CA61}"/>
    <cellStyle name="Comma 6 2 3 2 3 2 2 2" xfId="15452" xr:uid="{6328FBBF-D218-4276-A84C-F4F00AD96447}"/>
    <cellStyle name="Comma 6 2 3 2 3 2 2 2 2" xfId="30863" xr:uid="{9E250741-6CAF-4501-AC2B-7B34B1B901B7}"/>
    <cellStyle name="Comma 6 2 3 2 3 2 2 2 2 2" xfId="61687" xr:uid="{5D6699C4-F72E-4EDC-AA91-A24B51007CF4}"/>
    <cellStyle name="Comma 6 2 3 2 3 2 2 2 3" xfId="46277" xr:uid="{9A8D05F1-7621-4AC4-8049-2B38B6730E7D}"/>
    <cellStyle name="Comma 6 2 3 2 3 2 2 3" xfId="23054" xr:uid="{5F49089F-16EC-4F75-978A-B5874CF55FA4}"/>
    <cellStyle name="Comma 6 2 3 2 3 2 2 3 2" xfId="53878" xr:uid="{23679303-09E7-4332-8935-3F8D1351F0AB}"/>
    <cellStyle name="Comma 6 2 3 2 3 2 2 4" xfId="38468" xr:uid="{DBECB410-5678-43AC-AFC0-0F90938EEB85}"/>
    <cellStyle name="Comma 6 2 3 2 3 2 3" xfId="11649" xr:uid="{9B118A2F-A809-432D-AE48-A8B3C7CB5AEA}"/>
    <cellStyle name="Comma 6 2 3 2 3 2 3 2" xfId="27060" xr:uid="{D1D46DF8-1871-4BC7-847A-E91A1155EF5A}"/>
    <cellStyle name="Comma 6 2 3 2 3 2 3 2 2" xfId="57884" xr:uid="{9C69BA68-4ED2-42FD-8B80-C65031A24560}"/>
    <cellStyle name="Comma 6 2 3 2 3 2 3 3" xfId="42474" xr:uid="{FE11C5E9-F163-4580-9522-49BF8D6D17FF}"/>
    <cellStyle name="Comma 6 2 3 2 3 2 4" xfId="19251" xr:uid="{E20844CB-28BE-4C37-9E1B-41A4AA2C30F1}"/>
    <cellStyle name="Comma 6 2 3 2 3 2 4 2" xfId="50075" xr:uid="{C49E6779-D675-49B2-98F9-CFA68858B3C8}"/>
    <cellStyle name="Comma 6 2 3 2 3 2 5" xfId="34665" xr:uid="{32A924AB-20B6-4603-92D3-5EA73D68EBA8}"/>
    <cellStyle name="Comma 6 2 3 2 3 3" xfId="5742" xr:uid="{A8E97E00-F58A-4067-A969-8F975D2A9CD9}"/>
    <cellStyle name="Comma 6 2 3 2 3 3 2" xfId="13553" xr:uid="{736047BD-AFD7-458B-8BF1-5018660E8C6D}"/>
    <cellStyle name="Comma 6 2 3 2 3 3 2 2" xfId="28964" xr:uid="{CB982DD3-F93B-4DBF-A8C4-B181F233C402}"/>
    <cellStyle name="Comma 6 2 3 2 3 3 2 2 2" xfId="59788" xr:uid="{93BBDCE8-E6E6-4352-97BF-725C63010D93}"/>
    <cellStyle name="Comma 6 2 3 2 3 3 2 3" xfId="44378" xr:uid="{666907F2-0F1A-43C8-A240-C0E67391C6AA}"/>
    <cellStyle name="Comma 6 2 3 2 3 3 3" xfId="21155" xr:uid="{B7A9B40D-6D32-4EAE-845C-5D76A72ADE8E}"/>
    <cellStyle name="Comma 6 2 3 2 3 3 3 2" xfId="51979" xr:uid="{356B6A8E-AF92-4179-8C23-B0312230E029}"/>
    <cellStyle name="Comma 6 2 3 2 3 3 4" xfId="36569" xr:uid="{D02B8A9E-DB5D-495F-AE35-04A7FD829BBA}"/>
    <cellStyle name="Comma 6 2 3 2 3 4" xfId="9750" xr:uid="{499ABBAB-9CAC-4606-9E45-6CFE12B81C3D}"/>
    <cellStyle name="Comma 6 2 3 2 3 4 2" xfId="25161" xr:uid="{D0E75B7B-40AF-4D7B-B824-524CEA78DB02}"/>
    <cellStyle name="Comma 6 2 3 2 3 4 2 2" xfId="55985" xr:uid="{33A2ED17-4FFF-472B-A1D6-DAE5E2E2458B}"/>
    <cellStyle name="Comma 6 2 3 2 3 4 3" xfId="40575" xr:uid="{96ACCC1B-527A-4933-B6C1-76AA2101FB19}"/>
    <cellStyle name="Comma 6 2 3 2 3 5" xfId="17352" xr:uid="{52E6A711-EA31-4035-991B-A030FDCC2B51}"/>
    <cellStyle name="Comma 6 2 3 2 3 5 2" xfId="48176" xr:uid="{1A1D4B03-C9F3-447C-8383-CE2F3D0AC16F}"/>
    <cellStyle name="Comma 6 2 3 2 3 6" xfId="32766" xr:uid="{5D28C811-05E6-4547-83A2-D601C201313E}"/>
    <cellStyle name="Comma 6 2 3 2 4" xfId="2572" xr:uid="{65C815A4-103E-4C47-BF0E-753C17637A16}"/>
    <cellStyle name="Comma 6 2 3 2 4 2" xfId="6375" xr:uid="{DE466761-9DEB-40A4-B518-F7FB4A2B97E3}"/>
    <cellStyle name="Comma 6 2 3 2 4 2 2" xfId="14186" xr:uid="{4B3FA4D7-F8DD-4406-8ABF-FB7DEA8F6462}"/>
    <cellStyle name="Comma 6 2 3 2 4 2 2 2" xfId="29597" xr:uid="{92834B90-0FC5-4CF7-AEC3-B689F820AA37}"/>
    <cellStyle name="Comma 6 2 3 2 4 2 2 2 2" xfId="60421" xr:uid="{64B8BFDC-DFAA-4CB8-9AF1-0712480D2F9D}"/>
    <cellStyle name="Comma 6 2 3 2 4 2 2 3" xfId="45011" xr:uid="{05509CA7-B5EB-43D3-9197-D9D94C04AA66}"/>
    <cellStyle name="Comma 6 2 3 2 4 2 3" xfId="21788" xr:uid="{93EA8378-C41F-4F5F-ABF3-BE304AB76785}"/>
    <cellStyle name="Comma 6 2 3 2 4 2 3 2" xfId="52612" xr:uid="{21A39814-BB02-4EC4-881D-C1503A868B77}"/>
    <cellStyle name="Comma 6 2 3 2 4 2 4" xfId="37202" xr:uid="{63F897A2-C58C-4984-BEAA-125770D8FDB4}"/>
    <cellStyle name="Comma 6 2 3 2 4 3" xfId="10383" xr:uid="{C27D1706-F57F-42F8-AC5B-5CD48A49194C}"/>
    <cellStyle name="Comma 6 2 3 2 4 3 2" xfId="25794" xr:uid="{7D00F587-005E-42E9-9E68-5BACCD17F4F9}"/>
    <cellStyle name="Comma 6 2 3 2 4 3 2 2" xfId="56618" xr:uid="{509A388A-3BCB-4D58-9A99-4FFC25119CB6}"/>
    <cellStyle name="Comma 6 2 3 2 4 3 3" xfId="41208" xr:uid="{A75B9A97-85D7-4956-868D-DC2655B2A59B}"/>
    <cellStyle name="Comma 6 2 3 2 4 4" xfId="17985" xr:uid="{1773DC41-E888-49D4-B4AC-8FEB6D396CEE}"/>
    <cellStyle name="Comma 6 2 3 2 4 4 2" xfId="48809" xr:uid="{AF5F9357-83CD-45B7-8E7D-A690483518B8}"/>
    <cellStyle name="Comma 6 2 3 2 4 5" xfId="33399" xr:uid="{F628D34A-F36C-4230-BE59-516B234CEFF1}"/>
    <cellStyle name="Comma 6 2 3 2 5" xfId="4476" xr:uid="{A63DFE9F-A419-47E7-AEE3-05B6DD930C13}"/>
    <cellStyle name="Comma 6 2 3 2 5 2" xfId="12287" xr:uid="{67B790F0-ECD5-4DB9-BBB7-BD3AF6DED51A}"/>
    <cellStyle name="Comma 6 2 3 2 5 2 2" xfId="27698" xr:uid="{2E8B6A0C-DF7A-49F5-88E1-AD9BD6B262AC}"/>
    <cellStyle name="Comma 6 2 3 2 5 2 2 2" xfId="58522" xr:uid="{401D5B91-5A90-4F14-9EE7-72A92470C4F6}"/>
    <cellStyle name="Comma 6 2 3 2 5 2 3" xfId="43112" xr:uid="{1B857703-C986-4A21-87FB-D1B23D61BBDE}"/>
    <cellStyle name="Comma 6 2 3 2 5 3" xfId="19889" xr:uid="{3D47AFD2-5BCE-4B36-A7BC-8CF36934AE04}"/>
    <cellStyle name="Comma 6 2 3 2 5 3 2" xfId="50713" xr:uid="{1595410F-6040-47CB-BEAB-017D20A64167}"/>
    <cellStyle name="Comma 6 2 3 2 5 4" xfId="35303" xr:uid="{C877E3F5-A223-4B6E-A34D-B33DA66F59FC}"/>
    <cellStyle name="Comma 6 2 3 2 6" xfId="8484" xr:uid="{2F6B72A6-BAC6-4524-82D9-DB6748863326}"/>
    <cellStyle name="Comma 6 2 3 2 6 2" xfId="23895" xr:uid="{338B9D76-72C5-4598-B432-208F80A6AEC3}"/>
    <cellStyle name="Comma 6 2 3 2 6 2 2" xfId="54719" xr:uid="{417C5524-4201-48CE-BAF8-50D6DF9D5131}"/>
    <cellStyle name="Comma 6 2 3 2 6 3" xfId="39309" xr:uid="{A75E01A9-168C-4EEC-9AE9-9BCF9D5BD565}"/>
    <cellStyle name="Comma 6 2 3 2 7" xfId="16086" xr:uid="{A2D4442E-6B8B-45D2-89FC-4E3EF9DCF2FC}"/>
    <cellStyle name="Comma 6 2 3 2 7 2" xfId="46910" xr:uid="{3DAE9AB0-85F6-4056-ADDD-2F1BDF56398A}"/>
    <cellStyle name="Comma 6 2 3 2 8" xfId="31500" xr:uid="{759D7428-16BD-4AB0-97D1-4250B2FA841F}"/>
    <cellStyle name="Comma 6 2 3 3" xfId="464" xr:uid="{F25F8842-BD68-4735-9B49-063A1CEC3E78}"/>
    <cellStyle name="Comma 6 2 3 3 2" xfId="1097" xr:uid="{30345597-52F4-417C-9F3C-78E53DB4A313}"/>
    <cellStyle name="Comma 6 2 3 3 2 2" xfId="2996" xr:uid="{CCFF30C0-14C6-487F-83D4-4F89169741F4}"/>
    <cellStyle name="Comma 6 2 3 3 2 2 2" xfId="6799" xr:uid="{43A32557-7724-4158-BB99-62816C5E4D10}"/>
    <cellStyle name="Comma 6 2 3 3 2 2 2 2" xfId="14610" xr:uid="{2F871F8F-0374-4AC6-B9B2-834D0B6F9A9C}"/>
    <cellStyle name="Comma 6 2 3 3 2 2 2 2 2" xfId="30021" xr:uid="{3379514E-726D-4435-B957-19EC4841D43A}"/>
    <cellStyle name="Comma 6 2 3 3 2 2 2 2 2 2" xfId="60845" xr:uid="{E5014D01-012A-4E74-A604-A056B577E561}"/>
    <cellStyle name="Comma 6 2 3 3 2 2 2 2 3" xfId="45435" xr:uid="{05B2B2AA-9148-42D0-9F33-557E7CCD3894}"/>
    <cellStyle name="Comma 6 2 3 3 2 2 2 3" xfId="22212" xr:uid="{8E470562-0B44-4387-8B29-CB7EC262FD1B}"/>
    <cellStyle name="Comma 6 2 3 3 2 2 2 3 2" xfId="53036" xr:uid="{029D12EE-463A-427E-8A75-5B28C0E7C763}"/>
    <cellStyle name="Comma 6 2 3 3 2 2 2 4" xfId="37626" xr:uid="{3D243ABD-11F0-4557-8B53-B0F44237C8D8}"/>
    <cellStyle name="Comma 6 2 3 3 2 2 3" xfId="10807" xr:uid="{9950DEC0-38A1-46B5-A7E8-660E21C4A6FD}"/>
    <cellStyle name="Comma 6 2 3 3 2 2 3 2" xfId="26218" xr:uid="{B0A993D6-4008-4ADF-9751-1A592D8A236B}"/>
    <cellStyle name="Comma 6 2 3 3 2 2 3 2 2" xfId="57042" xr:uid="{D819B238-2BDC-463F-BE62-FCB3CF161CDC}"/>
    <cellStyle name="Comma 6 2 3 3 2 2 3 3" xfId="41632" xr:uid="{E596A45A-CB9C-4740-8FD5-81144562EB2F}"/>
    <cellStyle name="Comma 6 2 3 3 2 2 4" xfId="18409" xr:uid="{D4C6C827-94CA-4294-8266-C4FB5D44B8A6}"/>
    <cellStyle name="Comma 6 2 3 3 2 2 4 2" xfId="49233" xr:uid="{397F1B32-624C-4539-BB79-DE2B2D746AB2}"/>
    <cellStyle name="Comma 6 2 3 3 2 2 5" xfId="33823" xr:uid="{0E362418-D5F8-457A-9065-1E0AA5A2FEB3}"/>
    <cellStyle name="Comma 6 2 3 3 2 3" xfId="4900" xr:uid="{85FB51DF-C78A-4181-93B9-CF26E68A3DFC}"/>
    <cellStyle name="Comma 6 2 3 3 2 3 2" xfId="12711" xr:uid="{DB9E4BF2-AD8D-4A9E-9C53-FF75B0E22DE2}"/>
    <cellStyle name="Comma 6 2 3 3 2 3 2 2" xfId="28122" xr:uid="{BD3A002F-237C-4A65-9A3E-3B7E212C0700}"/>
    <cellStyle name="Comma 6 2 3 3 2 3 2 2 2" xfId="58946" xr:uid="{B4B4379D-1905-4D4E-8F84-8E084B6CC371}"/>
    <cellStyle name="Comma 6 2 3 3 2 3 2 3" xfId="43536" xr:uid="{F6EFE298-D2C2-4E36-9E06-AE81F139235A}"/>
    <cellStyle name="Comma 6 2 3 3 2 3 3" xfId="20313" xr:uid="{2CF573E5-FA86-434B-A517-17041B8E5774}"/>
    <cellStyle name="Comma 6 2 3 3 2 3 3 2" xfId="51137" xr:uid="{785EA7B1-1389-4BB6-AA90-1CC738B438D7}"/>
    <cellStyle name="Comma 6 2 3 3 2 3 4" xfId="35727" xr:uid="{CB773301-7B92-40EF-9AA3-25752AF1614B}"/>
    <cellStyle name="Comma 6 2 3 3 2 4" xfId="8908" xr:uid="{BD3B1E74-633B-437B-B6D5-3537D631E1BB}"/>
    <cellStyle name="Comma 6 2 3 3 2 4 2" xfId="24319" xr:uid="{BB2230DA-7538-4031-82D5-397180E28F27}"/>
    <cellStyle name="Comma 6 2 3 3 2 4 2 2" xfId="55143" xr:uid="{2156A44E-2529-49DB-85AC-CA4E4800F006}"/>
    <cellStyle name="Comma 6 2 3 3 2 4 3" xfId="39733" xr:uid="{847D3527-EE47-4F31-B26E-60186356970C}"/>
    <cellStyle name="Comma 6 2 3 3 2 5" xfId="16510" xr:uid="{88F829DC-333B-4323-B429-6B9A17133A58}"/>
    <cellStyle name="Comma 6 2 3 3 2 5 2" xfId="47334" xr:uid="{1ECB728A-4140-42D2-A034-6B01A4F141A3}"/>
    <cellStyle name="Comma 6 2 3 3 2 6" xfId="31924" xr:uid="{F3EE24A7-2CDB-4C97-823D-A3B755B3E280}"/>
    <cellStyle name="Comma 6 2 3 3 3" xfId="1730" xr:uid="{2142A83D-97A7-463E-9694-03E41BC5EEB2}"/>
    <cellStyle name="Comma 6 2 3 3 3 2" xfId="3629" xr:uid="{CC90231D-E03D-4E1E-98D6-9DEF36E9FCF7}"/>
    <cellStyle name="Comma 6 2 3 3 3 2 2" xfId="7432" xr:uid="{BF6CA702-D50C-4B84-8170-9BEB802AE94C}"/>
    <cellStyle name="Comma 6 2 3 3 3 2 2 2" xfId="15243" xr:uid="{490EBB14-CDB8-4328-961A-D54A17D662B1}"/>
    <cellStyle name="Comma 6 2 3 3 3 2 2 2 2" xfId="30654" xr:uid="{93F35ABA-96AD-4DD2-BB97-C4D755C3BC23}"/>
    <cellStyle name="Comma 6 2 3 3 3 2 2 2 2 2" xfId="61478" xr:uid="{D0F7CC49-ABAA-4280-9FD6-44A71C62B848}"/>
    <cellStyle name="Comma 6 2 3 3 3 2 2 2 3" xfId="46068" xr:uid="{64220D59-C8AF-45EB-AC37-CE11CDDCB40D}"/>
    <cellStyle name="Comma 6 2 3 3 3 2 2 3" xfId="22845" xr:uid="{F81E54AF-B611-49BC-AB0A-42EF50763D28}"/>
    <cellStyle name="Comma 6 2 3 3 3 2 2 3 2" xfId="53669" xr:uid="{85CBA9E2-44DB-4EA5-9005-1F80BBBB2468}"/>
    <cellStyle name="Comma 6 2 3 3 3 2 2 4" xfId="38259" xr:uid="{87CF8A94-AD49-4F88-A573-E1EF008D2C22}"/>
    <cellStyle name="Comma 6 2 3 3 3 2 3" xfId="11440" xr:uid="{3DEE68C0-3772-4554-8D33-6CF0CFA039B3}"/>
    <cellStyle name="Comma 6 2 3 3 3 2 3 2" xfId="26851" xr:uid="{C6BFB37B-E9A4-4377-8C97-E1940A41813B}"/>
    <cellStyle name="Comma 6 2 3 3 3 2 3 2 2" xfId="57675" xr:uid="{2DE88388-F4B4-4D2A-87B0-ECD44D33DD57}"/>
    <cellStyle name="Comma 6 2 3 3 3 2 3 3" xfId="42265" xr:uid="{5262517D-BDE4-4772-95B5-EF9D7BDC87C8}"/>
    <cellStyle name="Comma 6 2 3 3 3 2 4" xfId="19042" xr:uid="{8963BBC0-4914-49EF-ACFC-6C030D21FA1A}"/>
    <cellStyle name="Comma 6 2 3 3 3 2 4 2" xfId="49866" xr:uid="{55856B00-79DD-4C74-A539-C04872CE23B7}"/>
    <cellStyle name="Comma 6 2 3 3 3 2 5" xfId="34456" xr:uid="{DF1DC42C-D102-40A4-8C69-5EA09D11A731}"/>
    <cellStyle name="Comma 6 2 3 3 3 3" xfId="5533" xr:uid="{602FF741-4230-46A5-BD3F-2FE95480205A}"/>
    <cellStyle name="Comma 6 2 3 3 3 3 2" xfId="13344" xr:uid="{C4E5475D-7E2A-42F8-A0D6-C701CAF61568}"/>
    <cellStyle name="Comma 6 2 3 3 3 3 2 2" xfId="28755" xr:uid="{0F6AF106-DC82-4913-9C90-A360A142F294}"/>
    <cellStyle name="Comma 6 2 3 3 3 3 2 2 2" xfId="59579" xr:uid="{4A973864-D7F4-42C3-84A3-0200960EFBE2}"/>
    <cellStyle name="Comma 6 2 3 3 3 3 2 3" xfId="44169" xr:uid="{4780D5BE-D27F-44A5-91A7-F8DAF8104E4E}"/>
    <cellStyle name="Comma 6 2 3 3 3 3 3" xfId="20946" xr:uid="{5461E78F-C0C0-4EE1-81EA-A10EFA28A9EA}"/>
    <cellStyle name="Comma 6 2 3 3 3 3 3 2" xfId="51770" xr:uid="{422CEEC2-A5C6-4C13-AF22-7F0ABC12F645}"/>
    <cellStyle name="Comma 6 2 3 3 3 3 4" xfId="36360" xr:uid="{3BACCBA7-3F1E-498A-9CB7-F1F9DC9EBE4C}"/>
    <cellStyle name="Comma 6 2 3 3 3 4" xfId="9541" xr:uid="{06883B8E-11A8-4023-8C5B-F4FFC6841A1B}"/>
    <cellStyle name="Comma 6 2 3 3 3 4 2" xfId="24952" xr:uid="{7D960A7E-1688-436C-8FF4-DB3DAC4C1811}"/>
    <cellStyle name="Comma 6 2 3 3 3 4 2 2" xfId="55776" xr:uid="{78DF0888-1B32-484F-BEC6-D7D5BA703696}"/>
    <cellStyle name="Comma 6 2 3 3 3 4 3" xfId="40366" xr:uid="{19B1DC09-45A7-4C94-9A46-74ED93F87485}"/>
    <cellStyle name="Comma 6 2 3 3 3 5" xfId="17143" xr:uid="{72B65BBC-4803-4630-B17E-F2BA155A82E1}"/>
    <cellStyle name="Comma 6 2 3 3 3 5 2" xfId="47967" xr:uid="{402F67D7-27ED-4F51-9EFE-5658CF93F8D1}"/>
    <cellStyle name="Comma 6 2 3 3 3 6" xfId="32557" xr:uid="{297A238F-BE1C-4308-A6CC-054372B624C7}"/>
    <cellStyle name="Comma 6 2 3 3 4" xfId="2363" xr:uid="{12EBCA61-731E-4F1C-9984-F3947FE996FC}"/>
    <cellStyle name="Comma 6 2 3 3 4 2" xfId="6166" xr:uid="{B97B98F0-0D18-42F0-B074-B776D2CB1F50}"/>
    <cellStyle name="Comma 6 2 3 3 4 2 2" xfId="13977" xr:uid="{808DC928-9E84-42A2-A99B-078454969FD5}"/>
    <cellStyle name="Comma 6 2 3 3 4 2 2 2" xfId="29388" xr:uid="{F362EEEA-A790-4EA6-91CF-DC25BBDF6A29}"/>
    <cellStyle name="Comma 6 2 3 3 4 2 2 2 2" xfId="60212" xr:uid="{2BE2DF3A-A5BD-4BAE-A289-DC32F39E96C3}"/>
    <cellStyle name="Comma 6 2 3 3 4 2 2 3" xfId="44802" xr:uid="{CF31EA69-EE63-42E1-867E-BE65EC5E67BE}"/>
    <cellStyle name="Comma 6 2 3 3 4 2 3" xfId="21579" xr:uid="{F991087B-DF6B-45FF-AB6B-C3F0FCD04909}"/>
    <cellStyle name="Comma 6 2 3 3 4 2 3 2" xfId="52403" xr:uid="{69228F25-F38A-4E9A-80B7-F0ABBC4B3128}"/>
    <cellStyle name="Comma 6 2 3 3 4 2 4" xfId="36993" xr:uid="{4D558381-5A52-4B6B-AD0B-C7E4E80E6810}"/>
    <cellStyle name="Comma 6 2 3 3 4 3" xfId="10174" xr:uid="{0A917BFB-41FD-40F6-AE51-D350B122A526}"/>
    <cellStyle name="Comma 6 2 3 3 4 3 2" xfId="25585" xr:uid="{478C51DA-7F06-4B85-ADCA-267D14D26DC0}"/>
    <cellStyle name="Comma 6 2 3 3 4 3 2 2" xfId="56409" xr:uid="{9DEE2A44-82CC-4538-AEE7-F45A95C078CE}"/>
    <cellStyle name="Comma 6 2 3 3 4 3 3" xfId="40999" xr:uid="{AE1ABE2D-F4B5-40B3-95C5-4D18E17F17A2}"/>
    <cellStyle name="Comma 6 2 3 3 4 4" xfId="17776" xr:uid="{D8BCC16A-F9FE-4EE8-BDFE-D086988B9201}"/>
    <cellStyle name="Comma 6 2 3 3 4 4 2" xfId="48600" xr:uid="{B7303441-ABC7-4FF0-A19A-C7AD93375058}"/>
    <cellStyle name="Comma 6 2 3 3 4 5" xfId="33190" xr:uid="{C7BB9F55-35E0-4305-963C-125296D59A6A}"/>
    <cellStyle name="Comma 6 2 3 3 5" xfId="4267" xr:uid="{A230FCC3-58C1-4B28-88EC-7363C49B81CE}"/>
    <cellStyle name="Comma 6 2 3 3 5 2" xfId="12078" xr:uid="{E2A82DB7-0C39-46C1-9A2E-180F227C43EC}"/>
    <cellStyle name="Comma 6 2 3 3 5 2 2" xfId="27489" xr:uid="{1EE693B0-12ED-4BFF-AECD-7EF84D22EF99}"/>
    <cellStyle name="Comma 6 2 3 3 5 2 2 2" xfId="58313" xr:uid="{43DB44FF-FA29-40DE-89BA-1A457B5A6E71}"/>
    <cellStyle name="Comma 6 2 3 3 5 2 3" xfId="42903" xr:uid="{66372FD0-8B7E-43C6-A23E-42B9D9DE5B82}"/>
    <cellStyle name="Comma 6 2 3 3 5 3" xfId="19680" xr:uid="{7D266AF9-99D5-4E05-A208-8CE780FF2B4D}"/>
    <cellStyle name="Comma 6 2 3 3 5 3 2" xfId="50504" xr:uid="{C2489DD1-3BB1-4509-82EA-9120334EEA9F}"/>
    <cellStyle name="Comma 6 2 3 3 5 4" xfId="35094" xr:uid="{4E6779D7-7F62-499F-A835-90CE3410F266}"/>
    <cellStyle name="Comma 6 2 3 3 6" xfId="8275" xr:uid="{FD13C36E-12DA-4F03-961A-5612139ADB4E}"/>
    <cellStyle name="Comma 6 2 3 3 6 2" xfId="23686" xr:uid="{EB5B6573-8BBE-42ED-82C0-234DE8DAAD04}"/>
    <cellStyle name="Comma 6 2 3 3 6 2 2" xfId="54510" xr:uid="{AEFD87F8-6B6B-4B8B-A430-770914CAA445}"/>
    <cellStyle name="Comma 6 2 3 3 6 3" xfId="39100" xr:uid="{3EF12FCB-3167-401A-A4BB-CCAB2A46C8F6}"/>
    <cellStyle name="Comma 6 2 3 3 7" xfId="15877" xr:uid="{93D9CA7F-3808-41A8-AF7F-5F5CF2CA64FA}"/>
    <cellStyle name="Comma 6 2 3 3 7 2" xfId="46701" xr:uid="{1AE1C83E-447F-4982-91C5-C98FF48F8EAC}"/>
    <cellStyle name="Comma 6 2 3 3 8" xfId="31291" xr:uid="{0EC7D147-7C0A-43D0-98B7-A3AFC2DF3156}"/>
    <cellStyle name="Comma 6 2 3 4" xfId="884" xr:uid="{7C34F58A-3E57-499A-B411-1574E8231AC1}"/>
    <cellStyle name="Comma 6 2 3 4 2" xfId="2783" xr:uid="{76A95503-039C-4A69-828C-25360AE76592}"/>
    <cellStyle name="Comma 6 2 3 4 2 2" xfId="6586" xr:uid="{1A85EDE0-8984-4D43-BE63-0CEDC6E2CAD6}"/>
    <cellStyle name="Comma 6 2 3 4 2 2 2" xfId="14397" xr:uid="{F4BD77B0-62EB-4D1B-86BB-B04E18C8783F}"/>
    <cellStyle name="Comma 6 2 3 4 2 2 2 2" xfId="29808" xr:uid="{FBBA439A-1841-4925-8848-B8E18C3BB63A}"/>
    <cellStyle name="Comma 6 2 3 4 2 2 2 2 2" xfId="60632" xr:uid="{A7798249-1493-4168-A552-553AB81D9305}"/>
    <cellStyle name="Comma 6 2 3 4 2 2 2 3" xfId="45222" xr:uid="{28FA0776-71A0-4BF3-A659-35794C0CA97B}"/>
    <cellStyle name="Comma 6 2 3 4 2 2 3" xfId="21999" xr:uid="{A3A77EDC-C81A-4535-8FE3-AEF38A0E32B3}"/>
    <cellStyle name="Comma 6 2 3 4 2 2 3 2" xfId="52823" xr:uid="{15AA7C91-4B8F-410F-A83C-9B064E0596FE}"/>
    <cellStyle name="Comma 6 2 3 4 2 2 4" xfId="37413" xr:uid="{0020FC20-35DE-406B-83DB-C15E9065E4ED}"/>
    <cellStyle name="Comma 6 2 3 4 2 3" xfId="10594" xr:uid="{09E27816-07DD-459B-B889-0F0BCFB13E3E}"/>
    <cellStyle name="Comma 6 2 3 4 2 3 2" xfId="26005" xr:uid="{5E618520-0B9D-42BC-B6A6-140843025BFF}"/>
    <cellStyle name="Comma 6 2 3 4 2 3 2 2" xfId="56829" xr:uid="{C28FAF52-0DD8-4EDC-8223-F8FE882A7B34}"/>
    <cellStyle name="Comma 6 2 3 4 2 3 3" xfId="41419" xr:uid="{92A86F44-107F-4BA8-A3B0-EDBAE79C6003}"/>
    <cellStyle name="Comma 6 2 3 4 2 4" xfId="18196" xr:uid="{4F4B09C8-3F98-4662-AAE4-DB5D7EA78485}"/>
    <cellStyle name="Comma 6 2 3 4 2 4 2" xfId="49020" xr:uid="{4DBC2281-2D84-4DB3-9112-720C9AC409C2}"/>
    <cellStyle name="Comma 6 2 3 4 2 5" xfId="33610" xr:uid="{8FD1FA13-618E-45A2-87FD-6F9A173A4A21}"/>
    <cellStyle name="Comma 6 2 3 4 3" xfId="4687" xr:uid="{42B05768-F87E-4ABF-AF2B-D0732E7B6994}"/>
    <cellStyle name="Comma 6 2 3 4 3 2" xfId="12498" xr:uid="{84DEA4F7-8359-4F42-BA47-67A572AF3634}"/>
    <cellStyle name="Comma 6 2 3 4 3 2 2" xfId="27909" xr:uid="{D3CA4F80-AD5A-416E-994C-07ABF7087770}"/>
    <cellStyle name="Comma 6 2 3 4 3 2 2 2" xfId="58733" xr:uid="{DF21DD11-0126-4794-AE16-BC0DF8D47A03}"/>
    <cellStyle name="Comma 6 2 3 4 3 2 3" xfId="43323" xr:uid="{6F363553-C891-4143-8B92-01EAC83D8276}"/>
    <cellStyle name="Comma 6 2 3 4 3 3" xfId="20100" xr:uid="{11718DEF-E241-4CDE-8D0A-4C2FB1E3DEDE}"/>
    <cellStyle name="Comma 6 2 3 4 3 3 2" xfId="50924" xr:uid="{8FB0F05E-F7DB-44DE-9AF0-193B25A6E9FE}"/>
    <cellStyle name="Comma 6 2 3 4 3 4" xfId="35514" xr:uid="{46217A01-028C-4BFC-B2E0-4979B1513A2F}"/>
    <cellStyle name="Comma 6 2 3 4 4" xfId="8695" xr:uid="{39AA0166-BB27-4C6A-A5B4-7169800BEF60}"/>
    <cellStyle name="Comma 6 2 3 4 4 2" xfId="24106" xr:uid="{36522785-AEFA-4FF2-8983-3DA3CFC68851}"/>
    <cellStyle name="Comma 6 2 3 4 4 2 2" xfId="54930" xr:uid="{9F13D7C3-4B92-4F11-8A5D-BA19A8F2C63E}"/>
    <cellStyle name="Comma 6 2 3 4 4 3" xfId="39520" xr:uid="{F458AEBD-53BA-4AB8-839F-8F4F0472852E}"/>
    <cellStyle name="Comma 6 2 3 4 5" xfId="16297" xr:uid="{288D5264-1A24-45AD-A872-4C0D690EA126}"/>
    <cellStyle name="Comma 6 2 3 4 5 2" xfId="47121" xr:uid="{25DD4BA5-394B-4367-984B-03CC1F23269F}"/>
    <cellStyle name="Comma 6 2 3 4 6" xfId="31711" xr:uid="{FA592F0C-61BA-4616-B8CF-FF81278DF514}"/>
    <cellStyle name="Comma 6 2 3 5" xfId="1517" xr:uid="{3F20FBC8-996C-4D36-8F68-638D2404405F}"/>
    <cellStyle name="Comma 6 2 3 5 2" xfId="3416" xr:uid="{276072BC-197B-48F6-BB11-FAF08E3C6855}"/>
    <cellStyle name="Comma 6 2 3 5 2 2" xfId="7219" xr:uid="{5332C972-45D6-4D68-A563-156537765CF8}"/>
    <cellStyle name="Comma 6 2 3 5 2 2 2" xfId="15030" xr:uid="{2D9D3E2F-2EDF-4FA9-BBBF-E9FFFE043776}"/>
    <cellStyle name="Comma 6 2 3 5 2 2 2 2" xfId="30441" xr:uid="{4135AF18-C8EB-4FD5-A584-542AF32AC3D8}"/>
    <cellStyle name="Comma 6 2 3 5 2 2 2 2 2" xfId="61265" xr:uid="{116F068B-1B3C-49FD-B3FC-A94583CD95FC}"/>
    <cellStyle name="Comma 6 2 3 5 2 2 2 3" xfId="45855" xr:uid="{2C3930DD-3818-4745-8493-446F3238D557}"/>
    <cellStyle name="Comma 6 2 3 5 2 2 3" xfId="22632" xr:uid="{C3BF90DD-B611-43D9-A6DD-7929166F49CE}"/>
    <cellStyle name="Comma 6 2 3 5 2 2 3 2" xfId="53456" xr:uid="{DC422B9C-ABE1-4927-A418-0078EC1CA0E9}"/>
    <cellStyle name="Comma 6 2 3 5 2 2 4" xfId="38046" xr:uid="{4ACFCD09-C58D-45FA-B528-03BC6B65E0EE}"/>
    <cellStyle name="Comma 6 2 3 5 2 3" xfId="11227" xr:uid="{610FC352-6533-4249-8D42-D7A63EAF46C8}"/>
    <cellStyle name="Comma 6 2 3 5 2 3 2" xfId="26638" xr:uid="{A41B4C65-D5ED-42CC-A0F9-75F52183B632}"/>
    <cellStyle name="Comma 6 2 3 5 2 3 2 2" xfId="57462" xr:uid="{F515D765-243F-423B-B990-683D748F627C}"/>
    <cellStyle name="Comma 6 2 3 5 2 3 3" xfId="42052" xr:uid="{5F5257DE-AD8E-4A42-90AB-7E5F1621D922}"/>
    <cellStyle name="Comma 6 2 3 5 2 4" xfId="18829" xr:uid="{C9D6C2BC-F668-4C8B-94E6-B06AA51AE5DB}"/>
    <cellStyle name="Comma 6 2 3 5 2 4 2" xfId="49653" xr:uid="{1EC25AFB-947F-4B03-B81C-0E7275F93F8E}"/>
    <cellStyle name="Comma 6 2 3 5 2 5" xfId="34243" xr:uid="{E8B0FE75-5E50-4ADE-9727-282BA095ADC2}"/>
    <cellStyle name="Comma 6 2 3 5 3" xfId="5320" xr:uid="{A3DAFE22-52BB-44B5-9CC2-592A64317506}"/>
    <cellStyle name="Comma 6 2 3 5 3 2" xfId="13131" xr:uid="{72778B98-0281-410C-B9BB-04C11966FC92}"/>
    <cellStyle name="Comma 6 2 3 5 3 2 2" xfId="28542" xr:uid="{576CDE01-CECB-4E9C-A53D-50598679ACC4}"/>
    <cellStyle name="Comma 6 2 3 5 3 2 2 2" xfId="59366" xr:uid="{89519631-94B5-4C27-98AF-2F496431A21B}"/>
    <cellStyle name="Comma 6 2 3 5 3 2 3" xfId="43956" xr:uid="{AE785DD2-DACF-4B17-B87B-9700C7C9BF28}"/>
    <cellStyle name="Comma 6 2 3 5 3 3" xfId="20733" xr:uid="{C925F680-AE17-4E8B-BFE4-FDADBD78CC30}"/>
    <cellStyle name="Comma 6 2 3 5 3 3 2" xfId="51557" xr:uid="{80E85AE8-76E0-47A4-9033-48EE3E373EA2}"/>
    <cellStyle name="Comma 6 2 3 5 3 4" xfId="36147" xr:uid="{748ABD3D-2148-4BD4-B1BB-40C209B6E4C1}"/>
    <cellStyle name="Comma 6 2 3 5 4" xfId="9328" xr:uid="{F54AF5F1-262E-4210-853C-B8A0D4DF1F28}"/>
    <cellStyle name="Comma 6 2 3 5 4 2" xfId="24739" xr:uid="{C7DC1E7B-351C-4C2F-BD56-480479FE2A66}"/>
    <cellStyle name="Comma 6 2 3 5 4 2 2" xfId="55563" xr:uid="{F03E042A-CF2C-42EA-AF72-582A7DB3E7E6}"/>
    <cellStyle name="Comma 6 2 3 5 4 3" xfId="40153" xr:uid="{A26205AC-ACE5-443E-A3FF-E2D884DB349F}"/>
    <cellStyle name="Comma 6 2 3 5 5" xfId="16930" xr:uid="{470C7759-84E1-4FAF-8F87-23D82837D74A}"/>
    <cellStyle name="Comma 6 2 3 5 5 2" xfId="47754" xr:uid="{51937194-3FAE-44A4-8F50-FC138291FF37}"/>
    <cellStyle name="Comma 6 2 3 5 6" xfId="32344" xr:uid="{C5FC874F-14BA-4F79-AB2E-D3881A7BF388}"/>
    <cellStyle name="Comma 6 2 3 6" xfId="2150" xr:uid="{758EB05C-7508-4A1E-855A-A752E1583186}"/>
    <cellStyle name="Comma 6 2 3 6 2" xfId="5953" xr:uid="{50F09243-A8E8-4DB2-A951-345C2930A8DC}"/>
    <cellStyle name="Comma 6 2 3 6 2 2" xfId="13764" xr:uid="{833E5555-1706-4924-9915-EAD96D1E9754}"/>
    <cellStyle name="Comma 6 2 3 6 2 2 2" xfId="29175" xr:uid="{B794434D-86C0-4BA9-928F-CF5D964A4829}"/>
    <cellStyle name="Comma 6 2 3 6 2 2 2 2" xfId="59999" xr:uid="{50D96C5B-06AC-4A05-B6E1-B54E0B222F54}"/>
    <cellStyle name="Comma 6 2 3 6 2 2 3" xfId="44589" xr:uid="{026CEBC4-C5E7-40B1-8D63-99B18D803E3B}"/>
    <cellStyle name="Comma 6 2 3 6 2 3" xfId="21366" xr:uid="{2C6A6177-5D7B-4675-9C9A-85F0980490BB}"/>
    <cellStyle name="Comma 6 2 3 6 2 3 2" xfId="52190" xr:uid="{C9C51A7D-AD1D-4733-B99F-0E48221215D3}"/>
    <cellStyle name="Comma 6 2 3 6 2 4" xfId="36780" xr:uid="{2F84ED48-F2E4-4525-B8B4-A46586BEAB3D}"/>
    <cellStyle name="Comma 6 2 3 6 3" xfId="9961" xr:uid="{B23DA517-A4D6-4100-8D02-F30EF1BD742D}"/>
    <cellStyle name="Comma 6 2 3 6 3 2" xfId="25372" xr:uid="{B78C07D3-C599-4FD8-8171-32039B083D7C}"/>
    <cellStyle name="Comma 6 2 3 6 3 2 2" xfId="56196" xr:uid="{A85CCA5C-EBFE-4EC0-87FB-ACF4240A5041}"/>
    <cellStyle name="Comma 6 2 3 6 3 3" xfId="40786" xr:uid="{D94BFFE4-8A3C-4002-8BDE-ED31AD100EDB}"/>
    <cellStyle name="Comma 6 2 3 6 4" xfId="17563" xr:uid="{5D1DD6A9-08B9-4474-B6DE-6A1F879686AA}"/>
    <cellStyle name="Comma 6 2 3 6 4 2" xfId="48387" xr:uid="{66FED59F-CFC1-41A2-ABB9-6C243211FFF7}"/>
    <cellStyle name="Comma 6 2 3 6 5" xfId="32977" xr:uid="{396CF8F9-8705-4C02-A05A-CB7E10F588B7}"/>
    <cellStyle name="Comma 6 2 3 7" xfId="4054" xr:uid="{E7321EEC-0F73-4E72-9DD1-BF7D83D8F01D}"/>
    <cellStyle name="Comma 6 2 3 7 2" xfId="11865" xr:uid="{44F93A26-739E-420A-A553-65A1B9676006}"/>
    <cellStyle name="Comma 6 2 3 7 2 2" xfId="27276" xr:uid="{06B6184D-3D0C-4A2E-BCE7-722A4974A64F}"/>
    <cellStyle name="Comma 6 2 3 7 2 2 2" xfId="58100" xr:uid="{5A7F45F7-EAD0-4ABC-923B-C6FE456531FC}"/>
    <cellStyle name="Comma 6 2 3 7 2 3" xfId="42690" xr:uid="{B4E9DABD-079F-4E95-8D54-32C5AC05FBD9}"/>
    <cellStyle name="Comma 6 2 3 7 3" xfId="19467" xr:uid="{6E681088-242C-4306-89D9-FD53EDC56066}"/>
    <cellStyle name="Comma 6 2 3 7 3 2" xfId="50291" xr:uid="{D1D4CDBB-1E4B-4E11-9AA5-11BDB220EA21}"/>
    <cellStyle name="Comma 6 2 3 7 4" xfId="34881" xr:uid="{606638DA-D8C6-464D-AC1C-D0E87D8D16ED}"/>
    <cellStyle name="Comma 6 2 3 8" xfId="8062" xr:uid="{4E00FE92-9674-46C4-A9E6-BE6FF2B6C996}"/>
    <cellStyle name="Comma 6 2 3 8 2" xfId="23473" xr:uid="{3933C278-FECC-44A2-BF4E-113EE33A7AE2}"/>
    <cellStyle name="Comma 6 2 3 8 2 2" xfId="54297" xr:uid="{DE0E80B7-087A-44C4-BE27-088590A5F7EF}"/>
    <cellStyle name="Comma 6 2 3 8 3" xfId="38887" xr:uid="{83E71952-D7AC-4995-8973-B0DB70BEA42C}"/>
    <cellStyle name="Comma 6 2 3 9" xfId="7853" xr:uid="{6FA631BB-95F4-40A7-8BB1-C0B0DA5FB6EC}"/>
    <cellStyle name="Comma 6 2 3 9 2" xfId="23264" xr:uid="{561DD1B3-89DC-4976-A953-F7784378940D}"/>
    <cellStyle name="Comma 6 2 3 9 2 2" xfId="54088" xr:uid="{8D15485D-0373-40F4-854F-CACF06C771C9}"/>
    <cellStyle name="Comma 6 2 3 9 3" xfId="38678" xr:uid="{2D06C272-FD70-4DB1-B9DB-8DB17D23B79F}"/>
    <cellStyle name="Comma 6 2 4" xfId="170" xr:uid="{3F8942BE-7683-4E4B-BCAF-56B5608CB198}"/>
    <cellStyle name="Comma 6 2 4 10" xfId="15584" xr:uid="{D0CDB425-BC77-4665-987E-66F7EBE318E9}"/>
    <cellStyle name="Comma 6 2 4 10 2" xfId="46408" xr:uid="{8DADA78E-887B-47E4-980C-B6C320F25C38}"/>
    <cellStyle name="Comma 6 2 4 11" xfId="30998" xr:uid="{ED942A18-B5E6-4D65-8797-C4A4C32157E7}"/>
    <cellStyle name="Comma 6 2 4 2" xfId="593" xr:uid="{F02793ED-F854-43C6-8930-07310FD1764E}"/>
    <cellStyle name="Comma 6 2 4 2 2" xfId="1226" xr:uid="{D72C4689-CA61-4EEF-B91C-70D606E11D85}"/>
    <cellStyle name="Comma 6 2 4 2 2 2" xfId="3125" xr:uid="{4373BFE8-26D5-419F-8CB9-2EA745B69E3C}"/>
    <cellStyle name="Comma 6 2 4 2 2 2 2" xfId="6928" xr:uid="{10439B7D-ADBE-4D00-A1AA-391AB92948A8}"/>
    <cellStyle name="Comma 6 2 4 2 2 2 2 2" xfId="14739" xr:uid="{51455857-BAFF-4C99-B0A6-A4FDB0666753}"/>
    <cellStyle name="Comma 6 2 4 2 2 2 2 2 2" xfId="30150" xr:uid="{95140850-324B-410B-B25D-4BBFF6A64F34}"/>
    <cellStyle name="Comma 6 2 4 2 2 2 2 2 2 2" xfId="60974" xr:uid="{0E317AAA-90B8-44BF-9FA8-CB0EC6DD29B1}"/>
    <cellStyle name="Comma 6 2 4 2 2 2 2 2 3" xfId="45564" xr:uid="{9C9011EA-CD94-417F-9BC0-AF96D5A5D435}"/>
    <cellStyle name="Comma 6 2 4 2 2 2 2 3" xfId="22341" xr:uid="{0C8D0D89-16FE-4033-AAED-84901BB75CFD}"/>
    <cellStyle name="Comma 6 2 4 2 2 2 2 3 2" xfId="53165" xr:uid="{EBF52F07-8A62-407D-A07D-6E17AF9FC8DD}"/>
    <cellStyle name="Comma 6 2 4 2 2 2 2 4" xfId="37755" xr:uid="{D778C42A-9E70-47BF-B10C-D71B58DB419C}"/>
    <cellStyle name="Comma 6 2 4 2 2 2 3" xfId="10936" xr:uid="{F0129620-5A06-45A9-A0FF-67BB11CDDE8B}"/>
    <cellStyle name="Comma 6 2 4 2 2 2 3 2" xfId="26347" xr:uid="{939E6789-3143-421A-8FA8-4C2DB420712E}"/>
    <cellStyle name="Comma 6 2 4 2 2 2 3 2 2" xfId="57171" xr:uid="{9E7A07B1-4C62-4AEE-9599-B28CD0B3B8AC}"/>
    <cellStyle name="Comma 6 2 4 2 2 2 3 3" xfId="41761" xr:uid="{6754E97C-2D20-4BAF-8469-2D94C165416E}"/>
    <cellStyle name="Comma 6 2 4 2 2 2 4" xfId="18538" xr:uid="{D8853AEB-EE19-4253-916A-DBCD638A0ED8}"/>
    <cellStyle name="Comma 6 2 4 2 2 2 4 2" xfId="49362" xr:uid="{DAC15722-07E3-4DC3-9D98-15E0A8FC8F67}"/>
    <cellStyle name="Comma 6 2 4 2 2 2 5" xfId="33952" xr:uid="{A3C2CCCA-CEAE-48A7-8225-43BE712F9F4A}"/>
    <cellStyle name="Comma 6 2 4 2 2 3" xfId="5029" xr:uid="{7D9CB124-4E2D-4FF9-90A9-661FCAC08A12}"/>
    <cellStyle name="Comma 6 2 4 2 2 3 2" xfId="12840" xr:uid="{DD25D9A9-3FE5-4E01-BD37-015F88B7C1CA}"/>
    <cellStyle name="Comma 6 2 4 2 2 3 2 2" xfId="28251" xr:uid="{D776CA10-90C3-4065-9B28-C2BE9E34E523}"/>
    <cellStyle name="Comma 6 2 4 2 2 3 2 2 2" xfId="59075" xr:uid="{B358B5F2-D613-4DDE-A0CB-87632979DCDA}"/>
    <cellStyle name="Comma 6 2 4 2 2 3 2 3" xfId="43665" xr:uid="{76EF6064-5460-4CAA-A08B-B54C6348E49B}"/>
    <cellStyle name="Comma 6 2 4 2 2 3 3" xfId="20442" xr:uid="{E25AC6EF-C0D7-4115-8B51-7949F68A3948}"/>
    <cellStyle name="Comma 6 2 4 2 2 3 3 2" xfId="51266" xr:uid="{22598CE8-0CBD-46BA-AB7F-72FDBD79A53E}"/>
    <cellStyle name="Comma 6 2 4 2 2 3 4" xfId="35856" xr:uid="{797FC018-74DD-4CB3-BB97-F943ACD63561}"/>
    <cellStyle name="Comma 6 2 4 2 2 4" xfId="9037" xr:uid="{1D4D7FC3-C66C-4E52-BFD7-83F9F3A16A31}"/>
    <cellStyle name="Comma 6 2 4 2 2 4 2" xfId="24448" xr:uid="{83DF44B6-E94B-4825-A499-129D3D303ED1}"/>
    <cellStyle name="Comma 6 2 4 2 2 4 2 2" xfId="55272" xr:uid="{195F777C-FD2F-4ACD-A730-8B2CD0EB70EE}"/>
    <cellStyle name="Comma 6 2 4 2 2 4 3" xfId="39862" xr:uid="{B2F3464A-F41E-4946-BDE4-99FDCC864E94}"/>
    <cellStyle name="Comma 6 2 4 2 2 5" xfId="16639" xr:uid="{63A13BA8-334A-4F8B-9389-F95A477BF905}"/>
    <cellStyle name="Comma 6 2 4 2 2 5 2" xfId="47463" xr:uid="{685444E3-FA05-4790-BBD0-AAED2C7D97C2}"/>
    <cellStyle name="Comma 6 2 4 2 2 6" xfId="32053" xr:uid="{8B448B66-1373-460A-B7DC-F68EFD90AB79}"/>
    <cellStyle name="Comma 6 2 4 2 3" xfId="1859" xr:uid="{9F2B5480-1453-480E-86C5-FCB3B7839483}"/>
    <cellStyle name="Comma 6 2 4 2 3 2" xfId="3758" xr:uid="{85B4BEC8-9374-4128-97FC-859761F14ADB}"/>
    <cellStyle name="Comma 6 2 4 2 3 2 2" xfId="7561" xr:uid="{965759A2-78F1-4FAE-A4DF-78ADF88522FA}"/>
    <cellStyle name="Comma 6 2 4 2 3 2 2 2" xfId="15372" xr:uid="{38500F4F-72D7-4159-BBA5-A7C907AA43F3}"/>
    <cellStyle name="Comma 6 2 4 2 3 2 2 2 2" xfId="30783" xr:uid="{EB8F98FF-56DD-42E2-BCC1-C366EE83DF14}"/>
    <cellStyle name="Comma 6 2 4 2 3 2 2 2 2 2" xfId="61607" xr:uid="{145AA950-DAE7-4CFF-BE3B-1198A585ADEF}"/>
    <cellStyle name="Comma 6 2 4 2 3 2 2 2 3" xfId="46197" xr:uid="{79C00BF9-8754-41AA-A98A-1A575784D6ED}"/>
    <cellStyle name="Comma 6 2 4 2 3 2 2 3" xfId="22974" xr:uid="{E0209B9C-1A63-46B8-98CF-9DE842D6700F}"/>
    <cellStyle name="Comma 6 2 4 2 3 2 2 3 2" xfId="53798" xr:uid="{AB409CC0-49BB-47A6-BE11-76639C68848C}"/>
    <cellStyle name="Comma 6 2 4 2 3 2 2 4" xfId="38388" xr:uid="{06EFDE0E-D151-40F4-8B92-AFDD9704F41E}"/>
    <cellStyle name="Comma 6 2 4 2 3 2 3" xfId="11569" xr:uid="{0235AA6A-5906-400C-83D4-BC3CD8596676}"/>
    <cellStyle name="Comma 6 2 4 2 3 2 3 2" xfId="26980" xr:uid="{B542CFBF-8BE6-48B2-9BA3-D746D6363997}"/>
    <cellStyle name="Comma 6 2 4 2 3 2 3 2 2" xfId="57804" xr:uid="{217BCCBA-2DC0-4218-AE87-711594A7FDB7}"/>
    <cellStyle name="Comma 6 2 4 2 3 2 3 3" xfId="42394" xr:uid="{699D81E4-130F-4354-AF7B-D82969DC49FC}"/>
    <cellStyle name="Comma 6 2 4 2 3 2 4" xfId="19171" xr:uid="{8D5FF564-B8B0-4CF9-8A78-EAB7D2BCC118}"/>
    <cellStyle name="Comma 6 2 4 2 3 2 4 2" xfId="49995" xr:uid="{36B1B755-DF4A-4618-8900-D2533C5A3936}"/>
    <cellStyle name="Comma 6 2 4 2 3 2 5" xfId="34585" xr:uid="{F7F5C199-5743-445E-BE48-A2519D62084E}"/>
    <cellStyle name="Comma 6 2 4 2 3 3" xfId="5662" xr:uid="{9CDC9F99-7B06-49F2-B4F9-4F46F6FF767B}"/>
    <cellStyle name="Comma 6 2 4 2 3 3 2" xfId="13473" xr:uid="{B7A9CEB8-E317-4DBF-9B45-7A6C91D2B032}"/>
    <cellStyle name="Comma 6 2 4 2 3 3 2 2" xfId="28884" xr:uid="{12A9ADBE-2202-4A68-A99A-77661D5C23DE}"/>
    <cellStyle name="Comma 6 2 4 2 3 3 2 2 2" xfId="59708" xr:uid="{4866F1E3-0C65-4131-B802-675A0936D1DB}"/>
    <cellStyle name="Comma 6 2 4 2 3 3 2 3" xfId="44298" xr:uid="{0E6B3450-FCB4-40AC-9C8D-4CE5FD5C2D7D}"/>
    <cellStyle name="Comma 6 2 4 2 3 3 3" xfId="21075" xr:uid="{11D0C7FD-CDCC-47F9-A940-3D486643E8AA}"/>
    <cellStyle name="Comma 6 2 4 2 3 3 3 2" xfId="51899" xr:uid="{46BE5B3F-7CDF-4E8C-9666-691B914128F3}"/>
    <cellStyle name="Comma 6 2 4 2 3 3 4" xfId="36489" xr:uid="{3468FBEE-304F-4956-AF55-46F91A954AEB}"/>
    <cellStyle name="Comma 6 2 4 2 3 4" xfId="9670" xr:uid="{85C024B1-5435-4C92-83CF-DF965E8B35C3}"/>
    <cellStyle name="Comma 6 2 4 2 3 4 2" xfId="25081" xr:uid="{91A24D04-32B2-4ED7-9D30-E9681A854910}"/>
    <cellStyle name="Comma 6 2 4 2 3 4 2 2" xfId="55905" xr:uid="{43F24382-9A35-48D4-B900-08FB490D9E0B}"/>
    <cellStyle name="Comma 6 2 4 2 3 4 3" xfId="40495" xr:uid="{FAF92A61-7AE8-46E3-AC01-E01B7F29BBD2}"/>
    <cellStyle name="Comma 6 2 4 2 3 5" xfId="17272" xr:uid="{22885856-0F20-4E5B-A670-49A8048E6EDC}"/>
    <cellStyle name="Comma 6 2 4 2 3 5 2" xfId="48096" xr:uid="{E0DF80DC-C42F-4592-B9CC-9B20084A2584}"/>
    <cellStyle name="Comma 6 2 4 2 3 6" xfId="32686" xr:uid="{B1E193B4-D2E4-403D-8884-AD02AB133764}"/>
    <cellStyle name="Comma 6 2 4 2 4" xfId="2492" xr:uid="{A8BE1299-F7FD-47D2-94B3-A2DF5307110F}"/>
    <cellStyle name="Comma 6 2 4 2 4 2" xfId="6295" xr:uid="{91C43ABF-E151-4123-8C23-EE17B7997A43}"/>
    <cellStyle name="Comma 6 2 4 2 4 2 2" xfId="14106" xr:uid="{D2BFE6D6-8A5D-427C-B4A6-70A809B14B9C}"/>
    <cellStyle name="Comma 6 2 4 2 4 2 2 2" xfId="29517" xr:uid="{BA3875E5-8299-48F1-A5DC-00741319DA60}"/>
    <cellStyle name="Comma 6 2 4 2 4 2 2 2 2" xfId="60341" xr:uid="{B9CC5078-72A9-4444-AF61-E11BAEFC7E6B}"/>
    <cellStyle name="Comma 6 2 4 2 4 2 2 3" xfId="44931" xr:uid="{BF26A448-A363-4E2C-B003-03071ADF7035}"/>
    <cellStyle name="Comma 6 2 4 2 4 2 3" xfId="21708" xr:uid="{CC774349-A862-4168-A064-639CFC55F4F4}"/>
    <cellStyle name="Comma 6 2 4 2 4 2 3 2" xfId="52532" xr:uid="{65591B59-568F-4F1F-A78B-C295D7F35773}"/>
    <cellStyle name="Comma 6 2 4 2 4 2 4" xfId="37122" xr:uid="{0247BEB1-5B12-4A41-8CD7-0E1257242C2D}"/>
    <cellStyle name="Comma 6 2 4 2 4 3" xfId="10303" xr:uid="{0FA5374F-F9D4-450F-B2F8-C209F705837C}"/>
    <cellStyle name="Comma 6 2 4 2 4 3 2" xfId="25714" xr:uid="{6CB781F7-8D18-4FBC-B16F-925656C4DED0}"/>
    <cellStyle name="Comma 6 2 4 2 4 3 2 2" xfId="56538" xr:uid="{5C6ABCD7-E255-41FB-BD8A-09FB60C14BAE}"/>
    <cellStyle name="Comma 6 2 4 2 4 3 3" xfId="41128" xr:uid="{3EBA40D0-2353-41EE-9CA3-E03C284FF958}"/>
    <cellStyle name="Comma 6 2 4 2 4 4" xfId="17905" xr:uid="{9660E1EE-6CBE-4E6B-82E6-2360D592ACA0}"/>
    <cellStyle name="Comma 6 2 4 2 4 4 2" xfId="48729" xr:uid="{B38DD3D0-04FF-4F87-839A-91139C2F2CC0}"/>
    <cellStyle name="Comma 6 2 4 2 4 5" xfId="33319" xr:uid="{B04CEE27-0B06-4554-A832-76615DB14366}"/>
    <cellStyle name="Comma 6 2 4 2 5" xfId="4396" xr:uid="{538260E9-CC1B-4F3B-90C8-38CDF99CD940}"/>
    <cellStyle name="Comma 6 2 4 2 5 2" xfId="12207" xr:uid="{31D5D858-6BAC-4447-AA44-C1EC8701581F}"/>
    <cellStyle name="Comma 6 2 4 2 5 2 2" xfId="27618" xr:uid="{589BAECF-C5F5-4C6D-8A97-DB4D6D23C3F9}"/>
    <cellStyle name="Comma 6 2 4 2 5 2 2 2" xfId="58442" xr:uid="{5532F6ED-4A0E-4F49-8888-88ADC27D3CE9}"/>
    <cellStyle name="Comma 6 2 4 2 5 2 3" xfId="43032" xr:uid="{FD8E243A-6FFF-45BB-BEDA-CC762FFCD453}"/>
    <cellStyle name="Comma 6 2 4 2 5 3" xfId="19809" xr:uid="{96134649-7106-48B7-9CE6-618EDFCBC0A6}"/>
    <cellStyle name="Comma 6 2 4 2 5 3 2" xfId="50633" xr:uid="{2B400F9B-FF8C-4485-A35F-11FC6BD2E356}"/>
    <cellStyle name="Comma 6 2 4 2 5 4" xfId="35223" xr:uid="{BC2845B7-E998-4C33-B080-EF10C451DF8B}"/>
    <cellStyle name="Comma 6 2 4 2 6" xfId="8404" xr:uid="{B1E231BA-1B6B-4E33-BE92-D4D771949634}"/>
    <cellStyle name="Comma 6 2 4 2 6 2" xfId="23815" xr:uid="{5061A903-4AD5-4C17-818A-E42DD8F5D205}"/>
    <cellStyle name="Comma 6 2 4 2 6 2 2" xfId="54639" xr:uid="{9D0DDDD5-B3F6-41E7-A649-EA6AEE15396D}"/>
    <cellStyle name="Comma 6 2 4 2 6 3" xfId="39229" xr:uid="{DE063A89-F724-447A-BF56-B95DD0F68174}"/>
    <cellStyle name="Comma 6 2 4 2 7" xfId="16006" xr:uid="{49E92935-4DE9-4FF1-8974-BDFDC0E27944}"/>
    <cellStyle name="Comma 6 2 4 2 7 2" xfId="46830" xr:uid="{36AD766D-A7DD-4627-BA0D-0C52CEF9A208}"/>
    <cellStyle name="Comma 6 2 4 2 8" xfId="31420" xr:uid="{2B92FDE1-AAD2-4B52-B974-CA9B5AB7D1E5}"/>
    <cellStyle name="Comma 6 2 4 3" xfId="384" xr:uid="{AF7E15EE-C5E4-4887-965B-0E7E3B92B82E}"/>
    <cellStyle name="Comma 6 2 4 3 2" xfId="1017" xr:uid="{BC36131C-DCA8-417D-A682-95B646751201}"/>
    <cellStyle name="Comma 6 2 4 3 2 2" xfId="2916" xr:uid="{432C3F6F-E62B-4DA8-864D-EAABC31EB649}"/>
    <cellStyle name="Comma 6 2 4 3 2 2 2" xfId="6719" xr:uid="{ECF9A1D4-F651-4985-86A1-713DAF336712}"/>
    <cellStyle name="Comma 6 2 4 3 2 2 2 2" xfId="14530" xr:uid="{C7471487-8BD2-45C8-ABAC-65D8331982DC}"/>
    <cellStyle name="Comma 6 2 4 3 2 2 2 2 2" xfId="29941" xr:uid="{B96419BD-9F07-420B-9765-38142FE0E5E8}"/>
    <cellStyle name="Comma 6 2 4 3 2 2 2 2 2 2" xfId="60765" xr:uid="{C90D73B7-59DF-4DFD-AC3A-72C9CFEF4A8E}"/>
    <cellStyle name="Comma 6 2 4 3 2 2 2 2 3" xfId="45355" xr:uid="{5F61AA64-A610-462E-9530-292D933FAB1A}"/>
    <cellStyle name="Comma 6 2 4 3 2 2 2 3" xfId="22132" xr:uid="{F438F3E8-FC2C-4002-9E11-22796739C767}"/>
    <cellStyle name="Comma 6 2 4 3 2 2 2 3 2" xfId="52956" xr:uid="{B172DD06-645A-45E4-8E6C-70BF85DEB0B1}"/>
    <cellStyle name="Comma 6 2 4 3 2 2 2 4" xfId="37546" xr:uid="{569CC396-AC7A-4EFC-B16A-7947325DC832}"/>
    <cellStyle name="Comma 6 2 4 3 2 2 3" xfId="10727" xr:uid="{0BEBC843-A665-4C9C-B759-827F30C183C0}"/>
    <cellStyle name="Comma 6 2 4 3 2 2 3 2" xfId="26138" xr:uid="{CB48DBA2-9849-445F-981F-646E517F302E}"/>
    <cellStyle name="Comma 6 2 4 3 2 2 3 2 2" xfId="56962" xr:uid="{9AFD7D8A-6F2E-4684-A887-557A46906A69}"/>
    <cellStyle name="Comma 6 2 4 3 2 2 3 3" xfId="41552" xr:uid="{B0D10E80-6109-47BA-BB24-D5161EE16D89}"/>
    <cellStyle name="Comma 6 2 4 3 2 2 4" xfId="18329" xr:uid="{F890054E-DC28-48EE-8E8A-8BF4301ACE11}"/>
    <cellStyle name="Comma 6 2 4 3 2 2 4 2" xfId="49153" xr:uid="{9471E8A8-C16E-4190-96E1-70ADD1FA49A8}"/>
    <cellStyle name="Comma 6 2 4 3 2 2 5" xfId="33743" xr:uid="{9C5EF5F2-174D-4DDF-8E2C-6DF06AA0D16E}"/>
    <cellStyle name="Comma 6 2 4 3 2 3" xfId="4820" xr:uid="{CD440B83-B5A7-477D-B722-A14F016C1C3A}"/>
    <cellStyle name="Comma 6 2 4 3 2 3 2" xfId="12631" xr:uid="{A5DF3FE1-26FD-400F-A3E6-8A6DD37B2094}"/>
    <cellStyle name="Comma 6 2 4 3 2 3 2 2" xfId="28042" xr:uid="{F29D812B-859A-473A-A3B9-3DCB14EA04B6}"/>
    <cellStyle name="Comma 6 2 4 3 2 3 2 2 2" xfId="58866" xr:uid="{D192B592-0CF0-45F2-9FE2-4C40B359505E}"/>
    <cellStyle name="Comma 6 2 4 3 2 3 2 3" xfId="43456" xr:uid="{3682C7E3-9384-414F-AAA5-69A8ECE3D262}"/>
    <cellStyle name="Comma 6 2 4 3 2 3 3" xfId="20233" xr:uid="{FDC62DED-213E-4BE7-AF17-BDD60FFA2C94}"/>
    <cellStyle name="Comma 6 2 4 3 2 3 3 2" xfId="51057" xr:uid="{B7631920-CB39-41EC-B09C-B48C1C56EBC2}"/>
    <cellStyle name="Comma 6 2 4 3 2 3 4" xfId="35647" xr:uid="{5CA52616-25F0-48FB-BDFC-0389EDD87DB6}"/>
    <cellStyle name="Comma 6 2 4 3 2 4" xfId="8828" xr:uid="{28D71501-5182-4301-826E-B4BB083AF011}"/>
    <cellStyle name="Comma 6 2 4 3 2 4 2" xfId="24239" xr:uid="{9D851BE4-A37A-4ADD-BC80-D00A9D6E3BBB}"/>
    <cellStyle name="Comma 6 2 4 3 2 4 2 2" xfId="55063" xr:uid="{6F9A90F0-2371-4044-A211-5B6A48179474}"/>
    <cellStyle name="Comma 6 2 4 3 2 4 3" xfId="39653" xr:uid="{78F8A36F-23BD-4B9E-A259-59D1E86E33C4}"/>
    <cellStyle name="Comma 6 2 4 3 2 5" xfId="16430" xr:uid="{95D88B9F-053E-4845-A010-743711A396C5}"/>
    <cellStyle name="Comma 6 2 4 3 2 5 2" xfId="47254" xr:uid="{3AD61A22-2E82-457E-8F0F-BA7089BF985B}"/>
    <cellStyle name="Comma 6 2 4 3 2 6" xfId="31844" xr:uid="{D72F7440-4ACF-428A-BAB0-7D4C913DC50C}"/>
    <cellStyle name="Comma 6 2 4 3 3" xfId="1650" xr:uid="{31B1802F-CCC2-4CB6-8598-E0042F21F249}"/>
    <cellStyle name="Comma 6 2 4 3 3 2" xfId="3549" xr:uid="{7F521457-69A5-4283-9ACE-213828CB913D}"/>
    <cellStyle name="Comma 6 2 4 3 3 2 2" xfId="7352" xr:uid="{268260A8-72E4-4AB6-9906-BA2281CA64A4}"/>
    <cellStyle name="Comma 6 2 4 3 3 2 2 2" xfId="15163" xr:uid="{95F9E36F-05AF-4F52-8537-C8BBD9CEC2AF}"/>
    <cellStyle name="Comma 6 2 4 3 3 2 2 2 2" xfId="30574" xr:uid="{0DD81DA1-9282-4CE0-8010-D9958B6E1215}"/>
    <cellStyle name="Comma 6 2 4 3 3 2 2 2 2 2" xfId="61398" xr:uid="{529787F8-0ECF-468A-8C66-D84051A46CE4}"/>
    <cellStyle name="Comma 6 2 4 3 3 2 2 2 3" xfId="45988" xr:uid="{30DCE281-A0F2-4270-BD5F-05BBAC45D239}"/>
    <cellStyle name="Comma 6 2 4 3 3 2 2 3" xfId="22765" xr:uid="{A5EEE926-94E9-47A7-B66B-6CEC09D259E4}"/>
    <cellStyle name="Comma 6 2 4 3 3 2 2 3 2" xfId="53589" xr:uid="{A6ED4533-140A-49D3-BB28-572EF7074327}"/>
    <cellStyle name="Comma 6 2 4 3 3 2 2 4" xfId="38179" xr:uid="{A31FEFBB-242B-478C-B175-9538E100E5BB}"/>
    <cellStyle name="Comma 6 2 4 3 3 2 3" xfId="11360" xr:uid="{82AEFAA8-5D8F-4500-9D20-725921EA5BB3}"/>
    <cellStyle name="Comma 6 2 4 3 3 2 3 2" xfId="26771" xr:uid="{851A55F6-02A8-42BA-9D39-C26812830679}"/>
    <cellStyle name="Comma 6 2 4 3 3 2 3 2 2" xfId="57595" xr:uid="{A79157A4-E974-4B47-B6AD-ACC52DEC4DDE}"/>
    <cellStyle name="Comma 6 2 4 3 3 2 3 3" xfId="42185" xr:uid="{62404878-D00A-4D00-A506-48FBBF3756F1}"/>
    <cellStyle name="Comma 6 2 4 3 3 2 4" xfId="18962" xr:uid="{B202501E-4DD5-4E7A-BBEC-5B35236BD622}"/>
    <cellStyle name="Comma 6 2 4 3 3 2 4 2" xfId="49786" xr:uid="{43BA3BA2-0FAB-4037-9DB2-D92F71605955}"/>
    <cellStyle name="Comma 6 2 4 3 3 2 5" xfId="34376" xr:uid="{E72D2F55-39D4-4CB7-BD78-9FFFBBD1B146}"/>
    <cellStyle name="Comma 6 2 4 3 3 3" xfId="5453" xr:uid="{5729F853-F921-4DE4-837A-F0A93101D229}"/>
    <cellStyle name="Comma 6 2 4 3 3 3 2" xfId="13264" xr:uid="{778FBFFF-23A4-4E9D-A215-6D4F40038BD5}"/>
    <cellStyle name="Comma 6 2 4 3 3 3 2 2" xfId="28675" xr:uid="{C099C1BC-D9FC-4F7A-BAD9-F29FF17DD25F}"/>
    <cellStyle name="Comma 6 2 4 3 3 3 2 2 2" xfId="59499" xr:uid="{4AEAF713-E74E-4A2F-935A-F5A2E1F6839B}"/>
    <cellStyle name="Comma 6 2 4 3 3 3 2 3" xfId="44089" xr:uid="{11BCE633-9169-4CA3-9F15-CE4CD151E7BC}"/>
    <cellStyle name="Comma 6 2 4 3 3 3 3" xfId="20866" xr:uid="{E0A081AC-53FA-4B80-994D-652F8A1AEDE8}"/>
    <cellStyle name="Comma 6 2 4 3 3 3 3 2" xfId="51690" xr:uid="{A21586B9-BBA2-4A33-B07D-3BA5B84A53C2}"/>
    <cellStyle name="Comma 6 2 4 3 3 3 4" xfId="36280" xr:uid="{8C16873B-408F-4C3C-AF4B-3F67BCD71896}"/>
    <cellStyle name="Comma 6 2 4 3 3 4" xfId="9461" xr:uid="{395CF9F9-6659-4442-A22B-F1A54705A37D}"/>
    <cellStyle name="Comma 6 2 4 3 3 4 2" xfId="24872" xr:uid="{2E0B261C-85E0-4CEB-B163-A4C324EA29F4}"/>
    <cellStyle name="Comma 6 2 4 3 3 4 2 2" xfId="55696" xr:uid="{851319DC-1DDF-43A9-82DF-35DFC12C7EFA}"/>
    <cellStyle name="Comma 6 2 4 3 3 4 3" xfId="40286" xr:uid="{6E6DC7F9-3785-488B-A84B-6F64A15C5DF5}"/>
    <cellStyle name="Comma 6 2 4 3 3 5" xfId="17063" xr:uid="{C57027B7-5D6C-4B16-991F-1740ED1339AC}"/>
    <cellStyle name="Comma 6 2 4 3 3 5 2" xfId="47887" xr:uid="{09CD50D5-5375-4FE8-B4CD-DE6D1A492D41}"/>
    <cellStyle name="Comma 6 2 4 3 3 6" xfId="32477" xr:uid="{BF25AFBE-DA3F-4872-A702-C7E847BF38D1}"/>
    <cellStyle name="Comma 6 2 4 3 4" xfId="2283" xr:uid="{4E1FF5C9-4D7F-4C91-934D-8143E151ED8E}"/>
    <cellStyle name="Comma 6 2 4 3 4 2" xfId="6086" xr:uid="{8BA433CB-17DA-41C7-8C4F-F2DBAA15D5F8}"/>
    <cellStyle name="Comma 6 2 4 3 4 2 2" xfId="13897" xr:uid="{9F668E11-2BD6-42BC-AE4A-232224B9D456}"/>
    <cellStyle name="Comma 6 2 4 3 4 2 2 2" xfId="29308" xr:uid="{E1C6662C-4BBE-4C53-BF07-8537B2C8DD09}"/>
    <cellStyle name="Comma 6 2 4 3 4 2 2 2 2" xfId="60132" xr:uid="{9B300567-29DD-4161-8BD5-E23DA41111AE}"/>
    <cellStyle name="Comma 6 2 4 3 4 2 2 3" xfId="44722" xr:uid="{22C99626-E3E0-4417-8E7D-15426AC01E7A}"/>
    <cellStyle name="Comma 6 2 4 3 4 2 3" xfId="21499" xr:uid="{6EB544AB-2B0C-412B-97E7-70DB3220A7C4}"/>
    <cellStyle name="Comma 6 2 4 3 4 2 3 2" xfId="52323" xr:uid="{179FBE2E-0975-46E2-BD4D-EF6B5AEEFFFB}"/>
    <cellStyle name="Comma 6 2 4 3 4 2 4" xfId="36913" xr:uid="{1592F13A-2034-40EC-9597-18226B1C97C8}"/>
    <cellStyle name="Comma 6 2 4 3 4 3" xfId="10094" xr:uid="{A7FAE1EC-E84C-4307-9ECA-B9B2769802E1}"/>
    <cellStyle name="Comma 6 2 4 3 4 3 2" xfId="25505" xr:uid="{5DF74A00-D408-4889-BCA2-70B717911738}"/>
    <cellStyle name="Comma 6 2 4 3 4 3 2 2" xfId="56329" xr:uid="{301BE266-11CA-408E-A739-CD5D59073502}"/>
    <cellStyle name="Comma 6 2 4 3 4 3 3" xfId="40919" xr:uid="{69F1AD7B-E5D0-4F4D-AA1A-C1BD81C42538}"/>
    <cellStyle name="Comma 6 2 4 3 4 4" xfId="17696" xr:uid="{293F5DEB-4F04-4774-9822-82901F6847C4}"/>
    <cellStyle name="Comma 6 2 4 3 4 4 2" xfId="48520" xr:uid="{2C7B9F51-BF5E-4EF7-BCBC-2F34F67C1C35}"/>
    <cellStyle name="Comma 6 2 4 3 4 5" xfId="33110" xr:uid="{D644DFAF-E908-4E02-976C-6D204309EEDB}"/>
    <cellStyle name="Comma 6 2 4 3 5" xfId="4187" xr:uid="{83F3BC6A-B6BC-498B-A796-C7B472E36361}"/>
    <cellStyle name="Comma 6 2 4 3 5 2" xfId="11998" xr:uid="{02181A00-17A5-42AD-985F-C3DB4BF3F570}"/>
    <cellStyle name="Comma 6 2 4 3 5 2 2" xfId="27409" xr:uid="{4467F9F5-2842-40AC-9204-3E7F6C7D2480}"/>
    <cellStyle name="Comma 6 2 4 3 5 2 2 2" xfId="58233" xr:uid="{982ADE24-3408-4B82-8848-5559CFF608AA}"/>
    <cellStyle name="Comma 6 2 4 3 5 2 3" xfId="42823" xr:uid="{C3B1D0F1-3E29-4FF5-9077-6094734657D1}"/>
    <cellStyle name="Comma 6 2 4 3 5 3" xfId="19600" xr:uid="{D394EB86-60E6-45D1-A477-3F6278327526}"/>
    <cellStyle name="Comma 6 2 4 3 5 3 2" xfId="50424" xr:uid="{508A0359-C8C3-4285-B13D-FF7F7AD1B218}"/>
    <cellStyle name="Comma 6 2 4 3 5 4" xfId="35014" xr:uid="{D191C257-1869-4EAE-973E-C74792D3432D}"/>
    <cellStyle name="Comma 6 2 4 3 6" xfId="8195" xr:uid="{5535AA41-2E47-4154-BF41-1F1BF49026A4}"/>
    <cellStyle name="Comma 6 2 4 3 6 2" xfId="23606" xr:uid="{AC73E00D-EB8B-422B-BBAA-78A577298658}"/>
    <cellStyle name="Comma 6 2 4 3 6 2 2" xfId="54430" xr:uid="{6E30DDFF-93FD-484E-8DA5-23FACEDD0E9C}"/>
    <cellStyle name="Comma 6 2 4 3 6 3" xfId="39020" xr:uid="{03350FC9-ED4F-42DF-9A78-99747725563A}"/>
    <cellStyle name="Comma 6 2 4 3 7" xfId="15797" xr:uid="{D4806E55-3B9F-49E1-AF7D-1C97E6C01730}"/>
    <cellStyle name="Comma 6 2 4 3 7 2" xfId="46621" xr:uid="{40DE0162-505F-498C-B23D-4FCC245C880D}"/>
    <cellStyle name="Comma 6 2 4 3 8" xfId="31211" xr:uid="{B516A720-B95A-4D45-A181-6B34F1109EC6}"/>
    <cellStyle name="Comma 6 2 4 4" xfId="804" xr:uid="{393703B2-92AA-48E8-A858-FB691FC0B213}"/>
    <cellStyle name="Comma 6 2 4 4 2" xfId="2703" xr:uid="{27517B86-8AF1-4EC4-9E5A-84AB42405BBD}"/>
    <cellStyle name="Comma 6 2 4 4 2 2" xfId="6506" xr:uid="{FFCA23BE-052E-4D97-A765-ED90B62D44D0}"/>
    <cellStyle name="Comma 6 2 4 4 2 2 2" xfId="14317" xr:uid="{AE453A8A-B563-4488-8743-AE7DC79581C1}"/>
    <cellStyle name="Comma 6 2 4 4 2 2 2 2" xfId="29728" xr:uid="{6AB614C7-915C-4618-8A21-DD55F52A8845}"/>
    <cellStyle name="Comma 6 2 4 4 2 2 2 2 2" xfId="60552" xr:uid="{998CBA4E-374A-4BC5-A61A-7B44DF227F02}"/>
    <cellStyle name="Comma 6 2 4 4 2 2 2 3" xfId="45142" xr:uid="{1AD3ED76-2A88-4FAA-A7A0-443F6E7CF649}"/>
    <cellStyle name="Comma 6 2 4 4 2 2 3" xfId="21919" xr:uid="{6C5AAE68-A29C-45D8-B8BA-E875EFC82F19}"/>
    <cellStyle name="Comma 6 2 4 4 2 2 3 2" xfId="52743" xr:uid="{5326020E-6AE0-4A5C-A8DE-227A48F0DFA7}"/>
    <cellStyle name="Comma 6 2 4 4 2 2 4" xfId="37333" xr:uid="{27B85AB9-888F-491F-97B2-9E62A474B3C3}"/>
    <cellStyle name="Comma 6 2 4 4 2 3" xfId="10514" xr:uid="{ACA3F76A-4E3F-4E85-832C-8D75C81CAF15}"/>
    <cellStyle name="Comma 6 2 4 4 2 3 2" xfId="25925" xr:uid="{EE5A3C7F-615E-402C-8B42-C9174AAEE277}"/>
    <cellStyle name="Comma 6 2 4 4 2 3 2 2" xfId="56749" xr:uid="{FDFB8D8A-4558-4D9B-89E4-953CDFCAD501}"/>
    <cellStyle name="Comma 6 2 4 4 2 3 3" xfId="41339" xr:uid="{AA43EC2D-7493-4C02-9C68-6493F82994FA}"/>
    <cellStyle name="Comma 6 2 4 4 2 4" xfId="18116" xr:uid="{582F26C3-74A2-4DCF-B778-7D10D1A586E3}"/>
    <cellStyle name="Comma 6 2 4 4 2 4 2" xfId="48940" xr:uid="{5D50AF50-A89F-44EA-96EA-27F61D6AB621}"/>
    <cellStyle name="Comma 6 2 4 4 2 5" xfId="33530" xr:uid="{ABCDDB07-9D0B-4757-91A5-3B42E2529C82}"/>
    <cellStyle name="Comma 6 2 4 4 3" xfId="4607" xr:uid="{13C15161-60CF-4C18-9C2C-BF41B6F3A124}"/>
    <cellStyle name="Comma 6 2 4 4 3 2" xfId="12418" xr:uid="{6BA5A559-63E2-4BC3-BFAF-79261339C480}"/>
    <cellStyle name="Comma 6 2 4 4 3 2 2" xfId="27829" xr:uid="{E487DB13-C23F-4900-81D8-65E52BBACD46}"/>
    <cellStyle name="Comma 6 2 4 4 3 2 2 2" xfId="58653" xr:uid="{4E7B9926-1EDE-44BC-A3C3-AC7279E99526}"/>
    <cellStyle name="Comma 6 2 4 4 3 2 3" xfId="43243" xr:uid="{CD9B8E20-E228-4B47-9078-C9199EE542E4}"/>
    <cellStyle name="Comma 6 2 4 4 3 3" xfId="20020" xr:uid="{3832B10A-ADE1-47C6-B604-F9A8D660BB3E}"/>
    <cellStyle name="Comma 6 2 4 4 3 3 2" xfId="50844" xr:uid="{1CF2C6A5-2881-48AC-B376-0BFD9105C40A}"/>
    <cellStyle name="Comma 6 2 4 4 3 4" xfId="35434" xr:uid="{DC4D6A1D-74D5-4EF9-87A5-1860AFE3BC87}"/>
    <cellStyle name="Comma 6 2 4 4 4" xfId="8615" xr:uid="{AAE4D3CC-D126-4F42-A9F7-57CD14100347}"/>
    <cellStyle name="Comma 6 2 4 4 4 2" xfId="24026" xr:uid="{2B774014-7B69-4C7E-AE11-F76D305397A9}"/>
    <cellStyle name="Comma 6 2 4 4 4 2 2" xfId="54850" xr:uid="{CB2491C6-29E7-4778-97EB-B5E75BB81DED}"/>
    <cellStyle name="Comma 6 2 4 4 4 3" xfId="39440" xr:uid="{DC133B96-8C2B-4D3A-8211-16771A2B910F}"/>
    <cellStyle name="Comma 6 2 4 4 5" xfId="16217" xr:uid="{53568753-0368-47F6-986E-EB5D691BF109}"/>
    <cellStyle name="Comma 6 2 4 4 5 2" xfId="47041" xr:uid="{75624E47-0524-4084-B159-58BB4893D8CC}"/>
    <cellStyle name="Comma 6 2 4 4 6" xfId="31631" xr:uid="{BDEB2D69-D486-470B-8147-BED727345CA2}"/>
    <cellStyle name="Comma 6 2 4 5" xfId="1437" xr:uid="{46E2C5E0-2748-4A9A-80DF-DD1CFD829357}"/>
    <cellStyle name="Comma 6 2 4 5 2" xfId="3336" xr:uid="{03ED0FC5-3A24-422B-9F1F-2179308CCC53}"/>
    <cellStyle name="Comma 6 2 4 5 2 2" xfId="7139" xr:uid="{AC1ABF68-DCFB-4776-9422-258D93E37D31}"/>
    <cellStyle name="Comma 6 2 4 5 2 2 2" xfId="14950" xr:uid="{564EA99D-A011-4091-B93C-68E4BE316EAC}"/>
    <cellStyle name="Comma 6 2 4 5 2 2 2 2" xfId="30361" xr:uid="{7BDD8128-A9A4-4030-89B8-70F58FA44E8C}"/>
    <cellStyle name="Comma 6 2 4 5 2 2 2 2 2" xfId="61185" xr:uid="{2916A7A8-A136-4A07-8839-AABA1E9F3CED}"/>
    <cellStyle name="Comma 6 2 4 5 2 2 2 3" xfId="45775" xr:uid="{5125678D-9923-4187-90FB-B85C103EF09A}"/>
    <cellStyle name="Comma 6 2 4 5 2 2 3" xfId="22552" xr:uid="{0A7ACFD8-EB10-464A-9652-A4D1D5D991FE}"/>
    <cellStyle name="Comma 6 2 4 5 2 2 3 2" xfId="53376" xr:uid="{8F3DA82C-2848-4C0A-93D3-260431EB0CE0}"/>
    <cellStyle name="Comma 6 2 4 5 2 2 4" xfId="37966" xr:uid="{5CFF8630-E045-4757-BF58-4E3193C21EE5}"/>
    <cellStyle name="Comma 6 2 4 5 2 3" xfId="11147" xr:uid="{55D834CF-5A1A-4954-B5D2-C198ACD8C019}"/>
    <cellStyle name="Comma 6 2 4 5 2 3 2" xfId="26558" xr:uid="{1262EB5E-343D-47C4-87B8-25324741A7DC}"/>
    <cellStyle name="Comma 6 2 4 5 2 3 2 2" xfId="57382" xr:uid="{D2372C43-EF0C-42B8-A294-8635750E2F7F}"/>
    <cellStyle name="Comma 6 2 4 5 2 3 3" xfId="41972" xr:uid="{229F289A-9617-4850-82D5-E1D98E3E2635}"/>
    <cellStyle name="Comma 6 2 4 5 2 4" xfId="18749" xr:uid="{24BC7BCA-A3DF-4964-B71D-B6117A1B7BCB}"/>
    <cellStyle name="Comma 6 2 4 5 2 4 2" xfId="49573" xr:uid="{72E58671-C992-4025-BDF5-3A291BED5D84}"/>
    <cellStyle name="Comma 6 2 4 5 2 5" xfId="34163" xr:uid="{C88768C6-7A84-4E4B-BA0A-57D41C1CFCAC}"/>
    <cellStyle name="Comma 6 2 4 5 3" xfId="5240" xr:uid="{7A4F09DE-A294-4203-B3AC-4C0BF0403840}"/>
    <cellStyle name="Comma 6 2 4 5 3 2" xfId="13051" xr:uid="{E3CF1735-E626-4397-828F-2DCF9BEB660B}"/>
    <cellStyle name="Comma 6 2 4 5 3 2 2" xfId="28462" xr:uid="{B97EF888-369C-47CB-BC7C-35DC2FC28550}"/>
    <cellStyle name="Comma 6 2 4 5 3 2 2 2" xfId="59286" xr:uid="{9E13F11E-3161-4A1F-85C8-4148FF03AC4A}"/>
    <cellStyle name="Comma 6 2 4 5 3 2 3" xfId="43876" xr:uid="{9D02140C-E35E-4804-80CF-6D1A5D652387}"/>
    <cellStyle name="Comma 6 2 4 5 3 3" xfId="20653" xr:uid="{6A997D3B-9FF1-4ECC-A90A-057AE44A09A8}"/>
    <cellStyle name="Comma 6 2 4 5 3 3 2" xfId="51477" xr:uid="{FF125657-2EE7-41D4-9E29-DD16B76507BA}"/>
    <cellStyle name="Comma 6 2 4 5 3 4" xfId="36067" xr:uid="{A79553C0-31AA-4953-8B8E-C3F06EACDAE1}"/>
    <cellStyle name="Comma 6 2 4 5 4" xfId="9248" xr:uid="{F543645D-3530-408E-8C25-E13B1EE191B1}"/>
    <cellStyle name="Comma 6 2 4 5 4 2" xfId="24659" xr:uid="{22AF0C72-74A5-401C-BE91-5CA8C77C78F0}"/>
    <cellStyle name="Comma 6 2 4 5 4 2 2" xfId="55483" xr:uid="{68B21A9F-A6A4-4DD0-A577-48620CCA11C6}"/>
    <cellStyle name="Comma 6 2 4 5 4 3" xfId="40073" xr:uid="{97F82378-16A4-4B42-A505-314A93609E09}"/>
    <cellStyle name="Comma 6 2 4 5 5" xfId="16850" xr:uid="{42787611-E041-4FB7-9796-6E933804BD82}"/>
    <cellStyle name="Comma 6 2 4 5 5 2" xfId="47674" xr:uid="{7211F8CF-4CDF-475A-8669-3564112C00C6}"/>
    <cellStyle name="Comma 6 2 4 5 6" xfId="32264" xr:uid="{3209DAA6-1103-4427-BE48-A17949EB4C9C}"/>
    <cellStyle name="Comma 6 2 4 6" xfId="2070" xr:uid="{141454E6-9022-4B4B-A7B4-443516A3BA5E}"/>
    <cellStyle name="Comma 6 2 4 6 2" xfId="5873" xr:uid="{5B45833E-64A1-4FD2-A531-E2E6197015CD}"/>
    <cellStyle name="Comma 6 2 4 6 2 2" xfId="13684" xr:uid="{CACFBA14-3A43-4D90-8E36-3D7D487A27E1}"/>
    <cellStyle name="Comma 6 2 4 6 2 2 2" xfId="29095" xr:uid="{B10F3F99-7380-4F9A-9809-DD588318B4BD}"/>
    <cellStyle name="Comma 6 2 4 6 2 2 2 2" xfId="59919" xr:uid="{CEAF0A9D-D5D5-4C92-A121-3A1DEDA3868F}"/>
    <cellStyle name="Comma 6 2 4 6 2 2 3" xfId="44509" xr:uid="{0E7A1B3A-DAF4-4B15-94C9-104AA7F90CD3}"/>
    <cellStyle name="Comma 6 2 4 6 2 3" xfId="21286" xr:uid="{416326A7-10CE-4AF3-BADB-6601E42846CE}"/>
    <cellStyle name="Comma 6 2 4 6 2 3 2" xfId="52110" xr:uid="{6B5BEACA-EE1E-41EA-BF19-60648422A465}"/>
    <cellStyle name="Comma 6 2 4 6 2 4" xfId="36700" xr:uid="{ADEFF5A0-1433-4BAA-A67F-1D7CCA44F35E}"/>
    <cellStyle name="Comma 6 2 4 6 3" xfId="9881" xr:uid="{74718578-C78D-4AFF-86F7-7794A5CE2C4F}"/>
    <cellStyle name="Comma 6 2 4 6 3 2" xfId="25292" xr:uid="{4D47EB12-BE40-4B15-8BEE-398A2FBC0D7C}"/>
    <cellStyle name="Comma 6 2 4 6 3 2 2" xfId="56116" xr:uid="{52120FEA-AF9C-4C02-B20C-55966A2275F1}"/>
    <cellStyle name="Comma 6 2 4 6 3 3" xfId="40706" xr:uid="{112D55B2-B5CB-46EA-9450-4EC8EA210049}"/>
    <cellStyle name="Comma 6 2 4 6 4" xfId="17483" xr:uid="{2D251891-2D82-4715-8E13-27794BF10E09}"/>
    <cellStyle name="Comma 6 2 4 6 4 2" xfId="48307" xr:uid="{DC30F786-73A2-4806-B48E-447D5C6A2586}"/>
    <cellStyle name="Comma 6 2 4 6 5" xfId="32897" xr:uid="{7AC591A9-84A2-4C1B-8F11-22DA59656971}"/>
    <cellStyle name="Comma 6 2 4 7" xfId="3974" xr:uid="{CA4DEAB4-D8D1-415D-875D-F5D617800C0F}"/>
    <cellStyle name="Comma 6 2 4 7 2" xfId="11785" xr:uid="{7D905134-D515-443B-8255-2FCF20AEC4B8}"/>
    <cellStyle name="Comma 6 2 4 7 2 2" xfId="27196" xr:uid="{D91E21D2-DB24-4A4F-888B-B8164103326F}"/>
    <cellStyle name="Comma 6 2 4 7 2 2 2" xfId="58020" xr:uid="{A051A955-487D-4131-98B2-43467599FE8C}"/>
    <cellStyle name="Comma 6 2 4 7 2 3" xfId="42610" xr:uid="{04EC6503-CEA6-4349-80AF-7C3405B9A1B9}"/>
    <cellStyle name="Comma 6 2 4 7 3" xfId="19387" xr:uid="{485B058C-B706-4EE0-B43C-D91F786A0B15}"/>
    <cellStyle name="Comma 6 2 4 7 3 2" xfId="50211" xr:uid="{8B29873C-ED6B-447E-8A1D-C6887F6D66A2}"/>
    <cellStyle name="Comma 6 2 4 7 4" xfId="34801" xr:uid="{3BA67302-B93A-4151-A059-BFDA90CC6AD2}"/>
    <cellStyle name="Comma 6 2 4 8" xfId="7982" xr:uid="{2AD250EE-A926-4DCD-B000-08F8BB964C51}"/>
    <cellStyle name="Comma 6 2 4 8 2" xfId="23393" xr:uid="{B844FFC6-394F-4869-87BF-C99FA5DE02C7}"/>
    <cellStyle name="Comma 6 2 4 8 2 2" xfId="54217" xr:uid="{F7E1BAF3-1C8B-47B4-8295-4FC663B71128}"/>
    <cellStyle name="Comma 6 2 4 8 3" xfId="38807" xr:uid="{D61B0605-763F-4DCB-9AEA-FE180785570C}"/>
    <cellStyle name="Comma 6 2 4 9" xfId="7773" xr:uid="{9FD822DF-9D45-49FA-92CC-1BB19B4C0CC7}"/>
    <cellStyle name="Comma 6 2 4 9 2" xfId="23184" xr:uid="{7BDEDE05-DA2A-4C31-8EF4-12507C44F3E4}"/>
    <cellStyle name="Comma 6 2 4 9 2 2" xfId="54008" xr:uid="{BA1273FF-C9B9-461F-B5A8-4DAE1943BD55}"/>
    <cellStyle name="Comma 6 2 4 9 3" xfId="38598" xr:uid="{E9E23FB0-5EA5-4BBC-AD52-F0DE6FB32089}"/>
    <cellStyle name="Comma 6 2 5" xfId="548" xr:uid="{35406512-D6B1-43B5-A996-E4EBA994037C}"/>
    <cellStyle name="Comma 6 2 5 2" xfId="1181" xr:uid="{9F10D561-434B-4A01-8D48-2D61F2D224DD}"/>
    <cellStyle name="Comma 6 2 5 2 2" xfId="3080" xr:uid="{8A565BDB-5520-447B-9B87-5C970D5D3A26}"/>
    <cellStyle name="Comma 6 2 5 2 2 2" xfId="6883" xr:uid="{3763FECD-C94D-4987-8DEB-32C85A215C28}"/>
    <cellStyle name="Comma 6 2 5 2 2 2 2" xfId="14694" xr:uid="{B87F8CD6-2B9A-4B4E-A2C9-7638651B7516}"/>
    <cellStyle name="Comma 6 2 5 2 2 2 2 2" xfId="30105" xr:uid="{8246FFB5-7C95-4286-9E4C-1E46B58497F0}"/>
    <cellStyle name="Comma 6 2 5 2 2 2 2 2 2" xfId="60929" xr:uid="{65F80B19-4769-40A1-AC30-EDA5692C1EDE}"/>
    <cellStyle name="Comma 6 2 5 2 2 2 2 3" xfId="45519" xr:uid="{8D96658F-604A-478E-8925-86BEB6B35C99}"/>
    <cellStyle name="Comma 6 2 5 2 2 2 3" xfId="22296" xr:uid="{85F3F1BE-8226-4FE0-B9CB-4533CFB5E5BA}"/>
    <cellStyle name="Comma 6 2 5 2 2 2 3 2" xfId="53120" xr:uid="{D9B538E2-69DC-4081-A5D1-1BFCB123CB0C}"/>
    <cellStyle name="Comma 6 2 5 2 2 2 4" xfId="37710" xr:uid="{FE4CC9AD-2988-4BA7-92B6-9CAB3D61F913}"/>
    <cellStyle name="Comma 6 2 5 2 2 3" xfId="10891" xr:uid="{684668FD-52BA-419C-BE6E-8C7AE1502428}"/>
    <cellStyle name="Comma 6 2 5 2 2 3 2" xfId="26302" xr:uid="{B933EB50-8D78-48D4-A91F-2407D97DB98B}"/>
    <cellStyle name="Comma 6 2 5 2 2 3 2 2" xfId="57126" xr:uid="{9C98E308-0F89-4368-B857-FE1CC3917664}"/>
    <cellStyle name="Comma 6 2 5 2 2 3 3" xfId="41716" xr:uid="{7C7D4901-2FA1-4CFE-9288-FC45C6768F69}"/>
    <cellStyle name="Comma 6 2 5 2 2 4" xfId="18493" xr:uid="{E5AB5950-830A-4884-A38F-AC1E919F5E45}"/>
    <cellStyle name="Comma 6 2 5 2 2 4 2" xfId="49317" xr:uid="{3A1A1E68-270F-40E8-91AE-FB7D6FCEF8B5}"/>
    <cellStyle name="Comma 6 2 5 2 2 5" xfId="33907" xr:uid="{D2D585C6-8984-473B-83FA-65C8DF0EE5E8}"/>
    <cellStyle name="Comma 6 2 5 2 3" xfId="4984" xr:uid="{49058DCE-BEF8-454D-96C8-EFD186CC9925}"/>
    <cellStyle name="Comma 6 2 5 2 3 2" xfId="12795" xr:uid="{65EE966D-0B07-4C05-84FC-36CFF4834C59}"/>
    <cellStyle name="Comma 6 2 5 2 3 2 2" xfId="28206" xr:uid="{86F5C764-C1C7-46E4-BC96-60ABA4BA61EA}"/>
    <cellStyle name="Comma 6 2 5 2 3 2 2 2" xfId="59030" xr:uid="{0B6BBA87-A804-47AD-A391-BD40D3659B3F}"/>
    <cellStyle name="Comma 6 2 5 2 3 2 3" xfId="43620" xr:uid="{C7124594-7124-4B4A-8097-BAFF3F446968}"/>
    <cellStyle name="Comma 6 2 5 2 3 3" xfId="20397" xr:uid="{7D559639-170A-401B-B175-B9B6578FB08F}"/>
    <cellStyle name="Comma 6 2 5 2 3 3 2" xfId="51221" xr:uid="{8254D61A-E9AA-4BB2-B019-C3F412337322}"/>
    <cellStyle name="Comma 6 2 5 2 3 4" xfId="35811" xr:uid="{1D596ED5-2829-443F-9ABB-F27DFAE69C02}"/>
    <cellStyle name="Comma 6 2 5 2 4" xfId="8992" xr:uid="{DBBE180A-87ED-4D8B-A144-08B2D2FF928D}"/>
    <cellStyle name="Comma 6 2 5 2 4 2" xfId="24403" xr:uid="{D1C74A0E-6272-4A4A-83F1-65CBB76F46E3}"/>
    <cellStyle name="Comma 6 2 5 2 4 2 2" xfId="55227" xr:uid="{7FA753C1-723E-40E5-A6DB-624B1B8AB654}"/>
    <cellStyle name="Comma 6 2 5 2 4 3" xfId="39817" xr:uid="{D95F1AD8-35A1-4039-85FE-21CF72B14054}"/>
    <cellStyle name="Comma 6 2 5 2 5" xfId="16594" xr:uid="{325DB424-D445-4286-B130-A1D0DA837F18}"/>
    <cellStyle name="Comma 6 2 5 2 5 2" xfId="47418" xr:uid="{7FD0DD69-226A-4DAC-9842-EA8135232C6F}"/>
    <cellStyle name="Comma 6 2 5 2 6" xfId="32008" xr:uid="{85C39486-7F79-4E62-BEB5-1BAC4BA4FBDC}"/>
    <cellStyle name="Comma 6 2 5 3" xfId="1814" xr:uid="{30B648BA-B077-4664-81A5-5C1410EDD7FB}"/>
    <cellStyle name="Comma 6 2 5 3 2" xfId="3713" xr:uid="{66A04175-0F55-415C-A7A1-C6C4DDD6A0C4}"/>
    <cellStyle name="Comma 6 2 5 3 2 2" xfId="7516" xr:uid="{08A4AF7B-51FF-4418-852A-5C6C73FB5F92}"/>
    <cellStyle name="Comma 6 2 5 3 2 2 2" xfId="15327" xr:uid="{82269D4E-FE7F-4F6E-8435-F84A94AA2B5B}"/>
    <cellStyle name="Comma 6 2 5 3 2 2 2 2" xfId="30738" xr:uid="{08A589C8-FA8A-4FAD-A714-6DCE5613D457}"/>
    <cellStyle name="Comma 6 2 5 3 2 2 2 2 2" xfId="61562" xr:uid="{B756AB1D-D3F1-4EB4-9760-54CE2F68AE8B}"/>
    <cellStyle name="Comma 6 2 5 3 2 2 2 3" xfId="46152" xr:uid="{98EE36B5-2892-4074-9F33-13B0E6C80D94}"/>
    <cellStyle name="Comma 6 2 5 3 2 2 3" xfId="22929" xr:uid="{56EAC4EF-4D19-43F4-914D-9CEFE637BCAA}"/>
    <cellStyle name="Comma 6 2 5 3 2 2 3 2" xfId="53753" xr:uid="{41BF81F0-E23F-4607-B5F9-E7E9155B2B3F}"/>
    <cellStyle name="Comma 6 2 5 3 2 2 4" xfId="38343" xr:uid="{95CF39CB-AB07-430B-8966-7149ABA43133}"/>
    <cellStyle name="Comma 6 2 5 3 2 3" xfId="11524" xr:uid="{FA7EC65C-2967-420F-B289-29934C20AD90}"/>
    <cellStyle name="Comma 6 2 5 3 2 3 2" xfId="26935" xr:uid="{A0E7838C-CC7B-4C97-9939-A6C98CB0480C}"/>
    <cellStyle name="Comma 6 2 5 3 2 3 2 2" xfId="57759" xr:uid="{82B806D2-2C46-4D9A-A40F-6B20928648E8}"/>
    <cellStyle name="Comma 6 2 5 3 2 3 3" xfId="42349" xr:uid="{CFF0D215-1102-429B-A9A7-21245AD735F7}"/>
    <cellStyle name="Comma 6 2 5 3 2 4" xfId="19126" xr:uid="{47CCBE71-EB9E-4B61-848F-9439BD4FD1E7}"/>
    <cellStyle name="Comma 6 2 5 3 2 4 2" xfId="49950" xr:uid="{77510857-D6A6-4461-A3FC-F9619BDEA656}"/>
    <cellStyle name="Comma 6 2 5 3 2 5" xfId="34540" xr:uid="{3D59C6D9-8578-4784-A5C6-5C9BD6EBBD1F}"/>
    <cellStyle name="Comma 6 2 5 3 3" xfId="5617" xr:uid="{0DFDF999-6A14-4A6B-A027-A8ACCEFDD87B}"/>
    <cellStyle name="Comma 6 2 5 3 3 2" xfId="13428" xr:uid="{79BA4182-B1DA-492B-B319-783A3C8F5C7A}"/>
    <cellStyle name="Comma 6 2 5 3 3 2 2" xfId="28839" xr:uid="{A7543B1D-08FF-426A-8D35-2FA692D43EEC}"/>
    <cellStyle name="Comma 6 2 5 3 3 2 2 2" xfId="59663" xr:uid="{6982FC11-D8C5-4286-8796-26ABF159999A}"/>
    <cellStyle name="Comma 6 2 5 3 3 2 3" xfId="44253" xr:uid="{20B6DFD5-4D8C-46B1-AB0B-6CF6FC881EFA}"/>
    <cellStyle name="Comma 6 2 5 3 3 3" xfId="21030" xr:uid="{41B5D39C-F2A7-47A4-ACC7-537BE7466217}"/>
    <cellStyle name="Comma 6 2 5 3 3 3 2" xfId="51854" xr:uid="{B34C1CDB-91AA-495F-BA3B-08CFE15BDC9C}"/>
    <cellStyle name="Comma 6 2 5 3 3 4" xfId="36444" xr:uid="{9D581034-29FE-419F-84EA-87763BE3EEE7}"/>
    <cellStyle name="Comma 6 2 5 3 4" xfId="9625" xr:uid="{9A3EBB9F-6770-4846-9A54-1E6379090ADE}"/>
    <cellStyle name="Comma 6 2 5 3 4 2" xfId="25036" xr:uid="{E9120C72-C3F3-424E-974B-54101D6CA708}"/>
    <cellStyle name="Comma 6 2 5 3 4 2 2" xfId="55860" xr:uid="{4775B3E6-45C3-4753-9A00-24250B0CF766}"/>
    <cellStyle name="Comma 6 2 5 3 4 3" xfId="40450" xr:uid="{7CB27A14-4E4F-4A12-BDAD-1B0EF9E0C004}"/>
    <cellStyle name="Comma 6 2 5 3 5" xfId="17227" xr:uid="{109D0546-0628-49C9-BDC2-F4F212B43E32}"/>
    <cellStyle name="Comma 6 2 5 3 5 2" xfId="48051" xr:uid="{F4BF6324-D1BF-4429-8F08-5CA88C7644AC}"/>
    <cellStyle name="Comma 6 2 5 3 6" xfId="32641" xr:uid="{EB633448-46D9-49D6-87CF-13C06EC3A7D3}"/>
    <cellStyle name="Comma 6 2 5 4" xfId="2447" xr:uid="{51BA4BAC-D92E-4F09-971C-0E32DBE920AB}"/>
    <cellStyle name="Comma 6 2 5 4 2" xfId="6250" xr:uid="{DBBB76F4-5ECF-4299-9C8B-FE0F99189DF0}"/>
    <cellStyle name="Comma 6 2 5 4 2 2" xfId="14061" xr:uid="{FDB3D266-7848-4868-86E0-B79488524FF2}"/>
    <cellStyle name="Comma 6 2 5 4 2 2 2" xfId="29472" xr:uid="{F0B7E7D9-D827-4DAA-9F2D-9E82E6663AA4}"/>
    <cellStyle name="Comma 6 2 5 4 2 2 2 2" xfId="60296" xr:uid="{4528679E-1C86-4957-A83D-F5ABAC900111}"/>
    <cellStyle name="Comma 6 2 5 4 2 2 3" xfId="44886" xr:uid="{B2557B85-DBB6-4B8C-ABDD-10ABE2C90604}"/>
    <cellStyle name="Comma 6 2 5 4 2 3" xfId="21663" xr:uid="{D1CFA393-73E8-40E2-BE68-46B7F367AE59}"/>
    <cellStyle name="Comma 6 2 5 4 2 3 2" xfId="52487" xr:uid="{AD602047-9DBF-42F6-878F-B356A8575497}"/>
    <cellStyle name="Comma 6 2 5 4 2 4" xfId="37077" xr:uid="{C23C3B76-DFD2-4AC5-8CAA-9225AC7AB83B}"/>
    <cellStyle name="Comma 6 2 5 4 3" xfId="10258" xr:uid="{91CF18B0-0F4D-4AC9-859C-B3BB8A6568EB}"/>
    <cellStyle name="Comma 6 2 5 4 3 2" xfId="25669" xr:uid="{AE47663D-948F-46EA-9701-366EB848B485}"/>
    <cellStyle name="Comma 6 2 5 4 3 2 2" xfId="56493" xr:uid="{C39A6A3D-EA39-45F4-AD49-B3B253E41A95}"/>
    <cellStyle name="Comma 6 2 5 4 3 3" xfId="41083" xr:uid="{2819292E-B25E-45F4-A2E6-39E0348E48E6}"/>
    <cellStyle name="Comma 6 2 5 4 4" xfId="17860" xr:uid="{AB362737-5C9E-40E3-AAAE-21C8769C2F97}"/>
    <cellStyle name="Comma 6 2 5 4 4 2" xfId="48684" xr:uid="{C0B81A6C-8FDC-4F93-B0AE-EFA661A80C7E}"/>
    <cellStyle name="Comma 6 2 5 4 5" xfId="33274" xr:uid="{DF3E8893-C3D9-4EC4-A8B6-52ADEBB6DCC6}"/>
    <cellStyle name="Comma 6 2 5 5" xfId="4351" xr:uid="{FAD293A5-E0EB-482B-BF9D-4E96662A75B9}"/>
    <cellStyle name="Comma 6 2 5 5 2" xfId="12162" xr:uid="{E355A1BF-F9C4-49BC-B6F2-724BEA557B69}"/>
    <cellStyle name="Comma 6 2 5 5 2 2" xfId="27573" xr:uid="{E22B1FAC-DAEA-4BDB-8CDB-F185B73BB3D3}"/>
    <cellStyle name="Comma 6 2 5 5 2 2 2" xfId="58397" xr:uid="{2C7DC5D3-4688-4E83-B48D-8C372C2DFF09}"/>
    <cellStyle name="Comma 6 2 5 5 2 3" xfId="42987" xr:uid="{2B8D22BD-BCF1-4776-9069-06AEE74D64CE}"/>
    <cellStyle name="Comma 6 2 5 5 3" xfId="19764" xr:uid="{60E81628-F492-4180-8E4E-2B8A127A9FB9}"/>
    <cellStyle name="Comma 6 2 5 5 3 2" xfId="50588" xr:uid="{6ABDDF2A-1503-492D-9BB7-D9E37081C778}"/>
    <cellStyle name="Comma 6 2 5 5 4" xfId="35178" xr:uid="{9DF03879-4B7E-4581-BABB-D7169BCB8101}"/>
    <cellStyle name="Comma 6 2 5 6" xfId="8359" xr:uid="{B96EAD7B-1E46-4CAA-8516-6D8811F0EC03}"/>
    <cellStyle name="Comma 6 2 5 6 2" xfId="23770" xr:uid="{8ECFE212-A1D2-4781-80B7-21431462E5E3}"/>
    <cellStyle name="Comma 6 2 5 6 2 2" xfId="54594" xr:uid="{B415D921-02C8-436E-B3B7-3698428D9272}"/>
    <cellStyle name="Comma 6 2 5 6 3" xfId="39184" xr:uid="{D9365805-66E4-493C-9079-99C9D0B4B247}"/>
    <cellStyle name="Comma 6 2 5 7" xfId="15961" xr:uid="{76568CB3-B469-4171-B561-B9E70B4C2AC3}"/>
    <cellStyle name="Comma 6 2 5 7 2" xfId="46785" xr:uid="{634CE8EE-BD92-48AA-8232-AB2379AC5455}"/>
    <cellStyle name="Comma 6 2 5 8" xfId="31375" xr:uid="{F7C3401B-E61B-45EE-926D-51ABC7D9AEFB}"/>
    <cellStyle name="Comma 6 2 6" xfId="339" xr:uid="{BA24A060-6E8F-49FF-AF29-551AC1649A9C}"/>
    <cellStyle name="Comma 6 2 6 2" xfId="972" xr:uid="{C46EC735-0285-4F12-9A33-D60D28D8EADF}"/>
    <cellStyle name="Comma 6 2 6 2 2" xfId="2871" xr:uid="{9CDA2A3E-AB8A-4D63-B1A8-AE07BC8DC8EB}"/>
    <cellStyle name="Comma 6 2 6 2 2 2" xfId="6674" xr:uid="{FA3CF1AD-6283-48DD-9182-CFC64F337C08}"/>
    <cellStyle name="Comma 6 2 6 2 2 2 2" xfId="14485" xr:uid="{F0B77883-F71E-497F-84E0-DFD0B856294E}"/>
    <cellStyle name="Comma 6 2 6 2 2 2 2 2" xfId="29896" xr:uid="{5DFE76D3-96B0-4AEF-87A2-F8B2B7991AAA}"/>
    <cellStyle name="Comma 6 2 6 2 2 2 2 2 2" xfId="60720" xr:uid="{1F240AC5-F05A-4BFA-A661-E908BC028AF2}"/>
    <cellStyle name="Comma 6 2 6 2 2 2 2 3" xfId="45310" xr:uid="{FE79C603-D508-4BF6-9CB5-C42A28A58A41}"/>
    <cellStyle name="Comma 6 2 6 2 2 2 3" xfId="22087" xr:uid="{CE619510-DAF0-4283-BC2C-54A50897400F}"/>
    <cellStyle name="Comma 6 2 6 2 2 2 3 2" xfId="52911" xr:uid="{CDB35C8B-6FDD-4E5E-A5E6-40870DF5D84F}"/>
    <cellStyle name="Comma 6 2 6 2 2 2 4" xfId="37501" xr:uid="{89D78A9D-AD8D-4DD0-B4B6-052CBA5069DC}"/>
    <cellStyle name="Comma 6 2 6 2 2 3" xfId="10682" xr:uid="{F910292B-294A-46B3-B5EE-E1E088E4B197}"/>
    <cellStyle name="Comma 6 2 6 2 2 3 2" xfId="26093" xr:uid="{613B7313-5247-4C2E-A313-56651840B261}"/>
    <cellStyle name="Comma 6 2 6 2 2 3 2 2" xfId="56917" xr:uid="{40CF02F7-37D9-4E55-9216-FD9F3F326D82}"/>
    <cellStyle name="Comma 6 2 6 2 2 3 3" xfId="41507" xr:uid="{7021DA1E-9E27-44F3-B084-035CC9DEB9F7}"/>
    <cellStyle name="Comma 6 2 6 2 2 4" xfId="18284" xr:uid="{C394079F-EE72-4995-8062-D2AFB59E75DD}"/>
    <cellStyle name="Comma 6 2 6 2 2 4 2" xfId="49108" xr:uid="{1425EBC2-4A46-4F93-8D99-B979B34AA4D2}"/>
    <cellStyle name="Comma 6 2 6 2 2 5" xfId="33698" xr:uid="{60E502DC-C0C6-4742-9B21-CFF5369BAEEC}"/>
    <cellStyle name="Comma 6 2 6 2 3" xfId="4775" xr:uid="{61E15CDF-95B0-450F-8207-237DE2FF9C4F}"/>
    <cellStyle name="Comma 6 2 6 2 3 2" xfId="12586" xr:uid="{3CCC2E24-A474-48D6-83E7-071C5C0D1E24}"/>
    <cellStyle name="Comma 6 2 6 2 3 2 2" xfId="27997" xr:uid="{A67EEAF9-7F68-4846-82C6-8C5E5B3DC4C5}"/>
    <cellStyle name="Comma 6 2 6 2 3 2 2 2" xfId="58821" xr:uid="{FDDD12DE-C6FC-4B6E-B2DD-51034760E289}"/>
    <cellStyle name="Comma 6 2 6 2 3 2 3" xfId="43411" xr:uid="{D12E3DA0-144A-49A3-B188-DAC69022478A}"/>
    <cellStyle name="Comma 6 2 6 2 3 3" xfId="20188" xr:uid="{9D88B7F0-7C4B-4E0D-84F5-F092E25236A1}"/>
    <cellStyle name="Comma 6 2 6 2 3 3 2" xfId="51012" xr:uid="{A6D61BED-FF97-47F1-AD04-E947965AC01E}"/>
    <cellStyle name="Comma 6 2 6 2 3 4" xfId="35602" xr:uid="{4C5E7096-D53F-4F69-9D5B-4FDD65C30CC4}"/>
    <cellStyle name="Comma 6 2 6 2 4" xfId="8783" xr:uid="{60064198-12F7-4599-A11A-70A7B2A68A9F}"/>
    <cellStyle name="Comma 6 2 6 2 4 2" xfId="24194" xr:uid="{D825C34E-6F28-4D45-8931-B3BB5AA097D1}"/>
    <cellStyle name="Comma 6 2 6 2 4 2 2" xfId="55018" xr:uid="{58A87BF5-64B6-4518-BDFE-490152843F24}"/>
    <cellStyle name="Comma 6 2 6 2 4 3" xfId="39608" xr:uid="{D3FCD332-E9B6-4588-8209-34FF9EF6F6C3}"/>
    <cellStyle name="Comma 6 2 6 2 5" xfId="16385" xr:uid="{DF7DBC32-4B3A-4607-ADC2-7CBA114D21C0}"/>
    <cellStyle name="Comma 6 2 6 2 5 2" xfId="47209" xr:uid="{78BE9B5B-7E35-4FF1-913A-B5BB442D4D53}"/>
    <cellStyle name="Comma 6 2 6 2 6" xfId="31799" xr:uid="{0096AEAA-90A4-4270-9A41-E6B5B8723492}"/>
    <cellStyle name="Comma 6 2 6 3" xfId="1605" xr:uid="{977C7710-F563-4F90-B972-C7E27AAE3BD1}"/>
    <cellStyle name="Comma 6 2 6 3 2" xfId="3504" xr:uid="{31811E26-0DAE-4BD7-87DF-63835677DDA7}"/>
    <cellStyle name="Comma 6 2 6 3 2 2" xfId="7307" xr:uid="{637E9936-7F63-4161-9DD8-ADEDC01C7355}"/>
    <cellStyle name="Comma 6 2 6 3 2 2 2" xfId="15118" xr:uid="{7BC01A1D-6F10-4E8A-A596-6DF31649D5A3}"/>
    <cellStyle name="Comma 6 2 6 3 2 2 2 2" xfId="30529" xr:uid="{092F804D-7C39-49AF-8292-93DCA6804890}"/>
    <cellStyle name="Comma 6 2 6 3 2 2 2 2 2" xfId="61353" xr:uid="{FF4A5473-D7CC-48F7-8E8B-791BECF3C7A7}"/>
    <cellStyle name="Comma 6 2 6 3 2 2 2 3" xfId="45943" xr:uid="{9CA18A84-231C-4415-946F-7AF29BC7C381}"/>
    <cellStyle name="Comma 6 2 6 3 2 2 3" xfId="22720" xr:uid="{AC845BFC-5239-4D28-AE33-63CC3A513B41}"/>
    <cellStyle name="Comma 6 2 6 3 2 2 3 2" xfId="53544" xr:uid="{5A811B40-2796-4797-9578-26010F395E42}"/>
    <cellStyle name="Comma 6 2 6 3 2 2 4" xfId="38134" xr:uid="{74785CF5-5C5F-43CB-93A4-7FF39E53811E}"/>
    <cellStyle name="Comma 6 2 6 3 2 3" xfId="11315" xr:uid="{2A8C5669-433C-4072-8E8A-CFE0B39312FE}"/>
    <cellStyle name="Comma 6 2 6 3 2 3 2" xfId="26726" xr:uid="{9E683C3B-E153-408D-83BE-36BA378E63F3}"/>
    <cellStyle name="Comma 6 2 6 3 2 3 2 2" xfId="57550" xr:uid="{939F253D-645D-446F-9B0E-A931FDD688B8}"/>
    <cellStyle name="Comma 6 2 6 3 2 3 3" xfId="42140" xr:uid="{3D2B42BC-6978-4276-A9AD-BCAA7E4195CE}"/>
    <cellStyle name="Comma 6 2 6 3 2 4" xfId="18917" xr:uid="{A1168E31-C2AA-4162-BCCC-5AE9EEC9A72C}"/>
    <cellStyle name="Comma 6 2 6 3 2 4 2" xfId="49741" xr:uid="{A3E31342-42D3-4F05-BA8A-BC17DA4CE05C}"/>
    <cellStyle name="Comma 6 2 6 3 2 5" xfId="34331" xr:uid="{C1E10E4C-520C-4C0B-ACFA-AA97B707F28F}"/>
    <cellStyle name="Comma 6 2 6 3 3" xfId="5408" xr:uid="{E0803E7E-E943-470C-A8C3-CF80AEB5CFAF}"/>
    <cellStyle name="Comma 6 2 6 3 3 2" xfId="13219" xr:uid="{54E3FA27-CF12-479D-95FA-443810C285E6}"/>
    <cellStyle name="Comma 6 2 6 3 3 2 2" xfId="28630" xr:uid="{100DAAEC-6264-4603-8C4F-FB1EAF5E845F}"/>
    <cellStyle name="Comma 6 2 6 3 3 2 2 2" xfId="59454" xr:uid="{1F3BE22B-A80A-442A-9CA6-B2C05E85CBFF}"/>
    <cellStyle name="Comma 6 2 6 3 3 2 3" xfId="44044" xr:uid="{47A12592-0A5E-4B5B-A479-869DE1B00FBC}"/>
    <cellStyle name="Comma 6 2 6 3 3 3" xfId="20821" xr:uid="{12A9E0D1-9EE2-4F87-9F4D-87ED4D98C15A}"/>
    <cellStyle name="Comma 6 2 6 3 3 3 2" xfId="51645" xr:uid="{6AD410C6-5935-4666-A4D1-033953F78491}"/>
    <cellStyle name="Comma 6 2 6 3 3 4" xfId="36235" xr:uid="{4763C344-2B87-48AE-AFAD-3BE9CBE483A6}"/>
    <cellStyle name="Comma 6 2 6 3 4" xfId="9416" xr:uid="{8EEC91FA-DFFD-43FA-922A-5945AFD4AB44}"/>
    <cellStyle name="Comma 6 2 6 3 4 2" xfId="24827" xr:uid="{822BC803-16C6-4752-A7B3-4D2DC381CFEF}"/>
    <cellStyle name="Comma 6 2 6 3 4 2 2" xfId="55651" xr:uid="{ACEF412C-F4BB-4AC6-99C5-66C1653006FB}"/>
    <cellStyle name="Comma 6 2 6 3 4 3" xfId="40241" xr:uid="{79DB6B3A-42AC-465C-842E-9341861823AA}"/>
    <cellStyle name="Comma 6 2 6 3 5" xfId="17018" xr:uid="{0F4F285A-1454-42B1-ADEF-0DD9F539DC24}"/>
    <cellStyle name="Comma 6 2 6 3 5 2" xfId="47842" xr:uid="{5BC742CE-0D0D-4E34-95D8-813597A1EF04}"/>
    <cellStyle name="Comma 6 2 6 3 6" xfId="32432" xr:uid="{30A2C89E-A68F-4208-9AC1-DE7FD724039A}"/>
    <cellStyle name="Comma 6 2 6 4" xfId="2238" xr:uid="{47F7D26E-B503-443D-A970-4C165FC003FC}"/>
    <cellStyle name="Comma 6 2 6 4 2" xfId="6041" xr:uid="{2D69B412-DD8B-4C8B-8435-46149DDD4D99}"/>
    <cellStyle name="Comma 6 2 6 4 2 2" xfId="13852" xr:uid="{EA9D763A-FAEB-4209-B6B4-653FCC71F59C}"/>
    <cellStyle name="Comma 6 2 6 4 2 2 2" xfId="29263" xr:uid="{87EABDED-4225-4CDA-BDCB-9D44A12A1CD5}"/>
    <cellStyle name="Comma 6 2 6 4 2 2 2 2" xfId="60087" xr:uid="{78BCFBF2-F90B-4EE9-888B-21A8EA182B13}"/>
    <cellStyle name="Comma 6 2 6 4 2 2 3" xfId="44677" xr:uid="{BFAD32FB-2A1C-4C5F-9617-1E0FE678F427}"/>
    <cellStyle name="Comma 6 2 6 4 2 3" xfId="21454" xr:uid="{62710BE5-4FC5-4571-8772-285B4A192DAC}"/>
    <cellStyle name="Comma 6 2 6 4 2 3 2" xfId="52278" xr:uid="{BADF7555-9474-4E53-B4F4-45F65916986B}"/>
    <cellStyle name="Comma 6 2 6 4 2 4" xfId="36868" xr:uid="{D8B9E35E-2C4A-4453-A4A3-98AFC7646E10}"/>
    <cellStyle name="Comma 6 2 6 4 3" xfId="10049" xr:uid="{333BA743-97BF-4BDB-957F-99BAB8AE3D6F}"/>
    <cellStyle name="Comma 6 2 6 4 3 2" xfId="25460" xr:uid="{9EA28464-AFE4-4F06-BE7C-57FD5B8A7D74}"/>
    <cellStyle name="Comma 6 2 6 4 3 2 2" xfId="56284" xr:uid="{A3CAE062-6439-4765-8DB8-B96C7959DE03}"/>
    <cellStyle name="Comma 6 2 6 4 3 3" xfId="40874" xr:uid="{DC84DE3A-AB4E-4D93-89D6-4ED502908B15}"/>
    <cellStyle name="Comma 6 2 6 4 4" xfId="17651" xr:uid="{F0ECE584-24C6-4678-9416-D4F204406F9A}"/>
    <cellStyle name="Comma 6 2 6 4 4 2" xfId="48475" xr:uid="{3B6F6098-7865-4E5D-9ED6-CCDDD32F9779}"/>
    <cellStyle name="Comma 6 2 6 4 5" xfId="33065" xr:uid="{828EC389-AB88-4093-A786-BAB6E24A06CF}"/>
    <cellStyle name="Comma 6 2 6 5" xfId="4142" xr:uid="{0D83A722-1C0D-4F4A-B2CE-C4A12662062A}"/>
    <cellStyle name="Comma 6 2 6 5 2" xfId="11953" xr:uid="{AA535AC7-F008-4B41-886C-7E64523FFE47}"/>
    <cellStyle name="Comma 6 2 6 5 2 2" xfId="27364" xr:uid="{71A8B672-B119-46C7-A37D-8272BD2325B9}"/>
    <cellStyle name="Comma 6 2 6 5 2 2 2" xfId="58188" xr:uid="{E257F717-FBC3-4AAB-8E78-FE2BA90A4CA4}"/>
    <cellStyle name="Comma 6 2 6 5 2 3" xfId="42778" xr:uid="{E57413B6-94BF-499B-900B-B9FC6BF586D6}"/>
    <cellStyle name="Comma 6 2 6 5 3" xfId="19555" xr:uid="{C3A88050-6748-4438-BFB8-643335C17D64}"/>
    <cellStyle name="Comma 6 2 6 5 3 2" xfId="50379" xr:uid="{20CC9FF2-3AAB-49AF-B62A-51E0DE8C67E6}"/>
    <cellStyle name="Comma 6 2 6 5 4" xfId="34969" xr:uid="{4E2FB33E-FF20-49E2-AFDF-F52FF5DDB126}"/>
    <cellStyle name="Comma 6 2 6 6" xfId="8150" xr:uid="{FABB1916-2EEC-4E0F-BA68-CACFD78A801E}"/>
    <cellStyle name="Comma 6 2 6 6 2" xfId="23561" xr:uid="{31A725ED-8F41-4FCE-A54E-0B15272F539E}"/>
    <cellStyle name="Comma 6 2 6 6 2 2" xfId="54385" xr:uid="{1DC0AFC0-38B8-45CD-A76A-989FEEBFB228}"/>
    <cellStyle name="Comma 6 2 6 6 3" xfId="38975" xr:uid="{3180BAD5-0C35-4CB3-B252-C2745567E2F9}"/>
    <cellStyle name="Comma 6 2 6 7" xfId="15752" xr:uid="{0E36E4F6-9963-448E-BCEF-AA5A4BA5CCCB}"/>
    <cellStyle name="Comma 6 2 6 7 2" xfId="46576" xr:uid="{DF70E2D5-7C74-4876-A40F-CB2BA3221089}"/>
    <cellStyle name="Comma 6 2 6 8" xfId="31166" xr:uid="{B5603053-B77C-4D8D-887A-D8F8304AF04C}"/>
    <cellStyle name="Comma 6 2 7" xfId="759" xr:uid="{55F2CAFC-4B1B-462A-AA6A-5848B1FE4D38}"/>
    <cellStyle name="Comma 6 2 7 2" xfId="2658" xr:uid="{27DE7B51-2205-4316-A7D7-3FC2BCEC26A1}"/>
    <cellStyle name="Comma 6 2 7 2 2" xfId="6461" xr:uid="{AB22ECF0-F55F-47DB-ABD8-9E7B4D773FE0}"/>
    <cellStyle name="Comma 6 2 7 2 2 2" xfId="14272" xr:uid="{E91B4D14-56F6-4E52-8984-425D0BD5467B}"/>
    <cellStyle name="Comma 6 2 7 2 2 2 2" xfId="29683" xr:uid="{85726AB0-233C-43E9-A6B9-CD823C7FB4D1}"/>
    <cellStyle name="Comma 6 2 7 2 2 2 2 2" xfId="60507" xr:uid="{D64296EF-EE28-4795-93FA-0203AE4EFB50}"/>
    <cellStyle name="Comma 6 2 7 2 2 2 3" xfId="45097" xr:uid="{082B3ECF-4916-4F72-92A4-D1F91CC9B8D2}"/>
    <cellStyle name="Comma 6 2 7 2 2 3" xfId="21874" xr:uid="{4EC207E8-714B-4946-BFA3-1221AC12E2A6}"/>
    <cellStyle name="Comma 6 2 7 2 2 3 2" xfId="52698" xr:uid="{6AFE394B-4058-4DB4-B329-E3F192410C8B}"/>
    <cellStyle name="Comma 6 2 7 2 2 4" xfId="37288" xr:uid="{E66F773E-ED3C-4536-B649-77FEA20C8CBC}"/>
    <cellStyle name="Comma 6 2 7 2 3" xfId="10469" xr:uid="{00A90894-AED4-4729-8ED4-1FDACBF69121}"/>
    <cellStyle name="Comma 6 2 7 2 3 2" xfId="25880" xr:uid="{661229A4-91EF-4CBF-9712-881A37EEA72A}"/>
    <cellStyle name="Comma 6 2 7 2 3 2 2" xfId="56704" xr:uid="{99278606-D628-45D9-B14F-EF31E5F244BF}"/>
    <cellStyle name="Comma 6 2 7 2 3 3" xfId="41294" xr:uid="{B06E31C0-6026-49C6-BFFD-6930EDB3714B}"/>
    <cellStyle name="Comma 6 2 7 2 4" xfId="18071" xr:uid="{4DC5940F-D206-4FAB-A328-CE49B6D24A0F}"/>
    <cellStyle name="Comma 6 2 7 2 4 2" xfId="48895" xr:uid="{8AFA9FFA-85B1-444C-985F-25FED17E71C6}"/>
    <cellStyle name="Comma 6 2 7 2 5" xfId="33485" xr:uid="{A880D090-2111-4448-8C46-25518D9ECAE9}"/>
    <cellStyle name="Comma 6 2 7 3" xfId="4562" xr:uid="{7FB1D40D-9C50-4FC8-AD67-90713F308304}"/>
    <cellStyle name="Comma 6 2 7 3 2" xfId="12373" xr:uid="{4C7E6836-E594-4FE6-A170-EB4EDDB83164}"/>
    <cellStyle name="Comma 6 2 7 3 2 2" xfId="27784" xr:uid="{142EEDEE-A18B-4446-AB91-41862BF8968E}"/>
    <cellStyle name="Comma 6 2 7 3 2 2 2" xfId="58608" xr:uid="{D3CC8E0A-722F-47A6-ADE2-7061CF3488BF}"/>
    <cellStyle name="Comma 6 2 7 3 2 3" xfId="43198" xr:uid="{016A93D1-1C85-4CA4-AC22-D89FB1D3DB9E}"/>
    <cellStyle name="Comma 6 2 7 3 3" xfId="19975" xr:uid="{F6173A62-82E0-43A5-A5A7-5F4E758E5F4D}"/>
    <cellStyle name="Comma 6 2 7 3 3 2" xfId="50799" xr:uid="{69659751-4E20-4F74-9443-C9C1242E6A62}"/>
    <cellStyle name="Comma 6 2 7 3 4" xfId="35389" xr:uid="{6AC6958A-836D-4A0D-8B5C-970598E2F480}"/>
    <cellStyle name="Comma 6 2 7 4" xfId="8570" xr:uid="{B8FAB1B5-3958-4F44-8576-1CA5D2EE8702}"/>
    <cellStyle name="Comma 6 2 7 4 2" xfId="23981" xr:uid="{0443EFB3-1F85-4E74-8F0D-1F312680D7E2}"/>
    <cellStyle name="Comma 6 2 7 4 2 2" xfId="54805" xr:uid="{2718ABC8-F70D-4B08-97AF-7D21DD208713}"/>
    <cellStyle name="Comma 6 2 7 4 3" xfId="39395" xr:uid="{D03D22F9-926C-4665-82BF-88B0C0A7DAD5}"/>
    <cellStyle name="Comma 6 2 7 5" xfId="16172" xr:uid="{F461DF36-EDD4-41AE-BA53-5AC7801EAF0F}"/>
    <cellStyle name="Comma 6 2 7 5 2" xfId="46996" xr:uid="{943CC5D3-7770-487C-BE19-821F1FDAA383}"/>
    <cellStyle name="Comma 6 2 7 6" xfId="31586" xr:uid="{49E65946-EA81-4338-B1BC-62ECA6EDB68F}"/>
    <cellStyle name="Comma 6 2 8" xfId="1392" xr:uid="{38B8AD05-EE06-4DBF-A0E8-FCC14D755C32}"/>
    <cellStyle name="Comma 6 2 8 2" xfId="3291" xr:uid="{F404F1AB-DCD9-411C-8A26-0CFF6F5F4F96}"/>
    <cellStyle name="Comma 6 2 8 2 2" xfId="7094" xr:uid="{CC358B15-3C3C-4DD2-8C4C-6DEE5F159886}"/>
    <cellStyle name="Comma 6 2 8 2 2 2" xfId="14905" xr:uid="{5E7135F1-9AD1-4147-B270-11EFCD95D260}"/>
    <cellStyle name="Comma 6 2 8 2 2 2 2" xfId="30316" xr:uid="{DF25781B-6065-43DA-AA82-E481ABD60BE2}"/>
    <cellStyle name="Comma 6 2 8 2 2 2 2 2" xfId="61140" xr:uid="{FDDFB9CE-7D37-4463-86A6-782DF5F21528}"/>
    <cellStyle name="Comma 6 2 8 2 2 2 3" xfId="45730" xr:uid="{6BAD8AA2-A16E-401D-8E20-64D4F14E74A7}"/>
    <cellStyle name="Comma 6 2 8 2 2 3" xfId="22507" xr:uid="{B7F474C7-9032-4871-A0F0-13D2E83BC5B6}"/>
    <cellStyle name="Comma 6 2 8 2 2 3 2" xfId="53331" xr:uid="{C6986CD5-673D-4E1D-8839-BFF473DD454B}"/>
    <cellStyle name="Comma 6 2 8 2 2 4" xfId="37921" xr:uid="{027365E8-2654-4A5D-BA6C-77AAE612F5D5}"/>
    <cellStyle name="Comma 6 2 8 2 3" xfId="11102" xr:uid="{B736AAC3-F057-44EF-8BF0-B96A1EC9BDAC}"/>
    <cellStyle name="Comma 6 2 8 2 3 2" xfId="26513" xr:uid="{16976378-503B-480C-B799-1E4F8EB449EF}"/>
    <cellStyle name="Comma 6 2 8 2 3 2 2" xfId="57337" xr:uid="{591DC65D-FF89-4FA1-94CF-91FEA50056AC}"/>
    <cellStyle name="Comma 6 2 8 2 3 3" xfId="41927" xr:uid="{46A35868-D916-4B8E-B834-3583C49DD425}"/>
    <cellStyle name="Comma 6 2 8 2 4" xfId="18704" xr:uid="{C0EF077C-A37F-426F-B64E-664647C9A879}"/>
    <cellStyle name="Comma 6 2 8 2 4 2" xfId="49528" xr:uid="{B7D203A4-2B63-49C6-B8A7-62DB1D871EBD}"/>
    <cellStyle name="Comma 6 2 8 2 5" xfId="34118" xr:uid="{A3F29D76-2D70-4291-8AAD-D347A1019EBA}"/>
    <cellStyle name="Comma 6 2 8 3" xfId="5195" xr:uid="{BF19E255-3582-4DFF-AB25-1E76A21CC06B}"/>
    <cellStyle name="Comma 6 2 8 3 2" xfId="13006" xr:uid="{F9BB6D6C-D8DE-4D7F-BB44-78C1B2E4DA70}"/>
    <cellStyle name="Comma 6 2 8 3 2 2" xfId="28417" xr:uid="{28A12411-1633-4917-A74F-1B64112B4C77}"/>
    <cellStyle name="Comma 6 2 8 3 2 2 2" xfId="59241" xr:uid="{5C6DEACB-54F4-4D70-A269-93BA2912E43E}"/>
    <cellStyle name="Comma 6 2 8 3 2 3" xfId="43831" xr:uid="{9A1FFF93-DA4E-402A-87FA-31168D765109}"/>
    <cellStyle name="Comma 6 2 8 3 3" xfId="20608" xr:uid="{3CCAB3B3-BADC-4BE7-961E-2EAA3194F078}"/>
    <cellStyle name="Comma 6 2 8 3 3 2" xfId="51432" xr:uid="{50ECDDD4-91C8-42D2-A5B9-9631E8004EA9}"/>
    <cellStyle name="Comma 6 2 8 3 4" xfId="36022" xr:uid="{DAF96CBF-2021-4E0A-9DBD-C4820230F492}"/>
    <cellStyle name="Comma 6 2 8 4" xfId="9203" xr:uid="{73C80759-CFA8-45BE-9957-187021D18067}"/>
    <cellStyle name="Comma 6 2 8 4 2" xfId="24614" xr:uid="{721F6157-87DD-4C3A-A007-12E2F542D53E}"/>
    <cellStyle name="Comma 6 2 8 4 2 2" xfId="55438" xr:uid="{8EC842CC-822E-4DA2-A24B-573477A1A0D1}"/>
    <cellStyle name="Comma 6 2 8 4 3" xfId="40028" xr:uid="{98868579-1E55-451D-929B-C013CE61197C}"/>
    <cellStyle name="Comma 6 2 8 5" xfId="16805" xr:uid="{A320B3B5-D76C-46F7-B6E8-72A05B3AC7C1}"/>
    <cellStyle name="Comma 6 2 8 5 2" xfId="47629" xr:uid="{33F8181D-5D88-427D-B1CF-CF9501BA3EF7}"/>
    <cellStyle name="Comma 6 2 8 6" xfId="32219" xr:uid="{00BED0DC-A3AA-4388-A08A-E4207A668D3A}"/>
    <cellStyle name="Comma 6 2 9" xfId="2025" xr:uid="{6A1EBB1D-C5F3-40C5-945B-D6035B33206E}"/>
    <cellStyle name="Comma 6 2 9 2" xfId="5828" xr:uid="{2766F895-BF9F-4C71-848D-1C293AE51DF3}"/>
    <cellStyle name="Comma 6 2 9 2 2" xfId="13639" xr:uid="{5B29DDF8-E10F-4A57-AC8D-7421998B7D71}"/>
    <cellStyle name="Comma 6 2 9 2 2 2" xfId="29050" xr:uid="{47778477-D702-489E-BDC8-AB46263FE0B1}"/>
    <cellStyle name="Comma 6 2 9 2 2 2 2" xfId="59874" xr:uid="{98CBAC5C-6DA5-4FC8-84F8-A4A6194AFB11}"/>
    <cellStyle name="Comma 6 2 9 2 2 3" xfId="44464" xr:uid="{997156EE-8319-4D09-B50A-8D99E2664051}"/>
    <cellStyle name="Comma 6 2 9 2 3" xfId="21241" xr:uid="{61A4DAC2-4EFE-45D1-BD69-BFCF0695AD48}"/>
    <cellStyle name="Comma 6 2 9 2 3 2" xfId="52065" xr:uid="{C1E841E5-20C0-49CD-83DC-697DE083E2AE}"/>
    <cellStyle name="Comma 6 2 9 2 4" xfId="36655" xr:uid="{1A053B53-4B4C-4328-B6AD-6355FEB3BECC}"/>
    <cellStyle name="Comma 6 2 9 3" xfId="9836" xr:uid="{D8547F12-50F8-4A76-85E4-AAA6016067C1}"/>
    <cellStyle name="Comma 6 2 9 3 2" xfId="25247" xr:uid="{23E18E77-CE57-4C29-BC6C-63315EBE6180}"/>
    <cellStyle name="Comma 6 2 9 3 2 2" xfId="56071" xr:uid="{C575CA80-505A-4C52-A8B7-F924D6AE1104}"/>
    <cellStyle name="Comma 6 2 9 3 3" xfId="40661" xr:uid="{6F680E65-E7DF-430D-A91D-2145A4E8DE6B}"/>
    <cellStyle name="Comma 6 2 9 4" xfId="17438" xr:uid="{DFDFF65E-94DA-4BB9-91D2-08EB748D4A12}"/>
    <cellStyle name="Comma 6 2 9 4 2" xfId="48262" xr:uid="{EAE05C2A-C43E-4B75-AA8C-96550FE3664C}"/>
    <cellStyle name="Comma 6 2 9 5" xfId="32852" xr:uid="{44B3B757-38E2-4E99-B13F-CBD2ED3EBAE8}"/>
    <cellStyle name="Comma 6 3" xfId="190" xr:uid="{89B5C4E8-A736-4F9B-9623-43BB56863A47}"/>
    <cellStyle name="Comma 6 3 10" xfId="7793" xr:uid="{341D1466-CD65-4A64-B6E5-A24DB7F7F536}"/>
    <cellStyle name="Comma 6 3 10 2" xfId="23204" xr:uid="{6F7928AB-7D75-4D33-A9D3-B34BDDCA4BD3}"/>
    <cellStyle name="Comma 6 3 10 2 2" xfId="54028" xr:uid="{E8D7A975-6C33-4D11-99CE-A39DC7058A87}"/>
    <cellStyle name="Comma 6 3 10 3" xfId="38618" xr:uid="{6DF07250-6298-4BD5-9F5E-C16CD4D6EF0F}"/>
    <cellStyle name="Comma 6 3 11" xfId="15604" xr:uid="{ADCEB27F-BEDB-4794-8941-51961147C664}"/>
    <cellStyle name="Comma 6 3 11 2" xfId="46428" xr:uid="{2DDC7FFC-8B39-4829-9D53-836762A8C6A3}"/>
    <cellStyle name="Comma 6 3 12" xfId="31018" xr:uid="{A3D08C76-C8BB-4468-9F03-62EAF91C46F4}"/>
    <cellStyle name="Comma 6 3 2" xfId="272" xr:uid="{FC6BB7A1-1DDD-41DF-9DE2-E1786B92D268}"/>
    <cellStyle name="Comma 6 3 2 10" xfId="15686" xr:uid="{5595C36F-9872-492A-942E-7B5CC42AD178}"/>
    <cellStyle name="Comma 6 3 2 10 2" xfId="46510" xr:uid="{48EB3FBC-58C9-422B-9450-1170728E9BDE}"/>
    <cellStyle name="Comma 6 3 2 11" xfId="31100" xr:uid="{C28CFE07-0C7E-4983-AF46-D0121D6D9A90}"/>
    <cellStyle name="Comma 6 3 2 2" xfId="695" xr:uid="{16622E11-2BA9-43C6-BE3F-8F836A2D835F}"/>
    <cellStyle name="Comma 6 3 2 2 2" xfId="1328" xr:uid="{C08CDAB6-41FD-41F3-B0D6-D31190AF9DC4}"/>
    <cellStyle name="Comma 6 3 2 2 2 2" xfId="3227" xr:uid="{58149567-0086-4880-A18D-EF1282D6FF14}"/>
    <cellStyle name="Comma 6 3 2 2 2 2 2" xfId="7030" xr:uid="{F02434CC-F4EA-4273-BB4F-F29C4824ED81}"/>
    <cellStyle name="Comma 6 3 2 2 2 2 2 2" xfId="14841" xr:uid="{C8486217-A0FE-4486-AD82-AD08D47E527F}"/>
    <cellStyle name="Comma 6 3 2 2 2 2 2 2 2" xfId="30252" xr:uid="{5ED97E1A-353A-48D0-9323-520B07EB13CA}"/>
    <cellStyle name="Comma 6 3 2 2 2 2 2 2 2 2" xfId="61076" xr:uid="{4A44D99A-14C0-4854-A796-B6D24197DB13}"/>
    <cellStyle name="Comma 6 3 2 2 2 2 2 2 3" xfId="45666" xr:uid="{9EA14972-8D10-4A98-A29D-8FA52FCE31D8}"/>
    <cellStyle name="Comma 6 3 2 2 2 2 2 3" xfId="22443" xr:uid="{49B90B26-6A8E-47F4-BCF8-C29BEC2ABCE2}"/>
    <cellStyle name="Comma 6 3 2 2 2 2 2 3 2" xfId="53267" xr:uid="{CBB34C39-F09A-460E-A4FD-47986EF1D6F6}"/>
    <cellStyle name="Comma 6 3 2 2 2 2 2 4" xfId="37857" xr:uid="{0D1CDC26-47E5-4FBE-98A1-12C4142EEE26}"/>
    <cellStyle name="Comma 6 3 2 2 2 2 3" xfId="11038" xr:uid="{AAD3CD02-4EC9-499A-AA52-AD01160779B9}"/>
    <cellStyle name="Comma 6 3 2 2 2 2 3 2" xfId="26449" xr:uid="{C4D8BE7D-5380-4645-A6E6-C6BFEFF2EFDE}"/>
    <cellStyle name="Comma 6 3 2 2 2 2 3 2 2" xfId="57273" xr:uid="{87699306-99B8-428B-BE2E-731B3E1239FF}"/>
    <cellStyle name="Comma 6 3 2 2 2 2 3 3" xfId="41863" xr:uid="{E13B0E16-CA70-47F2-A6F6-C3F38207C2E7}"/>
    <cellStyle name="Comma 6 3 2 2 2 2 4" xfId="18640" xr:uid="{3F1B9AB6-755F-49A1-B6A7-A00EEFB7D772}"/>
    <cellStyle name="Comma 6 3 2 2 2 2 4 2" xfId="49464" xr:uid="{EE575F3B-06D7-4AD6-AFA8-EDC5D39202F2}"/>
    <cellStyle name="Comma 6 3 2 2 2 2 5" xfId="34054" xr:uid="{DDCD3AA8-F087-4EDE-867D-E116E5E12546}"/>
    <cellStyle name="Comma 6 3 2 2 2 3" xfId="5131" xr:uid="{299B5BE8-D79C-44C5-808B-6396069082C0}"/>
    <cellStyle name="Comma 6 3 2 2 2 3 2" xfId="12942" xr:uid="{92E5879A-425D-4CAB-BCE8-18B067345A9A}"/>
    <cellStyle name="Comma 6 3 2 2 2 3 2 2" xfId="28353" xr:uid="{3BA0F665-3793-42FE-B4BE-AB3C42AB4C66}"/>
    <cellStyle name="Comma 6 3 2 2 2 3 2 2 2" xfId="59177" xr:uid="{686C41F1-2E79-46E6-8A7E-4690F1FE1D7F}"/>
    <cellStyle name="Comma 6 3 2 2 2 3 2 3" xfId="43767" xr:uid="{8617F33A-9594-443B-B2C4-F9EF138D4E77}"/>
    <cellStyle name="Comma 6 3 2 2 2 3 3" xfId="20544" xr:uid="{7BEAB4C6-90AA-4CB6-AA35-621317B3C1E8}"/>
    <cellStyle name="Comma 6 3 2 2 2 3 3 2" xfId="51368" xr:uid="{8D142231-00F0-406A-9D74-ABC1B5CAA489}"/>
    <cellStyle name="Comma 6 3 2 2 2 3 4" xfId="35958" xr:uid="{1945E396-0BC3-4241-9205-02012903A114}"/>
    <cellStyle name="Comma 6 3 2 2 2 4" xfId="9139" xr:uid="{C66C48F9-AEFA-4242-B57E-999F42B4AE79}"/>
    <cellStyle name="Comma 6 3 2 2 2 4 2" xfId="24550" xr:uid="{795D8AC7-5137-44C6-ABDF-3BA5578306EF}"/>
    <cellStyle name="Comma 6 3 2 2 2 4 2 2" xfId="55374" xr:uid="{865603FB-FAAE-4D49-ABCF-ECD890709E78}"/>
    <cellStyle name="Comma 6 3 2 2 2 4 3" xfId="39964" xr:uid="{0905C7C9-D99B-4DDA-8661-886ACC93F915}"/>
    <cellStyle name="Comma 6 3 2 2 2 5" xfId="16741" xr:uid="{F7E1BB9C-8D3C-48DB-A36B-5E651A648F84}"/>
    <cellStyle name="Comma 6 3 2 2 2 5 2" xfId="47565" xr:uid="{467D8E3B-2482-40B6-BA11-CC2D85AC6068}"/>
    <cellStyle name="Comma 6 3 2 2 2 6" xfId="32155" xr:uid="{E43CBA4D-FA61-416C-9F3D-92302011E050}"/>
    <cellStyle name="Comma 6 3 2 2 3" xfId="1961" xr:uid="{719D96A3-691C-4D18-85D2-072E635DE9C3}"/>
    <cellStyle name="Comma 6 3 2 2 3 2" xfId="3860" xr:uid="{587ED673-1066-4B8A-93B2-7FD94725B268}"/>
    <cellStyle name="Comma 6 3 2 2 3 2 2" xfId="7663" xr:uid="{6953E4AF-66D3-4974-BED5-F56289910A9B}"/>
    <cellStyle name="Comma 6 3 2 2 3 2 2 2" xfId="15474" xr:uid="{E678EA99-39A5-49AF-B788-930486529136}"/>
    <cellStyle name="Comma 6 3 2 2 3 2 2 2 2" xfId="30885" xr:uid="{E313B69D-3555-41CA-B807-6F922B840D94}"/>
    <cellStyle name="Comma 6 3 2 2 3 2 2 2 2 2" xfId="61709" xr:uid="{99470D69-DE8F-4CD2-BCEC-B0B790E15319}"/>
    <cellStyle name="Comma 6 3 2 2 3 2 2 2 3" xfId="46299" xr:uid="{D7DD94DA-90D6-4421-87E3-45C59A442537}"/>
    <cellStyle name="Comma 6 3 2 2 3 2 2 3" xfId="23076" xr:uid="{D3EA2DE7-2243-46AC-A412-0292B31C6A6B}"/>
    <cellStyle name="Comma 6 3 2 2 3 2 2 3 2" xfId="53900" xr:uid="{57F5C18A-2BC0-4DB0-96C9-5A47522B5E4A}"/>
    <cellStyle name="Comma 6 3 2 2 3 2 2 4" xfId="38490" xr:uid="{2C142EA6-4F1A-4E65-861D-7451E6AEFE8E}"/>
    <cellStyle name="Comma 6 3 2 2 3 2 3" xfId="11671" xr:uid="{FACE2D90-B44C-412E-A73A-269D21D272F7}"/>
    <cellStyle name="Comma 6 3 2 2 3 2 3 2" xfId="27082" xr:uid="{D626F449-1579-465E-97AE-CAEFCE5239E2}"/>
    <cellStyle name="Comma 6 3 2 2 3 2 3 2 2" xfId="57906" xr:uid="{E2466596-323E-4E2A-A430-76B7AB1EF96C}"/>
    <cellStyle name="Comma 6 3 2 2 3 2 3 3" xfId="42496" xr:uid="{507D46B3-0E2A-4DDC-9731-4DCBC43C5DE0}"/>
    <cellStyle name="Comma 6 3 2 2 3 2 4" xfId="19273" xr:uid="{AFEF9937-14C7-453D-ACE0-C65DDD69D19F}"/>
    <cellStyle name="Comma 6 3 2 2 3 2 4 2" xfId="50097" xr:uid="{33B0CE9D-F1E1-4E3A-A446-2AB2EF8D498B}"/>
    <cellStyle name="Comma 6 3 2 2 3 2 5" xfId="34687" xr:uid="{3460EFB2-1A51-4400-9778-FA65FEAE2D2E}"/>
    <cellStyle name="Comma 6 3 2 2 3 3" xfId="5764" xr:uid="{B136E766-41B9-4402-AB4D-36EE71DF7D73}"/>
    <cellStyle name="Comma 6 3 2 2 3 3 2" xfId="13575" xr:uid="{9B90613D-925B-4E73-9779-2FD272D69C48}"/>
    <cellStyle name="Comma 6 3 2 2 3 3 2 2" xfId="28986" xr:uid="{8EB96704-30EC-4F08-8B71-0EDDD4DC7AE8}"/>
    <cellStyle name="Comma 6 3 2 2 3 3 2 2 2" xfId="59810" xr:uid="{C1C1AD39-F25F-44B9-A560-7868301D7CC6}"/>
    <cellStyle name="Comma 6 3 2 2 3 3 2 3" xfId="44400" xr:uid="{05AA8E92-2348-4A9D-B4A2-E0EE669F1A38}"/>
    <cellStyle name="Comma 6 3 2 2 3 3 3" xfId="21177" xr:uid="{7C178D88-0D9C-4BB3-A95D-1F3C51A278E9}"/>
    <cellStyle name="Comma 6 3 2 2 3 3 3 2" xfId="52001" xr:uid="{08F83DDB-C20A-44A3-A157-F969DAEBF8C4}"/>
    <cellStyle name="Comma 6 3 2 2 3 3 4" xfId="36591" xr:uid="{B2092497-33A4-44F1-B4AD-84E9E6980EFB}"/>
    <cellStyle name="Comma 6 3 2 2 3 4" xfId="9772" xr:uid="{FE8B23D5-0BCB-4582-AA69-82A7DDA7AE9B}"/>
    <cellStyle name="Comma 6 3 2 2 3 4 2" xfId="25183" xr:uid="{98B83529-FFE2-4BB8-A25A-5EC101423A5E}"/>
    <cellStyle name="Comma 6 3 2 2 3 4 2 2" xfId="56007" xr:uid="{A33887F4-D979-48A0-9895-E4CAD83AFA20}"/>
    <cellStyle name="Comma 6 3 2 2 3 4 3" xfId="40597" xr:uid="{9A3784FD-21EB-455C-9A4D-B1E42A0B8DFD}"/>
    <cellStyle name="Comma 6 3 2 2 3 5" xfId="17374" xr:uid="{52FECE43-B360-4FBC-BECC-9CC9F518FAEA}"/>
    <cellStyle name="Comma 6 3 2 2 3 5 2" xfId="48198" xr:uid="{448709A1-E92F-476C-83B6-9B9CD9C86833}"/>
    <cellStyle name="Comma 6 3 2 2 3 6" xfId="32788" xr:uid="{B0986565-6D51-4E3E-8BFD-FD0B92A8B051}"/>
    <cellStyle name="Comma 6 3 2 2 4" xfId="2594" xr:uid="{33E78593-F105-445B-B1DB-8F79466054EE}"/>
    <cellStyle name="Comma 6 3 2 2 4 2" xfId="6397" xr:uid="{A3E1813B-250F-45FA-BCE5-6E87F9D3AB41}"/>
    <cellStyle name="Comma 6 3 2 2 4 2 2" xfId="14208" xr:uid="{C2ADC97E-E01A-4452-9966-41847FD2BA7C}"/>
    <cellStyle name="Comma 6 3 2 2 4 2 2 2" xfId="29619" xr:uid="{50C6C2A5-D4E1-47E3-AC99-2B224B965A07}"/>
    <cellStyle name="Comma 6 3 2 2 4 2 2 2 2" xfId="60443" xr:uid="{DD04C0D6-AAD3-44B7-852F-1834693C6AAB}"/>
    <cellStyle name="Comma 6 3 2 2 4 2 2 3" xfId="45033" xr:uid="{7B0745B3-AADD-4FD9-A0FF-8F6F946A5B3C}"/>
    <cellStyle name="Comma 6 3 2 2 4 2 3" xfId="21810" xr:uid="{26C48F44-A3CF-481A-A186-F8ADDEED191C}"/>
    <cellStyle name="Comma 6 3 2 2 4 2 3 2" xfId="52634" xr:uid="{08CF0E57-C501-4CEB-8081-B0079CEE597C}"/>
    <cellStyle name="Comma 6 3 2 2 4 2 4" xfId="37224" xr:uid="{AFEF8209-AA44-4719-9BA7-15A9FAB013AA}"/>
    <cellStyle name="Comma 6 3 2 2 4 3" xfId="10405" xr:uid="{BEBF1D9C-2107-4513-81FA-4C8D9BF49534}"/>
    <cellStyle name="Comma 6 3 2 2 4 3 2" xfId="25816" xr:uid="{545CACC0-BC81-40EF-92E0-3105331397FF}"/>
    <cellStyle name="Comma 6 3 2 2 4 3 2 2" xfId="56640" xr:uid="{AFBFC105-DB71-4C0E-8950-CC0DAEE3028C}"/>
    <cellStyle name="Comma 6 3 2 2 4 3 3" xfId="41230" xr:uid="{51EACF2D-B2E9-43F3-A331-49D6B0C41368}"/>
    <cellStyle name="Comma 6 3 2 2 4 4" xfId="18007" xr:uid="{042708EE-3C6E-47AA-934C-39E0C5A3C0E2}"/>
    <cellStyle name="Comma 6 3 2 2 4 4 2" xfId="48831" xr:uid="{E7EC3029-36C7-4C68-9592-C3068329A649}"/>
    <cellStyle name="Comma 6 3 2 2 4 5" xfId="33421" xr:uid="{07405188-9F7F-40BE-9866-D6392C091960}"/>
    <cellStyle name="Comma 6 3 2 2 5" xfId="4498" xr:uid="{1C5DA72F-4CD7-41C4-9E5C-9D86D4BA7CA1}"/>
    <cellStyle name="Comma 6 3 2 2 5 2" xfId="12309" xr:uid="{2B00515D-6835-49FA-B53D-5C4B8113C90F}"/>
    <cellStyle name="Comma 6 3 2 2 5 2 2" xfId="27720" xr:uid="{DFFF8EAE-7DDC-4CE5-9209-7F8FC2E786E6}"/>
    <cellStyle name="Comma 6 3 2 2 5 2 2 2" xfId="58544" xr:uid="{011540D1-0311-45A8-9D46-F5DC1655230F}"/>
    <cellStyle name="Comma 6 3 2 2 5 2 3" xfId="43134" xr:uid="{9737A804-B34B-46A3-9EA7-400C84C619D9}"/>
    <cellStyle name="Comma 6 3 2 2 5 3" xfId="19911" xr:uid="{3527CAB3-A664-44DB-B4E1-CF59600E8C90}"/>
    <cellStyle name="Comma 6 3 2 2 5 3 2" xfId="50735" xr:uid="{EA514872-6ED7-4463-B4D2-2576FCC73CF5}"/>
    <cellStyle name="Comma 6 3 2 2 5 4" xfId="35325" xr:uid="{3448475D-38B7-4F1C-BD7F-8CA229EF942B}"/>
    <cellStyle name="Comma 6 3 2 2 6" xfId="8506" xr:uid="{9C66BAE5-74E6-4A0A-B84C-37B892D831E4}"/>
    <cellStyle name="Comma 6 3 2 2 6 2" xfId="23917" xr:uid="{20060FB1-A908-4654-B6C2-D44848FC1272}"/>
    <cellStyle name="Comma 6 3 2 2 6 2 2" xfId="54741" xr:uid="{6E36F317-3129-44A5-B3B3-F3604047F076}"/>
    <cellStyle name="Comma 6 3 2 2 6 3" xfId="39331" xr:uid="{74B9ACCA-F397-4CBD-B4EA-8CE8E3E01657}"/>
    <cellStyle name="Comma 6 3 2 2 7" xfId="16108" xr:uid="{712868FD-E907-48EF-BACA-9A22BCE59C7C}"/>
    <cellStyle name="Comma 6 3 2 2 7 2" xfId="46932" xr:uid="{6DF37157-7600-4B86-A15E-D78E03DE1203}"/>
    <cellStyle name="Comma 6 3 2 2 8" xfId="31522" xr:uid="{9D1CC89A-99F8-48E9-85BB-E857275CA85D}"/>
    <cellStyle name="Comma 6 3 2 3" xfId="486" xr:uid="{B684CA5B-53FE-41EA-ABC0-EDAB9ABCD239}"/>
    <cellStyle name="Comma 6 3 2 3 2" xfId="1119" xr:uid="{4FCE67E7-0917-4E0A-A75C-6DD35B84C3CB}"/>
    <cellStyle name="Comma 6 3 2 3 2 2" xfId="3018" xr:uid="{D154DC50-95EF-4597-AD16-03D64247F6E0}"/>
    <cellStyle name="Comma 6 3 2 3 2 2 2" xfId="6821" xr:uid="{9DBE7BB1-B698-45C3-BD80-1984C11A3FB6}"/>
    <cellStyle name="Comma 6 3 2 3 2 2 2 2" xfId="14632" xr:uid="{FA018156-C1C3-49C4-A45A-8C76955EC2BA}"/>
    <cellStyle name="Comma 6 3 2 3 2 2 2 2 2" xfId="30043" xr:uid="{F254BA32-3C0F-42A5-B59D-90158EFA44D7}"/>
    <cellStyle name="Comma 6 3 2 3 2 2 2 2 2 2" xfId="60867" xr:uid="{E1F573CC-199D-4FFF-9731-1C9C99D50E23}"/>
    <cellStyle name="Comma 6 3 2 3 2 2 2 2 3" xfId="45457" xr:uid="{E984C11C-2CEE-4300-B4B3-3020E7191FFA}"/>
    <cellStyle name="Comma 6 3 2 3 2 2 2 3" xfId="22234" xr:uid="{1F91BA3A-3D43-4756-85EF-6B305D2BF025}"/>
    <cellStyle name="Comma 6 3 2 3 2 2 2 3 2" xfId="53058" xr:uid="{FA7B73F8-216E-49AF-9CEF-41D55D1A93F2}"/>
    <cellStyle name="Comma 6 3 2 3 2 2 2 4" xfId="37648" xr:uid="{4071CA23-6164-4401-87FD-5C8BDA6CD068}"/>
    <cellStyle name="Comma 6 3 2 3 2 2 3" xfId="10829" xr:uid="{8E554A71-6ABB-45A0-8959-1306876F73EE}"/>
    <cellStyle name="Comma 6 3 2 3 2 2 3 2" xfId="26240" xr:uid="{F3932AFF-23AB-4F0D-8141-9BC50E5838EA}"/>
    <cellStyle name="Comma 6 3 2 3 2 2 3 2 2" xfId="57064" xr:uid="{CF053CB1-27A3-44E5-9A2C-6FF6944DA6F8}"/>
    <cellStyle name="Comma 6 3 2 3 2 2 3 3" xfId="41654" xr:uid="{F801D371-EDBD-4D55-8CAB-1DFAF979D647}"/>
    <cellStyle name="Comma 6 3 2 3 2 2 4" xfId="18431" xr:uid="{570C840B-BBDE-43E0-955A-F71B1EF31CB9}"/>
    <cellStyle name="Comma 6 3 2 3 2 2 4 2" xfId="49255" xr:uid="{36A39B41-C0B4-4A4C-9B2F-7803BDACD176}"/>
    <cellStyle name="Comma 6 3 2 3 2 2 5" xfId="33845" xr:uid="{C9693234-E52D-46AB-AD8D-034DC652907A}"/>
    <cellStyle name="Comma 6 3 2 3 2 3" xfId="4922" xr:uid="{4AC3C946-3A8D-419A-B6AF-2D0A04EAB721}"/>
    <cellStyle name="Comma 6 3 2 3 2 3 2" xfId="12733" xr:uid="{0048603F-6EE2-4BB8-AC30-D584B4FFCDE6}"/>
    <cellStyle name="Comma 6 3 2 3 2 3 2 2" xfId="28144" xr:uid="{3D185E00-7833-4644-B621-842EA4062154}"/>
    <cellStyle name="Comma 6 3 2 3 2 3 2 2 2" xfId="58968" xr:uid="{B1DB592E-65B6-4F88-B788-28264750287D}"/>
    <cellStyle name="Comma 6 3 2 3 2 3 2 3" xfId="43558" xr:uid="{E119A247-CD62-4640-B07D-721F0075828A}"/>
    <cellStyle name="Comma 6 3 2 3 2 3 3" xfId="20335" xr:uid="{D4EED2A0-D25A-472B-9206-9C15E49C6FB7}"/>
    <cellStyle name="Comma 6 3 2 3 2 3 3 2" xfId="51159" xr:uid="{021F5F16-D4B4-4AF4-9B33-CBD7D70B45A1}"/>
    <cellStyle name="Comma 6 3 2 3 2 3 4" xfId="35749" xr:uid="{CF3A9981-E00B-446C-9567-00F11CAF01E7}"/>
    <cellStyle name="Comma 6 3 2 3 2 4" xfId="8930" xr:uid="{83E7DA60-6321-427A-98DC-BC895D874616}"/>
    <cellStyle name="Comma 6 3 2 3 2 4 2" xfId="24341" xr:uid="{0481D3D8-A9E9-4A4B-AE5F-B4A344761F40}"/>
    <cellStyle name="Comma 6 3 2 3 2 4 2 2" xfId="55165" xr:uid="{8CE744EF-C09A-4EF3-9903-27361C411D8F}"/>
    <cellStyle name="Comma 6 3 2 3 2 4 3" xfId="39755" xr:uid="{6A13C5C1-E381-4D79-A62A-2902E786FC12}"/>
    <cellStyle name="Comma 6 3 2 3 2 5" xfId="16532" xr:uid="{E37EE641-D599-4B00-B049-3F3174CCE1EE}"/>
    <cellStyle name="Comma 6 3 2 3 2 5 2" xfId="47356" xr:uid="{9746E36B-DCAF-4CE9-901D-0C4A09897156}"/>
    <cellStyle name="Comma 6 3 2 3 2 6" xfId="31946" xr:uid="{C3EA7EB1-39AD-4918-A82D-3DAF072153D1}"/>
    <cellStyle name="Comma 6 3 2 3 3" xfId="1752" xr:uid="{6122491B-4EB9-44D5-BF43-AC10B8FF61E4}"/>
    <cellStyle name="Comma 6 3 2 3 3 2" xfId="3651" xr:uid="{E3FEC66D-BA49-4934-BF48-355FF0592415}"/>
    <cellStyle name="Comma 6 3 2 3 3 2 2" xfId="7454" xr:uid="{99677287-D635-497B-8F0C-49573ED8DC15}"/>
    <cellStyle name="Comma 6 3 2 3 3 2 2 2" xfId="15265" xr:uid="{BF29AA57-D9D7-41CC-AA2C-E531B6AB59DC}"/>
    <cellStyle name="Comma 6 3 2 3 3 2 2 2 2" xfId="30676" xr:uid="{4DF7596D-8C1E-4ABF-9E6D-0263D5786A83}"/>
    <cellStyle name="Comma 6 3 2 3 3 2 2 2 2 2" xfId="61500" xr:uid="{E9ABC975-5DB0-419B-9C06-7B9227228F2D}"/>
    <cellStyle name="Comma 6 3 2 3 3 2 2 2 3" xfId="46090" xr:uid="{B9FD08AF-3080-483D-91CA-0B557B09690C}"/>
    <cellStyle name="Comma 6 3 2 3 3 2 2 3" xfId="22867" xr:uid="{59283E7E-5254-484A-AEC1-823953C3A069}"/>
    <cellStyle name="Comma 6 3 2 3 3 2 2 3 2" xfId="53691" xr:uid="{9D420554-7A07-4C0B-A8A7-29D851A37BBC}"/>
    <cellStyle name="Comma 6 3 2 3 3 2 2 4" xfId="38281" xr:uid="{DB20EDC3-5C72-47FD-9CCA-96BF47762180}"/>
    <cellStyle name="Comma 6 3 2 3 3 2 3" xfId="11462" xr:uid="{B0925721-8CC3-4375-8C8A-A01B8D5F97D7}"/>
    <cellStyle name="Comma 6 3 2 3 3 2 3 2" xfId="26873" xr:uid="{C74E7496-3A12-4E77-8171-3C9D843A97B0}"/>
    <cellStyle name="Comma 6 3 2 3 3 2 3 2 2" xfId="57697" xr:uid="{27F90ECC-D998-4E8B-A535-59EFC647CC27}"/>
    <cellStyle name="Comma 6 3 2 3 3 2 3 3" xfId="42287" xr:uid="{52CCFC70-80CC-4FE8-B2EF-089A16AA4639}"/>
    <cellStyle name="Comma 6 3 2 3 3 2 4" xfId="19064" xr:uid="{BE7B50F2-9331-4E2F-BF1F-97B69183A38E}"/>
    <cellStyle name="Comma 6 3 2 3 3 2 4 2" xfId="49888" xr:uid="{3F8198B2-77D4-413E-A7A8-10A262649D1A}"/>
    <cellStyle name="Comma 6 3 2 3 3 2 5" xfId="34478" xr:uid="{2BA15328-C87F-4C18-9E6A-B699E46259FA}"/>
    <cellStyle name="Comma 6 3 2 3 3 3" xfId="5555" xr:uid="{4CA88654-7799-46C8-9B4A-8DF6D66B545E}"/>
    <cellStyle name="Comma 6 3 2 3 3 3 2" xfId="13366" xr:uid="{E5C5C280-9D36-4066-9A62-DB996BEF8161}"/>
    <cellStyle name="Comma 6 3 2 3 3 3 2 2" xfId="28777" xr:uid="{32828066-AF88-4690-B506-716168DA4A17}"/>
    <cellStyle name="Comma 6 3 2 3 3 3 2 2 2" xfId="59601" xr:uid="{12806C86-7471-4BF5-B8F1-ACD8DF789B66}"/>
    <cellStyle name="Comma 6 3 2 3 3 3 2 3" xfId="44191" xr:uid="{6D4FCBF5-F57D-4254-A78E-A21C5EF54F91}"/>
    <cellStyle name="Comma 6 3 2 3 3 3 3" xfId="20968" xr:uid="{2B33955B-A2FD-48E0-A0E5-0C4BBA263219}"/>
    <cellStyle name="Comma 6 3 2 3 3 3 3 2" xfId="51792" xr:uid="{CC693749-F1B9-4401-BEC6-FE9B81CFF56A}"/>
    <cellStyle name="Comma 6 3 2 3 3 3 4" xfId="36382" xr:uid="{32C573EB-4E8D-41F4-9D22-D1A3AEB22628}"/>
    <cellStyle name="Comma 6 3 2 3 3 4" xfId="9563" xr:uid="{EFE8E720-367B-45DE-BD33-EB9066C67098}"/>
    <cellStyle name="Comma 6 3 2 3 3 4 2" xfId="24974" xr:uid="{CB7C7A52-3617-479F-A245-867B14FEC461}"/>
    <cellStyle name="Comma 6 3 2 3 3 4 2 2" xfId="55798" xr:uid="{4E11994F-746C-4B51-9750-0A14436A99AC}"/>
    <cellStyle name="Comma 6 3 2 3 3 4 3" xfId="40388" xr:uid="{4BC57F55-7C01-4CE0-92F9-F47DAD68F58F}"/>
    <cellStyle name="Comma 6 3 2 3 3 5" xfId="17165" xr:uid="{23AB20A6-FA7C-485B-A198-6EB89C0AFD6C}"/>
    <cellStyle name="Comma 6 3 2 3 3 5 2" xfId="47989" xr:uid="{F6C08E63-AE8C-4A50-A007-92624989546F}"/>
    <cellStyle name="Comma 6 3 2 3 3 6" xfId="32579" xr:uid="{59DC5874-A96F-4A78-A3BF-51EC57C1C6C4}"/>
    <cellStyle name="Comma 6 3 2 3 4" xfId="2385" xr:uid="{6726496F-EC1E-4E61-9421-096F00ECF6FA}"/>
    <cellStyle name="Comma 6 3 2 3 4 2" xfId="6188" xr:uid="{17A552AA-05B4-44D6-9FE1-7E6C39B217CF}"/>
    <cellStyle name="Comma 6 3 2 3 4 2 2" xfId="13999" xr:uid="{CC0E2EBA-32DD-4620-98CE-701AE7B9A3FF}"/>
    <cellStyle name="Comma 6 3 2 3 4 2 2 2" xfId="29410" xr:uid="{9A17D6BB-2DBC-4179-9CA9-A35225740528}"/>
    <cellStyle name="Comma 6 3 2 3 4 2 2 2 2" xfId="60234" xr:uid="{4665A7C3-5078-4042-B3CD-3189C67C1D4C}"/>
    <cellStyle name="Comma 6 3 2 3 4 2 2 3" xfId="44824" xr:uid="{0DBC7883-FD7F-4EEF-93F7-E9180431DBF7}"/>
    <cellStyle name="Comma 6 3 2 3 4 2 3" xfId="21601" xr:uid="{64FB65F6-1BE5-4719-8D5E-20BD551537EA}"/>
    <cellStyle name="Comma 6 3 2 3 4 2 3 2" xfId="52425" xr:uid="{69764AB2-9E95-42C4-B82C-3F0F1AEF3B02}"/>
    <cellStyle name="Comma 6 3 2 3 4 2 4" xfId="37015" xr:uid="{644F6EED-3864-4BE6-8E32-324C252F5CF3}"/>
    <cellStyle name="Comma 6 3 2 3 4 3" xfId="10196" xr:uid="{9F25CFF8-4A28-48A2-BF47-8B976B979212}"/>
    <cellStyle name="Comma 6 3 2 3 4 3 2" xfId="25607" xr:uid="{7AF6B705-26E1-46FE-9FE1-7C9FE342E011}"/>
    <cellStyle name="Comma 6 3 2 3 4 3 2 2" xfId="56431" xr:uid="{3A8BD5CA-26B4-4713-AC04-D13715BFB356}"/>
    <cellStyle name="Comma 6 3 2 3 4 3 3" xfId="41021" xr:uid="{3B0EAA67-6CC6-4006-A653-0699C15954CC}"/>
    <cellStyle name="Comma 6 3 2 3 4 4" xfId="17798" xr:uid="{D5E08570-70DA-4101-85ED-8230A7E1866F}"/>
    <cellStyle name="Comma 6 3 2 3 4 4 2" xfId="48622" xr:uid="{39396102-69A9-4519-B7BF-A3EDE508CFF7}"/>
    <cellStyle name="Comma 6 3 2 3 4 5" xfId="33212" xr:uid="{0CEEF920-3462-4DFB-9010-1431760D0EE2}"/>
    <cellStyle name="Comma 6 3 2 3 5" xfId="4289" xr:uid="{C4AC1D1A-0FB0-4AEE-B493-BEF748DF3373}"/>
    <cellStyle name="Comma 6 3 2 3 5 2" xfId="12100" xr:uid="{0F23B7F7-547A-4CA5-BDB9-402422BD0473}"/>
    <cellStyle name="Comma 6 3 2 3 5 2 2" xfId="27511" xr:uid="{8CE018A2-0534-400F-A7D4-5BD459C5409B}"/>
    <cellStyle name="Comma 6 3 2 3 5 2 2 2" xfId="58335" xr:uid="{8CD3CBBB-8CE9-4C48-90CD-D8289E635196}"/>
    <cellStyle name="Comma 6 3 2 3 5 2 3" xfId="42925" xr:uid="{30D99631-0396-4434-B163-54CC5FC262F5}"/>
    <cellStyle name="Comma 6 3 2 3 5 3" xfId="19702" xr:uid="{53D17407-D8F7-4C4D-83B4-5302CC95E2AD}"/>
    <cellStyle name="Comma 6 3 2 3 5 3 2" xfId="50526" xr:uid="{1AEF6659-8DBC-4A7E-AADA-671F893DE21E}"/>
    <cellStyle name="Comma 6 3 2 3 5 4" xfId="35116" xr:uid="{148795D6-BE0C-4C23-B6C5-5263E2D07088}"/>
    <cellStyle name="Comma 6 3 2 3 6" xfId="8297" xr:uid="{6EEEA1E1-DEEF-46F6-BC28-582030870B41}"/>
    <cellStyle name="Comma 6 3 2 3 6 2" xfId="23708" xr:uid="{7F959703-5DF8-45EB-92E4-1131AA5C3EE5}"/>
    <cellStyle name="Comma 6 3 2 3 6 2 2" xfId="54532" xr:uid="{D2C08B65-6E5D-4359-946F-DC457056ED0D}"/>
    <cellStyle name="Comma 6 3 2 3 6 3" xfId="39122" xr:uid="{140E9C90-100D-4A8F-A8BC-339403541381}"/>
    <cellStyle name="Comma 6 3 2 3 7" xfId="15899" xr:uid="{78F45E02-ADB0-41D9-9C79-C8C818DDC305}"/>
    <cellStyle name="Comma 6 3 2 3 7 2" xfId="46723" xr:uid="{C2ABF3DD-BA63-4A47-9229-6A208DC77CBF}"/>
    <cellStyle name="Comma 6 3 2 3 8" xfId="31313" xr:uid="{94F6E974-4BF4-4096-A1DD-C72A86EA7104}"/>
    <cellStyle name="Comma 6 3 2 4" xfId="906" xr:uid="{17FF2865-F606-42B0-8C2D-A2BA1049778E}"/>
    <cellStyle name="Comma 6 3 2 4 2" xfId="2805" xr:uid="{FD16E73D-D540-4C74-B6CC-68455AEE5955}"/>
    <cellStyle name="Comma 6 3 2 4 2 2" xfId="6608" xr:uid="{E24D5CCB-91F4-4A47-BECC-2BD9C352DDCB}"/>
    <cellStyle name="Comma 6 3 2 4 2 2 2" xfId="14419" xr:uid="{EC68148C-1E50-4AEC-954D-264C29A2F2A9}"/>
    <cellStyle name="Comma 6 3 2 4 2 2 2 2" xfId="29830" xr:uid="{4B675CDA-9598-4A80-82AA-8FF85D1CF321}"/>
    <cellStyle name="Comma 6 3 2 4 2 2 2 2 2" xfId="60654" xr:uid="{07C221F8-41A9-4A20-8D25-C18E338172B3}"/>
    <cellStyle name="Comma 6 3 2 4 2 2 2 3" xfId="45244" xr:uid="{BAD62FD9-1ECC-4DCF-BC77-3E465A18B3B1}"/>
    <cellStyle name="Comma 6 3 2 4 2 2 3" xfId="22021" xr:uid="{1EA578CF-F22B-49E8-AA2C-3B21369BC4BB}"/>
    <cellStyle name="Comma 6 3 2 4 2 2 3 2" xfId="52845" xr:uid="{9BB0E1E6-A948-44A5-99C7-39BDD7E6A116}"/>
    <cellStyle name="Comma 6 3 2 4 2 2 4" xfId="37435" xr:uid="{896C42EC-2A63-4521-A7A1-A849FCDEDC06}"/>
    <cellStyle name="Comma 6 3 2 4 2 3" xfId="10616" xr:uid="{4D2E96EA-2ECF-4A9C-A4DF-BB9C98D9639B}"/>
    <cellStyle name="Comma 6 3 2 4 2 3 2" xfId="26027" xr:uid="{B1EAA33E-7D1C-4AC7-A142-D4240FF1677B}"/>
    <cellStyle name="Comma 6 3 2 4 2 3 2 2" xfId="56851" xr:uid="{A768CE69-346F-40C6-8BC2-0806F3CCD5FD}"/>
    <cellStyle name="Comma 6 3 2 4 2 3 3" xfId="41441" xr:uid="{A271F55F-9FE4-453B-8297-AC8B3F13F5CC}"/>
    <cellStyle name="Comma 6 3 2 4 2 4" xfId="18218" xr:uid="{DAF4B547-BBBF-4CF2-9F82-E0725CADCBD3}"/>
    <cellStyle name="Comma 6 3 2 4 2 4 2" xfId="49042" xr:uid="{695577DC-FE4C-4FE5-A283-4C8D5B344EF6}"/>
    <cellStyle name="Comma 6 3 2 4 2 5" xfId="33632" xr:uid="{7E9E3903-EE4D-49F7-89CC-56E50D4632F9}"/>
    <cellStyle name="Comma 6 3 2 4 3" xfId="4709" xr:uid="{984EF9C0-2260-4C59-883B-6160CEDA17DA}"/>
    <cellStyle name="Comma 6 3 2 4 3 2" xfId="12520" xr:uid="{24A88DE6-AF0C-4C8A-AEF7-3735227E9A2C}"/>
    <cellStyle name="Comma 6 3 2 4 3 2 2" xfId="27931" xr:uid="{6C595E3E-48C7-43AB-BFF6-7C039E9C6D2F}"/>
    <cellStyle name="Comma 6 3 2 4 3 2 2 2" xfId="58755" xr:uid="{3D2A4C2A-07C1-447C-821D-4FDFA1E8E913}"/>
    <cellStyle name="Comma 6 3 2 4 3 2 3" xfId="43345" xr:uid="{87ABC33C-FC24-4366-B47A-1C5E9AE16B37}"/>
    <cellStyle name="Comma 6 3 2 4 3 3" xfId="20122" xr:uid="{D67FF65D-8928-4FC2-B656-F0275FBB7CA7}"/>
    <cellStyle name="Comma 6 3 2 4 3 3 2" xfId="50946" xr:uid="{ED4DBC54-6F22-47B1-AF8C-2DCD8D6911D6}"/>
    <cellStyle name="Comma 6 3 2 4 3 4" xfId="35536" xr:uid="{A5E42C16-B4A6-46EE-84E0-92DB6EBED2EF}"/>
    <cellStyle name="Comma 6 3 2 4 4" xfId="8717" xr:uid="{97D7F2C4-D25D-4122-B704-374E0549B436}"/>
    <cellStyle name="Comma 6 3 2 4 4 2" xfId="24128" xr:uid="{A73D2977-041D-48D2-BE65-AACCE972D3CB}"/>
    <cellStyle name="Comma 6 3 2 4 4 2 2" xfId="54952" xr:uid="{E52A4511-6ABC-4F79-B6A5-7EF4AEECB4F0}"/>
    <cellStyle name="Comma 6 3 2 4 4 3" xfId="39542" xr:uid="{71F8F72E-8472-409B-8177-9004B7ECA118}"/>
    <cellStyle name="Comma 6 3 2 4 5" xfId="16319" xr:uid="{E8479A95-665E-4F67-AB0D-0513B57DDE02}"/>
    <cellStyle name="Comma 6 3 2 4 5 2" xfId="47143" xr:uid="{298B501B-410A-4EF0-A22B-DE0D09D5E555}"/>
    <cellStyle name="Comma 6 3 2 4 6" xfId="31733" xr:uid="{CCD4897A-A223-436E-8FFA-7F846603A9B1}"/>
    <cellStyle name="Comma 6 3 2 5" xfId="1539" xr:uid="{BCF1E594-9C34-41CE-AD04-233B113C2D27}"/>
    <cellStyle name="Comma 6 3 2 5 2" xfId="3438" xr:uid="{1881A5BF-4A96-4E46-A3FB-CBBFDAEFC542}"/>
    <cellStyle name="Comma 6 3 2 5 2 2" xfId="7241" xr:uid="{7566C29D-478C-4E05-A6B8-F7D8CFF315A7}"/>
    <cellStyle name="Comma 6 3 2 5 2 2 2" xfId="15052" xr:uid="{340C1380-F308-4E4A-80B0-1A2D1FD0715E}"/>
    <cellStyle name="Comma 6 3 2 5 2 2 2 2" xfId="30463" xr:uid="{8B96A754-D5B9-433B-9EEE-C4503C5B173F}"/>
    <cellStyle name="Comma 6 3 2 5 2 2 2 2 2" xfId="61287" xr:uid="{9EB73C4A-013D-43E1-951B-487D419FE99F}"/>
    <cellStyle name="Comma 6 3 2 5 2 2 2 3" xfId="45877" xr:uid="{9C816A9F-8CC4-48FE-9F7B-E65BCF811885}"/>
    <cellStyle name="Comma 6 3 2 5 2 2 3" xfId="22654" xr:uid="{A4A676DE-5427-41C8-A932-AA0AC4CDC640}"/>
    <cellStyle name="Comma 6 3 2 5 2 2 3 2" xfId="53478" xr:uid="{5E9C694A-8432-4263-9889-43373351CFC7}"/>
    <cellStyle name="Comma 6 3 2 5 2 2 4" xfId="38068" xr:uid="{CC46C836-D482-4170-A622-F3079BEEB1BE}"/>
    <cellStyle name="Comma 6 3 2 5 2 3" xfId="11249" xr:uid="{5B911205-9382-46D3-84AB-A2603945A261}"/>
    <cellStyle name="Comma 6 3 2 5 2 3 2" xfId="26660" xr:uid="{7899D8C5-8DE4-455A-B131-F6CA07811EC7}"/>
    <cellStyle name="Comma 6 3 2 5 2 3 2 2" xfId="57484" xr:uid="{74D50E30-70E8-4A0A-BD34-275EF38E22ED}"/>
    <cellStyle name="Comma 6 3 2 5 2 3 3" xfId="42074" xr:uid="{585F0267-5F99-4DA9-8FB4-4A8C1A5D25A9}"/>
    <cellStyle name="Comma 6 3 2 5 2 4" xfId="18851" xr:uid="{F919F30F-2B52-43E9-BA59-C2D926A85CF7}"/>
    <cellStyle name="Comma 6 3 2 5 2 4 2" xfId="49675" xr:uid="{821953C2-97CF-48BA-900E-4D9F077D6ECE}"/>
    <cellStyle name="Comma 6 3 2 5 2 5" xfId="34265" xr:uid="{4628AA55-8B6A-40E4-BFDF-0C15D542DA4C}"/>
    <cellStyle name="Comma 6 3 2 5 3" xfId="5342" xr:uid="{35870FD9-1464-427B-9591-21C0360A7734}"/>
    <cellStyle name="Comma 6 3 2 5 3 2" xfId="13153" xr:uid="{EE46934A-D6CA-415B-B6A8-1CBB73F74682}"/>
    <cellStyle name="Comma 6 3 2 5 3 2 2" xfId="28564" xr:uid="{252784C2-0E62-4CEE-A5E4-63FAC1CECEE4}"/>
    <cellStyle name="Comma 6 3 2 5 3 2 2 2" xfId="59388" xr:uid="{3E004667-E695-4126-B8A3-556F1C095DD9}"/>
    <cellStyle name="Comma 6 3 2 5 3 2 3" xfId="43978" xr:uid="{43E91889-3A99-456A-B203-CB0EA184AA07}"/>
    <cellStyle name="Comma 6 3 2 5 3 3" xfId="20755" xr:uid="{ABE2DB33-F449-4A8E-AEA3-A775CA486A95}"/>
    <cellStyle name="Comma 6 3 2 5 3 3 2" xfId="51579" xr:uid="{4FFB737C-45C8-4A14-80EA-49F66B0D9E6F}"/>
    <cellStyle name="Comma 6 3 2 5 3 4" xfId="36169" xr:uid="{5EDF6DA2-48F6-4F3D-AC6F-F76177AF5108}"/>
    <cellStyle name="Comma 6 3 2 5 4" xfId="9350" xr:uid="{AA6CF3BE-CEFD-497B-A23D-3083D6A63FE9}"/>
    <cellStyle name="Comma 6 3 2 5 4 2" xfId="24761" xr:uid="{60C23BBA-716D-4784-9FD8-FA48628EE7E6}"/>
    <cellStyle name="Comma 6 3 2 5 4 2 2" xfId="55585" xr:uid="{41E6F4EC-CF82-425F-9C3B-78FCCC6A9975}"/>
    <cellStyle name="Comma 6 3 2 5 4 3" xfId="40175" xr:uid="{A7BEF655-6379-477F-9120-89370182886D}"/>
    <cellStyle name="Comma 6 3 2 5 5" xfId="16952" xr:uid="{09EC5D81-BC7A-4B4E-98C8-F70A58650DDF}"/>
    <cellStyle name="Comma 6 3 2 5 5 2" xfId="47776" xr:uid="{71616BB9-8E38-4DC1-922B-F909B68E9FE8}"/>
    <cellStyle name="Comma 6 3 2 5 6" xfId="32366" xr:uid="{9014BF84-198A-411A-899F-57E40AEAC0CE}"/>
    <cellStyle name="Comma 6 3 2 6" xfId="2172" xr:uid="{2CC73681-CA32-413D-AB4C-F69F512C17A6}"/>
    <cellStyle name="Comma 6 3 2 6 2" xfId="5975" xr:uid="{11AA0A18-960F-43F6-B46B-807F437F7806}"/>
    <cellStyle name="Comma 6 3 2 6 2 2" xfId="13786" xr:uid="{F4E880F4-91A2-4954-B48A-31C3432C7A56}"/>
    <cellStyle name="Comma 6 3 2 6 2 2 2" xfId="29197" xr:uid="{E2CF963C-80DC-400D-89F9-906506E1F532}"/>
    <cellStyle name="Comma 6 3 2 6 2 2 2 2" xfId="60021" xr:uid="{E675C396-E61D-457A-B254-E9C368D816CD}"/>
    <cellStyle name="Comma 6 3 2 6 2 2 3" xfId="44611" xr:uid="{24798813-37A3-423B-BD43-7FB7E1B0240A}"/>
    <cellStyle name="Comma 6 3 2 6 2 3" xfId="21388" xr:uid="{D4A7E492-1143-4FC0-AE06-1CF03880E701}"/>
    <cellStyle name="Comma 6 3 2 6 2 3 2" xfId="52212" xr:uid="{51C4FC87-28E6-47CD-9294-7DFA9F5231C7}"/>
    <cellStyle name="Comma 6 3 2 6 2 4" xfId="36802" xr:uid="{D089F390-5491-4671-889C-BF1C5F8AC929}"/>
    <cellStyle name="Comma 6 3 2 6 3" xfId="9983" xr:uid="{BE5D2243-6433-43C1-AD71-034C98A5472B}"/>
    <cellStyle name="Comma 6 3 2 6 3 2" xfId="25394" xr:uid="{32DC798B-67F5-417D-962D-443FD072EF78}"/>
    <cellStyle name="Comma 6 3 2 6 3 2 2" xfId="56218" xr:uid="{1E73DEA3-0736-40FE-99A1-7169D701B0B3}"/>
    <cellStyle name="Comma 6 3 2 6 3 3" xfId="40808" xr:uid="{E51B8943-53EB-40D2-8EE1-15EB84D303DA}"/>
    <cellStyle name="Comma 6 3 2 6 4" xfId="17585" xr:uid="{6B36DFDB-C742-452D-987E-2A94E438DC62}"/>
    <cellStyle name="Comma 6 3 2 6 4 2" xfId="48409" xr:uid="{FD9A6729-54D8-4A83-B91C-9DDE0AFA099E}"/>
    <cellStyle name="Comma 6 3 2 6 5" xfId="32999" xr:uid="{0665ABE7-23B9-4AFE-B681-6F8DCFF20961}"/>
    <cellStyle name="Comma 6 3 2 7" xfId="4076" xr:uid="{ECE68952-DE8F-4CFC-BE7E-9491C9E7424F}"/>
    <cellStyle name="Comma 6 3 2 7 2" xfId="11887" xr:uid="{CB8053F0-8C99-4015-99CA-1850331136FA}"/>
    <cellStyle name="Comma 6 3 2 7 2 2" xfId="27298" xr:uid="{672211A1-DB99-4FB2-875B-CE70E7213F83}"/>
    <cellStyle name="Comma 6 3 2 7 2 2 2" xfId="58122" xr:uid="{FBB6D9D9-7978-4F9A-A280-5B6EFBFC3B9D}"/>
    <cellStyle name="Comma 6 3 2 7 2 3" xfId="42712" xr:uid="{6BC5F0FD-DE91-418B-B447-2048AFA26C81}"/>
    <cellStyle name="Comma 6 3 2 7 3" xfId="19489" xr:uid="{E8162430-B7B4-43FC-9840-EA2D0B710176}"/>
    <cellStyle name="Comma 6 3 2 7 3 2" xfId="50313" xr:uid="{A4286CC1-1D73-450E-AC31-9BA5F722FE72}"/>
    <cellStyle name="Comma 6 3 2 7 4" xfId="34903" xr:uid="{C5670E03-A44D-47B6-A030-3FA09AA97983}"/>
    <cellStyle name="Comma 6 3 2 8" xfId="8084" xr:uid="{78255E87-A37D-4C2C-AEC4-62C4CB0D5963}"/>
    <cellStyle name="Comma 6 3 2 8 2" xfId="23495" xr:uid="{4B5858D3-6D9F-4665-9F83-FAA100C3B078}"/>
    <cellStyle name="Comma 6 3 2 8 2 2" xfId="54319" xr:uid="{CCD32F27-12F1-4D14-9894-25DCD521DA1A}"/>
    <cellStyle name="Comma 6 3 2 8 3" xfId="38909" xr:uid="{BD76059C-6579-4F9A-8F0B-911B5F7F492A}"/>
    <cellStyle name="Comma 6 3 2 9" xfId="7875" xr:uid="{D3B1FCA0-AD01-43D8-90B6-F073ABB9C441}"/>
    <cellStyle name="Comma 6 3 2 9 2" xfId="23286" xr:uid="{2F78ECDF-BB1B-48F5-919B-78782135F619}"/>
    <cellStyle name="Comma 6 3 2 9 2 2" xfId="54110" xr:uid="{3CC4EA10-6F09-416E-A76F-517FD9904E7B}"/>
    <cellStyle name="Comma 6 3 2 9 3" xfId="38700" xr:uid="{13D06484-ED1C-40B3-B7E4-1865C007214E}"/>
    <cellStyle name="Comma 6 3 3" xfId="613" xr:uid="{EA33E0A9-2495-469A-AEFB-6C2611904746}"/>
    <cellStyle name="Comma 6 3 3 2" xfId="1246" xr:uid="{FB9DFC76-FD29-4549-9FB7-5F903BF23195}"/>
    <cellStyle name="Comma 6 3 3 2 2" xfId="3145" xr:uid="{8D931FD3-D5D3-4E36-B207-01AEB9110F1F}"/>
    <cellStyle name="Comma 6 3 3 2 2 2" xfId="6948" xr:uid="{3AABD13D-D42C-466C-8F64-3C5593831952}"/>
    <cellStyle name="Comma 6 3 3 2 2 2 2" xfId="14759" xr:uid="{88451534-064C-43D6-9AF9-E9DD9B63D140}"/>
    <cellStyle name="Comma 6 3 3 2 2 2 2 2" xfId="30170" xr:uid="{86EEB236-6C18-4CB0-94F8-F6274F9819DE}"/>
    <cellStyle name="Comma 6 3 3 2 2 2 2 2 2" xfId="60994" xr:uid="{78F2211A-EF99-482D-977C-B8701A271CD3}"/>
    <cellStyle name="Comma 6 3 3 2 2 2 2 3" xfId="45584" xr:uid="{0562E2DA-6FBD-4EB0-A759-6734700A441C}"/>
    <cellStyle name="Comma 6 3 3 2 2 2 3" xfId="22361" xr:uid="{7ECD04CF-DA8B-45A0-A1F9-CFC55F5A24E4}"/>
    <cellStyle name="Comma 6 3 3 2 2 2 3 2" xfId="53185" xr:uid="{42F0F40D-4F53-437D-ADAA-BBD21B9F1D34}"/>
    <cellStyle name="Comma 6 3 3 2 2 2 4" xfId="37775" xr:uid="{86C595D8-0AF0-496A-AF04-3A4D5745ADAE}"/>
    <cellStyle name="Comma 6 3 3 2 2 3" xfId="10956" xr:uid="{F3A24597-C951-4043-80DC-0A41C1E657BC}"/>
    <cellStyle name="Comma 6 3 3 2 2 3 2" xfId="26367" xr:uid="{54762EEB-8185-4050-98F2-9FF2093021C0}"/>
    <cellStyle name="Comma 6 3 3 2 2 3 2 2" xfId="57191" xr:uid="{91981B36-4195-46B1-B5D6-58696C7E1A89}"/>
    <cellStyle name="Comma 6 3 3 2 2 3 3" xfId="41781" xr:uid="{8A143EA6-A829-4B0A-A51A-33D308254548}"/>
    <cellStyle name="Comma 6 3 3 2 2 4" xfId="18558" xr:uid="{0722EC44-D2A8-433A-87D8-0F76B7229E55}"/>
    <cellStyle name="Comma 6 3 3 2 2 4 2" xfId="49382" xr:uid="{B32A7CF4-1E2C-484B-8600-1BE263AE5B8E}"/>
    <cellStyle name="Comma 6 3 3 2 2 5" xfId="33972" xr:uid="{93FE3FF1-8B13-4EDE-9149-4218540DF7DC}"/>
    <cellStyle name="Comma 6 3 3 2 3" xfId="5049" xr:uid="{181C9CBC-CBC7-49F3-A91A-B57F9433026A}"/>
    <cellStyle name="Comma 6 3 3 2 3 2" xfId="12860" xr:uid="{A4C13FCE-9900-4AAF-BA91-472A2F8DECDE}"/>
    <cellStyle name="Comma 6 3 3 2 3 2 2" xfId="28271" xr:uid="{011DAFD0-9F75-4A03-88BD-A30C6248F1C4}"/>
    <cellStyle name="Comma 6 3 3 2 3 2 2 2" xfId="59095" xr:uid="{CDFCEF48-4F31-460F-8F2E-7FFD90A5171B}"/>
    <cellStyle name="Comma 6 3 3 2 3 2 3" xfId="43685" xr:uid="{0CCCDB02-A7EF-4B0A-B30E-C76CA321E43F}"/>
    <cellStyle name="Comma 6 3 3 2 3 3" xfId="20462" xr:uid="{26019F87-76EC-4FA8-8A45-8408CD1AD2B3}"/>
    <cellStyle name="Comma 6 3 3 2 3 3 2" xfId="51286" xr:uid="{BD51916C-1B67-4E90-A944-08B306080A3D}"/>
    <cellStyle name="Comma 6 3 3 2 3 4" xfId="35876" xr:uid="{6365DF55-DD93-42E6-9606-02D8086FB2E8}"/>
    <cellStyle name="Comma 6 3 3 2 4" xfId="9057" xr:uid="{C83DAD0A-D197-4774-AC94-F7F18354D87E}"/>
    <cellStyle name="Comma 6 3 3 2 4 2" xfId="24468" xr:uid="{CE29532E-6936-426F-B31A-807CF14C21C7}"/>
    <cellStyle name="Comma 6 3 3 2 4 2 2" xfId="55292" xr:uid="{C91BFAB1-21A8-43E9-9E9B-693499FD01B9}"/>
    <cellStyle name="Comma 6 3 3 2 4 3" xfId="39882" xr:uid="{8DC14DA1-7235-43C8-B12E-34980DBCC26D}"/>
    <cellStyle name="Comma 6 3 3 2 5" xfId="16659" xr:uid="{97FD46AA-579B-40E5-8CD6-44EA0B572AC3}"/>
    <cellStyle name="Comma 6 3 3 2 5 2" xfId="47483" xr:uid="{C6E70838-AFEA-4B50-8271-EABE7F88C0F7}"/>
    <cellStyle name="Comma 6 3 3 2 6" xfId="32073" xr:uid="{2ADEAEA3-C36A-45D1-94BA-B993B636E99C}"/>
    <cellStyle name="Comma 6 3 3 3" xfId="1879" xr:uid="{A009E555-9C7E-43D0-8E8E-35C686C1A9C5}"/>
    <cellStyle name="Comma 6 3 3 3 2" xfId="3778" xr:uid="{6374F2A6-92B5-4798-8C36-29E1336F15E6}"/>
    <cellStyle name="Comma 6 3 3 3 2 2" xfId="7581" xr:uid="{851FACBB-4EC4-4ED8-9178-FE6018134D90}"/>
    <cellStyle name="Comma 6 3 3 3 2 2 2" xfId="15392" xr:uid="{8A2F78C6-A81E-4FD2-BFE4-6196A70114C7}"/>
    <cellStyle name="Comma 6 3 3 3 2 2 2 2" xfId="30803" xr:uid="{CD1F771D-1BCF-436B-818E-43F891F00DF5}"/>
    <cellStyle name="Comma 6 3 3 3 2 2 2 2 2" xfId="61627" xr:uid="{2AFA95EE-76C8-401F-A7E3-B47F85727CF0}"/>
    <cellStyle name="Comma 6 3 3 3 2 2 2 3" xfId="46217" xr:uid="{B03A0E25-B388-4EDF-A4B6-75E67E410069}"/>
    <cellStyle name="Comma 6 3 3 3 2 2 3" xfId="22994" xr:uid="{790278C6-1142-4A0A-917A-E82D6965B440}"/>
    <cellStyle name="Comma 6 3 3 3 2 2 3 2" xfId="53818" xr:uid="{B0204438-A2D6-434E-8E69-4E7B69129802}"/>
    <cellStyle name="Comma 6 3 3 3 2 2 4" xfId="38408" xr:uid="{3C4E332A-A899-40DC-882E-837D74B2A286}"/>
    <cellStyle name="Comma 6 3 3 3 2 3" xfId="11589" xr:uid="{0D4E580B-0729-4A99-A790-CA6D07C276EF}"/>
    <cellStyle name="Comma 6 3 3 3 2 3 2" xfId="27000" xr:uid="{9EB24B76-50B7-4075-8E8B-4E5A23577A53}"/>
    <cellStyle name="Comma 6 3 3 3 2 3 2 2" xfId="57824" xr:uid="{C44E7513-4499-4E73-85D9-F5F7D03EF0F1}"/>
    <cellStyle name="Comma 6 3 3 3 2 3 3" xfId="42414" xr:uid="{D188ED09-F715-462D-A2A0-B383461D832E}"/>
    <cellStyle name="Comma 6 3 3 3 2 4" xfId="19191" xr:uid="{F181E679-6B08-47B9-8EB8-7EB0CA768747}"/>
    <cellStyle name="Comma 6 3 3 3 2 4 2" xfId="50015" xr:uid="{A8DD128D-39B9-495D-AF7A-FC7E2FE5D3EC}"/>
    <cellStyle name="Comma 6 3 3 3 2 5" xfId="34605" xr:uid="{FF91B304-7238-4B71-A6A5-DE0BA19B6D1D}"/>
    <cellStyle name="Comma 6 3 3 3 3" xfId="5682" xr:uid="{46E90CD6-3D69-4020-8A64-3098DAD272F9}"/>
    <cellStyle name="Comma 6 3 3 3 3 2" xfId="13493" xr:uid="{DFAFDB51-B5C8-4941-B619-F75D2735C5B8}"/>
    <cellStyle name="Comma 6 3 3 3 3 2 2" xfId="28904" xr:uid="{EC0F8199-7162-4809-A224-4E82AFDCC927}"/>
    <cellStyle name="Comma 6 3 3 3 3 2 2 2" xfId="59728" xr:uid="{2457D21C-3B3B-46EF-A49B-FFA08479CB92}"/>
    <cellStyle name="Comma 6 3 3 3 3 2 3" xfId="44318" xr:uid="{3FA4FFD6-9480-4782-AD47-B1A20EC7179C}"/>
    <cellStyle name="Comma 6 3 3 3 3 3" xfId="21095" xr:uid="{45C8F754-C75A-4EAC-BFF3-60AE330D40BB}"/>
    <cellStyle name="Comma 6 3 3 3 3 3 2" xfId="51919" xr:uid="{C6E30882-032C-45BF-BCA9-BE868D492A2F}"/>
    <cellStyle name="Comma 6 3 3 3 3 4" xfId="36509" xr:uid="{A59136EB-FEC6-4ADB-85C2-839EF73EA5D1}"/>
    <cellStyle name="Comma 6 3 3 3 4" xfId="9690" xr:uid="{DB6DDB92-9483-4373-842C-E9835FB9FB3C}"/>
    <cellStyle name="Comma 6 3 3 3 4 2" xfId="25101" xr:uid="{995B37C2-A1EE-42F8-A079-2309CBF54A35}"/>
    <cellStyle name="Comma 6 3 3 3 4 2 2" xfId="55925" xr:uid="{0AEC0E81-B439-4416-9822-8FDDA241360B}"/>
    <cellStyle name="Comma 6 3 3 3 4 3" xfId="40515" xr:uid="{0032746E-8F98-45FD-ACCB-52E12EA112B1}"/>
    <cellStyle name="Comma 6 3 3 3 5" xfId="17292" xr:uid="{A789397E-A3B3-45C9-B6F6-D9CED7FAD184}"/>
    <cellStyle name="Comma 6 3 3 3 5 2" xfId="48116" xr:uid="{3A709351-1BBE-4C91-A779-1E822319D7B8}"/>
    <cellStyle name="Comma 6 3 3 3 6" xfId="32706" xr:uid="{7343341D-776D-47B9-9B94-96AC9E170B87}"/>
    <cellStyle name="Comma 6 3 3 4" xfId="2512" xr:uid="{E1448421-1182-4486-B6B8-EF6AC024EA73}"/>
    <cellStyle name="Comma 6 3 3 4 2" xfId="6315" xr:uid="{F462DED0-17BC-45CD-8B2B-FCF7C9B96322}"/>
    <cellStyle name="Comma 6 3 3 4 2 2" xfId="14126" xr:uid="{C38145AD-72E9-4123-B372-F3E490DD5E4C}"/>
    <cellStyle name="Comma 6 3 3 4 2 2 2" xfId="29537" xr:uid="{E266A320-A4D7-4752-9830-336726D6E0F7}"/>
    <cellStyle name="Comma 6 3 3 4 2 2 2 2" xfId="60361" xr:uid="{741E9C49-5F1B-415B-BDFC-E120E553E02F}"/>
    <cellStyle name="Comma 6 3 3 4 2 2 3" xfId="44951" xr:uid="{F28A3FC2-CFF2-4A4F-AF4A-0A8AC47AE728}"/>
    <cellStyle name="Comma 6 3 3 4 2 3" xfId="21728" xr:uid="{CB9D1F65-9982-44CE-8D1C-8EFE3B9C775A}"/>
    <cellStyle name="Comma 6 3 3 4 2 3 2" xfId="52552" xr:uid="{4E548481-3F9C-4D1A-873D-E50E6E689762}"/>
    <cellStyle name="Comma 6 3 3 4 2 4" xfId="37142" xr:uid="{F28DC6B5-030B-4AEF-ACBE-C6CA3A621297}"/>
    <cellStyle name="Comma 6 3 3 4 3" xfId="10323" xr:uid="{E7195FAA-ED08-4507-981A-DD301A554BCA}"/>
    <cellStyle name="Comma 6 3 3 4 3 2" xfId="25734" xr:uid="{91B23714-B145-4DBC-A544-08169326AF08}"/>
    <cellStyle name="Comma 6 3 3 4 3 2 2" xfId="56558" xr:uid="{8DA88183-2527-46AB-B880-34DA43CBE1F6}"/>
    <cellStyle name="Comma 6 3 3 4 3 3" xfId="41148" xr:uid="{BC491C9C-B5CF-4EA8-81D3-AFC5867CFDF8}"/>
    <cellStyle name="Comma 6 3 3 4 4" xfId="17925" xr:uid="{A741256C-7E1C-4F71-9CED-4C7695651283}"/>
    <cellStyle name="Comma 6 3 3 4 4 2" xfId="48749" xr:uid="{4AF49D8A-735C-4E87-BC30-3C62538CFF0F}"/>
    <cellStyle name="Comma 6 3 3 4 5" xfId="33339" xr:uid="{3FE0019C-31E8-407C-BC58-21D5921A2370}"/>
    <cellStyle name="Comma 6 3 3 5" xfId="4416" xr:uid="{4619A02D-7059-4CE4-9D6C-FEB88CBFB396}"/>
    <cellStyle name="Comma 6 3 3 5 2" xfId="12227" xr:uid="{A29EEEF6-2DB6-42ED-BFBA-5241E5A71B9F}"/>
    <cellStyle name="Comma 6 3 3 5 2 2" xfId="27638" xr:uid="{8F7F790C-E95C-4EEA-B063-7FA90418756A}"/>
    <cellStyle name="Comma 6 3 3 5 2 2 2" xfId="58462" xr:uid="{CC67B8DB-7592-437F-B5F5-CB3497E998A4}"/>
    <cellStyle name="Comma 6 3 3 5 2 3" xfId="43052" xr:uid="{D2F87933-E171-486B-B4BF-A743BFD00BA8}"/>
    <cellStyle name="Comma 6 3 3 5 3" xfId="19829" xr:uid="{278CF851-6774-4F97-928C-C53792BC18D4}"/>
    <cellStyle name="Comma 6 3 3 5 3 2" xfId="50653" xr:uid="{5745C2D0-9FDA-43A6-88A6-AA0FE85BC5C8}"/>
    <cellStyle name="Comma 6 3 3 5 4" xfId="35243" xr:uid="{073137DC-15BD-4BCE-80B4-B1AF1F7A0D78}"/>
    <cellStyle name="Comma 6 3 3 6" xfId="8424" xr:uid="{87DCD41B-C9BC-486A-82F1-19316E85E602}"/>
    <cellStyle name="Comma 6 3 3 6 2" xfId="23835" xr:uid="{46C4FC3F-8D38-4274-B399-5B43623DD606}"/>
    <cellStyle name="Comma 6 3 3 6 2 2" xfId="54659" xr:uid="{D9C3D643-BADF-49BC-A514-7EDC51CBA703}"/>
    <cellStyle name="Comma 6 3 3 6 3" xfId="39249" xr:uid="{FB636090-0BF5-48F6-B36D-597E9A263FEC}"/>
    <cellStyle name="Comma 6 3 3 7" xfId="16026" xr:uid="{19ECC650-148B-4866-B1DC-3021F1B81825}"/>
    <cellStyle name="Comma 6 3 3 7 2" xfId="46850" xr:uid="{4A531356-0BBF-43FE-8C60-6CECFD985505}"/>
    <cellStyle name="Comma 6 3 3 8" xfId="31440" xr:uid="{E02E4357-392F-4514-8799-A6BBADF2CB64}"/>
    <cellStyle name="Comma 6 3 4" xfId="404" xr:uid="{DEBD9CF2-10DF-42A3-80B0-9015CBFD2FB1}"/>
    <cellStyle name="Comma 6 3 4 2" xfId="1037" xr:uid="{4FAE6733-1A34-45D1-A30A-9D9106E9D9B3}"/>
    <cellStyle name="Comma 6 3 4 2 2" xfId="2936" xr:uid="{7619B262-D45F-4821-96AB-15CA3B01B0FD}"/>
    <cellStyle name="Comma 6 3 4 2 2 2" xfId="6739" xr:uid="{8B940B6D-D560-4F73-A4A9-CEDF9C67D726}"/>
    <cellStyle name="Comma 6 3 4 2 2 2 2" xfId="14550" xr:uid="{CC3FDB29-9494-45C5-ABB2-73DF24C1EE2B}"/>
    <cellStyle name="Comma 6 3 4 2 2 2 2 2" xfId="29961" xr:uid="{F683DE41-B0FC-413B-B08A-2D786AAEDEC9}"/>
    <cellStyle name="Comma 6 3 4 2 2 2 2 2 2" xfId="60785" xr:uid="{03DEFB1D-4355-4AE9-A4FC-B8F8A12B5444}"/>
    <cellStyle name="Comma 6 3 4 2 2 2 2 3" xfId="45375" xr:uid="{69330831-8E88-4372-BAFA-F4F0AC219906}"/>
    <cellStyle name="Comma 6 3 4 2 2 2 3" xfId="22152" xr:uid="{6865811B-65B8-4DE4-A56F-C5E6C0A31EEA}"/>
    <cellStyle name="Comma 6 3 4 2 2 2 3 2" xfId="52976" xr:uid="{8F9D2CC5-5FDC-4C14-926F-F0723EBABA12}"/>
    <cellStyle name="Comma 6 3 4 2 2 2 4" xfId="37566" xr:uid="{861982A1-961F-49B6-A520-9531604FA897}"/>
    <cellStyle name="Comma 6 3 4 2 2 3" xfId="10747" xr:uid="{868E1D2A-7DAB-4713-B271-6A48B548993E}"/>
    <cellStyle name="Comma 6 3 4 2 2 3 2" xfId="26158" xr:uid="{899608B5-BB80-4A2D-BE7E-41E6023D16B9}"/>
    <cellStyle name="Comma 6 3 4 2 2 3 2 2" xfId="56982" xr:uid="{9F9FDC42-8D5C-49E6-9E38-36CC0309BD73}"/>
    <cellStyle name="Comma 6 3 4 2 2 3 3" xfId="41572" xr:uid="{A4B579CC-4E65-41D1-AA4E-FACFA60F5BFC}"/>
    <cellStyle name="Comma 6 3 4 2 2 4" xfId="18349" xr:uid="{08AF8869-18B3-4179-8884-457870463B12}"/>
    <cellStyle name="Comma 6 3 4 2 2 4 2" xfId="49173" xr:uid="{E6D47418-6F27-4AB7-B1B2-17A5DDB624F6}"/>
    <cellStyle name="Comma 6 3 4 2 2 5" xfId="33763" xr:uid="{7989ED74-9827-4164-BA0C-A8F7C46B5D9F}"/>
    <cellStyle name="Comma 6 3 4 2 3" xfId="4840" xr:uid="{045FD9F3-61EC-4532-81F0-BA402BADBDFD}"/>
    <cellStyle name="Comma 6 3 4 2 3 2" xfId="12651" xr:uid="{1DE7CFF7-6BDF-4AF0-8DEA-752129CA4DB8}"/>
    <cellStyle name="Comma 6 3 4 2 3 2 2" xfId="28062" xr:uid="{DA953D51-05E2-4009-B133-F2B609314E87}"/>
    <cellStyle name="Comma 6 3 4 2 3 2 2 2" xfId="58886" xr:uid="{3F2589D4-B52F-46BA-90AE-3C759BD7E3B0}"/>
    <cellStyle name="Comma 6 3 4 2 3 2 3" xfId="43476" xr:uid="{DB247BFC-F24C-43FA-8132-0FBF359170D8}"/>
    <cellStyle name="Comma 6 3 4 2 3 3" xfId="20253" xr:uid="{85C65ABE-E5B3-4BB4-B541-8C5F1A989818}"/>
    <cellStyle name="Comma 6 3 4 2 3 3 2" xfId="51077" xr:uid="{FC5B00CA-4390-4017-87F6-87C2B57D0FD9}"/>
    <cellStyle name="Comma 6 3 4 2 3 4" xfId="35667" xr:uid="{D2E41252-6E6B-444C-A693-6F5A84ABD2B3}"/>
    <cellStyle name="Comma 6 3 4 2 4" xfId="8848" xr:uid="{7226150C-4A80-4A53-9109-BAFF208BEFE9}"/>
    <cellStyle name="Comma 6 3 4 2 4 2" xfId="24259" xr:uid="{BABC30C9-4620-4FFE-A242-38F0F60D177A}"/>
    <cellStyle name="Comma 6 3 4 2 4 2 2" xfId="55083" xr:uid="{6AAB423E-6183-4716-A5B3-E6AEBFE6C194}"/>
    <cellStyle name="Comma 6 3 4 2 4 3" xfId="39673" xr:uid="{3F31F458-68A2-42F8-8930-DF70A59E2B48}"/>
    <cellStyle name="Comma 6 3 4 2 5" xfId="16450" xr:uid="{37D62496-16BB-4543-A1EA-F2B357391EE3}"/>
    <cellStyle name="Comma 6 3 4 2 5 2" xfId="47274" xr:uid="{0EFA0EDF-44D0-4641-A276-D2BB7038EEB0}"/>
    <cellStyle name="Comma 6 3 4 2 6" xfId="31864" xr:uid="{DC57227B-6244-417C-A570-060B113A02F1}"/>
    <cellStyle name="Comma 6 3 4 3" xfId="1670" xr:uid="{E34B357F-F15D-4D8F-BE41-B18A8D7FB860}"/>
    <cellStyle name="Comma 6 3 4 3 2" xfId="3569" xr:uid="{0612591E-9005-46F5-A5EA-984B7B347033}"/>
    <cellStyle name="Comma 6 3 4 3 2 2" xfId="7372" xr:uid="{3C21E8B2-AF06-4567-91F6-4AF205DC7003}"/>
    <cellStyle name="Comma 6 3 4 3 2 2 2" xfId="15183" xr:uid="{96385265-B356-4495-8B46-B8455AB5649C}"/>
    <cellStyle name="Comma 6 3 4 3 2 2 2 2" xfId="30594" xr:uid="{3527C473-8A72-4F9C-8A07-5C0797598289}"/>
    <cellStyle name="Comma 6 3 4 3 2 2 2 2 2" xfId="61418" xr:uid="{B4DDC809-72C9-49F4-9216-53A2396B9A3E}"/>
    <cellStyle name="Comma 6 3 4 3 2 2 2 3" xfId="46008" xr:uid="{D487C370-1D2E-4CCA-B1E0-D1F7D2D3237A}"/>
    <cellStyle name="Comma 6 3 4 3 2 2 3" xfId="22785" xr:uid="{8C3D2AE2-3EFA-4D10-A79B-E4ABC3D2FF21}"/>
    <cellStyle name="Comma 6 3 4 3 2 2 3 2" xfId="53609" xr:uid="{D25483C2-E87D-4A46-B564-84412AD01422}"/>
    <cellStyle name="Comma 6 3 4 3 2 2 4" xfId="38199" xr:uid="{11CEC4EE-9AF1-4388-943B-CAEB83A80529}"/>
    <cellStyle name="Comma 6 3 4 3 2 3" xfId="11380" xr:uid="{94C22CA8-1FFF-4C2D-9552-74564F0A51E0}"/>
    <cellStyle name="Comma 6 3 4 3 2 3 2" xfId="26791" xr:uid="{409F13D3-EC35-454B-BC8B-CE03A1354DA5}"/>
    <cellStyle name="Comma 6 3 4 3 2 3 2 2" xfId="57615" xr:uid="{2D433DED-C78A-42C9-8326-A8AA9820EF15}"/>
    <cellStyle name="Comma 6 3 4 3 2 3 3" xfId="42205" xr:uid="{8B813BB8-E8B6-4A4A-B77B-1FD5F4CD455D}"/>
    <cellStyle name="Comma 6 3 4 3 2 4" xfId="18982" xr:uid="{96285999-EEAB-4496-ACB0-6D063C515D31}"/>
    <cellStyle name="Comma 6 3 4 3 2 4 2" xfId="49806" xr:uid="{62EEAF0A-798E-4EE5-B5E7-36AAAB92D101}"/>
    <cellStyle name="Comma 6 3 4 3 2 5" xfId="34396" xr:uid="{F906FAE7-3DB2-4633-95B6-E2BF104B794C}"/>
    <cellStyle name="Comma 6 3 4 3 3" xfId="5473" xr:uid="{F781C093-52E3-4328-A6D6-70FAF9B4CC02}"/>
    <cellStyle name="Comma 6 3 4 3 3 2" xfId="13284" xr:uid="{E85D03C7-3F10-4B0F-90A9-CDA0BCF3C713}"/>
    <cellStyle name="Comma 6 3 4 3 3 2 2" xfId="28695" xr:uid="{34E5B24F-4003-4EDA-BAB6-C94E50F4D4E9}"/>
    <cellStyle name="Comma 6 3 4 3 3 2 2 2" xfId="59519" xr:uid="{2A59FF56-5395-44A1-9F70-BF4BAE6A4E74}"/>
    <cellStyle name="Comma 6 3 4 3 3 2 3" xfId="44109" xr:uid="{0580E086-4280-47CF-AF63-62634A446259}"/>
    <cellStyle name="Comma 6 3 4 3 3 3" xfId="20886" xr:uid="{776698B5-3D9B-4DED-A8C8-5FAEFD6E8E91}"/>
    <cellStyle name="Comma 6 3 4 3 3 3 2" xfId="51710" xr:uid="{1B26FE3E-B3A5-4054-95ED-98A23944D0A9}"/>
    <cellStyle name="Comma 6 3 4 3 3 4" xfId="36300" xr:uid="{731C8C9B-69E6-46F3-9601-31247A9725EB}"/>
    <cellStyle name="Comma 6 3 4 3 4" xfId="9481" xr:uid="{25718C8B-9CAF-46F1-B350-0ECA72BDD712}"/>
    <cellStyle name="Comma 6 3 4 3 4 2" xfId="24892" xr:uid="{947D150C-B542-417E-901E-F368A99D8667}"/>
    <cellStyle name="Comma 6 3 4 3 4 2 2" xfId="55716" xr:uid="{6930B69A-549B-42FF-9963-D146B71B485C}"/>
    <cellStyle name="Comma 6 3 4 3 4 3" xfId="40306" xr:uid="{EFB21ACC-3141-442C-B8D3-91A5E3162C74}"/>
    <cellStyle name="Comma 6 3 4 3 5" xfId="17083" xr:uid="{6DFE60CB-A4AE-44A3-8ADE-6A8BD4F43E11}"/>
    <cellStyle name="Comma 6 3 4 3 5 2" xfId="47907" xr:uid="{334562E8-9146-44C0-93BD-9E7803663E87}"/>
    <cellStyle name="Comma 6 3 4 3 6" xfId="32497" xr:uid="{9CB12D0A-84D6-4FBF-9F76-5956A49964E5}"/>
    <cellStyle name="Comma 6 3 4 4" xfId="2303" xr:uid="{71FBC711-53A9-4E3E-8C9F-E27FD829711A}"/>
    <cellStyle name="Comma 6 3 4 4 2" xfId="6106" xr:uid="{6A607F1D-E365-4A7E-BA6C-305BD99C38CC}"/>
    <cellStyle name="Comma 6 3 4 4 2 2" xfId="13917" xr:uid="{9C7D47E0-6044-47F4-A587-4B93E43180BA}"/>
    <cellStyle name="Comma 6 3 4 4 2 2 2" xfId="29328" xr:uid="{99D62CF0-E9DE-456A-9A13-69626115CF36}"/>
    <cellStyle name="Comma 6 3 4 4 2 2 2 2" xfId="60152" xr:uid="{04BD11D1-F083-4EB1-96E2-3F42617E1404}"/>
    <cellStyle name="Comma 6 3 4 4 2 2 3" xfId="44742" xr:uid="{52950EB4-5681-4AD7-9E29-D76E9758B76F}"/>
    <cellStyle name="Comma 6 3 4 4 2 3" xfId="21519" xr:uid="{86561C42-3B81-434E-97ED-7468C243CE8B}"/>
    <cellStyle name="Comma 6 3 4 4 2 3 2" xfId="52343" xr:uid="{43E1E21F-F2D8-4861-918E-7B182B1F25A0}"/>
    <cellStyle name="Comma 6 3 4 4 2 4" xfId="36933" xr:uid="{48909747-7D80-4D3C-85A5-BE8A24FE6B1A}"/>
    <cellStyle name="Comma 6 3 4 4 3" xfId="10114" xr:uid="{1BF4EF4E-5558-4891-9A53-CC31C246F960}"/>
    <cellStyle name="Comma 6 3 4 4 3 2" xfId="25525" xr:uid="{F1D9AEEE-5ED9-46C3-AD0E-B538AE54760F}"/>
    <cellStyle name="Comma 6 3 4 4 3 2 2" xfId="56349" xr:uid="{A26FA6AD-DA12-4840-BDD9-BA293E99FFE6}"/>
    <cellStyle name="Comma 6 3 4 4 3 3" xfId="40939" xr:uid="{C0E9298B-85EE-49A1-91D3-EA570B9A46EF}"/>
    <cellStyle name="Comma 6 3 4 4 4" xfId="17716" xr:uid="{64DB067D-9940-411B-9B2A-D1945F5405B8}"/>
    <cellStyle name="Comma 6 3 4 4 4 2" xfId="48540" xr:uid="{E0D76FDC-4420-43C0-9C66-605AADB6F3E2}"/>
    <cellStyle name="Comma 6 3 4 4 5" xfId="33130" xr:uid="{F62A04C9-4285-4585-A969-E2926C8AC7D8}"/>
    <cellStyle name="Comma 6 3 4 5" xfId="4207" xr:uid="{A638AFC1-0648-4BFA-8347-A9EF93F307E5}"/>
    <cellStyle name="Comma 6 3 4 5 2" xfId="12018" xr:uid="{EF546247-89FF-4363-AB26-DB6418882EB4}"/>
    <cellStyle name="Comma 6 3 4 5 2 2" xfId="27429" xr:uid="{7A61B5E2-8B65-415E-BD04-116A98C1A7A0}"/>
    <cellStyle name="Comma 6 3 4 5 2 2 2" xfId="58253" xr:uid="{341B27C3-C156-465A-B2F6-0DB56D0F337D}"/>
    <cellStyle name="Comma 6 3 4 5 2 3" xfId="42843" xr:uid="{98277B36-B914-464C-A50E-F000C31255CA}"/>
    <cellStyle name="Comma 6 3 4 5 3" xfId="19620" xr:uid="{06AE960E-2C2D-4190-BC97-D37308280EBB}"/>
    <cellStyle name="Comma 6 3 4 5 3 2" xfId="50444" xr:uid="{91A3EA6D-EDDD-4B27-A5C7-B62933B2699F}"/>
    <cellStyle name="Comma 6 3 4 5 4" xfId="35034" xr:uid="{0C15C040-1563-4000-A161-61A975C458E1}"/>
    <cellStyle name="Comma 6 3 4 6" xfId="8215" xr:uid="{A14C5175-0C8B-4414-85E3-33B955202007}"/>
    <cellStyle name="Comma 6 3 4 6 2" xfId="23626" xr:uid="{596B86A6-ADDC-4CAB-ABF1-9C568D5C77B2}"/>
    <cellStyle name="Comma 6 3 4 6 2 2" xfId="54450" xr:uid="{6C47553A-15F2-43FF-8652-F0199A7936E3}"/>
    <cellStyle name="Comma 6 3 4 6 3" xfId="39040" xr:uid="{9A879C72-574E-4222-9C14-8A1FBB9358DF}"/>
    <cellStyle name="Comma 6 3 4 7" xfId="15817" xr:uid="{2D8F3CEB-B6F6-4389-8F58-26849D96121C}"/>
    <cellStyle name="Comma 6 3 4 7 2" xfId="46641" xr:uid="{2FCFE485-19A5-4780-BB1C-4E51C51C4F89}"/>
    <cellStyle name="Comma 6 3 4 8" xfId="31231" xr:uid="{63BF653E-CC7A-4E8E-BE66-627E70D6834B}"/>
    <cellStyle name="Comma 6 3 5" xfId="824" xr:uid="{36B5F095-CFF9-4932-B6B1-FC8A948D7F3B}"/>
    <cellStyle name="Comma 6 3 5 2" xfId="2723" xr:uid="{2581C500-C3CE-4D38-A6BE-3C6D7608ACAD}"/>
    <cellStyle name="Comma 6 3 5 2 2" xfId="6526" xr:uid="{D2944CB6-E811-4B00-A308-CC2817787FD5}"/>
    <cellStyle name="Comma 6 3 5 2 2 2" xfId="14337" xr:uid="{31A14531-F03B-438D-BBD7-2586348D48B6}"/>
    <cellStyle name="Comma 6 3 5 2 2 2 2" xfId="29748" xr:uid="{262EA473-6E46-4C1A-9563-AEF0C30417E5}"/>
    <cellStyle name="Comma 6 3 5 2 2 2 2 2" xfId="60572" xr:uid="{C31456E5-F998-4676-92AE-27EBED9EDB25}"/>
    <cellStyle name="Comma 6 3 5 2 2 2 3" xfId="45162" xr:uid="{9C42FB0F-9B3D-492F-B26E-6CCAF18757EA}"/>
    <cellStyle name="Comma 6 3 5 2 2 3" xfId="21939" xr:uid="{A9D56799-7118-4468-A95B-A028A3B80B13}"/>
    <cellStyle name="Comma 6 3 5 2 2 3 2" xfId="52763" xr:uid="{EEFC7345-2BB4-40A0-81F6-AB0C5E9D42ED}"/>
    <cellStyle name="Comma 6 3 5 2 2 4" xfId="37353" xr:uid="{9D807BF8-6604-4B50-91D0-65A508AF1C99}"/>
    <cellStyle name="Comma 6 3 5 2 3" xfId="10534" xr:uid="{FAC5AD61-3B39-4C2B-B7D8-67A46F28282F}"/>
    <cellStyle name="Comma 6 3 5 2 3 2" xfId="25945" xr:uid="{66D87405-852F-4763-B4A8-A606563326F8}"/>
    <cellStyle name="Comma 6 3 5 2 3 2 2" xfId="56769" xr:uid="{3E7F86E3-D318-46FF-A8B8-F5743EA55687}"/>
    <cellStyle name="Comma 6 3 5 2 3 3" xfId="41359" xr:uid="{7B5D29CF-1DC3-4C7A-BCAC-4FEB23CB8555}"/>
    <cellStyle name="Comma 6 3 5 2 4" xfId="18136" xr:uid="{9D031F2C-BF5D-4E49-8396-5FC561CE7AA7}"/>
    <cellStyle name="Comma 6 3 5 2 4 2" xfId="48960" xr:uid="{C691C9B5-8762-44D8-AB54-C43CC034D77D}"/>
    <cellStyle name="Comma 6 3 5 2 5" xfId="33550" xr:uid="{CE341270-D50A-4F18-B0A9-628761DAE36D}"/>
    <cellStyle name="Comma 6 3 5 3" xfId="4627" xr:uid="{8B582C1B-53A1-485F-A842-BF901CF3CBC7}"/>
    <cellStyle name="Comma 6 3 5 3 2" xfId="12438" xr:uid="{EBC140FC-AA3E-4E23-B5A8-A0D3FC04FB4A}"/>
    <cellStyle name="Comma 6 3 5 3 2 2" xfId="27849" xr:uid="{631CCB52-D7EA-42C3-B7D5-AE974F6BD9D3}"/>
    <cellStyle name="Comma 6 3 5 3 2 2 2" xfId="58673" xr:uid="{9F17575E-BC07-402A-B5CA-3BE5F8FD668F}"/>
    <cellStyle name="Comma 6 3 5 3 2 3" xfId="43263" xr:uid="{EDB8E348-0E73-481A-8748-70FF2D2ABC26}"/>
    <cellStyle name="Comma 6 3 5 3 3" xfId="20040" xr:uid="{9FF14753-2426-41ED-9E47-43C81EE4DB77}"/>
    <cellStyle name="Comma 6 3 5 3 3 2" xfId="50864" xr:uid="{7BF928F7-4876-4773-BF19-0C9CAAAB8927}"/>
    <cellStyle name="Comma 6 3 5 3 4" xfId="35454" xr:uid="{8DA05CE0-217B-40C1-A819-BB8B17FAAAA1}"/>
    <cellStyle name="Comma 6 3 5 4" xfId="8635" xr:uid="{835513E5-21A1-4087-ADD8-50D1313D9F53}"/>
    <cellStyle name="Comma 6 3 5 4 2" xfId="24046" xr:uid="{4EA9D4BE-3896-4A34-BE6F-AF045E2F73CD}"/>
    <cellStyle name="Comma 6 3 5 4 2 2" xfId="54870" xr:uid="{449C16EF-F3CC-4F4A-A343-FC9569723377}"/>
    <cellStyle name="Comma 6 3 5 4 3" xfId="39460" xr:uid="{44C63148-B595-481D-8430-2A2FC60F3ABB}"/>
    <cellStyle name="Comma 6 3 5 5" xfId="16237" xr:uid="{50E69026-662B-4A63-88BE-20BD4A3E5AC8}"/>
    <cellStyle name="Comma 6 3 5 5 2" xfId="47061" xr:uid="{EC10AA5C-87A7-4709-B31C-731C6612CBA7}"/>
    <cellStyle name="Comma 6 3 5 6" xfId="31651" xr:uid="{CE13C0D6-1C24-46E9-91FD-3BB1CECD3D01}"/>
    <cellStyle name="Comma 6 3 6" xfId="1457" xr:uid="{9D2458B5-0640-4FEF-B2E2-723463E3E22A}"/>
    <cellStyle name="Comma 6 3 6 2" xfId="3356" xr:uid="{48803289-A294-4A70-BD80-0FA8773536C6}"/>
    <cellStyle name="Comma 6 3 6 2 2" xfId="7159" xr:uid="{CFC66536-66B5-464B-B70D-82547BBED5DC}"/>
    <cellStyle name="Comma 6 3 6 2 2 2" xfId="14970" xr:uid="{6E4CAB1B-7D89-4284-ACF7-BEA7DAFE3AE7}"/>
    <cellStyle name="Comma 6 3 6 2 2 2 2" xfId="30381" xr:uid="{10E39B47-E85F-4C8A-BB1F-750E1786F6E4}"/>
    <cellStyle name="Comma 6 3 6 2 2 2 2 2" xfId="61205" xr:uid="{4897EB7A-3D9C-4F88-B8FB-73C1CB02E719}"/>
    <cellStyle name="Comma 6 3 6 2 2 2 3" xfId="45795" xr:uid="{00028600-6360-4CDC-BAF5-421AE45D4E11}"/>
    <cellStyle name="Comma 6 3 6 2 2 3" xfId="22572" xr:uid="{6E412728-735F-4491-B130-81364D1A5E66}"/>
    <cellStyle name="Comma 6 3 6 2 2 3 2" xfId="53396" xr:uid="{1B3DDE0D-F031-43F4-8A8E-43878A13E96F}"/>
    <cellStyle name="Comma 6 3 6 2 2 4" xfId="37986" xr:uid="{095FAAFB-D70E-49C7-BC37-7AF1D6E49A18}"/>
    <cellStyle name="Comma 6 3 6 2 3" xfId="11167" xr:uid="{853FBA09-CCF3-440E-BA1B-F768E11F2EC7}"/>
    <cellStyle name="Comma 6 3 6 2 3 2" xfId="26578" xr:uid="{43B41669-5C6B-4815-84B5-799FA19E3BE7}"/>
    <cellStyle name="Comma 6 3 6 2 3 2 2" xfId="57402" xr:uid="{07B0FE27-DA1A-4A76-8D2F-7DCF26DA14C5}"/>
    <cellStyle name="Comma 6 3 6 2 3 3" xfId="41992" xr:uid="{4FCBDE81-FFA3-4374-B83A-985600FF6007}"/>
    <cellStyle name="Comma 6 3 6 2 4" xfId="18769" xr:uid="{1A4AEA2C-B1DD-4382-A794-8C29F8F8E96D}"/>
    <cellStyle name="Comma 6 3 6 2 4 2" xfId="49593" xr:uid="{4FCB88C4-E59C-445D-986D-1E9DF6B83DCE}"/>
    <cellStyle name="Comma 6 3 6 2 5" xfId="34183" xr:uid="{D17BAEC9-8A69-4CF7-A420-7E893D403667}"/>
    <cellStyle name="Comma 6 3 6 3" xfId="5260" xr:uid="{6B0E68CD-8F7F-4ACB-8E77-1D3A96B817F9}"/>
    <cellStyle name="Comma 6 3 6 3 2" xfId="13071" xr:uid="{1A7E1EB6-C077-4F16-B143-A4A61A47B938}"/>
    <cellStyle name="Comma 6 3 6 3 2 2" xfId="28482" xr:uid="{754AB019-5307-48D4-B052-30CB3B1E8D46}"/>
    <cellStyle name="Comma 6 3 6 3 2 2 2" xfId="59306" xr:uid="{21A4AF61-B1A5-44EB-AF8E-35A26B7C3013}"/>
    <cellStyle name="Comma 6 3 6 3 2 3" xfId="43896" xr:uid="{309F70E9-39A8-4A94-B9B0-50A90A7599A3}"/>
    <cellStyle name="Comma 6 3 6 3 3" xfId="20673" xr:uid="{4C62D011-4D1F-459B-A845-4E459D54BCC7}"/>
    <cellStyle name="Comma 6 3 6 3 3 2" xfId="51497" xr:uid="{F4319580-86A3-4EF0-9544-D0119522F138}"/>
    <cellStyle name="Comma 6 3 6 3 4" xfId="36087" xr:uid="{3C89D2E7-B149-4678-851B-3EF1B3FBF5BF}"/>
    <cellStyle name="Comma 6 3 6 4" xfId="9268" xr:uid="{3847F2D8-102A-4A1F-B39E-ED764FC35661}"/>
    <cellStyle name="Comma 6 3 6 4 2" xfId="24679" xr:uid="{FAB28764-0D5C-469F-84C0-73C711B08573}"/>
    <cellStyle name="Comma 6 3 6 4 2 2" xfId="55503" xr:uid="{4380CE69-AF84-4A71-A1D0-242510BB1A6D}"/>
    <cellStyle name="Comma 6 3 6 4 3" xfId="40093" xr:uid="{3EC824F9-0E4C-41BA-820A-45A4553CB29B}"/>
    <cellStyle name="Comma 6 3 6 5" xfId="16870" xr:uid="{7435ADB6-36BB-41F3-A778-0C8B9907D131}"/>
    <cellStyle name="Comma 6 3 6 5 2" xfId="47694" xr:uid="{447D7043-0988-4C8F-BB5C-E95C2001A5FE}"/>
    <cellStyle name="Comma 6 3 6 6" xfId="32284" xr:uid="{F6359CF3-51D7-4A62-982B-316478EC2FBF}"/>
    <cellStyle name="Comma 6 3 7" xfId="2090" xr:uid="{598C56FD-0B68-4391-A69C-E0B2B6732814}"/>
    <cellStyle name="Comma 6 3 7 2" xfId="5893" xr:uid="{F3C10B53-17C7-4195-A628-6C0095F757E8}"/>
    <cellStyle name="Comma 6 3 7 2 2" xfId="13704" xr:uid="{E54D5DAC-FFB0-48F0-8977-969C6F46E153}"/>
    <cellStyle name="Comma 6 3 7 2 2 2" xfId="29115" xr:uid="{1FB9CE0C-51BA-4EF6-AFE0-D9ADEFD418D4}"/>
    <cellStyle name="Comma 6 3 7 2 2 2 2" xfId="59939" xr:uid="{B9226470-6199-42FD-ACB4-99144B622B22}"/>
    <cellStyle name="Comma 6 3 7 2 2 3" xfId="44529" xr:uid="{D43DDF78-A938-4CAE-AB15-B4D3313CD0E9}"/>
    <cellStyle name="Comma 6 3 7 2 3" xfId="21306" xr:uid="{078CD7EA-64A1-4417-A0E5-7D8ED3EC1D63}"/>
    <cellStyle name="Comma 6 3 7 2 3 2" xfId="52130" xr:uid="{DF5522C5-A96F-447C-8D9F-7842FE63B75A}"/>
    <cellStyle name="Comma 6 3 7 2 4" xfId="36720" xr:uid="{C2826EE7-C147-441D-A927-432C53BA5F9C}"/>
    <cellStyle name="Comma 6 3 7 3" xfId="9901" xr:uid="{2C833756-E91E-44A1-9C57-F0030707A872}"/>
    <cellStyle name="Comma 6 3 7 3 2" xfId="25312" xr:uid="{CC296CD0-0CD1-495C-AE73-3446BC1F6D45}"/>
    <cellStyle name="Comma 6 3 7 3 2 2" xfId="56136" xr:uid="{4C00A229-A291-420F-BFA8-63B3C437EED0}"/>
    <cellStyle name="Comma 6 3 7 3 3" xfId="40726" xr:uid="{E5580A31-44E8-4560-BF40-A0A32C15D26E}"/>
    <cellStyle name="Comma 6 3 7 4" xfId="17503" xr:uid="{4A3DC617-9539-4913-9152-9C7BA614FF57}"/>
    <cellStyle name="Comma 6 3 7 4 2" xfId="48327" xr:uid="{04B579CB-55E1-4C66-8776-6D1AA3FEC935}"/>
    <cellStyle name="Comma 6 3 7 5" xfId="32917" xr:uid="{4B37682A-DADD-480B-8CF3-7F070F6BF7C0}"/>
    <cellStyle name="Comma 6 3 8" xfId="3994" xr:uid="{15EACDD8-FC12-4BEB-95A0-7E4D3FEC5D17}"/>
    <cellStyle name="Comma 6 3 8 2" xfId="11805" xr:uid="{C1681681-7FEF-432F-BD6B-769FF507BCA7}"/>
    <cellStyle name="Comma 6 3 8 2 2" xfId="27216" xr:uid="{43D6BA44-D7D3-40D2-8609-8E886A66D77E}"/>
    <cellStyle name="Comma 6 3 8 2 2 2" xfId="58040" xr:uid="{A8F5E608-835A-4399-A4DF-6B2F6FC29267}"/>
    <cellStyle name="Comma 6 3 8 2 3" xfId="42630" xr:uid="{95F2BD64-E89B-4CD1-A1C4-6006C26CD4DF}"/>
    <cellStyle name="Comma 6 3 8 3" xfId="19407" xr:uid="{7BC874A8-DCF2-4410-8985-55732BE8FC75}"/>
    <cellStyle name="Comma 6 3 8 3 2" xfId="50231" xr:uid="{00F219D8-8C75-4911-A243-C48E80D67639}"/>
    <cellStyle name="Comma 6 3 8 4" xfId="34821" xr:uid="{1BE73AFC-653B-4EAB-8170-092AF8D23F6F}"/>
    <cellStyle name="Comma 6 3 9" xfId="8002" xr:uid="{EC4D920D-E109-49F3-8F38-505CFD416D05}"/>
    <cellStyle name="Comma 6 3 9 2" xfId="23413" xr:uid="{7C0CC5F4-0251-41D7-8F07-87471EFF0A7B}"/>
    <cellStyle name="Comma 6 3 9 2 2" xfId="54237" xr:uid="{776D8B8B-6806-483B-B771-93FDA2F37897}"/>
    <cellStyle name="Comma 6 3 9 3" xfId="38827" xr:uid="{F5992E01-FBEF-46CE-B155-020055958B6E}"/>
    <cellStyle name="Comma 6 4" xfId="230" xr:uid="{9E62F450-D0F1-4DB6-9550-9A34A4D6C0B6}"/>
    <cellStyle name="Comma 6 4 10" xfId="15644" xr:uid="{6EAA36C2-C5AC-4627-AC0B-553861D3D5E1}"/>
    <cellStyle name="Comma 6 4 10 2" xfId="46468" xr:uid="{B8B1E4F0-9B4D-4472-B724-52479928DA5B}"/>
    <cellStyle name="Comma 6 4 11" xfId="31058" xr:uid="{259A4B0B-5FA1-466F-9B48-0F849B2D53CC}"/>
    <cellStyle name="Comma 6 4 2" xfId="653" xr:uid="{BF783D15-CEC2-4FB7-A3EB-2B07AB01DB1C}"/>
    <cellStyle name="Comma 6 4 2 2" xfId="1286" xr:uid="{6C9C929A-48A5-479E-A843-FD654E9C4798}"/>
    <cellStyle name="Comma 6 4 2 2 2" xfId="3185" xr:uid="{C4267F43-4474-48D6-A42D-BF7F28F5C24B}"/>
    <cellStyle name="Comma 6 4 2 2 2 2" xfId="6988" xr:uid="{48096EA5-C2AC-4B39-A786-D461D608FE7E}"/>
    <cellStyle name="Comma 6 4 2 2 2 2 2" xfId="14799" xr:uid="{4EDD01AA-2603-4983-ACC1-824B7B80B6BD}"/>
    <cellStyle name="Comma 6 4 2 2 2 2 2 2" xfId="30210" xr:uid="{D6BF3B50-AFCD-419F-AFC9-88519AE61DEE}"/>
    <cellStyle name="Comma 6 4 2 2 2 2 2 2 2" xfId="61034" xr:uid="{B98DC5C3-3720-4D77-8A4D-98B24F74FDF6}"/>
    <cellStyle name="Comma 6 4 2 2 2 2 2 3" xfId="45624" xr:uid="{29B8C7FB-CF76-4A2A-B680-AF9CCF9103A1}"/>
    <cellStyle name="Comma 6 4 2 2 2 2 3" xfId="22401" xr:uid="{D86A0DC4-0387-4E89-81FD-75ED41A54CBB}"/>
    <cellStyle name="Comma 6 4 2 2 2 2 3 2" xfId="53225" xr:uid="{664F4DBC-D8AE-4B15-9F1A-BE84CFA500E9}"/>
    <cellStyle name="Comma 6 4 2 2 2 2 4" xfId="37815" xr:uid="{D2706BA6-5A24-4227-8F12-8695FACA997C}"/>
    <cellStyle name="Comma 6 4 2 2 2 3" xfId="10996" xr:uid="{004E2183-0FF2-4273-BA80-CBEB6FF0FE13}"/>
    <cellStyle name="Comma 6 4 2 2 2 3 2" xfId="26407" xr:uid="{34D447FC-83F3-4C2A-AC36-9CB97D9781DE}"/>
    <cellStyle name="Comma 6 4 2 2 2 3 2 2" xfId="57231" xr:uid="{55298309-0644-49FF-B35E-EDD4CBD7E048}"/>
    <cellStyle name="Comma 6 4 2 2 2 3 3" xfId="41821" xr:uid="{D58F7756-A346-4D87-B76E-F9DF36619B8E}"/>
    <cellStyle name="Comma 6 4 2 2 2 4" xfId="18598" xr:uid="{9584BC24-1F9F-4DE9-8734-34D109235D8B}"/>
    <cellStyle name="Comma 6 4 2 2 2 4 2" xfId="49422" xr:uid="{2D9EE29B-7F98-498E-8303-34C589E226A0}"/>
    <cellStyle name="Comma 6 4 2 2 2 5" xfId="34012" xr:uid="{EE2087A4-B838-4F07-AD6E-420C4E34D089}"/>
    <cellStyle name="Comma 6 4 2 2 3" xfId="5089" xr:uid="{DBACB483-1A04-496B-A79E-37FAE4F7D58C}"/>
    <cellStyle name="Comma 6 4 2 2 3 2" xfId="12900" xr:uid="{C58073EC-5A4A-42BD-AC27-EC28229BFCF6}"/>
    <cellStyle name="Comma 6 4 2 2 3 2 2" xfId="28311" xr:uid="{7800BA98-FFDE-43B5-B4DC-2CCFF9523E85}"/>
    <cellStyle name="Comma 6 4 2 2 3 2 2 2" xfId="59135" xr:uid="{D8919916-65DF-4B1C-ACC9-0B00BF642B30}"/>
    <cellStyle name="Comma 6 4 2 2 3 2 3" xfId="43725" xr:uid="{9399778F-04C1-46B8-846E-30D23676BD76}"/>
    <cellStyle name="Comma 6 4 2 2 3 3" xfId="20502" xr:uid="{93E0234A-CBF7-4722-99A3-E7D996043C89}"/>
    <cellStyle name="Comma 6 4 2 2 3 3 2" xfId="51326" xr:uid="{9CF94120-A691-4294-B267-93ACA227549B}"/>
    <cellStyle name="Comma 6 4 2 2 3 4" xfId="35916" xr:uid="{DF6DC504-9DE8-4296-BDAB-A55D744B288C}"/>
    <cellStyle name="Comma 6 4 2 2 4" xfId="9097" xr:uid="{4429BA49-34DE-487A-90A1-70D331F8F40F}"/>
    <cellStyle name="Comma 6 4 2 2 4 2" xfId="24508" xr:uid="{76256E31-7813-4F8A-A552-1A684520AB2D}"/>
    <cellStyle name="Comma 6 4 2 2 4 2 2" xfId="55332" xr:uid="{B07A159F-A679-4ADE-A3F4-ED32165BF576}"/>
    <cellStyle name="Comma 6 4 2 2 4 3" xfId="39922" xr:uid="{A7BD051F-F6DF-4533-B37A-FA956AE9138A}"/>
    <cellStyle name="Comma 6 4 2 2 5" xfId="16699" xr:uid="{82512216-1FB7-4FAE-8BF0-53377A6FDB4A}"/>
    <cellStyle name="Comma 6 4 2 2 5 2" xfId="47523" xr:uid="{758DDB7A-0DE0-4DC0-94FC-622F6378F1DE}"/>
    <cellStyle name="Comma 6 4 2 2 6" xfId="32113" xr:uid="{4B1B55BD-5850-4DBC-8DFB-FBCDE0D1CDA7}"/>
    <cellStyle name="Comma 6 4 2 3" xfId="1919" xr:uid="{3C0F28E7-CAF6-4289-BABB-DB1190E048A2}"/>
    <cellStyle name="Comma 6 4 2 3 2" xfId="3818" xr:uid="{7BA55FCC-C9DA-448B-BECB-35417DDA2222}"/>
    <cellStyle name="Comma 6 4 2 3 2 2" xfId="7621" xr:uid="{A7E1F729-A1F8-41F2-8838-6635D536A96F}"/>
    <cellStyle name="Comma 6 4 2 3 2 2 2" xfId="15432" xr:uid="{8D922358-CC23-48C3-AAA2-E1C4FA5C9C73}"/>
    <cellStyle name="Comma 6 4 2 3 2 2 2 2" xfId="30843" xr:uid="{8533D3D1-777E-469E-90C1-274CCFD39935}"/>
    <cellStyle name="Comma 6 4 2 3 2 2 2 2 2" xfId="61667" xr:uid="{40105237-A23C-469A-BE12-77F14FEA0176}"/>
    <cellStyle name="Comma 6 4 2 3 2 2 2 3" xfId="46257" xr:uid="{898C057C-842C-4C46-92F9-6341D6B70206}"/>
    <cellStyle name="Comma 6 4 2 3 2 2 3" xfId="23034" xr:uid="{48F1967C-34D1-48A3-80F8-788C2C018F32}"/>
    <cellStyle name="Comma 6 4 2 3 2 2 3 2" xfId="53858" xr:uid="{E442491B-4919-418A-8C42-110EE52927F5}"/>
    <cellStyle name="Comma 6 4 2 3 2 2 4" xfId="38448" xr:uid="{7361E2A0-206C-47AE-A370-3367D377A31C}"/>
    <cellStyle name="Comma 6 4 2 3 2 3" xfId="11629" xr:uid="{D04713D6-D84E-4F18-A854-F070EB69C833}"/>
    <cellStyle name="Comma 6 4 2 3 2 3 2" xfId="27040" xr:uid="{C23ABFE5-3A9C-4020-AAEB-4966C67C7DE9}"/>
    <cellStyle name="Comma 6 4 2 3 2 3 2 2" xfId="57864" xr:uid="{A36EB36C-4CEF-4C7B-96A4-3771C5A72F04}"/>
    <cellStyle name="Comma 6 4 2 3 2 3 3" xfId="42454" xr:uid="{F9DD1593-E0A3-4570-BC3B-F3A695F77557}"/>
    <cellStyle name="Comma 6 4 2 3 2 4" xfId="19231" xr:uid="{166A235E-C4C9-47D2-B188-673BB0EDB2EB}"/>
    <cellStyle name="Comma 6 4 2 3 2 4 2" xfId="50055" xr:uid="{9A139149-B52A-4767-9D65-4F3C9E9843E8}"/>
    <cellStyle name="Comma 6 4 2 3 2 5" xfId="34645" xr:uid="{36CCC93D-ADF6-4502-A6FE-8FEAE6C58BCD}"/>
    <cellStyle name="Comma 6 4 2 3 3" xfId="5722" xr:uid="{0B39FB56-6A28-42B9-A340-DA05C20ECC1C}"/>
    <cellStyle name="Comma 6 4 2 3 3 2" xfId="13533" xr:uid="{A668C7A1-F6F6-4B80-B1C1-3DA4396859B3}"/>
    <cellStyle name="Comma 6 4 2 3 3 2 2" xfId="28944" xr:uid="{BFF9AC3A-3359-4762-ABAA-63EF36CF8E33}"/>
    <cellStyle name="Comma 6 4 2 3 3 2 2 2" xfId="59768" xr:uid="{0DB98A1F-BDCA-41F7-9E04-B7082DDB7087}"/>
    <cellStyle name="Comma 6 4 2 3 3 2 3" xfId="44358" xr:uid="{F5AEFF15-178C-4A40-A17A-6B4BBAC436DB}"/>
    <cellStyle name="Comma 6 4 2 3 3 3" xfId="21135" xr:uid="{3CB842D3-FFF2-4ABD-ADC5-7D6F0C65C282}"/>
    <cellStyle name="Comma 6 4 2 3 3 3 2" xfId="51959" xr:uid="{467FD5D2-B5EF-42F2-B79E-4252D1B66BEE}"/>
    <cellStyle name="Comma 6 4 2 3 3 4" xfId="36549" xr:uid="{6B1175EF-2D8C-4219-AC15-AF7B908E9B3B}"/>
    <cellStyle name="Comma 6 4 2 3 4" xfId="9730" xr:uid="{D7960B78-6C2A-4E97-A2F8-62142D0D8922}"/>
    <cellStyle name="Comma 6 4 2 3 4 2" xfId="25141" xr:uid="{474CB71A-8EF7-4801-9ACD-68BAAEE4E397}"/>
    <cellStyle name="Comma 6 4 2 3 4 2 2" xfId="55965" xr:uid="{F4568614-5765-4E27-A271-F5CDE59BCA2B}"/>
    <cellStyle name="Comma 6 4 2 3 4 3" xfId="40555" xr:uid="{977D8D39-8D6B-4C4E-BA0D-DD29060CB501}"/>
    <cellStyle name="Comma 6 4 2 3 5" xfId="17332" xr:uid="{F7B42203-EACB-426E-AD15-6D38390329BB}"/>
    <cellStyle name="Comma 6 4 2 3 5 2" xfId="48156" xr:uid="{5F768E06-1BE9-48A1-956F-7FC9BDF213A6}"/>
    <cellStyle name="Comma 6 4 2 3 6" xfId="32746" xr:uid="{60D142F3-C6D0-42F7-AAFE-16FCF021A007}"/>
    <cellStyle name="Comma 6 4 2 4" xfId="2552" xr:uid="{7655A4CE-1051-496F-BBB2-F22C6F7F6CBF}"/>
    <cellStyle name="Comma 6 4 2 4 2" xfId="6355" xr:uid="{3DBD9A2C-C630-40EF-B083-92E6872F5D17}"/>
    <cellStyle name="Comma 6 4 2 4 2 2" xfId="14166" xr:uid="{358D174E-2A44-43B9-A25D-DCE8683651F1}"/>
    <cellStyle name="Comma 6 4 2 4 2 2 2" xfId="29577" xr:uid="{AD79FC39-75F4-4488-91F5-4DA99F863102}"/>
    <cellStyle name="Comma 6 4 2 4 2 2 2 2" xfId="60401" xr:uid="{D65DECED-AC69-4F41-8173-66E3251D6291}"/>
    <cellStyle name="Comma 6 4 2 4 2 2 3" xfId="44991" xr:uid="{5DFEC080-FCBF-4147-8177-9FEFA972F5F7}"/>
    <cellStyle name="Comma 6 4 2 4 2 3" xfId="21768" xr:uid="{EEBFA8DA-FE38-42D0-9CA7-26AD95C7A202}"/>
    <cellStyle name="Comma 6 4 2 4 2 3 2" xfId="52592" xr:uid="{012F89BC-DD34-41B0-9832-58942E371EEC}"/>
    <cellStyle name="Comma 6 4 2 4 2 4" xfId="37182" xr:uid="{CD87C07A-7350-4A63-8FDA-E7080E7786D2}"/>
    <cellStyle name="Comma 6 4 2 4 3" xfId="10363" xr:uid="{6E7AC351-E065-4011-9DC2-B7C3E362FE41}"/>
    <cellStyle name="Comma 6 4 2 4 3 2" xfId="25774" xr:uid="{407FF964-CD2B-4232-A1C0-D0838CBD491A}"/>
    <cellStyle name="Comma 6 4 2 4 3 2 2" xfId="56598" xr:uid="{04EDC7F0-01E4-4B9B-918F-91BF399D5D08}"/>
    <cellStyle name="Comma 6 4 2 4 3 3" xfId="41188" xr:uid="{DD4C0AA2-BC42-422D-8FEB-E6A26255492A}"/>
    <cellStyle name="Comma 6 4 2 4 4" xfId="17965" xr:uid="{1CFFF7D5-7C84-4A51-B7A8-7ECF627B1364}"/>
    <cellStyle name="Comma 6 4 2 4 4 2" xfId="48789" xr:uid="{A434A130-1CAF-4221-A8B9-429B4C9B9366}"/>
    <cellStyle name="Comma 6 4 2 4 5" xfId="33379" xr:uid="{3A860027-2F27-41FE-B162-28FE97A9088F}"/>
    <cellStyle name="Comma 6 4 2 5" xfId="4456" xr:uid="{CD3EB4FE-6036-4FE1-9ABB-61236E5023CE}"/>
    <cellStyle name="Comma 6 4 2 5 2" xfId="12267" xr:uid="{B967F0F4-FAC0-4FA7-898D-BF65C7EA0DA0}"/>
    <cellStyle name="Comma 6 4 2 5 2 2" xfId="27678" xr:uid="{4E828A1C-70EC-4152-94F9-5C4E0AB558F5}"/>
    <cellStyle name="Comma 6 4 2 5 2 2 2" xfId="58502" xr:uid="{F68EFA6D-130E-4AA0-B199-6B7BE1A2CEAD}"/>
    <cellStyle name="Comma 6 4 2 5 2 3" xfId="43092" xr:uid="{4DA3F5A3-85E7-4608-B675-2AF0BEC0395F}"/>
    <cellStyle name="Comma 6 4 2 5 3" xfId="19869" xr:uid="{7B6273A5-FCDD-4318-B488-320C2890CA8F}"/>
    <cellStyle name="Comma 6 4 2 5 3 2" xfId="50693" xr:uid="{9217C89E-68C4-474C-BF17-082DA50D9B25}"/>
    <cellStyle name="Comma 6 4 2 5 4" xfId="35283" xr:uid="{2CFBC8EB-8989-4B04-9E40-BD63E3714C2E}"/>
    <cellStyle name="Comma 6 4 2 6" xfId="8464" xr:uid="{58399F48-5EB2-4BBF-9D35-7E8105E24828}"/>
    <cellStyle name="Comma 6 4 2 6 2" xfId="23875" xr:uid="{C564B2AC-AA2F-459E-A33F-EABC8C7EBD5B}"/>
    <cellStyle name="Comma 6 4 2 6 2 2" xfId="54699" xr:uid="{1AD04B58-5426-4337-B488-84AA058F0503}"/>
    <cellStyle name="Comma 6 4 2 6 3" xfId="39289" xr:uid="{3ADC90D1-F85C-4A6E-AAE6-02398616728B}"/>
    <cellStyle name="Comma 6 4 2 7" xfId="16066" xr:uid="{12D3B176-C10F-4070-A5E4-54560C4FF6B3}"/>
    <cellStyle name="Comma 6 4 2 7 2" xfId="46890" xr:uid="{29053C41-A9DF-4341-8F0F-3D46B0BFB86C}"/>
    <cellStyle name="Comma 6 4 2 8" xfId="31480" xr:uid="{3D751B53-03E6-49E1-A7DC-D63C43D0B693}"/>
    <cellStyle name="Comma 6 4 3" xfId="444" xr:uid="{3AFA7958-8619-42CD-973E-CFB7FAA0F96D}"/>
    <cellStyle name="Comma 6 4 3 2" xfId="1077" xr:uid="{3892912F-54B3-4664-B1FF-7112888315D5}"/>
    <cellStyle name="Comma 6 4 3 2 2" xfId="2976" xr:uid="{5D88FC99-FC1A-4465-9D87-0EE5FB2B5738}"/>
    <cellStyle name="Comma 6 4 3 2 2 2" xfId="6779" xr:uid="{1610F8BE-32D1-43DD-A252-6BD283C5B107}"/>
    <cellStyle name="Comma 6 4 3 2 2 2 2" xfId="14590" xr:uid="{04CF1C2E-81B5-4D7A-8104-F71BD10DDE8E}"/>
    <cellStyle name="Comma 6 4 3 2 2 2 2 2" xfId="30001" xr:uid="{79DD73E1-A155-4EBE-A154-874914A6EF9F}"/>
    <cellStyle name="Comma 6 4 3 2 2 2 2 2 2" xfId="60825" xr:uid="{DBDBD27F-29CE-487F-A1A9-1E041C3410BB}"/>
    <cellStyle name="Comma 6 4 3 2 2 2 2 3" xfId="45415" xr:uid="{2F365E2E-C4E4-4990-A8A9-5A2EAC64CF73}"/>
    <cellStyle name="Comma 6 4 3 2 2 2 3" xfId="22192" xr:uid="{F1490112-FD5A-4040-BBD6-F2DA4F99A90B}"/>
    <cellStyle name="Comma 6 4 3 2 2 2 3 2" xfId="53016" xr:uid="{8A15154F-1EA1-412B-8AA0-E522A0D470F2}"/>
    <cellStyle name="Comma 6 4 3 2 2 2 4" xfId="37606" xr:uid="{675B32EF-EBC3-4C6E-BA43-A43C30321E49}"/>
    <cellStyle name="Comma 6 4 3 2 2 3" xfId="10787" xr:uid="{D7B6CF0E-E769-4F8C-B381-6B34CA56057D}"/>
    <cellStyle name="Comma 6 4 3 2 2 3 2" xfId="26198" xr:uid="{26C3ABE4-0465-4330-8AEF-5CCECEDDDDCD}"/>
    <cellStyle name="Comma 6 4 3 2 2 3 2 2" xfId="57022" xr:uid="{C26C860B-09FA-430A-9EF5-49816CF79E73}"/>
    <cellStyle name="Comma 6 4 3 2 2 3 3" xfId="41612" xr:uid="{CC6D6996-325C-4FD0-AABC-B0F02265AF55}"/>
    <cellStyle name="Comma 6 4 3 2 2 4" xfId="18389" xr:uid="{08D5BDE3-7B50-48C5-A5B7-84C3CE3ECF4D}"/>
    <cellStyle name="Comma 6 4 3 2 2 4 2" xfId="49213" xr:uid="{7860182E-9B23-40DA-95ED-878C1D0E6A54}"/>
    <cellStyle name="Comma 6 4 3 2 2 5" xfId="33803" xr:uid="{15BF5BCC-5621-49BB-AFF8-4C219F0F17F4}"/>
    <cellStyle name="Comma 6 4 3 2 3" xfId="4880" xr:uid="{61D5C1B1-B0DA-4F05-89B8-59E8D282280F}"/>
    <cellStyle name="Comma 6 4 3 2 3 2" xfId="12691" xr:uid="{AA5595EC-7771-47C0-8D8F-A9378F8CE33A}"/>
    <cellStyle name="Comma 6 4 3 2 3 2 2" xfId="28102" xr:uid="{86C5CB6B-136B-430B-859A-DAA8F4E19E62}"/>
    <cellStyle name="Comma 6 4 3 2 3 2 2 2" xfId="58926" xr:uid="{FD1ADB06-6124-4336-B1D1-19CBF07F7EA8}"/>
    <cellStyle name="Comma 6 4 3 2 3 2 3" xfId="43516" xr:uid="{9D010736-6CB3-4558-BE8B-6EDE81F1492D}"/>
    <cellStyle name="Comma 6 4 3 2 3 3" xfId="20293" xr:uid="{1939F267-D7BA-43F6-AB52-D8FC94DCD7E9}"/>
    <cellStyle name="Comma 6 4 3 2 3 3 2" xfId="51117" xr:uid="{4AED8A3A-9115-4335-9AC2-942E948B964D}"/>
    <cellStyle name="Comma 6 4 3 2 3 4" xfId="35707" xr:uid="{FBFB6122-B7F0-4B84-BCAC-397118907256}"/>
    <cellStyle name="Comma 6 4 3 2 4" xfId="8888" xr:uid="{D12D85CE-BF7B-43F9-8E98-0F7FFD24D0BE}"/>
    <cellStyle name="Comma 6 4 3 2 4 2" xfId="24299" xr:uid="{84C2C7B2-B0F6-4BA6-8D1D-62701CC0C177}"/>
    <cellStyle name="Comma 6 4 3 2 4 2 2" xfId="55123" xr:uid="{CD70E1BC-B72E-4BD6-AE94-3893BF28B4E9}"/>
    <cellStyle name="Comma 6 4 3 2 4 3" xfId="39713" xr:uid="{87DE301F-A09C-4134-9F76-8AB113D78A14}"/>
    <cellStyle name="Comma 6 4 3 2 5" xfId="16490" xr:uid="{9A173E75-1B58-4920-8312-FB52E545C898}"/>
    <cellStyle name="Comma 6 4 3 2 5 2" xfId="47314" xr:uid="{E617EC30-3A5E-471B-9702-98BDE1803272}"/>
    <cellStyle name="Comma 6 4 3 2 6" xfId="31904" xr:uid="{242F22D9-6FF1-4A1C-A572-6F422B568570}"/>
    <cellStyle name="Comma 6 4 3 3" xfId="1710" xr:uid="{6C536FF0-A42C-4CC3-A292-90C1D937C96D}"/>
    <cellStyle name="Comma 6 4 3 3 2" xfId="3609" xr:uid="{58C06B94-5C9E-47BD-9CFE-97E3F219077E}"/>
    <cellStyle name="Comma 6 4 3 3 2 2" xfId="7412" xr:uid="{A85F342C-10EB-4550-B5C3-9B5343A1EAA9}"/>
    <cellStyle name="Comma 6 4 3 3 2 2 2" xfId="15223" xr:uid="{D5347D1F-23F8-4252-8B17-798C6FEA2F49}"/>
    <cellStyle name="Comma 6 4 3 3 2 2 2 2" xfId="30634" xr:uid="{5E6719C2-89D2-462B-9CC9-5CB622B443B9}"/>
    <cellStyle name="Comma 6 4 3 3 2 2 2 2 2" xfId="61458" xr:uid="{AE2508D2-4BF4-4D88-A113-4DABB4F17841}"/>
    <cellStyle name="Comma 6 4 3 3 2 2 2 3" xfId="46048" xr:uid="{A60DDC2A-CB7A-4458-AC2C-39D8DF21FD6D}"/>
    <cellStyle name="Comma 6 4 3 3 2 2 3" xfId="22825" xr:uid="{F4C278E2-5F9C-49F7-9B4F-F67FF149DDFC}"/>
    <cellStyle name="Comma 6 4 3 3 2 2 3 2" xfId="53649" xr:uid="{F903B3FA-14C0-4D56-BD40-8AE5BC5DD2D0}"/>
    <cellStyle name="Comma 6 4 3 3 2 2 4" xfId="38239" xr:uid="{995F3E63-3C95-4619-9E59-7782212864B3}"/>
    <cellStyle name="Comma 6 4 3 3 2 3" xfId="11420" xr:uid="{8E2A9F89-1F7A-46B6-8934-4C5A55C7B0B2}"/>
    <cellStyle name="Comma 6 4 3 3 2 3 2" xfId="26831" xr:uid="{A7DED11D-70BC-4D49-8D12-F8D9357BDF11}"/>
    <cellStyle name="Comma 6 4 3 3 2 3 2 2" xfId="57655" xr:uid="{4D844244-73B6-4BAD-821C-91731A283685}"/>
    <cellStyle name="Comma 6 4 3 3 2 3 3" xfId="42245" xr:uid="{C450218D-32F9-41D8-84AB-0A927819A0DC}"/>
    <cellStyle name="Comma 6 4 3 3 2 4" xfId="19022" xr:uid="{0723BE64-32C5-45BD-AF0A-AE5E7B9D509D}"/>
    <cellStyle name="Comma 6 4 3 3 2 4 2" xfId="49846" xr:uid="{324409BE-718F-472E-805C-14DF8E908AC2}"/>
    <cellStyle name="Comma 6 4 3 3 2 5" xfId="34436" xr:uid="{721D3284-9253-495A-99DF-DB46EB456D73}"/>
    <cellStyle name="Comma 6 4 3 3 3" xfId="5513" xr:uid="{8576C6F2-F94D-4439-A94C-F297FCB2A8D2}"/>
    <cellStyle name="Comma 6 4 3 3 3 2" xfId="13324" xr:uid="{E55F8484-9CCE-413F-923A-FC01AFF0EB25}"/>
    <cellStyle name="Comma 6 4 3 3 3 2 2" xfId="28735" xr:uid="{D36BD50F-FBA8-4450-BE5B-67B4D1AFB07D}"/>
    <cellStyle name="Comma 6 4 3 3 3 2 2 2" xfId="59559" xr:uid="{1F1928C2-7AFC-4EDE-93EC-82376EF149C8}"/>
    <cellStyle name="Comma 6 4 3 3 3 2 3" xfId="44149" xr:uid="{EECD1EF1-C2EC-47AB-900D-49814CAE418D}"/>
    <cellStyle name="Comma 6 4 3 3 3 3" xfId="20926" xr:uid="{A1A90A95-1E1C-4260-BCC9-4A703A6650D7}"/>
    <cellStyle name="Comma 6 4 3 3 3 3 2" xfId="51750" xr:uid="{EFE02072-4060-47C9-A59D-F4F98225AEC0}"/>
    <cellStyle name="Comma 6 4 3 3 3 4" xfId="36340" xr:uid="{522228A1-4151-498D-B5FA-251B020E99E0}"/>
    <cellStyle name="Comma 6 4 3 3 4" xfId="9521" xr:uid="{CAF8CA1E-64BD-42FD-A8DC-82DAB3140C7E}"/>
    <cellStyle name="Comma 6 4 3 3 4 2" xfId="24932" xr:uid="{D70F8D58-FBC5-45C0-B04E-7FADCFBE8991}"/>
    <cellStyle name="Comma 6 4 3 3 4 2 2" xfId="55756" xr:uid="{30A0DEAA-4127-4D79-A443-FE6B955D8F74}"/>
    <cellStyle name="Comma 6 4 3 3 4 3" xfId="40346" xr:uid="{4CB75940-D5B0-429F-83D8-0E15161EA397}"/>
    <cellStyle name="Comma 6 4 3 3 5" xfId="17123" xr:uid="{52AE5A34-46B2-49FC-94C2-18BF7EB201D9}"/>
    <cellStyle name="Comma 6 4 3 3 5 2" xfId="47947" xr:uid="{014F79C6-EE92-499C-A839-623CF16AFE6C}"/>
    <cellStyle name="Comma 6 4 3 3 6" xfId="32537" xr:uid="{B727FCF2-6CA0-4E2A-93FE-6F000BCD48C9}"/>
    <cellStyle name="Comma 6 4 3 4" xfId="2343" xr:uid="{246688D8-3D74-4A2A-AA92-C62E7F9B7D4C}"/>
    <cellStyle name="Comma 6 4 3 4 2" xfId="6146" xr:uid="{6B2C149C-FFDE-4253-A4AD-97B2961D1E48}"/>
    <cellStyle name="Comma 6 4 3 4 2 2" xfId="13957" xr:uid="{FA2A8DCC-36EC-43DA-91C7-B00B8184275D}"/>
    <cellStyle name="Comma 6 4 3 4 2 2 2" xfId="29368" xr:uid="{91388906-A6EB-4BCB-B43D-735E105DAF3E}"/>
    <cellStyle name="Comma 6 4 3 4 2 2 2 2" xfId="60192" xr:uid="{953AB880-6BF2-40F0-824A-FF188EDF75B8}"/>
    <cellStyle name="Comma 6 4 3 4 2 2 3" xfId="44782" xr:uid="{B7413FB9-C621-4D68-AF69-C266AF4B75C8}"/>
    <cellStyle name="Comma 6 4 3 4 2 3" xfId="21559" xr:uid="{316AA28C-3B7D-4329-A298-4D8C1D044633}"/>
    <cellStyle name="Comma 6 4 3 4 2 3 2" xfId="52383" xr:uid="{B739B3DC-B284-49A1-9911-CE0EA4027FD7}"/>
    <cellStyle name="Comma 6 4 3 4 2 4" xfId="36973" xr:uid="{DFF267D9-8895-41B9-89B9-972AA2A8357B}"/>
    <cellStyle name="Comma 6 4 3 4 3" xfId="10154" xr:uid="{4C538302-E4DB-4D34-B5EC-0B63EC4ADE03}"/>
    <cellStyle name="Comma 6 4 3 4 3 2" xfId="25565" xr:uid="{764CAFEA-9B94-4E1D-B6FA-A6202A5A31A5}"/>
    <cellStyle name="Comma 6 4 3 4 3 2 2" xfId="56389" xr:uid="{2877B101-DFB3-4C9F-8777-65CFEE00D0D8}"/>
    <cellStyle name="Comma 6 4 3 4 3 3" xfId="40979" xr:uid="{A4A9A42A-A4A4-4B66-A2C3-77CD522BF908}"/>
    <cellStyle name="Comma 6 4 3 4 4" xfId="17756" xr:uid="{BB5B06AA-CF2E-4B97-9536-F54CD4F0C8F3}"/>
    <cellStyle name="Comma 6 4 3 4 4 2" xfId="48580" xr:uid="{99BE46D7-FB49-45C9-9F71-7898319DB00B}"/>
    <cellStyle name="Comma 6 4 3 4 5" xfId="33170" xr:uid="{30623614-24B4-487F-8479-F46FE93FAD30}"/>
    <cellStyle name="Comma 6 4 3 5" xfId="4247" xr:uid="{6ADF4777-A722-48E3-B575-307B626844C3}"/>
    <cellStyle name="Comma 6 4 3 5 2" xfId="12058" xr:uid="{9B7CD997-C2EF-45EF-908C-E34A89BD2091}"/>
    <cellStyle name="Comma 6 4 3 5 2 2" xfId="27469" xr:uid="{407D1615-F0E2-48C1-907A-AB3F3C121D55}"/>
    <cellStyle name="Comma 6 4 3 5 2 2 2" xfId="58293" xr:uid="{2ECDFDCA-A0C0-4935-A5E7-EFA67809361A}"/>
    <cellStyle name="Comma 6 4 3 5 2 3" xfId="42883" xr:uid="{14A7B39C-ADBB-4EDB-B7DD-AF084EE1C8BE}"/>
    <cellStyle name="Comma 6 4 3 5 3" xfId="19660" xr:uid="{C8BD4736-397E-4458-9BC1-8E6496568385}"/>
    <cellStyle name="Comma 6 4 3 5 3 2" xfId="50484" xr:uid="{959B45FA-289A-411C-9CEA-AB17AB7FDF8A}"/>
    <cellStyle name="Comma 6 4 3 5 4" xfId="35074" xr:uid="{0D81B0AE-F684-496F-B296-EC184722752A}"/>
    <cellStyle name="Comma 6 4 3 6" xfId="8255" xr:uid="{024FB6C7-16A1-4168-8000-19E68160B8CB}"/>
    <cellStyle name="Comma 6 4 3 6 2" xfId="23666" xr:uid="{14333AED-975B-4AA5-BE42-5CCE982A89E4}"/>
    <cellStyle name="Comma 6 4 3 6 2 2" xfId="54490" xr:uid="{7632F160-AA97-4D86-8C59-AFB0B5D74807}"/>
    <cellStyle name="Comma 6 4 3 6 3" xfId="39080" xr:uid="{F66A10EA-6D6A-43D6-9F6D-924D3E6B88CC}"/>
    <cellStyle name="Comma 6 4 3 7" xfId="15857" xr:uid="{D6D5961B-3936-444F-A060-617D37BCEAFE}"/>
    <cellStyle name="Comma 6 4 3 7 2" xfId="46681" xr:uid="{3F924D1E-2E3E-461D-BB1B-12EA3AA1CFFA}"/>
    <cellStyle name="Comma 6 4 3 8" xfId="31271" xr:uid="{F2986155-5CD1-4674-9CB9-A5C2ECE9E301}"/>
    <cellStyle name="Comma 6 4 4" xfId="864" xr:uid="{61B2B4F1-4D6F-48DC-B297-9259C80A9D26}"/>
    <cellStyle name="Comma 6 4 4 2" xfId="2763" xr:uid="{A6D142B8-AF22-4F6D-A8C6-9A18416208F6}"/>
    <cellStyle name="Comma 6 4 4 2 2" xfId="6566" xr:uid="{8CC5B0AE-A18B-4CCD-8EBB-2F89CA5CE5F1}"/>
    <cellStyle name="Comma 6 4 4 2 2 2" xfId="14377" xr:uid="{67FCD197-DB3F-41DD-ABDA-36A3BBF42D2E}"/>
    <cellStyle name="Comma 6 4 4 2 2 2 2" xfId="29788" xr:uid="{06CECFAC-0319-4010-B634-D3E9438A07B7}"/>
    <cellStyle name="Comma 6 4 4 2 2 2 2 2" xfId="60612" xr:uid="{B7EBE02C-1141-4C30-91A2-93A6524ACA4C}"/>
    <cellStyle name="Comma 6 4 4 2 2 2 3" xfId="45202" xr:uid="{F112CEB2-5CF3-46F9-A59F-82945D248E4B}"/>
    <cellStyle name="Comma 6 4 4 2 2 3" xfId="21979" xr:uid="{63BDC1B2-5979-46F3-AAA7-40883E141D08}"/>
    <cellStyle name="Comma 6 4 4 2 2 3 2" xfId="52803" xr:uid="{3ABC4887-E5C7-4E1C-95CA-817987B406FA}"/>
    <cellStyle name="Comma 6 4 4 2 2 4" xfId="37393" xr:uid="{2BA738E2-6F66-41E0-AADA-EACAC8F6DC6B}"/>
    <cellStyle name="Comma 6 4 4 2 3" xfId="10574" xr:uid="{B0729CB3-FEC1-42B0-BB8F-55705F801DF6}"/>
    <cellStyle name="Comma 6 4 4 2 3 2" xfId="25985" xr:uid="{C374A3BB-BE7F-40B2-B263-03C98A43D992}"/>
    <cellStyle name="Comma 6 4 4 2 3 2 2" xfId="56809" xr:uid="{7E3619B0-228D-4169-A34C-35664D375C9A}"/>
    <cellStyle name="Comma 6 4 4 2 3 3" xfId="41399" xr:uid="{F3F41531-DAD9-46D2-8C54-B075FAB48CC0}"/>
    <cellStyle name="Comma 6 4 4 2 4" xfId="18176" xr:uid="{E2690BF1-BAB8-48D9-860B-F0DDBEFC1916}"/>
    <cellStyle name="Comma 6 4 4 2 4 2" xfId="49000" xr:uid="{0D3014B4-9167-45D8-A750-205924ACA643}"/>
    <cellStyle name="Comma 6 4 4 2 5" xfId="33590" xr:uid="{B0DFD01D-B9F9-49A2-8459-8BFB90819CF0}"/>
    <cellStyle name="Comma 6 4 4 3" xfId="4667" xr:uid="{2202D21E-B5D0-4EAD-835B-94C15DC1DFAC}"/>
    <cellStyle name="Comma 6 4 4 3 2" xfId="12478" xr:uid="{F13BBA30-BB1B-4131-ADC5-5C197837E858}"/>
    <cellStyle name="Comma 6 4 4 3 2 2" xfId="27889" xr:uid="{199C1AA1-7E3C-4712-9C4E-4ADE0D298FF4}"/>
    <cellStyle name="Comma 6 4 4 3 2 2 2" xfId="58713" xr:uid="{818CCCD0-EB74-4BFA-BCE6-97947911C9D8}"/>
    <cellStyle name="Comma 6 4 4 3 2 3" xfId="43303" xr:uid="{A3C5FD35-84D9-4292-8C5F-9ED64DD62591}"/>
    <cellStyle name="Comma 6 4 4 3 3" xfId="20080" xr:uid="{90CF7EEC-2C4F-4E4D-A3AB-067B1147D5A0}"/>
    <cellStyle name="Comma 6 4 4 3 3 2" xfId="50904" xr:uid="{F9BE1F36-BFF6-4E65-A1FD-0C5DDBA07465}"/>
    <cellStyle name="Comma 6 4 4 3 4" xfId="35494" xr:uid="{85BA315F-645F-4F73-9AB5-8347F3243375}"/>
    <cellStyle name="Comma 6 4 4 4" xfId="8675" xr:uid="{761D72AD-B0C7-4A8D-BB9F-85A52E858C95}"/>
    <cellStyle name="Comma 6 4 4 4 2" xfId="24086" xr:uid="{6C47F902-5A54-46EB-9B82-C2FCDA2703DC}"/>
    <cellStyle name="Comma 6 4 4 4 2 2" xfId="54910" xr:uid="{582AA1D2-CB84-45E9-899C-24E5F3B46479}"/>
    <cellStyle name="Comma 6 4 4 4 3" xfId="39500" xr:uid="{861060D4-3095-47F1-AD06-F336B0DC639E}"/>
    <cellStyle name="Comma 6 4 4 5" xfId="16277" xr:uid="{3BB23132-0B9F-4311-B814-BDB9909D781E}"/>
    <cellStyle name="Comma 6 4 4 5 2" xfId="47101" xr:uid="{873FB46F-96CD-4B08-AD0A-F89449BB1C3A}"/>
    <cellStyle name="Comma 6 4 4 6" xfId="31691" xr:uid="{CB299AB1-609C-43C7-BC31-6D6AB3CFA0A5}"/>
    <cellStyle name="Comma 6 4 5" xfId="1497" xr:uid="{253CC480-CBB9-42C5-AC57-FC342F998D29}"/>
    <cellStyle name="Comma 6 4 5 2" xfId="3396" xr:uid="{66DD35A5-A316-42F3-AAC8-90878370F3E3}"/>
    <cellStyle name="Comma 6 4 5 2 2" xfId="7199" xr:uid="{0638D249-C758-4E99-B861-FE046BBFAF1E}"/>
    <cellStyle name="Comma 6 4 5 2 2 2" xfId="15010" xr:uid="{A73FFE7C-166B-4E90-ADF2-83B7A7D19986}"/>
    <cellStyle name="Comma 6 4 5 2 2 2 2" xfId="30421" xr:uid="{E0A69491-F213-4FD6-9529-422DA3FFCF2F}"/>
    <cellStyle name="Comma 6 4 5 2 2 2 2 2" xfId="61245" xr:uid="{11754606-20AF-4310-9509-7B5900F23054}"/>
    <cellStyle name="Comma 6 4 5 2 2 2 3" xfId="45835" xr:uid="{8EC06E6E-644B-4A69-BEEA-697FE9A29DDC}"/>
    <cellStyle name="Comma 6 4 5 2 2 3" xfId="22612" xr:uid="{60345CF3-C37F-421D-9BC1-486B8CF92FDB}"/>
    <cellStyle name="Comma 6 4 5 2 2 3 2" xfId="53436" xr:uid="{41554E60-E0F5-4772-B60C-9F09C6DCDD03}"/>
    <cellStyle name="Comma 6 4 5 2 2 4" xfId="38026" xr:uid="{CCEEB864-064D-4D04-961E-5A10B061746A}"/>
    <cellStyle name="Comma 6 4 5 2 3" xfId="11207" xr:uid="{9994A84F-ACAB-49A4-A31D-1BE482F4807E}"/>
    <cellStyle name="Comma 6 4 5 2 3 2" xfId="26618" xr:uid="{C4EEAC19-5429-4E50-A84C-7AA65BBE0432}"/>
    <cellStyle name="Comma 6 4 5 2 3 2 2" xfId="57442" xr:uid="{E9EA554D-077A-4042-9E5C-2D8BE6079FD1}"/>
    <cellStyle name="Comma 6 4 5 2 3 3" xfId="42032" xr:uid="{B621722E-F8C5-40E3-988E-A384DFF94BD9}"/>
    <cellStyle name="Comma 6 4 5 2 4" xfId="18809" xr:uid="{9EA208ED-6603-4222-A7DE-5CBB9E42A927}"/>
    <cellStyle name="Comma 6 4 5 2 4 2" xfId="49633" xr:uid="{A6A171E8-BFD8-4AB2-B1B7-7C49F50AB70D}"/>
    <cellStyle name="Comma 6 4 5 2 5" xfId="34223" xr:uid="{B971FE28-E800-44BC-BDD2-2B2BB4B266BA}"/>
    <cellStyle name="Comma 6 4 5 3" xfId="5300" xr:uid="{CC896C52-A4EC-4B9E-B283-C29CA2E92E13}"/>
    <cellStyle name="Comma 6 4 5 3 2" xfId="13111" xr:uid="{24D51256-E136-4911-8026-9F12C33F563B}"/>
    <cellStyle name="Comma 6 4 5 3 2 2" xfId="28522" xr:uid="{F9D1148C-6D08-4A33-9317-ED66F0D350BA}"/>
    <cellStyle name="Comma 6 4 5 3 2 2 2" xfId="59346" xr:uid="{395F4FC1-425D-438D-9405-E3837778B166}"/>
    <cellStyle name="Comma 6 4 5 3 2 3" xfId="43936" xr:uid="{D0F41C1D-A7B8-4AFE-B5DC-B76786C8CD8E}"/>
    <cellStyle name="Comma 6 4 5 3 3" xfId="20713" xr:uid="{6937D47E-B1CD-4F1B-9287-83D28160F627}"/>
    <cellStyle name="Comma 6 4 5 3 3 2" xfId="51537" xr:uid="{18F73B9D-F047-44A1-95FC-E72985655B78}"/>
    <cellStyle name="Comma 6 4 5 3 4" xfId="36127" xr:uid="{EBD14D8E-0783-48C0-99D1-AA9463BEA3C9}"/>
    <cellStyle name="Comma 6 4 5 4" xfId="9308" xr:uid="{69E8A87A-4F45-45C4-A029-08B3A09C232B}"/>
    <cellStyle name="Comma 6 4 5 4 2" xfId="24719" xr:uid="{86091ED4-BF15-4622-8B4D-8802399631F4}"/>
    <cellStyle name="Comma 6 4 5 4 2 2" xfId="55543" xr:uid="{AF71BBCD-B3F0-4DA7-87A2-83006C21B80D}"/>
    <cellStyle name="Comma 6 4 5 4 3" xfId="40133" xr:uid="{7D1A7EAF-0AE5-4035-9E11-6E8884574408}"/>
    <cellStyle name="Comma 6 4 5 5" xfId="16910" xr:uid="{A7DB0ABC-967A-4842-910D-4BC58C70FDE3}"/>
    <cellStyle name="Comma 6 4 5 5 2" xfId="47734" xr:uid="{8DEB8F42-3473-4A7E-94A1-6CA19BCB370C}"/>
    <cellStyle name="Comma 6 4 5 6" xfId="32324" xr:uid="{D3877B76-9D39-40C0-B97C-F94B752E8E71}"/>
    <cellStyle name="Comma 6 4 6" xfId="2130" xr:uid="{01D29F7D-2C7F-489D-8D1B-FF94D30EC089}"/>
    <cellStyle name="Comma 6 4 6 2" xfId="5933" xr:uid="{E9987B65-66B2-45E1-B883-0057F8C983BC}"/>
    <cellStyle name="Comma 6 4 6 2 2" xfId="13744" xr:uid="{47DE80C9-1A51-4A4A-975D-EAEEB200F146}"/>
    <cellStyle name="Comma 6 4 6 2 2 2" xfId="29155" xr:uid="{2FA61754-072C-410C-BDEB-06F8987AD327}"/>
    <cellStyle name="Comma 6 4 6 2 2 2 2" xfId="59979" xr:uid="{05B79506-7B2F-4012-89A5-83054A5215F9}"/>
    <cellStyle name="Comma 6 4 6 2 2 3" xfId="44569" xr:uid="{5200AB9B-1870-43DC-852D-281CE3515A86}"/>
    <cellStyle name="Comma 6 4 6 2 3" xfId="21346" xr:uid="{2964DAE9-D823-48DA-947D-CFBFE2B2C620}"/>
    <cellStyle name="Comma 6 4 6 2 3 2" xfId="52170" xr:uid="{FC7E08E0-472A-4B7C-9BBC-70B438A8EFD6}"/>
    <cellStyle name="Comma 6 4 6 2 4" xfId="36760" xr:uid="{82869DDB-6BC2-4420-9E4A-D841D40B7C86}"/>
    <cellStyle name="Comma 6 4 6 3" xfId="9941" xr:uid="{00B08CDF-42E4-4B14-9C4A-B4497320F537}"/>
    <cellStyle name="Comma 6 4 6 3 2" xfId="25352" xr:uid="{F73D558E-7530-4211-A72E-D95F91DD4191}"/>
    <cellStyle name="Comma 6 4 6 3 2 2" xfId="56176" xr:uid="{BF8FE6AF-47CB-4847-B440-B73F79AD4BDC}"/>
    <cellStyle name="Comma 6 4 6 3 3" xfId="40766" xr:uid="{B40920AE-60F6-42D7-BDE2-CC7BE440D752}"/>
    <cellStyle name="Comma 6 4 6 4" xfId="17543" xr:uid="{81BDE3E6-46B2-4760-807A-CAF0E828A4BC}"/>
    <cellStyle name="Comma 6 4 6 4 2" xfId="48367" xr:uid="{E84A91BB-4A0E-4E9C-93B1-2907EEDB90C2}"/>
    <cellStyle name="Comma 6 4 6 5" xfId="32957" xr:uid="{57B587C8-9FA6-4199-A7B4-665E7F21FDF7}"/>
    <cellStyle name="Comma 6 4 7" xfId="4034" xr:uid="{C8F0C92A-8E1E-4800-99B7-504CFA89A171}"/>
    <cellStyle name="Comma 6 4 7 2" xfId="11845" xr:uid="{DF96304A-2E5F-4497-B8E9-C4C8924D5A98}"/>
    <cellStyle name="Comma 6 4 7 2 2" xfId="27256" xr:uid="{7EE6C96A-5412-4CE6-9FB7-53BFCC8984F8}"/>
    <cellStyle name="Comma 6 4 7 2 2 2" xfId="58080" xr:uid="{4AA34AD4-8B6E-4F81-BB8A-473E904EC0A6}"/>
    <cellStyle name="Comma 6 4 7 2 3" xfId="42670" xr:uid="{86341B7B-209E-4E4C-B190-63555FDBA07C}"/>
    <cellStyle name="Comma 6 4 7 3" xfId="19447" xr:uid="{38B7280C-7C26-4750-8DA2-26B790C27F2E}"/>
    <cellStyle name="Comma 6 4 7 3 2" xfId="50271" xr:uid="{08EBAF4C-968D-4F3F-84AD-D75C555FAF03}"/>
    <cellStyle name="Comma 6 4 7 4" xfId="34861" xr:uid="{866FBF03-BA04-4235-AAD7-F90B74A13EB0}"/>
    <cellStyle name="Comma 6 4 8" xfId="8042" xr:uid="{E69412A7-9A70-4A79-ACFA-9DE769CCCF8A}"/>
    <cellStyle name="Comma 6 4 8 2" xfId="23453" xr:uid="{AA902ED0-D5C2-4A51-A365-2E001016F6DD}"/>
    <cellStyle name="Comma 6 4 8 2 2" xfId="54277" xr:uid="{D3EB56F0-E097-4573-8C24-F51EFA973C7F}"/>
    <cellStyle name="Comma 6 4 8 3" xfId="38867" xr:uid="{2A1477AA-4A17-4E42-BF0C-D60D9C89FF1E}"/>
    <cellStyle name="Comma 6 4 9" xfId="7833" xr:uid="{5DB3E013-135F-465F-9CDF-D6A659AABB53}"/>
    <cellStyle name="Comma 6 4 9 2" xfId="23244" xr:uid="{ED2651F5-755C-4DD6-8790-6124C9E4E8B5}"/>
    <cellStyle name="Comma 6 4 9 2 2" xfId="54068" xr:uid="{1909AB43-EAE7-4153-A470-B6727A888E60}"/>
    <cellStyle name="Comma 6 4 9 3" xfId="38658" xr:uid="{3A7D5EB5-12E3-4717-B88A-044DCE16925E}"/>
    <cellStyle name="Comma 6 5" xfId="150" xr:uid="{1F12A20A-AB32-46FA-84B9-7839A9693890}"/>
    <cellStyle name="Comma 6 5 10" xfId="15564" xr:uid="{7AD8A97F-B0EA-449C-B6A7-14F78797F490}"/>
    <cellStyle name="Comma 6 5 10 2" xfId="46388" xr:uid="{6CE171B6-57CB-4546-9CA7-1A80D7E6DC26}"/>
    <cellStyle name="Comma 6 5 11" xfId="30978" xr:uid="{8EF2B2F8-EA39-41BE-AF4F-6EE2C8AF2D1A}"/>
    <cellStyle name="Comma 6 5 2" xfId="573" xr:uid="{8490C05E-9605-4678-B206-55A96811486E}"/>
    <cellStyle name="Comma 6 5 2 2" xfId="1206" xr:uid="{05CA784A-94A0-4D13-A009-BD1A72B81308}"/>
    <cellStyle name="Comma 6 5 2 2 2" xfId="3105" xr:uid="{43680D28-51E2-4472-AF7F-572810B601B1}"/>
    <cellStyle name="Comma 6 5 2 2 2 2" xfId="6908" xr:uid="{ABC402FD-9458-414F-AD07-921E0DDDFEB3}"/>
    <cellStyle name="Comma 6 5 2 2 2 2 2" xfId="14719" xr:uid="{970E2B1A-2403-45C1-8294-8E580A773B0E}"/>
    <cellStyle name="Comma 6 5 2 2 2 2 2 2" xfId="30130" xr:uid="{7842A5FE-5832-41A8-B54A-F6836EB600BC}"/>
    <cellStyle name="Comma 6 5 2 2 2 2 2 2 2" xfId="60954" xr:uid="{403595C8-EB7F-48A1-8CD7-14B8AD7723C3}"/>
    <cellStyle name="Comma 6 5 2 2 2 2 2 3" xfId="45544" xr:uid="{D55BCB9B-45E3-4391-9119-EF30FE97DC9F}"/>
    <cellStyle name="Comma 6 5 2 2 2 2 3" xfId="22321" xr:uid="{21171B2C-6944-479F-B170-A89EBAAB7CDC}"/>
    <cellStyle name="Comma 6 5 2 2 2 2 3 2" xfId="53145" xr:uid="{8BD4F382-DCF2-4C61-9807-B893954CCAF3}"/>
    <cellStyle name="Comma 6 5 2 2 2 2 4" xfId="37735" xr:uid="{8CEF54F4-8987-48B0-A6CC-E496E3091CD9}"/>
    <cellStyle name="Comma 6 5 2 2 2 3" xfId="10916" xr:uid="{BB20DD38-3862-483A-8778-FEE2ADCE33B7}"/>
    <cellStyle name="Comma 6 5 2 2 2 3 2" xfId="26327" xr:uid="{B55E990B-A901-43CE-897D-AE3ED4B9667E}"/>
    <cellStyle name="Comma 6 5 2 2 2 3 2 2" xfId="57151" xr:uid="{7181D535-E5CA-4180-A40B-A7C6C62476F0}"/>
    <cellStyle name="Comma 6 5 2 2 2 3 3" xfId="41741" xr:uid="{E9574198-9AF4-4C6A-B96D-839A4C21C27A}"/>
    <cellStyle name="Comma 6 5 2 2 2 4" xfId="18518" xr:uid="{79F0BF3C-3B54-4F57-852D-ECC1375BA2B0}"/>
    <cellStyle name="Comma 6 5 2 2 2 4 2" xfId="49342" xr:uid="{839D8CE7-7FB1-4FDB-B170-B3D097756812}"/>
    <cellStyle name="Comma 6 5 2 2 2 5" xfId="33932" xr:uid="{007DED69-2912-49FF-84BF-5E83D5D2F6C0}"/>
    <cellStyle name="Comma 6 5 2 2 3" xfId="5009" xr:uid="{233403F2-3BA9-4512-8E62-FB4E0798D79F}"/>
    <cellStyle name="Comma 6 5 2 2 3 2" xfId="12820" xr:uid="{2F47B9C9-03DF-4459-8E49-015D8C218EBE}"/>
    <cellStyle name="Comma 6 5 2 2 3 2 2" xfId="28231" xr:uid="{3D7AE919-3751-4184-B199-EB95AEC530BC}"/>
    <cellStyle name="Comma 6 5 2 2 3 2 2 2" xfId="59055" xr:uid="{D876303B-B166-45BC-A2A5-5FAB81DC4DBB}"/>
    <cellStyle name="Comma 6 5 2 2 3 2 3" xfId="43645" xr:uid="{535E86E6-A052-4E60-99C0-835F5FA24EAD}"/>
    <cellStyle name="Comma 6 5 2 2 3 3" xfId="20422" xr:uid="{4BD1918B-804E-4111-962E-35D21FD27419}"/>
    <cellStyle name="Comma 6 5 2 2 3 3 2" xfId="51246" xr:uid="{47E75E0F-97F0-490D-94AF-9733B73F2BF6}"/>
    <cellStyle name="Comma 6 5 2 2 3 4" xfId="35836" xr:uid="{F22603D2-36C8-4F8B-8B01-27D949E40567}"/>
    <cellStyle name="Comma 6 5 2 2 4" xfId="9017" xr:uid="{94BAE291-0B34-4553-AA95-2A97E0595F8B}"/>
    <cellStyle name="Comma 6 5 2 2 4 2" xfId="24428" xr:uid="{AD778DB1-6571-4427-A118-1C8A90F3AB52}"/>
    <cellStyle name="Comma 6 5 2 2 4 2 2" xfId="55252" xr:uid="{46E27F02-11FB-462E-BEDF-FA55C5EE8BD8}"/>
    <cellStyle name="Comma 6 5 2 2 4 3" xfId="39842" xr:uid="{DE2FBE6A-A877-4E2E-AE2E-B188EC21FB3A}"/>
    <cellStyle name="Comma 6 5 2 2 5" xfId="16619" xr:uid="{22F650C7-AA45-46ED-B01C-720A4373BB7A}"/>
    <cellStyle name="Comma 6 5 2 2 5 2" xfId="47443" xr:uid="{2E23AFCD-D7BF-4719-9E59-52CF09E1F4B4}"/>
    <cellStyle name="Comma 6 5 2 2 6" xfId="32033" xr:uid="{72A9A3BE-F3BD-445D-9C1B-84E76B176EA6}"/>
    <cellStyle name="Comma 6 5 2 3" xfId="1839" xr:uid="{620D6F47-16E4-4F53-ACD0-FF67B7231AD1}"/>
    <cellStyle name="Comma 6 5 2 3 2" xfId="3738" xr:uid="{9C42EE6A-F83E-4BF1-93A4-30696F3AE4AA}"/>
    <cellStyle name="Comma 6 5 2 3 2 2" xfId="7541" xr:uid="{496ED461-EFAA-42D9-B9C1-EE933A177A48}"/>
    <cellStyle name="Comma 6 5 2 3 2 2 2" xfId="15352" xr:uid="{76430C55-6749-450A-9980-88020AA4BC10}"/>
    <cellStyle name="Comma 6 5 2 3 2 2 2 2" xfId="30763" xr:uid="{42F02030-5949-4F62-A27A-221920B72EF2}"/>
    <cellStyle name="Comma 6 5 2 3 2 2 2 2 2" xfId="61587" xr:uid="{2A0DCE38-E295-482F-B67A-7F8DDA27A55B}"/>
    <cellStyle name="Comma 6 5 2 3 2 2 2 3" xfId="46177" xr:uid="{09EC58BE-B456-4143-9CEE-F239EB558C7E}"/>
    <cellStyle name="Comma 6 5 2 3 2 2 3" xfId="22954" xr:uid="{2FA53A80-675A-4D9C-A0DB-609F95090C30}"/>
    <cellStyle name="Comma 6 5 2 3 2 2 3 2" xfId="53778" xr:uid="{D2AEEF7B-E3AB-450B-A05B-8968E13A97EC}"/>
    <cellStyle name="Comma 6 5 2 3 2 2 4" xfId="38368" xr:uid="{7BB84093-15E8-4F21-B017-C9FDDD7D1B70}"/>
    <cellStyle name="Comma 6 5 2 3 2 3" xfId="11549" xr:uid="{C63163CA-92E3-4653-8C9F-B21CE69DA1B7}"/>
    <cellStyle name="Comma 6 5 2 3 2 3 2" xfId="26960" xr:uid="{0CDD9F31-F9BF-4C87-8CA8-86EC0E55D5A6}"/>
    <cellStyle name="Comma 6 5 2 3 2 3 2 2" xfId="57784" xr:uid="{028E2698-F8D7-44C8-9992-C4BDE50510B1}"/>
    <cellStyle name="Comma 6 5 2 3 2 3 3" xfId="42374" xr:uid="{3978D070-4306-4EAE-A958-7DB59AC84FDD}"/>
    <cellStyle name="Comma 6 5 2 3 2 4" xfId="19151" xr:uid="{538F0D8B-CCBF-4F86-AD96-517DC62B72B9}"/>
    <cellStyle name="Comma 6 5 2 3 2 4 2" xfId="49975" xr:uid="{8939CD25-E8CF-47C4-9FC6-5B00792D5CBB}"/>
    <cellStyle name="Comma 6 5 2 3 2 5" xfId="34565" xr:uid="{295A4513-1200-4DA3-A886-E37609C77DF7}"/>
    <cellStyle name="Comma 6 5 2 3 3" xfId="5642" xr:uid="{5DE6B115-845A-4577-AC44-408092FD1106}"/>
    <cellStyle name="Comma 6 5 2 3 3 2" xfId="13453" xr:uid="{9FDD0005-2D70-4E32-A4FC-89182616D7D9}"/>
    <cellStyle name="Comma 6 5 2 3 3 2 2" xfId="28864" xr:uid="{C0EE3D54-018E-4BDC-999B-1676EF8A7ED1}"/>
    <cellStyle name="Comma 6 5 2 3 3 2 2 2" xfId="59688" xr:uid="{E8C6D68E-E0D0-4407-A1D8-4C37EC346FD2}"/>
    <cellStyle name="Comma 6 5 2 3 3 2 3" xfId="44278" xr:uid="{0B7D4EDF-6147-49C8-A1C0-761E3FEA51A6}"/>
    <cellStyle name="Comma 6 5 2 3 3 3" xfId="21055" xr:uid="{7C54EED8-E2AF-44D9-B57F-BAE08CEE62EB}"/>
    <cellStyle name="Comma 6 5 2 3 3 3 2" xfId="51879" xr:uid="{8FAA3C12-367D-4B40-BBFA-25654F8D557C}"/>
    <cellStyle name="Comma 6 5 2 3 3 4" xfId="36469" xr:uid="{65BF4A98-11DE-43F0-8945-7C69AEEFE941}"/>
    <cellStyle name="Comma 6 5 2 3 4" xfId="9650" xr:uid="{C3B44F61-3FCA-4F11-941C-026B22C9891B}"/>
    <cellStyle name="Comma 6 5 2 3 4 2" xfId="25061" xr:uid="{1FA786A6-46BF-4933-9A5E-3518537A9122}"/>
    <cellStyle name="Comma 6 5 2 3 4 2 2" xfId="55885" xr:uid="{279D0F76-8040-422B-A3A3-068CB83853AC}"/>
    <cellStyle name="Comma 6 5 2 3 4 3" xfId="40475" xr:uid="{F81A79C1-C39E-49DF-8CFC-8A9D301D0F6C}"/>
    <cellStyle name="Comma 6 5 2 3 5" xfId="17252" xr:uid="{7F1811D2-D399-439E-AC5A-31C7010C9CDE}"/>
    <cellStyle name="Comma 6 5 2 3 5 2" xfId="48076" xr:uid="{ECDF8211-CDA2-45D0-93A3-EB4243DF93A1}"/>
    <cellStyle name="Comma 6 5 2 3 6" xfId="32666" xr:uid="{2C3C4638-AAA8-4223-BDD2-9B5FC8403A79}"/>
    <cellStyle name="Comma 6 5 2 4" xfId="2472" xr:uid="{98590349-8379-4F10-9D93-9B955D44A687}"/>
    <cellStyle name="Comma 6 5 2 4 2" xfId="6275" xr:uid="{E3BB3ED3-2621-4980-8933-8088E9E08C4C}"/>
    <cellStyle name="Comma 6 5 2 4 2 2" xfId="14086" xr:uid="{18094D8D-E412-492B-8561-DE4AAB8689B4}"/>
    <cellStyle name="Comma 6 5 2 4 2 2 2" xfId="29497" xr:uid="{DBEED772-FB23-4C50-95D4-C0D6143E97F3}"/>
    <cellStyle name="Comma 6 5 2 4 2 2 2 2" xfId="60321" xr:uid="{B0CDD17E-DD1C-4AA4-9A5C-8E1F9BA52DCA}"/>
    <cellStyle name="Comma 6 5 2 4 2 2 3" xfId="44911" xr:uid="{8D6FD853-FDA7-4F27-8D03-4DEECD968510}"/>
    <cellStyle name="Comma 6 5 2 4 2 3" xfId="21688" xr:uid="{3AB6A9F3-541E-480E-97CF-91D86D7A2C50}"/>
    <cellStyle name="Comma 6 5 2 4 2 3 2" xfId="52512" xr:uid="{3CEB56C2-502D-46E3-B8DC-D2C85438A757}"/>
    <cellStyle name="Comma 6 5 2 4 2 4" xfId="37102" xr:uid="{84111F7F-F163-4489-85DF-0BB1E9C4C473}"/>
    <cellStyle name="Comma 6 5 2 4 3" xfId="10283" xr:uid="{84B66D62-5360-43A9-A321-678DCC5FFFC7}"/>
    <cellStyle name="Comma 6 5 2 4 3 2" xfId="25694" xr:uid="{735F9B2E-2CB8-4DC8-90DE-F18D3492651F}"/>
    <cellStyle name="Comma 6 5 2 4 3 2 2" xfId="56518" xr:uid="{AA8DBEE2-525C-4EFC-807A-0671DC7FB8F3}"/>
    <cellStyle name="Comma 6 5 2 4 3 3" xfId="41108" xr:uid="{0EB3165D-C556-4454-8CDA-3DB355B8AC55}"/>
    <cellStyle name="Comma 6 5 2 4 4" xfId="17885" xr:uid="{551C8AA8-354B-4C97-9277-5CF055C395B8}"/>
    <cellStyle name="Comma 6 5 2 4 4 2" xfId="48709" xr:uid="{23CC6982-C44C-445F-83DF-7005D6C637DB}"/>
    <cellStyle name="Comma 6 5 2 4 5" xfId="33299" xr:uid="{FEB5B2B5-16B6-4A25-81F2-E21A1FC9007C}"/>
    <cellStyle name="Comma 6 5 2 5" xfId="4376" xr:uid="{8617829E-3A83-4FE6-932C-31F97E3EC4CD}"/>
    <cellStyle name="Comma 6 5 2 5 2" xfId="12187" xr:uid="{39956145-B879-40A0-90D5-9AC41D36B32D}"/>
    <cellStyle name="Comma 6 5 2 5 2 2" xfId="27598" xr:uid="{FA52E53B-DD1E-47FD-B8C6-2FF359F7140F}"/>
    <cellStyle name="Comma 6 5 2 5 2 2 2" xfId="58422" xr:uid="{21A61B30-CA81-47B5-B2DE-710CF99FE0FC}"/>
    <cellStyle name="Comma 6 5 2 5 2 3" xfId="43012" xr:uid="{A9D72BC5-6C5D-4862-B1FA-FA40E627E91D}"/>
    <cellStyle name="Comma 6 5 2 5 3" xfId="19789" xr:uid="{2F4E1407-B307-4DBD-A98A-F20BE578A98A}"/>
    <cellStyle name="Comma 6 5 2 5 3 2" xfId="50613" xr:uid="{66AC56F6-1BA4-4169-B24D-91B83EAC60B6}"/>
    <cellStyle name="Comma 6 5 2 5 4" xfId="35203" xr:uid="{E3BE7789-AD49-4A98-B124-CFA41F079389}"/>
    <cellStyle name="Comma 6 5 2 6" xfId="8384" xr:uid="{131DF1A8-DFDB-4CCA-8D9A-EBCA0B1199CD}"/>
    <cellStyle name="Comma 6 5 2 6 2" xfId="23795" xr:uid="{3EFCBABC-8408-4363-A60D-866DDFC7957C}"/>
    <cellStyle name="Comma 6 5 2 6 2 2" xfId="54619" xr:uid="{7175C94A-F778-45A5-9DB4-50A875A7C9C0}"/>
    <cellStyle name="Comma 6 5 2 6 3" xfId="39209" xr:uid="{838DBA6F-B72B-4951-BBE5-24EED3B939AF}"/>
    <cellStyle name="Comma 6 5 2 7" xfId="15986" xr:uid="{D943F1CC-C43B-4801-8DA0-7101EE2593EC}"/>
    <cellStyle name="Comma 6 5 2 7 2" xfId="46810" xr:uid="{81E36B8E-CC55-44C9-A30C-140E79F993D4}"/>
    <cellStyle name="Comma 6 5 2 8" xfId="31400" xr:uid="{988FA530-DB7E-49F5-B335-9FA21D6AA0DE}"/>
    <cellStyle name="Comma 6 5 3" xfId="364" xr:uid="{DFA81015-EED0-403D-9CA3-3BFA6103857E}"/>
    <cellStyle name="Comma 6 5 3 2" xfId="997" xr:uid="{3F3F0B00-C52E-46C2-96D1-BE8AFDE736C0}"/>
    <cellStyle name="Comma 6 5 3 2 2" xfId="2896" xr:uid="{EB28EDAC-8677-47AA-911C-C55B43D4D280}"/>
    <cellStyle name="Comma 6 5 3 2 2 2" xfId="6699" xr:uid="{FBC86F50-B536-4737-B8ED-1EF3520B3558}"/>
    <cellStyle name="Comma 6 5 3 2 2 2 2" xfId="14510" xr:uid="{737C629B-01E2-44AA-8463-E36F7AE58C29}"/>
    <cellStyle name="Comma 6 5 3 2 2 2 2 2" xfId="29921" xr:uid="{5430D7BE-EB44-4F0B-8F38-9E6A12240782}"/>
    <cellStyle name="Comma 6 5 3 2 2 2 2 2 2" xfId="60745" xr:uid="{7C77D4E7-9DAB-435E-9D84-0B961675D771}"/>
    <cellStyle name="Comma 6 5 3 2 2 2 2 3" xfId="45335" xr:uid="{0DE53866-049E-4A7C-8494-36F8BF9EB40B}"/>
    <cellStyle name="Comma 6 5 3 2 2 2 3" xfId="22112" xr:uid="{0ED61D3E-7E47-47A1-B998-308C83ED76B8}"/>
    <cellStyle name="Comma 6 5 3 2 2 2 3 2" xfId="52936" xr:uid="{20ED22B8-D7E5-4D9E-A0B9-6E9881D2869C}"/>
    <cellStyle name="Comma 6 5 3 2 2 2 4" xfId="37526" xr:uid="{025E4566-19D1-4EE7-AFD6-0F513E47A947}"/>
    <cellStyle name="Comma 6 5 3 2 2 3" xfId="10707" xr:uid="{E8628FB3-5A6E-40CE-B8E9-ABA6C0BBFADD}"/>
    <cellStyle name="Comma 6 5 3 2 2 3 2" xfId="26118" xr:uid="{35D12030-81CB-4508-A78E-C663CDC20906}"/>
    <cellStyle name="Comma 6 5 3 2 2 3 2 2" xfId="56942" xr:uid="{7E9702A5-2251-4995-AB1A-565C02EAF964}"/>
    <cellStyle name="Comma 6 5 3 2 2 3 3" xfId="41532" xr:uid="{E6F1E6B7-E77E-40E1-BF22-8AAC69B9C10F}"/>
    <cellStyle name="Comma 6 5 3 2 2 4" xfId="18309" xr:uid="{16A08765-B27F-4761-8D89-CD046DFD4DEC}"/>
    <cellStyle name="Comma 6 5 3 2 2 4 2" xfId="49133" xr:uid="{A52FB9EE-CC0A-4D85-9597-AEC625D44EDB}"/>
    <cellStyle name="Comma 6 5 3 2 2 5" xfId="33723" xr:uid="{CF7E181A-145F-416D-BA9C-1051DB01A0BC}"/>
    <cellStyle name="Comma 6 5 3 2 3" xfId="4800" xr:uid="{0531535B-4C1A-46A1-930E-204E34025E12}"/>
    <cellStyle name="Comma 6 5 3 2 3 2" xfId="12611" xr:uid="{5D6377D3-D98A-499B-ABEA-0BFB1DAC3C08}"/>
    <cellStyle name="Comma 6 5 3 2 3 2 2" xfId="28022" xr:uid="{E2EC3520-7558-48DD-B8D0-637062A258CC}"/>
    <cellStyle name="Comma 6 5 3 2 3 2 2 2" xfId="58846" xr:uid="{51FF21B8-7593-4E4E-9F6E-EA181B1A6B28}"/>
    <cellStyle name="Comma 6 5 3 2 3 2 3" xfId="43436" xr:uid="{44A16EC9-F4CE-4239-8B44-526792D7E03B}"/>
    <cellStyle name="Comma 6 5 3 2 3 3" xfId="20213" xr:uid="{6FF72EE7-0B0B-428F-BAE0-0C52D71A43C8}"/>
    <cellStyle name="Comma 6 5 3 2 3 3 2" xfId="51037" xr:uid="{1628FC39-2BA4-40C0-9366-3AD31DDAFDC6}"/>
    <cellStyle name="Comma 6 5 3 2 3 4" xfId="35627" xr:uid="{9FFC2916-E87B-4DB0-B8A1-4591E9C5964C}"/>
    <cellStyle name="Comma 6 5 3 2 4" xfId="8808" xr:uid="{947AC035-EE00-4548-A654-5655F9BAEF90}"/>
    <cellStyle name="Comma 6 5 3 2 4 2" xfId="24219" xr:uid="{2C93AC04-9C5E-48FB-ACA7-576ABE1A5213}"/>
    <cellStyle name="Comma 6 5 3 2 4 2 2" xfId="55043" xr:uid="{0C91C8EF-339E-4A1B-9BA7-95DF17684F3B}"/>
    <cellStyle name="Comma 6 5 3 2 4 3" xfId="39633" xr:uid="{3FEF93D0-1BD6-49A1-B87C-EFE9F60898B3}"/>
    <cellStyle name="Comma 6 5 3 2 5" xfId="16410" xr:uid="{E7EA8154-7CA1-40A7-8DE1-8EB953531608}"/>
    <cellStyle name="Comma 6 5 3 2 5 2" xfId="47234" xr:uid="{27F5B47E-504E-4EBA-9FA7-EDA62561682D}"/>
    <cellStyle name="Comma 6 5 3 2 6" xfId="31824" xr:uid="{BC68373F-2EE1-44DD-9DE9-577A018A7827}"/>
    <cellStyle name="Comma 6 5 3 3" xfId="1630" xr:uid="{EB93A0FF-F424-4B29-BF8B-A6066B97A807}"/>
    <cellStyle name="Comma 6 5 3 3 2" xfId="3529" xr:uid="{6F9A1A3E-E43C-4013-A884-A58DC20F76F8}"/>
    <cellStyle name="Comma 6 5 3 3 2 2" xfId="7332" xr:uid="{0F2C638E-7C40-4958-A7A8-DF98EDE0852D}"/>
    <cellStyle name="Comma 6 5 3 3 2 2 2" xfId="15143" xr:uid="{560C41CF-1DB7-4F5A-A991-AD4D986BC818}"/>
    <cellStyle name="Comma 6 5 3 3 2 2 2 2" xfId="30554" xr:uid="{CD8773F4-12CD-454F-883B-71502D7F018E}"/>
    <cellStyle name="Comma 6 5 3 3 2 2 2 2 2" xfId="61378" xr:uid="{074233F4-B9C3-44A5-8CFA-F2F236C3E62A}"/>
    <cellStyle name="Comma 6 5 3 3 2 2 2 3" xfId="45968" xr:uid="{C0997D22-1C8A-4D5C-818B-8A594FFAF906}"/>
    <cellStyle name="Comma 6 5 3 3 2 2 3" xfId="22745" xr:uid="{F80BA13A-971E-4CAE-812D-14684D87DD76}"/>
    <cellStyle name="Comma 6 5 3 3 2 2 3 2" xfId="53569" xr:uid="{DBEAAE72-C279-4551-8D89-2E376FCB2C8C}"/>
    <cellStyle name="Comma 6 5 3 3 2 2 4" xfId="38159" xr:uid="{3ADAE9AC-C9DF-46D0-B1F4-D3D3FF859E22}"/>
    <cellStyle name="Comma 6 5 3 3 2 3" xfId="11340" xr:uid="{FC81A111-72F0-4245-89D4-0937DE13AD97}"/>
    <cellStyle name="Comma 6 5 3 3 2 3 2" xfId="26751" xr:uid="{ADE2F049-9C19-4D99-A511-498550AF5DE3}"/>
    <cellStyle name="Comma 6 5 3 3 2 3 2 2" xfId="57575" xr:uid="{202363A3-EDF5-4458-929A-773097DE8A39}"/>
    <cellStyle name="Comma 6 5 3 3 2 3 3" xfId="42165" xr:uid="{8FA5A0FE-33E3-488D-A686-EF3C5CD9D96D}"/>
    <cellStyle name="Comma 6 5 3 3 2 4" xfId="18942" xr:uid="{3D1D6C73-44A3-4308-8172-938FBED908C6}"/>
    <cellStyle name="Comma 6 5 3 3 2 4 2" xfId="49766" xr:uid="{F2F0D2E0-0EF5-42F9-9BFB-97D35C6C6A34}"/>
    <cellStyle name="Comma 6 5 3 3 2 5" xfId="34356" xr:uid="{CBBD57A4-51EE-4C17-9799-938AFA52C574}"/>
    <cellStyle name="Comma 6 5 3 3 3" xfId="5433" xr:uid="{1E9810CC-0FEF-450B-857D-A92CEF712739}"/>
    <cellStyle name="Comma 6 5 3 3 3 2" xfId="13244" xr:uid="{291A3C4B-F535-4F7F-8978-6DC9C96674D0}"/>
    <cellStyle name="Comma 6 5 3 3 3 2 2" xfId="28655" xr:uid="{0DDD844A-6F6C-4BB0-93D5-BC26D0053385}"/>
    <cellStyle name="Comma 6 5 3 3 3 2 2 2" xfId="59479" xr:uid="{7B03DEA9-AC79-4395-8F6F-55EEBF1CE15F}"/>
    <cellStyle name="Comma 6 5 3 3 3 2 3" xfId="44069" xr:uid="{3CCDF5DA-E50F-4066-95C3-AF09E396AD21}"/>
    <cellStyle name="Comma 6 5 3 3 3 3" xfId="20846" xr:uid="{E7408007-1C16-4619-81CF-F163200532CB}"/>
    <cellStyle name="Comma 6 5 3 3 3 3 2" xfId="51670" xr:uid="{C26A925D-C589-4E81-A22F-062497A4277D}"/>
    <cellStyle name="Comma 6 5 3 3 3 4" xfId="36260" xr:uid="{48DE91E2-0B48-496A-95AF-DAC28D16E780}"/>
    <cellStyle name="Comma 6 5 3 3 4" xfId="9441" xr:uid="{2285A33C-047C-4B78-BDFC-DA3D8F740CB6}"/>
    <cellStyle name="Comma 6 5 3 3 4 2" xfId="24852" xr:uid="{1AFE3150-4E84-4499-B14F-04CCC57E05CC}"/>
    <cellStyle name="Comma 6 5 3 3 4 2 2" xfId="55676" xr:uid="{A1A7B666-611D-4669-832D-2D843FBF1BA9}"/>
    <cellStyle name="Comma 6 5 3 3 4 3" xfId="40266" xr:uid="{71219FDF-75F1-412E-977E-4AC0C1CE8C95}"/>
    <cellStyle name="Comma 6 5 3 3 5" xfId="17043" xr:uid="{5274DADF-AE30-4480-BFF1-BE327DB033A8}"/>
    <cellStyle name="Comma 6 5 3 3 5 2" xfId="47867" xr:uid="{24EAC190-5C17-4F57-92B2-F0D6E576D187}"/>
    <cellStyle name="Comma 6 5 3 3 6" xfId="32457" xr:uid="{1BEDCAA3-E7F2-4785-B566-187B33D4F4FF}"/>
    <cellStyle name="Comma 6 5 3 4" xfId="2263" xr:uid="{836C0789-A9FD-447F-A037-BAD5BBDA594F}"/>
    <cellStyle name="Comma 6 5 3 4 2" xfId="6066" xr:uid="{6C3547A0-2473-44EE-BBDD-72F73D027FA5}"/>
    <cellStyle name="Comma 6 5 3 4 2 2" xfId="13877" xr:uid="{BB4C6C49-4299-4E9D-B3EF-DDCE586764E4}"/>
    <cellStyle name="Comma 6 5 3 4 2 2 2" xfId="29288" xr:uid="{AEE87686-2DDE-44FB-BF85-3E20DC5C024B}"/>
    <cellStyle name="Comma 6 5 3 4 2 2 2 2" xfId="60112" xr:uid="{5F3A741A-651A-4FE7-B947-B0F8341242A6}"/>
    <cellStyle name="Comma 6 5 3 4 2 2 3" xfId="44702" xr:uid="{E27AA675-5D93-48E6-AEB3-E7EF94A40ED0}"/>
    <cellStyle name="Comma 6 5 3 4 2 3" xfId="21479" xr:uid="{E2BB9732-8E17-4D1C-991F-36BFDDFAC52D}"/>
    <cellStyle name="Comma 6 5 3 4 2 3 2" xfId="52303" xr:uid="{33D3F65E-651D-498B-8753-62A76C12477B}"/>
    <cellStyle name="Comma 6 5 3 4 2 4" xfId="36893" xr:uid="{20F2E7DD-2F6C-48FE-9F04-82B8DD9B909E}"/>
    <cellStyle name="Comma 6 5 3 4 3" xfId="10074" xr:uid="{20976C55-B639-478D-9550-7A74902EBFBA}"/>
    <cellStyle name="Comma 6 5 3 4 3 2" xfId="25485" xr:uid="{1F1222D3-C39C-4A16-8122-D74BF9D68572}"/>
    <cellStyle name="Comma 6 5 3 4 3 2 2" xfId="56309" xr:uid="{4E2A1364-9F54-4D99-90AE-BC4268AA68D3}"/>
    <cellStyle name="Comma 6 5 3 4 3 3" xfId="40899" xr:uid="{E1D5B4B1-A244-40F3-B0B2-31222F3DADEA}"/>
    <cellStyle name="Comma 6 5 3 4 4" xfId="17676" xr:uid="{95E37203-C640-46FB-947D-A7754F972390}"/>
    <cellStyle name="Comma 6 5 3 4 4 2" xfId="48500" xr:uid="{B99F12BF-6B58-4FFF-B2AF-3E3FA1CF74B6}"/>
    <cellStyle name="Comma 6 5 3 4 5" xfId="33090" xr:uid="{E7B4E08F-08D2-4C00-A142-DD2E84A98A5A}"/>
    <cellStyle name="Comma 6 5 3 5" xfId="4167" xr:uid="{9F36C7F7-D72E-4D59-9AF2-13EA611BE06A}"/>
    <cellStyle name="Comma 6 5 3 5 2" xfId="11978" xr:uid="{3A735D35-FBA9-4D0D-950F-7E99980AEAB6}"/>
    <cellStyle name="Comma 6 5 3 5 2 2" xfId="27389" xr:uid="{D152BBB3-4B1E-41A8-A413-81E039E4E4AD}"/>
    <cellStyle name="Comma 6 5 3 5 2 2 2" xfId="58213" xr:uid="{1D492025-48A5-40B7-B007-C1837C30DD74}"/>
    <cellStyle name="Comma 6 5 3 5 2 3" xfId="42803" xr:uid="{06CF793E-B3DA-45FA-AC40-A3748C243C5A}"/>
    <cellStyle name="Comma 6 5 3 5 3" xfId="19580" xr:uid="{1D81A5FB-C9B0-4162-85CC-1CAA41EF8F4C}"/>
    <cellStyle name="Comma 6 5 3 5 3 2" xfId="50404" xr:uid="{BEA3B7BC-D205-48B4-B2A1-15EBF34D3561}"/>
    <cellStyle name="Comma 6 5 3 5 4" xfId="34994" xr:uid="{E9452116-648F-4B1E-89A4-E499463BA97F}"/>
    <cellStyle name="Comma 6 5 3 6" xfId="8175" xr:uid="{BC965F1C-5A72-419E-9498-251B5C43E999}"/>
    <cellStyle name="Comma 6 5 3 6 2" xfId="23586" xr:uid="{5F599D79-63D5-4A44-B0B2-B194F777549E}"/>
    <cellStyle name="Comma 6 5 3 6 2 2" xfId="54410" xr:uid="{4F106726-93F6-40A6-8E28-2AA7913C3B98}"/>
    <cellStyle name="Comma 6 5 3 6 3" xfId="39000" xr:uid="{3B6C37C5-64F7-4582-9B6C-72C0E8EC2FAA}"/>
    <cellStyle name="Comma 6 5 3 7" xfId="15777" xr:uid="{C571568B-105E-4E6D-9340-71DE29514866}"/>
    <cellStyle name="Comma 6 5 3 7 2" xfId="46601" xr:uid="{A0B70AAF-BEE9-4A9E-A6A1-8768F842E8F8}"/>
    <cellStyle name="Comma 6 5 3 8" xfId="31191" xr:uid="{C7F90960-9947-4194-98E9-CD1822806562}"/>
    <cellStyle name="Comma 6 5 4" xfId="784" xr:uid="{BD96C394-BA68-4CDB-AC85-1CEBF276664F}"/>
    <cellStyle name="Comma 6 5 4 2" xfId="2683" xr:uid="{EF7BD3CF-599F-43C5-93D4-61C91FA181F3}"/>
    <cellStyle name="Comma 6 5 4 2 2" xfId="6486" xr:uid="{698D8D92-6E22-4DB6-828E-D3274B149929}"/>
    <cellStyle name="Comma 6 5 4 2 2 2" xfId="14297" xr:uid="{4683DE91-A595-4D4A-8F16-DBBBE1617728}"/>
    <cellStyle name="Comma 6 5 4 2 2 2 2" xfId="29708" xr:uid="{6F4F3C6B-58A6-43B3-91CE-3C4AA361B188}"/>
    <cellStyle name="Comma 6 5 4 2 2 2 2 2" xfId="60532" xr:uid="{4EB70BCB-9705-4D2C-8B75-80B3084FA5DB}"/>
    <cellStyle name="Comma 6 5 4 2 2 2 3" xfId="45122" xr:uid="{DB623ACA-3DE6-4080-9449-EBFBCE1FC1C6}"/>
    <cellStyle name="Comma 6 5 4 2 2 3" xfId="21899" xr:uid="{68D5F7F2-C66B-41B2-BEE5-E02CF8E91E6E}"/>
    <cellStyle name="Comma 6 5 4 2 2 3 2" xfId="52723" xr:uid="{9E792E8C-B973-46C8-86BD-C9FB81470DA7}"/>
    <cellStyle name="Comma 6 5 4 2 2 4" xfId="37313" xr:uid="{B9135534-D5DC-4B91-A408-FB611578A1A7}"/>
    <cellStyle name="Comma 6 5 4 2 3" xfId="10494" xr:uid="{639E017A-61E1-4C2B-9997-A575E2B0A0FA}"/>
    <cellStyle name="Comma 6 5 4 2 3 2" xfId="25905" xr:uid="{8ED17E6F-FA0B-461C-B8FE-F2555DEC3D73}"/>
    <cellStyle name="Comma 6 5 4 2 3 2 2" xfId="56729" xr:uid="{58F94A75-0288-42E0-BEBE-CF66908969F3}"/>
    <cellStyle name="Comma 6 5 4 2 3 3" xfId="41319" xr:uid="{A384C85D-C6B9-44D0-BAB9-28855DB7BB60}"/>
    <cellStyle name="Comma 6 5 4 2 4" xfId="18096" xr:uid="{45CC2041-0D7D-41CF-B82D-68723493BF33}"/>
    <cellStyle name="Comma 6 5 4 2 4 2" xfId="48920" xr:uid="{653AF17C-D805-435F-97A8-2578E83DCD2C}"/>
    <cellStyle name="Comma 6 5 4 2 5" xfId="33510" xr:uid="{1294F7F4-2114-4521-AADE-BCF309B76322}"/>
    <cellStyle name="Comma 6 5 4 3" xfId="4587" xr:uid="{67A28DBB-ADE4-444D-A662-BECC6F03EF6C}"/>
    <cellStyle name="Comma 6 5 4 3 2" xfId="12398" xr:uid="{D0FFC023-4C99-4752-901B-D95FE8FC7F57}"/>
    <cellStyle name="Comma 6 5 4 3 2 2" xfId="27809" xr:uid="{FA57B6E7-880D-4960-8EA1-985515D4356D}"/>
    <cellStyle name="Comma 6 5 4 3 2 2 2" xfId="58633" xr:uid="{D3C458A4-88B7-425C-96B8-9B4A05639039}"/>
    <cellStyle name="Comma 6 5 4 3 2 3" xfId="43223" xr:uid="{BBBA4192-6724-4485-AEB3-CDD503357773}"/>
    <cellStyle name="Comma 6 5 4 3 3" xfId="20000" xr:uid="{12BBBBCD-86FB-4B00-98B0-C1838C76FFB4}"/>
    <cellStyle name="Comma 6 5 4 3 3 2" xfId="50824" xr:uid="{17BD8398-141E-4040-9A3F-BE886752A550}"/>
    <cellStyle name="Comma 6 5 4 3 4" xfId="35414" xr:uid="{40F50EEF-31FB-4581-9681-8FD626EC03AD}"/>
    <cellStyle name="Comma 6 5 4 4" xfId="8595" xr:uid="{3E7171FF-0191-40B5-A810-511E984D9A12}"/>
    <cellStyle name="Comma 6 5 4 4 2" xfId="24006" xr:uid="{CEA43B42-E064-4397-AD86-D953D541B3F7}"/>
    <cellStyle name="Comma 6 5 4 4 2 2" xfId="54830" xr:uid="{7EF34739-B4E3-4519-9B0B-57381A22BF97}"/>
    <cellStyle name="Comma 6 5 4 4 3" xfId="39420" xr:uid="{76CC2B70-2C66-44CA-BCCD-488134A98E31}"/>
    <cellStyle name="Comma 6 5 4 5" xfId="16197" xr:uid="{A2EB42E3-F16B-479B-9728-E3F426F41AE5}"/>
    <cellStyle name="Comma 6 5 4 5 2" xfId="47021" xr:uid="{C08A8D1D-48DA-48FB-AE25-E5840DD800ED}"/>
    <cellStyle name="Comma 6 5 4 6" xfId="31611" xr:uid="{37688FED-9662-4115-96F1-21BB3B3FC323}"/>
    <cellStyle name="Comma 6 5 5" xfId="1417" xr:uid="{489B1404-5915-4817-A316-FE7383AA74CE}"/>
    <cellStyle name="Comma 6 5 5 2" xfId="3316" xr:uid="{5FF45E90-805A-4F70-9A02-34CFC2BFA977}"/>
    <cellStyle name="Comma 6 5 5 2 2" xfId="7119" xr:uid="{841FC04D-B53D-4B90-BA1F-F3CA6FD7155B}"/>
    <cellStyle name="Comma 6 5 5 2 2 2" xfId="14930" xr:uid="{CAF10CAF-9EA7-4F5E-9D63-51093A27CD93}"/>
    <cellStyle name="Comma 6 5 5 2 2 2 2" xfId="30341" xr:uid="{160618F2-EE6E-4507-95FD-644AB7938673}"/>
    <cellStyle name="Comma 6 5 5 2 2 2 2 2" xfId="61165" xr:uid="{B01FDA87-B509-4D39-8786-554CF9D8169A}"/>
    <cellStyle name="Comma 6 5 5 2 2 2 3" xfId="45755" xr:uid="{8BEF17C9-5891-430D-9AAC-102FB5A754E0}"/>
    <cellStyle name="Comma 6 5 5 2 2 3" xfId="22532" xr:uid="{64224688-809C-4DB2-9793-8E75D9E124D0}"/>
    <cellStyle name="Comma 6 5 5 2 2 3 2" xfId="53356" xr:uid="{CB3FFA17-F10F-48F2-9C2A-45F55ECD5678}"/>
    <cellStyle name="Comma 6 5 5 2 2 4" xfId="37946" xr:uid="{66F94F56-0E0B-4973-A21C-58F5FA39EAFA}"/>
    <cellStyle name="Comma 6 5 5 2 3" xfId="11127" xr:uid="{963FFB88-A256-4113-B62D-011B20079DE4}"/>
    <cellStyle name="Comma 6 5 5 2 3 2" xfId="26538" xr:uid="{26504A7A-0B59-4BF1-AEA3-80F4C75C9997}"/>
    <cellStyle name="Comma 6 5 5 2 3 2 2" xfId="57362" xr:uid="{C1359B26-DC77-4C34-994E-85C6A2F395A9}"/>
    <cellStyle name="Comma 6 5 5 2 3 3" xfId="41952" xr:uid="{EC9309A5-6E24-4C83-8AFE-608A3058F74E}"/>
    <cellStyle name="Comma 6 5 5 2 4" xfId="18729" xr:uid="{3B0C8231-08E9-4B17-9F26-BFF32676E77A}"/>
    <cellStyle name="Comma 6 5 5 2 4 2" xfId="49553" xr:uid="{6D35E0B6-3ECF-45BC-98B8-D1192CBADD0B}"/>
    <cellStyle name="Comma 6 5 5 2 5" xfId="34143" xr:uid="{20233989-FEBB-4F31-92B0-83995DF77A47}"/>
    <cellStyle name="Comma 6 5 5 3" xfId="5220" xr:uid="{13233C59-82EA-499E-9946-0828B3878A6F}"/>
    <cellStyle name="Comma 6 5 5 3 2" xfId="13031" xr:uid="{9FBDC997-33BD-4049-B7CA-E5D791E9A3FA}"/>
    <cellStyle name="Comma 6 5 5 3 2 2" xfId="28442" xr:uid="{970354E2-E9CC-4F7E-9E8B-AFF93C166D57}"/>
    <cellStyle name="Comma 6 5 5 3 2 2 2" xfId="59266" xr:uid="{1B6410F9-E135-41B5-84F7-E820BE860DE1}"/>
    <cellStyle name="Comma 6 5 5 3 2 3" xfId="43856" xr:uid="{4CE05F81-A95F-41FD-960C-2F1A2B25846A}"/>
    <cellStyle name="Comma 6 5 5 3 3" xfId="20633" xr:uid="{C5868221-3806-433B-9E59-577F37A7C0D3}"/>
    <cellStyle name="Comma 6 5 5 3 3 2" xfId="51457" xr:uid="{DAC29A2C-B82F-46EE-8C22-181A17AD515B}"/>
    <cellStyle name="Comma 6 5 5 3 4" xfId="36047" xr:uid="{03E7EBEF-9EA4-45A4-92DC-28E1889B02C5}"/>
    <cellStyle name="Comma 6 5 5 4" xfId="9228" xr:uid="{98D32082-992E-4D2F-BC69-B22E682C4F4F}"/>
    <cellStyle name="Comma 6 5 5 4 2" xfId="24639" xr:uid="{BFB3E16D-7F61-4748-8EEE-A695AD468147}"/>
    <cellStyle name="Comma 6 5 5 4 2 2" xfId="55463" xr:uid="{46E0C407-3226-4126-8D9A-04015E0DE51F}"/>
    <cellStyle name="Comma 6 5 5 4 3" xfId="40053" xr:uid="{89E74F1E-2964-4567-AC63-081A3277408B}"/>
    <cellStyle name="Comma 6 5 5 5" xfId="16830" xr:uid="{26EE7775-CEA0-4F0D-8526-9C04C0217587}"/>
    <cellStyle name="Comma 6 5 5 5 2" xfId="47654" xr:uid="{83521D1D-F22F-4B87-9485-CF4D14F34210}"/>
    <cellStyle name="Comma 6 5 5 6" xfId="32244" xr:uid="{DAE50570-4D2C-46FE-845C-840DA20ADE5A}"/>
    <cellStyle name="Comma 6 5 6" xfId="2050" xr:uid="{A3730B15-7E6E-43E0-A130-7132431C12F6}"/>
    <cellStyle name="Comma 6 5 6 2" xfId="5853" xr:uid="{73ACB2B1-905D-4046-AAEC-19141B6A5CC2}"/>
    <cellStyle name="Comma 6 5 6 2 2" xfId="13664" xr:uid="{C63452C7-434A-410A-8B43-7DF2A90BA124}"/>
    <cellStyle name="Comma 6 5 6 2 2 2" xfId="29075" xr:uid="{E64E034D-283C-4F6A-851A-023AF3C07373}"/>
    <cellStyle name="Comma 6 5 6 2 2 2 2" xfId="59899" xr:uid="{F4397EFB-A8C9-4188-BEC9-362D081ED58E}"/>
    <cellStyle name="Comma 6 5 6 2 2 3" xfId="44489" xr:uid="{254BFB61-7312-4C1E-AD0B-CA53E891E8CE}"/>
    <cellStyle name="Comma 6 5 6 2 3" xfId="21266" xr:uid="{35313DBD-FEC2-4AA7-8179-EDBE530EAE2F}"/>
    <cellStyle name="Comma 6 5 6 2 3 2" xfId="52090" xr:uid="{243C0351-CF5C-415C-B196-235CE730963E}"/>
    <cellStyle name="Comma 6 5 6 2 4" xfId="36680" xr:uid="{E21FE64F-9AE9-4A17-A002-8A29E3788A79}"/>
    <cellStyle name="Comma 6 5 6 3" xfId="9861" xr:uid="{558ACD27-EE77-478D-9730-D62E934A6BDC}"/>
    <cellStyle name="Comma 6 5 6 3 2" xfId="25272" xr:uid="{BCA1FDAE-D942-4908-AD35-BE8101BE9D47}"/>
    <cellStyle name="Comma 6 5 6 3 2 2" xfId="56096" xr:uid="{A5193341-7312-492A-8CF8-535955E42430}"/>
    <cellStyle name="Comma 6 5 6 3 3" xfId="40686" xr:uid="{9283CD78-6644-4FF0-B125-2C1EDEE00304}"/>
    <cellStyle name="Comma 6 5 6 4" xfId="17463" xr:uid="{F8047B65-CA34-4214-800C-092246F98F0E}"/>
    <cellStyle name="Comma 6 5 6 4 2" xfId="48287" xr:uid="{37854924-8AF9-4532-9F17-34DA66C5D707}"/>
    <cellStyle name="Comma 6 5 6 5" xfId="32877" xr:uid="{18F76E05-3EE0-44CC-A3F4-C0DA3A77CC6B}"/>
    <cellStyle name="Comma 6 5 7" xfId="3954" xr:uid="{CD63B718-94D0-4B28-B9F0-C3ECC4B2BCBB}"/>
    <cellStyle name="Comma 6 5 7 2" xfId="11765" xr:uid="{CCB74838-BF69-4E32-AFA0-953B56E50EE2}"/>
    <cellStyle name="Comma 6 5 7 2 2" xfId="27176" xr:uid="{C9343C20-BE19-46DA-9FA4-784367FF10FF}"/>
    <cellStyle name="Comma 6 5 7 2 2 2" xfId="58000" xr:uid="{B05DD541-2B46-4847-AA19-B3D3627453FF}"/>
    <cellStyle name="Comma 6 5 7 2 3" xfId="42590" xr:uid="{A91A89A9-A170-4CC7-AC9F-056061977BCD}"/>
    <cellStyle name="Comma 6 5 7 3" xfId="19367" xr:uid="{9629FC68-7A64-41E9-9B9E-C02C08D74F31}"/>
    <cellStyle name="Comma 6 5 7 3 2" xfId="50191" xr:uid="{209B6298-AEAB-4B61-85A0-87586FDB7F3A}"/>
    <cellStyle name="Comma 6 5 7 4" xfId="34781" xr:uid="{7D992E9E-8862-491D-8DCD-BF17421E5B23}"/>
    <cellStyle name="Comma 6 5 8" xfId="7962" xr:uid="{2A4193E6-204A-40BB-8A80-50B5D5F325C4}"/>
    <cellStyle name="Comma 6 5 8 2" xfId="23373" xr:uid="{5542E8C2-AAE2-4198-9D3C-FAE0D1FCD08D}"/>
    <cellStyle name="Comma 6 5 8 2 2" xfId="54197" xr:uid="{C0A02940-0CD1-4057-9A3D-8945573BAE73}"/>
    <cellStyle name="Comma 6 5 8 3" xfId="38787" xr:uid="{EF6CBF00-5590-41ED-945B-7CC67399CB7F}"/>
    <cellStyle name="Comma 6 5 9" xfId="7753" xr:uid="{E8646F73-9C6D-4602-A79C-D1A27725DD87}"/>
    <cellStyle name="Comma 6 5 9 2" xfId="23164" xr:uid="{E819D56F-9C5A-4F38-B9CD-E397EA46524C}"/>
    <cellStyle name="Comma 6 5 9 2 2" xfId="53988" xr:uid="{A261433E-217A-487E-A80E-45CDC00826BB}"/>
    <cellStyle name="Comma 6 5 9 3" xfId="38578" xr:uid="{623D600A-981B-4349-97BA-CACDFD10431F}"/>
    <cellStyle name="Comma 6 6" xfId="528" xr:uid="{D8F15A30-DEDC-4D07-B851-24ADFD695189}"/>
    <cellStyle name="Comma 6 6 2" xfId="1161" xr:uid="{9601150F-07EC-44F5-A4C6-0A83ADF214DB}"/>
    <cellStyle name="Comma 6 6 2 2" xfId="3060" xr:uid="{40833D2B-6828-458E-B18D-3A064BD1C371}"/>
    <cellStyle name="Comma 6 6 2 2 2" xfId="6863" xr:uid="{DDB4DB2A-8D8B-4DA0-8740-9A7A47E7CBEC}"/>
    <cellStyle name="Comma 6 6 2 2 2 2" xfId="14674" xr:uid="{788717B0-B383-420C-A7D9-B443FB0BB382}"/>
    <cellStyle name="Comma 6 6 2 2 2 2 2" xfId="30085" xr:uid="{B3EA9525-F001-4F1B-BB72-5A7D10B6C842}"/>
    <cellStyle name="Comma 6 6 2 2 2 2 2 2" xfId="60909" xr:uid="{30C40D25-066F-4AAA-99DD-DD61E88FF7A3}"/>
    <cellStyle name="Comma 6 6 2 2 2 2 3" xfId="45499" xr:uid="{0D1EFC88-820F-4130-AB64-1E3B87A265AE}"/>
    <cellStyle name="Comma 6 6 2 2 2 3" xfId="22276" xr:uid="{662B71C8-CD9C-49FE-A16E-3689EC9912CB}"/>
    <cellStyle name="Comma 6 6 2 2 2 3 2" xfId="53100" xr:uid="{A7944D48-105E-47D1-B310-C0248C41A96D}"/>
    <cellStyle name="Comma 6 6 2 2 2 4" xfId="37690" xr:uid="{0724A294-D9EB-4091-A615-84822FFF778B}"/>
    <cellStyle name="Comma 6 6 2 2 3" xfId="10871" xr:uid="{C35C56DB-8281-4CB2-8C6E-B785749E39CC}"/>
    <cellStyle name="Comma 6 6 2 2 3 2" xfId="26282" xr:uid="{12E5CC50-5E2F-406E-8DA6-95818CF1BE60}"/>
    <cellStyle name="Comma 6 6 2 2 3 2 2" xfId="57106" xr:uid="{FA9D738C-7FF3-4B21-B584-3F7BF3EA513A}"/>
    <cellStyle name="Comma 6 6 2 2 3 3" xfId="41696" xr:uid="{1AD2D424-5199-4A6C-AE14-DAF0AD50B131}"/>
    <cellStyle name="Comma 6 6 2 2 4" xfId="18473" xr:uid="{24A451C7-8B89-4F81-B019-4D453446B0F5}"/>
    <cellStyle name="Comma 6 6 2 2 4 2" xfId="49297" xr:uid="{279B7B79-F139-43A2-A053-EE3E11C1B55E}"/>
    <cellStyle name="Comma 6 6 2 2 5" xfId="33887" xr:uid="{9EAB2716-55F3-4275-9E54-B6B261D30E66}"/>
    <cellStyle name="Comma 6 6 2 3" xfId="4964" xr:uid="{561BD7B9-6955-4957-A41A-5CADF5D6C405}"/>
    <cellStyle name="Comma 6 6 2 3 2" xfId="12775" xr:uid="{2766967A-C272-4B58-A997-79101A67DD6D}"/>
    <cellStyle name="Comma 6 6 2 3 2 2" xfId="28186" xr:uid="{76BCFB4B-37FF-4B5A-92D8-CEE806922B66}"/>
    <cellStyle name="Comma 6 6 2 3 2 2 2" xfId="59010" xr:uid="{9010D17D-5895-41E9-9D53-8275A34BD516}"/>
    <cellStyle name="Comma 6 6 2 3 2 3" xfId="43600" xr:uid="{19B2CDFD-2925-492C-B5B2-AE03FEC95781}"/>
    <cellStyle name="Comma 6 6 2 3 3" xfId="20377" xr:uid="{0F262316-15D8-4CF2-A9E1-D44CDD6A00D2}"/>
    <cellStyle name="Comma 6 6 2 3 3 2" xfId="51201" xr:uid="{DA886EFB-5CD0-4BCC-8F75-9DFC262D7852}"/>
    <cellStyle name="Comma 6 6 2 3 4" xfId="35791" xr:uid="{E591855A-6FEA-4D0D-BD79-08D77E784849}"/>
    <cellStyle name="Comma 6 6 2 4" xfId="8972" xr:uid="{E9BCC1DD-F0D3-451F-A29A-2025C371B4AC}"/>
    <cellStyle name="Comma 6 6 2 4 2" xfId="24383" xr:uid="{5C041F79-CE2B-4E0E-9E29-53C16A1A5B49}"/>
    <cellStyle name="Comma 6 6 2 4 2 2" xfId="55207" xr:uid="{2B90EF70-05BA-4040-8C75-4A0254539189}"/>
    <cellStyle name="Comma 6 6 2 4 3" xfId="39797" xr:uid="{12B8A3C6-B558-45D0-AAAA-56248E9FEB6C}"/>
    <cellStyle name="Comma 6 6 2 5" xfId="16574" xr:uid="{519A9E1C-684C-4C44-B079-FD2570676E8C}"/>
    <cellStyle name="Comma 6 6 2 5 2" xfId="47398" xr:uid="{F88BFE2C-7BA1-43D5-8718-CAB86027D8FE}"/>
    <cellStyle name="Comma 6 6 2 6" xfId="31988" xr:uid="{A1C06CC9-9FC1-4773-9A3F-BDF96C0D449A}"/>
    <cellStyle name="Comma 6 6 3" xfId="1794" xr:uid="{8EB63B61-41FA-4FF0-80D4-EF3C6592700F}"/>
    <cellStyle name="Comma 6 6 3 2" xfId="3693" xr:uid="{1A056AD6-5B8D-42DA-92EA-8BC6D218989E}"/>
    <cellStyle name="Comma 6 6 3 2 2" xfId="7496" xr:uid="{699D3AF1-D2FD-4B49-9AAD-CF5F13EC8F92}"/>
    <cellStyle name="Comma 6 6 3 2 2 2" xfId="15307" xr:uid="{54DD79B7-49D4-46C7-9666-BFD4DCDC32C5}"/>
    <cellStyle name="Comma 6 6 3 2 2 2 2" xfId="30718" xr:uid="{6EDA42F3-A7E3-4062-AC53-BEF0BA4F23E9}"/>
    <cellStyle name="Comma 6 6 3 2 2 2 2 2" xfId="61542" xr:uid="{0A91D100-0827-422B-B4E1-8851B4BCAABB}"/>
    <cellStyle name="Comma 6 6 3 2 2 2 3" xfId="46132" xr:uid="{9E90EED9-A187-4C18-8699-8D986CE925D9}"/>
    <cellStyle name="Comma 6 6 3 2 2 3" xfId="22909" xr:uid="{D2D70FFF-0544-4431-8BF5-8F921CF64BB8}"/>
    <cellStyle name="Comma 6 6 3 2 2 3 2" xfId="53733" xr:uid="{A6D4FF33-9B8C-4217-A623-43F044BD0557}"/>
    <cellStyle name="Comma 6 6 3 2 2 4" xfId="38323" xr:uid="{053B39B9-15B6-40F1-8EC3-405691705DB0}"/>
    <cellStyle name="Comma 6 6 3 2 3" xfId="11504" xr:uid="{A5A9C928-D3AA-4E5F-A5C3-DE1173BFD354}"/>
    <cellStyle name="Comma 6 6 3 2 3 2" xfId="26915" xr:uid="{77BDA8E3-7D51-4DD4-8106-50D97CBA521E}"/>
    <cellStyle name="Comma 6 6 3 2 3 2 2" xfId="57739" xr:uid="{4165CF88-432C-4230-90EB-3267FA6EEA42}"/>
    <cellStyle name="Comma 6 6 3 2 3 3" xfId="42329" xr:uid="{5BFBA3C8-3DF1-47A9-8F79-A44303D4D658}"/>
    <cellStyle name="Comma 6 6 3 2 4" xfId="19106" xr:uid="{6DEE367C-F7BB-40EB-A187-B1E16241F4F7}"/>
    <cellStyle name="Comma 6 6 3 2 4 2" xfId="49930" xr:uid="{8520CC44-EC19-4B3A-B54F-899B580E3A1A}"/>
    <cellStyle name="Comma 6 6 3 2 5" xfId="34520" xr:uid="{1E456FA2-3851-40D7-AB9E-A55C1D633711}"/>
    <cellStyle name="Comma 6 6 3 3" xfId="5597" xr:uid="{483891EB-9A99-48C9-A98A-EA260DF159B1}"/>
    <cellStyle name="Comma 6 6 3 3 2" xfId="13408" xr:uid="{9BFA2AA9-706D-4A58-8177-FC54230FBA0F}"/>
    <cellStyle name="Comma 6 6 3 3 2 2" xfId="28819" xr:uid="{B7669C3B-983D-4C50-AA98-20CCA1B476F4}"/>
    <cellStyle name="Comma 6 6 3 3 2 2 2" xfId="59643" xr:uid="{95C62C74-F489-47BE-B7B1-9C52133CB2DB}"/>
    <cellStyle name="Comma 6 6 3 3 2 3" xfId="44233" xr:uid="{2A7DF07C-0DC0-4256-8C6B-11FA6B1E49A7}"/>
    <cellStyle name="Comma 6 6 3 3 3" xfId="21010" xr:uid="{F9D9B4E4-B747-4E2F-9D71-2282BC20A32C}"/>
    <cellStyle name="Comma 6 6 3 3 3 2" xfId="51834" xr:uid="{F425AD1F-5948-4192-B3E6-5F7A27054166}"/>
    <cellStyle name="Comma 6 6 3 3 4" xfId="36424" xr:uid="{B23E2E0B-E937-4808-95AE-4AF9DCFC8F03}"/>
    <cellStyle name="Comma 6 6 3 4" xfId="9605" xr:uid="{43470E7C-8B6A-4CEC-81FB-B478BDD6F514}"/>
    <cellStyle name="Comma 6 6 3 4 2" xfId="25016" xr:uid="{CA2945EE-F542-48A8-8ED5-91E2D8E90F64}"/>
    <cellStyle name="Comma 6 6 3 4 2 2" xfId="55840" xr:uid="{FDD7EC42-87A6-4114-AD12-5709E7175C6E}"/>
    <cellStyle name="Comma 6 6 3 4 3" xfId="40430" xr:uid="{FC325DBB-A9D4-4A78-A824-8A2D4829A520}"/>
    <cellStyle name="Comma 6 6 3 5" xfId="17207" xr:uid="{CE5A83AD-6A04-4420-9217-F5C3152AAA34}"/>
    <cellStyle name="Comma 6 6 3 5 2" xfId="48031" xr:uid="{CE91E8B4-84E2-47A7-869E-F437944FEF8F}"/>
    <cellStyle name="Comma 6 6 3 6" xfId="32621" xr:uid="{8A5A7460-53E9-4875-BF2F-4E1256C90529}"/>
    <cellStyle name="Comma 6 6 4" xfId="2427" xr:uid="{A6AAEDB2-07EC-402C-8510-519E69E5BB20}"/>
    <cellStyle name="Comma 6 6 4 2" xfId="6230" xr:uid="{0FF64B05-699F-4342-8353-7CC899C51105}"/>
    <cellStyle name="Comma 6 6 4 2 2" xfId="14041" xr:uid="{CD720A1A-9473-466E-814D-30C88F72C9C5}"/>
    <cellStyle name="Comma 6 6 4 2 2 2" xfId="29452" xr:uid="{DFFB1334-FB2A-4672-9DF3-67B3DC17469F}"/>
    <cellStyle name="Comma 6 6 4 2 2 2 2" xfId="60276" xr:uid="{5DD3AF2D-74EA-4498-AB0F-FF1D43E5A44B}"/>
    <cellStyle name="Comma 6 6 4 2 2 3" xfId="44866" xr:uid="{700CC684-07DC-438F-9911-01BE36AFC654}"/>
    <cellStyle name="Comma 6 6 4 2 3" xfId="21643" xr:uid="{3F11DFF0-F69C-4C0D-8B14-E2DCC202B476}"/>
    <cellStyle name="Comma 6 6 4 2 3 2" xfId="52467" xr:uid="{BCF8D278-5023-48F4-9C6C-DDA21495A7B7}"/>
    <cellStyle name="Comma 6 6 4 2 4" xfId="37057" xr:uid="{04CDC785-49C8-4F51-BCE9-F3EEE8331AAA}"/>
    <cellStyle name="Comma 6 6 4 3" xfId="10238" xr:uid="{006A1AED-D83E-4DFE-87E4-664F441C6629}"/>
    <cellStyle name="Comma 6 6 4 3 2" xfId="25649" xr:uid="{9A9BDD5D-BC86-4478-A84B-C23546DF0AB3}"/>
    <cellStyle name="Comma 6 6 4 3 2 2" xfId="56473" xr:uid="{6AD5A327-DBFE-44A6-A0AD-4079C2F5C4B1}"/>
    <cellStyle name="Comma 6 6 4 3 3" xfId="41063" xr:uid="{F97EB68F-E3AC-4A12-A671-D909E618AA37}"/>
    <cellStyle name="Comma 6 6 4 4" xfId="17840" xr:uid="{7C76C87C-9B74-4EA0-A7C9-29B8A83478F6}"/>
    <cellStyle name="Comma 6 6 4 4 2" xfId="48664" xr:uid="{E318875C-4F8D-430D-9A22-ABA62241B9E3}"/>
    <cellStyle name="Comma 6 6 4 5" xfId="33254" xr:uid="{2B21FF22-ABFB-46CD-8950-E2E32C3A1A66}"/>
    <cellStyle name="Comma 6 6 5" xfId="4331" xr:uid="{E07A775A-2CDE-4D8E-B5FF-7B7383A25F15}"/>
    <cellStyle name="Comma 6 6 5 2" xfId="12142" xr:uid="{901A0CD2-BCF9-4693-A2D3-631E61B65BC8}"/>
    <cellStyle name="Comma 6 6 5 2 2" xfId="27553" xr:uid="{29AEE223-0073-4383-AA21-866D83EC2A09}"/>
    <cellStyle name="Comma 6 6 5 2 2 2" xfId="58377" xr:uid="{7F0E33A9-E26E-47D8-9F42-9E512F674FE6}"/>
    <cellStyle name="Comma 6 6 5 2 3" xfId="42967" xr:uid="{98F5EA85-E38F-4E5F-AFFD-132249A85DFB}"/>
    <cellStyle name="Comma 6 6 5 3" xfId="19744" xr:uid="{F4DD9D6F-D6E8-4A9C-A6F8-52F4CDEF5046}"/>
    <cellStyle name="Comma 6 6 5 3 2" xfId="50568" xr:uid="{CA337508-D88F-44E1-922B-C76052C21E7E}"/>
    <cellStyle name="Comma 6 6 5 4" xfId="35158" xr:uid="{2E36B7A2-EC2E-42FE-B623-13864D65B047}"/>
    <cellStyle name="Comma 6 6 6" xfId="8339" xr:uid="{99654540-5593-4499-B592-F0D74E7AE52D}"/>
    <cellStyle name="Comma 6 6 6 2" xfId="23750" xr:uid="{F0A35461-469E-4CBD-8ADA-8A4A096278D2}"/>
    <cellStyle name="Comma 6 6 6 2 2" xfId="54574" xr:uid="{B0ACBA8D-D1B5-45BA-A956-E585A135DDB6}"/>
    <cellStyle name="Comma 6 6 6 3" xfId="39164" xr:uid="{63127EC9-9401-49B1-BE80-BEEDDEB2B6F5}"/>
    <cellStyle name="Comma 6 6 7" xfId="15941" xr:uid="{A0B71C49-5D35-4316-9D27-C7156B21DE86}"/>
    <cellStyle name="Comma 6 6 7 2" xfId="46765" xr:uid="{9A549550-947D-4071-9F73-768F5D41AA57}"/>
    <cellStyle name="Comma 6 6 8" xfId="31355" xr:uid="{E4C365F7-5481-4728-B4DE-AC9AA68E4C2D}"/>
    <cellStyle name="Comma 6 7" xfId="319" xr:uid="{62A48502-A249-4F9C-AE92-4FCAD1350CC1}"/>
    <cellStyle name="Comma 6 7 2" xfId="952" xr:uid="{01547CD4-1711-48C8-91CD-CCC5E6C0C3B2}"/>
    <cellStyle name="Comma 6 7 2 2" xfId="2851" xr:uid="{AA3DD9CE-3009-479F-8AAC-5018F2EC3666}"/>
    <cellStyle name="Comma 6 7 2 2 2" xfId="6654" xr:uid="{E7DCEDE9-EBDD-4429-A5E3-5AF13CE01E73}"/>
    <cellStyle name="Comma 6 7 2 2 2 2" xfId="14465" xr:uid="{E88CBFBE-25B5-4C3C-B748-2F25F8D0E819}"/>
    <cellStyle name="Comma 6 7 2 2 2 2 2" xfId="29876" xr:uid="{1BD744DF-B777-4515-80C1-CE93A695A0BC}"/>
    <cellStyle name="Comma 6 7 2 2 2 2 2 2" xfId="60700" xr:uid="{DAAE8AE6-382E-462B-98E0-15267B5C5D3D}"/>
    <cellStyle name="Comma 6 7 2 2 2 2 3" xfId="45290" xr:uid="{6E948856-D6DA-46D8-9AFB-907185F88536}"/>
    <cellStyle name="Comma 6 7 2 2 2 3" xfId="22067" xr:uid="{7EED3300-AC62-4C7A-8278-6F4FFED3DA09}"/>
    <cellStyle name="Comma 6 7 2 2 2 3 2" xfId="52891" xr:uid="{90160EBD-0311-4EF9-BAAA-14F29373237E}"/>
    <cellStyle name="Comma 6 7 2 2 2 4" xfId="37481" xr:uid="{31B9E0D6-4531-45A3-A9D7-7EE2B22CA115}"/>
    <cellStyle name="Comma 6 7 2 2 3" xfId="10662" xr:uid="{0E931871-EAD3-4101-B4CD-C452973649DF}"/>
    <cellStyle name="Comma 6 7 2 2 3 2" xfId="26073" xr:uid="{EAFBF0E7-C769-41F5-B1A1-6E1665DF1B25}"/>
    <cellStyle name="Comma 6 7 2 2 3 2 2" xfId="56897" xr:uid="{500BE62C-F846-4FBF-B535-A79DA2C0E9E3}"/>
    <cellStyle name="Comma 6 7 2 2 3 3" xfId="41487" xr:uid="{A1E67EB4-EC39-453E-B85B-D015C317D009}"/>
    <cellStyle name="Comma 6 7 2 2 4" xfId="18264" xr:uid="{0E3DB8C0-3717-439E-B8D7-686DD9BB6FF2}"/>
    <cellStyle name="Comma 6 7 2 2 4 2" xfId="49088" xr:uid="{67EE5BC9-A071-4263-8649-724EA96530AF}"/>
    <cellStyle name="Comma 6 7 2 2 5" xfId="33678" xr:uid="{AD1188AF-34F9-4E01-9B43-FB9987B6F9D5}"/>
    <cellStyle name="Comma 6 7 2 3" xfId="4755" xr:uid="{BE1EC1A3-D5B1-49B7-87F5-4008CC936DDD}"/>
    <cellStyle name="Comma 6 7 2 3 2" xfId="12566" xr:uid="{3C807835-F97A-43DE-8A08-7244536B8AB3}"/>
    <cellStyle name="Comma 6 7 2 3 2 2" xfId="27977" xr:uid="{5205EF1D-278C-4170-B85F-79E019A55DB6}"/>
    <cellStyle name="Comma 6 7 2 3 2 2 2" xfId="58801" xr:uid="{A2E370FE-D244-48C3-971D-C49481BE2678}"/>
    <cellStyle name="Comma 6 7 2 3 2 3" xfId="43391" xr:uid="{6CAB2C9C-5F35-407B-95B5-3A5D038EE4ED}"/>
    <cellStyle name="Comma 6 7 2 3 3" xfId="20168" xr:uid="{49321033-8264-45F8-BF11-D7463C85A64E}"/>
    <cellStyle name="Comma 6 7 2 3 3 2" xfId="50992" xr:uid="{C2E321E6-D43A-4C1D-9DA5-904E6B2776FA}"/>
    <cellStyle name="Comma 6 7 2 3 4" xfId="35582" xr:uid="{762CF597-DBDF-489C-846C-CC1C2DD1D330}"/>
    <cellStyle name="Comma 6 7 2 4" xfId="8763" xr:uid="{D3AFD3D6-90B1-4F34-9B66-2525484DD23F}"/>
    <cellStyle name="Comma 6 7 2 4 2" xfId="24174" xr:uid="{7EC10DC3-81EE-4210-B422-7EC06E4F1A27}"/>
    <cellStyle name="Comma 6 7 2 4 2 2" xfId="54998" xr:uid="{EA88EAB8-54CD-42C7-9DA4-5CEAE3CB26FA}"/>
    <cellStyle name="Comma 6 7 2 4 3" xfId="39588" xr:uid="{4F43B79E-9FCA-439D-B529-303B28539905}"/>
    <cellStyle name="Comma 6 7 2 5" xfId="16365" xr:uid="{19FAF1B3-4DE2-4C7D-B373-592CFB8A4E04}"/>
    <cellStyle name="Comma 6 7 2 5 2" xfId="47189" xr:uid="{92161CFD-CB1A-46DB-BA61-3897FC26E438}"/>
    <cellStyle name="Comma 6 7 2 6" xfId="31779" xr:uid="{4B119A27-88CB-4D2F-8D6A-B0059012E309}"/>
    <cellStyle name="Comma 6 7 3" xfId="1585" xr:uid="{7FC978C2-90C2-4399-BACC-BB65D1C78700}"/>
    <cellStyle name="Comma 6 7 3 2" xfId="3484" xr:uid="{6AF9C9D0-B914-489C-BF85-771E05FEDCA2}"/>
    <cellStyle name="Comma 6 7 3 2 2" xfId="7287" xr:uid="{8601E625-5F37-45D0-9C9F-C6D9373EB583}"/>
    <cellStyle name="Comma 6 7 3 2 2 2" xfId="15098" xr:uid="{23B8BA59-7A00-48D0-984E-D75F583243CE}"/>
    <cellStyle name="Comma 6 7 3 2 2 2 2" xfId="30509" xr:uid="{249B4660-4A97-4901-8C34-9A278D10107A}"/>
    <cellStyle name="Comma 6 7 3 2 2 2 2 2" xfId="61333" xr:uid="{766727BD-F969-4C9E-95EF-47226B753ED7}"/>
    <cellStyle name="Comma 6 7 3 2 2 2 3" xfId="45923" xr:uid="{31B05741-1B59-4E51-87BC-B852E7AF23BC}"/>
    <cellStyle name="Comma 6 7 3 2 2 3" xfId="22700" xr:uid="{5A43F126-812A-46C9-B590-B83A04F80393}"/>
    <cellStyle name="Comma 6 7 3 2 2 3 2" xfId="53524" xr:uid="{CBA38630-3425-45A8-B13A-D15FE68BE4E3}"/>
    <cellStyle name="Comma 6 7 3 2 2 4" xfId="38114" xr:uid="{21B76469-44D9-4891-A30E-9F9DED16F2AA}"/>
    <cellStyle name="Comma 6 7 3 2 3" xfId="11295" xr:uid="{0445871F-211E-4E08-B1A4-E293054ADD6A}"/>
    <cellStyle name="Comma 6 7 3 2 3 2" xfId="26706" xr:uid="{A144D43A-9CB0-46A6-92F3-25CC35D5A7C7}"/>
    <cellStyle name="Comma 6 7 3 2 3 2 2" xfId="57530" xr:uid="{95BDAB28-C3B5-4ECF-809D-8F7DC1086254}"/>
    <cellStyle name="Comma 6 7 3 2 3 3" xfId="42120" xr:uid="{3C2BCF23-1331-4E85-A61E-A68BB343EDC9}"/>
    <cellStyle name="Comma 6 7 3 2 4" xfId="18897" xr:uid="{9E14897E-3E5E-4878-9824-0C7CFA03A409}"/>
    <cellStyle name="Comma 6 7 3 2 4 2" xfId="49721" xr:uid="{3E950AA5-FFD2-4BEC-92B5-13A5B36E6E5E}"/>
    <cellStyle name="Comma 6 7 3 2 5" xfId="34311" xr:uid="{BFC60A3E-6DD2-400C-B647-4D81B25B9F5B}"/>
    <cellStyle name="Comma 6 7 3 3" xfId="5388" xr:uid="{9FAFC22C-D5BA-405E-AC43-3CDD6752D4D1}"/>
    <cellStyle name="Comma 6 7 3 3 2" xfId="13199" xr:uid="{530BEB69-680B-42E8-B8F6-815607675E21}"/>
    <cellStyle name="Comma 6 7 3 3 2 2" xfId="28610" xr:uid="{18815C0E-D15E-41EA-AC51-A6DD19FE5931}"/>
    <cellStyle name="Comma 6 7 3 3 2 2 2" xfId="59434" xr:uid="{FBA22124-4616-41B3-A1EE-79ED2EF0C86A}"/>
    <cellStyle name="Comma 6 7 3 3 2 3" xfId="44024" xr:uid="{3A561276-263C-4A63-A988-DE0A2B65330C}"/>
    <cellStyle name="Comma 6 7 3 3 3" xfId="20801" xr:uid="{B23866AF-1A39-44D2-BD46-F123C448CA8C}"/>
    <cellStyle name="Comma 6 7 3 3 3 2" xfId="51625" xr:uid="{F4FBFB3F-198E-432C-9124-719953D14704}"/>
    <cellStyle name="Comma 6 7 3 3 4" xfId="36215" xr:uid="{EBAF55EA-B796-45DB-BD88-EDCC0CE7784F}"/>
    <cellStyle name="Comma 6 7 3 4" xfId="9396" xr:uid="{C11E314A-ADFC-4FFB-8A62-5295A39CBA00}"/>
    <cellStyle name="Comma 6 7 3 4 2" xfId="24807" xr:uid="{5717C901-E562-44DC-8687-738D02E17B32}"/>
    <cellStyle name="Comma 6 7 3 4 2 2" xfId="55631" xr:uid="{559E9DE1-9F93-4E55-9370-575DFF5D5489}"/>
    <cellStyle name="Comma 6 7 3 4 3" xfId="40221" xr:uid="{BCE4C765-5996-42B8-826A-EF7BF1CB948F}"/>
    <cellStyle name="Comma 6 7 3 5" xfId="16998" xr:uid="{43981060-89F3-4257-BD5A-4C58D0568320}"/>
    <cellStyle name="Comma 6 7 3 5 2" xfId="47822" xr:uid="{ABAF52FA-920C-4CF3-A021-2481B988347D}"/>
    <cellStyle name="Comma 6 7 3 6" xfId="32412" xr:uid="{81204D74-7142-4425-8393-898EF3ACE3F5}"/>
    <cellStyle name="Comma 6 7 4" xfId="2218" xr:uid="{62BD25A4-C42F-4584-8DCF-C1AC8C46B742}"/>
    <cellStyle name="Comma 6 7 4 2" xfId="6021" xr:uid="{D75529C0-4839-4F2B-8F5B-844E1E43C22E}"/>
    <cellStyle name="Comma 6 7 4 2 2" xfId="13832" xr:uid="{F4CC65BD-3163-4A52-9041-41E761AD6A9C}"/>
    <cellStyle name="Comma 6 7 4 2 2 2" xfId="29243" xr:uid="{5BE39542-960E-412A-AE5A-28D86EA78F2D}"/>
    <cellStyle name="Comma 6 7 4 2 2 2 2" xfId="60067" xr:uid="{E2099BC0-6BCD-40D8-8675-FB02A1D5EC61}"/>
    <cellStyle name="Comma 6 7 4 2 2 3" xfId="44657" xr:uid="{9AB07469-E1F7-4333-B22B-74DF1D75DB89}"/>
    <cellStyle name="Comma 6 7 4 2 3" xfId="21434" xr:uid="{3E93982F-F6C6-447B-AE6C-F40A8F46C61A}"/>
    <cellStyle name="Comma 6 7 4 2 3 2" xfId="52258" xr:uid="{4104B688-7F37-4139-943E-5E7A657CA745}"/>
    <cellStyle name="Comma 6 7 4 2 4" xfId="36848" xr:uid="{8E9C0710-948F-4A34-AB35-68FFEA933115}"/>
    <cellStyle name="Comma 6 7 4 3" xfId="10029" xr:uid="{61A8C974-10FF-4D74-9FCC-402C84682330}"/>
    <cellStyle name="Comma 6 7 4 3 2" xfId="25440" xr:uid="{A77973ED-C3D7-48C9-9954-012091F364A7}"/>
    <cellStyle name="Comma 6 7 4 3 2 2" xfId="56264" xr:uid="{7AD26613-D513-496D-9074-41AB09249A47}"/>
    <cellStyle name="Comma 6 7 4 3 3" xfId="40854" xr:uid="{6A9917D6-BFD7-4D47-9161-3FAA26E2A68A}"/>
    <cellStyle name="Comma 6 7 4 4" xfId="17631" xr:uid="{8D8A4218-9585-4FDE-A926-61889C1EDF2B}"/>
    <cellStyle name="Comma 6 7 4 4 2" xfId="48455" xr:uid="{37865B84-380F-4BD0-8ADE-43235A4B0AA9}"/>
    <cellStyle name="Comma 6 7 4 5" xfId="33045" xr:uid="{ACB7B1FE-ABAB-42D6-9664-3564C4A23DAE}"/>
    <cellStyle name="Comma 6 7 5" xfId="4122" xr:uid="{C928EE18-E058-46C2-B487-178D525CA95C}"/>
    <cellStyle name="Comma 6 7 5 2" xfId="11933" xr:uid="{3D9AB219-5D9D-4FB1-B0C6-8D438642B25B}"/>
    <cellStyle name="Comma 6 7 5 2 2" xfId="27344" xr:uid="{1B29236B-05DE-4B58-BF2F-922A1B4FE2F7}"/>
    <cellStyle name="Comma 6 7 5 2 2 2" xfId="58168" xr:uid="{A151FCEE-61BA-4BA1-AF24-ADC23291192E}"/>
    <cellStyle name="Comma 6 7 5 2 3" xfId="42758" xr:uid="{E58B6A23-7989-43F9-96D5-7E83F88776F4}"/>
    <cellStyle name="Comma 6 7 5 3" xfId="19535" xr:uid="{17114988-9136-4554-8DA7-BAB1A74F46EF}"/>
    <cellStyle name="Comma 6 7 5 3 2" xfId="50359" xr:uid="{379D155C-A020-46E1-A368-E731B3AF0BDB}"/>
    <cellStyle name="Comma 6 7 5 4" xfId="34949" xr:uid="{9D226470-1C35-4C70-BE1F-8C68843030CB}"/>
    <cellStyle name="Comma 6 7 6" xfId="8130" xr:uid="{E83CDE62-83CD-4009-8554-E52D4157B071}"/>
    <cellStyle name="Comma 6 7 6 2" xfId="23541" xr:uid="{866D3809-CEAF-4D1A-AA38-019DDAA672E1}"/>
    <cellStyle name="Comma 6 7 6 2 2" xfId="54365" xr:uid="{B0A6D720-9A46-49C6-A899-941D7C96C7F6}"/>
    <cellStyle name="Comma 6 7 6 3" xfId="38955" xr:uid="{0C49548D-8AF8-4857-9402-FD4147A26F06}"/>
    <cellStyle name="Comma 6 7 7" xfId="15732" xr:uid="{1931AF9E-91F0-46C8-848A-854F6E8B7F61}"/>
    <cellStyle name="Comma 6 7 7 2" xfId="46556" xr:uid="{1F90367C-49DE-4248-83AB-4B3E9723E742}"/>
    <cellStyle name="Comma 6 7 8" xfId="31146" xr:uid="{A36A4719-C048-403E-B7A7-10A05E1EE6F4}"/>
    <cellStyle name="Comma 6 8" xfId="739" xr:uid="{D1015D27-EA53-4CF6-BF6F-75F672087AF6}"/>
    <cellStyle name="Comma 6 8 2" xfId="2638" xr:uid="{34102D35-44C3-4B5B-9147-3435C7FB84BA}"/>
    <cellStyle name="Comma 6 8 2 2" xfId="6441" xr:uid="{4E896899-B197-4CBA-81B2-E81CC770B79A}"/>
    <cellStyle name="Comma 6 8 2 2 2" xfId="14252" xr:uid="{FC64024A-6993-4F51-B824-E909B3E838D2}"/>
    <cellStyle name="Comma 6 8 2 2 2 2" xfId="29663" xr:uid="{E31124AA-8EFB-470B-8DB8-B64177A77C01}"/>
    <cellStyle name="Comma 6 8 2 2 2 2 2" xfId="60487" xr:uid="{225E8010-C406-45E2-AD10-590345FA9304}"/>
    <cellStyle name="Comma 6 8 2 2 2 3" xfId="45077" xr:uid="{DB316AEC-2B75-4139-B621-722837A64196}"/>
    <cellStyle name="Comma 6 8 2 2 3" xfId="21854" xr:uid="{82F8B402-BABA-4B73-9D05-F6CF84B27627}"/>
    <cellStyle name="Comma 6 8 2 2 3 2" xfId="52678" xr:uid="{9C43AD59-1AD1-45CD-8E63-9B7AD7CC5945}"/>
    <cellStyle name="Comma 6 8 2 2 4" xfId="37268" xr:uid="{DDE22281-860F-46B6-B340-21205985F4C2}"/>
    <cellStyle name="Comma 6 8 2 3" xfId="10449" xr:uid="{30492E75-28E1-47A2-A589-EEF8E70CFC41}"/>
    <cellStyle name="Comma 6 8 2 3 2" xfId="25860" xr:uid="{C5CEB449-6E96-49C2-923D-A105F95A26B9}"/>
    <cellStyle name="Comma 6 8 2 3 2 2" xfId="56684" xr:uid="{81203D08-AC97-4F4C-835C-94329F54EA6C}"/>
    <cellStyle name="Comma 6 8 2 3 3" xfId="41274" xr:uid="{B93F4147-7E4E-46BE-959A-03FC977C525F}"/>
    <cellStyle name="Comma 6 8 2 4" xfId="18051" xr:uid="{68B24954-C5EB-4A31-93F6-6DD2767BBBA8}"/>
    <cellStyle name="Comma 6 8 2 4 2" xfId="48875" xr:uid="{CF233CCD-B0D8-4EDC-9627-E57FAD00358D}"/>
    <cellStyle name="Comma 6 8 2 5" xfId="33465" xr:uid="{8DF09999-FA60-4EDD-93AC-5269B1D83466}"/>
    <cellStyle name="Comma 6 8 3" xfId="4542" xr:uid="{6DE04034-FA37-4856-A49F-D23BD614A7E3}"/>
    <cellStyle name="Comma 6 8 3 2" xfId="12353" xr:uid="{5C9AB12F-8661-48B6-BF58-6E32DC7FD36B}"/>
    <cellStyle name="Comma 6 8 3 2 2" xfId="27764" xr:uid="{A1703539-2CA5-4B66-8904-F40799450A3F}"/>
    <cellStyle name="Comma 6 8 3 2 2 2" xfId="58588" xr:uid="{20E8686D-F359-4DE3-901A-2ACE8D3061D2}"/>
    <cellStyle name="Comma 6 8 3 2 3" xfId="43178" xr:uid="{9CAC5CC4-56C5-4D05-899F-EEA120B3D56C}"/>
    <cellStyle name="Comma 6 8 3 3" xfId="19955" xr:uid="{6C4DCE58-DFB6-4A21-A81C-7DDAD4191192}"/>
    <cellStyle name="Comma 6 8 3 3 2" xfId="50779" xr:uid="{B63986AF-30B7-4F30-BA9B-AE5F41EA4231}"/>
    <cellStyle name="Comma 6 8 3 4" xfId="35369" xr:uid="{2AE1C45D-694F-4C0F-9127-6922AE892989}"/>
    <cellStyle name="Comma 6 8 4" xfId="8550" xr:uid="{13C6386F-5A48-451E-B48D-DDC0C75E60A2}"/>
    <cellStyle name="Comma 6 8 4 2" xfId="23961" xr:uid="{DAAD5CA7-C67C-4F05-B0CB-13AD4954383D}"/>
    <cellStyle name="Comma 6 8 4 2 2" xfId="54785" xr:uid="{B927404B-9951-4087-B5A8-590407B41CC9}"/>
    <cellStyle name="Comma 6 8 4 3" xfId="39375" xr:uid="{A2393159-9754-4D7E-A10E-18CB138AB7FE}"/>
    <cellStyle name="Comma 6 8 5" xfId="16152" xr:uid="{22394EEB-F2A0-4A8B-A15B-0DA4D5787A92}"/>
    <cellStyle name="Comma 6 8 5 2" xfId="46976" xr:uid="{AD63F33F-F8EA-4EFA-9EB2-1748EE76F306}"/>
    <cellStyle name="Comma 6 8 6" xfId="31566" xr:uid="{A50EF827-AAE6-431F-A7F5-3ED1666EBE00}"/>
    <cellStyle name="Comma 6 9" xfId="1372" xr:uid="{E172935B-5A40-4787-A784-9ED9D361AEA6}"/>
    <cellStyle name="Comma 6 9 2" xfId="3271" xr:uid="{59653C25-C010-4B27-9A7E-4E9F177798D6}"/>
    <cellStyle name="Comma 6 9 2 2" xfId="7074" xr:uid="{A64435A4-EA22-45C9-820A-4628A3AC8765}"/>
    <cellStyle name="Comma 6 9 2 2 2" xfId="14885" xr:uid="{F4B23E4C-245B-4169-8962-873FC8FCE8AB}"/>
    <cellStyle name="Comma 6 9 2 2 2 2" xfId="30296" xr:uid="{CFDE6FBD-E198-44B0-933D-C0DD2E44AF9A}"/>
    <cellStyle name="Comma 6 9 2 2 2 2 2" xfId="61120" xr:uid="{51BF98CF-D0C4-4360-9519-B579F1717BC8}"/>
    <cellStyle name="Comma 6 9 2 2 2 3" xfId="45710" xr:uid="{B3C16D0C-5856-4741-8F6F-AD6E3BA77A32}"/>
    <cellStyle name="Comma 6 9 2 2 3" xfId="22487" xr:uid="{692799C0-9C28-4F93-890A-802E896D2EB2}"/>
    <cellStyle name="Comma 6 9 2 2 3 2" xfId="53311" xr:uid="{CDF61E66-4CEB-4FCE-A1D2-CD90E69C71FB}"/>
    <cellStyle name="Comma 6 9 2 2 4" xfId="37901" xr:uid="{E7F9CDD0-A5E8-42D4-813F-2A72A8737BF9}"/>
    <cellStyle name="Comma 6 9 2 3" xfId="11082" xr:uid="{8FD34513-5A57-48C4-86AC-0C58A32AEB45}"/>
    <cellStyle name="Comma 6 9 2 3 2" xfId="26493" xr:uid="{D028138D-E616-4F0D-B0DD-732C3DA80DF7}"/>
    <cellStyle name="Comma 6 9 2 3 2 2" xfId="57317" xr:uid="{8EF99E00-571B-47AA-BEA2-13FD5826A0DE}"/>
    <cellStyle name="Comma 6 9 2 3 3" xfId="41907" xr:uid="{40B17B13-DB9C-434F-B7D5-7BBF2C59FFFC}"/>
    <cellStyle name="Comma 6 9 2 4" xfId="18684" xr:uid="{EA82A1B5-9A39-4863-81D9-70DEDFA8C01C}"/>
    <cellStyle name="Comma 6 9 2 4 2" xfId="49508" xr:uid="{FA0C58B5-4930-4C4A-AB7E-3DDA16D1AAE9}"/>
    <cellStyle name="Comma 6 9 2 5" xfId="34098" xr:uid="{AED9F334-F090-46E2-A043-93AD873AFFDB}"/>
    <cellStyle name="Comma 6 9 3" xfId="5175" xr:uid="{86EA2F17-858B-4F0C-8ECB-5EC1E77E6B12}"/>
    <cellStyle name="Comma 6 9 3 2" xfId="12986" xr:uid="{4C82134C-2BC6-4744-9396-015AA3AE356E}"/>
    <cellStyle name="Comma 6 9 3 2 2" xfId="28397" xr:uid="{72C37C43-57A0-4BB1-9EDF-9D2076B598E1}"/>
    <cellStyle name="Comma 6 9 3 2 2 2" xfId="59221" xr:uid="{864C7FDE-D8F1-4635-A1B4-F2F02A83332F}"/>
    <cellStyle name="Comma 6 9 3 2 3" xfId="43811" xr:uid="{71BEDFF1-8D6C-47B7-BBEC-EE340E7FABE0}"/>
    <cellStyle name="Comma 6 9 3 3" xfId="20588" xr:uid="{CFFE2F74-4A53-4990-9E13-C0D83CA2B08F}"/>
    <cellStyle name="Comma 6 9 3 3 2" xfId="51412" xr:uid="{5649A85F-EED3-4F5D-A0F4-5073842F2150}"/>
    <cellStyle name="Comma 6 9 3 4" xfId="36002" xr:uid="{88EBB721-D239-4BD3-8683-3EF9857192BE}"/>
    <cellStyle name="Comma 6 9 4" xfId="9183" xr:uid="{CD238A91-5621-463A-BDCC-9E7FD9036D8F}"/>
    <cellStyle name="Comma 6 9 4 2" xfId="24594" xr:uid="{50E3E59C-61B8-469C-8E1A-6BDB7D375E6F}"/>
    <cellStyle name="Comma 6 9 4 2 2" xfId="55418" xr:uid="{AAFC9000-B5E3-4CA9-9ADE-82E733C7B1CE}"/>
    <cellStyle name="Comma 6 9 4 3" xfId="40008" xr:uid="{475E26A8-3450-4AB7-A0B0-C80942957390}"/>
    <cellStyle name="Comma 6 9 5" xfId="16785" xr:uid="{DAD81B72-163A-4964-B419-A2C017DAECA2}"/>
    <cellStyle name="Comma 6 9 5 2" xfId="47609" xr:uid="{8B93017A-6336-4FB9-932D-C138EFDF72E0}"/>
    <cellStyle name="Comma 6 9 6" xfId="32199" xr:uid="{3E2EFAAB-6BAC-42DE-8E6B-BD02DC609B00}"/>
    <cellStyle name="Comma 7" xfId="95" xr:uid="{5D61C860-4975-4CB4-8CBF-6C538B9973B5}"/>
    <cellStyle name="Comma 7 10" xfId="2007" xr:uid="{04FA8310-F89B-45AD-9A4E-0DBB17CF8FEF}"/>
    <cellStyle name="Comma 7 10 2" xfId="5810" xr:uid="{00126F9E-49DA-4B78-8218-0EC7AF24A82D}"/>
    <cellStyle name="Comma 7 10 2 2" xfId="13621" xr:uid="{B39F719D-EB1F-4CD3-81D7-B528F031CC30}"/>
    <cellStyle name="Comma 7 10 2 2 2" xfId="29032" xr:uid="{678A802B-11D1-4C6F-93B2-82A5C53FA4E7}"/>
    <cellStyle name="Comma 7 10 2 2 2 2" xfId="59856" xr:uid="{B2889088-4BF7-466E-A3F3-24B7AFB66140}"/>
    <cellStyle name="Comma 7 10 2 2 3" xfId="44446" xr:uid="{FE3F61F6-C640-4A78-855D-352CCBC3E3A3}"/>
    <cellStyle name="Comma 7 10 2 3" xfId="21223" xr:uid="{40093F9E-ADCB-428B-969E-0CEDBED9CD0B}"/>
    <cellStyle name="Comma 7 10 2 3 2" xfId="52047" xr:uid="{B50DB4C1-ABE8-4A4B-BE59-4BD6C0221103}"/>
    <cellStyle name="Comma 7 10 2 4" xfId="36637" xr:uid="{F0584BAC-D80F-401E-A6FE-C08CA8E681D1}"/>
    <cellStyle name="Comma 7 10 3" xfId="9818" xr:uid="{4E154333-BB7B-4617-8619-C58D3D872757}"/>
    <cellStyle name="Comma 7 10 3 2" xfId="25229" xr:uid="{36497850-F2FE-45C4-AF8F-439BEEA03744}"/>
    <cellStyle name="Comma 7 10 3 2 2" xfId="56053" xr:uid="{29458546-D440-4207-A518-B72F2400FE45}"/>
    <cellStyle name="Comma 7 10 3 3" xfId="40643" xr:uid="{9A352863-1C4C-4F2C-8791-8FDAAB5A64AC}"/>
    <cellStyle name="Comma 7 10 4" xfId="17420" xr:uid="{515BFF1D-48DA-4BD5-8D5E-19493A05441F}"/>
    <cellStyle name="Comma 7 10 4 2" xfId="48244" xr:uid="{BBAE6633-BDFE-4A2C-8584-9D90B75219B7}"/>
    <cellStyle name="Comma 7 10 5" xfId="32834" xr:uid="{8126025D-4CD9-44C1-AEE4-C1D5CBE403C0}"/>
    <cellStyle name="Comma 7 11" xfId="3911" xr:uid="{0606EAD0-CCB6-448E-870C-4055797C7291}"/>
    <cellStyle name="Comma 7 11 2" xfId="11722" xr:uid="{DB6C18E3-F9CA-461F-8186-53A2D2FFD72E}"/>
    <cellStyle name="Comma 7 11 2 2" xfId="27133" xr:uid="{95AD2EE9-0564-434B-BFA3-F96395C7D3F2}"/>
    <cellStyle name="Comma 7 11 2 2 2" xfId="57957" xr:uid="{3506470C-7224-45E6-BE0A-7C6E802AB9C4}"/>
    <cellStyle name="Comma 7 11 2 3" xfId="42547" xr:uid="{6B0C5E92-0971-4624-A3A7-2AE5A4F268FC}"/>
    <cellStyle name="Comma 7 11 3" xfId="19324" xr:uid="{98FE3DB7-7B85-4FEB-928D-FCB4C6BD0736}"/>
    <cellStyle name="Comma 7 11 3 2" xfId="50148" xr:uid="{03DCBC2F-1304-43A3-B26C-14FE2CA8F2F9}"/>
    <cellStyle name="Comma 7 11 4" xfId="34738" xr:uid="{2958EF46-3E28-4204-A18A-5018AC51E263}"/>
    <cellStyle name="Comma 7 12" xfId="7919" xr:uid="{F326A072-67C7-43A3-9487-19D38CE11424}"/>
    <cellStyle name="Comma 7 12 2" xfId="23330" xr:uid="{60982236-F740-4EA3-A518-793CF1589C4D}"/>
    <cellStyle name="Comma 7 12 2 2" xfId="54154" xr:uid="{3A9236FF-F320-40E9-A53E-8D1902830D9E}"/>
    <cellStyle name="Comma 7 12 3" xfId="38744" xr:uid="{F173F221-0698-40C0-AD01-BC25D18E88EC}"/>
    <cellStyle name="Comma 7 13" xfId="7710" xr:uid="{B0065D63-92BA-46A1-A9C3-6DF19E1D49E1}"/>
    <cellStyle name="Comma 7 13 2" xfId="23121" xr:uid="{743DE295-4EAF-4A29-A680-4A85243CAFB7}"/>
    <cellStyle name="Comma 7 13 2 2" xfId="53945" xr:uid="{792245E9-4F6C-456D-8F77-3416ED4CC8B5}"/>
    <cellStyle name="Comma 7 13 3" xfId="38535" xr:uid="{9E7C8CD6-A479-449F-A04E-CAD7A2C770C4}"/>
    <cellStyle name="Comma 7 14" xfId="15521" xr:uid="{769C7EF0-0268-45FB-9861-5BD57460E31C}"/>
    <cellStyle name="Comma 7 14 2" xfId="46345" xr:uid="{80E33FCB-B440-46CF-AEBC-FB0F1A78F238}"/>
    <cellStyle name="Comma 7 15" xfId="30935" xr:uid="{DA427EFA-8A3A-4CE0-A452-0EC7FA0ACB0F}"/>
    <cellStyle name="Comma 7 2" xfId="127" xr:uid="{B458CA9E-4C3C-472B-8DBD-2ABEEA1E9EA5}"/>
    <cellStyle name="Comma 7 2 10" xfId="3931" xr:uid="{39CB3FB9-5D1A-4E29-8252-3C7D9B6DF6BF}"/>
    <cellStyle name="Comma 7 2 10 2" xfId="11742" xr:uid="{A3A3A22B-3FDA-46E3-8A76-4B6A890F39AE}"/>
    <cellStyle name="Comma 7 2 10 2 2" xfId="27153" xr:uid="{38D5E386-4561-4FC0-B09B-6304D430628D}"/>
    <cellStyle name="Comma 7 2 10 2 2 2" xfId="57977" xr:uid="{22F656D0-EB54-46FB-80FC-61F2C6377B8C}"/>
    <cellStyle name="Comma 7 2 10 2 3" xfId="42567" xr:uid="{BA3CDE34-FFD5-4297-832E-FD969C4033AC}"/>
    <cellStyle name="Comma 7 2 10 3" xfId="19344" xr:uid="{52447E16-4384-472C-98AC-3C659E7DA73D}"/>
    <cellStyle name="Comma 7 2 10 3 2" xfId="50168" xr:uid="{04DDC697-F383-468C-9F73-5C75D3BC1D37}"/>
    <cellStyle name="Comma 7 2 10 4" xfId="34758" xr:uid="{8CE6F211-316C-4DDF-B8EA-ACC14247740F}"/>
    <cellStyle name="Comma 7 2 11" xfId="7939" xr:uid="{DBE4B928-C6B9-4A92-B2A0-9A5FE3F7107B}"/>
    <cellStyle name="Comma 7 2 11 2" xfId="23350" xr:uid="{0A3CC76D-BEC4-491A-91F0-9E4128641FC1}"/>
    <cellStyle name="Comma 7 2 11 2 2" xfId="54174" xr:uid="{B7C4FEF7-97CA-4743-B4A2-E8FBE2FFD1C4}"/>
    <cellStyle name="Comma 7 2 11 3" xfId="38764" xr:uid="{3FA8DFA5-D15D-49C3-80D8-66959B6C9C02}"/>
    <cellStyle name="Comma 7 2 12" xfId="7730" xr:uid="{6624F349-09F3-4A88-B436-B439423A9224}"/>
    <cellStyle name="Comma 7 2 12 2" xfId="23141" xr:uid="{22CF4663-E18E-453C-A9CF-6516FEFE862F}"/>
    <cellStyle name="Comma 7 2 12 2 2" xfId="53965" xr:uid="{9D010742-B8DB-4992-93F7-D768CB4A17DA}"/>
    <cellStyle name="Comma 7 2 12 3" xfId="38555" xr:uid="{4C135459-0925-4144-AC34-2E1A9AEBD5B2}"/>
    <cellStyle name="Comma 7 2 13" xfId="15541" xr:uid="{C70D00D4-2A3E-4D88-A84F-165999ACB9D3}"/>
    <cellStyle name="Comma 7 2 13 2" xfId="46365" xr:uid="{1F9DC002-0F27-44F5-9501-C20831B7D277}"/>
    <cellStyle name="Comma 7 2 14" xfId="30955" xr:uid="{302B7A6C-DFE1-420E-809D-C7D48CA32DF8}"/>
    <cellStyle name="Comma 7 2 2" xfId="212" xr:uid="{F5322F7B-8293-48B9-8731-BE9025A6BF20}"/>
    <cellStyle name="Comma 7 2 2 10" xfId="7815" xr:uid="{5BE2A0AF-3144-4C08-BF6A-25EF50877855}"/>
    <cellStyle name="Comma 7 2 2 10 2" xfId="23226" xr:uid="{539BA3E6-A8D8-4567-8A2D-0D4F106E125A}"/>
    <cellStyle name="Comma 7 2 2 10 2 2" xfId="54050" xr:uid="{7936C273-48E3-4F7B-AEE6-3EA214AC2219}"/>
    <cellStyle name="Comma 7 2 2 10 3" xfId="38640" xr:uid="{8AE99336-160F-42AF-B6DC-E528B9D2846A}"/>
    <cellStyle name="Comma 7 2 2 11" xfId="15626" xr:uid="{50233B15-0C7D-4AB4-BC2C-C12097C58453}"/>
    <cellStyle name="Comma 7 2 2 11 2" xfId="46450" xr:uid="{8FD0F096-0925-4AB7-94D2-1D78DFD33ABE}"/>
    <cellStyle name="Comma 7 2 2 12" xfId="31040" xr:uid="{4F732D80-984B-4F90-909D-CE72554DAA00}"/>
    <cellStyle name="Comma 7 2 2 2" xfId="294" xr:uid="{C086F278-5F0E-4865-8DFF-25F70CC8A726}"/>
    <cellStyle name="Comma 7 2 2 2 10" xfId="15708" xr:uid="{72F83AB3-A2FD-4FEE-8C39-284E00113866}"/>
    <cellStyle name="Comma 7 2 2 2 10 2" xfId="46532" xr:uid="{D85313E2-E60C-4CF6-ADA2-16025BE4A4C4}"/>
    <cellStyle name="Comma 7 2 2 2 11" xfId="31122" xr:uid="{09230294-83C7-4B4B-A4F6-25CC8945F0BD}"/>
    <cellStyle name="Comma 7 2 2 2 2" xfId="717" xr:uid="{C4E1787B-18E6-45AF-8D28-1009E001C8DA}"/>
    <cellStyle name="Comma 7 2 2 2 2 2" xfId="1350" xr:uid="{CA0939EC-794E-4592-B0A3-381D0815BB4E}"/>
    <cellStyle name="Comma 7 2 2 2 2 2 2" xfId="3249" xr:uid="{BFC0B35F-A6C4-46CC-AA94-E1483CAAFB8E}"/>
    <cellStyle name="Comma 7 2 2 2 2 2 2 2" xfId="7052" xr:uid="{172B2586-0AAE-422C-BE18-5E8BFF8A8150}"/>
    <cellStyle name="Comma 7 2 2 2 2 2 2 2 2" xfId="14863" xr:uid="{33856E99-FAB2-440F-B877-1DD3A0E70AC7}"/>
    <cellStyle name="Comma 7 2 2 2 2 2 2 2 2 2" xfId="30274" xr:uid="{76BC01ED-C928-4980-AFFF-7E8F28179A4A}"/>
    <cellStyle name="Comma 7 2 2 2 2 2 2 2 2 2 2" xfId="61098" xr:uid="{3312201B-D594-4EA6-A43B-C3F4E9AB9570}"/>
    <cellStyle name="Comma 7 2 2 2 2 2 2 2 2 3" xfId="45688" xr:uid="{CDCE0B08-E5F9-434F-B023-0FBA59582E87}"/>
    <cellStyle name="Comma 7 2 2 2 2 2 2 2 3" xfId="22465" xr:uid="{7E443872-7223-42ED-B829-3F1C71ED60E9}"/>
    <cellStyle name="Comma 7 2 2 2 2 2 2 2 3 2" xfId="53289" xr:uid="{2AD684A3-4A61-495B-8D85-D1859E9CFB9B}"/>
    <cellStyle name="Comma 7 2 2 2 2 2 2 2 4" xfId="37879" xr:uid="{38C7E9F8-BF46-4380-91FE-CDD097522914}"/>
    <cellStyle name="Comma 7 2 2 2 2 2 2 3" xfId="11060" xr:uid="{21170D0E-614D-4DA1-B305-BF9D972C2E24}"/>
    <cellStyle name="Comma 7 2 2 2 2 2 2 3 2" xfId="26471" xr:uid="{B88E7C3A-757C-49EB-A7EB-CABE949A4520}"/>
    <cellStyle name="Comma 7 2 2 2 2 2 2 3 2 2" xfId="57295" xr:uid="{39ED1500-6FDA-403E-9C49-7B7BDE76FAE4}"/>
    <cellStyle name="Comma 7 2 2 2 2 2 2 3 3" xfId="41885" xr:uid="{095520A6-6D7F-4673-B0DE-4C3D52471D5C}"/>
    <cellStyle name="Comma 7 2 2 2 2 2 2 4" xfId="18662" xr:uid="{D9BEC9A7-6BE1-4EF0-A844-5B26B891991C}"/>
    <cellStyle name="Comma 7 2 2 2 2 2 2 4 2" xfId="49486" xr:uid="{2D40A3BA-E112-4889-9865-15F9084C381B}"/>
    <cellStyle name="Comma 7 2 2 2 2 2 2 5" xfId="34076" xr:uid="{93672B55-2322-43E1-A30F-CBB26137D705}"/>
    <cellStyle name="Comma 7 2 2 2 2 2 3" xfId="5153" xr:uid="{941C47E9-0193-4FAF-B797-C2B1E753B231}"/>
    <cellStyle name="Comma 7 2 2 2 2 2 3 2" xfId="12964" xr:uid="{B7068BE2-153F-4A41-A9CA-580EB08E3533}"/>
    <cellStyle name="Comma 7 2 2 2 2 2 3 2 2" xfId="28375" xr:uid="{070F5EE1-8A32-41EC-A46B-7423C4C89C62}"/>
    <cellStyle name="Comma 7 2 2 2 2 2 3 2 2 2" xfId="59199" xr:uid="{A4F97806-4608-4AF3-8E2B-FB0568094526}"/>
    <cellStyle name="Comma 7 2 2 2 2 2 3 2 3" xfId="43789" xr:uid="{6DA91115-EBA7-4074-87E4-8222392DC510}"/>
    <cellStyle name="Comma 7 2 2 2 2 2 3 3" xfId="20566" xr:uid="{DCB82B49-7DC6-4891-9499-713FC8C2A508}"/>
    <cellStyle name="Comma 7 2 2 2 2 2 3 3 2" xfId="51390" xr:uid="{842E6D61-5FC6-4A76-8A6D-1F16C8DFA617}"/>
    <cellStyle name="Comma 7 2 2 2 2 2 3 4" xfId="35980" xr:uid="{9238070F-B301-4797-A900-E2A3BCE8EBD7}"/>
    <cellStyle name="Comma 7 2 2 2 2 2 4" xfId="9161" xr:uid="{51025549-9241-4E49-A4BC-D36D0BAF4F97}"/>
    <cellStyle name="Comma 7 2 2 2 2 2 4 2" xfId="24572" xr:uid="{7CA53F18-47EA-464E-9D9E-FBE2A6B0D301}"/>
    <cellStyle name="Comma 7 2 2 2 2 2 4 2 2" xfId="55396" xr:uid="{020C7667-4926-487D-9F2C-7F69886E5061}"/>
    <cellStyle name="Comma 7 2 2 2 2 2 4 3" xfId="39986" xr:uid="{8850A949-DA19-4028-B04F-D08B2CC0B785}"/>
    <cellStyle name="Comma 7 2 2 2 2 2 5" xfId="16763" xr:uid="{47581E0D-4105-4728-91FD-D0B0E2671BE2}"/>
    <cellStyle name="Comma 7 2 2 2 2 2 5 2" xfId="47587" xr:uid="{6182609F-088D-4B87-9143-327AEB76BBBF}"/>
    <cellStyle name="Comma 7 2 2 2 2 2 6" xfId="32177" xr:uid="{1B571AC3-7423-402A-8C6E-427D66FBBD51}"/>
    <cellStyle name="Comma 7 2 2 2 2 3" xfId="1983" xr:uid="{4F9A7330-45ED-47D7-A6D3-56E9BA99FCE9}"/>
    <cellStyle name="Comma 7 2 2 2 2 3 2" xfId="3882" xr:uid="{A46031BF-3D6A-48FB-AFD9-9CA57FF695DC}"/>
    <cellStyle name="Comma 7 2 2 2 2 3 2 2" xfId="7685" xr:uid="{4525985B-8401-493E-9C52-7C27646C6C71}"/>
    <cellStyle name="Comma 7 2 2 2 2 3 2 2 2" xfId="15496" xr:uid="{1571F6DD-0C5C-4A64-829B-6B808432B422}"/>
    <cellStyle name="Comma 7 2 2 2 2 3 2 2 2 2" xfId="30907" xr:uid="{30C50345-4D43-4083-9C35-40DEA3603056}"/>
    <cellStyle name="Comma 7 2 2 2 2 3 2 2 2 2 2" xfId="61731" xr:uid="{E84A767F-5C1A-486C-A4D0-93CBCC2DFD5F}"/>
    <cellStyle name="Comma 7 2 2 2 2 3 2 2 2 3" xfId="46321" xr:uid="{9045A9BB-C69E-4519-B8EF-55432F7389CA}"/>
    <cellStyle name="Comma 7 2 2 2 2 3 2 2 3" xfId="23098" xr:uid="{0B235682-B87D-4760-A830-AF84B7288539}"/>
    <cellStyle name="Comma 7 2 2 2 2 3 2 2 3 2" xfId="53922" xr:uid="{0C6F6374-E628-47DF-AF8A-D529EDE3FEA7}"/>
    <cellStyle name="Comma 7 2 2 2 2 3 2 2 4" xfId="38512" xr:uid="{8F0C237E-F588-4259-81CE-EE8280F56EB0}"/>
    <cellStyle name="Comma 7 2 2 2 2 3 2 3" xfId="11693" xr:uid="{C4FEA792-FDE0-4B14-AF34-F1AAB52AB0ED}"/>
    <cellStyle name="Comma 7 2 2 2 2 3 2 3 2" xfId="27104" xr:uid="{CBECA198-A9C0-4D33-9B8F-429012CEB80B}"/>
    <cellStyle name="Comma 7 2 2 2 2 3 2 3 2 2" xfId="57928" xr:uid="{D895CEB0-1F37-49D2-8E50-CF6664172597}"/>
    <cellStyle name="Comma 7 2 2 2 2 3 2 3 3" xfId="42518" xr:uid="{54377A50-6C7D-4241-B98D-C1637AD89C90}"/>
    <cellStyle name="Comma 7 2 2 2 2 3 2 4" xfId="19295" xr:uid="{4FC0493E-1B9C-4FD9-8218-08709AC1FD82}"/>
    <cellStyle name="Comma 7 2 2 2 2 3 2 4 2" xfId="50119" xr:uid="{2F4E4B15-DDC3-4856-8A87-02E503BB9874}"/>
    <cellStyle name="Comma 7 2 2 2 2 3 2 5" xfId="34709" xr:uid="{5B4ADBCC-E102-46C1-A6E6-606D0A393FEA}"/>
    <cellStyle name="Comma 7 2 2 2 2 3 3" xfId="5786" xr:uid="{B79ECBBF-E875-4850-B782-FF20BCC2F17F}"/>
    <cellStyle name="Comma 7 2 2 2 2 3 3 2" xfId="13597" xr:uid="{51DAB329-4F5E-4A4D-9215-4FB4784839EE}"/>
    <cellStyle name="Comma 7 2 2 2 2 3 3 2 2" xfId="29008" xr:uid="{736A0DE4-C0D6-4B69-8136-BE31DE19ACA0}"/>
    <cellStyle name="Comma 7 2 2 2 2 3 3 2 2 2" xfId="59832" xr:uid="{4446D30C-55B5-495E-801F-C52DB3A29161}"/>
    <cellStyle name="Comma 7 2 2 2 2 3 3 2 3" xfId="44422" xr:uid="{1365957A-C414-4EBF-9C28-7366596024A5}"/>
    <cellStyle name="Comma 7 2 2 2 2 3 3 3" xfId="21199" xr:uid="{78348A21-1003-4DB6-9FB8-6A81469D69E6}"/>
    <cellStyle name="Comma 7 2 2 2 2 3 3 3 2" xfId="52023" xr:uid="{27D21CD0-583C-4CC4-98C8-ADEA95058790}"/>
    <cellStyle name="Comma 7 2 2 2 2 3 3 4" xfId="36613" xr:uid="{0A5271AB-7E32-4D2E-8EAC-75CC61D1014B}"/>
    <cellStyle name="Comma 7 2 2 2 2 3 4" xfId="9794" xr:uid="{6B46E0E8-D9A4-4C1F-AF96-2D83D10C5518}"/>
    <cellStyle name="Comma 7 2 2 2 2 3 4 2" xfId="25205" xr:uid="{17F0418F-6E7F-4C63-BE03-E2B7D520AE71}"/>
    <cellStyle name="Comma 7 2 2 2 2 3 4 2 2" xfId="56029" xr:uid="{181BF540-8143-493E-B8A8-799826CAFB1D}"/>
    <cellStyle name="Comma 7 2 2 2 2 3 4 3" xfId="40619" xr:uid="{142E6B3A-4A16-4480-A18A-33A01F820220}"/>
    <cellStyle name="Comma 7 2 2 2 2 3 5" xfId="17396" xr:uid="{18360659-2BFB-4012-91C3-D8D7B719077C}"/>
    <cellStyle name="Comma 7 2 2 2 2 3 5 2" xfId="48220" xr:uid="{F76621E9-F11C-455A-9C5B-33447B1EA2CE}"/>
    <cellStyle name="Comma 7 2 2 2 2 3 6" xfId="32810" xr:uid="{E7BD2934-AA6B-4FD6-B0DC-1F3DE3D2A804}"/>
    <cellStyle name="Comma 7 2 2 2 2 4" xfId="2616" xr:uid="{9952B721-5A53-46EC-87F1-A4E55876503F}"/>
    <cellStyle name="Comma 7 2 2 2 2 4 2" xfId="6419" xr:uid="{1324E168-2C7C-4DB3-9AB8-5663C688357D}"/>
    <cellStyle name="Comma 7 2 2 2 2 4 2 2" xfId="14230" xr:uid="{A3A7A8B5-D996-44D8-978C-6210C5455552}"/>
    <cellStyle name="Comma 7 2 2 2 2 4 2 2 2" xfId="29641" xr:uid="{23DDDC69-A5CA-4711-958E-F0EB544CC61B}"/>
    <cellStyle name="Comma 7 2 2 2 2 4 2 2 2 2" xfId="60465" xr:uid="{85D8134F-662D-4F9C-A8C7-0D67AF70240B}"/>
    <cellStyle name="Comma 7 2 2 2 2 4 2 2 3" xfId="45055" xr:uid="{BB20922C-A556-4A65-BDCC-7909F57C53FF}"/>
    <cellStyle name="Comma 7 2 2 2 2 4 2 3" xfId="21832" xr:uid="{3C964E7D-3BFA-4409-A6DF-C173B65AB4BE}"/>
    <cellStyle name="Comma 7 2 2 2 2 4 2 3 2" xfId="52656" xr:uid="{B0626DBF-F4B4-4E04-BFDE-8102A4EB828A}"/>
    <cellStyle name="Comma 7 2 2 2 2 4 2 4" xfId="37246" xr:uid="{585FF79E-CAD9-4097-AF49-AC7BEF6269E2}"/>
    <cellStyle name="Comma 7 2 2 2 2 4 3" xfId="10427" xr:uid="{2B5A1F4A-5235-40A8-8BD9-88DF232EE46E}"/>
    <cellStyle name="Comma 7 2 2 2 2 4 3 2" xfId="25838" xr:uid="{AEE1A03C-3665-4D63-AD03-4D9160B0466A}"/>
    <cellStyle name="Comma 7 2 2 2 2 4 3 2 2" xfId="56662" xr:uid="{9B399C0C-3436-4AD9-BC0A-FD421FBC89CE}"/>
    <cellStyle name="Comma 7 2 2 2 2 4 3 3" xfId="41252" xr:uid="{68D08EA5-B80C-4E98-9D34-8491D3DFC289}"/>
    <cellStyle name="Comma 7 2 2 2 2 4 4" xfId="18029" xr:uid="{98902142-46A7-4F41-A1BD-3452314991E9}"/>
    <cellStyle name="Comma 7 2 2 2 2 4 4 2" xfId="48853" xr:uid="{65F13A15-F465-4E75-814A-B989BC04AF2B}"/>
    <cellStyle name="Comma 7 2 2 2 2 4 5" xfId="33443" xr:uid="{825CAC00-C8A7-4827-B696-D8D556E6198D}"/>
    <cellStyle name="Comma 7 2 2 2 2 5" xfId="4520" xr:uid="{C6FFD96F-9183-4755-9856-A84264C639F7}"/>
    <cellStyle name="Comma 7 2 2 2 2 5 2" xfId="12331" xr:uid="{056C3C72-1705-4B13-A06B-FAC4BDD33956}"/>
    <cellStyle name="Comma 7 2 2 2 2 5 2 2" xfId="27742" xr:uid="{843CB298-DF77-4CB4-A93B-92B8B79D5A83}"/>
    <cellStyle name="Comma 7 2 2 2 2 5 2 2 2" xfId="58566" xr:uid="{A1D453BD-E44E-4AAD-A657-7F011EBE6274}"/>
    <cellStyle name="Comma 7 2 2 2 2 5 2 3" xfId="43156" xr:uid="{34EEE1CF-0A0E-44BE-A1F6-7CD6C6DF5CCA}"/>
    <cellStyle name="Comma 7 2 2 2 2 5 3" xfId="19933" xr:uid="{56E9DC58-CF56-4226-A8E3-D32777F4BB1B}"/>
    <cellStyle name="Comma 7 2 2 2 2 5 3 2" xfId="50757" xr:uid="{ED7BB197-0F15-49CE-94AD-76D70E0E2BC0}"/>
    <cellStyle name="Comma 7 2 2 2 2 5 4" xfId="35347" xr:uid="{D1EB1B06-79BC-492B-984C-87E47FB8927F}"/>
    <cellStyle name="Comma 7 2 2 2 2 6" xfId="8528" xr:uid="{71B534DD-C58E-440A-9704-BAE57966FDA3}"/>
    <cellStyle name="Comma 7 2 2 2 2 6 2" xfId="23939" xr:uid="{D0E7E1F4-86DE-49E0-BED4-195E23E7AC4F}"/>
    <cellStyle name="Comma 7 2 2 2 2 6 2 2" xfId="54763" xr:uid="{1559EE1C-A43C-4DB0-8D2C-47C7204DF2AC}"/>
    <cellStyle name="Comma 7 2 2 2 2 6 3" xfId="39353" xr:uid="{35B8954C-2438-4CD6-AC51-2577EA5D035F}"/>
    <cellStyle name="Comma 7 2 2 2 2 7" xfId="16130" xr:uid="{F3C7B17A-A70A-4619-97F3-7D86604B7DAF}"/>
    <cellStyle name="Comma 7 2 2 2 2 7 2" xfId="46954" xr:uid="{5E8726C7-C1CB-47D8-B1DD-02ABAE663EE3}"/>
    <cellStyle name="Comma 7 2 2 2 2 8" xfId="31544" xr:uid="{40C413CB-FC4D-49E4-B1B9-5F60E7595944}"/>
    <cellStyle name="Comma 7 2 2 2 3" xfId="508" xr:uid="{18B8701A-5FD0-4C47-8E90-F099EC00C22B}"/>
    <cellStyle name="Comma 7 2 2 2 3 2" xfId="1141" xr:uid="{CCAB44F8-D6E2-476E-89A2-EF5869D25FBC}"/>
    <cellStyle name="Comma 7 2 2 2 3 2 2" xfId="3040" xr:uid="{C8B3F22F-2548-4105-AB00-699D79033B87}"/>
    <cellStyle name="Comma 7 2 2 2 3 2 2 2" xfId="6843" xr:uid="{D451B686-6101-47FA-BB7C-F2F6C3447E76}"/>
    <cellStyle name="Comma 7 2 2 2 3 2 2 2 2" xfId="14654" xr:uid="{56A16CD8-BC02-4CE8-AAD5-F91D73AC53DA}"/>
    <cellStyle name="Comma 7 2 2 2 3 2 2 2 2 2" xfId="30065" xr:uid="{6853FA6D-603B-4FD3-95AD-EAFB4F72343D}"/>
    <cellStyle name="Comma 7 2 2 2 3 2 2 2 2 2 2" xfId="60889" xr:uid="{F9CCF9CD-B5A6-48D7-BB9F-51EB129F569A}"/>
    <cellStyle name="Comma 7 2 2 2 3 2 2 2 2 3" xfId="45479" xr:uid="{0588454D-4EED-4BD7-9FEA-1ED36F8AB7CA}"/>
    <cellStyle name="Comma 7 2 2 2 3 2 2 2 3" xfId="22256" xr:uid="{75F2BE01-8270-48EC-9108-5B050C959C59}"/>
    <cellStyle name="Comma 7 2 2 2 3 2 2 2 3 2" xfId="53080" xr:uid="{A767BCCB-F72D-40A8-A757-43601259D248}"/>
    <cellStyle name="Comma 7 2 2 2 3 2 2 2 4" xfId="37670" xr:uid="{C9CABC44-3042-4229-89B2-60B613B87E35}"/>
    <cellStyle name="Comma 7 2 2 2 3 2 2 3" xfId="10851" xr:uid="{ED82050B-373C-4E15-AF6C-825930DD89F2}"/>
    <cellStyle name="Comma 7 2 2 2 3 2 2 3 2" xfId="26262" xr:uid="{1940AFAC-1EE3-4D26-85A6-05369889F4CB}"/>
    <cellStyle name="Comma 7 2 2 2 3 2 2 3 2 2" xfId="57086" xr:uid="{428CB235-B416-4BFD-A2E4-1C72EB38EA8A}"/>
    <cellStyle name="Comma 7 2 2 2 3 2 2 3 3" xfId="41676" xr:uid="{D115A8DF-AA6C-46A4-9695-9E1C8AD96DB2}"/>
    <cellStyle name="Comma 7 2 2 2 3 2 2 4" xfId="18453" xr:uid="{8492E7F9-3731-407C-A0AC-52D117E35D6A}"/>
    <cellStyle name="Comma 7 2 2 2 3 2 2 4 2" xfId="49277" xr:uid="{AA61FF24-ABFD-4A40-89A4-BAAE58AD917C}"/>
    <cellStyle name="Comma 7 2 2 2 3 2 2 5" xfId="33867" xr:uid="{8F994819-D732-4AA2-8FD7-14F6E4264684}"/>
    <cellStyle name="Comma 7 2 2 2 3 2 3" xfId="4944" xr:uid="{9FCC9C32-BF49-45C3-821A-392D0221894B}"/>
    <cellStyle name="Comma 7 2 2 2 3 2 3 2" xfId="12755" xr:uid="{25F7A73E-1581-4ABC-9068-D0B4E903FA23}"/>
    <cellStyle name="Comma 7 2 2 2 3 2 3 2 2" xfId="28166" xr:uid="{C21E61A5-C896-4EB2-80ED-CB44934D1697}"/>
    <cellStyle name="Comma 7 2 2 2 3 2 3 2 2 2" xfId="58990" xr:uid="{103B63BB-4A77-4747-BEFA-FB4F90D89907}"/>
    <cellStyle name="Comma 7 2 2 2 3 2 3 2 3" xfId="43580" xr:uid="{0FCFAE77-3798-4CAB-8636-D1FDD22C6E72}"/>
    <cellStyle name="Comma 7 2 2 2 3 2 3 3" xfId="20357" xr:uid="{62BC098D-7903-470E-82FC-0FAA248C6D62}"/>
    <cellStyle name="Comma 7 2 2 2 3 2 3 3 2" xfId="51181" xr:uid="{CA61D6C9-D3AC-4345-8347-3289E081194F}"/>
    <cellStyle name="Comma 7 2 2 2 3 2 3 4" xfId="35771" xr:uid="{D3707469-0663-4F31-A392-EDF43BCFBC80}"/>
    <cellStyle name="Comma 7 2 2 2 3 2 4" xfId="8952" xr:uid="{D134358B-DED9-4AC2-A5BF-BB960A1C9FE1}"/>
    <cellStyle name="Comma 7 2 2 2 3 2 4 2" xfId="24363" xr:uid="{E1C49EFA-FAF3-46A4-B102-E0BA93CFEDC5}"/>
    <cellStyle name="Comma 7 2 2 2 3 2 4 2 2" xfId="55187" xr:uid="{D7D50BD6-5473-41BC-BFFE-AAFC9994E790}"/>
    <cellStyle name="Comma 7 2 2 2 3 2 4 3" xfId="39777" xr:uid="{E38AA659-0CCD-4279-8A93-9D9C55386831}"/>
    <cellStyle name="Comma 7 2 2 2 3 2 5" xfId="16554" xr:uid="{E3FFDBCF-A561-4085-91E8-6AD78F9668D6}"/>
    <cellStyle name="Comma 7 2 2 2 3 2 5 2" xfId="47378" xr:uid="{ACA15521-4392-46D4-9738-4D9F26138783}"/>
    <cellStyle name="Comma 7 2 2 2 3 2 6" xfId="31968" xr:uid="{4195831E-E08F-43CA-9557-EF66F9E0D036}"/>
    <cellStyle name="Comma 7 2 2 2 3 3" xfId="1774" xr:uid="{C0722455-495E-4894-8E67-48D9E7D480D0}"/>
    <cellStyle name="Comma 7 2 2 2 3 3 2" xfId="3673" xr:uid="{900394B2-F08E-4275-9D94-100537E6A0B5}"/>
    <cellStyle name="Comma 7 2 2 2 3 3 2 2" xfId="7476" xr:uid="{5B6B586D-F531-4270-9C11-02C4C7AFBA31}"/>
    <cellStyle name="Comma 7 2 2 2 3 3 2 2 2" xfId="15287" xr:uid="{D9F667B6-6C1A-400C-8A63-319603EB814A}"/>
    <cellStyle name="Comma 7 2 2 2 3 3 2 2 2 2" xfId="30698" xr:uid="{7A6E272D-24C0-4032-A3CA-B7B0BBA25533}"/>
    <cellStyle name="Comma 7 2 2 2 3 3 2 2 2 2 2" xfId="61522" xr:uid="{2E28676B-C203-48D1-9306-0482A1F20B94}"/>
    <cellStyle name="Comma 7 2 2 2 3 3 2 2 2 3" xfId="46112" xr:uid="{3362691C-0FAD-4F11-AF53-7B1FC5E60D05}"/>
    <cellStyle name="Comma 7 2 2 2 3 3 2 2 3" xfId="22889" xr:uid="{EA781C4B-417B-44F1-BE00-9D9E7361C071}"/>
    <cellStyle name="Comma 7 2 2 2 3 3 2 2 3 2" xfId="53713" xr:uid="{74B0EDC5-2C9A-43CD-B3D2-AA087303C995}"/>
    <cellStyle name="Comma 7 2 2 2 3 3 2 2 4" xfId="38303" xr:uid="{CDD9E4DF-63F4-4B54-B294-95154D202C69}"/>
    <cellStyle name="Comma 7 2 2 2 3 3 2 3" xfId="11484" xr:uid="{105DD242-68A6-4DCF-8078-75384AEC8DC9}"/>
    <cellStyle name="Comma 7 2 2 2 3 3 2 3 2" xfId="26895" xr:uid="{6835BC7D-FBDE-4E93-88C8-F83D14B4D118}"/>
    <cellStyle name="Comma 7 2 2 2 3 3 2 3 2 2" xfId="57719" xr:uid="{37109B4E-FC69-4660-9C41-7CFF54287493}"/>
    <cellStyle name="Comma 7 2 2 2 3 3 2 3 3" xfId="42309" xr:uid="{2663C563-30F7-4607-883B-0AEB6F6D86B6}"/>
    <cellStyle name="Comma 7 2 2 2 3 3 2 4" xfId="19086" xr:uid="{65403767-3CD4-468E-BB1F-08347AE89A7B}"/>
    <cellStyle name="Comma 7 2 2 2 3 3 2 4 2" xfId="49910" xr:uid="{95B30723-0A1C-45A5-82A7-AE721E345B14}"/>
    <cellStyle name="Comma 7 2 2 2 3 3 2 5" xfId="34500" xr:uid="{AEC51762-61D5-49D3-92C3-C11F2688949C}"/>
    <cellStyle name="Comma 7 2 2 2 3 3 3" xfId="5577" xr:uid="{A87F8E18-DA95-4FAE-9B55-C7AA7D9FA1AE}"/>
    <cellStyle name="Comma 7 2 2 2 3 3 3 2" xfId="13388" xr:uid="{8A578066-512A-4F05-B37D-5F281F0F5DC4}"/>
    <cellStyle name="Comma 7 2 2 2 3 3 3 2 2" xfId="28799" xr:uid="{FE932BFA-F5B2-4C35-9473-9970CEBDD4BD}"/>
    <cellStyle name="Comma 7 2 2 2 3 3 3 2 2 2" xfId="59623" xr:uid="{A2D65774-7072-4A5E-BD4A-CDE9A3FA97B6}"/>
    <cellStyle name="Comma 7 2 2 2 3 3 3 2 3" xfId="44213" xr:uid="{8306F409-D3DC-45D4-A2A9-02072D504E30}"/>
    <cellStyle name="Comma 7 2 2 2 3 3 3 3" xfId="20990" xr:uid="{35095E50-226B-4956-9BC1-0905342448D2}"/>
    <cellStyle name="Comma 7 2 2 2 3 3 3 3 2" xfId="51814" xr:uid="{9EFD32CA-E641-4EC0-B930-B4A58F908C56}"/>
    <cellStyle name="Comma 7 2 2 2 3 3 3 4" xfId="36404" xr:uid="{B9722E6E-CEF6-4AE3-89C7-13E13E0C30A1}"/>
    <cellStyle name="Comma 7 2 2 2 3 3 4" xfId="9585" xr:uid="{6E39746F-F010-4C16-820B-63C1DF5CA302}"/>
    <cellStyle name="Comma 7 2 2 2 3 3 4 2" xfId="24996" xr:uid="{FCB0481C-3666-464B-9CD0-31BF19BFDB39}"/>
    <cellStyle name="Comma 7 2 2 2 3 3 4 2 2" xfId="55820" xr:uid="{BBA8192A-BB8C-4120-8D63-4605A98A3719}"/>
    <cellStyle name="Comma 7 2 2 2 3 3 4 3" xfId="40410" xr:uid="{A391308C-12C4-400C-93B4-DA075722ABF8}"/>
    <cellStyle name="Comma 7 2 2 2 3 3 5" xfId="17187" xr:uid="{0025A874-53A9-4103-A003-6A002AFFEFCB}"/>
    <cellStyle name="Comma 7 2 2 2 3 3 5 2" xfId="48011" xr:uid="{891887AA-95C4-45FE-ABCE-97A4A091E39C}"/>
    <cellStyle name="Comma 7 2 2 2 3 3 6" xfId="32601" xr:uid="{A7E194EC-D95C-4856-A28D-E6B366B64552}"/>
    <cellStyle name="Comma 7 2 2 2 3 4" xfId="2407" xr:uid="{3B0EC2C5-653B-47E4-8357-7F9BA99FACC3}"/>
    <cellStyle name="Comma 7 2 2 2 3 4 2" xfId="6210" xr:uid="{2F33E2ED-E7EF-4B1C-BFB6-D173EDAFBEC9}"/>
    <cellStyle name="Comma 7 2 2 2 3 4 2 2" xfId="14021" xr:uid="{C916522E-D783-4A6E-9A43-9F414F03917D}"/>
    <cellStyle name="Comma 7 2 2 2 3 4 2 2 2" xfId="29432" xr:uid="{9DA183C5-0CD8-4798-9AE3-473E56FE0B6B}"/>
    <cellStyle name="Comma 7 2 2 2 3 4 2 2 2 2" xfId="60256" xr:uid="{88856948-F223-4631-B660-C4E107D18C37}"/>
    <cellStyle name="Comma 7 2 2 2 3 4 2 2 3" xfId="44846" xr:uid="{B7902EA3-FF5B-4CD9-93EC-621F1F2F51B2}"/>
    <cellStyle name="Comma 7 2 2 2 3 4 2 3" xfId="21623" xr:uid="{CAE71785-1FBA-4CE4-A7FC-C87C4474D931}"/>
    <cellStyle name="Comma 7 2 2 2 3 4 2 3 2" xfId="52447" xr:uid="{CBFEC54F-A19A-4594-9951-3B7B04D40D0E}"/>
    <cellStyle name="Comma 7 2 2 2 3 4 2 4" xfId="37037" xr:uid="{6422C902-BAA1-4873-B5CA-A9B577B60D2E}"/>
    <cellStyle name="Comma 7 2 2 2 3 4 3" xfId="10218" xr:uid="{89CF129E-881F-41E5-9667-9156ABEAF586}"/>
    <cellStyle name="Comma 7 2 2 2 3 4 3 2" xfId="25629" xr:uid="{E2D184FE-C447-47AA-86A7-BE5C9B40B0FA}"/>
    <cellStyle name="Comma 7 2 2 2 3 4 3 2 2" xfId="56453" xr:uid="{692C9C77-F67F-430B-B568-93B4E5697BB4}"/>
    <cellStyle name="Comma 7 2 2 2 3 4 3 3" xfId="41043" xr:uid="{738FFD11-7BA6-4C97-8858-DE06D90D04FB}"/>
    <cellStyle name="Comma 7 2 2 2 3 4 4" xfId="17820" xr:uid="{A5979377-7342-4A92-B7F8-B85E4628FAF5}"/>
    <cellStyle name="Comma 7 2 2 2 3 4 4 2" xfId="48644" xr:uid="{7CE5D590-9AF1-4DE6-B0C9-D1B238D20310}"/>
    <cellStyle name="Comma 7 2 2 2 3 4 5" xfId="33234" xr:uid="{783D8250-B928-4B44-8A45-770C29CB1E7B}"/>
    <cellStyle name="Comma 7 2 2 2 3 5" xfId="4311" xr:uid="{34FA44BD-203F-4217-8C3B-CE475783A17A}"/>
    <cellStyle name="Comma 7 2 2 2 3 5 2" xfId="12122" xr:uid="{749666D3-6A60-4176-8841-4C23ED7DFA0C}"/>
    <cellStyle name="Comma 7 2 2 2 3 5 2 2" xfId="27533" xr:uid="{60B24A1E-854F-48B5-95F2-C130A83F057F}"/>
    <cellStyle name="Comma 7 2 2 2 3 5 2 2 2" xfId="58357" xr:uid="{69814F5F-3F5B-48B1-8C16-3317E2159C4C}"/>
    <cellStyle name="Comma 7 2 2 2 3 5 2 3" xfId="42947" xr:uid="{9F944E3E-74BE-4668-B6CA-6FF125D3DB78}"/>
    <cellStyle name="Comma 7 2 2 2 3 5 3" xfId="19724" xr:uid="{7BE4BC08-106A-49E9-87AF-9C72BF7C6A32}"/>
    <cellStyle name="Comma 7 2 2 2 3 5 3 2" xfId="50548" xr:uid="{99F91EAB-3023-483D-98FF-1E5BACEFEEAC}"/>
    <cellStyle name="Comma 7 2 2 2 3 5 4" xfId="35138" xr:uid="{C8B11205-A4CF-497A-B00F-39C36CE6484A}"/>
    <cellStyle name="Comma 7 2 2 2 3 6" xfId="8319" xr:uid="{7BDDC878-C0BA-46FF-9562-882708EE1183}"/>
    <cellStyle name="Comma 7 2 2 2 3 6 2" xfId="23730" xr:uid="{B55C0492-0519-4878-BFA9-EFC6A17A7167}"/>
    <cellStyle name="Comma 7 2 2 2 3 6 2 2" xfId="54554" xr:uid="{AB88F785-25B8-427A-9BD2-A14E268A6BDE}"/>
    <cellStyle name="Comma 7 2 2 2 3 6 3" xfId="39144" xr:uid="{2E6E0E1F-966F-49AC-9281-95EFE301C176}"/>
    <cellStyle name="Comma 7 2 2 2 3 7" xfId="15921" xr:uid="{4ADC175E-690E-4562-938C-9A430693FE1E}"/>
    <cellStyle name="Comma 7 2 2 2 3 7 2" xfId="46745" xr:uid="{FCE537D7-41FB-4961-A499-5B178C47E682}"/>
    <cellStyle name="Comma 7 2 2 2 3 8" xfId="31335" xr:uid="{621FB449-812D-42FE-B74F-480B353009C2}"/>
    <cellStyle name="Comma 7 2 2 2 4" xfId="928" xr:uid="{17B28E13-569B-4B2A-B566-A93337AAC947}"/>
    <cellStyle name="Comma 7 2 2 2 4 2" xfId="2827" xr:uid="{ECF29950-C662-4DBC-9CE3-B5705604E6B3}"/>
    <cellStyle name="Comma 7 2 2 2 4 2 2" xfId="6630" xr:uid="{18C0E603-25DC-446C-879F-1E34C5C36B85}"/>
    <cellStyle name="Comma 7 2 2 2 4 2 2 2" xfId="14441" xr:uid="{0BA75A84-E7C6-47C4-A4CF-B126400F5737}"/>
    <cellStyle name="Comma 7 2 2 2 4 2 2 2 2" xfId="29852" xr:uid="{28A7FF3E-CE7F-4A45-96D6-85355F8BA35B}"/>
    <cellStyle name="Comma 7 2 2 2 4 2 2 2 2 2" xfId="60676" xr:uid="{FE563494-331A-466A-BC64-705BCD19D246}"/>
    <cellStyle name="Comma 7 2 2 2 4 2 2 2 3" xfId="45266" xr:uid="{59B0DA02-B626-473E-9AC6-A5BB80F0866B}"/>
    <cellStyle name="Comma 7 2 2 2 4 2 2 3" xfId="22043" xr:uid="{837A90E4-F48E-40B9-9692-A3005438B15C}"/>
    <cellStyle name="Comma 7 2 2 2 4 2 2 3 2" xfId="52867" xr:uid="{943FE546-A381-4738-B236-886A1878C60D}"/>
    <cellStyle name="Comma 7 2 2 2 4 2 2 4" xfId="37457" xr:uid="{0BE93BEA-E1DE-4A8D-83E5-5FBC5FCB7C74}"/>
    <cellStyle name="Comma 7 2 2 2 4 2 3" xfId="10638" xr:uid="{08EB7D55-7FB4-4D03-BB45-C4882D2DE069}"/>
    <cellStyle name="Comma 7 2 2 2 4 2 3 2" xfId="26049" xr:uid="{C7EAF9AF-6765-4DB9-9D35-E4B058CFC75D}"/>
    <cellStyle name="Comma 7 2 2 2 4 2 3 2 2" xfId="56873" xr:uid="{EA14EAAC-20D9-467E-B483-33268FCE7CD5}"/>
    <cellStyle name="Comma 7 2 2 2 4 2 3 3" xfId="41463" xr:uid="{88F4A96D-0D7C-4F9A-8CB4-F8F85739A524}"/>
    <cellStyle name="Comma 7 2 2 2 4 2 4" xfId="18240" xr:uid="{008E8389-D7CE-4C67-A1C2-5418DBE4B3BB}"/>
    <cellStyle name="Comma 7 2 2 2 4 2 4 2" xfId="49064" xr:uid="{0FE366E6-2701-4499-8E5B-11B1E083FDDD}"/>
    <cellStyle name="Comma 7 2 2 2 4 2 5" xfId="33654" xr:uid="{9D06489A-20A6-432B-BEAA-000133F7B0BE}"/>
    <cellStyle name="Comma 7 2 2 2 4 3" xfId="4731" xr:uid="{F6CFC719-4B51-47EA-8080-9F0FAA332C1A}"/>
    <cellStyle name="Comma 7 2 2 2 4 3 2" xfId="12542" xr:uid="{60772B26-1576-4FA4-99EB-FE492DC9BC4C}"/>
    <cellStyle name="Comma 7 2 2 2 4 3 2 2" xfId="27953" xr:uid="{1F267C50-DC0D-4418-BDDD-8A300F930FBD}"/>
    <cellStyle name="Comma 7 2 2 2 4 3 2 2 2" xfId="58777" xr:uid="{621093CE-DF7F-4AF3-811D-42F1557EBC76}"/>
    <cellStyle name="Comma 7 2 2 2 4 3 2 3" xfId="43367" xr:uid="{1E6D3387-5208-4F34-86AE-F54524524A1A}"/>
    <cellStyle name="Comma 7 2 2 2 4 3 3" xfId="20144" xr:uid="{ED48E4C5-701A-4874-BDC1-19234A17E550}"/>
    <cellStyle name="Comma 7 2 2 2 4 3 3 2" xfId="50968" xr:uid="{E8706109-F707-4C92-A0E1-8EB64964D63F}"/>
    <cellStyle name="Comma 7 2 2 2 4 3 4" xfId="35558" xr:uid="{CD55190A-6754-45D0-8E79-D73191B6B7A6}"/>
    <cellStyle name="Comma 7 2 2 2 4 4" xfId="8739" xr:uid="{74B4E34F-5B3A-4BD6-81E2-4D1BFFD82D6E}"/>
    <cellStyle name="Comma 7 2 2 2 4 4 2" xfId="24150" xr:uid="{CB9C6E11-D46C-4453-9ABA-702A9D7BF966}"/>
    <cellStyle name="Comma 7 2 2 2 4 4 2 2" xfId="54974" xr:uid="{FB14CB04-8AA0-4ED7-8BE6-CC97EEDC13CA}"/>
    <cellStyle name="Comma 7 2 2 2 4 4 3" xfId="39564" xr:uid="{6765AA25-959A-4AF4-A485-54D37B05EE2B}"/>
    <cellStyle name="Comma 7 2 2 2 4 5" xfId="16341" xr:uid="{23583146-A134-4E68-AE81-B4EFE4CDEA68}"/>
    <cellStyle name="Comma 7 2 2 2 4 5 2" xfId="47165" xr:uid="{B284D8B6-E1A8-4066-9033-21716BD35DE7}"/>
    <cellStyle name="Comma 7 2 2 2 4 6" xfId="31755" xr:uid="{FD456076-2EA0-482A-98C4-B9EACC76ADF2}"/>
    <cellStyle name="Comma 7 2 2 2 5" xfId="1561" xr:uid="{C9154C0A-8953-4F72-85A8-6977DFF05337}"/>
    <cellStyle name="Comma 7 2 2 2 5 2" xfId="3460" xr:uid="{1BFDF355-AA24-49D1-8CB9-27CCFB9E479B}"/>
    <cellStyle name="Comma 7 2 2 2 5 2 2" xfId="7263" xr:uid="{92A9569B-B8A3-450F-A6D1-320AD0B47391}"/>
    <cellStyle name="Comma 7 2 2 2 5 2 2 2" xfId="15074" xr:uid="{C5B24BE5-2502-410C-B8E7-1180E7923E8B}"/>
    <cellStyle name="Comma 7 2 2 2 5 2 2 2 2" xfId="30485" xr:uid="{C866FCE2-831E-42AD-9EC9-35EBB727ECE8}"/>
    <cellStyle name="Comma 7 2 2 2 5 2 2 2 2 2" xfId="61309" xr:uid="{DF31E9A4-66D3-4CD7-85E7-5076C131DC38}"/>
    <cellStyle name="Comma 7 2 2 2 5 2 2 2 3" xfId="45899" xr:uid="{D709B029-42A6-4DDC-B6D3-F4B72A732445}"/>
    <cellStyle name="Comma 7 2 2 2 5 2 2 3" xfId="22676" xr:uid="{13DA559C-8D92-42BC-9EAE-23A71D865A37}"/>
    <cellStyle name="Comma 7 2 2 2 5 2 2 3 2" xfId="53500" xr:uid="{607F29F6-267B-4691-84E9-86633EE5CABE}"/>
    <cellStyle name="Comma 7 2 2 2 5 2 2 4" xfId="38090" xr:uid="{FF97FFE7-3092-47C0-977C-688CB9B2C83B}"/>
    <cellStyle name="Comma 7 2 2 2 5 2 3" xfId="11271" xr:uid="{627E203A-B801-4D27-BBAD-4203B10766E6}"/>
    <cellStyle name="Comma 7 2 2 2 5 2 3 2" xfId="26682" xr:uid="{8860710D-1F3A-4E1A-A33C-50D7593C9CEB}"/>
    <cellStyle name="Comma 7 2 2 2 5 2 3 2 2" xfId="57506" xr:uid="{5300937E-B8B1-4FD4-981D-13ED841C74E3}"/>
    <cellStyle name="Comma 7 2 2 2 5 2 3 3" xfId="42096" xr:uid="{7B572115-2B84-4000-981A-1164377E5569}"/>
    <cellStyle name="Comma 7 2 2 2 5 2 4" xfId="18873" xr:uid="{0E463AC8-23D7-4BA5-A37D-CC1616579EFD}"/>
    <cellStyle name="Comma 7 2 2 2 5 2 4 2" xfId="49697" xr:uid="{5474030B-E98A-437D-A62E-29CB401299E8}"/>
    <cellStyle name="Comma 7 2 2 2 5 2 5" xfId="34287" xr:uid="{5A678E71-8A8F-4EDE-94EF-6D542E28556A}"/>
    <cellStyle name="Comma 7 2 2 2 5 3" xfId="5364" xr:uid="{0E4ACC5A-2041-48BC-8210-9ED6CBAD7388}"/>
    <cellStyle name="Comma 7 2 2 2 5 3 2" xfId="13175" xr:uid="{F5113654-0C41-4127-958E-29400C69250D}"/>
    <cellStyle name="Comma 7 2 2 2 5 3 2 2" xfId="28586" xr:uid="{4358FC4F-A2B7-49F6-866B-AB4B120F7B06}"/>
    <cellStyle name="Comma 7 2 2 2 5 3 2 2 2" xfId="59410" xr:uid="{429FD513-4864-4434-857A-D79985CBA380}"/>
    <cellStyle name="Comma 7 2 2 2 5 3 2 3" xfId="44000" xr:uid="{5905D173-6070-4F12-8A5B-BBD27AA21F09}"/>
    <cellStyle name="Comma 7 2 2 2 5 3 3" xfId="20777" xr:uid="{2B92561B-0A30-42C6-88D7-613B61FE310D}"/>
    <cellStyle name="Comma 7 2 2 2 5 3 3 2" xfId="51601" xr:uid="{0B3AC5F4-7361-4848-893F-DAB2BC19C7EB}"/>
    <cellStyle name="Comma 7 2 2 2 5 3 4" xfId="36191" xr:uid="{A59CDC76-0BAF-4CEE-A7C8-6EE7610F2E46}"/>
    <cellStyle name="Comma 7 2 2 2 5 4" xfId="9372" xr:uid="{74306C85-29B4-4109-9A43-2DB68A0CD5E1}"/>
    <cellStyle name="Comma 7 2 2 2 5 4 2" xfId="24783" xr:uid="{1A0E9415-B7A7-4AF9-9EF3-C027A62BC2A3}"/>
    <cellStyle name="Comma 7 2 2 2 5 4 2 2" xfId="55607" xr:uid="{FC276ADA-5551-45D4-AE96-26BA659D3613}"/>
    <cellStyle name="Comma 7 2 2 2 5 4 3" xfId="40197" xr:uid="{ABB2C713-4CAD-4AFC-82BE-D6654A8B0790}"/>
    <cellStyle name="Comma 7 2 2 2 5 5" xfId="16974" xr:uid="{245EC6C1-A39D-45E6-9129-9F99AF21370E}"/>
    <cellStyle name="Comma 7 2 2 2 5 5 2" xfId="47798" xr:uid="{5534F72A-23DD-464B-B9B0-25340BFFD8D5}"/>
    <cellStyle name="Comma 7 2 2 2 5 6" xfId="32388" xr:uid="{718F3971-0B01-44E1-9651-04A3A762A63D}"/>
    <cellStyle name="Comma 7 2 2 2 6" xfId="2194" xr:uid="{CED53B2F-8041-48F8-B335-F23008A5445A}"/>
    <cellStyle name="Comma 7 2 2 2 6 2" xfId="5997" xr:uid="{F9381B2D-42CC-4D65-8C9B-736E929F1224}"/>
    <cellStyle name="Comma 7 2 2 2 6 2 2" xfId="13808" xr:uid="{BB757AD1-3571-4123-BDBC-2EC134E08251}"/>
    <cellStyle name="Comma 7 2 2 2 6 2 2 2" xfId="29219" xr:uid="{3C88B75C-725A-480D-8BFC-6266EFD45C21}"/>
    <cellStyle name="Comma 7 2 2 2 6 2 2 2 2" xfId="60043" xr:uid="{E1F40ADB-1CE0-4D9F-B2A5-1150CE8E946A}"/>
    <cellStyle name="Comma 7 2 2 2 6 2 2 3" xfId="44633" xr:uid="{4AB58403-DBDC-48C4-B183-1856E769EBCD}"/>
    <cellStyle name="Comma 7 2 2 2 6 2 3" xfId="21410" xr:uid="{3093C872-BF70-48AC-99AB-4032542103FC}"/>
    <cellStyle name="Comma 7 2 2 2 6 2 3 2" xfId="52234" xr:uid="{4FFA2309-1383-48FD-95BB-4F22B8E5729A}"/>
    <cellStyle name="Comma 7 2 2 2 6 2 4" xfId="36824" xr:uid="{8E00955B-0029-4F54-8EFC-07550A477446}"/>
    <cellStyle name="Comma 7 2 2 2 6 3" xfId="10005" xr:uid="{BABFF9A1-DE06-43A9-99ED-A703BDD92FA1}"/>
    <cellStyle name="Comma 7 2 2 2 6 3 2" xfId="25416" xr:uid="{159348BA-1820-484E-A648-E84CB133F1B5}"/>
    <cellStyle name="Comma 7 2 2 2 6 3 2 2" xfId="56240" xr:uid="{FA20440D-6693-47AD-AEF5-4370E37FB282}"/>
    <cellStyle name="Comma 7 2 2 2 6 3 3" xfId="40830" xr:uid="{3115BF77-B9A2-41E5-9CA6-8768E55F9800}"/>
    <cellStyle name="Comma 7 2 2 2 6 4" xfId="17607" xr:uid="{67B32942-4CD0-4BF4-B0E4-A97E9059190C}"/>
    <cellStyle name="Comma 7 2 2 2 6 4 2" xfId="48431" xr:uid="{40585030-77D1-4F1B-BFF7-5C8076D38A28}"/>
    <cellStyle name="Comma 7 2 2 2 6 5" xfId="33021" xr:uid="{0A0402EC-72B0-4EC4-B79A-5ADEB3A6C8A8}"/>
    <cellStyle name="Comma 7 2 2 2 7" xfId="4098" xr:uid="{E88335DE-6C5C-4846-B4C1-C4384006E583}"/>
    <cellStyle name="Comma 7 2 2 2 7 2" xfId="11909" xr:uid="{4222818E-A54D-4244-9304-F6796758D4C2}"/>
    <cellStyle name="Comma 7 2 2 2 7 2 2" xfId="27320" xr:uid="{0F028057-37E0-450D-818F-7C8280668C7E}"/>
    <cellStyle name="Comma 7 2 2 2 7 2 2 2" xfId="58144" xr:uid="{55CD9FF0-C4C1-4BE4-985C-DD01D9068687}"/>
    <cellStyle name="Comma 7 2 2 2 7 2 3" xfId="42734" xr:uid="{9C00441F-799B-41FC-A511-C2BBFAF52983}"/>
    <cellStyle name="Comma 7 2 2 2 7 3" xfId="19511" xr:uid="{45EE71BD-F812-46AE-989E-50EE7F123E6E}"/>
    <cellStyle name="Comma 7 2 2 2 7 3 2" xfId="50335" xr:uid="{48C3F4B2-239D-42A6-ABCB-6A3DD7CFD7EA}"/>
    <cellStyle name="Comma 7 2 2 2 7 4" xfId="34925" xr:uid="{D90698F9-E9A5-4812-A105-A40C1E75E20B}"/>
    <cellStyle name="Comma 7 2 2 2 8" xfId="8106" xr:uid="{7154F97F-911C-431F-999A-3189CF4A376F}"/>
    <cellStyle name="Comma 7 2 2 2 8 2" xfId="23517" xr:uid="{D21DF98E-3DB3-4686-8D22-C76320435643}"/>
    <cellStyle name="Comma 7 2 2 2 8 2 2" xfId="54341" xr:uid="{54FB2DCE-8011-43EF-9A2C-7B97D08F9619}"/>
    <cellStyle name="Comma 7 2 2 2 8 3" xfId="38931" xr:uid="{220D8D80-7F96-456E-B921-53B8907554D0}"/>
    <cellStyle name="Comma 7 2 2 2 9" xfId="7897" xr:uid="{8FD3EA84-3BBC-4B53-B1EA-75805D678C07}"/>
    <cellStyle name="Comma 7 2 2 2 9 2" xfId="23308" xr:uid="{C9AF4F5D-E123-4524-BF4B-1D07C1797BF2}"/>
    <cellStyle name="Comma 7 2 2 2 9 2 2" xfId="54132" xr:uid="{7E8710BC-0792-423A-BBF4-26E1A9CF3BE9}"/>
    <cellStyle name="Comma 7 2 2 2 9 3" xfId="38722" xr:uid="{BFA6377E-2CE0-4340-AE41-3DAA6BB674D8}"/>
    <cellStyle name="Comma 7 2 2 3" xfId="635" xr:uid="{C7FBA6E7-9356-4798-885D-C002589A91B9}"/>
    <cellStyle name="Comma 7 2 2 3 2" xfId="1268" xr:uid="{3B232077-2CD3-4D85-AFDD-3937810C4424}"/>
    <cellStyle name="Comma 7 2 2 3 2 2" xfId="3167" xr:uid="{BCD43D8F-AC37-4119-A34C-B39311256A6E}"/>
    <cellStyle name="Comma 7 2 2 3 2 2 2" xfId="6970" xr:uid="{C641025B-F28D-48D2-A97A-49A940801458}"/>
    <cellStyle name="Comma 7 2 2 3 2 2 2 2" xfId="14781" xr:uid="{7A189A40-AB65-4076-822D-AF2C3A931F6A}"/>
    <cellStyle name="Comma 7 2 2 3 2 2 2 2 2" xfId="30192" xr:uid="{33BAE97D-0691-4150-8AE5-246E078A9E53}"/>
    <cellStyle name="Comma 7 2 2 3 2 2 2 2 2 2" xfId="61016" xr:uid="{F02FC6B7-963B-4C26-9830-152FEE7C70C0}"/>
    <cellStyle name="Comma 7 2 2 3 2 2 2 2 3" xfId="45606" xr:uid="{A904449B-BA01-477E-B7AC-71AF7F952319}"/>
    <cellStyle name="Comma 7 2 2 3 2 2 2 3" xfId="22383" xr:uid="{DB572165-C42E-438B-9B1D-BFA0BB20D4D0}"/>
    <cellStyle name="Comma 7 2 2 3 2 2 2 3 2" xfId="53207" xr:uid="{5F6B0BA1-AA9C-4337-AC17-199F04142E96}"/>
    <cellStyle name="Comma 7 2 2 3 2 2 2 4" xfId="37797" xr:uid="{BCE84844-CE27-44BF-AB6C-56CB4BE224DC}"/>
    <cellStyle name="Comma 7 2 2 3 2 2 3" xfId="10978" xr:uid="{4C410E50-8FB8-4BFD-A9F3-1F62CEC9B25A}"/>
    <cellStyle name="Comma 7 2 2 3 2 2 3 2" xfId="26389" xr:uid="{94CBE19F-F3D4-45D5-A972-13AFE3F78636}"/>
    <cellStyle name="Comma 7 2 2 3 2 2 3 2 2" xfId="57213" xr:uid="{190BA45F-62E8-4C61-910E-4BB1121B6681}"/>
    <cellStyle name="Comma 7 2 2 3 2 2 3 3" xfId="41803" xr:uid="{DD4C623F-6190-40A0-960B-A4A11E2BC3F3}"/>
    <cellStyle name="Comma 7 2 2 3 2 2 4" xfId="18580" xr:uid="{E6627650-B3AA-4025-B6A3-7D6C508615F8}"/>
    <cellStyle name="Comma 7 2 2 3 2 2 4 2" xfId="49404" xr:uid="{0FBC8B69-0FD8-4C92-8283-14D692B159FC}"/>
    <cellStyle name="Comma 7 2 2 3 2 2 5" xfId="33994" xr:uid="{2AAED910-8617-477F-BC1A-4E082443788E}"/>
    <cellStyle name="Comma 7 2 2 3 2 3" xfId="5071" xr:uid="{2B982479-978C-46DE-86CE-F85C7B42FE58}"/>
    <cellStyle name="Comma 7 2 2 3 2 3 2" xfId="12882" xr:uid="{6AB7F986-B569-4E2C-B8AB-A11D876F8662}"/>
    <cellStyle name="Comma 7 2 2 3 2 3 2 2" xfId="28293" xr:uid="{03F04B4F-66CA-4560-96EC-5A51EA842BE1}"/>
    <cellStyle name="Comma 7 2 2 3 2 3 2 2 2" xfId="59117" xr:uid="{8B9B25F0-6830-4A19-810E-EF7FEC5D0029}"/>
    <cellStyle name="Comma 7 2 2 3 2 3 2 3" xfId="43707" xr:uid="{8685DA34-2295-4A42-8734-844477A17C5A}"/>
    <cellStyle name="Comma 7 2 2 3 2 3 3" xfId="20484" xr:uid="{27E5DF92-BDD5-40AD-890D-028DED0ABEA6}"/>
    <cellStyle name="Comma 7 2 2 3 2 3 3 2" xfId="51308" xr:uid="{B132B4C2-E452-4B3B-BFB3-B6BDB2605111}"/>
    <cellStyle name="Comma 7 2 2 3 2 3 4" xfId="35898" xr:uid="{43B2BE38-26CC-491A-8645-7F42ACE27A63}"/>
    <cellStyle name="Comma 7 2 2 3 2 4" xfId="9079" xr:uid="{5E4D854A-67C2-4384-ADE2-20E78A250581}"/>
    <cellStyle name="Comma 7 2 2 3 2 4 2" xfId="24490" xr:uid="{3A13B169-3739-4AB4-9111-B2C3742E6974}"/>
    <cellStyle name="Comma 7 2 2 3 2 4 2 2" xfId="55314" xr:uid="{F682D5AC-304B-4198-ACF2-43C247F87DBB}"/>
    <cellStyle name="Comma 7 2 2 3 2 4 3" xfId="39904" xr:uid="{5C323A6B-2DAC-49C1-A0D7-2FA5D5BCEACC}"/>
    <cellStyle name="Comma 7 2 2 3 2 5" xfId="16681" xr:uid="{69D86BF6-3965-49A7-8B3C-56AACE3DDDC1}"/>
    <cellStyle name="Comma 7 2 2 3 2 5 2" xfId="47505" xr:uid="{A21EF53A-2A7D-4E42-8B39-0C03D3139DF9}"/>
    <cellStyle name="Comma 7 2 2 3 2 6" xfId="32095" xr:uid="{34A55FBC-CCFA-422D-9D73-1A99AAD85111}"/>
    <cellStyle name="Comma 7 2 2 3 3" xfId="1901" xr:uid="{927F876D-3C60-4D0A-85B1-60084E02E27B}"/>
    <cellStyle name="Comma 7 2 2 3 3 2" xfId="3800" xr:uid="{C3094AAC-6A33-4674-9794-2C2BEA0DA2C8}"/>
    <cellStyle name="Comma 7 2 2 3 3 2 2" xfId="7603" xr:uid="{16B24922-7DCD-49B9-B410-ECD0AF715CEB}"/>
    <cellStyle name="Comma 7 2 2 3 3 2 2 2" xfId="15414" xr:uid="{C8888A27-8EBA-451E-A2BF-313CFE0340CC}"/>
    <cellStyle name="Comma 7 2 2 3 3 2 2 2 2" xfId="30825" xr:uid="{696730BB-94E2-4F29-8BF4-E26DA4AFB9C1}"/>
    <cellStyle name="Comma 7 2 2 3 3 2 2 2 2 2" xfId="61649" xr:uid="{3DB698B1-2C80-49C3-93C1-EB877A220A9E}"/>
    <cellStyle name="Comma 7 2 2 3 3 2 2 2 3" xfId="46239" xr:uid="{EEF2071E-4F6E-40F8-AA6F-A32BCA78F818}"/>
    <cellStyle name="Comma 7 2 2 3 3 2 2 3" xfId="23016" xr:uid="{9C4725F2-7565-4870-B4D0-BA74379D0C64}"/>
    <cellStyle name="Comma 7 2 2 3 3 2 2 3 2" xfId="53840" xr:uid="{DCE4CB2C-D8BD-4BDF-9E5D-5CD230AB5BB1}"/>
    <cellStyle name="Comma 7 2 2 3 3 2 2 4" xfId="38430" xr:uid="{24A3F241-5A5D-460F-9B38-9D5A786F1D06}"/>
    <cellStyle name="Comma 7 2 2 3 3 2 3" xfId="11611" xr:uid="{C081BC7F-8363-4675-B68E-05A7CBEEC3FC}"/>
    <cellStyle name="Comma 7 2 2 3 3 2 3 2" xfId="27022" xr:uid="{D5F93928-8075-47D1-AAE0-788A2DD30A68}"/>
    <cellStyle name="Comma 7 2 2 3 3 2 3 2 2" xfId="57846" xr:uid="{CA133ECC-7062-47B8-AC4F-AA5B8DD1E5D5}"/>
    <cellStyle name="Comma 7 2 2 3 3 2 3 3" xfId="42436" xr:uid="{34C70EED-914D-433F-8279-AEDF82EABC91}"/>
    <cellStyle name="Comma 7 2 2 3 3 2 4" xfId="19213" xr:uid="{F73C6E87-EDE8-4AAD-8EC2-242A2E5083C4}"/>
    <cellStyle name="Comma 7 2 2 3 3 2 4 2" xfId="50037" xr:uid="{F12FC17D-44C7-4E29-B475-E58207923D2A}"/>
    <cellStyle name="Comma 7 2 2 3 3 2 5" xfId="34627" xr:uid="{716833A9-7A60-4E72-936C-74A1F9C80BD7}"/>
    <cellStyle name="Comma 7 2 2 3 3 3" xfId="5704" xr:uid="{DF9E3719-9CA0-4DD5-BDCA-900BC6A9A0F7}"/>
    <cellStyle name="Comma 7 2 2 3 3 3 2" xfId="13515" xr:uid="{E0306486-00DF-4E0D-8BCB-C8C30E79013D}"/>
    <cellStyle name="Comma 7 2 2 3 3 3 2 2" xfId="28926" xr:uid="{AE461207-A19D-40FD-9982-7BEDB2A4FF3E}"/>
    <cellStyle name="Comma 7 2 2 3 3 3 2 2 2" xfId="59750" xr:uid="{579DD1A5-61E8-4C04-9A2C-045923584935}"/>
    <cellStyle name="Comma 7 2 2 3 3 3 2 3" xfId="44340" xr:uid="{8DFC8915-63C0-40C1-8955-EEC8DFE74174}"/>
    <cellStyle name="Comma 7 2 2 3 3 3 3" xfId="21117" xr:uid="{66D9DF7F-4FAF-4F72-8FA6-CC26D4ADEA3A}"/>
    <cellStyle name="Comma 7 2 2 3 3 3 3 2" xfId="51941" xr:uid="{EC0DE5DE-9815-45E5-8590-18DC073BBCFE}"/>
    <cellStyle name="Comma 7 2 2 3 3 3 4" xfId="36531" xr:uid="{030E4306-951A-47AA-AA61-702913F80DB3}"/>
    <cellStyle name="Comma 7 2 2 3 3 4" xfId="9712" xr:uid="{DC1E4820-32CC-405F-9F5B-D47B64F06FA9}"/>
    <cellStyle name="Comma 7 2 2 3 3 4 2" xfId="25123" xr:uid="{15418F86-7BC9-45A6-8E95-D36E41D73F8C}"/>
    <cellStyle name="Comma 7 2 2 3 3 4 2 2" xfId="55947" xr:uid="{99358B28-B1CC-4DCE-823A-C6153C5A6D5E}"/>
    <cellStyle name="Comma 7 2 2 3 3 4 3" xfId="40537" xr:uid="{1820F8E5-2FAE-456E-842E-5757DFDC26F2}"/>
    <cellStyle name="Comma 7 2 2 3 3 5" xfId="17314" xr:uid="{9F8F8891-2487-4309-83FA-17658E179981}"/>
    <cellStyle name="Comma 7 2 2 3 3 5 2" xfId="48138" xr:uid="{DFA3E590-1317-4A8B-B51F-DC58C420663F}"/>
    <cellStyle name="Comma 7 2 2 3 3 6" xfId="32728" xr:uid="{56F96A93-83DB-4293-A1A0-9A3BE4037C5D}"/>
    <cellStyle name="Comma 7 2 2 3 4" xfId="2534" xr:uid="{F8EB45B3-B7A4-4A01-A295-C35871D1D336}"/>
    <cellStyle name="Comma 7 2 2 3 4 2" xfId="6337" xr:uid="{12D1CB85-C7C5-4BA7-B470-BDF2C7E59E08}"/>
    <cellStyle name="Comma 7 2 2 3 4 2 2" xfId="14148" xr:uid="{1A7577CE-AED5-4F37-827B-1A446C022FB1}"/>
    <cellStyle name="Comma 7 2 2 3 4 2 2 2" xfId="29559" xr:uid="{4BAE619F-642F-44E6-8D61-566B57662C5C}"/>
    <cellStyle name="Comma 7 2 2 3 4 2 2 2 2" xfId="60383" xr:uid="{43919382-4635-4B86-91B9-6A2017B5841D}"/>
    <cellStyle name="Comma 7 2 2 3 4 2 2 3" xfId="44973" xr:uid="{CD011EB3-EE49-4418-BD7F-291676D5166F}"/>
    <cellStyle name="Comma 7 2 2 3 4 2 3" xfId="21750" xr:uid="{A90F2755-FABC-4AAC-B371-5911BC6BD407}"/>
    <cellStyle name="Comma 7 2 2 3 4 2 3 2" xfId="52574" xr:uid="{43BF5E80-D152-4F4B-BBAF-4CA4CE005512}"/>
    <cellStyle name="Comma 7 2 2 3 4 2 4" xfId="37164" xr:uid="{3F68097E-720F-4743-97EE-C0E9170CE229}"/>
    <cellStyle name="Comma 7 2 2 3 4 3" xfId="10345" xr:uid="{E504871A-1F42-423E-9002-29623BA315C5}"/>
    <cellStyle name="Comma 7 2 2 3 4 3 2" xfId="25756" xr:uid="{AE6C52F3-5217-49DA-B8E1-23B3C1102742}"/>
    <cellStyle name="Comma 7 2 2 3 4 3 2 2" xfId="56580" xr:uid="{DB656253-93D2-4E24-BDAF-A7A2F43BC671}"/>
    <cellStyle name="Comma 7 2 2 3 4 3 3" xfId="41170" xr:uid="{6C72186A-D17F-4494-9F1D-866C3B51D4DB}"/>
    <cellStyle name="Comma 7 2 2 3 4 4" xfId="17947" xr:uid="{F2D93949-047A-4156-BD56-ADF95E69F783}"/>
    <cellStyle name="Comma 7 2 2 3 4 4 2" xfId="48771" xr:uid="{EE89C645-AA5F-42E0-8D6A-93EF899F8AD4}"/>
    <cellStyle name="Comma 7 2 2 3 4 5" xfId="33361" xr:uid="{73D4652D-BEA2-4A78-91DE-DC6965250BD4}"/>
    <cellStyle name="Comma 7 2 2 3 5" xfId="4438" xr:uid="{36F37CA3-1BB1-468B-9768-D176ACD0FDC9}"/>
    <cellStyle name="Comma 7 2 2 3 5 2" xfId="12249" xr:uid="{673B9717-E2E2-49C4-BED2-14695352F2EA}"/>
    <cellStyle name="Comma 7 2 2 3 5 2 2" xfId="27660" xr:uid="{6A91A2AA-024E-4637-8F95-45F941415A50}"/>
    <cellStyle name="Comma 7 2 2 3 5 2 2 2" xfId="58484" xr:uid="{CF697DD1-FC0F-439E-8853-2545B02DA65C}"/>
    <cellStyle name="Comma 7 2 2 3 5 2 3" xfId="43074" xr:uid="{18C81EE9-50F6-4342-9E48-8B89075A77D6}"/>
    <cellStyle name="Comma 7 2 2 3 5 3" xfId="19851" xr:uid="{62A897AE-2202-483D-B800-5E8E710B090B}"/>
    <cellStyle name="Comma 7 2 2 3 5 3 2" xfId="50675" xr:uid="{151FF531-90D6-419C-8FF8-70CC77475B16}"/>
    <cellStyle name="Comma 7 2 2 3 5 4" xfId="35265" xr:uid="{558B7236-E55C-47AC-8E59-60C129DEFAA2}"/>
    <cellStyle name="Comma 7 2 2 3 6" xfId="8446" xr:uid="{4923547B-359E-4CDE-9EAA-BE5EFA3BF0D2}"/>
    <cellStyle name="Comma 7 2 2 3 6 2" xfId="23857" xr:uid="{94B5FC2A-224E-44FC-B038-D0507A2E8901}"/>
    <cellStyle name="Comma 7 2 2 3 6 2 2" xfId="54681" xr:uid="{7B2FEB70-1562-4F02-80CB-29F6630E6AB5}"/>
    <cellStyle name="Comma 7 2 2 3 6 3" xfId="39271" xr:uid="{8A473E42-615F-4C51-BA73-31EF591E340B}"/>
    <cellStyle name="Comma 7 2 2 3 7" xfId="16048" xr:uid="{77B94CA4-E1DB-487D-8766-F0878A46210B}"/>
    <cellStyle name="Comma 7 2 2 3 7 2" xfId="46872" xr:uid="{757A26C6-F21D-441A-8869-F0F3034542E4}"/>
    <cellStyle name="Comma 7 2 2 3 8" xfId="31462" xr:uid="{B525CC2E-9523-4D55-BF63-83EEE6C506CA}"/>
    <cellStyle name="Comma 7 2 2 4" xfId="426" xr:uid="{9DCE84C5-D313-49D2-ABD6-50FAA0B799D5}"/>
    <cellStyle name="Comma 7 2 2 4 2" xfId="1059" xr:uid="{DA8DB9E3-90ED-44B4-8567-E188BCAC989D}"/>
    <cellStyle name="Comma 7 2 2 4 2 2" xfId="2958" xr:uid="{CDD42503-D3A2-4CCA-A4CD-1D9D52CF097E}"/>
    <cellStyle name="Comma 7 2 2 4 2 2 2" xfId="6761" xr:uid="{20F41112-C51D-4847-953B-43F86DAFBC44}"/>
    <cellStyle name="Comma 7 2 2 4 2 2 2 2" xfId="14572" xr:uid="{BEB7A354-3569-41D4-9DCD-32146DA4A958}"/>
    <cellStyle name="Comma 7 2 2 4 2 2 2 2 2" xfId="29983" xr:uid="{82083DDB-05A1-44E0-87B3-EE57749929D1}"/>
    <cellStyle name="Comma 7 2 2 4 2 2 2 2 2 2" xfId="60807" xr:uid="{15BE0719-8387-4A78-999B-0B9A49B94842}"/>
    <cellStyle name="Comma 7 2 2 4 2 2 2 2 3" xfId="45397" xr:uid="{B63C44E1-F1D8-4403-869C-E540A24428A3}"/>
    <cellStyle name="Comma 7 2 2 4 2 2 2 3" xfId="22174" xr:uid="{67663CF0-0644-4909-B255-6BF839685CCE}"/>
    <cellStyle name="Comma 7 2 2 4 2 2 2 3 2" xfId="52998" xr:uid="{E8283C39-D062-47E5-96E5-9D3063D8EC69}"/>
    <cellStyle name="Comma 7 2 2 4 2 2 2 4" xfId="37588" xr:uid="{96756F1D-B698-4940-89E5-4A814E58CD59}"/>
    <cellStyle name="Comma 7 2 2 4 2 2 3" xfId="10769" xr:uid="{C890421A-5923-43FD-81E9-27B6BB4AE071}"/>
    <cellStyle name="Comma 7 2 2 4 2 2 3 2" xfId="26180" xr:uid="{342C7E9E-6CA7-4E0E-9C8B-421E40BBA4CD}"/>
    <cellStyle name="Comma 7 2 2 4 2 2 3 2 2" xfId="57004" xr:uid="{413C1F7D-052B-4D50-A84B-97A9C8E2B2E0}"/>
    <cellStyle name="Comma 7 2 2 4 2 2 3 3" xfId="41594" xr:uid="{956821AB-0946-4F01-AD20-EED0883EC073}"/>
    <cellStyle name="Comma 7 2 2 4 2 2 4" xfId="18371" xr:uid="{A977ADC9-9FE2-4532-8964-AF17E19C3863}"/>
    <cellStyle name="Comma 7 2 2 4 2 2 4 2" xfId="49195" xr:uid="{8359A9F7-E806-4BB5-ABD1-4FA79372AF21}"/>
    <cellStyle name="Comma 7 2 2 4 2 2 5" xfId="33785" xr:uid="{BBFD6076-562F-404B-A613-9CCA8F646239}"/>
    <cellStyle name="Comma 7 2 2 4 2 3" xfId="4862" xr:uid="{5C270728-965C-42A3-ADD1-55B1CA60660E}"/>
    <cellStyle name="Comma 7 2 2 4 2 3 2" xfId="12673" xr:uid="{6D0892F1-2303-4B6E-824C-6B2789D6FD39}"/>
    <cellStyle name="Comma 7 2 2 4 2 3 2 2" xfId="28084" xr:uid="{02CAB628-14BD-4D26-91E5-ABCBA31A38A4}"/>
    <cellStyle name="Comma 7 2 2 4 2 3 2 2 2" xfId="58908" xr:uid="{F86C1F3A-68DB-4871-93EF-FB6E043628D2}"/>
    <cellStyle name="Comma 7 2 2 4 2 3 2 3" xfId="43498" xr:uid="{6EDBBD2C-73F6-4E1D-BDAF-93804F2C4566}"/>
    <cellStyle name="Comma 7 2 2 4 2 3 3" xfId="20275" xr:uid="{12AF1907-13FD-44CA-A624-0356535A69AB}"/>
    <cellStyle name="Comma 7 2 2 4 2 3 3 2" xfId="51099" xr:uid="{A2721E77-7F23-4F2C-AB7F-16A96874E06B}"/>
    <cellStyle name="Comma 7 2 2 4 2 3 4" xfId="35689" xr:uid="{AB59E366-810D-4CDF-9B5E-183495A70B63}"/>
    <cellStyle name="Comma 7 2 2 4 2 4" xfId="8870" xr:uid="{60F28A45-C27E-4AEF-972D-CF4A1898A1E9}"/>
    <cellStyle name="Comma 7 2 2 4 2 4 2" xfId="24281" xr:uid="{21E443A3-BF10-4DA6-9C4E-295ADE7A54B8}"/>
    <cellStyle name="Comma 7 2 2 4 2 4 2 2" xfId="55105" xr:uid="{73A52CE3-25DE-4157-A078-C93E295A09D7}"/>
    <cellStyle name="Comma 7 2 2 4 2 4 3" xfId="39695" xr:uid="{CC4097F6-623A-48DC-B52A-362D6041ADB7}"/>
    <cellStyle name="Comma 7 2 2 4 2 5" xfId="16472" xr:uid="{E51865C9-F125-4215-9049-B9EA53F5C540}"/>
    <cellStyle name="Comma 7 2 2 4 2 5 2" xfId="47296" xr:uid="{67C77D71-ABBB-4B1D-952A-416C95EEB13D}"/>
    <cellStyle name="Comma 7 2 2 4 2 6" xfId="31886" xr:uid="{3FFDE375-45CC-4C09-A955-6B3F7118749C}"/>
    <cellStyle name="Comma 7 2 2 4 3" xfId="1692" xr:uid="{502C2554-9450-4031-8F90-8A6097881984}"/>
    <cellStyle name="Comma 7 2 2 4 3 2" xfId="3591" xr:uid="{C58D0D05-0366-4D9E-8494-6C8E3467FF31}"/>
    <cellStyle name="Comma 7 2 2 4 3 2 2" xfId="7394" xr:uid="{7FEB9F5D-CAC1-4957-B9B3-CB065DAD6107}"/>
    <cellStyle name="Comma 7 2 2 4 3 2 2 2" xfId="15205" xr:uid="{DD3B3448-8B78-4CEE-9EBE-57942EE5A77E}"/>
    <cellStyle name="Comma 7 2 2 4 3 2 2 2 2" xfId="30616" xr:uid="{07B523F1-4EC8-4DE6-B96F-C99D24E76504}"/>
    <cellStyle name="Comma 7 2 2 4 3 2 2 2 2 2" xfId="61440" xr:uid="{CACBEAE5-CC62-48A5-9A80-E642B8C61920}"/>
    <cellStyle name="Comma 7 2 2 4 3 2 2 2 3" xfId="46030" xr:uid="{B760A3C0-4D01-4463-845B-85053F4EDD82}"/>
    <cellStyle name="Comma 7 2 2 4 3 2 2 3" xfId="22807" xr:uid="{A5E2E98C-BBAA-4CBF-81B4-ED439ABDFDB3}"/>
    <cellStyle name="Comma 7 2 2 4 3 2 2 3 2" xfId="53631" xr:uid="{922DC376-0177-476A-8A07-F0410E39188F}"/>
    <cellStyle name="Comma 7 2 2 4 3 2 2 4" xfId="38221" xr:uid="{75909C86-25E1-4D59-94EC-A4DDCC6C3B12}"/>
    <cellStyle name="Comma 7 2 2 4 3 2 3" xfId="11402" xr:uid="{2365D566-8D3D-4486-84A3-D2EB1ABBA5D4}"/>
    <cellStyle name="Comma 7 2 2 4 3 2 3 2" xfId="26813" xr:uid="{FC8A5DC8-0C3B-483B-AB56-ECAFBBE2A5EC}"/>
    <cellStyle name="Comma 7 2 2 4 3 2 3 2 2" xfId="57637" xr:uid="{3DB03357-C882-470D-9C6A-4F429C771861}"/>
    <cellStyle name="Comma 7 2 2 4 3 2 3 3" xfId="42227" xr:uid="{644B084B-8298-423C-AA4F-D157AC0A18D3}"/>
    <cellStyle name="Comma 7 2 2 4 3 2 4" xfId="19004" xr:uid="{49F47DF8-134C-4F20-A46B-032472E96918}"/>
    <cellStyle name="Comma 7 2 2 4 3 2 4 2" xfId="49828" xr:uid="{CCFF26A5-F0A4-420E-ABCA-90949088DF79}"/>
    <cellStyle name="Comma 7 2 2 4 3 2 5" xfId="34418" xr:uid="{901DE54A-309C-4C17-9ED2-652EA964838B}"/>
    <cellStyle name="Comma 7 2 2 4 3 3" xfId="5495" xr:uid="{0165563B-6AFF-4629-A4F1-95CA514C9193}"/>
    <cellStyle name="Comma 7 2 2 4 3 3 2" xfId="13306" xr:uid="{9974B9EC-98B1-472C-BB99-0FE44752BDF2}"/>
    <cellStyle name="Comma 7 2 2 4 3 3 2 2" xfId="28717" xr:uid="{76458B00-DAFA-4152-A6FB-C129B940E683}"/>
    <cellStyle name="Comma 7 2 2 4 3 3 2 2 2" xfId="59541" xr:uid="{E78C0CAD-084E-419E-8E15-3C1E2755A5C9}"/>
    <cellStyle name="Comma 7 2 2 4 3 3 2 3" xfId="44131" xr:uid="{9CB8CF2F-C6E4-4287-82AE-51C690881124}"/>
    <cellStyle name="Comma 7 2 2 4 3 3 3" xfId="20908" xr:uid="{D6597F2D-0047-4B0E-96B7-E28A6C23297D}"/>
    <cellStyle name="Comma 7 2 2 4 3 3 3 2" xfId="51732" xr:uid="{40642850-A189-42F4-AD89-6196E3577B85}"/>
    <cellStyle name="Comma 7 2 2 4 3 3 4" xfId="36322" xr:uid="{C2430714-620D-4BB7-9F1B-D0C12F62DF7F}"/>
    <cellStyle name="Comma 7 2 2 4 3 4" xfId="9503" xr:uid="{1D609E90-BCF1-4CE0-B667-09B217548D28}"/>
    <cellStyle name="Comma 7 2 2 4 3 4 2" xfId="24914" xr:uid="{52D9BE4C-CB09-43A6-A943-65550B0E0D77}"/>
    <cellStyle name="Comma 7 2 2 4 3 4 2 2" xfId="55738" xr:uid="{9EA3ACA6-1280-43B6-91D5-7A15E88FA817}"/>
    <cellStyle name="Comma 7 2 2 4 3 4 3" xfId="40328" xr:uid="{A2278C83-F48A-4B57-AD73-8862CC521BF6}"/>
    <cellStyle name="Comma 7 2 2 4 3 5" xfId="17105" xr:uid="{2A1BB0D7-767C-47C1-99F1-A784724C9FDE}"/>
    <cellStyle name="Comma 7 2 2 4 3 5 2" xfId="47929" xr:uid="{89907790-94F1-46E3-B068-E6009F73C929}"/>
    <cellStyle name="Comma 7 2 2 4 3 6" xfId="32519" xr:uid="{0F4D59FA-8B04-4D5F-B0CF-16EF9DE56C1F}"/>
    <cellStyle name="Comma 7 2 2 4 4" xfId="2325" xr:uid="{13449F9A-6367-4691-976D-3146D1CEC083}"/>
    <cellStyle name="Comma 7 2 2 4 4 2" xfId="6128" xr:uid="{DF0F7BC4-9295-4170-AA5C-708EF6EA9654}"/>
    <cellStyle name="Comma 7 2 2 4 4 2 2" xfId="13939" xr:uid="{54ABFADE-3AFF-4466-BAA3-1D176EC05B36}"/>
    <cellStyle name="Comma 7 2 2 4 4 2 2 2" xfId="29350" xr:uid="{2CF55702-94A4-4375-915B-648017AC0351}"/>
    <cellStyle name="Comma 7 2 2 4 4 2 2 2 2" xfId="60174" xr:uid="{C44E619B-1806-4988-8165-7A676C6F2CF5}"/>
    <cellStyle name="Comma 7 2 2 4 4 2 2 3" xfId="44764" xr:uid="{802591CD-336D-4765-A1B0-5128F5E90AAB}"/>
    <cellStyle name="Comma 7 2 2 4 4 2 3" xfId="21541" xr:uid="{E88D6B15-8020-47A8-A170-9B2E61FF1A49}"/>
    <cellStyle name="Comma 7 2 2 4 4 2 3 2" xfId="52365" xr:uid="{83CC3967-C3BF-4971-A807-68BB1D445995}"/>
    <cellStyle name="Comma 7 2 2 4 4 2 4" xfId="36955" xr:uid="{0E342A09-86F5-481B-B7A7-FA2BB3787965}"/>
    <cellStyle name="Comma 7 2 2 4 4 3" xfId="10136" xr:uid="{B15D3E7F-2F55-4235-BFBC-40D2A6796F93}"/>
    <cellStyle name="Comma 7 2 2 4 4 3 2" xfId="25547" xr:uid="{30EC97CB-7DC9-4803-AB57-8C3EC8C9070C}"/>
    <cellStyle name="Comma 7 2 2 4 4 3 2 2" xfId="56371" xr:uid="{05CBE9C7-9B67-45C1-A607-0965BC99C7D9}"/>
    <cellStyle name="Comma 7 2 2 4 4 3 3" xfId="40961" xr:uid="{77C55C96-5115-44BD-9F96-1CC82FF3DD67}"/>
    <cellStyle name="Comma 7 2 2 4 4 4" xfId="17738" xr:uid="{63C1B35C-5302-460E-99FA-9280F784F30D}"/>
    <cellStyle name="Comma 7 2 2 4 4 4 2" xfId="48562" xr:uid="{5E036090-8C5B-43FC-AA95-8CD401B83ADB}"/>
    <cellStyle name="Comma 7 2 2 4 4 5" xfId="33152" xr:uid="{8E47DBC8-1EBD-4032-97C5-2ACFB7A96D94}"/>
    <cellStyle name="Comma 7 2 2 4 5" xfId="4229" xr:uid="{5374D946-F050-42D2-89BA-4ABAC5E33F78}"/>
    <cellStyle name="Comma 7 2 2 4 5 2" xfId="12040" xr:uid="{BED19C89-8D8A-4818-B271-2421AE1D5D2E}"/>
    <cellStyle name="Comma 7 2 2 4 5 2 2" xfId="27451" xr:uid="{DEA272A1-1617-439D-A830-5FD31393C276}"/>
    <cellStyle name="Comma 7 2 2 4 5 2 2 2" xfId="58275" xr:uid="{504B0509-5E06-4285-9261-233CD44BA13E}"/>
    <cellStyle name="Comma 7 2 2 4 5 2 3" xfId="42865" xr:uid="{8C5DBBEA-E8E3-4542-BE56-5FDAC0B6E2DB}"/>
    <cellStyle name="Comma 7 2 2 4 5 3" xfId="19642" xr:uid="{29FF2DDD-BF0C-4E52-9312-09FF50726CBA}"/>
    <cellStyle name="Comma 7 2 2 4 5 3 2" xfId="50466" xr:uid="{D198EFEC-2397-48AC-9395-E65FC0991456}"/>
    <cellStyle name="Comma 7 2 2 4 5 4" xfId="35056" xr:uid="{4CFB1ECD-EB21-4E6F-98DD-2D9A024D3C26}"/>
    <cellStyle name="Comma 7 2 2 4 6" xfId="8237" xr:uid="{13D52A29-98F2-4191-BF6A-1A215E0B01B6}"/>
    <cellStyle name="Comma 7 2 2 4 6 2" xfId="23648" xr:uid="{D3132A1B-33A7-4EC8-B26A-F042F4ED8599}"/>
    <cellStyle name="Comma 7 2 2 4 6 2 2" xfId="54472" xr:uid="{C4A923C9-F46E-465B-AE4B-47414760B91F}"/>
    <cellStyle name="Comma 7 2 2 4 6 3" xfId="39062" xr:uid="{8A9092A2-7610-440E-9B27-0832610C23A1}"/>
    <cellStyle name="Comma 7 2 2 4 7" xfId="15839" xr:uid="{5E9DD3B4-4C31-4C7A-967E-F796BD3CD1CC}"/>
    <cellStyle name="Comma 7 2 2 4 7 2" xfId="46663" xr:uid="{33CE4CDF-BB2E-4E06-BB10-3390CAFED371}"/>
    <cellStyle name="Comma 7 2 2 4 8" xfId="31253" xr:uid="{E3BD3E69-636F-403C-AB7E-0A33541A0614}"/>
    <cellStyle name="Comma 7 2 2 5" xfId="846" xr:uid="{45337F3C-93C1-437D-AAF7-EB7FB49BACE6}"/>
    <cellStyle name="Comma 7 2 2 5 2" xfId="2745" xr:uid="{289065AF-972F-4484-9AF9-361A0D62A025}"/>
    <cellStyle name="Comma 7 2 2 5 2 2" xfId="6548" xr:uid="{80EA46FD-8734-4698-82A4-C2DCE807188F}"/>
    <cellStyle name="Comma 7 2 2 5 2 2 2" xfId="14359" xr:uid="{D4D65D38-F9F9-4C4C-9A9E-A7F92AFA69AF}"/>
    <cellStyle name="Comma 7 2 2 5 2 2 2 2" xfId="29770" xr:uid="{416BD803-644A-4B3A-8A2F-3D27638C96E6}"/>
    <cellStyle name="Comma 7 2 2 5 2 2 2 2 2" xfId="60594" xr:uid="{C33903F0-EDCC-4DF6-B0D0-104BD4CDCBE5}"/>
    <cellStyle name="Comma 7 2 2 5 2 2 2 3" xfId="45184" xr:uid="{9C0D6734-ACC1-4A85-BB82-C57773AAB77A}"/>
    <cellStyle name="Comma 7 2 2 5 2 2 3" xfId="21961" xr:uid="{C8B4DA9D-8060-42C0-8091-FE4CFCAFC494}"/>
    <cellStyle name="Comma 7 2 2 5 2 2 3 2" xfId="52785" xr:uid="{B4D1050A-2D65-48E7-98C5-96059643C845}"/>
    <cellStyle name="Comma 7 2 2 5 2 2 4" xfId="37375" xr:uid="{CC1970B3-0ACA-4CBC-8C1E-020C5C03ABD4}"/>
    <cellStyle name="Comma 7 2 2 5 2 3" xfId="10556" xr:uid="{09B858F9-659E-4C54-B42D-E5F9C011DDEF}"/>
    <cellStyle name="Comma 7 2 2 5 2 3 2" xfId="25967" xr:uid="{30B21F30-A580-4991-AFEF-6F169E0AB7E8}"/>
    <cellStyle name="Comma 7 2 2 5 2 3 2 2" xfId="56791" xr:uid="{67368A07-A40F-47CF-A37F-83FE853D113E}"/>
    <cellStyle name="Comma 7 2 2 5 2 3 3" xfId="41381" xr:uid="{B25D2B5D-ABCC-499B-B8AF-F71B964E1E65}"/>
    <cellStyle name="Comma 7 2 2 5 2 4" xfId="18158" xr:uid="{72D79547-5458-49C1-B51C-F0F63C38F5AB}"/>
    <cellStyle name="Comma 7 2 2 5 2 4 2" xfId="48982" xr:uid="{DA74BF01-7223-4805-8FD5-498877C674CD}"/>
    <cellStyle name="Comma 7 2 2 5 2 5" xfId="33572" xr:uid="{10CF0305-BC66-4E5A-BDD1-770AC185AE1B}"/>
    <cellStyle name="Comma 7 2 2 5 3" xfId="4649" xr:uid="{EFCA1ABA-BED2-49E7-B999-F90A92712A61}"/>
    <cellStyle name="Comma 7 2 2 5 3 2" xfId="12460" xr:uid="{111E359B-9D69-4C9D-9692-1545B38CC9EA}"/>
    <cellStyle name="Comma 7 2 2 5 3 2 2" xfId="27871" xr:uid="{674607E2-F6E2-413C-835C-F1AEE1314915}"/>
    <cellStyle name="Comma 7 2 2 5 3 2 2 2" xfId="58695" xr:uid="{40365585-E95B-48D5-935C-734E18FBE35F}"/>
    <cellStyle name="Comma 7 2 2 5 3 2 3" xfId="43285" xr:uid="{CA3E7EC8-0E23-487D-BA01-AE99DA84C777}"/>
    <cellStyle name="Comma 7 2 2 5 3 3" xfId="20062" xr:uid="{C62DB27D-DD5A-487B-84E4-0D21BC6997F2}"/>
    <cellStyle name="Comma 7 2 2 5 3 3 2" xfId="50886" xr:uid="{F33EA756-F057-43C0-BA3B-7B07CEB9C6E7}"/>
    <cellStyle name="Comma 7 2 2 5 3 4" xfId="35476" xr:uid="{89C3498C-208A-4FDA-9BD0-4079662B9342}"/>
    <cellStyle name="Comma 7 2 2 5 4" xfId="8657" xr:uid="{431F79A7-EE2B-44C5-8976-371F6FD6F357}"/>
    <cellStyle name="Comma 7 2 2 5 4 2" xfId="24068" xr:uid="{D9B1778D-CBDF-4A37-837C-1A77031F6A6A}"/>
    <cellStyle name="Comma 7 2 2 5 4 2 2" xfId="54892" xr:uid="{CAC3A3F2-1C42-488B-89BC-4AE0D9B2D6F7}"/>
    <cellStyle name="Comma 7 2 2 5 4 3" xfId="39482" xr:uid="{A91878ED-B160-4111-94FE-8C7E78BC9B27}"/>
    <cellStyle name="Comma 7 2 2 5 5" xfId="16259" xr:uid="{6FF08F46-0E4B-4B76-983A-10F65AFF896F}"/>
    <cellStyle name="Comma 7 2 2 5 5 2" xfId="47083" xr:uid="{C856AED1-3BA4-4020-A639-AAF7F8ED0D60}"/>
    <cellStyle name="Comma 7 2 2 5 6" xfId="31673" xr:uid="{C15CD009-28D0-4D0F-87B0-A7F65E86F172}"/>
    <cellStyle name="Comma 7 2 2 6" xfId="1479" xr:uid="{966227E5-1811-4109-8128-0D0506675D9A}"/>
    <cellStyle name="Comma 7 2 2 6 2" xfId="3378" xr:uid="{AABD08A3-746C-4CBA-8AC7-CC38A149376B}"/>
    <cellStyle name="Comma 7 2 2 6 2 2" xfId="7181" xr:uid="{C3146490-1BB6-4087-9506-92B65D84B164}"/>
    <cellStyle name="Comma 7 2 2 6 2 2 2" xfId="14992" xr:uid="{7A52F16C-F1BB-4432-947C-F005B084BB7C}"/>
    <cellStyle name="Comma 7 2 2 6 2 2 2 2" xfId="30403" xr:uid="{D6D3A853-9E2C-4FEC-B63E-D783301EA79B}"/>
    <cellStyle name="Comma 7 2 2 6 2 2 2 2 2" xfId="61227" xr:uid="{5B2C148D-3494-40F6-ADF1-414C7EC10F44}"/>
    <cellStyle name="Comma 7 2 2 6 2 2 2 3" xfId="45817" xr:uid="{B2535DE0-8258-454F-8101-94C52FB3E8C0}"/>
    <cellStyle name="Comma 7 2 2 6 2 2 3" xfId="22594" xr:uid="{C6190B64-719F-46AE-B12A-8B6AC2332952}"/>
    <cellStyle name="Comma 7 2 2 6 2 2 3 2" xfId="53418" xr:uid="{ADDE26CC-15C6-4E75-A320-AD89B4288B16}"/>
    <cellStyle name="Comma 7 2 2 6 2 2 4" xfId="38008" xr:uid="{1AC34A06-6C0A-4310-979B-4C4A2A3C9E13}"/>
    <cellStyle name="Comma 7 2 2 6 2 3" xfId="11189" xr:uid="{EBFFE5AA-E1EF-441E-9341-C08241A04863}"/>
    <cellStyle name="Comma 7 2 2 6 2 3 2" xfId="26600" xr:uid="{B5A63632-9A90-49F4-BE46-6E218F486444}"/>
    <cellStyle name="Comma 7 2 2 6 2 3 2 2" xfId="57424" xr:uid="{FE62EB44-4F73-477B-AEB0-0194D17A40D4}"/>
    <cellStyle name="Comma 7 2 2 6 2 3 3" xfId="42014" xr:uid="{8C664555-351E-4C1D-8995-FB2C81E0D8A1}"/>
    <cellStyle name="Comma 7 2 2 6 2 4" xfId="18791" xr:uid="{17BAF4C9-5ADE-4464-8D35-0C2779B911C3}"/>
    <cellStyle name="Comma 7 2 2 6 2 4 2" xfId="49615" xr:uid="{66C9474F-5FAE-4D07-9F17-E7F617960493}"/>
    <cellStyle name="Comma 7 2 2 6 2 5" xfId="34205" xr:uid="{6CBA2942-91C1-41D0-926B-9D12C682AF85}"/>
    <cellStyle name="Comma 7 2 2 6 3" xfId="5282" xr:uid="{E0B2EEE2-1457-4033-9D33-DD98E5498C43}"/>
    <cellStyle name="Comma 7 2 2 6 3 2" xfId="13093" xr:uid="{860E3221-8751-4960-A499-CC58E062D03E}"/>
    <cellStyle name="Comma 7 2 2 6 3 2 2" xfId="28504" xr:uid="{2C656165-23FD-4CC1-8FAA-B388235D7AED}"/>
    <cellStyle name="Comma 7 2 2 6 3 2 2 2" xfId="59328" xr:uid="{B3D5C160-3268-41B8-815F-80EBDEE0E1E7}"/>
    <cellStyle name="Comma 7 2 2 6 3 2 3" xfId="43918" xr:uid="{22854F67-99CC-4013-B818-06F2298E36EE}"/>
    <cellStyle name="Comma 7 2 2 6 3 3" xfId="20695" xr:uid="{80E767C0-A1A8-4C0E-9956-7B9EA8FD12FC}"/>
    <cellStyle name="Comma 7 2 2 6 3 3 2" xfId="51519" xr:uid="{09301237-C235-4DEF-AB62-03FE664B776D}"/>
    <cellStyle name="Comma 7 2 2 6 3 4" xfId="36109" xr:uid="{EC06C126-986E-422F-B6F3-F7A9DDC4F90C}"/>
    <cellStyle name="Comma 7 2 2 6 4" xfId="9290" xr:uid="{03673BB9-7A35-4336-8F2C-88F56988F4FB}"/>
    <cellStyle name="Comma 7 2 2 6 4 2" xfId="24701" xr:uid="{A4340BE0-1172-4BC2-89C7-1602A06319FB}"/>
    <cellStyle name="Comma 7 2 2 6 4 2 2" xfId="55525" xr:uid="{2CD17D8C-A96F-4F79-9C79-6770C5C334D0}"/>
    <cellStyle name="Comma 7 2 2 6 4 3" xfId="40115" xr:uid="{FE1B0D14-C994-4FB3-AEF2-08B439BA5C70}"/>
    <cellStyle name="Comma 7 2 2 6 5" xfId="16892" xr:uid="{F5352E35-5AF4-48AE-9964-6DFFB1EFADDF}"/>
    <cellStyle name="Comma 7 2 2 6 5 2" xfId="47716" xr:uid="{E31FCFAF-F114-44DD-9AC1-73F2FCC2FC09}"/>
    <cellStyle name="Comma 7 2 2 6 6" xfId="32306" xr:uid="{8B7A5FB5-6B7E-458D-86F0-0296A9F3DD03}"/>
    <cellStyle name="Comma 7 2 2 7" xfId="2112" xr:uid="{142FB333-BD12-4DD2-8F58-0D2354D43D8B}"/>
    <cellStyle name="Comma 7 2 2 7 2" xfId="5915" xr:uid="{4D48782C-7CF9-41B5-8F39-11773057217C}"/>
    <cellStyle name="Comma 7 2 2 7 2 2" xfId="13726" xr:uid="{D9C9EAC0-9CAC-4705-B527-FD646483B916}"/>
    <cellStyle name="Comma 7 2 2 7 2 2 2" xfId="29137" xr:uid="{9282D18D-CD80-446D-B630-0B588251BB0E}"/>
    <cellStyle name="Comma 7 2 2 7 2 2 2 2" xfId="59961" xr:uid="{3D96817D-ABA0-4377-84BB-28C937052BA8}"/>
    <cellStyle name="Comma 7 2 2 7 2 2 3" xfId="44551" xr:uid="{67911246-45DC-47ED-93B2-7CCD1112A7F2}"/>
    <cellStyle name="Comma 7 2 2 7 2 3" xfId="21328" xr:uid="{4DB53391-3D7C-4B04-8CE3-1B1431801117}"/>
    <cellStyle name="Comma 7 2 2 7 2 3 2" xfId="52152" xr:uid="{90410B65-139B-4BEF-B031-12BFA044047D}"/>
    <cellStyle name="Comma 7 2 2 7 2 4" xfId="36742" xr:uid="{0CA685D3-B16D-4C3D-93FA-DB2C600A17DD}"/>
    <cellStyle name="Comma 7 2 2 7 3" xfId="9923" xr:uid="{44F51299-3FE0-4C82-A3A7-79358DC3CE38}"/>
    <cellStyle name="Comma 7 2 2 7 3 2" xfId="25334" xr:uid="{BB436963-9B18-4F89-964F-596FE1AD1D70}"/>
    <cellStyle name="Comma 7 2 2 7 3 2 2" xfId="56158" xr:uid="{FEF1FE81-9D4C-4D9D-974A-EBF83924674D}"/>
    <cellStyle name="Comma 7 2 2 7 3 3" xfId="40748" xr:uid="{827BDAC9-ABE0-4727-8337-6836F920B13D}"/>
    <cellStyle name="Comma 7 2 2 7 4" xfId="17525" xr:uid="{EA0D6E26-63B2-402A-B651-DBABCE98B316}"/>
    <cellStyle name="Comma 7 2 2 7 4 2" xfId="48349" xr:uid="{330BC2CD-258C-470F-9D49-39BC4788A73C}"/>
    <cellStyle name="Comma 7 2 2 7 5" xfId="32939" xr:uid="{150B0466-7160-416E-B0C6-644532AA5F86}"/>
    <cellStyle name="Comma 7 2 2 8" xfId="4016" xr:uid="{3002312C-20EF-4818-81BF-33A3B83EA06F}"/>
    <cellStyle name="Comma 7 2 2 8 2" xfId="11827" xr:uid="{9BC50509-6F50-4F0D-9B91-F980DEFB0EE6}"/>
    <cellStyle name="Comma 7 2 2 8 2 2" xfId="27238" xr:uid="{9569C4A2-9CF2-468B-A6F2-E80A0148C9C2}"/>
    <cellStyle name="Comma 7 2 2 8 2 2 2" xfId="58062" xr:uid="{42B50A4F-E365-474D-83E0-C54A4E8DB595}"/>
    <cellStyle name="Comma 7 2 2 8 2 3" xfId="42652" xr:uid="{1C1E95C0-7A61-4084-BC9F-C451B42B2AB6}"/>
    <cellStyle name="Comma 7 2 2 8 3" xfId="19429" xr:uid="{D43BD00B-1716-4DFB-93F8-664727F80266}"/>
    <cellStyle name="Comma 7 2 2 8 3 2" xfId="50253" xr:uid="{8BDFA757-1FA1-4AEC-9CE4-2DC65F350003}"/>
    <cellStyle name="Comma 7 2 2 8 4" xfId="34843" xr:uid="{CDFFACC0-9553-40FE-8D11-4B84F51A929A}"/>
    <cellStyle name="Comma 7 2 2 9" xfId="8024" xr:uid="{72829F59-A53D-4809-9A66-3CBAAE4D3639}"/>
    <cellStyle name="Comma 7 2 2 9 2" xfId="23435" xr:uid="{E5D66992-7E6A-415E-8F26-0031FD87ADCE}"/>
    <cellStyle name="Comma 7 2 2 9 2 2" xfId="54259" xr:uid="{B866C12C-A8A7-4EB7-879F-EE762B6B3E4D}"/>
    <cellStyle name="Comma 7 2 2 9 3" xfId="38849" xr:uid="{4DD764A7-C56E-4566-B3D4-C6598BE41525}"/>
    <cellStyle name="Comma 7 2 3" xfId="252" xr:uid="{8C7B5780-7D92-41B5-B378-CED4281F45AA}"/>
    <cellStyle name="Comma 7 2 3 10" xfId="15666" xr:uid="{74C8FE88-CC4E-4A8B-A49A-9581057DA991}"/>
    <cellStyle name="Comma 7 2 3 10 2" xfId="46490" xr:uid="{B8ECA629-D1F6-421F-8162-A5B5B687E511}"/>
    <cellStyle name="Comma 7 2 3 11" xfId="31080" xr:uid="{42B2FA85-02C5-40CE-B07E-898DBB82798D}"/>
    <cellStyle name="Comma 7 2 3 2" xfId="675" xr:uid="{F3E07A00-D973-49A5-AB50-8C11D11B8DAB}"/>
    <cellStyle name="Comma 7 2 3 2 2" xfId="1308" xr:uid="{7FBE7CE8-0EF7-414D-85AE-27531963BB0F}"/>
    <cellStyle name="Comma 7 2 3 2 2 2" xfId="3207" xr:uid="{DB0835D8-22D1-4F2A-9FB2-F76A33BF8279}"/>
    <cellStyle name="Comma 7 2 3 2 2 2 2" xfId="7010" xr:uid="{DE921CE9-F180-42CD-A123-A1970ABF90E5}"/>
    <cellStyle name="Comma 7 2 3 2 2 2 2 2" xfId="14821" xr:uid="{38F5BB04-4BB7-47C5-93B8-A6F7ED2FAA72}"/>
    <cellStyle name="Comma 7 2 3 2 2 2 2 2 2" xfId="30232" xr:uid="{47A06357-AEC0-4DA0-B529-D40A2190F35D}"/>
    <cellStyle name="Comma 7 2 3 2 2 2 2 2 2 2" xfId="61056" xr:uid="{E48E4AFB-64E7-44D3-946B-9D7C4B43BD66}"/>
    <cellStyle name="Comma 7 2 3 2 2 2 2 2 3" xfId="45646" xr:uid="{AB2C225B-E4D3-458E-8B93-6FEA7B8E3E33}"/>
    <cellStyle name="Comma 7 2 3 2 2 2 2 3" xfId="22423" xr:uid="{B38E6784-43CD-427E-93AD-D9B43BA53405}"/>
    <cellStyle name="Comma 7 2 3 2 2 2 2 3 2" xfId="53247" xr:uid="{2B8EEFDE-88A6-43E5-B6F6-18FBC6241D25}"/>
    <cellStyle name="Comma 7 2 3 2 2 2 2 4" xfId="37837" xr:uid="{7DB88DFB-4AB4-4CD4-AD9B-06059B507A87}"/>
    <cellStyle name="Comma 7 2 3 2 2 2 3" xfId="11018" xr:uid="{FEDA9236-4FDA-49F1-A871-7760A0016172}"/>
    <cellStyle name="Comma 7 2 3 2 2 2 3 2" xfId="26429" xr:uid="{BD88EE3E-9388-4502-8B8E-3071E35671D3}"/>
    <cellStyle name="Comma 7 2 3 2 2 2 3 2 2" xfId="57253" xr:uid="{48D1186C-9133-4CDB-A433-285F860B9E3D}"/>
    <cellStyle name="Comma 7 2 3 2 2 2 3 3" xfId="41843" xr:uid="{01B117B4-E72F-4979-B331-4FC756EDB4F7}"/>
    <cellStyle name="Comma 7 2 3 2 2 2 4" xfId="18620" xr:uid="{4A909EB3-9FEF-4203-8975-47525493732D}"/>
    <cellStyle name="Comma 7 2 3 2 2 2 4 2" xfId="49444" xr:uid="{0ABCD935-B07E-4EE7-875E-7AA90EE9966C}"/>
    <cellStyle name="Comma 7 2 3 2 2 2 5" xfId="34034" xr:uid="{84A5AF38-DEE9-4962-9373-D1695DC0DAAC}"/>
    <cellStyle name="Comma 7 2 3 2 2 3" xfId="5111" xr:uid="{6ADCF1D8-A4E4-4B91-8C95-456B2A534BB0}"/>
    <cellStyle name="Comma 7 2 3 2 2 3 2" xfId="12922" xr:uid="{C1576B4A-F1EB-46F8-863C-3403679B2A2A}"/>
    <cellStyle name="Comma 7 2 3 2 2 3 2 2" xfId="28333" xr:uid="{2FA33C9E-5102-4AFB-B743-2A0F5DA27C53}"/>
    <cellStyle name="Comma 7 2 3 2 2 3 2 2 2" xfId="59157" xr:uid="{F652ED7E-1B87-4493-8C24-641AABAE9396}"/>
    <cellStyle name="Comma 7 2 3 2 2 3 2 3" xfId="43747" xr:uid="{2A303C1F-DD01-4F8B-8399-AC1F1E357BE4}"/>
    <cellStyle name="Comma 7 2 3 2 2 3 3" xfId="20524" xr:uid="{ECCBE71E-DE1E-48A6-9BE5-0FA6203166B7}"/>
    <cellStyle name="Comma 7 2 3 2 2 3 3 2" xfId="51348" xr:uid="{B9243E2E-DFC2-45BC-B4F6-89D907F319F1}"/>
    <cellStyle name="Comma 7 2 3 2 2 3 4" xfId="35938" xr:uid="{879B85B2-0473-4259-BAC9-A6F7B67F806E}"/>
    <cellStyle name="Comma 7 2 3 2 2 4" xfId="9119" xr:uid="{553553A1-0EAD-4942-9008-CB5F72D9C5AA}"/>
    <cellStyle name="Comma 7 2 3 2 2 4 2" xfId="24530" xr:uid="{AC44B82D-0813-4FA0-A462-F1B5CAEB3F49}"/>
    <cellStyle name="Comma 7 2 3 2 2 4 2 2" xfId="55354" xr:uid="{BE2772B3-B61C-48F0-A2CE-AA4647910346}"/>
    <cellStyle name="Comma 7 2 3 2 2 4 3" xfId="39944" xr:uid="{357E0EFB-35D2-4C2E-85FC-A3400DBB1DD8}"/>
    <cellStyle name="Comma 7 2 3 2 2 5" xfId="16721" xr:uid="{49ED16BF-E5C2-48D3-B739-174F939FAD7B}"/>
    <cellStyle name="Comma 7 2 3 2 2 5 2" xfId="47545" xr:uid="{54922FE9-C024-4959-AB4F-2B79FBCDC478}"/>
    <cellStyle name="Comma 7 2 3 2 2 6" xfId="32135" xr:uid="{BD63EBA2-CCB5-43EF-93BD-FA156865BE20}"/>
    <cellStyle name="Comma 7 2 3 2 3" xfId="1941" xr:uid="{5F7518DF-8427-4CE8-8937-BC0BC138E670}"/>
    <cellStyle name="Comma 7 2 3 2 3 2" xfId="3840" xr:uid="{3B3CEBFE-C9C0-4141-B5D5-BC49C3298F20}"/>
    <cellStyle name="Comma 7 2 3 2 3 2 2" xfId="7643" xr:uid="{0D0C851C-0E04-4518-98A4-C99B2A51630C}"/>
    <cellStyle name="Comma 7 2 3 2 3 2 2 2" xfId="15454" xr:uid="{6562F997-D2CE-4396-9FB5-1C6FE58A557B}"/>
    <cellStyle name="Comma 7 2 3 2 3 2 2 2 2" xfId="30865" xr:uid="{89D2D3CB-DD26-43A2-B039-6AB0C9CEBF18}"/>
    <cellStyle name="Comma 7 2 3 2 3 2 2 2 2 2" xfId="61689" xr:uid="{088411DF-8618-4402-9779-F095667E01AB}"/>
    <cellStyle name="Comma 7 2 3 2 3 2 2 2 3" xfId="46279" xr:uid="{A7E7CC5E-C5DD-4E64-A3FA-2EC120BB7DDB}"/>
    <cellStyle name="Comma 7 2 3 2 3 2 2 3" xfId="23056" xr:uid="{597FD597-E6B0-44F7-89B2-5D3776E72B75}"/>
    <cellStyle name="Comma 7 2 3 2 3 2 2 3 2" xfId="53880" xr:uid="{D8705981-F47C-4EA4-AA81-89E149DFF8C6}"/>
    <cellStyle name="Comma 7 2 3 2 3 2 2 4" xfId="38470" xr:uid="{2A47E301-8A99-4693-BA44-CBF69BC4F9BC}"/>
    <cellStyle name="Comma 7 2 3 2 3 2 3" xfId="11651" xr:uid="{13EF0689-909F-4C45-9BEC-A7E0BA17C9FE}"/>
    <cellStyle name="Comma 7 2 3 2 3 2 3 2" xfId="27062" xr:uid="{0AE089F7-EB99-4161-B952-E3E235035D2B}"/>
    <cellStyle name="Comma 7 2 3 2 3 2 3 2 2" xfId="57886" xr:uid="{7565072B-A6C5-466E-8AA6-165F221B93CD}"/>
    <cellStyle name="Comma 7 2 3 2 3 2 3 3" xfId="42476" xr:uid="{83D78CFA-5375-4DF3-AF75-B5F2FA22B51D}"/>
    <cellStyle name="Comma 7 2 3 2 3 2 4" xfId="19253" xr:uid="{0B21C3E5-CF10-444E-A35C-5B162073A5F0}"/>
    <cellStyle name="Comma 7 2 3 2 3 2 4 2" xfId="50077" xr:uid="{1D1EADE3-6DA8-4A32-98E8-4CE6715B0848}"/>
    <cellStyle name="Comma 7 2 3 2 3 2 5" xfId="34667" xr:uid="{47193842-C271-4D85-AA9E-62588ADDD3B9}"/>
    <cellStyle name="Comma 7 2 3 2 3 3" xfId="5744" xr:uid="{2A25FC0C-3343-4783-B2E8-3064F771FF06}"/>
    <cellStyle name="Comma 7 2 3 2 3 3 2" xfId="13555" xr:uid="{EAE70EFD-A8CE-49F8-BA5B-5D3A43858710}"/>
    <cellStyle name="Comma 7 2 3 2 3 3 2 2" xfId="28966" xr:uid="{F43DE1FA-A91E-423F-90B6-B89CE4219AE2}"/>
    <cellStyle name="Comma 7 2 3 2 3 3 2 2 2" xfId="59790" xr:uid="{DAADCF55-6E27-4944-B0B5-E89EAC1852EE}"/>
    <cellStyle name="Comma 7 2 3 2 3 3 2 3" xfId="44380" xr:uid="{7792AD10-61EF-4C00-9CD5-2DAE583F96D0}"/>
    <cellStyle name="Comma 7 2 3 2 3 3 3" xfId="21157" xr:uid="{C70CC478-D882-4915-BA5A-5A6E8D8B9FFA}"/>
    <cellStyle name="Comma 7 2 3 2 3 3 3 2" xfId="51981" xr:uid="{8203C47C-97A3-4447-BE69-F2B2CD2EB58F}"/>
    <cellStyle name="Comma 7 2 3 2 3 3 4" xfId="36571" xr:uid="{B0EFD62D-EF74-4DB0-80D9-32A6E20FF102}"/>
    <cellStyle name="Comma 7 2 3 2 3 4" xfId="9752" xr:uid="{B6C183D4-7BFE-4263-B94B-6D57AD08A3F9}"/>
    <cellStyle name="Comma 7 2 3 2 3 4 2" xfId="25163" xr:uid="{6903A61E-BCD9-4891-877E-FB89FC024F27}"/>
    <cellStyle name="Comma 7 2 3 2 3 4 2 2" xfId="55987" xr:uid="{917F8852-0B82-4D69-AF53-91B3FB06D8AC}"/>
    <cellStyle name="Comma 7 2 3 2 3 4 3" xfId="40577" xr:uid="{ACF470A2-FC14-4185-A9D9-D7A0F3D7F0B6}"/>
    <cellStyle name="Comma 7 2 3 2 3 5" xfId="17354" xr:uid="{801C6B07-A2AE-492D-9B0C-110642905578}"/>
    <cellStyle name="Comma 7 2 3 2 3 5 2" xfId="48178" xr:uid="{250BD4A9-6068-4FBA-9BD7-0A4CB57EB630}"/>
    <cellStyle name="Comma 7 2 3 2 3 6" xfId="32768" xr:uid="{10155E40-251D-4989-86B8-8AD7D7EC0945}"/>
    <cellStyle name="Comma 7 2 3 2 4" xfId="2574" xr:uid="{9EF60871-4E6B-4B88-85C9-A6E63DE79999}"/>
    <cellStyle name="Comma 7 2 3 2 4 2" xfId="6377" xr:uid="{3385F295-B69E-47E4-B107-C41A78DB2FBB}"/>
    <cellStyle name="Comma 7 2 3 2 4 2 2" xfId="14188" xr:uid="{9C388765-164E-41F3-854D-9775EF9C8AD1}"/>
    <cellStyle name="Comma 7 2 3 2 4 2 2 2" xfId="29599" xr:uid="{6FB8AD91-FFFB-4E52-AC65-05FCDED59DA6}"/>
    <cellStyle name="Comma 7 2 3 2 4 2 2 2 2" xfId="60423" xr:uid="{7ABB60CB-49FF-4BC6-9D30-889C422BF1D0}"/>
    <cellStyle name="Comma 7 2 3 2 4 2 2 3" xfId="45013" xr:uid="{1591E37D-DA85-43B7-8052-7CB92FCF3B71}"/>
    <cellStyle name="Comma 7 2 3 2 4 2 3" xfId="21790" xr:uid="{88A1A835-599F-4782-BC70-96DB5D862417}"/>
    <cellStyle name="Comma 7 2 3 2 4 2 3 2" xfId="52614" xr:uid="{33444A2E-0AB7-48CA-AC9B-980A8EB72988}"/>
    <cellStyle name="Comma 7 2 3 2 4 2 4" xfId="37204" xr:uid="{B70E9C81-2C40-4A3F-AA1A-9CB60F055C8F}"/>
    <cellStyle name="Comma 7 2 3 2 4 3" xfId="10385" xr:uid="{DEEADA8D-998D-438C-A39C-B35658AB72BC}"/>
    <cellStyle name="Comma 7 2 3 2 4 3 2" xfId="25796" xr:uid="{E261089E-4DAC-404C-9CC4-F6503A27B398}"/>
    <cellStyle name="Comma 7 2 3 2 4 3 2 2" xfId="56620" xr:uid="{ED139DC7-4EC0-4CCA-B154-B05E49996279}"/>
    <cellStyle name="Comma 7 2 3 2 4 3 3" xfId="41210" xr:uid="{E498AC22-70F9-44AC-AF52-6D91BB733C5B}"/>
    <cellStyle name="Comma 7 2 3 2 4 4" xfId="17987" xr:uid="{E56A1B4F-9852-4401-9947-B7FCDA7274B6}"/>
    <cellStyle name="Comma 7 2 3 2 4 4 2" xfId="48811" xr:uid="{D26F165C-ED67-4A0E-8E83-C46C05057282}"/>
    <cellStyle name="Comma 7 2 3 2 4 5" xfId="33401" xr:uid="{454F4FC5-517C-4D3C-9ABA-72201623C7CE}"/>
    <cellStyle name="Comma 7 2 3 2 5" xfId="4478" xr:uid="{6B9878B6-0879-40D8-8984-36326CE0E717}"/>
    <cellStyle name="Comma 7 2 3 2 5 2" xfId="12289" xr:uid="{5F3B7491-DB51-4679-9A2B-3C8D301F31DB}"/>
    <cellStyle name="Comma 7 2 3 2 5 2 2" xfId="27700" xr:uid="{6AFAF6FD-D0A9-4478-87A4-0BC7ADD2F317}"/>
    <cellStyle name="Comma 7 2 3 2 5 2 2 2" xfId="58524" xr:uid="{DA9FFCED-1284-448A-93D8-620CA8C943CA}"/>
    <cellStyle name="Comma 7 2 3 2 5 2 3" xfId="43114" xr:uid="{CEE9F960-1548-42B8-8151-B0F8F51674B5}"/>
    <cellStyle name="Comma 7 2 3 2 5 3" xfId="19891" xr:uid="{B388F164-DBEA-43E0-8830-A408E7FBCDA8}"/>
    <cellStyle name="Comma 7 2 3 2 5 3 2" xfId="50715" xr:uid="{4E8688BB-6E32-4B67-9A66-26F53C7D7770}"/>
    <cellStyle name="Comma 7 2 3 2 5 4" xfId="35305" xr:uid="{37097A08-FC9E-4EDD-88FC-4DFBF9442CD8}"/>
    <cellStyle name="Comma 7 2 3 2 6" xfId="8486" xr:uid="{A86C34A3-5E3C-45DC-95AD-B54E52B782AD}"/>
    <cellStyle name="Comma 7 2 3 2 6 2" xfId="23897" xr:uid="{7FBC2F89-E716-4BE1-87A3-699E6599CE7E}"/>
    <cellStyle name="Comma 7 2 3 2 6 2 2" xfId="54721" xr:uid="{FE60AA26-B5ED-492A-BC7A-112BB3A63567}"/>
    <cellStyle name="Comma 7 2 3 2 6 3" xfId="39311" xr:uid="{8DF1F0E2-DD8F-43AE-B9CD-E07529CFB583}"/>
    <cellStyle name="Comma 7 2 3 2 7" xfId="16088" xr:uid="{7950D443-8C98-4FF0-BE99-0DD60EDD715F}"/>
    <cellStyle name="Comma 7 2 3 2 7 2" xfId="46912" xr:uid="{B2BC963F-831B-47BB-B61E-A7770F019DF1}"/>
    <cellStyle name="Comma 7 2 3 2 8" xfId="31502" xr:uid="{B1C6D36D-8876-442E-A887-0C4612EB32CB}"/>
    <cellStyle name="Comma 7 2 3 3" xfId="466" xr:uid="{00D32795-F937-495A-9552-030D8FFFB96A}"/>
    <cellStyle name="Comma 7 2 3 3 2" xfId="1099" xr:uid="{8DB05759-740B-487E-8792-762279F29828}"/>
    <cellStyle name="Comma 7 2 3 3 2 2" xfId="2998" xr:uid="{16CB3C73-4637-4158-9716-A18FFD197AD0}"/>
    <cellStyle name="Comma 7 2 3 3 2 2 2" xfId="6801" xr:uid="{B91CCE3D-CC4A-4913-AE28-C3C92D45F6FA}"/>
    <cellStyle name="Comma 7 2 3 3 2 2 2 2" xfId="14612" xr:uid="{6A88545E-DD05-438A-8A96-C02F5F7366C9}"/>
    <cellStyle name="Comma 7 2 3 3 2 2 2 2 2" xfId="30023" xr:uid="{8039FF3A-F54F-4776-98C2-BCDDAE762273}"/>
    <cellStyle name="Comma 7 2 3 3 2 2 2 2 2 2" xfId="60847" xr:uid="{CDA2DFE7-0E0A-4025-9C74-59FFFEB84B8C}"/>
    <cellStyle name="Comma 7 2 3 3 2 2 2 2 3" xfId="45437" xr:uid="{2412C55A-C38F-4896-8347-0FE249D5F7BC}"/>
    <cellStyle name="Comma 7 2 3 3 2 2 2 3" xfId="22214" xr:uid="{8F7945D0-159F-4CBF-85E2-BF996130F628}"/>
    <cellStyle name="Comma 7 2 3 3 2 2 2 3 2" xfId="53038" xr:uid="{6371F21C-AC1F-4C5A-9960-5CD8973F9D31}"/>
    <cellStyle name="Comma 7 2 3 3 2 2 2 4" xfId="37628" xr:uid="{895DBF08-9232-43D2-A97A-51CEBF46BCDB}"/>
    <cellStyle name="Comma 7 2 3 3 2 2 3" xfId="10809" xr:uid="{56B7CDDD-42F0-482A-97A4-73448D89095A}"/>
    <cellStyle name="Comma 7 2 3 3 2 2 3 2" xfId="26220" xr:uid="{DF72220A-0EEF-43D6-8930-ED05808C994E}"/>
    <cellStyle name="Comma 7 2 3 3 2 2 3 2 2" xfId="57044" xr:uid="{3D5C7567-F447-42CE-BBB2-11C191270E13}"/>
    <cellStyle name="Comma 7 2 3 3 2 2 3 3" xfId="41634" xr:uid="{F5E07387-3FD5-4585-9C38-60D931AD6412}"/>
    <cellStyle name="Comma 7 2 3 3 2 2 4" xfId="18411" xr:uid="{2B0E980A-7C45-46F3-A2D5-C3FE3373B18A}"/>
    <cellStyle name="Comma 7 2 3 3 2 2 4 2" xfId="49235" xr:uid="{D8ED08DA-7A7C-47E6-B0E6-68EDC1FD45D1}"/>
    <cellStyle name="Comma 7 2 3 3 2 2 5" xfId="33825" xr:uid="{3B3BE5E0-835E-4DCD-9A4D-13FB6DA2F51C}"/>
    <cellStyle name="Comma 7 2 3 3 2 3" xfId="4902" xr:uid="{979AB0A9-78F3-4CDC-A9CD-590FF22F64BC}"/>
    <cellStyle name="Comma 7 2 3 3 2 3 2" xfId="12713" xr:uid="{C0DE6C5C-8F24-4FB9-A6A3-8805E607D930}"/>
    <cellStyle name="Comma 7 2 3 3 2 3 2 2" xfId="28124" xr:uid="{D7063D98-2F98-477A-867A-EC19AA86E7EA}"/>
    <cellStyle name="Comma 7 2 3 3 2 3 2 2 2" xfId="58948" xr:uid="{D40622A9-1A9A-4144-BBC2-9EACACEA3BAD}"/>
    <cellStyle name="Comma 7 2 3 3 2 3 2 3" xfId="43538" xr:uid="{482C3139-7724-4930-86CA-AB5E20AC0976}"/>
    <cellStyle name="Comma 7 2 3 3 2 3 3" xfId="20315" xr:uid="{AD2E9D11-40FD-434C-8328-91A26BEBF93E}"/>
    <cellStyle name="Comma 7 2 3 3 2 3 3 2" xfId="51139" xr:uid="{B5DBA956-F6FC-4491-9D70-9867F97AD918}"/>
    <cellStyle name="Comma 7 2 3 3 2 3 4" xfId="35729" xr:uid="{B0F8572C-42E8-477A-9518-B1358E403022}"/>
    <cellStyle name="Comma 7 2 3 3 2 4" xfId="8910" xr:uid="{7238FEED-C972-47BA-9932-4C4B9A5C3918}"/>
    <cellStyle name="Comma 7 2 3 3 2 4 2" xfId="24321" xr:uid="{27AEB4C1-30CE-42B4-8992-DD3137268332}"/>
    <cellStyle name="Comma 7 2 3 3 2 4 2 2" xfId="55145" xr:uid="{63762AC5-17B0-4940-A650-F9D842582EE8}"/>
    <cellStyle name="Comma 7 2 3 3 2 4 3" xfId="39735" xr:uid="{EED37198-6789-4FC7-8D1B-0D9DC718D2F6}"/>
    <cellStyle name="Comma 7 2 3 3 2 5" xfId="16512" xr:uid="{6C8A0E51-7685-4D2B-8045-2D8F5360000B}"/>
    <cellStyle name="Comma 7 2 3 3 2 5 2" xfId="47336" xr:uid="{7E007ABE-D7C8-482D-AAA1-22C62D833477}"/>
    <cellStyle name="Comma 7 2 3 3 2 6" xfId="31926" xr:uid="{22DA5C53-2249-4C44-954A-E0CBFFB9CFE6}"/>
    <cellStyle name="Comma 7 2 3 3 3" xfId="1732" xr:uid="{C2F69718-4668-45BC-A45B-D2136526B559}"/>
    <cellStyle name="Comma 7 2 3 3 3 2" xfId="3631" xr:uid="{21F25F22-DE2A-4C85-9465-08D416CBEB07}"/>
    <cellStyle name="Comma 7 2 3 3 3 2 2" xfId="7434" xr:uid="{5E172A6D-A054-4303-AA12-7DA3E711CCC4}"/>
    <cellStyle name="Comma 7 2 3 3 3 2 2 2" xfId="15245" xr:uid="{BD38841D-00FF-4116-B170-85482AB9C2C0}"/>
    <cellStyle name="Comma 7 2 3 3 3 2 2 2 2" xfId="30656" xr:uid="{F15FF909-0810-4E51-A6A4-CE4C3B4C220F}"/>
    <cellStyle name="Comma 7 2 3 3 3 2 2 2 2 2" xfId="61480" xr:uid="{DAAFDE9B-388D-44A8-8055-DD5FD2F9182A}"/>
    <cellStyle name="Comma 7 2 3 3 3 2 2 2 3" xfId="46070" xr:uid="{B598DEF5-C542-4CE4-91DB-657C4F5FEFD8}"/>
    <cellStyle name="Comma 7 2 3 3 3 2 2 3" xfId="22847" xr:uid="{91F09B7D-98D5-4B0F-9B11-1F462B69336C}"/>
    <cellStyle name="Comma 7 2 3 3 3 2 2 3 2" xfId="53671" xr:uid="{304E0411-D5FD-4614-980B-C42380D6FD26}"/>
    <cellStyle name="Comma 7 2 3 3 3 2 2 4" xfId="38261" xr:uid="{E64382CC-B369-465E-BBC4-BFE3C2269C90}"/>
    <cellStyle name="Comma 7 2 3 3 3 2 3" xfId="11442" xr:uid="{74FAF007-D20B-4239-A652-CCBB3012D89A}"/>
    <cellStyle name="Comma 7 2 3 3 3 2 3 2" xfId="26853" xr:uid="{62A0E823-6D45-4161-9ADD-D23B2B81968D}"/>
    <cellStyle name="Comma 7 2 3 3 3 2 3 2 2" xfId="57677" xr:uid="{681CE1C3-8883-4FE8-BEA9-809C875BB2F6}"/>
    <cellStyle name="Comma 7 2 3 3 3 2 3 3" xfId="42267" xr:uid="{407051CF-4378-4234-BE19-F052413F9170}"/>
    <cellStyle name="Comma 7 2 3 3 3 2 4" xfId="19044" xr:uid="{1383908C-7800-4E37-B7C6-157F63B7976A}"/>
    <cellStyle name="Comma 7 2 3 3 3 2 4 2" xfId="49868" xr:uid="{672A6213-BEFA-49CB-8828-ED7255D35C2E}"/>
    <cellStyle name="Comma 7 2 3 3 3 2 5" xfId="34458" xr:uid="{4B60360E-D112-44E4-9658-E49732886FBD}"/>
    <cellStyle name="Comma 7 2 3 3 3 3" xfId="5535" xr:uid="{2F891763-7A31-4B66-A855-4E30CAB1E2AD}"/>
    <cellStyle name="Comma 7 2 3 3 3 3 2" xfId="13346" xr:uid="{AA0F941B-AB3C-4D8D-BE19-6D6A8FF102C5}"/>
    <cellStyle name="Comma 7 2 3 3 3 3 2 2" xfId="28757" xr:uid="{CF5221F2-23C2-4CA6-94BD-3A12F2931FE3}"/>
    <cellStyle name="Comma 7 2 3 3 3 3 2 2 2" xfId="59581" xr:uid="{A820AAB7-4B38-4AEE-B4E0-FEE2B0555A99}"/>
    <cellStyle name="Comma 7 2 3 3 3 3 2 3" xfId="44171" xr:uid="{FCC01BB1-C4D9-4178-B35D-E4ACB09C834A}"/>
    <cellStyle name="Comma 7 2 3 3 3 3 3" xfId="20948" xr:uid="{063B1784-4112-4EA3-84A2-5FB04BE268F6}"/>
    <cellStyle name="Comma 7 2 3 3 3 3 3 2" xfId="51772" xr:uid="{476B72B1-9BE4-4454-BAB6-6C61515EC74B}"/>
    <cellStyle name="Comma 7 2 3 3 3 3 4" xfId="36362" xr:uid="{D89A18B7-B3BF-481B-AB50-F56F3B365DF3}"/>
    <cellStyle name="Comma 7 2 3 3 3 4" xfId="9543" xr:uid="{4129D0AB-7237-4286-9F59-C6E952382E29}"/>
    <cellStyle name="Comma 7 2 3 3 3 4 2" xfId="24954" xr:uid="{7BC4985F-4F5E-4FF6-9CE3-355A63C6BE04}"/>
    <cellStyle name="Comma 7 2 3 3 3 4 2 2" xfId="55778" xr:uid="{83692662-876F-40CE-9356-F2F1164E78AB}"/>
    <cellStyle name="Comma 7 2 3 3 3 4 3" xfId="40368" xr:uid="{F82C3FA5-6C51-4909-942D-5A4F851D5068}"/>
    <cellStyle name="Comma 7 2 3 3 3 5" xfId="17145" xr:uid="{0B82DFB3-C3D4-49A5-A1E4-D2C2879BA708}"/>
    <cellStyle name="Comma 7 2 3 3 3 5 2" xfId="47969" xr:uid="{05CB3010-A67D-46B0-9E18-497309D47799}"/>
    <cellStyle name="Comma 7 2 3 3 3 6" xfId="32559" xr:uid="{920297D6-5887-44D0-91EE-1517822A6968}"/>
    <cellStyle name="Comma 7 2 3 3 4" xfId="2365" xr:uid="{0B90186E-D0E3-47CB-ABEF-5CFC68D50BC6}"/>
    <cellStyle name="Comma 7 2 3 3 4 2" xfId="6168" xr:uid="{10007AE5-EAA9-45C8-823B-FE16EB7C6ABD}"/>
    <cellStyle name="Comma 7 2 3 3 4 2 2" xfId="13979" xr:uid="{8598E87D-5DDD-49B8-93E8-F9AD2DEA8FEE}"/>
    <cellStyle name="Comma 7 2 3 3 4 2 2 2" xfId="29390" xr:uid="{A0D2F539-EDF4-4896-B9DA-0D6E5419777A}"/>
    <cellStyle name="Comma 7 2 3 3 4 2 2 2 2" xfId="60214" xr:uid="{FFE2BBB3-4469-4369-A94C-F56F9E187AC2}"/>
    <cellStyle name="Comma 7 2 3 3 4 2 2 3" xfId="44804" xr:uid="{59AEE395-C3D4-4207-A436-CFF306D08961}"/>
    <cellStyle name="Comma 7 2 3 3 4 2 3" xfId="21581" xr:uid="{731D202D-95C2-4459-B215-6C2E7A2A3063}"/>
    <cellStyle name="Comma 7 2 3 3 4 2 3 2" xfId="52405" xr:uid="{50641D1A-2BCE-4A6C-8611-2B5CA7C9E9A5}"/>
    <cellStyle name="Comma 7 2 3 3 4 2 4" xfId="36995" xr:uid="{D38B86DC-DC66-447D-8135-FC2D37E063B3}"/>
    <cellStyle name="Comma 7 2 3 3 4 3" xfId="10176" xr:uid="{0368CC10-1989-4C9D-BF70-874DD9005CC4}"/>
    <cellStyle name="Comma 7 2 3 3 4 3 2" xfId="25587" xr:uid="{DE6CF175-CACC-433F-ACED-257061FD8485}"/>
    <cellStyle name="Comma 7 2 3 3 4 3 2 2" xfId="56411" xr:uid="{283916AB-6D91-4EF4-8D65-7B6C5613A6AA}"/>
    <cellStyle name="Comma 7 2 3 3 4 3 3" xfId="41001" xr:uid="{093811E6-C760-4404-8587-8B2C2E10CB8A}"/>
    <cellStyle name="Comma 7 2 3 3 4 4" xfId="17778" xr:uid="{C2408231-3E4E-4526-B371-B6BD144DB369}"/>
    <cellStyle name="Comma 7 2 3 3 4 4 2" xfId="48602" xr:uid="{37F53ADF-5287-4F50-BB95-B3BCA5504558}"/>
    <cellStyle name="Comma 7 2 3 3 4 5" xfId="33192" xr:uid="{EDE467A8-E139-4E10-8023-DE2A113A8BB3}"/>
    <cellStyle name="Comma 7 2 3 3 5" xfId="4269" xr:uid="{B459B52E-7814-4A71-98CB-E847538E420B}"/>
    <cellStyle name="Comma 7 2 3 3 5 2" xfId="12080" xr:uid="{1FCC8F23-FAAA-4DC4-B635-B73C29513788}"/>
    <cellStyle name="Comma 7 2 3 3 5 2 2" xfId="27491" xr:uid="{E75359B6-179F-4E40-8ED4-EEA655C79CDF}"/>
    <cellStyle name="Comma 7 2 3 3 5 2 2 2" xfId="58315" xr:uid="{231959C5-05E0-46F0-B2B1-BA17300E7D0B}"/>
    <cellStyle name="Comma 7 2 3 3 5 2 3" xfId="42905" xr:uid="{BB6F23CC-9B21-44C4-B7D9-3D7D98E0D63E}"/>
    <cellStyle name="Comma 7 2 3 3 5 3" xfId="19682" xr:uid="{D405CED2-2020-4E23-BC3A-176582552E1C}"/>
    <cellStyle name="Comma 7 2 3 3 5 3 2" xfId="50506" xr:uid="{2980712E-64BA-4B4F-9CBA-C558E578555D}"/>
    <cellStyle name="Comma 7 2 3 3 5 4" xfId="35096" xr:uid="{C2A4B174-6C8F-4EF9-8D7E-5CA144568F5C}"/>
    <cellStyle name="Comma 7 2 3 3 6" xfId="8277" xr:uid="{C68A4636-8AD5-48F1-A454-63E9ECC4B6B0}"/>
    <cellStyle name="Comma 7 2 3 3 6 2" xfId="23688" xr:uid="{5E6CDBDB-2368-4FAD-A789-00186F7C2F66}"/>
    <cellStyle name="Comma 7 2 3 3 6 2 2" xfId="54512" xr:uid="{26AB5A38-F23F-4D95-85CA-24FA99A74E8D}"/>
    <cellStyle name="Comma 7 2 3 3 6 3" xfId="39102" xr:uid="{58443B47-FA60-4B3A-9F39-7488B65066D0}"/>
    <cellStyle name="Comma 7 2 3 3 7" xfId="15879" xr:uid="{D0D4F2B6-A99E-4C85-A417-8BF67B5C9FA7}"/>
    <cellStyle name="Comma 7 2 3 3 7 2" xfId="46703" xr:uid="{43D37598-6AB1-4D49-937A-4A398220CC68}"/>
    <cellStyle name="Comma 7 2 3 3 8" xfId="31293" xr:uid="{C31D5B8B-CA50-4AB6-B2B3-725216B3CEE5}"/>
    <cellStyle name="Comma 7 2 3 4" xfId="886" xr:uid="{07BA2028-D9FE-4B1B-AA34-21F096BDF43A}"/>
    <cellStyle name="Comma 7 2 3 4 2" xfId="2785" xr:uid="{1059E1BC-980A-4084-9F20-8280DD3057FE}"/>
    <cellStyle name="Comma 7 2 3 4 2 2" xfId="6588" xr:uid="{A4B63693-D33F-4315-9D48-1304F9F50EEB}"/>
    <cellStyle name="Comma 7 2 3 4 2 2 2" xfId="14399" xr:uid="{1E5CEB86-65F5-4DFE-ADE0-C74558350215}"/>
    <cellStyle name="Comma 7 2 3 4 2 2 2 2" xfId="29810" xr:uid="{B2B0BF4B-7474-494A-A631-F11AE9BD171C}"/>
    <cellStyle name="Comma 7 2 3 4 2 2 2 2 2" xfId="60634" xr:uid="{4C514CB6-2D28-4158-B2F9-1CBF81CCAAF6}"/>
    <cellStyle name="Comma 7 2 3 4 2 2 2 3" xfId="45224" xr:uid="{E286E9A4-E98B-4C49-94C1-F3FC3DDC5E19}"/>
    <cellStyle name="Comma 7 2 3 4 2 2 3" xfId="22001" xr:uid="{FBB62D75-8364-49FB-AD1E-028C22370367}"/>
    <cellStyle name="Comma 7 2 3 4 2 2 3 2" xfId="52825" xr:uid="{E9B78D0F-F63F-44C2-8BF0-FBEA3E2ED3BC}"/>
    <cellStyle name="Comma 7 2 3 4 2 2 4" xfId="37415" xr:uid="{12BF9283-E7C5-47A3-AAF1-67AF908AC539}"/>
    <cellStyle name="Comma 7 2 3 4 2 3" xfId="10596" xr:uid="{7AAE7E41-4D21-4CB6-984A-154E0458EE11}"/>
    <cellStyle name="Comma 7 2 3 4 2 3 2" xfId="26007" xr:uid="{5835E38D-8CB4-4E2B-BF09-2DE507AE808C}"/>
    <cellStyle name="Comma 7 2 3 4 2 3 2 2" xfId="56831" xr:uid="{66375916-390C-4032-AAB1-4C1FDBAE83F4}"/>
    <cellStyle name="Comma 7 2 3 4 2 3 3" xfId="41421" xr:uid="{B71077BE-D726-49A8-A802-516E56C6B54C}"/>
    <cellStyle name="Comma 7 2 3 4 2 4" xfId="18198" xr:uid="{8AFC6117-CCC9-448F-80F0-15B8CD0DD35A}"/>
    <cellStyle name="Comma 7 2 3 4 2 4 2" xfId="49022" xr:uid="{A6732F6C-4037-4E9F-A989-82DFF757C3CC}"/>
    <cellStyle name="Comma 7 2 3 4 2 5" xfId="33612" xr:uid="{8AE47817-CA52-4AE4-939D-4B457CDF2A3C}"/>
    <cellStyle name="Comma 7 2 3 4 3" xfId="4689" xr:uid="{F8AB3452-50FB-48A8-97DF-16D332CD977E}"/>
    <cellStyle name="Comma 7 2 3 4 3 2" xfId="12500" xr:uid="{A9BE0741-7CB4-471A-BA03-70A40318B7B7}"/>
    <cellStyle name="Comma 7 2 3 4 3 2 2" xfId="27911" xr:uid="{31E64D53-2E1C-4A37-AAE1-C23A21426E1A}"/>
    <cellStyle name="Comma 7 2 3 4 3 2 2 2" xfId="58735" xr:uid="{4F5CCEFE-E9E8-4C6C-B4EA-453E55E28083}"/>
    <cellStyle name="Comma 7 2 3 4 3 2 3" xfId="43325" xr:uid="{43B42580-D1F5-4DAD-B397-191ED3887051}"/>
    <cellStyle name="Comma 7 2 3 4 3 3" xfId="20102" xr:uid="{B81EB0F9-C3C6-4148-B74B-8ED347EB6CB3}"/>
    <cellStyle name="Comma 7 2 3 4 3 3 2" xfId="50926" xr:uid="{1FBF5301-1BC6-4BC3-B1C5-6F0C22F81E48}"/>
    <cellStyle name="Comma 7 2 3 4 3 4" xfId="35516" xr:uid="{09ABB9F8-6D03-491A-80BE-E827FF7CD9B9}"/>
    <cellStyle name="Comma 7 2 3 4 4" xfId="8697" xr:uid="{BDBE2575-FAF6-4E2C-8072-4F7404B474C7}"/>
    <cellStyle name="Comma 7 2 3 4 4 2" xfId="24108" xr:uid="{C8BB3BA2-F91F-48C3-ADD3-182BA4C1B57E}"/>
    <cellStyle name="Comma 7 2 3 4 4 2 2" xfId="54932" xr:uid="{F8643753-6551-40DB-8F0C-F609FB80328B}"/>
    <cellStyle name="Comma 7 2 3 4 4 3" xfId="39522" xr:uid="{6FA06E0F-0015-4832-A4D1-8C5EA96CB556}"/>
    <cellStyle name="Comma 7 2 3 4 5" xfId="16299" xr:uid="{3D0AF566-CAA3-41AB-88EB-FE950858EF75}"/>
    <cellStyle name="Comma 7 2 3 4 5 2" xfId="47123" xr:uid="{B355471B-3E09-48AA-9BF0-17357A3C8C96}"/>
    <cellStyle name="Comma 7 2 3 4 6" xfId="31713" xr:uid="{64D4662E-6C0D-4CB5-8FD1-3469E4E1A78F}"/>
    <cellStyle name="Comma 7 2 3 5" xfId="1519" xr:uid="{7E6C9DF6-9150-4CB1-8E6B-397CB33366ED}"/>
    <cellStyle name="Comma 7 2 3 5 2" xfId="3418" xr:uid="{B0BC7655-1111-46A9-B5F7-CD3F6296E932}"/>
    <cellStyle name="Comma 7 2 3 5 2 2" xfId="7221" xr:uid="{90A7BFDA-6EA7-49AF-A26B-83D892CB3AB8}"/>
    <cellStyle name="Comma 7 2 3 5 2 2 2" xfId="15032" xr:uid="{367C0068-76FB-4919-9F85-590D150C7E9F}"/>
    <cellStyle name="Comma 7 2 3 5 2 2 2 2" xfId="30443" xr:uid="{715C69C6-CC1E-4873-B99E-159B06A182D8}"/>
    <cellStyle name="Comma 7 2 3 5 2 2 2 2 2" xfId="61267" xr:uid="{3A0B7018-D81F-4EC0-9C5D-6EEB997ACF49}"/>
    <cellStyle name="Comma 7 2 3 5 2 2 2 3" xfId="45857" xr:uid="{7BD5744B-81C3-4479-9901-C2F48B582C76}"/>
    <cellStyle name="Comma 7 2 3 5 2 2 3" xfId="22634" xr:uid="{90457976-CC11-4A06-BD90-F872D025FAC0}"/>
    <cellStyle name="Comma 7 2 3 5 2 2 3 2" xfId="53458" xr:uid="{90622C39-2D57-467A-95AD-E18D6A3F01AA}"/>
    <cellStyle name="Comma 7 2 3 5 2 2 4" xfId="38048" xr:uid="{0F9F58C5-A741-41FC-A349-ECD85204351E}"/>
    <cellStyle name="Comma 7 2 3 5 2 3" xfId="11229" xr:uid="{5A15E869-87F4-4C66-977B-3A424CA25B19}"/>
    <cellStyle name="Comma 7 2 3 5 2 3 2" xfId="26640" xr:uid="{D840A594-FB44-4E21-BCF0-F2768FF2763D}"/>
    <cellStyle name="Comma 7 2 3 5 2 3 2 2" xfId="57464" xr:uid="{758EDCF5-0837-475A-80EA-A43A1098450B}"/>
    <cellStyle name="Comma 7 2 3 5 2 3 3" xfId="42054" xr:uid="{4D07AFD6-4D38-4DE6-AEB4-41348CD9F717}"/>
    <cellStyle name="Comma 7 2 3 5 2 4" xfId="18831" xr:uid="{CF328DC5-6EB7-42A1-ABAD-627130228E87}"/>
    <cellStyle name="Comma 7 2 3 5 2 4 2" xfId="49655" xr:uid="{CAC9F81F-5912-4915-A832-88FD98F90F28}"/>
    <cellStyle name="Comma 7 2 3 5 2 5" xfId="34245" xr:uid="{57002C39-C99F-4D6D-9452-365B4C0BCD75}"/>
    <cellStyle name="Comma 7 2 3 5 3" xfId="5322" xr:uid="{D81BA239-E9D7-4B40-9F29-1DB223E674A2}"/>
    <cellStyle name="Comma 7 2 3 5 3 2" xfId="13133" xr:uid="{4235AB7E-106C-4471-A4A0-C652D2DFBC91}"/>
    <cellStyle name="Comma 7 2 3 5 3 2 2" xfId="28544" xr:uid="{7291D2D3-4642-4ABB-86F6-12F5C7B499B1}"/>
    <cellStyle name="Comma 7 2 3 5 3 2 2 2" xfId="59368" xr:uid="{CD0EFADE-4291-4D99-AA13-EE478957EDC0}"/>
    <cellStyle name="Comma 7 2 3 5 3 2 3" xfId="43958" xr:uid="{DE950578-15B4-4ADF-BD16-AD3E85859636}"/>
    <cellStyle name="Comma 7 2 3 5 3 3" xfId="20735" xr:uid="{77166940-A7D1-45F8-AE41-167FD4E9BE17}"/>
    <cellStyle name="Comma 7 2 3 5 3 3 2" xfId="51559" xr:uid="{54223FCF-EA2F-478F-A987-0AF56BE5FC1F}"/>
    <cellStyle name="Comma 7 2 3 5 3 4" xfId="36149" xr:uid="{41765E88-51ED-41BE-B38E-0DA35CCC915E}"/>
    <cellStyle name="Comma 7 2 3 5 4" xfId="9330" xr:uid="{370A7DDA-96E4-4D0F-888F-2C65A28A507A}"/>
    <cellStyle name="Comma 7 2 3 5 4 2" xfId="24741" xr:uid="{1113C75B-23F5-4F96-99F4-D147C31A02C8}"/>
    <cellStyle name="Comma 7 2 3 5 4 2 2" xfId="55565" xr:uid="{34363C46-1D6C-4DD4-8846-6413A7C71A23}"/>
    <cellStyle name="Comma 7 2 3 5 4 3" xfId="40155" xr:uid="{196CCFB7-5004-4DA9-B84C-49DC03FF67AA}"/>
    <cellStyle name="Comma 7 2 3 5 5" xfId="16932" xr:uid="{4C0817CD-D017-419E-A087-17E4D7C15523}"/>
    <cellStyle name="Comma 7 2 3 5 5 2" xfId="47756" xr:uid="{F7200EC0-8DB1-44C3-B013-B0896A1C7A36}"/>
    <cellStyle name="Comma 7 2 3 5 6" xfId="32346" xr:uid="{2F1CDF9D-5665-4558-845D-7FAA7C56B613}"/>
    <cellStyle name="Comma 7 2 3 6" xfId="2152" xr:uid="{C794567F-A738-4699-891F-4C82E6CF8284}"/>
    <cellStyle name="Comma 7 2 3 6 2" xfId="5955" xr:uid="{9C0E4E7E-84BA-424C-A547-058BE1B61782}"/>
    <cellStyle name="Comma 7 2 3 6 2 2" xfId="13766" xr:uid="{5747E36D-3246-4E1E-901C-018A99B16059}"/>
    <cellStyle name="Comma 7 2 3 6 2 2 2" xfId="29177" xr:uid="{DF51CEB2-1B94-45E4-B886-D64D297B9991}"/>
    <cellStyle name="Comma 7 2 3 6 2 2 2 2" xfId="60001" xr:uid="{167B0267-B6BD-4E6F-A767-02EE9AC8D9DC}"/>
    <cellStyle name="Comma 7 2 3 6 2 2 3" xfId="44591" xr:uid="{1CD322D1-4C9D-4B01-BEF3-A9B5BBE4469C}"/>
    <cellStyle name="Comma 7 2 3 6 2 3" xfId="21368" xr:uid="{2BD2BF3D-6D1F-4BC4-B49C-6B8EC886C7D0}"/>
    <cellStyle name="Comma 7 2 3 6 2 3 2" xfId="52192" xr:uid="{14CF9D72-3B3E-41DD-8082-D5CB036A70D8}"/>
    <cellStyle name="Comma 7 2 3 6 2 4" xfId="36782" xr:uid="{07EEC032-236D-45DE-A8AD-054376A206FE}"/>
    <cellStyle name="Comma 7 2 3 6 3" xfId="9963" xr:uid="{1FB546E7-920F-4893-BB83-21D1AA776AE8}"/>
    <cellStyle name="Comma 7 2 3 6 3 2" xfId="25374" xr:uid="{CD127CF1-46B7-487A-9598-13B0B2833C5D}"/>
    <cellStyle name="Comma 7 2 3 6 3 2 2" xfId="56198" xr:uid="{DC860A1B-708C-4779-8B1D-8B505AA06C52}"/>
    <cellStyle name="Comma 7 2 3 6 3 3" xfId="40788" xr:uid="{AFA08A8B-5CC4-4F59-B3F4-6C5ED3C767C5}"/>
    <cellStyle name="Comma 7 2 3 6 4" xfId="17565" xr:uid="{432FBE5B-956D-4B2A-AAFB-3788F909CC93}"/>
    <cellStyle name="Comma 7 2 3 6 4 2" xfId="48389" xr:uid="{E7092A30-ACC7-416B-B07C-ED5482D8FCF4}"/>
    <cellStyle name="Comma 7 2 3 6 5" xfId="32979" xr:uid="{AA12F33E-A073-4B95-8F10-AA6844EC8A3E}"/>
    <cellStyle name="Comma 7 2 3 7" xfId="4056" xr:uid="{2DB6FFDA-D2E0-4A9D-AB07-1EEBF3CD1964}"/>
    <cellStyle name="Comma 7 2 3 7 2" xfId="11867" xr:uid="{89008BDE-1C24-4522-9EEB-29524806F946}"/>
    <cellStyle name="Comma 7 2 3 7 2 2" xfId="27278" xr:uid="{06441053-5A19-4629-91A5-8E2DAEA2F8CD}"/>
    <cellStyle name="Comma 7 2 3 7 2 2 2" xfId="58102" xr:uid="{CF816828-A7D2-445E-93F6-FD8478E9694F}"/>
    <cellStyle name="Comma 7 2 3 7 2 3" xfId="42692" xr:uid="{E475AB19-2C0A-4DE3-9210-FB060323CE0A}"/>
    <cellStyle name="Comma 7 2 3 7 3" xfId="19469" xr:uid="{EFD9FCF6-5305-4354-B129-1A5FE516936C}"/>
    <cellStyle name="Comma 7 2 3 7 3 2" xfId="50293" xr:uid="{9780B048-D160-4CB0-921C-1965D400729B}"/>
    <cellStyle name="Comma 7 2 3 7 4" xfId="34883" xr:uid="{2E596B4C-166F-41C4-9824-E3FCD75A8CC9}"/>
    <cellStyle name="Comma 7 2 3 8" xfId="8064" xr:uid="{9C2B3C98-FE71-4E0D-8A18-B756F8127E79}"/>
    <cellStyle name="Comma 7 2 3 8 2" xfId="23475" xr:uid="{86926DD5-D5ED-4832-A10B-EAFB75954E39}"/>
    <cellStyle name="Comma 7 2 3 8 2 2" xfId="54299" xr:uid="{BD318294-523D-4B74-AB2F-E64BC2CDABA6}"/>
    <cellStyle name="Comma 7 2 3 8 3" xfId="38889" xr:uid="{26C2C50D-8302-41AD-B313-7A211CDFE460}"/>
    <cellStyle name="Comma 7 2 3 9" xfId="7855" xr:uid="{7D81CE20-44FA-4472-AD20-01F3FA460C29}"/>
    <cellStyle name="Comma 7 2 3 9 2" xfId="23266" xr:uid="{969C59B1-DA33-419D-A0D1-746F322772B1}"/>
    <cellStyle name="Comma 7 2 3 9 2 2" xfId="54090" xr:uid="{D4C4986E-6B6B-480B-9D1E-0D601CFC095F}"/>
    <cellStyle name="Comma 7 2 3 9 3" xfId="38680" xr:uid="{945D4D89-0DFA-4FC5-94AE-53B9A0A48497}"/>
    <cellStyle name="Comma 7 2 4" xfId="172" xr:uid="{0A41D171-B204-46FD-8DEE-F7AD4345611C}"/>
    <cellStyle name="Comma 7 2 4 10" xfId="15586" xr:uid="{C5B03A65-C13C-45EF-A0AF-7CAC04244745}"/>
    <cellStyle name="Comma 7 2 4 10 2" xfId="46410" xr:uid="{4C641993-14DC-481D-B134-DF8D9DEF844E}"/>
    <cellStyle name="Comma 7 2 4 11" xfId="31000" xr:uid="{5ABE9C73-E3CC-45E2-9FAE-DAE2B5A102DE}"/>
    <cellStyle name="Comma 7 2 4 2" xfId="595" xr:uid="{EEAFD47B-4471-4DE9-B41A-2847C345CAFA}"/>
    <cellStyle name="Comma 7 2 4 2 2" xfId="1228" xr:uid="{E4F74C18-640D-461E-B301-324E7E7CF235}"/>
    <cellStyle name="Comma 7 2 4 2 2 2" xfId="3127" xr:uid="{B81F2D3A-2E4C-49DE-9A7F-BB6153BA474A}"/>
    <cellStyle name="Comma 7 2 4 2 2 2 2" xfId="6930" xr:uid="{A010F2FA-4F05-4EB6-B381-730765D618A8}"/>
    <cellStyle name="Comma 7 2 4 2 2 2 2 2" xfId="14741" xr:uid="{8E851BAC-8D08-45DB-BD7A-772B04352E4B}"/>
    <cellStyle name="Comma 7 2 4 2 2 2 2 2 2" xfId="30152" xr:uid="{A2E25D01-9DC4-4E7C-8D8A-F9883C3F58CB}"/>
    <cellStyle name="Comma 7 2 4 2 2 2 2 2 2 2" xfId="60976" xr:uid="{306FCF71-84A9-4463-A330-A3E606CE7D72}"/>
    <cellStyle name="Comma 7 2 4 2 2 2 2 2 3" xfId="45566" xr:uid="{AC7A7F84-AE8E-4818-92F6-3103C66C08E1}"/>
    <cellStyle name="Comma 7 2 4 2 2 2 2 3" xfId="22343" xr:uid="{25A5FDA2-4EC2-47A5-8C28-DBFF42BC9913}"/>
    <cellStyle name="Comma 7 2 4 2 2 2 2 3 2" xfId="53167" xr:uid="{D3265A56-F743-46ED-976F-B75191377FE1}"/>
    <cellStyle name="Comma 7 2 4 2 2 2 2 4" xfId="37757" xr:uid="{E2A882D1-0C2D-47C5-9CFC-87CC6423BCB3}"/>
    <cellStyle name="Comma 7 2 4 2 2 2 3" xfId="10938" xr:uid="{9214938D-E745-41E4-9273-8EB6123FF554}"/>
    <cellStyle name="Comma 7 2 4 2 2 2 3 2" xfId="26349" xr:uid="{1A86D9C8-709F-4D30-BF86-461AAC250021}"/>
    <cellStyle name="Comma 7 2 4 2 2 2 3 2 2" xfId="57173" xr:uid="{2B641873-83FB-483E-A157-4921A1D177CB}"/>
    <cellStyle name="Comma 7 2 4 2 2 2 3 3" xfId="41763" xr:uid="{F23D7AE3-FB34-4FC5-9DF8-C0DA7DFABEE6}"/>
    <cellStyle name="Comma 7 2 4 2 2 2 4" xfId="18540" xr:uid="{1C060617-C717-46DF-B5FE-E6E1F8EDF246}"/>
    <cellStyle name="Comma 7 2 4 2 2 2 4 2" xfId="49364" xr:uid="{E82F0255-7BAF-496F-BAA8-3973BA16FECD}"/>
    <cellStyle name="Comma 7 2 4 2 2 2 5" xfId="33954" xr:uid="{6978027C-B48E-4EA8-BAB8-36CD8B872A81}"/>
    <cellStyle name="Comma 7 2 4 2 2 3" xfId="5031" xr:uid="{FD0BA6C5-8A88-4512-A96B-23C4391B98FB}"/>
    <cellStyle name="Comma 7 2 4 2 2 3 2" xfId="12842" xr:uid="{7A07F5A6-C4B2-4F77-A833-C4BDD089CA8B}"/>
    <cellStyle name="Comma 7 2 4 2 2 3 2 2" xfId="28253" xr:uid="{979C164F-C08D-442D-A2CA-8E12345FB57A}"/>
    <cellStyle name="Comma 7 2 4 2 2 3 2 2 2" xfId="59077" xr:uid="{6C118892-E87D-4576-9BBF-7D38FE0395D1}"/>
    <cellStyle name="Comma 7 2 4 2 2 3 2 3" xfId="43667" xr:uid="{D327A8A8-5465-4A9D-8BD9-6C7D1F152154}"/>
    <cellStyle name="Comma 7 2 4 2 2 3 3" xfId="20444" xr:uid="{4B1951BC-55C4-4808-8848-E08D43606CAF}"/>
    <cellStyle name="Comma 7 2 4 2 2 3 3 2" xfId="51268" xr:uid="{DC952764-1294-4D14-8F06-D2AFA9488AE6}"/>
    <cellStyle name="Comma 7 2 4 2 2 3 4" xfId="35858" xr:uid="{40CD6486-11DB-4D16-9C60-DF140F1D2177}"/>
    <cellStyle name="Comma 7 2 4 2 2 4" xfId="9039" xr:uid="{F47341E7-C482-47AB-994A-21846566C1B0}"/>
    <cellStyle name="Comma 7 2 4 2 2 4 2" xfId="24450" xr:uid="{080FFC58-31FD-49C3-9148-3B500A53FC19}"/>
    <cellStyle name="Comma 7 2 4 2 2 4 2 2" xfId="55274" xr:uid="{417F9B03-B351-40F0-9B91-163320DE550A}"/>
    <cellStyle name="Comma 7 2 4 2 2 4 3" xfId="39864" xr:uid="{71132A91-3C69-4E41-8CC5-581B9A01A8BE}"/>
    <cellStyle name="Comma 7 2 4 2 2 5" xfId="16641" xr:uid="{BDED6620-2DC2-43E5-B5C8-71041760B0E4}"/>
    <cellStyle name="Comma 7 2 4 2 2 5 2" xfId="47465" xr:uid="{D7E93423-41E4-4B07-BB70-53110D82541B}"/>
    <cellStyle name="Comma 7 2 4 2 2 6" xfId="32055" xr:uid="{BCCE4249-FD7B-406E-8A28-4329C625B3AE}"/>
    <cellStyle name="Comma 7 2 4 2 3" xfId="1861" xr:uid="{63F2189F-6A67-4EFA-AD7E-981781904254}"/>
    <cellStyle name="Comma 7 2 4 2 3 2" xfId="3760" xr:uid="{19730947-6A41-47CD-B046-E8CF2D654350}"/>
    <cellStyle name="Comma 7 2 4 2 3 2 2" xfId="7563" xr:uid="{BE790795-3638-4195-A6C7-25F80E04C626}"/>
    <cellStyle name="Comma 7 2 4 2 3 2 2 2" xfId="15374" xr:uid="{C65CD67A-660F-452D-8CB9-73F701D993D0}"/>
    <cellStyle name="Comma 7 2 4 2 3 2 2 2 2" xfId="30785" xr:uid="{C6C2C113-FB16-4A2E-B3FB-27088014D179}"/>
    <cellStyle name="Comma 7 2 4 2 3 2 2 2 2 2" xfId="61609" xr:uid="{45F1A462-EF99-4BF9-8D74-A8D7C855A5F1}"/>
    <cellStyle name="Comma 7 2 4 2 3 2 2 2 3" xfId="46199" xr:uid="{77730129-FD6F-4EA3-8E6C-312CA6C88740}"/>
    <cellStyle name="Comma 7 2 4 2 3 2 2 3" xfId="22976" xr:uid="{A0E5DA0E-35A4-4578-A316-9E65F2B234C9}"/>
    <cellStyle name="Comma 7 2 4 2 3 2 2 3 2" xfId="53800" xr:uid="{00A2288B-479E-4AA2-BA2A-8008DED1868D}"/>
    <cellStyle name="Comma 7 2 4 2 3 2 2 4" xfId="38390" xr:uid="{FEBFE0B3-4DAA-429B-A91D-F6664B87E384}"/>
    <cellStyle name="Comma 7 2 4 2 3 2 3" xfId="11571" xr:uid="{B5CDF8DB-0F05-46B8-8FB1-C8B3655AF96E}"/>
    <cellStyle name="Comma 7 2 4 2 3 2 3 2" xfId="26982" xr:uid="{DB66BECE-E28C-4AF3-8263-ADC47FAF9BC6}"/>
    <cellStyle name="Comma 7 2 4 2 3 2 3 2 2" xfId="57806" xr:uid="{B9C7FC50-A6A8-4F41-8FD6-066F8EB94C0F}"/>
    <cellStyle name="Comma 7 2 4 2 3 2 3 3" xfId="42396" xr:uid="{B9F02AD0-8DFB-4BC0-BCA8-686B6681381E}"/>
    <cellStyle name="Comma 7 2 4 2 3 2 4" xfId="19173" xr:uid="{E88FBC55-17FC-4A51-9ADE-B92667856A15}"/>
    <cellStyle name="Comma 7 2 4 2 3 2 4 2" xfId="49997" xr:uid="{EA057FBC-AC49-468E-A64E-A7D5EB229EDA}"/>
    <cellStyle name="Comma 7 2 4 2 3 2 5" xfId="34587" xr:uid="{05B2F432-1BFE-46D7-842E-8198D94CE1FD}"/>
    <cellStyle name="Comma 7 2 4 2 3 3" xfId="5664" xr:uid="{E4D50815-E9B8-4AB8-98D9-22A48A3031F6}"/>
    <cellStyle name="Comma 7 2 4 2 3 3 2" xfId="13475" xr:uid="{483B7456-CA8E-4311-8309-B1FB18F5ADB2}"/>
    <cellStyle name="Comma 7 2 4 2 3 3 2 2" xfId="28886" xr:uid="{C0D44866-EA79-4BA0-8660-4EAE2FA06F25}"/>
    <cellStyle name="Comma 7 2 4 2 3 3 2 2 2" xfId="59710" xr:uid="{3D163845-1F7B-40FC-93E2-65BC0CEAB794}"/>
    <cellStyle name="Comma 7 2 4 2 3 3 2 3" xfId="44300" xr:uid="{A8A6E502-C9D2-4CE6-8576-E0DA5AFC1B5A}"/>
    <cellStyle name="Comma 7 2 4 2 3 3 3" xfId="21077" xr:uid="{4AFDFE9A-FBD9-45EC-A651-2BEDE1B50894}"/>
    <cellStyle name="Comma 7 2 4 2 3 3 3 2" xfId="51901" xr:uid="{49E3909B-694A-4E20-B660-ED8248B82972}"/>
    <cellStyle name="Comma 7 2 4 2 3 3 4" xfId="36491" xr:uid="{D23F1208-3BAE-418B-A549-7DBC65E3618D}"/>
    <cellStyle name="Comma 7 2 4 2 3 4" xfId="9672" xr:uid="{E60CD10C-FF07-4D49-84CC-13A506B430E9}"/>
    <cellStyle name="Comma 7 2 4 2 3 4 2" xfId="25083" xr:uid="{097C5715-FE5C-4248-8F96-8ACE5A1762DB}"/>
    <cellStyle name="Comma 7 2 4 2 3 4 2 2" xfId="55907" xr:uid="{EDCEB474-2923-41BA-B5B0-815EED7E1DC4}"/>
    <cellStyle name="Comma 7 2 4 2 3 4 3" xfId="40497" xr:uid="{63D844AB-E738-45DB-8643-7F46D9E9848C}"/>
    <cellStyle name="Comma 7 2 4 2 3 5" xfId="17274" xr:uid="{3A0AE3E6-ED67-4FA9-9D04-DF1B1B8A75F8}"/>
    <cellStyle name="Comma 7 2 4 2 3 5 2" xfId="48098" xr:uid="{2220FC37-5DAE-4AAA-83ED-F632F5A51F21}"/>
    <cellStyle name="Comma 7 2 4 2 3 6" xfId="32688" xr:uid="{BDF72024-DABA-411B-9744-F6E7C9A32F48}"/>
    <cellStyle name="Comma 7 2 4 2 4" xfId="2494" xr:uid="{458E68D4-F572-43DD-824B-BEE518B71ACD}"/>
    <cellStyle name="Comma 7 2 4 2 4 2" xfId="6297" xr:uid="{619E2CB5-D40A-4B60-9D89-7CE6AF882FD2}"/>
    <cellStyle name="Comma 7 2 4 2 4 2 2" xfId="14108" xr:uid="{1D1CE335-E3EF-4EC9-A8E6-A009F1349E00}"/>
    <cellStyle name="Comma 7 2 4 2 4 2 2 2" xfId="29519" xr:uid="{0B829493-94C1-4FD6-8563-CD10BD248A89}"/>
    <cellStyle name="Comma 7 2 4 2 4 2 2 2 2" xfId="60343" xr:uid="{F6A065B6-9900-4B12-B8F5-4311085EA75C}"/>
    <cellStyle name="Comma 7 2 4 2 4 2 2 3" xfId="44933" xr:uid="{B5F308C2-DAEA-4253-B64E-A59C1D214B8E}"/>
    <cellStyle name="Comma 7 2 4 2 4 2 3" xfId="21710" xr:uid="{11238004-04AF-4542-ACC7-61B6775EF1FC}"/>
    <cellStyle name="Comma 7 2 4 2 4 2 3 2" xfId="52534" xr:uid="{53AF2E8F-A5D3-4B78-99CD-30FDA04E9496}"/>
    <cellStyle name="Comma 7 2 4 2 4 2 4" xfId="37124" xr:uid="{973AB3B4-F6C3-4246-A654-1B8A9B19437A}"/>
    <cellStyle name="Comma 7 2 4 2 4 3" xfId="10305" xr:uid="{E338EBF2-23A7-436C-A21D-895BED5C8F8E}"/>
    <cellStyle name="Comma 7 2 4 2 4 3 2" xfId="25716" xr:uid="{B01B724C-F70F-4965-A51C-CB2CA5F69F19}"/>
    <cellStyle name="Comma 7 2 4 2 4 3 2 2" xfId="56540" xr:uid="{3704E499-8982-4F68-A6C1-F736096450FE}"/>
    <cellStyle name="Comma 7 2 4 2 4 3 3" xfId="41130" xr:uid="{52D089BB-421A-465E-96C8-76E9E6D086F1}"/>
    <cellStyle name="Comma 7 2 4 2 4 4" xfId="17907" xr:uid="{6BE0EC66-CC20-4BA6-A273-221065C3091D}"/>
    <cellStyle name="Comma 7 2 4 2 4 4 2" xfId="48731" xr:uid="{CF7E3538-C71B-4083-AF05-124B5EB7055C}"/>
    <cellStyle name="Comma 7 2 4 2 4 5" xfId="33321" xr:uid="{DBC1FB3D-8A99-4ECC-AA88-19A73A976214}"/>
    <cellStyle name="Comma 7 2 4 2 5" xfId="4398" xr:uid="{80305716-8D90-40AE-984E-22FBB0EB777B}"/>
    <cellStyle name="Comma 7 2 4 2 5 2" xfId="12209" xr:uid="{15F5C35A-DC47-4CFD-ADF5-AB9A536353E3}"/>
    <cellStyle name="Comma 7 2 4 2 5 2 2" xfId="27620" xr:uid="{8255B508-B17C-409F-8B00-8EB3DD9CCEBE}"/>
    <cellStyle name="Comma 7 2 4 2 5 2 2 2" xfId="58444" xr:uid="{BA28863B-58CE-4DB4-8CCB-8DC973A3F367}"/>
    <cellStyle name="Comma 7 2 4 2 5 2 3" xfId="43034" xr:uid="{34991724-BA40-4CDA-8C56-E86799078A44}"/>
    <cellStyle name="Comma 7 2 4 2 5 3" xfId="19811" xr:uid="{8CAD2440-571B-44BB-BA75-D0C5E0692F06}"/>
    <cellStyle name="Comma 7 2 4 2 5 3 2" xfId="50635" xr:uid="{4B0B515B-8671-4612-B704-17ECA0A275C3}"/>
    <cellStyle name="Comma 7 2 4 2 5 4" xfId="35225" xr:uid="{098B4A8C-75F0-463D-876E-680C3BA166EB}"/>
    <cellStyle name="Comma 7 2 4 2 6" xfId="8406" xr:uid="{2C69AA2A-B835-4B98-A439-B0DF5F952759}"/>
    <cellStyle name="Comma 7 2 4 2 6 2" xfId="23817" xr:uid="{CCB558DD-133B-42B8-9F88-A357818256F8}"/>
    <cellStyle name="Comma 7 2 4 2 6 2 2" xfId="54641" xr:uid="{E283606D-C48E-4E0C-92D0-C0BEE6161E3F}"/>
    <cellStyle name="Comma 7 2 4 2 6 3" xfId="39231" xr:uid="{10714594-FB94-4E2A-94F9-9706922482E9}"/>
    <cellStyle name="Comma 7 2 4 2 7" xfId="16008" xr:uid="{451628A7-8848-41FD-B6F2-9CA2870E872F}"/>
    <cellStyle name="Comma 7 2 4 2 7 2" xfId="46832" xr:uid="{1C2BC662-6BB3-4EA6-A7A5-437B90C80E2F}"/>
    <cellStyle name="Comma 7 2 4 2 8" xfId="31422" xr:uid="{AFD81E5D-3D7B-4E91-9DB1-5138F376149C}"/>
    <cellStyle name="Comma 7 2 4 3" xfId="386" xr:uid="{804B56D6-4B8F-4195-BF37-B0B80FB7B22C}"/>
    <cellStyle name="Comma 7 2 4 3 2" xfId="1019" xr:uid="{BA28C971-8F3A-4FBF-8846-650A739DC5F7}"/>
    <cellStyle name="Comma 7 2 4 3 2 2" xfId="2918" xr:uid="{1E786AA9-FEB8-42D2-B582-753BD8090476}"/>
    <cellStyle name="Comma 7 2 4 3 2 2 2" xfId="6721" xr:uid="{C51245B9-3C93-4DC7-8E0A-5A25EBB84147}"/>
    <cellStyle name="Comma 7 2 4 3 2 2 2 2" xfId="14532" xr:uid="{110DE018-A0EA-46F7-8B32-E9B6BF01B29F}"/>
    <cellStyle name="Comma 7 2 4 3 2 2 2 2 2" xfId="29943" xr:uid="{DF5806C7-34D3-4C9B-9C5E-043B9AA5EAEC}"/>
    <cellStyle name="Comma 7 2 4 3 2 2 2 2 2 2" xfId="60767" xr:uid="{2EFD4960-A6E6-4761-AD09-CA3811415A04}"/>
    <cellStyle name="Comma 7 2 4 3 2 2 2 2 3" xfId="45357" xr:uid="{E27A8AEE-6D06-4945-A503-E669D6CD0FD6}"/>
    <cellStyle name="Comma 7 2 4 3 2 2 2 3" xfId="22134" xr:uid="{FBF76223-7A22-4481-AB58-057B43E37FC7}"/>
    <cellStyle name="Comma 7 2 4 3 2 2 2 3 2" xfId="52958" xr:uid="{00052878-ABEE-4E26-9002-651766C09052}"/>
    <cellStyle name="Comma 7 2 4 3 2 2 2 4" xfId="37548" xr:uid="{99C9CFF7-1240-4B52-86DD-8A50EB918AC7}"/>
    <cellStyle name="Comma 7 2 4 3 2 2 3" xfId="10729" xr:uid="{38A81F1C-D6AF-4531-BEFB-65DC286C6613}"/>
    <cellStyle name="Comma 7 2 4 3 2 2 3 2" xfId="26140" xr:uid="{CD4FB318-E18E-4458-B929-C6D44390C33E}"/>
    <cellStyle name="Comma 7 2 4 3 2 2 3 2 2" xfId="56964" xr:uid="{0ADD0C41-1466-46F3-B418-978640D08FBB}"/>
    <cellStyle name="Comma 7 2 4 3 2 2 3 3" xfId="41554" xr:uid="{3C68DB48-42DB-4074-85C6-695F44184DDD}"/>
    <cellStyle name="Comma 7 2 4 3 2 2 4" xfId="18331" xr:uid="{E94CFDF0-C446-422C-BA26-ABF2C18DADA5}"/>
    <cellStyle name="Comma 7 2 4 3 2 2 4 2" xfId="49155" xr:uid="{94C17374-8567-47D3-92F1-C425B65DFD92}"/>
    <cellStyle name="Comma 7 2 4 3 2 2 5" xfId="33745" xr:uid="{E53D7F81-FC77-43E7-A409-665E1B697D1D}"/>
    <cellStyle name="Comma 7 2 4 3 2 3" xfId="4822" xr:uid="{E1196140-4FEE-4158-AC90-400E15BEFFF1}"/>
    <cellStyle name="Comma 7 2 4 3 2 3 2" xfId="12633" xr:uid="{970134C7-9AA7-4D1B-85AC-830BE70EC318}"/>
    <cellStyle name="Comma 7 2 4 3 2 3 2 2" xfId="28044" xr:uid="{8D842E76-2550-4499-ACE8-449148B77940}"/>
    <cellStyle name="Comma 7 2 4 3 2 3 2 2 2" xfId="58868" xr:uid="{C0A248DB-3426-4A24-AA28-EADC4D470868}"/>
    <cellStyle name="Comma 7 2 4 3 2 3 2 3" xfId="43458" xr:uid="{40131898-7686-4685-A3E8-99815D4C6234}"/>
    <cellStyle name="Comma 7 2 4 3 2 3 3" xfId="20235" xr:uid="{0919004B-1A9D-482A-8BDE-3E6CB619A12B}"/>
    <cellStyle name="Comma 7 2 4 3 2 3 3 2" xfId="51059" xr:uid="{23ACE908-6178-429B-B5AB-6294DFCA4922}"/>
    <cellStyle name="Comma 7 2 4 3 2 3 4" xfId="35649" xr:uid="{6E98FD94-DAF1-4E4B-9DFE-F5B9FE5DEE3A}"/>
    <cellStyle name="Comma 7 2 4 3 2 4" xfId="8830" xr:uid="{364F8AD2-D50A-440B-A882-A496653EBC1B}"/>
    <cellStyle name="Comma 7 2 4 3 2 4 2" xfId="24241" xr:uid="{DE9C226C-AC84-420A-8968-98C68B3774D0}"/>
    <cellStyle name="Comma 7 2 4 3 2 4 2 2" xfId="55065" xr:uid="{8C1BFB3F-1000-48B6-923D-B22D7E472A3E}"/>
    <cellStyle name="Comma 7 2 4 3 2 4 3" xfId="39655" xr:uid="{DEECD71C-9EB8-40D3-8E54-C6937D6D04CF}"/>
    <cellStyle name="Comma 7 2 4 3 2 5" xfId="16432" xr:uid="{E3F4289B-F8A5-4E0C-A963-296A89BB3D54}"/>
    <cellStyle name="Comma 7 2 4 3 2 5 2" xfId="47256" xr:uid="{139B888A-3CC2-45B7-A083-C564E11C3BF8}"/>
    <cellStyle name="Comma 7 2 4 3 2 6" xfId="31846" xr:uid="{4E10AC90-552D-4108-AD7B-55500D573242}"/>
    <cellStyle name="Comma 7 2 4 3 3" xfId="1652" xr:uid="{970CD6AD-B063-40EE-AB1B-58A24DC3E571}"/>
    <cellStyle name="Comma 7 2 4 3 3 2" xfId="3551" xr:uid="{FD08889B-A8F2-455E-83D7-CC5B76CC75D4}"/>
    <cellStyle name="Comma 7 2 4 3 3 2 2" xfId="7354" xr:uid="{35F1BD0F-B7AC-4E30-95FA-E6F9295AFA7E}"/>
    <cellStyle name="Comma 7 2 4 3 3 2 2 2" xfId="15165" xr:uid="{2D2E168B-828C-4513-85D5-939E11730309}"/>
    <cellStyle name="Comma 7 2 4 3 3 2 2 2 2" xfId="30576" xr:uid="{3EFB5255-753F-4564-8B0B-F7AFE6FEDBB4}"/>
    <cellStyle name="Comma 7 2 4 3 3 2 2 2 2 2" xfId="61400" xr:uid="{52A3CC55-562B-4C53-956F-B93157967DDF}"/>
    <cellStyle name="Comma 7 2 4 3 3 2 2 2 3" xfId="45990" xr:uid="{4C69F55A-23E3-4E1B-B765-736D09ECD8C5}"/>
    <cellStyle name="Comma 7 2 4 3 3 2 2 3" xfId="22767" xr:uid="{11A0BFD4-FDEE-434B-A88B-D9A8096AE2A1}"/>
    <cellStyle name="Comma 7 2 4 3 3 2 2 3 2" xfId="53591" xr:uid="{40FEF06F-D14E-4F95-B925-1456AF086D78}"/>
    <cellStyle name="Comma 7 2 4 3 3 2 2 4" xfId="38181" xr:uid="{166646E1-D3BD-408D-AE85-241AF24BDA8F}"/>
    <cellStyle name="Comma 7 2 4 3 3 2 3" xfId="11362" xr:uid="{312CB50D-B193-4DDC-A759-BB557A9796F3}"/>
    <cellStyle name="Comma 7 2 4 3 3 2 3 2" xfId="26773" xr:uid="{3DF3DD45-854E-4697-AD10-491A3538DB8A}"/>
    <cellStyle name="Comma 7 2 4 3 3 2 3 2 2" xfId="57597" xr:uid="{EE3AAC47-26BE-4164-BDD2-48D679084E5A}"/>
    <cellStyle name="Comma 7 2 4 3 3 2 3 3" xfId="42187" xr:uid="{98B65FD1-71E9-4C59-91DE-73D7E524A2D5}"/>
    <cellStyle name="Comma 7 2 4 3 3 2 4" xfId="18964" xr:uid="{95B26457-8CE8-4BBA-9CE6-BEB9BCFF1339}"/>
    <cellStyle name="Comma 7 2 4 3 3 2 4 2" xfId="49788" xr:uid="{04D44436-0207-4D66-BD90-E04922664461}"/>
    <cellStyle name="Comma 7 2 4 3 3 2 5" xfId="34378" xr:uid="{311D7255-8929-44C3-B72B-8C5F2126D0F1}"/>
    <cellStyle name="Comma 7 2 4 3 3 3" xfId="5455" xr:uid="{D2932316-D001-44A2-90FE-059A48C1B275}"/>
    <cellStyle name="Comma 7 2 4 3 3 3 2" xfId="13266" xr:uid="{9AA7C77B-F462-4EAA-9B9E-E761879D3C1C}"/>
    <cellStyle name="Comma 7 2 4 3 3 3 2 2" xfId="28677" xr:uid="{D68AA023-678F-464A-871E-BB8053AD5E00}"/>
    <cellStyle name="Comma 7 2 4 3 3 3 2 2 2" xfId="59501" xr:uid="{33EBA4C5-5D27-4DD2-97DA-1B12C59F80FA}"/>
    <cellStyle name="Comma 7 2 4 3 3 3 2 3" xfId="44091" xr:uid="{62577DF1-D4A8-48F7-BCD4-2AC3BF2384FF}"/>
    <cellStyle name="Comma 7 2 4 3 3 3 3" xfId="20868" xr:uid="{85CB3EAD-7A92-4926-B2CE-DCDEAA76F583}"/>
    <cellStyle name="Comma 7 2 4 3 3 3 3 2" xfId="51692" xr:uid="{F3976A10-9F88-4566-B517-FFAA246D04E0}"/>
    <cellStyle name="Comma 7 2 4 3 3 3 4" xfId="36282" xr:uid="{5BA180FB-753D-42B9-8BE1-756B17243E1B}"/>
    <cellStyle name="Comma 7 2 4 3 3 4" xfId="9463" xr:uid="{E3C84B78-A8D3-41A8-B6EB-DDBB1BAB293F}"/>
    <cellStyle name="Comma 7 2 4 3 3 4 2" xfId="24874" xr:uid="{7C290AFE-5817-45C8-ADBB-BAC55A2ABA2A}"/>
    <cellStyle name="Comma 7 2 4 3 3 4 2 2" xfId="55698" xr:uid="{8745547F-A588-4D32-BC5E-78700F4D5053}"/>
    <cellStyle name="Comma 7 2 4 3 3 4 3" xfId="40288" xr:uid="{7490715F-E759-46D0-B848-772613D0461D}"/>
    <cellStyle name="Comma 7 2 4 3 3 5" xfId="17065" xr:uid="{1447383D-FD3B-4944-BD53-9A9CCF87969F}"/>
    <cellStyle name="Comma 7 2 4 3 3 5 2" xfId="47889" xr:uid="{FAEF1975-A2A9-4B27-BAEC-EEFE461743B5}"/>
    <cellStyle name="Comma 7 2 4 3 3 6" xfId="32479" xr:uid="{A6E2FDFB-3F9A-42AB-B632-B56D00371D85}"/>
    <cellStyle name="Comma 7 2 4 3 4" xfId="2285" xr:uid="{772DC036-4166-4EB1-A665-567C9A30253C}"/>
    <cellStyle name="Comma 7 2 4 3 4 2" xfId="6088" xr:uid="{CD335B4E-E357-4B94-BCF7-72C5830EBB60}"/>
    <cellStyle name="Comma 7 2 4 3 4 2 2" xfId="13899" xr:uid="{14B84D30-0358-4948-8D3A-6A9C255C6CDD}"/>
    <cellStyle name="Comma 7 2 4 3 4 2 2 2" xfId="29310" xr:uid="{B81255B2-A27D-4337-AC8E-6EAD1B03535E}"/>
    <cellStyle name="Comma 7 2 4 3 4 2 2 2 2" xfId="60134" xr:uid="{1CFC433D-064C-4FBC-99BB-3DE3811FB4F6}"/>
    <cellStyle name="Comma 7 2 4 3 4 2 2 3" xfId="44724" xr:uid="{097E559A-6029-4CB8-B39A-A4F9F7E147F5}"/>
    <cellStyle name="Comma 7 2 4 3 4 2 3" xfId="21501" xr:uid="{17ACF2F9-0A78-4FCE-A270-F2136A4D3773}"/>
    <cellStyle name="Comma 7 2 4 3 4 2 3 2" xfId="52325" xr:uid="{24EFF35A-F7DC-4065-8BB2-83F2D12C67D6}"/>
    <cellStyle name="Comma 7 2 4 3 4 2 4" xfId="36915" xr:uid="{19CC9AFD-34E5-40DD-8BBB-CB0CEF6300DE}"/>
    <cellStyle name="Comma 7 2 4 3 4 3" xfId="10096" xr:uid="{12A75270-124C-4C99-A3B6-2030B7881D38}"/>
    <cellStyle name="Comma 7 2 4 3 4 3 2" xfId="25507" xr:uid="{EBC948CC-BCAB-4DFE-B619-8A7F438D539D}"/>
    <cellStyle name="Comma 7 2 4 3 4 3 2 2" xfId="56331" xr:uid="{CE05DCD6-6341-41F1-872C-52C03B00BD10}"/>
    <cellStyle name="Comma 7 2 4 3 4 3 3" xfId="40921" xr:uid="{C2DB8275-7956-4687-9DA1-7FD1E41B650D}"/>
    <cellStyle name="Comma 7 2 4 3 4 4" xfId="17698" xr:uid="{A9CF7CF0-F487-44DF-977E-B0E5A1247781}"/>
    <cellStyle name="Comma 7 2 4 3 4 4 2" xfId="48522" xr:uid="{8087E46C-DC59-4D78-B197-4175564C57D6}"/>
    <cellStyle name="Comma 7 2 4 3 4 5" xfId="33112" xr:uid="{F163D0B2-BE2A-46D8-9E08-F0C5B1949F8D}"/>
    <cellStyle name="Comma 7 2 4 3 5" xfId="4189" xr:uid="{1BA26BE4-1CAC-4FD2-A782-00F6F6B74F2E}"/>
    <cellStyle name="Comma 7 2 4 3 5 2" xfId="12000" xr:uid="{859722AE-3145-424E-AE98-D168F89B79BB}"/>
    <cellStyle name="Comma 7 2 4 3 5 2 2" xfId="27411" xr:uid="{B978CF14-3F40-43EE-A9F0-DD4CCD0FF467}"/>
    <cellStyle name="Comma 7 2 4 3 5 2 2 2" xfId="58235" xr:uid="{6E4D2861-C54C-4E9A-B723-CD086C01535F}"/>
    <cellStyle name="Comma 7 2 4 3 5 2 3" xfId="42825" xr:uid="{995EAE42-0524-4AEA-B29E-4B211A726BAC}"/>
    <cellStyle name="Comma 7 2 4 3 5 3" xfId="19602" xr:uid="{38F4D0D9-F904-4C5F-9751-6131F8C46F6E}"/>
    <cellStyle name="Comma 7 2 4 3 5 3 2" xfId="50426" xr:uid="{3270090E-1D7E-460A-87BB-704CB87C727B}"/>
    <cellStyle name="Comma 7 2 4 3 5 4" xfId="35016" xr:uid="{603FDCA2-7F42-44A1-B576-9F5A4C962F55}"/>
    <cellStyle name="Comma 7 2 4 3 6" xfId="8197" xr:uid="{455A2989-4E83-4547-83AA-723BE21636A0}"/>
    <cellStyle name="Comma 7 2 4 3 6 2" xfId="23608" xr:uid="{48E0AE99-3958-440D-8786-60F56BC2B7BC}"/>
    <cellStyle name="Comma 7 2 4 3 6 2 2" xfId="54432" xr:uid="{DF744183-DB13-4A7D-B9DA-5572E5EE2C51}"/>
    <cellStyle name="Comma 7 2 4 3 6 3" xfId="39022" xr:uid="{B5434925-2154-4102-BF65-AC0F7AA86562}"/>
    <cellStyle name="Comma 7 2 4 3 7" xfId="15799" xr:uid="{716FEF6F-745F-47D4-B96B-AA00287E44C6}"/>
    <cellStyle name="Comma 7 2 4 3 7 2" xfId="46623" xr:uid="{D1798321-FA3A-492A-A262-FA45A834F921}"/>
    <cellStyle name="Comma 7 2 4 3 8" xfId="31213" xr:uid="{EB6E96D9-031C-45A0-8D4A-8E3C88EB9A26}"/>
    <cellStyle name="Comma 7 2 4 4" xfId="806" xr:uid="{E5DD16EA-4359-431A-82A3-7013E784EC24}"/>
    <cellStyle name="Comma 7 2 4 4 2" xfId="2705" xr:uid="{D1306D42-2526-4F48-A491-89D33BD5DEE3}"/>
    <cellStyle name="Comma 7 2 4 4 2 2" xfId="6508" xr:uid="{9FF28CCC-6938-4613-940E-AE6F77517B48}"/>
    <cellStyle name="Comma 7 2 4 4 2 2 2" xfId="14319" xr:uid="{B6227DEC-8282-424D-9DB6-FFC57640001B}"/>
    <cellStyle name="Comma 7 2 4 4 2 2 2 2" xfId="29730" xr:uid="{08C87C85-C605-4FF4-AE3D-4723278D72C8}"/>
    <cellStyle name="Comma 7 2 4 4 2 2 2 2 2" xfId="60554" xr:uid="{A64E9FAF-0716-47E4-BEAC-1D2EB66CA4B6}"/>
    <cellStyle name="Comma 7 2 4 4 2 2 2 3" xfId="45144" xr:uid="{DD72573C-72D3-443B-8A83-A90637CFD889}"/>
    <cellStyle name="Comma 7 2 4 4 2 2 3" xfId="21921" xr:uid="{62863B7C-74B0-481B-9DD5-366DB30369FE}"/>
    <cellStyle name="Comma 7 2 4 4 2 2 3 2" xfId="52745" xr:uid="{B5CCE2BB-8CE7-4C42-82BB-718F13E5CFD3}"/>
    <cellStyle name="Comma 7 2 4 4 2 2 4" xfId="37335" xr:uid="{C84A9DE0-1DD8-4AD4-8537-06A797C8C89A}"/>
    <cellStyle name="Comma 7 2 4 4 2 3" xfId="10516" xr:uid="{B24F5F36-715B-46E0-A820-1688043F0CA2}"/>
    <cellStyle name="Comma 7 2 4 4 2 3 2" xfId="25927" xr:uid="{1B90CEE7-95C8-45CE-9C8F-969F1D845711}"/>
    <cellStyle name="Comma 7 2 4 4 2 3 2 2" xfId="56751" xr:uid="{725230CD-F465-416D-905E-603D6F8F81FF}"/>
    <cellStyle name="Comma 7 2 4 4 2 3 3" xfId="41341" xr:uid="{218CA55D-D8A5-42F8-8E4D-8819AB195887}"/>
    <cellStyle name="Comma 7 2 4 4 2 4" xfId="18118" xr:uid="{61F83DFC-F2D4-4C54-93DE-4E5E8736811D}"/>
    <cellStyle name="Comma 7 2 4 4 2 4 2" xfId="48942" xr:uid="{034493B6-0E59-47D7-A7B8-C8B22F7C7767}"/>
    <cellStyle name="Comma 7 2 4 4 2 5" xfId="33532" xr:uid="{1A3F9FDE-C38B-4078-BB87-B618E5C3A990}"/>
    <cellStyle name="Comma 7 2 4 4 3" xfId="4609" xr:uid="{2DD0F511-3AE7-4079-A2FE-73DACC6C1C9C}"/>
    <cellStyle name="Comma 7 2 4 4 3 2" xfId="12420" xr:uid="{29D0051F-B208-4205-BD51-8CDE4E091138}"/>
    <cellStyle name="Comma 7 2 4 4 3 2 2" xfId="27831" xr:uid="{0A353EC7-C47B-4324-9CDE-7440C8FFE6F7}"/>
    <cellStyle name="Comma 7 2 4 4 3 2 2 2" xfId="58655" xr:uid="{E9734021-D45E-4DCE-A307-705AFFAF4C8B}"/>
    <cellStyle name="Comma 7 2 4 4 3 2 3" xfId="43245" xr:uid="{9DB36BDA-1A1E-4B01-80A5-23CDEF8BF129}"/>
    <cellStyle name="Comma 7 2 4 4 3 3" xfId="20022" xr:uid="{FF86EBAA-781E-4A69-83C6-46B5D75D2944}"/>
    <cellStyle name="Comma 7 2 4 4 3 3 2" xfId="50846" xr:uid="{B8BCE6AC-CED2-408F-984E-B05DAD3673B4}"/>
    <cellStyle name="Comma 7 2 4 4 3 4" xfId="35436" xr:uid="{B67DBD2E-5143-4C30-9D31-E17D56C695AD}"/>
    <cellStyle name="Comma 7 2 4 4 4" xfId="8617" xr:uid="{9E92D862-60E1-463C-AD9D-2FDCDF17C67A}"/>
    <cellStyle name="Comma 7 2 4 4 4 2" xfId="24028" xr:uid="{B1CEDE97-3073-49EF-9890-7044E60E0C24}"/>
    <cellStyle name="Comma 7 2 4 4 4 2 2" xfId="54852" xr:uid="{BA603DC9-F714-4751-93AE-B968F5E3E7DB}"/>
    <cellStyle name="Comma 7 2 4 4 4 3" xfId="39442" xr:uid="{5744DB9B-52DB-4F5F-91B7-95647E707A26}"/>
    <cellStyle name="Comma 7 2 4 4 5" xfId="16219" xr:uid="{895FECA9-BA21-4CC8-BBA8-35A9F29A51E7}"/>
    <cellStyle name="Comma 7 2 4 4 5 2" xfId="47043" xr:uid="{E13E1B7C-9B86-4884-9F7F-F30028524639}"/>
    <cellStyle name="Comma 7 2 4 4 6" xfId="31633" xr:uid="{2F6216A1-8EF7-436F-A922-108C7B440895}"/>
    <cellStyle name="Comma 7 2 4 5" xfId="1439" xr:uid="{426504D2-6C11-4F5A-88E5-F5C27A511C5A}"/>
    <cellStyle name="Comma 7 2 4 5 2" xfId="3338" xr:uid="{4884EA34-3EE9-4B0A-9172-B3E232884CFF}"/>
    <cellStyle name="Comma 7 2 4 5 2 2" xfId="7141" xr:uid="{10CDAC52-0331-4675-AC19-894552AE36CC}"/>
    <cellStyle name="Comma 7 2 4 5 2 2 2" xfId="14952" xr:uid="{73F47026-3D3B-4ED2-AD81-10EFA23991C9}"/>
    <cellStyle name="Comma 7 2 4 5 2 2 2 2" xfId="30363" xr:uid="{B27F9091-9492-410A-99D2-8B92FF054BC9}"/>
    <cellStyle name="Comma 7 2 4 5 2 2 2 2 2" xfId="61187" xr:uid="{442F78AA-DB2C-46FD-AEFB-35F15BF5FAC5}"/>
    <cellStyle name="Comma 7 2 4 5 2 2 2 3" xfId="45777" xr:uid="{E7A3D6BF-F84F-4518-BC0C-084C9704C994}"/>
    <cellStyle name="Comma 7 2 4 5 2 2 3" xfId="22554" xr:uid="{EF51081E-5F3B-4DF0-98CC-8E5580ACDB4B}"/>
    <cellStyle name="Comma 7 2 4 5 2 2 3 2" xfId="53378" xr:uid="{83009B50-393D-4D95-9A62-31314A637AA3}"/>
    <cellStyle name="Comma 7 2 4 5 2 2 4" xfId="37968" xr:uid="{04A9885D-39C6-4E3B-AADB-17EFB7DFD4F8}"/>
    <cellStyle name="Comma 7 2 4 5 2 3" xfId="11149" xr:uid="{CA36387D-7280-493F-9E04-A5690779F21E}"/>
    <cellStyle name="Comma 7 2 4 5 2 3 2" xfId="26560" xr:uid="{CDB6D976-E73E-4DAC-93CD-54C22CBF8236}"/>
    <cellStyle name="Comma 7 2 4 5 2 3 2 2" xfId="57384" xr:uid="{7701C54A-8217-44D3-B320-E60BD2E85389}"/>
    <cellStyle name="Comma 7 2 4 5 2 3 3" xfId="41974" xr:uid="{797C917E-BF10-4BC3-A134-B8CE4BA7FACA}"/>
    <cellStyle name="Comma 7 2 4 5 2 4" xfId="18751" xr:uid="{B89F75C1-D42B-465C-BB29-DBC3AA2D79B6}"/>
    <cellStyle name="Comma 7 2 4 5 2 4 2" xfId="49575" xr:uid="{7F18F31E-D2B3-49E4-97EC-916C2C9DC570}"/>
    <cellStyle name="Comma 7 2 4 5 2 5" xfId="34165" xr:uid="{F04B35B0-DF17-4BE6-B441-0D25F48FFD9F}"/>
    <cellStyle name="Comma 7 2 4 5 3" xfId="5242" xr:uid="{93E270FC-A9E2-42B7-8166-761B283D8A1D}"/>
    <cellStyle name="Comma 7 2 4 5 3 2" xfId="13053" xr:uid="{8163988A-F972-4EB7-BF44-D7524CA3945D}"/>
    <cellStyle name="Comma 7 2 4 5 3 2 2" xfId="28464" xr:uid="{52A8A794-648B-4494-95C9-757979C7B634}"/>
    <cellStyle name="Comma 7 2 4 5 3 2 2 2" xfId="59288" xr:uid="{C8EF4C7A-63B5-45DC-BAC6-66C781FE1BF7}"/>
    <cellStyle name="Comma 7 2 4 5 3 2 3" xfId="43878" xr:uid="{F4C0EC35-14C8-4256-B770-3F566444E620}"/>
    <cellStyle name="Comma 7 2 4 5 3 3" xfId="20655" xr:uid="{EDF83817-BBA4-4673-BCDC-2E7AB56D0D31}"/>
    <cellStyle name="Comma 7 2 4 5 3 3 2" xfId="51479" xr:uid="{18125E7F-5BA9-4E79-95B2-5C23ACA98CC7}"/>
    <cellStyle name="Comma 7 2 4 5 3 4" xfId="36069" xr:uid="{AB2C780B-4D22-4803-9863-612DA7FFBC45}"/>
    <cellStyle name="Comma 7 2 4 5 4" xfId="9250" xr:uid="{2E0F1CC4-5401-422B-974C-3FC96E41446A}"/>
    <cellStyle name="Comma 7 2 4 5 4 2" xfId="24661" xr:uid="{EC8B77E8-785C-4A46-9D80-537C875F94D6}"/>
    <cellStyle name="Comma 7 2 4 5 4 2 2" xfId="55485" xr:uid="{470A8621-CFBA-4A91-B03C-EC52BE5CC7D1}"/>
    <cellStyle name="Comma 7 2 4 5 4 3" xfId="40075" xr:uid="{ED85AFA3-D7E3-4F41-AE9D-FBAF4DBCE0B7}"/>
    <cellStyle name="Comma 7 2 4 5 5" xfId="16852" xr:uid="{1F00E609-A693-4E50-9188-27E449B44483}"/>
    <cellStyle name="Comma 7 2 4 5 5 2" xfId="47676" xr:uid="{DD68BB56-B348-4E1C-A9C7-7A1268819EC5}"/>
    <cellStyle name="Comma 7 2 4 5 6" xfId="32266" xr:uid="{CEA8E9BD-3C6A-4AEB-9FEF-9EC923F627DA}"/>
    <cellStyle name="Comma 7 2 4 6" xfId="2072" xr:uid="{4F966F1B-8898-4B89-88CE-69C6192AC165}"/>
    <cellStyle name="Comma 7 2 4 6 2" xfId="5875" xr:uid="{29AEB539-293E-4CAE-A30A-6D4C018C93E4}"/>
    <cellStyle name="Comma 7 2 4 6 2 2" xfId="13686" xr:uid="{755F3CFE-F4A5-40E5-AB9C-F5F9E75F459B}"/>
    <cellStyle name="Comma 7 2 4 6 2 2 2" xfId="29097" xr:uid="{A3105CEE-AD47-4AAF-9DBB-EFD22E777603}"/>
    <cellStyle name="Comma 7 2 4 6 2 2 2 2" xfId="59921" xr:uid="{51ADAF5C-D409-4B88-977A-2732ADA9962A}"/>
    <cellStyle name="Comma 7 2 4 6 2 2 3" xfId="44511" xr:uid="{2B3154BC-40CC-4279-A419-B870F77EBD02}"/>
    <cellStyle name="Comma 7 2 4 6 2 3" xfId="21288" xr:uid="{4E49EB8E-40DF-4BDA-9699-1BDA29698D4E}"/>
    <cellStyle name="Comma 7 2 4 6 2 3 2" xfId="52112" xr:uid="{0041CF5E-95A6-411B-8C87-C15C3F3776F0}"/>
    <cellStyle name="Comma 7 2 4 6 2 4" xfId="36702" xr:uid="{5A83430E-8F60-4049-8E2B-174FE68C487B}"/>
    <cellStyle name="Comma 7 2 4 6 3" xfId="9883" xr:uid="{B66E0FC3-22A7-4241-948A-6DF5BD27C9D2}"/>
    <cellStyle name="Comma 7 2 4 6 3 2" xfId="25294" xr:uid="{4C8EBD85-A6AD-4ADE-BC15-7F5A3CC54073}"/>
    <cellStyle name="Comma 7 2 4 6 3 2 2" xfId="56118" xr:uid="{6D4EBBE0-09EA-4168-B7F1-FE2FC872A512}"/>
    <cellStyle name="Comma 7 2 4 6 3 3" xfId="40708" xr:uid="{1ADF5CAB-72C1-4C7C-8CDA-E22728F7B35A}"/>
    <cellStyle name="Comma 7 2 4 6 4" xfId="17485" xr:uid="{E06C8315-C06B-4FB5-8B78-62B4F25A4B52}"/>
    <cellStyle name="Comma 7 2 4 6 4 2" xfId="48309" xr:uid="{2659AB0F-2631-4EE3-B4FD-A35FA23A7B1A}"/>
    <cellStyle name="Comma 7 2 4 6 5" xfId="32899" xr:uid="{F197CEEE-44E1-402D-B4FD-0ADDE88A3540}"/>
    <cellStyle name="Comma 7 2 4 7" xfId="3976" xr:uid="{D4BD170E-A3CD-4A5C-88D9-5780DA5BB965}"/>
    <cellStyle name="Comma 7 2 4 7 2" xfId="11787" xr:uid="{C671A490-A830-4EEB-885A-309FE6E5A6E7}"/>
    <cellStyle name="Comma 7 2 4 7 2 2" xfId="27198" xr:uid="{1FDCAEDD-93EC-475F-BC92-FC9344A24CF2}"/>
    <cellStyle name="Comma 7 2 4 7 2 2 2" xfId="58022" xr:uid="{9B426442-0459-43ED-8767-F9D8F85B6140}"/>
    <cellStyle name="Comma 7 2 4 7 2 3" xfId="42612" xr:uid="{82EDBEF5-3863-4F12-B1B1-BB13F057E5BB}"/>
    <cellStyle name="Comma 7 2 4 7 3" xfId="19389" xr:uid="{075FD66E-2A07-4168-98C4-9D0343C238DC}"/>
    <cellStyle name="Comma 7 2 4 7 3 2" xfId="50213" xr:uid="{76BF67F1-7CB9-454E-90C8-EFEFB9245044}"/>
    <cellStyle name="Comma 7 2 4 7 4" xfId="34803" xr:uid="{F85A3975-07F3-45D7-A30D-018C45DD3450}"/>
    <cellStyle name="Comma 7 2 4 8" xfId="7984" xr:uid="{F23651D4-9769-4467-8165-072B375AF25F}"/>
    <cellStyle name="Comma 7 2 4 8 2" xfId="23395" xr:uid="{A8010070-94D7-4E1E-BB4C-2DAF6C2271DA}"/>
    <cellStyle name="Comma 7 2 4 8 2 2" xfId="54219" xr:uid="{4F9F04A8-AB61-4A33-B5AB-89D2AE9F5A8E}"/>
    <cellStyle name="Comma 7 2 4 8 3" xfId="38809" xr:uid="{7D22CA98-FE2F-46BF-88D3-B1EFE4CF9EBE}"/>
    <cellStyle name="Comma 7 2 4 9" xfId="7775" xr:uid="{B0798C25-2ED0-488A-B242-3C1B4F84CB3F}"/>
    <cellStyle name="Comma 7 2 4 9 2" xfId="23186" xr:uid="{FF1F2902-2214-4A4D-BE5A-7BD36A37459E}"/>
    <cellStyle name="Comma 7 2 4 9 2 2" xfId="54010" xr:uid="{E0A3CCAE-DF01-48C3-9C13-F90EBE82E303}"/>
    <cellStyle name="Comma 7 2 4 9 3" xfId="38600" xr:uid="{1E4423EF-E3ED-4F4B-9D19-24F8138A6AF7}"/>
    <cellStyle name="Comma 7 2 5" xfId="550" xr:uid="{7441ECE7-4552-4D5E-A1F2-3881913022A5}"/>
    <cellStyle name="Comma 7 2 5 2" xfId="1183" xr:uid="{AB3E9637-86E4-415D-B904-37B80391EFE6}"/>
    <cellStyle name="Comma 7 2 5 2 2" xfId="3082" xr:uid="{9D6C67E3-C850-4F1B-8D0E-7A265B8E6DF5}"/>
    <cellStyle name="Comma 7 2 5 2 2 2" xfId="6885" xr:uid="{C8146D08-B241-4FE2-A351-FF603466D33F}"/>
    <cellStyle name="Comma 7 2 5 2 2 2 2" xfId="14696" xr:uid="{B15A1079-06E4-4423-AA3D-1C3A0BFD6391}"/>
    <cellStyle name="Comma 7 2 5 2 2 2 2 2" xfId="30107" xr:uid="{7F9BBF28-3CDE-43D0-BA69-A2F4AFE45CDB}"/>
    <cellStyle name="Comma 7 2 5 2 2 2 2 2 2" xfId="60931" xr:uid="{D9CC30B2-A9E4-424E-A399-C5976D5DD643}"/>
    <cellStyle name="Comma 7 2 5 2 2 2 2 3" xfId="45521" xr:uid="{046A475C-83D7-480F-AB5A-702AE95F2F2D}"/>
    <cellStyle name="Comma 7 2 5 2 2 2 3" xfId="22298" xr:uid="{CAFD8B87-ABB4-4F05-8E2F-19E9A15B81EE}"/>
    <cellStyle name="Comma 7 2 5 2 2 2 3 2" xfId="53122" xr:uid="{A4CCEA7F-CFE4-4122-9088-E48F5054674C}"/>
    <cellStyle name="Comma 7 2 5 2 2 2 4" xfId="37712" xr:uid="{183BE588-5C2A-480C-919F-2A94662D7D2E}"/>
    <cellStyle name="Comma 7 2 5 2 2 3" xfId="10893" xr:uid="{54F7082D-87BD-4589-8132-EAA98BF83DF4}"/>
    <cellStyle name="Comma 7 2 5 2 2 3 2" xfId="26304" xr:uid="{709C140F-B3C0-49FC-938C-F444B18A31F6}"/>
    <cellStyle name="Comma 7 2 5 2 2 3 2 2" xfId="57128" xr:uid="{C4659673-3CBD-473C-8C62-27BFB80F01A3}"/>
    <cellStyle name="Comma 7 2 5 2 2 3 3" xfId="41718" xr:uid="{2B3934F3-CE48-48ED-B5FC-E67799813424}"/>
    <cellStyle name="Comma 7 2 5 2 2 4" xfId="18495" xr:uid="{139B0B10-EC7E-4BF6-AA19-5E133D4A34AC}"/>
    <cellStyle name="Comma 7 2 5 2 2 4 2" xfId="49319" xr:uid="{2BC20D67-ECBF-44B0-9EAF-D9E573307F64}"/>
    <cellStyle name="Comma 7 2 5 2 2 5" xfId="33909" xr:uid="{9271708D-D78C-4224-8B10-882B4FF2A170}"/>
    <cellStyle name="Comma 7 2 5 2 3" xfId="4986" xr:uid="{CA4E7A9A-F739-4280-851D-E03673C65914}"/>
    <cellStyle name="Comma 7 2 5 2 3 2" xfId="12797" xr:uid="{E08BE2F6-848B-4F19-B844-4FEF5DFF6C5E}"/>
    <cellStyle name="Comma 7 2 5 2 3 2 2" xfId="28208" xr:uid="{DD09ECFD-7D70-4F55-A99F-45059483EFEF}"/>
    <cellStyle name="Comma 7 2 5 2 3 2 2 2" xfId="59032" xr:uid="{05DD9CFE-2875-4A71-A811-C1B368D9ECFE}"/>
    <cellStyle name="Comma 7 2 5 2 3 2 3" xfId="43622" xr:uid="{127A6FA8-4178-4EFE-960E-4A801CC568D9}"/>
    <cellStyle name="Comma 7 2 5 2 3 3" xfId="20399" xr:uid="{DBD705A6-BEDE-4304-AB48-18DA6ED07BE2}"/>
    <cellStyle name="Comma 7 2 5 2 3 3 2" xfId="51223" xr:uid="{43D10C0F-BB2C-4711-990D-7FF329BFF673}"/>
    <cellStyle name="Comma 7 2 5 2 3 4" xfId="35813" xr:uid="{039EF038-4505-499B-BC3B-B5058D9F6CD6}"/>
    <cellStyle name="Comma 7 2 5 2 4" xfId="8994" xr:uid="{34EE9C6C-F0D1-4EF6-95B4-FE812F50CE47}"/>
    <cellStyle name="Comma 7 2 5 2 4 2" xfId="24405" xr:uid="{36C0C8A4-4C32-4BCC-A241-4F0CA7F76E34}"/>
    <cellStyle name="Comma 7 2 5 2 4 2 2" xfId="55229" xr:uid="{AF90E025-D229-447B-91F7-D672CA4DB32D}"/>
    <cellStyle name="Comma 7 2 5 2 4 3" xfId="39819" xr:uid="{0BBC1262-9286-4895-A857-838639FC25B2}"/>
    <cellStyle name="Comma 7 2 5 2 5" xfId="16596" xr:uid="{44DE7AA6-FE7E-47F8-AC13-61BE290E38B4}"/>
    <cellStyle name="Comma 7 2 5 2 5 2" xfId="47420" xr:uid="{4FEF7974-6CDE-4854-BFF6-6B7E62F7F986}"/>
    <cellStyle name="Comma 7 2 5 2 6" xfId="32010" xr:uid="{BA08EB57-410B-43DF-936C-21A4DF8FA9DB}"/>
    <cellStyle name="Comma 7 2 5 3" xfId="1816" xr:uid="{01C8CD40-77DF-4012-A8EE-6A272DB924A2}"/>
    <cellStyle name="Comma 7 2 5 3 2" xfId="3715" xr:uid="{9275AE87-B4F4-431E-BABC-08780ABD95CE}"/>
    <cellStyle name="Comma 7 2 5 3 2 2" xfId="7518" xr:uid="{8A9A1093-B4F3-405E-B72E-12230BC523F8}"/>
    <cellStyle name="Comma 7 2 5 3 2 2 2" xfId="15329" xr:uid="{58CB602D-C64D-45F1-A875-9913876FB52C}"/>
    <cellStyle name="Comma 7 2 5 3 2 2 2 2" xfId="30740" xr:uid="{319C1B2B-4EAF-4CA6-86B8-52D505B616CE}"/>
    <cellStyle name="Comma 7 2 5 3 2 2 2 2 2" xfId="61564" xr:uid="{610A7B4C-1C83-4404-93AD-CC6E132C3EC8}"/>
    <cellStyle name="Comma 7 2 5 3 2 2 2 3" xfId="46154" xr:uid="{D0F0052D-38F1-4656-BA9F-A46E68A45068}"/>
    <cellStyle name="Comma 7 2 5 3 2 2 3" xfId="22931" xr:uid="{CE333D77-9E25-49BD-9D17-0BC232C90DFB}"/>
    <cellStyle name="Comma 7 2 5 3 2 2 3 2" xfId="53755" xr:uid="{F8416F22-0800-4BD0-99D1-C513B7C47D70}"/>
    <cellStyle name="Comma 7 2 5 3 2 2 4" xfId="38345" xr:uid="{1D98808D-5C87-4766-9F33-59A8D673C616}"/>
    <cellStyle name="Comma 7 2 5 3 2 3" xfId="11526" xr:uid="{CB4D54B8-4E5D-469C-BDF5-D4FBC2296732}"/>
    <cellStyle name="Comma 7 2 5 3 2 3 2" xfId="26937" xr:uid="{F203E0EF-2BCA-4CDF-9346-5D5523E3A6E6}"/>
    <cellStyle name="Comma 7 2 5 3 2 3 2 2" xfId="57761" xr:uid="{22452356-C01D-4675-A9B5-86FAC36E72F6}"/>
    <cellStyle name="Comma 7 2 5 3 2 3 3" xfId="42351" xr:uid="{8E801388-1849-4782-A9B1-549F4D661D5D}"/>
    <cellStyle name="Comma 7 2 5 3 2 4" xfId="19128" xr:uid="{E94760E6-E75A-42C9-B6C8-2D52053348B8}"/>
    <cellStyle name="Comma 7 2 5 3 2 4 2" xfId="49952" xr:uid="{A863728A-B3D2-41B2-8F4E-9323141C3E2F}"/>
    <cellStyle name="Comma 7 2 5 3 2 5" xfId="34542" xr:uid="{3382E7F0-31CF-405C-9950-48FECD2E9AD5}"/>
    <cellStyle name="Comma 7 2 5 3 3" xfId="5619" xr:uid="{BB5502E3-E164-4BBA-A821-FB3CEA982129}"/>
    <cellStyle name="Comma 7 2 5 3 3 2" xfId="13430" xr:uid="{257FDD8B-3021-4E52-8E41-511E19282FC7}"/>
    <cellStyle name="Comma 7 2 5 3 3 2 2" xfId="28841" xr:uid="{17BB4031-DE96-456A-B98E-0F4B68345748}"/>
    <cellStyle name="Comma 7 2 5 3 3 2 2 2" xfId="59665" xr:uid="{01DABD79-E49E-452E-BD1A-E0B7C5DF8893}"/>
    <cellStyle name="Comma 7 2 5 3 3 2 3" xfId="44255" xr:uid="{CA5E0285-E32A-47BA-A43B-B856AE92E597}"/>
    <cellStyle name="Comma 7 2 5 3 3 3" xfId="21032" xr:uid="{AA909653-DE15-4480-9692-CADB2CF09326}"/>
    <cellStyle name="Comma 7 2 5 3 3 3 2" xfId="51856" xr:uid="{9FEFB58D-B992-4BEB-913F-EB470BF15562}"/>
    <cellStyle name="Comma 7 2 5 3 3 4" xfId="36446" xr:uid="{C417FB6D-0CB1-4CAF-9143-E2B78D0017F0}"/>
    <cellStyle name="Comma 7 2 5 3 4" xfId="9627" xr:uid="{4DD83853-4B00-433B-A24B-801346DC90C8}"/>
    <cellStyle name="Comma 7 2 5 3 4 2" xfId="25038" xr:uid="{659AA4CD-1E32-4274-AC52-64D2898A79B8}"/>
    <cellStyle name="Comma 7 2 5 3 4 2 2" xfId="55862" xr:uid="{926A4822-0A2C-4F72-8CD4-7C2DC5060309}"/>
    <cellStyle name="Comma 7 2 5 3 4 3" xfId="40452" xr:uid="{18F5BE3D-C3F4-4023-B53E-502BCB23EBDD}"/>
    <cellStyle name="Comma 7 2 5 3 5" xfId="17229" xr:uid="{F2D8CECD-F96C-4FBA-ADBE-28A15F06CB71}"/>
    <cellStyle name="Comma 7 2 5 3 5 2" xfId="48053" xr:uid="{C815786D-A76E-4C73-857A-E24BC981AA96}"/>
    <cellStyle name="Comma 7 2 5 3 6" xfId="32643" xr:uid="{9C2A1DBF-D891-40FB-8A19-1810DAD8DED2}"/>
    <cellStyle name="Comma 7 2 5 4" xfId="2449" xr:uid="{DBB9F3D9-2BBA-4A0B-AF56-973FDD39E22B}"/>
    <cellStyle name="Comma 7 2 5 4 2" xfId="6252" xr:uid="{5A2981EE-7663-4D72-8C25-E609E094B211}"/>
    <cellStyle name="Comma 7 2 5 4 2 2" xfId="14063" xr:uid="{E0AE748A-995E-48A8-AEA4-B88CE8EBB38F}"/>
    <cellStyle name="Comma 7 2 5 4 2 2 2" xfId="29474" xr:uid="{72C0A60C-A8C5-4B2D-BB69-53A0C1A1CF7B}"/>
    <cellStyle name="Comma 7 2 5 4 2 2 2 2" xfId="60298" xr:uid="{8A40B551-0211-4E48-97DC-7F0ADCB0BC1E}"/>
    <cellStyle name="Comma 7 2 5 4 2 2 3" xfId="44888" xr:uid="{39FC3F3F-3366-4783-9D98-D8EB927AA005}"/>
    <cellStyle name="Comma 7 2 5 4 2 3" xfId="21665" xr:uid="{E786C409-DBFD-4813-9F3E-1AC9C121F9B6}"/>
    <cellStyle name="Comma 7 2 5 4 2 3 2" xfId="52489" xr:uid="{95075C1C-0651-47BA-8249-8B7308251214}"/>
    <cellStyle name="Comma 7 2 5 4 2 4" xfId="37079" xr:uid="{2EE8C9F2-CC0A-4852-9BC0-4E2326DEE842}"/>
    <cellStyle name="Comma 7 2 5 4 3" xfId="10260" xr:uid="{F9F5F5F9-F04B-484A-88B1-3B1D2ABB4B88}"/>
    <cellStyle name="Comma 7 2 5 4 3 2" xfId="25671" xr:uid="{84635D5F-67D2-4D9F-99CB-4CCCBFAFCD90}"/>
    <cellStyle name="Comma 7 2 5 4 3 2 2" xfId="56495" xr:uid="{304BBF9B-F3D2-480F-9765-3F55EFD4E15A}"/>
    <cellStyle name="Comma 7 2 5 4 3 3" xfId="41085" xr:uid="{ABE2D6A2-4FAF-4946-AABC-45CD96D140A9}"/>
    <cellStyle name="Comma 7 2 5 4 4" xfId="17862" xr:uid="{67CB80B1-F4BA-44DD-971F-E33E0E5446F9}"/>
    <cellStyle name="Comma 7 2 5 4 4 2" xfId="48686" xr:uid="{E5C41B0F-D651-4A95-B421-8A45E2FE23DE}"/>
    <cellStyle name="Comma 7 2 5 4 5" xfId="33276" xr:uid="{CCC981A5-AD39-412E-A060-B3E4C845D3E1}"/>
    <cellStyle name="Comma 7 2 5 5" xfId="4353" xr:uid="{1EA77F32-8FE1-4D77-84B0-0CED39DA8D53}"/>
    <cellStyle name="Comma 7 2 5 5 2" xfId="12164" xr:uid="{870142DF-3EA9-48D7-BB7D-013BDE3DBC34}"/>
    <cellStyle name="Comma 7 2 5 5 2 2" xfId="27575" xr:uid="{9DB8FBA6-C17A-495E-BCE2-52EB9CBFF4D2}"/>
    <cellStyle name="Comma 7 2 5 5 2 2 2" xfId="58399" xr:uid="{7BDFF9AE-FDBA-4437-8A21-A66BDAA3BBE6}"/>
    <cellStyle name="Comma 7 2 5 5 2 3" xfId="42989" xr:uid="{76066667-4921-46CE-832B-558F3F991018}"/>
    <cellStyle name="Comma 7 2 5 5 3" xfId="19766" xr:uid="{1C0C80F7-9D31-4832-AA5E-5920D12C5004}"/>
    <cellStyle name="Comma 7 2 5 5 3 2" xfId="50590" xr:uid="{8185D6A8-C3F3-4D52-8A5B-3C705DD041D9}"/>
    <cellStyle name="Comma 7 2 5 5 4" xfId="35180" xr:uid="{B7F44152-2B01-4144-ABE0-62E2FCEE21A1}"/>
    <cellStyle name="Comma 7 2 5 6" xfId="8361" xr:uid="{27B0CE49-8349-4764-9093-001776D05DEB}"/>
    <cellStyle name="Comma 7 2 5 6 2" xfId="23772" xr:uid="{DB850DC4-D6BA-4A78-85BE-AB3DB0691B51}"/>
    <cellStyle name="Comma 7 2 5 6 2 2" xfId="54596" xr:uid="{61936ECE-3BB9-4ED6-811D-F4DC0C0795B4}"/>
    <cellStyle name="Comma 7 2 5 6 3" xfId="39186" xr:uid="{04DC5587-D08C-4CB8-B887-05DE2A9936E0}"/>
    <cellStyle name="Comma 7 2 5 7" xfId="15963" xr:uid="{F536B87D-897A-4FF8-BE9E-D4A03375F0A4}"/>
    <cellStyle name="Comma 7 2 5 7 2" xfId="46787" xr:uid="{E245E174-3414-4F0C-8A86-B79C836BD9A9}"/>
    <cellStyle name="Comma 7 2 5 8" xfId="31377" xr:uid="{1DE69688-BB1E-4FC5-9D19-0408EBDE28D6}"/>
    <cellStyle name="Comma 7 2 6" xfId="341" xr:uid="{52D83756-3C97-4BC6-8C1F-DC2966588824}"/>
    <cellStyle name="Comma 7 2 6 2" xfId="974" xr:uid="{58B1CAF7-9EFB-4FD3-9CF5-96418F2E1A3F}"/>
    <cellStyle name="Comma 7 2 6 2 2" xfId="2873" xr:uid="{AA854AFF-0AE2-49A2-80EE-71A817D6A12E}"/>
    <cellStyle name="Comma 7 2 6 2 2 2" xfId="6676" xr:uid="{72660525-CB47-46B5-B0E0-C8D8E6352F33}"/>
    <cellStyle name="Comma 7 2 6 2 2 2 2" xfId="14487" xr:uid="{72D01816-3968-4DB2-83DF-B0C80AED2CE4}"/>
    <cellStyle name="Comma 7 2 6 2 2 2 2 2" xfId="29898" xr:uid="{A8B0EF18-F841-4B5F-B27F-D395EB28524A}"/>
    <cellStyle name="Comma 7 2 6 2 2 2 2 2 2" xfId="60722" xr:uid="{3E555365-9E06-4D17-94B1-E60AA32CCC28}"/>
    <cellStyle name="Comma 7 2 6 2 2 2 2 3" xfId="45312" xr:uid="{F3053651-BFBC-47B6-A83F-EC431DF74F61}"/>
    <cellStyle name="Comma 7 2 6 2 2 2 3" xfId="22089" xr:uid="{CBC3388A-59FF-46E6-9448-F102A26CF811}"/>
    <cellStyle name="Comma 7 2 6 2 2 2 3 2" xfId="52913" xr:uid="{DE0C81EE-26E5-40B1-86EA-B629881699F0}"/>
    <cellStyle name="Comma 7 2 6 2 2 2 4" xfId="37503" xr:uid="{DB7F7AA5-537F-4AC2-B620-ECBA76798B71}"/>
    <cellStyle name="Comma 7 2 6 2 2 3" xfId="10684" xr:uid="{34B28BFF-668B-4F1C-AEE6-52F48EFDDC26}"/>
    <cellStyle name="Comma 7 2 6 2 2 3 2" xfId="26095" xr:uid="{6E600455-DC38-4915-843D-0CD20B8456A8}"/>
    <cellStyle name="Comma 7 2 6 2 2 3 2 2" xfId="56919" xr:uid="{F60A7DF7-419D-423A-A059-87BA621B2CF7}"/>
    <cellStyle name="Comma 7 2 6 2 2 3 3" xfId="41509" xr:uid="{D6509605-015B-4A57-AE6B-A73D4492904A}"/>
    <cellStyle name="Comma 7 2 6 2 2 4" xfId="18286" xr:uid="{43948BC4-88FF-4F1F-AA23-F142F4B1AE0F}"/>
    <cellStyle name="Comma 7 2 6 2 2 4 2" xfId="49110" xr:uid="{3070C8D5-40F4-44A4-84D7-B7F0DC120FD9}"/>
    <cellStyle name="Comma 7 2 6 2 2 5" xfId="33700" xr:uid="{E1667DF8-8E09-4558-AFED-8D7CED6984F8}"/>
    <cellStyle name="Comma 7 2 6 2 3" xfId="4777" xr:uid="{E85BC39B-95A1-45EC-84CC-8F256EAB026D}"/>
    <cellStyle name="Comma 7 2 6 2 3 2" xfId="12588" xr:uid="{50FC9507-CAA3-4E8C-AF62-7B9E2589FEF2}"/>
    <cellStyle name="Comma 7 2 6 2 3 2 2" xfId="27999" xr:uid="{83DC84FA-2DA1-4926-AE82-0DCE2852132B}"/>
    <cellStyle name="Comma 7 2 6 2 3 2 2 2" xfId="58823" xr:uid="{261989A8-81AE-4ED8-A605-5FDCA5003AEC}"/>
    <cellStyle name="Comma 7 2 6 2 3 2 3" xfId="43413" xr:uid="{80874CA2-62ED-44B3-954A-469487676467}"/>
    <cellStyle name="Comma 7 2 6 2 3 3" xfId="20190" xr:uid="{9E47AB0B-30C6-4140-87BE-11769A6A58E6}"/>
    <cellStyle name="Comma 7 2 6 2 3 3 2" xfId="51014" xr:uid="{4E5D8BED-053F-49F9-9964-62B93D358E48}"/>
    <cellStyle name="Comma 7 2 6 2 3 4" xfId="35604" xr:uid="{51F6D6C8-D3E5-4A56-98A3-A03429E54C71}"/>
    <cellStyle name="Comma 7 2 6 2 4" xfId="8785" xr:uid="{0C5B352C-62EA-4DE1-9377-943AC21C445C}"/>
    <cellStyle name="Comma 7 2 6 2 4 2" xfId="24196" xr:uid="{53F75317-F5CB-414B-8F92-60845B94AE0F}"/>
    <cellStyle name="Comma 7 2 6 2 4 2 2" xfId="55020" xr:uid="{991AB749-9465-4724-9394-CB6935109EE9}"/>
    <cellStyle name="Comma 7 2 6 2 4 3" xfId="39610" xr:uid="{DDF0F25A-7F3E-4E10-AB39-61DCD548244C}"/>
    <cellStyle name="Comma 7 2 6 2 5" xfId="16387" xr:uid="{ECE2CAB6-6B5C-471D-826F-B3514A53587B}"/>
    <cellStyle name="Comma 7 2 6 2 5 2" xfId="47211" xr:uid="{BD4C8BDB-07F5-4F1C-A617-1BD6A2F3D28A}"/>
    <cellStyle name="Comma 7 2 6 2 6" xfId="31801" xr:uid="{0A2571E5-E0C4-4DB5-B271-D45977D0472E}"/>
    <cellStyle name="Comma 7 2 6 3" xfId="1607" xr:uid="{7C87CB31-4F0A-4D9B-AB14-A9AEC84B4DF0}"/>
    <cellStyle name="Comma 7 2 6 3 2" xfId="3506" xr:uid="{CA1EBBA5-9E04-48FF-B816-48F51DCD214C}"/>
    <cellStyle name="Comma 7 2 6 3 2 2" xfId="7309" xr:uid="{DA0418B4-0AE4-4EF5-84F1-E2044C618024}"/>
    <cellStyle name="Comma 7 2 6 3 2 2 2" xfId="15120" xr:uid="{87F8C2AA-D7EE-4D60-9B6B-08530AD23B44}"/>
    <cellStyle name="Comma 7 2 6 3 2 2 2 2" xfId="30531" xr:uid="{2C27D446-DBEE-4F5C-BDEF-80582EAD54B5}"/>
    <cellStyle name="Comma 7 2 6 3 2 2 2 2 2" xfId="61355" xr:uid="{8B35A2B0-A272-4804-AF3F-B522AFAE8579}"/>
    <cellStyle name="Comma 7 2 6 3 2 2 2 3" xfId="45945" xr:uid="{53D01B48-22F0-4ABA-81FE-7053AAEF3A41}"/>
    <cellStyle name="Comma 7 2 6 3 2 2 3" xfId="22722" xr:uid="{F72B60B2-AA6B-4A03-B509-73AB375103D2}"/>
    <cellStyle name="Comma 7 2 6 3 2 2 3 2" xfId="53546" xr:uid="{6C4780A8-4744-4C07-926B-2199050F3295}"/>
    <cellStyle name="Comma 7 2 6 3 2 2 4" xfId="38136" xr:uid="{C2078129-B2C0-4EFA-AF9B-1A0030789FE3}"/>
    <cellStyle name="Comma 7 2 6 3 2 3" xfId="11317" xr:uid="{8A207F37-C4A3-434A-BAE1-338ED8AD6180}"/>
    <cellStyle name="Comma 7 2 6 3 2 3 2" xfId="26728" xr:uid="{42FE60D5-C5CE-4D88-841D-6B2E07AD4AEB}"/>
    <cellStyle name="Comma 7 2 6 3 2 3 2 2" xfId="57552" xr:uid="{5259AB13-E29F-495F-88C7-631149D24547}"/>
    <cellStyle name="Comma 7 2 6 3 2 3 3" xfId="42142" xr:uid="{43675DDE-0D31-492A-85C9-07E73FDF8B5A}"/>
    <cellStyle name="Comma 7 2 6 3 2 4" xfId="18919" xr:uid="{D593F700-9F9D-4B0D-AC8E-3D5DE6795491}"/>
    <cellStyle name="Comma 7 2 6 3 2 4 2" xfId="49743" xr:uid="{02EDCE10-D93F-40D4-9384-5E3E2290467E}"/>
    <cellStyle name="Comma 7 2 6 3 2 5" xfId="34333" xr:uid="{1CE25966-1466-457C-9A8A-043CF8EE369A}"/>
    <cellStyle name="Comma 7 2 6 3 3" xfId="5410" xr:uid="{4406E66E-6238-49E0-BC5C-D9A25CB8A71E}"/>
    <cellStyle name="Comma 7 2 6 3 3 2" xfId="13221" xr:uid="{DE97EBC4-F48B-467D-A9E5-A17D145B6FB1}"/>
    <cellStyle name="Comma 7 2 6 3 3 2 2" xfId="28632" xr:uid="{9DA29C33-6A68-496E-8A1F-47D65212772F}"/>
    <cellStyle name="Comma 7 2 6 3 3 2 2 2" xfId="59456" xr:uid="{3185F571-0209-4C1E-8917-418E9AC30A9A}"/>
    <cellStyle name="Comma 7 2 6 3 3 2 3" xfId="44046" xr:uid="{EA4BDA5F-3FE0-4CB3-86C1-3C4F36C5D2EE}"/>
    <cellStyle name="Comma 7 2 6 3 3 3" xfId="20823" xr:uid="{FC55F055-43B3-4CE6-AD66-555C3AD586D8}"/>
    <cellStyle name="Comma 7 2 6 3 3 3 2" xfId="51647" xr:uid="{C7E6F204-3A0F-4C1A-91A0-77FB4834D032}"/>
    <cellStyle name="Comma 7 2 6 3 3 4" xfId="36237" xr:uid="{4C84DEED-CE8F-48F2-A5DA-1ACF05889FAC}"/>
    <cellStyle name="Comma 7 2 6 3 4" xfId="9418" xr:uid="{95A2999F-4AAB-4CBE-8480-167C4B7BED35}"/>
    <cellStyle name="Comma 7 2 6 3 4 2" xfId="24829" xr:uid="{31D91189-5406-4123-B12B-A668B9380025}"/>
    <cellStyle name="Comma 7 2 6 3 4 2 2" xfId="55653" xr:uid="{D08984ED-BD95-470D-97C6-84CE1728589A}"/>
    <cellStyle name="Comma 7 2 6 3 4 3" xfId="40243" xr:uid="{B838B504-EEBB-46D3-A154-D9CD877DBA3F}"/>
    <cellStyle name="Comma 7 2 6 3 5" xfId="17020" xr:uid="{510C5394-67F4-44E1-8D72-6D0930FC2848}"/>
    <cellStyle name="Comma 7 2 6 3 5 2" xfId="47844" xr:uid="{C1DAF59D-66CA-402C-A2BB-C7A4916425A8}"/>
    <cellStyle name="Comma 7 2 6 3 6" xfId="32434" xr:uid="{F897D9B3-ED05-48BE-A325-005F2836039B}"/>
    <cellStyle name="Comma 7 2 6 4" xfId="2240" xr:uid="{18CBC2A6-5AA2-432B-8B12-431C8A660F6B}"/>
    <cellStyle name="Comma 7 2 6 4 2" xfId="6043" xr:uid="{5DE24A8B-6FD9-40D2-AE0D-F8362FF11A6A}"/>
    <cellStyle name="Comma 7 2 6 4 2 2" xfId="13854" xr:uid="{7F67DE17-FB7A-4594-A22B-B202E9DD61B5}"/>
    <cellStyle name="Comma 7 2 6 4 2 2 2" xfId="29265" xr:uid="{8778A7FB-B912-40EF-AEAF-B9E7EDB81FDB}"/>
    <cellStyle name="Comma 7 2 6 4 2 2 2 2" xfId="60089" xr:uid="{F1DBFC64-8CB5-42FD-B4FC-AB7A2B86A907}"/>
    <cellStyle name="Comma 7 2 6 4 2 2 3" xfId="44679" xr:uid="{A8DECE5B-13F1-4083-AD64-A11662C31E22}"/>
    <cellStyle name="Comma 7 2 6 4 2 3" xfId="21456" xr:uid="{D9C5C9C9-D0BA-4BCF-8211-80B7D3FE3886}"/>
    <cellStyle name="Comma 7 2 6 4 2 3 2" xfId="52280" xr:uid="{199BBC2D-3212-4C68-9AF3-61F4D639B714}"/>
    <cellStyle name="Comma 7 2 6 4 2 4" xfId="36870" xr:uid="{AE9B4D48-1682-4B04-965E-FBE98281F488}"/>
    <cellStyle name="Comma 7 2 6 4 3" xfId="10051" xr:uid="{E0AE30E8-939F-4C67-8206-73E234FB954D}"/>
    <cellStyle name="Comma 7 2 6 4 3 2" xfId="25462" xr:uid="{CFB31810-A0E2-4B1A-B0E3-477153819BFD}"/>
    <cellStyle name="Comma 7 2 6 4 3 2 2" xfId="56286" xr:uid="{ED434AE6-A2EB-43EC-9430-A43D60E8D6CE}"/>
    <cellStyle name="Comma 7 2 6 4 3 3" xfId="40876" xr:uid="{63AE982C-96C0-4AE9-9012-3730A194D194}"/>
    <cellStyle name="Comma 7 2 6 4 4" xfId="17653" xr:uid="{1BC7027C-A604-44AD-B1AC-113AA5B57478}"/>
    <cellStyle name="Comma 7 2 6 4 4 2" xfId="48477" xr:uid="{A1C924D3-ED28-4CF6-BEAD-95F7E305EB83}"/>
    <cellStyle name="Comma 7 2 6 4 5" xfId="33067" xr:uid="{1A24FAD5-790F-44C4-A36D-B32B3CF595D9}"/>
    <cellStyle name="Comma 7 2 6 5" xfId="4144" xr:uid="{34F4B502-DFBC-445C-8C12-FAEED1590053}"/>
    <cellStyle name="Comma 7 2 6 5 2" xfId="11955" xr:uid="{F2E53057-8459-49A1-856A-8F7414E4A2AF}"/>
    <cellStyle name="Comma 7 2 6 5 2 2" xfId="27366" xr:uid="{F9A492AC-2D1B-4A1F-9D10-33B57E580182}"/>
    <cellStyle name="Comma 7 2 6 5 2 2 2" xfId="58190" xr:uid="{6068410D-3D60-4B64-B1F2-8A0BC71C1AF2}"/>
    <cellStyle name="Comma 7 2 6 5 2 3" xfId="42780" xr:uid="{DDF3A8D9-09A7-4460-825D-64D692072454}"/>
    <cellStyle name="Comma 7 2 6 5 3" xfId="19557" xr:uid="{26D152F9-6553-4662-835C-37C5BFE8C561}"/>
    <cellStyle name="Comma 7 2 6 5 3 2" xfId="50381" xr:uid="{67B776DD-7851-4D7A-BDC6-68F62623CBA2}"/>
    <cellStyle name="Comma 7 2 6 5 4" xfId="34971" xr:uid="{48112550-DA2D-4770-9E78-9BBFFEAFB8C7}"/>
    <cellStyle name="Comma 7 2 6 6" xfId="8152" xr:uid="{8A6382EE-7F64-461C-847D-3EB0371AF177}"/>
    <cellStyle name="Comma 7 2 6 6 2" xfId="23563" xr:uid="{259EB7AF-EED1-4F55-8B1C-CB015054BA55}"/>
    <cellStyle name="Comma 7 2 6 6 2 2" xfId="54387" xr:uid="{ACB7EDC2-97FE-488E-AA48-34673B592394}"/>
    <cellStyle name="Comma 7 2 6 6 3" xfId="38977" xr:uid="{F3A05FBE-B7D5-4050-8D11-317D8738CF0C}"/>
    <cellStyle name="Comma 7 2 6 7" xfId="15754" xr:uid="{8816D804-4F0E-4148-BE9F-25461104B463}"/>
    <cellStyle name="Comma 7 2 6 7 2" xfId="46578" xr:uid="{1A2FE13F-8313-426B-B430-BA5E0E1912A1}"/>
    <cellStyle name="Comma 7 2 6 8" xfId="31168" xr:uid="{7046904F-A831-4D7A-8111-4348A5845C73}"/>
    <cellStyle name="Comma 7 2 7" xfId="761" xr:uid="{CB728420-3933-4601-92B6-214A4B3C7990}"/>
    <cellStyle name="Comma 7 2 7 2" xfId="2660" xr:uid="{55FA814A-B482-4CFB-A27C-2ED273EBAA96}"/>
    <cellStyle name="Comma 7 2 7 2 2" xfId="6463" xr:uid="{FA840F3E-0CFE-448E-9E00-4A8295FDDA35}"/>
    <cellStyle name="Comma 7 2 7 2 2 2" xfId="14274" xr:uid="{22AB4F74-2B15-44A2-ADBC-ADD187310231}"/>
    <cellStyle name="Comma 7 2 7 2 2 2 2" xfId="29685" xr:uid="{8C1EF77E-29E4-4BA2-9001-BB28C05EABB9}"/>
    <cellStyle name="Comma 7 2 7 2 2 2 2 2" xfId="60509" xr:uid="{D894F091-85D7-4B36-8F4C-B5DDCC16DA30}"/>
    <cellStyle name="Comma 7 2 7 2 2 2 3" xfId="45099" xr:uid="{8B9D90A1-0958-4A64-8040-68960F960225}"/>
    <cellStyle name="Comma 7 2 7 2 2 3" xfId="21876" xr:uid="{59F3C4AF-056F-41D4-B155-8244E00EA77C}"/>
    <cellStyle name="Comma 7 2 7 2 2 3 2" xfId="52700" xr:uid="{5F1DA105-13FF-4D0D-ACFA-9FFA98866111}"/>
    <cellStyle name="Comma 7 2 7 2 2 4" xfId="37290" xr:uid="{DAA17768-C4C9-4011-B335-C49F1DECEA60}"/>
    <cellStyle name="Comma 7 2 7 2 3" xfId="10471" xr:uid="{C7549961-2B22-43E7-86F1-081936067E00}"/>
    <cellStyle name="Comma 7 2 7 2 3 2" xfId="25882" xr:uid="{43443EF9-6A06-4F69-9CC0-7EC2DCDC588A}"/>
    <cellStyle name="Comma 7 2 7 2 3 2 2" xfId="56706" xr:uid="{4C6D6283-66BA-4D8F-8658-20C1B5F6B2FF}"/>
    <cellStyle name="Comma 7 2 7 2 3 3" xfId="41296" xr:uid="{0B6395F6-CA96-4464-A261-FFDB1A469E8F}"/>
    <cellStyle name="Comma 7 2 7 2 4" xfId="18073" xr:uid="{E7DFE025-6565-4B33-85EE-A4381B835423}"/>
    <cellStyle name="Comma 7 2 7 2 4 2" xfId="48897" xr:uid="{63D7DBBA-7905-4ADA-B6D8-58D93CA432DC}"/>
    <cellStyle name="Comma 7 2 7 2 5" xfId="33487" xr:uid="{80FF2546-FF08-4B98-8900-A5FF6A491807}"/>
    <cellStyle name="Comma 7 2 7 3" xfId="4564" xr:uid="{D18E7E36-5C8C-451C-B11F-785772AA9BF7}"/>
    <cellStyle name="Comma 7 2 7 3 2" xfId="12375" xr:uid="{6362227E-E342-4F01-9EC6-B677ABDE167C}"/>
    <cellStyle name="Comma 7 2 7 3 2 2" xfId="27786" xr:uid="{D1544E76-E1BF-45DB-AFCB-14C9C32A23D4}"/>
    <cellStyle name="Comma 7 2 7 3 2 2 2" xfId="58610" xr:uid="{27402215-BA72-4EA5-9F02-3413244AF384}"/>
    <cellStyle name="Comma 7 2 7 3 2 3" xfId="43200" xr:uid="{C470BE24-1206-4A6C-9C18-D62561C8E058}"/>
    <cellStyle name="Comma 7 2 7 3 3" xfId="19977" xr:uid="{A72546D6-3D91-4F0A-BF46-029D87F0B5E2}"/>
    <cellStyle name="Comma 7 2 7 3 3 2" xfId="50801" xr:uid="{4110564B-CF20-4738-9485-F3B6ACC7E497}"/>
    <cellStyle name="Comma 7 2 7 3 4" xfId="35391" xr:uid="{29959AB5-5E4D-409F-86E6-AB66B7183B12}"/>
    <cellStyle name="Comma 7 2 7 4" xfId="8572" xr:uid="{1895CA86-332B-4520-BE96-FDC0A1765E85}"/>
    <cellStyle name="Comma 7 2 7 4 2" xfId="23983" xr:uid="{88EDB3D8-CF5E-475C-A545-508697FE797A}"/>
    <cellStyle name="Comma 7 2 7 4 2 2" xfId="54807" xr:uid="{9B10A60E-8B4A-4FCC-9BE2-C42A6DF70FBE}"/>
    <cellStyle name="Comma 7 2 7 4 3" xfId="39397" xr:uid="{80C63899-DFFA-46DA-B0AA-97AE535C20CE}"/>
    <cellStyle name="Comma 7 2 7 5" xfId="16174" xr:uid="{FF66AC3A-887F-4D1B-8A2F-E08AB4404617}"/>
    <cellStyle name="Comma 7 2 7 5 2" xfId="46998" xr:uid="{806A5811-A11A-4288-AE18-DF752122EE36}"/>
    <cellStyle name="Comma 7 2 7 6" xfId="31588" xr:uid="{B97F8C73-E2BB-4BE5-A5E7-F33275F0440B}"/>
    <cellStyle name="Comma 7 2 8" xfId="1394" xr:uid="{68283F46-6965-486F-AC5C-B5FFD67A8E09}"/>
    <cellStyle name="Comma 7 2 8 2" xfId="3293" xr:uid="{F448EAC2-D41E-481D-8E9E-FAE72E295B29}"/>
    <cellStyle name="Comma 7 2 8 2 2" xfId="7096" xr:uid="{AA798FEA-63FF-4E58-A65B-0D06900B3904}"/>
    <cellStyle name="Comma 7 2 8 2 2 2" xfId="14907" xr:uid="{879638F9-03CD-42B3-96C4-D12E7B564960}"/>
    <cellStyle name="Comma 7 2 8 2 2 2 2" xfId="30318" xr:uid="{6174EA59-AE93-496F-84E0-A07649B82B67}"/>
    <cellStyle name="Comma 7 2 8 2 2 2 2 2" xfId="61142" xr:uid="{27750BAC-1AB2-43F1-B24E-F710ED6B58E9}"/>
    <cellStyle name="Comma 7 2 8 2 2 2 3" xfId="45732" xr:uid="{E9273B2C-C6C8-41F5-AD88-EE67D12A5F78}"/>
    <cellStyle name="Comma 7 2 8 2 2 3" xfId="22509" xr:uid="{D430DDF6-C995-49CB-86DB-2AFA0CC757B1}"/>
    <cellStyle name="Comma 7 2 8 2 2 3 2" xfId="53333" xr:uid="{FDD398D4-F573-411D-AC95-664B7F96D190}"/>
    <cellStyle name="Comma 7 2 8 2 2 4" xfId="37923" xr:uid="{543F7574-EEB0-42C3-8ACB-ABFE3D3A61EB}"/>
    <cellStyle name="Comma 7 2 8 2 3" xfId="11104" xr:uid="{ECA938F8-31F1-4D3E-94AE-DA73F99FB4C5}"/>
    <cellStyle name="Comma 7 2 8 2 3 2" xfId="26515" xr:uid="{B59F3A0F-DB53-47AE-8286-E8B1CED26926}"/>
    <cellStyle name="Comma 7 2 8 2 3 2 2" xfId="57339" xr:uid="{8B169499-7267-4882-AEDA-20DA2BCE6556}"/>
    <cellStyle name="Comma 7 2 8 2 3 3" xfId="41929" xr:uid="{7B124F4C-76A8-4E4C-A035-0B709B857310}"/>
    <cellStyle name="Comma 7 2 8 2 4" xfId="18706" xr:uid="{4DA5649A-B351-421F-803C-F58F6B1702D6}"/>
    <cellStyle name="Comma 7 2 8 2 4 2" xfId="49530" xr:uid="{2F3AE6CA-094D-4231-A2C8-1D71360EAF4A}"/>
    <cellStyle name="Comma 7 2 8 2 5" xfId="34120" xr:uid="{33650062-3526-485F-8FBF-021D218DD7CF}"/>
    <cellStyle name="Comma 7 2 8 3" xfId="5197" xr:uid="{89552F92-20D0-40E0-B321-57696BBEEEA4}"/>
    <cellStyle name="Comma 7 2 8 3 2" xfId="13008" xr:uid="{4D2F7D4A-294D-48E1-AE1A-2B1114943C5D}"/>
    <cellStyle name="Comma 7 2 8 3 2 2" xfId="28419" xr:uid="{3291656E-3FD4-4E2E-A8D8-99784FA2FA75}"/>
    <cellStyle name="Comma 7 2 8 3 2 2 2" xfId="59243" xr:uid="{E7B78AE7-E628-44EE-A165-51F409BD844F}"/>
    <cellStyle name="Comma 7 2 8 3 2 3" xfId="43833" xr:uid="{14D63C87-1B62-41C1-88E1-9AB828B1E5C1}"/>
    <cellStyle name="Comma 7 2 8 3 3" xfId="20610" xr:uid="{8DCEF0D4-BAAC-4382-AF89-FD4577D85F6F}"/>
    <cellStyle name="Comma 7 2 8 3 3 2" xfId="51434" xr:uid="{51A9266B-2650-4E6C-88E2-A48726DEB0D8}"/>
    <cellStyle name="Comma 7 2 8 3 4" xfId="36024" xr:uid="{9B03F752-D5D4-4D43-B41D-8D175E2E8765}"/>
    <cellStyle name="Comma 7 2 8 4" xfId="9205" xr:uid="{3B3000FF-54DA-4869-8626-CB6F4F62977D}"/>
    <cellStyle name="Comma 7 2 8 4 2" xfId="24616" xr:uid="{9B85A682-CBC5-4FB6-B7EB-E231A8E488E0}"/>
    <cellStyle name="Comma 7 2 8 4 2 2" xfId="55440" xr:uid="{F6345EB7-5D24-4EB5-844F-A035B81E69CC}"/>
    <cellStyle name="Comma 7 2 8 4 3" xfId="40030" xr:uid="{B05C9D48-7446-44FD-B6E0-5642277E0631}"/>
    <cellStyle name="Comma 7 2 8 5" xfId="16807" xr:uid="{4805B149-403D-41F9-A16E-96BF2830F1EE}"/>
    <cellStyle name="Comma 7 2 8 5 2" xfId="47631" xr:uid="{2FB2B777-C69D-48B9-B515-094AF912FA08}"/>
    <cellStyle name="Comma 7 2 8 6" xfId="32221" xr:uid="{167E7145-2C66-46D1-9EDB-2B276D4AFC8C}"/>
    <cellStyle name="Comma 7 2 9" xfId="2027" xr:uid="{C6F32381-59E5-480F-B156-3DCAD5F0ED14}"/>
    <cellStyle name="Comma 7 2 9 2" xfId="5830" xr:uid="{BC626BCA-0FA3-428D-9BB4-09BC72B724A7}"/>
    <cellStyle name="Comma 7 2 9 2 2" xfId="13641" xr:uid="{F66222B7-94EC-4914-8FDE-00D2ABE54516}"/>
    <cellStyle name="Comma 7 2 9 2 2 2" xfId="29052" xr:uid="{361A410A-97ED-43F5-A5DD-EE5535970BB8}"/>
    <cellStyle name="Comma 7 2 9 2 2 2 2" xfId="59876" xr:uid="{C0741E23-FC00-4852-8F94-7F4D2CDB12D4}"/>
    <cellStyle name="Comma 7 2 9 2 2 3" xfId="44466" xr:uid="{E366532C-F32B-4637-996F-47A3F14AEAB3}"/>
    <cellStyle name="Comma 7 2 9 2 3" xfId="21243" xr:uid="{94606775-2CB2-431E-83F0-BAD25711E4D1}"/>
    <cellStyle name="Comma 7 2 9 2 3 2" xfId="52067" xr:uid="{240C32CA-AF99-4437-9554-F5D39F75E398}"/>
    <cellStyle name="Comma 7 2 9 2 4" xfId="36657" xr:uid="{8E8342DA-16F6-46B7-A7E2-4D68A3359BD3}"/>
    <cellStyle name="Comma 7 2 9 3" xfId="9838" xr:uid="{36225B32-A258-4CF2-8275-4D835F69A4BB}"/>
    <cellStyle name="Comma 7 2 9 3 2" xfId="25249" xr:uid="{8899755E-872B-4A4F-9E84-827282750238}"/>
    <cellStyle name="Comma 7 2 9 3 2 2" xfId="56073" xr:uid="{845CA8A6-2A64-4ADF-8FFA-3FCAD34B911E}"/>
    <cellStyle name="Comma 7 2 9 3 3" xfId="40663" xr:uid="{D1445501-DA62-48C4-B0A6-6F8846B88182}"/>
    <cellStyle name="Comma 7 2 9 4" xfId="17440" xr:uid="{E72F2083-808D-4A43-AFFA-6BD04A6FEE8F}"/>
    <cellStyle name="Comma 7 2 9 4 2" xfId="48264" xr:uid="{B2FB36E2-3DC7-4776-98F2-219726C8CCE7}"/>
    <cellStyle name="Comma 7 2 9 5" xfId="32854" xr:uid="{30C8742A-60F5-485F-9D28-5F4AD338FEED}"/>
    <cellStyle name="Comma 7 3" xfId="192" xr:uid="{CF39E73A-3BD6-4ADB-A3EC-DAB046CC59EB}"/>
    <cellStyle name="Comma 7 3 10" xfId="7795" xr:uid="{41E274D2-3B74-40D1-90EE-286C09602E58}"/>
    <cellStyle name="Comma 7 3 10 2" xfId="23206" xr:uid="{F80C4F35-9DC7-4FF3-8243-885C832FB3B9}"/>
    <cellStyle name="Comma 7 3 10 2 2" xfId="54030" xr:uid="{68AC1BD6-148D-4A8A-AE8E-D2BE97242879}"/>
    <cellStyle name="Comma 7 3 10 3" xfId="38620" xr:uid="{D4983271-CED9-4054-AB56-88FAC4F92CA8}"/>
    <cellStyle name="Comma 7 3 11" xfId="15606" xr:uid="{407D8C19-0F53-4A9A-85E0-DBC25727EA68}"/>
    <cellStyle name="Comma 7 3 11 2" xfId="46430" xr:uid="{5F3B570A-C799-4B14-A7B5-6AED61A76ABC}"/>
    <cellStyle name="Comma 7 3 12" xfId="31020" xr:uid="{C70F7939-2EE0-4248-BAC5-4E08F64832CA}"/>
    <cellStyle name="Comma 7 3 2" xfId="274" xr:uid="{AFEC5030-5370-4CAC-AE34-1B59F0F5937C}"/>
    <cellStyle name="Comma 7 3 2 10" xfId="15688" xr:uid="{0704748B-BE6B-41C9-92DF-7DC6E9AA00B6}"/>
    <cellStyle name="Comma 7 3 2 10 2" xfId="46512" xr:uid="{812E9846-A427-4ECE-91C9-EBFF09800E2B}"/>
    <cellStyle name="Comma 7 3 2 11" xfId="31102" xr:uid="{2886FD6C-6B4D-451B-982A-F42E6B5916BE}"/>
    <cellStyle name="Comma 7 3 2 2" xfId="697" xr:uid="{8EBF885A-E088-4E9E-BB2B-B3CBC7D44A46}"/>
    <cellStyle name="Comma 7 3 2 2 2" xfId="1330" xr:uid="{0D04179A-BBAA-4512-8673-44313418A3FA}"/>
    <cellStyle name="Comma 7 3 2 2 2 2" xfId="3229" xr:uid="{4EB0B991-B78B-41FB-8798-3034F9A3CD33}"/>
    <cellStyle name="Comma 7 3 2 2 2 2 2" xfId="7032" xr:uid="{490936A6-50A0-4272-A653-EBA527199A8C}"/>
    <cellStyle name="Comma 7 3 2 2 2 2 2 2" xfId="14843" xr:uid="{CE0AE224-296F-4E9D-B3D0-DD6323FC42E0}"/>
    <cellStyle name="Comma 7 3 2 2 2 2 2 2 2" xfId="30254" xr:uid="{226EACE9-1BCF-4244-96D4-F3B0538B0DA0}"/>
    <cellStyle name="Comma 7 3 2 2 2 2 2 2 2 2" xfId="61078" xr:uid="{1D2BD98D-3EDA-49BF-B51D-B40C11400C1D}"/>
    <cellStyle name="Comma 7 3 2 2 2 2 2 2 3" xfId="45668" xr:uid="{51E72B66-72AA-4954-A3A2-907A30341F5A}"/>
    <cellStyle name="Comma 7 3 2 2 2 2 2 3" xfId="22445" xr:uid="{2381BF7D-EF18-4FFE-874F-171C0CEDAF16}"/>
    <cellStyle name="Comma 7 3 2 2 2 2 2 3 2" xfId="53269" xr:uid="{C8DDF1DF-CB8B-4DA2-B04D-C7D09D447E8B}"/>
    <cellStyle name="Comma 7 3 2 2 2 2 2 4" xfId="37859" xr:uid="{1DCBDC6F-B477-4F0A-8995-CFF6053220B0}"/>
    <cellStyle name="Comma 7 3 2 2 2 2 3" xfId="11040" xr:uid="{CD049A66-7EA9-46E1-9E1D-D6EA6D7D9A06}"/>
    <cellStyle name="Comma 7 3 2 2 2 2 3 2" xfId="26451" xr:uid="{A1AD7514-718B-4B0A-9CD8-03BE1BD4FF7F}"/>
    <cellStyle name="Comma 7 3 2 2 2 2 3 2 2" xfId="57275" xr:uid="{AA809182-B4D7-4087-9652-484C0AAD5928}"/>
    <cellStyle name="Comma 7 3 2 2 2 2 3 3" xfId="41865" xr:uid="{C885831C-CA3A-455C-8AFE-CB5AC77BCBAD}"/>
    <cellStyle name="Comma 7 3 2 2 2 2 4" xfId="18642" xr:uid="{2932B4A1-F54E-4E9A-B70E-3927DAD1BABD}"/>
    <cellStyle name="Comma 7 3 2 2 2 2 4 2" xfId="49466" xr:uid="{B1AEC883-D237-4E90-8FBD-9A7E471239B5}"/>
    <cellStyle name="Comma 7 3 2 2 2 2 5" xfId="34056" xr:uid="{2811B559-416E-4161-9EA0-BE9240FA57F0}"/>
    <cellStyle name="Comma 7 3 2 2 2 3" xfId="5133" xr:uid="{ACDFD1DB-7C2B-413D-90A7-B1BD4875458A}"/>
    <cellStyle name="Comma 7 3 2 2 2 3 2" xfId="12944" xr:uid="{6F3E7F84-323A-45D8-86EA-75E65253E7CE}"/>
    <cellStyle name="Comma 7 3 2 2 2 3 2 2" xfId="28355" xr:uid="{12A12288-5A44-489C-A1D6-B9E12C8CD932}"/>
    <cellStyle name="Comma 7 3 2 2 2 3 2 2 2" xfId="59179" xr:uid="{C6BB3784-D66D-40DD-8BEB-7B587D05A089}"/>
    <cellStyle name="Comma 7 3 2 2 2 3 2 3" xfId="43769" xr:uid="{555226F0-94CD-4373-B87C-33B750FBB2FB}"/>
    <cellStyle name="Comma 7 3 2 2 2 3 3" xfId="20546" xr:uid="{9065F524-AAFD-4835-B55B-A0C8B41FC81C}"/>
    <cellStyle name="Comma 7 3 2 2 2 3 3 2" xfId="51370" xr:uid="{57911D28-6285-4542-83F2-16732780C5D0}"/>
    <cellStyle name="Comma 7 3 2 2 2 3 4" xfId="35960" xr:uid="{F0066CE8-6A0D-4DB7-B5E8-2C7209DD20E8}"/>
    <cellStyle name="Comma 7 3 2 2 2 4" xfId="9141" xr:uid="{E59C50D1-46F3-4215-8654-3FA740AEDE17}"/>
    <cellStyle name="Comma 7 3 2 2 2 4 2" xfId="24552" xr:uid="{50B149BF-65CA-408E-95C8-AA54A1B5887A}"/>
    <cellStyle name="Comma 7 3 2 2 2 4 2 2" xfId="55376" xr:uid="{F688DD65-859A-4CA4-9A9D-DA0722E56FE3}"/>
    <cellStyle name="Comma 7 3 2 2 2 4 3" xfId="39966" xr:uid="{D81E1CE3-AC5B-4869-B0CB-4BA00922B743}"/>
    <cellStyle name="Comma 7 3 2 2 2 5" xfId="16743" xr:uid="{C148031A-9834-4294-AFA7-828851EA335A}"/>
    <cellStyle name="Comma 7 3 2 2 2 5 2" xfId="47567" xr:uid="{7698EA0F-43B3-4AC6-B4F9-97CB945A655E}"/>
    <cellStyle name="Comma 7 3 2 2 2 6" xfId="32157" xr:uid="{5234A72B-6ADB-4B0A-8580-63736075EFCB}"/>
    <cellStyle name="Comma 7 3 2 2 3" xfId="1963" xr:uid="{9496D08A-0ACF-4570-A558-4B0212546607}"/>
    <cellStyle name="Comma 7 3 2 2 3 2" xfId="3862" xr:uid="{4857FD07-181B-4E1A-948D-9CF141BFFD99}"/>
    <cellStyle name="Comma 7 3 2 2 3 2 2" xfId="7665" xr:uid="{8B818B53-BAC1-484B-B221-0EEC8D768E5F}"/>
    <cellStyle name="Comma 7 3 2 2 3 2 2 2" xfId="15476" xr:uid="{8BB72B4E-9D98-4A68-9D0C-D54778E4B313}"/>
    <cellStyle name="Comma 7 3 2 2 3 2 2 2 2" xfId="30887" xr:uid="{54D0F3C5-F620-4D51-A8E7-D88278B2A684}"/>
    <cellStyle name="Comma 7 3 2 2 3 2 2 2 2 2" xfId="61711" xr:uid="{433BAEEF-D9BD-4C83-8149-FAD3FAC3560A}"/>
    <cellStyle name="Comma 7 3 2 2 3 2 2 2 3" xfId="46301" xr:uid="{6E80362F-E40A-4C3D-9DC9-0D96F61C18A5}"/>
    <cellStyle name="Comma 7 3 2 2 3 2 2 3" xfId="23078" xr:uid="{836F4B76-9D77-4AFD-BBC4-D613BD87D0D6}"/>
    <cellStyle name="Comma 7 3 2 2 3 2 2 3 2" xfId="53902" xr:uid="{9A01F2D5-1C9B-4D32-BA82-7886809D59A2}"/>
    <cellStyle name="Comma 7 3 2 2 3 2 2 4" xfId="38492" xr:uid="{85E91E6C-5DA5-4B00-A7AF-6A64F6F68799}"/>
    <cellStyle name="Comma 7 3 2 2 3 2 3" xfId="11673" xr:uid="{2C271A1B-75A1-4FFE-888E-24C30B3003CE}"/>
    <cellStyle name="Comma 7 3 2 2 3 2 3 2" xfId="27084" xr:uid="{42ADD266-05F5-4C6E-A0E7-B780DAAC5BF3}"/>
    <cellStyle name="Comma 7 3 2 2 3 2 3 2 2" xfId="57908" xr:uid="{3D977AC0-3013-4B08-B1AA-03B8B480F3CC}"/>
    <cellStyle name="Comma 7 3 2 2 3 2 3 3" xfId="42498" xr:uid="{91367F96-5BF5-4261-9F13-B0AA250BD47E}"/>
    <cellStyle name="Comma 7 3 2 2 3 2 4" xfId="19275" xr:uid="{17143ABE-BA0D-48DE-9B0D-E1CB7A333443}"/>
    <cellStyle name="Comma 7 3 2 2 3 2 4 2" xfId="50099" xr:uid="{6AF21BBF-A9EE-480B-804E-BFE08E1BF74F}"/>
    <cellStyle name="Comma 7 3 2 2 3 2 5" xfId="34689" xr:uid="{CAFB26AF-878D-4EE9-A0EC-FEF2D905593C}"/>
    <cellStyle name="Comma 7 3 2 2 3 3" xfId="5766" xr:uid="{E36F5A51-6EFE-4880-AE72-16E7C2EC394B}"/>
    <cellStyle name="Comma 7 3 2 2 3 3 2" xfId="13577" xr:uid="{F575155B-8399-4401-9D66-E9C01680A8DE}"/>
    <cellStyle name="Comma 7 3 2 2 3 3 2 2" xfId="28988" xr:uid="{70AC4DAE-836E-48D0-BE80-29FAAC8255A3}"/>
    <cellStyle name="Comma 7 3 2 2 3 3 2 2 2" xfId="59812" xr:uid="{16EF6C6B-9DFC-4F43-B55D-F6D17332747E}"/>
    <cellStyle name="Comma 7 3 2 2 3 3 2 3" xfId="44402" xr:uid="{BAF4ECEF-F6AD-4E0D-8555-2CB38D94DFBF}"/>
    <cellStyle name="Comma 7 3 2 2 3 3 3" xfId="21179" xr:uid="{A34A4A8A-7347-4A65-B5E3-3947EC6DD6E1}"/>
    <cellStyle name="Comma 7 3 2 2 3 3 3 2" xfId="52003" xr:uid="{DE64C8DA-4754-4D88-93D8-FD69AF91A4A2}"/>
    <cellStyle name="Comma 7 3 2 2 3 3 4" xfId="36593" xr:uid="{8C0273E5-8DF9-41A3-A9C5-DAF732F14113}"/>
    <cellStyle name="Comma 7 3 2 2 3 4" xfId="9774" xr:uid="{A3598658-D0F2-46B1-AA2B-7A5265DF381B}"/>
    <cellStyle name="Comma 7 3 2 2 3 4 2" xfId="25185" xr:uid="{8923D0E1-BFC3-4B71-B5C3-BBD42825A68F}"/>
    <cellStyle name="Comma 7 3 2 2 3 4 2 2" xfId="56009" xr:uid="{B202537F-B355-41FE-AD34-4C921C73F9DC}"/>
    <cellStyle name="Comma 7 3 2 2 3 4 3" xfId="40599" xr:uid="{0E3C8D0C-63B3-48DF-A576-DEB268B49A9C}"/>
    <cellStyle name="Comma 7 3 2 2 3 5" xfId="17376" xr:uid="{EAF1408D-728C-40CB-9F7E-D2F335D2C9B3}"/>
    <cellStyle name="Comma 7 3 2 2 3 5 2" xfId="48200" xr:uid="{53AC13D1-955B-4589-8242-7C0E64CDA602}"/>
    <cellStyle name="Comma 7 3 2 2 3 6" xfId="32790" xr:uid="{2BBE20A3-71C4-4A76-826E-AB0BBA23F41B}"/>
    <cellStyle name="Comma 7 3 2 2 4" xfId="2596" xr:uid="{341B507D-7382-4676-9DEE-6DAFF26E3A22}"/>
    <cellStyle name="Comma 7 3 2 2 4 2" xfId="6399" xr:uid="{F61D80DE-0341-4B06-81F1-C13E143353FE}"/>
    <cellStyle name="Comma 7 3 2 2 4 2 2" xfId="14210" xr:uid="{57164E61-E5E5-4E3F-8EC8-D19BE228BBED}"/>
    <cellStyle name="Comma 7 3 2 2 4 2 2 2" xfId="29621" xr:uid="{31E083C1-6308-47A8-A108-97120141D79A}"/>
    <cellStyle name="Comma 7 3 2 2 4 2 2 2 2" xfId="60445" xr:uid="{5D9890D4-FB3D-4AE0-A2AE-DE02BF938506}"/>
    <cellStyle name="Comma 7 3 2 2 4 2 2 3" xfId="45035" xr:uid="{8680C641-7BD6-41D6-9DE3-4D2AA704DC4D}"/>
    <cellStyle name="Comma 7 3 2 2 4 2 3" xfId="21812" xr:uid="{E6964F61-5E68-42D0-BD71-5BF662C3F3ED}"/>
    <cellStyle name="Comma 7 3 2 2 4 2 3 2" xfId="52636" xr:uid="{21E98D47-6C87-4F98-896B-941F78B2FE97}"/>
    <cellStyle name="Comma 7 3 2 2 4 2 4" xfId="37226" xr:uid="{02C724C6-D0C8-45BB-A126-4B3F5C367458}"/>
    <cellStyle name="Comma 7 3 2 2 4 3" xfId="10407" xr:uid="{C0024CCE-A55E-4DC8-BD98-448D8A27A67A}"/>
    <cellStyle name="Comma 7 3 2 2 4 3 2" xfId="25818" xr:uid="{8680B389-01A3-4CE9-8846-40C210814DAE}"/>
    <cellStyle name="Comma 7 3 2 2 4 3 2 2" xfId="56642" xr:uid="{443BAD1D-3364-4539-B012-38B07035ACCB}"/>
    <cellStyle name="Comma 7 3 2 2 4 3 3" xfId="41232" xr:uid="{5B06D92C-5522-4B29-8B1F-681E0955BA74}"/>
    <cellStyle name="Comma 7 3 2 2 4 4" xfId="18009" xr:uid="{E9FAE644-5114-4DDA-BEB6-19FDEC702E1B}"/>
    <cellStyle name="Comma 7 3 2 2 4 4 2" xfId="48833" xr:uid="{7417846D-A651-42ED-9C6A-F760DA5B6949}"/>
    <cellStyle name="Comma 7 3 2 2 4 5" xfId="33423" xr:uid="{80B6575C-AE4B-4317-A5CD-9A5009C55403}"/>
    <cellStyle name="Comma 7 3 2 2 5" xfId="4500" xr:uid="{D7C42949-9A10-41D8-B07D-EEDCB243B538}"/>
    <cellStyle name="Comma 7 3 2 2 5 2" xfId="12311" xr:uid="{BFDE127D-D789-40B7-89F4-B72681230A78}"/>
    <cellStyle name="Comma 7 3 2 2 5 2 2" xfId="27722" xr:uid="{322E28A2-34EE-4727-A6EA-B0B53C844AC1}"/>
    <cellStyle name="Comma 7 3 2 2 5 2 2 2" xfId="58546" xr:uid="{34AAFD2B-932E-4A6D-A7EE-F1CC2F24AD12}"/>
    <cellStyle name="Comma 7 3 2 2 5 2 3" xfId="43136" xr:uid="{B6E7516A-DF56-4B32-ADBF-994E5056FAEE}"/>
    <cellStyle name="Comma 7 3 2 2 5 3" xfId="19913" xr:uid="{002E6610-A41E-486A-AEF0-E21A6E70B000}"/>
    <cellStyle name="Comma 7 3 2 2 5 3 2" xfId="50737" xr:uid="{5B87F2F6-DA6E-45AB-A8A7-44A771AAEB5F}"/>
    <cellStyle name="Comma 7 3 2 2 5 4" xfId="35327" xr:uid="{8E0CD75C-CF14-4AA5-9C8A-F901349D52F2}"/>
    <cellStyle name="Comma 7 3 2 2 6" xfId="8508" xr:uid="{68E088EC-4565-4EBF-BFC0-FB411D17A22F}"/>
    <cellStyle name="Comma 7 3 2 2 6 2" xfId="23919" xr:uid="{A6A38743-ABE4-40B6-B912-61C51C554714}"/>
    <cellStyle name="Comma 7 3 2 2 6 2 2" xfId="54743" xr:uid="{10CA6AED-02FE-44FC-989E-52F4A9BDFE17}"/>
    <cellStyle name="Comma 7 3 2 2 6 3" xfId="39333" xr:uid="{27596079-F321-4A69-BC35-80B09538AAFA}"/>
    <cellStyle name="Comma 7 3 2 2 7" xfId="16110" xr:uid="{D3F78B43-C82F-40B3-8645-488373DA6482}"/>
    <cellStyle name="Comma 7 3 2 2 7 2" xfId="46934" xr:uid="{2DA0C5FC-F552-4D60-BD80-FE2462D1F2F2}"/>
    <cellStyle name="Comma 7 3 2 2 8" xfId="31524" xr:uid="{5F8A1E16-34A1-4E5F-8DFA-E1A781418FE2}"/>
    <cellStyle name="Comma 7 3 2 3" xfId="488" xr:uid="{704839A5-843B-486A-8E22-06DA69B4703C}"/>
    <cellStyle name="Comma 7 3 2 3 2" xfId="1121" xr:uid="{B1F0489E-BFA5-4D08-8D6C-80E63C9C85A8}"/>
    <cellStyle name="Comma 7 3 2 3 2 2" xfId="3020" xr:uid="{C3960800-F5C6-4D95-A0B3-6E645ED6A7BC}"/>
    <cellStyle name="Comma 7 3 2 3 2 2 2" xfId="6823" xr:uid="{C44CF3F7-AD69-42D7-B883-E7F23AA225B5}"/>
    <cellStyle name="Comma 7 3 2 3 2 2 2 2" xfId="14634" xr:uid="{81F5CA41-6608-4DD7-AE6E-EB34116E7F1B}"/>
    <cellStyle name="Comma 7 3 2 3 2 2 2 2 2" xfId="30045" xr:uid="{B6DB85C9-4511-4183-B760-B6810BB48F53}"/>
    <cellStyle name="Comma 7 3 2 3 2 2 2 2 2 2" xfId="60869" xr:uid="{C730743E-079F-4F8B-BD64-1ABDA8CBCEB5}"/>
    <cellStyle name="Comma 7 3 2 3 2 2 2 2 3" xfId="45459" xr:uid="{A48940BD-65B6-4A11-8A21-BA4E7A286306}"/>
    <cellStyle name="Comma 7 3 2 3 2 2 2 3" xfId="22236" xr:uid="{C6AB781A-C20C-49CC-94E3-1C330F5F6B39}"/>
    <cellStyle name="Comma 7 3 2 3 2 2 2 3 2" xfId="53060" xr:uid="{95A3E779-6DD8-4EB1-8302-3BB38D7BE41F}"/>
    <cellStyle name="Comma 7 3 2 3 2 2 2 4" xfId="37650" xr:uid="{219759E7-762E-4299-A84B-20B700080087}"/>
    <cellStyle name="Comma 7 3 2 3 2 2 3" xfId="10831" xr:uid="{040C773E-0DD7-48D5-A6A0-1CCFEB063563}"/>
    <cellStyle name="Comma 7 3 2 3 2 2 3 2" xfId="26242" xr:uid="{842317D3-0E71-4CBC-B266-B80EA1759B7A}"/>
    <cellStyle name="Comma 7 3 2 3 2 2 3 2 2" xfId="57066" xr:uid="{0F4E4AED-5B01-4418-A4E5-939D132A6056}"/>
    <cellStyle name="Comma 7 3 2 3 2 2 3 3" xfId="41656" xr:uid="{83849153-B5D0-46F1-AA34-695FF531AE7B}"/>
    <cellStyle name="Comma 7 3 2 3 2 2 4" xfId="18433" xr:uid="{90D99792-9BC2-4C65-BCC4-73C14AA57664}"/>
    <cellStyle name="Comma 7 3 2 3 2 2 4 2" xfId="49257" xr:uid="{FB328A69-9261-4EFD-896C-20CEC4DD7881}"/>
    <cellStyle name="Comma 7 3 2 3 2 2 5" xfId="33847" xr:uid="{0BD2ECA8-DE8B-4458-87BB-42DDB3807D40}"/>
    <cellStyle name="Comma 7 3 2 3 2 3" xfId="4924" xr:uid="{D5D69967-01B4-444A-B2E6-C3534E726CC7}"/>
    <cellStyle name="Comma 7 3 2 3 2 3 2" xfId="12735" xr:uid="{146FB0AD-A3D3-4D58-B6AD-848FB822A33E}"/>
    <cellStyle name="Comma 7 3 2 3 2 3 2 2" xfId="28146" xr:uid="{83560479-C48D-457C-9E50-A45B43CFAB8E}"/>
    <cellStyle name="Comma 7 3 2 3 2 3 2 2 2" xfId="58970" xr:uid="{FDA003DF-1E70-4D3E-9C03-CC4C1121945A}"/>
    <cellStyle name="Comma 7 3 2 3 2 3 2 3" xfId="43560" xr:uid="{8A373722-CD33-406F-AB6C-8E8805C21F74}"/>
    <cellStyle name="Comma 7 3 2 3 2 3 3" xfId="20337" xr:uid="{CDBB3DAE-8B53-4666-9C13-E7A874EC0228}"/>
    <cellStyle name="Comma 7 3 2 3 2 3 3 2" xfId="51161" xr:uid="{D408D9C4-5349-4AB5-9236-754674408890}"/>
    <cellStyle name="Comma 7 3 2 3 2 3 4" xfId="35751" xr:uid="{7515B6F8-0927-41B9-8B62-B1E613A764A1}"/>
    <cellStyle name="Comma 7 3 2 3 2 4" xfId="8932" xr:uid="{4AE4C917-0BC7-4999-A6B8-16C029934FCD}"/>
    <cellStyle name="Comma 7 3 2 3 2 4 2" xfId="24343" xr:uid="{8F03039E-55F4-4AC4-974B-698BC48C0878}"/>
    <cellStyle name="Comma 7 3 2 3 2 4 2 2" xfId="55167" xr:uid="{F71A3109-0283-4F44-84F3-0C767FAA9CA8}"/>
    <cellStyle name="Comma 7 3 2 3 2 4 3" xfId="39757" xr:uid="{982B3730-BC16-406F-AED3-FE3BA617B690}"/>
    <cellStyle name="Comma 7 3 2 3 2 5" xfId="16534" xr:uid="{D84492EB-9449-4BB0-A882-44676A5A9EDD}"/>
    <cellStyle name="Comma 7 3 2 3 2 5 2" xfId="47358" xr:uid="{A6B365B1-3867-4074-BE56-D3729CFCC91A}"/>
    <cellStyle name="Comma 7 3 2 3 2 6" xfId="31948" xr:uid="{459053F2-5819-46CF-B990-0D2A00860868}"/>
    <cellStyle name="Comma 7 3 2 3 3" xfId="1754" xr:uid="{9F8F6F87-4F4E-4159-B735-1FAC3387B29C}"/>
    <cellStyle name="Comma 7 3 2 3 3 2" xfId="3653" xr:uid="{53FAB6BD-E655-423B-A50C-4C83B65F40DB}"/>
    <cellStyle name="Comma 7 3 2 3 3 2 2" xfId="7456" xr:uid="{FE2E9DC8-2AC3-4011-8560-FC80839BFE07}"/>
    <cellStyle name="Comma 7 3 2 3 3 2 2 2" xfId="15267" xr:uid="{FB6C43D1-40DB-4A67-A803-90C1A6CB67C4}"/>
    <cellStyle name="Comma 7 3 2 3 3 2 2 2 2" xfId="30678" xr:uid="{F4918754-35DD-4F84-AF45-958EAA0FDEA1}"/>
    <cellStyle name="Comma 7 3 2 3 3 2 2 2 2 2" xfId="61502" xr:uid="{CFAA57C3-309C-494F-85D6-8D7351B5D297}"/>
    <cellStyle name="Comma 7 3 2 3 3 2 2 2 3" xfId="46092" xr:uid="{F81278F1-DAC4-49D5-88E5-53C9ECEB83F5}"/>
    <cellStyle name="Comma 7 3 2 3 3 2 2 3" xfId="22869" xr:uid="{0ECDF555-5329-468F-BD1C-1E99D35DCDB9}"/>
    <cellStyle name="Comma 7 3 2 3 3 2 2 3 2" xfId="53693" xr:uid="{95ECF0D2-8B84-47FF-855B-FE9B14038DF5}"/>
    <cellStyle name="Comma 7 3 2 3 3 2 2 4" xfId="38283" xr:uid="{FF792585-5A34-463C-AC47-6D9A72C1297F}"/>
    <cellStyle name="Comma 7 3 2 3 3 2 3" xfId="11464" xr:uid="{DA7D0968-6BE8-444D-B8E5-92754E078AFB}"/>
    <cellStyle name="Comma 7 3 2 3 3 2 3 2" xfId="26875" xr:uid="{67020EA7-4BF8-4C30-8385-1A4B37855FD4}"/>
    <cellStyle name="Comma 7 3 2 3 3 2 3 2 2" xfId="57699" xr:uid="{B480E50A-5A73-4640-A121-AEEBB71AB06B}"/>
    <cellStyle name="Comma 7 3 2 3 3 2 3 3" xfId="42289" xr:uid="{EC48BA00-52E5-45D9-B9DF-8190627DB204}"/>
    <cellStyle name="Comma 7 3 2 3 3 2 4" xfId="19066" xr:uid="{AA4716C3-9734-4A23-98C8-864BEF86E869}"/>
    <cellStyle name="Comma 7 3 2 3 3 2 4 2" xfId="49890" xr:uid="{193EBE67-9E53-49AE-94FF-BDF9E3BE96D6}"/>
    <cellStyle name="Comma 7 3 2 3 3 2 5" xfId="34480" xr:uid="{20F0B124-6E45-4427-BA6A-EF4F6C259ACC}"/>
    <cellStyle name="Comma 7 3 2 3 3 3" xfId="5557" xr:uid="{CC81FA48-6E78-493D-8613-05DDC91611C5}"/>
    <cellStyle name="Comma 7 3 2 3 3 3 2" xfId="13368" xr:uid="{90C283F3-AD24-4E03-BBEF-081207AD41A4}"/>
    <cellStyle name="Comma 7 3 2 3 3 3 2 2" xfId="28779" xr:uid="{1EA05BFA-4BF2-48DB-B76E-B6DD0A4884ED}"/>
    <cellStyle name="Comma 7 3 2 3 3 3 2 2 2" xfId="59603" xr:uid="{1B7A7B37-76D6-4502-AF88-B075792CE3F3}"/>
    <cellStyle name="Comma 7 3 2 3 3 3 2 3" xfId="44193" xr:uid="{434E64B1-3145-4171-AC9A-11C956B163FA}"/>
    <cellStyle name="Comma 7 3 2 3 3 3 3" xfId="20970" xr:uid="{9990B4DD-8543-43EB-B712-3646A50F99C6}"/>
    <cellStyle name="Comma 7 3 2 3 3 3 3 2" xfId="51794" xr:uid="{7AED85AB-CAAC-45EA-9DB6-C22C88C4A9C7}"/>
    <cellStyle name="Comma 7 3 2 3 3 3 4" xfId="36384" xr:uid="{CB7D1F0D-40D0-444A-BEF6-1853F1EC092F}"/>
    <cellStyle name="Comma 7 3 2 3 3 4" xfId="9565" xr:uid="{16DCB2C0-9F47-4A1B-A6F3-07236E064BEF}"/>
    <cellStyle name="Comma 7 3 2 3 3 4 2" xfId="24976" xr:uid="{1448952A-8059-415A-A58B-CB0DB3D47992}"/>
    <cellStyle name="Comma 7 3 2 3 3 4 2 2" xfId="55800" xr:uid="{E8F8D599-8005-480C-B9D5-584CA998F90F}"/>
    <cellStyle name="Comma 7 3 2 3 3 4 3" xfId="40390" xr:uid="{C57F42A1-2D60-4024-A27D-8C2DA8C66AC3}"/>
    <cellStyle name="Comma 7 3 2 3 3 5" xfId="17167" xr:uid="{B3B02BE8-D437-464A-8F2C-0E3354E66F69}"/>
    <cellStyle name="Comma 7 3 2 3 3 5 2" xfId="47991" xr:uid="{6310E0ED-8664-4393-AF1F-7294DEFB08AD}"/>
    <cellStyle name="Comma 7 3 2 3 3 6" xfId="32581" xr:uid="{60F8C678-4749-4580-AE34-6481876C52C5}"/>
    <cellStyle name="Comma 7 3 2 3 4" xfId="2387" xr:uid="{0ECDB9C1-FBED-4D32-B1D0-B9987BBB752A}"/>
    <cellStyle name="Comma 7 3 2 3 4 2" xfId="6190" xr:uid="{2D9A7548-AFC2-4006-AADD-F0174A8FB90E}"/>
    <cellStyle name="Comma 7 3 2 3 4 2 2" xfId="14001" xr:uid="{25223B17-54F6-4320-9FB6-38BA8C2AE009}"/>
    <cellStyle name="Comma 7 3 2 3 4 2 2 2" xfId="29412" xr:uid="{102A6D77-DFC1-461F-AD09-7C269D9EB8BF}"/>
    <cellStyle name="Comma 7 3 2 3 4 2 2 2 2" xfId="60236" xr:uid="{6A771567-5A37-4138-AABD-26F7460CA09A}"/>
    <cellStyle name="Comma 7 3 2 3 4 2 2 3" xfId="44826" xr:uid="{5A780D71-35AB-4928-8CC9-2FCC51789E01}"/>
    <cellStyle name="Comma 7 3 2 3 4 2 3" xfId="21603" xr:uid="{EC585A70-E007-4933-A809-02EB024DBA5E}"/>
    <cellStyle name="Comma 7 3 2 3 4 2 3 2" xfId="52427" xr:uid="{9D56F7B7-2226-4C61-9BA0-F30BF9F6D426}"/>
    <cellStyle name="Comma 7 3 2 3 4 2 4" xfId="37017" xr:uid="{4C941FA0-C816-4EB2-9C40-D743685FD233}"/>
    <cellStyle name="Comma 7 3 2 3 4 3" xfId="10198" xr:uid="{E688BF4C-02EA-4D7F-9B24-CF080404A222}"/>
    <cellStyle name="Comma 7 3 2 3 4 3 2" xfId="25609" xr:uid="{08BDED62-DE22-4937-94FF-8668A7533E93}"/>
    <cellStyle name="Comma 7 3 2 3 4 3 2 2" xfId="56433" xr:uid="{1E5EB235-4E23-4165-928A-F75DD1D1347B}"/>
    <cellStyle name="Comma 7 3 2 3 4 3 3" xfId="41023" xr:uid="{7107BB78-1AB7-4FCF-8996-9ECD8956F91E}"/>
    <cellStyle name="Comma 7 3 2 3 4 4" xfId="17800" xr:uid="{15FE295D-FBCC-4C55-9F5C-9D8D477E18E4}"/>
    <cellStyle name="Comma 7 3 2 3 4 4 2" xfId="48624" xr:uid="{7548A50F-D7AF-44E9-BF55-4A8DD66E57FA}"/>
    <cellStyle name="Comma 7 3 2 3 4 5" xfId="33214" xr:uid="{6D288046-C785-4340-A6CC-3D12479201FA}"/>
    <cellStyle name="Comma 7 3 2 3 5" xfId="4291" xr:uid="{6725918E-CA92-47EC-87EE-4EEA0BB08CE5}"/>
    <cellStyle name="Comma 7 3 2 3 5 2" xfId="12102" xr:uid="{BD5FC979-4236-45B6-8D84-2E458221F80C}"/>
    <cellStyle name="Comma 7 3 2 3 5 2 2" xfId="27513" xr:uid="{C647E82A-D1B9-4A3E-BAD0-C3F5E30549A5}"/>
    <cellStyle name="Comma 7 3 2 3 5 2 2 2" xfId="58337" xr:uid="{D594E9D9-76AE-42D4-BA5D-BBF3304875F3}"/>
    <cellStyle name="Comma 7 3 2 3 5 2 3" xfId="42927" xr:uid="{2D87F583-15AA-4995-9114-D29A77AA9A01}"/>
    <cellStyle name="Comma 7 3 2 3 5 3" xfId="19704" xr:uid="{C381EC81-71D1-475D-A55F-132B958683F5}"/>
    <cellStyle name="Comma 7 3 2 3 5 3 2" xfId="50528" xr:uid="{DDAD738F-A059-457C-A0C7-1F35ADE53F82}"/>
    <cellStyle name="Comma 7 3 2 3 5 4" xfId="35118" xr:uid="{AD95ED07-922D-4DC6-9CF8-EF7E62597A7C}"/>
    <cellStyle name="Comma 7 3 2 3 6" xfId="8299" xr:uid="{D9B0579F-9078-444B-9B41-741184C79311}"/>
    <cellStyle name="Comma 7 3 2 3 6 2" xfId="23710" xr:uid="{BB1D0133-E13D-4A5A-A976-0A24EE7FF3D1}"/>
    <cellStyle name="Comma 7 3 2 3 6 2 2" xfId="54534" xr:uid="{BC7198E2-9FF1-49C8-8A42-F942A4811F7C}"/>
    <cellStyle name="Comma 7 3 2 3 6 3" xfId="39124" xr:uid="{783945CD-2135-40E8-BC63-6ECA6941B56B}"/>
    <cellStyle name="Comma 7 3 2 3 7" xfId="15901" xr:uid="{94283D9F-01E1-402C-94B0-3110ED30087C}"/>
    <cellStyle name="Comma 7 3 2 3 7 2" xfId="46725" xr:uid="{571EFE4A-52BF-4730-8C14-ECEC4118FE40}"/>
    <cellStyle name="Comma 7 3 2 3 8" xfId="31315" xr:uid="{6C9454E3-2F15-48AF-A34D-C9183A4F4E25}"/>
    <cellStyle name="Comma 7 3 2 4" xfId="908" xr:uid="{21BDD6DC-1371-4F1C-B54E-E34E5D7389D6}"/>
    <cellStyle name="Comma 7 3 2 4 2" xfId="2807" xr:uid="{FC3BBFEE-AA6A-4146-B5B0-79F0D3043DBD}"/>
    <cellStyle name="Comma 7 3 2 4 2 2" xfId="6610" xr:uid="{94BE5685-04A0-49A4-A03B-B1B7C98792C5}"/>
    <cellStyle name="Comma 7 3 2 4 2 2 2" xfId="14421" xr:uid="{DE0C68BD-5475-48F2-9933-E9B60554595E}"/>
    <cellStyle name="Comma 7 3 2 4 2 2 2 2" xfId="29832" xr:uid="{BD429DCE-7E2B-4D22-B84A-E1237926B428}"/>
    <cellStyle name="Comma 7 3 2 4 2 2 2 2 2" xfId="60656" xr:uid="{E918577D-CF52-405B-8817-5BCF3A8A44CD}"/>
    <cellStyle name="Comma 7 3 2 4 2 2 2 3" xfId="45246" xr:uid="{D5DBF702-D4E3-480B-A552-10129491478E}"/>
    <cellStyle name="Comma 7 3 2 4 2 2 3" xfId="22023" xr:uid="{6A7BAA26-75D7-48AA-B799-7801B9B34DD4}"/>
    <cellStyle name="Comma 7 3 2 4 2 2 3 2" xfId="52847" xr:uid="{26BBAAEA-6EE4-47C4-AF5F-A88052A1DB9B}"/>
    <cellStyle name="Comma 7 3 2 4 2 2 4" xfId="37437" xr:uid="{60CE4830-8496-40F3-81DA-C82481FE61BC}"/>
    <cellStyle name="Comma 7 3 2 4 2 3" xfId="10618" xr:uid="{3DEDD323-3B6D-4CD3-BB5C-CF1891CE2CC5}"/>
    <cellStyle name="Comma 7 3 2 4 2 3 2" xfId="26029" xr:uid="{BB1D18AF-FC9C-468A-B7DC-768239B6535C}"/>
    <cellStyle name="Comma 7 3 2 4 2 3 2 2" xfId="56853" xr:uid="{4656B71E-02B0-4480-A78D-141D8212D924}"/>
    <cellStyle name="Comma 7 3 2 4 2 3 3" xfId="41443" xr:uid="{260FF63A-7997-43B6-82F5-50D84EE140D4}"/>
    <cellStyle name="Comma 7 3 2 4 2 4" xfId="18220" xr:uid="{3A97E780-9419-45F1-A61B-43926E3CA993}"/>
    <cellStyle name="Comma 7 3 2 4 2 4 2" xfId="49044" xr:uid="{40B54BFB-BB21-40DE-B824-3AB61DD88480}"/>
    <cellStyle name="Comma 7 3 2 4 2 5" xfId="33634" xr:uid="{7A731F58-FD2F-4555-A788-7B5CF5A5B001}"/>
    <cellStyle name="Comma 7 3 2 4 3" xfId="4711" xr:uid="{9C636FFC-AA27-4CED-96BC-924EACB7226E}"/>
    <cellStyle name="Comma 7 3 2 4 3 2" xfId="12522" xr:uid="{E0B19F57-1D79-49E7-BBDB-D812B2C941A2}"/>
    <cellStyle name="Comma 7 3 2 4 3 2 2" xfId="27933" xr:uid="{7AC9E081-A246-4847-B79C-5A9C15AEBE63}"/>
    <cellStyle name="Comma 7 3 2 4 3 2 2 2" xfId="58757" xr:uid="{6756978B-5195-4812-8E19-DBC8C47EE95F}"/>
    <cellStyle name="Comma 7 3 2 4 3 2 3" xfId="43347" xr:uid="{A1C466BC-A4B4-42A0-B576-3BBF2D55D5BE}"/>
    <cellStyle name="Comma 7 3 2 4 3 3" xfId="20124" xr:uid="{04AC03C9-21E9-4A1A-824C-31C7BE452F49}"/>
    <cellStyle name="Comma 7 3 2 4 3 3 2" xfId="50948" xr:uid="{3AB159BB-05FD-417B-90D0-7F7C671B59E0}"/>
    <cellStyle name="Comma 7 3 2 4 3 4" xfId="35538" xr:uid="{024F9042-D37C-4536-A965-C41A85DF2ED4}"/>
    <cellStyle name="Comma 7 3 2 4 4" xfId="8719" xr:uid="{7FB710A2-6068-43EC-AC1F-8FFD75610CB8}"/>
    <cellStyle name="Comma 7 3 2 4 4 2" xfId="24130" xr:uid="{C0932BF9-F903-4B4C-AACD-784DBFE2411D}"/>
    <cellStyle name="Comma 7 3 2 4 4 2 2" xfId="54954" xr:uid="{C8989EE4-D9BC-4AB5-8123-5DFA52522D07}"/>
    <cellStyle name="Comma 7 3 2 4 4 3" xfId="39544" xr:uid="{664F8652-07E0-4302-8ED5-D27C656D331D}"/>
    <cellStyle name="Comma 7 3 2 4 5" xfId="16321" xr:uid="{1233FD15-30BC-4BFB-8517-C71552474E67}"/>
    <cellStyle name="Comma 7 3 2 4 5 2" xfId="47145" xr:uid="{34D92241-CF95-4779-B646-4293B09BF419}"/>
    <cellStyle name="Comma 7 3 2 4 6" xfId="31735" xr:uid="{D178370C-91B2-439B-BD02-F349B86EF365}"/>
    <cellStyle name="Comma 7 3 2 5" xfId="1541" xr:uid="{792F2066-A19E-4970-8C60-AF090F8C2EE6}"/>
    <cellStyle name="Comma 7 3 2 5 2" xfId="3440" xr:uid="{C6E881AE-8246-4EC7-9373-8E403EE798A2}"/>
    <cellStyle name="Comma 7 3 2 5 2 2" xfId="7243" xr:uid="{A14173CE-0766-4956-9FDB-DD44DB8767B7}"/>
    <cellStyle name="Comma 7 3 2 5 2 2 2" xfId="15054" xr:uid="{0C083D74-357D-475D-8C9D-A30D4BD5E3C1}"/>
    <cellStyle name="Comma 7 3 2 5 2 2 2 2" xfId="30465" xr:uid="{F6322F20-1105-43B3-AA2E-1C73D9117AD3}"/>
    <cellStyle name="Comma 7 3 2 5 2 2 2 2 2" xfId="61289" xr:uid="{C38D5B03-2355-40DC-9EDB-928D1CFB77E3}"/>
    <cellStyle name="Comma 7 3 2 5 2 2 2 3" xfId="45879" xr:uid="{15FD1F21-42AE-45E1-ACA7-19A391DE414A}"/>
    <cellStyle name="Comma 7 3 2 5 2 2 3" xfId="22656" xr:uid="{5AB5802A-6F14-46E1-A1BF-E77EA7DA5AF5}"/>
    <cellStyle name="Comma 7 3 2 5 2 2 3 2" xfId="53480" xr:uid="{5CB2BFAB-0F53-491A-BC54-37B9CADA103C}"/>
    <cellStyle name="Comma 7 3 2 5 2 2 4" xfId="38070" xr:uid="{5280A772-A836-4201-8BD0-C286CBF7E52B}"/>
    <cellStyle name="Comma 7 3 2 5 2 3" xfId="11251" xr:uid="{64A4258D-F289-4E30-A845-FD0CC84574F2}"/>
    <cellStyle name="Comma 7 3 2 5 2 3 2" xfId="26662" xr:uid="{685AFFB3-82BA-4F7A-B6D2-1CE2D13CE2CE}"/>
    <cellStyle name="Comma 7 3 2 5 2 3 2 2" xfId="57486" xr:uid="{CFEE5055-9005-4CED-94AD-DE127823DB26}"/>
    <cellStyle name="Comma 7 3 2 5 2 3 3" xfId="42076" xr:uid="{3CF3275C-1D0C-4502-A408-CC35ABE31B2C}"/>
    <cellStyle name="Comma 7 3 2 5 2 4" xfId="18853" xr:uid="{A8F1C9D1-ACB5-4CAF-A3DD-C283A833DAD0}"/>
    <cellStyle name="Comma 7 3 2 5 2 4 2" xfId="49677" xr:uid="{2A9D9FD6-A937-4C3E-928F-F2C5BE7832A0}"/>
    <cellStyle name="Comma 7 3 2 5 2 5" xfId="34267" xr:uid="{BC5A64F2-2744-40A5-8947-5A2C0D66D0FD}"/>
    <cellStyle name="Comma 7 3 2 5 3" xfId="5344" xr:uid="{6109954A-95D6-4C0E-BCE5-B8A7C2FA29C9}"/>
    <cellStyle name="Comma 7 3 2 5 3 2" xfId="13155" xr:uid="{8AC78BC9-DF9E-4928-BFAC-2A14A47E559C}"/>
    <cellStyle name="Comma 7 3 2 5 3 2 2" xfId="28566" xr:uid="{FE591D06-94F0-4352-B0EE-6E0C0A6AE2F1}"/>
    <cellStyle name="Comma 7 3 2 5 3 2 2 2" xfId="59390" xr:uid="{33E96F59-AE47-46BE-AAC5-A0B90550F462}"/>
    <cellStyle name="Comma 7 3 2 5 3 2 3" xfId="43980" xr:uid="{3B44ADC0-15DB-4EFA-AC95-6115D69A439B}"/>
    <cellStyle name="Comma 7 3 2 5 3 3" xfId="20757" xr:uid="{EBEFC9A8-19E4-47A5-B4B0-541F234D5474}"/>
    <cellStyle name="Comma 7 3 2 5 3 3 2" xfId="51581" xr:uid="{FD710273-7111-449F-A1B7-081FA2A51665}"/>
    <cellStyle name="Comma 7 3 2 5 3 4" xfId="36171" xr:uid="{BE897CD0-38A3-46B2-9A43-0AA52009C4BA}"/>
    <cellStyle name="Comma 7 3 2 5 4" xfId="9352" xr:uid="{139F1D22-0160-464E-BADE-113CE5D0F197}"/>
    <cellStyle name="Comma 7 3 2 5 4 2" xfId="24763" xr:uid="{E2C92683-78FA-40DD-ACBE-C04C0013328F}"/>
    <cellStyle name="Comma 7 3 2 5 4 2 2" xfId="55587" xr:uid="{44253B2B-794D-4EF9-9616-3DC73393B3C7}"/>
    <cellStyle name="Comma 7 3 2 5 4 3" xfId="40177" xr:uid="{6FD45D12-6C97-40C5-9CD9-63E85D575AF2}"/>
    <cellStyle name="Comma 7 3 2 5 5" xfId="16954" xr:uid="{E4E8454D-B6AE-4813-B837-C20063768729}"/>
    <cellStyle name="Comma 7 3 2 5 5 2" xfId="47778" xr:uid="{6D7BDCD3-8515-49A4-A4C3-0A602BEB3DCD}"/>
    <cellStyle name="Comma 7 3 2 5 6" xfId="32368" xr:uid="{36C624F9-826A-4BD1-929E-13FBECFA41A9}"/>
    <cellStyle name="Comma 7 3 2 6" xfId="2174" xr:uid="{95117CDA-E2A1-4B97-8B89-0EDCDACB685F}"/>
    <cellStyle name="Comma 7 3 2 6 2" xfId="5977" xr:uid="{2A6EBB6F-D455-4A7E-A571-2DDFCAB3A7C6}"/>
    <cellStyle name="Comma 7 3 2 6 2 2" xfId="13788" xr:uid="{BACCFE1A-4C59-4475-B964-0EEBA52A6C43}"/>
    <cellStyle name="Comma 7 3 2 6 2 2 2" xfId="29199" xr:uid="{F369C70B-ECBB-4925-827C-D4875D7E4742}"/>
    <cellStyle name="Comma 7 3 2 6 2 2 2 2" xfId="60023" xr:uid="{B63F7512-9E5E-4E87-A129-7B200B881517}"/>
    <cellStyle name="Comma 7 3 2 6 2 2 3" xfId="44613" xr:uid="{59F73D58-50A3-4415-8198-9EFA7975022F}"/>
    <cellStyle name="Comma 7 3 2 6 2 3" xfId="21390" xr:uid="{AAFE5D87-DC41-4812-9233-7091BD5A3598}"/>
    <cellStyle name="Comma 7 3 2 6 2 3 2" xfId="52214" xr:uid="{D7FDBCC7-5A94-4870-BB06-E4F2904D2DF2}"/>
    <cellStyle name="Comma 7 3 2 6 2 4" xfId="36804" xr:uid="{5B606917-F1F0-476C-88D8-CC671226FE57}"/>
    <cellStyle name="Comma 7 3 2 6 3" xfId="9985" xr:uid="{66286E28-BD6B-4647-89EA-F859FB5FDD7F}"/>
    <cellStyle name="Comma 7 3 2 6 3 2" xfId="25396" xr:uid="{81981263-1DB2-4CBA-9BFC-3C3DC7705C02}"/>
    <cellStyle name="Comma 7 3 2 6 3 2 2" xfId="56220" xr:uid="{DC526274-2B90-4813-AFCE-3ADF691C0967}"/>
    <cellStyle name="Comma 7 3 2 6 3 3" xfId="40810" xr:uid="{EB3E4360-8D0C-4BB7-AFC8-397FE13E92F8}"/>
    <cellStyle name="Comma 7 3 2 6 4" xfId="17587" xr:uid="{AF9B4B51-C7EF-4DA3-98EC-5289CDEEB234}"/>
    <cellStyle name="Comma 7 3 2 6 4 2" xfId="48411" xr:uid="{869AC3D9-2F1B-42AF-B948-7EA766358D36}"/>
    <cellStyle name="Comma 7 3 2 6 5" xfId="33001" xr:uid="{7CC90201-5624-4750-86AF-CCCAC54944D7}"/>
    <cellStyle name="Comma 7 3 2 7" xfId="4078" xr:uid="{D7129FBE-DC47-45F9-AC4C-38BFECB908C3}"/>
    <cellStyle name="Comma 7 3 2 7 2" xfId="11889" xr:uid="{450A6530-0EAB-4729-B338-68585E639207}"/>
    <cellStyle name="Comma 7 3 2 7 2 2" xfId="27300" xr:uid="{74125FCF-B7C8-4BF7-A32E-EFA701EB0C2B}"/>
    <cellStyle name="Comma 7 3 2 7 2 2 2" xfId="58124" xr:uid="{F240708E-6A93-4F5C-B150-B8B0590D2DA5}"/>
    <cellStyle name="Comma 7 3 2 7 2 3" xfId="42714" xr:uid="{D8CEADF8-3C67-4BFB-B4FD-5B01BBED5E94}"/>
    <cellStyle name="Comma 7 3 2 7 3" xfId="19491" xr:uid="{029332DE-E88D-4AB8-9833-5176DC3580C4}"/>
    <cellStyle name="Comma 7 3 2 7 3 2" xfId="50315" xr:uid="{56C5A30C-485A-4271-96F8-12833FF91595}"/>
    <cellStyle name="Comma 7 3 2 7 4" xfId="34905" xr:uid="{909718FA-0E65-4C84-8370-91352AB75B73}"/>
    <cellStyle name="Comma 7 3 2 8" xfId="8086" xr:uid="{0D6D1C28-5041-4271-A8A8-FA0E77FFEA46}"/>
    <cellStyle name="Comma 7 3 2 8 2" xfId="23497" xr:uid="{C8B9E498-7234-41FA-B274-B0DDC286CA8A}"/>
    <cellStyle name="Comma 7 3 2 8 2 2" xfId="54321" xr:uid="{1E071FDD-6D34-473A-BC37-85BA33260531}"/>
    <cellStyle name="Comma 7 3 2 8 3" xfId="38911" xr:uid="{F9D592BE-7EE0-4868-AD9D-4A719832FDBA}"/>
    <cellStyle name="Comma 7 3 2 9" xfId="7877" xr:uid="{512DBB3C-07E6-4C57-8BE9-E944DDBB0DE7}"/>
    <cellStyle name="Comma 7 3 2 9 2" xfId="23288" xr:uid="{751D1A3E-C176-48E1-A37F-20D8FF786870}"/>
    <cellStyle name="Comma 7 3 2 9 2 2" xfId="54112" xr:uid="{A7E61AE3-BAB9-4B4E-9314-93F742A7995F}"/>
    <cellStyle name="Comma 7 3 2 9 3" xfId="38702" xr:uid="{ECCC0308-0175-490B-84D1-86B6FCB987A9}"/>
    <cellStyle name="Comma 7 3 3" xfId="615" xr:uid="{F3BC888D-17C0-453B-8A79-16B14BEBF00E}"/>
    <cellStyle name="Comma 7 3 3 2" xfId="1248" xr:uid="{2A27E196-C28D-4C09-8372-9211D9B035CC}"/>
    <cellStyle name="Comma 7 3 3 2 2" xfId="3147" xr:uid="{71D547BA-EA45-4A47-93C2-26EF918B5A26}"/>
    <cellStyle name="Comma 7 3 3 2 2 2" xfId="6950" xr:uid="{098F838C-9EC1-4FC6-84A7-036BFF910631}"/>
    <cellStyle name="Comma 7 3 3 2 2 2 2" xfId="14761" xr:uid="{095139F0-BDA2-4225-A2C3-DE4F2B9ABA20}"/>
    <cellStyle name="Comma 7 3 3 2 2 2 2 2" xfId="30172" xr:uid="{E1680CA8-D90D-4916-B3E7-CEEE85D52210}"/>
    <cellStyle name="Comma 7 3 3 2 2 2 2 2 2" xfId="60996" xr:uid="{E309C6E7-480F-41FF-A5EA-4E463EC94793}"/>
    <cellStyle name="Comma 7 3 3 2 2 2 2 3" xfId="45586" xr:uid="{09180D2E-2531-494E-946B-060581957E4F}"/>
    <cellStyle name="Comma 7 3 3 2 2 2 3" xfId="22363" xr:uid="{2F6ABFF5-E2BC-42E3-B24E-0735E73DB8B9}"/>
    <cellStyle name="Comma 7 3 3 2 2 2 3 2" xfId="53187" xr:uid="{EA58D7B1-B615-4948-B342-28D457FC418A}"/>
    <cellStyle name="Comma 7 3 3 2 2 2 4" xfId="37777" xr:uid="{D3D31F88-2605-4309-9358-E6B3D5AD0EE3}"/>
    <cellStyle name="Comma 7 3 3 2 2 3" xfId="10958" xr:uid="{919A756D-8D48-41A7-AD72-16F9EB0984D6}"/>
    <cellStyle name="Comma 7 3 3 2 2 3 2" xfId="26369" xr:uid="{2A61B6F1-E7AC-469D-8093-384004CE5B87}"/>
    <cellStyle name="Comma 7 3 3 2 2 3 2 2" xfId="57193" xr:uid="{4C26150F-3218-4C47-AC83-87B7576D61B8}"/>
    <cellStyle name="Comma 7 3 3 2 2 3 3" xfId="41783" xr:uid="{A831EC65-4871-4A04-A3CE-6F89978A8DB6}"/>
    <cellStyle name="Comma 7 3 3 2 2 4" xfId="18560" xr:uid="{D1CF08EA-5D40-4653-8B73-6EC89CB15F1B}"/>
    <cellStyle name="Comma 7 3 3 2 2 4 2" xfId="49384" xr:uid="{D7A436B4-12AB-4945-B322-651F0A499F3B}"/>
    <cellStyle name="Comma 7 3 3 2 2 5" xfId="33974" xr:uid="{28736B92-5098-410D-AD8C-C0C1DF5DFB0E}"/>
    <cellStyle name="Comma 7 3 3 2 3" xfId="5051" xr:uid="{93192A93-67DD-431D-9774-B8B0B165FA66}"/>
    <cellStyle name="Comma 7 3 3 2 3 2" xfId="12862" xr:uid="{D31B6EEF-7AEA-41D6-9B43-022C77596584}"/>
    <cellStyle name="Comma 7 3 3 2 3 2 2" xfId="28273" xr:uid="{5031898F-2A3A-407B-B585-CE8642E70CE2}"/>
    <cellStyle name="Comma 7 3 3 2 3 2 2 2" xfId="59097" xr:uid="{44F1D78C-BBA9-4CB1-ACBE-F82B2C88C1A5}"/>
    <cellStyle name="Comma 7 3 3 2 3 2 3" xfId="43687" xr:uid="{EE66275B-5F12-4B50-9034-1D355B33B9A8}"/>
    <cellStyle name="Comma 7 3 3 2 3 3" xfId="20464" xr:uid="{051DD7C0-9FBA-4739-93AF-B107CD3AFB3A}"/>
    <cellStyle name="Comma 7 3 3 2 3 3 2" xfId="51288" xr:uid="{C66340EA-4B6E-4E4C-81D2-6A5E620C5CCE}"/>
    <cellStyle name="Comma 7 3 3 2 3 4" xfId="35878" xr:uid="{D2C27450-1685-4D4E-B059-1B65C0321E2E}"/>
    <cellStyle name="Comma 7 3 3 2 4" xfId="9059" xr:uid="{87BC710D-5AC0-4BF7-B01E-3AB26F0AE195}"/>
    <cellStyle name="Comma 7 3 3 2 4 2" xfId="24470" xr:uid="{36F1B916-F0F9-4EBE-B4BB-461571E87970}"/>
    <cellStyle name="Comma 7 3 3 2 4 2 2" xfId="55294" xr:uid="{E020DC74-0ECF-4E6F-8AC9-CAE4DF2E8CA4}"/>
    <cellStyle name="Comma 7 3 3 2 4 3" xfId="39884" xr:uid="{B12FE798-2971-4615-B714-9D0848DC32CA}"/>
    <cellStyle name="Comma 7 3 3 2 5" xfId="16661" xr:uid="{020EE150-B462-4D6D-BB5A-89F5B7D837AC}"/>
    <cellStyle name="Comma 7 3 3 2 5 2" xfId="47485" xr:uid="{8B6B209D-1FE0-4F8C-85C0-6644F845D263}"/>
    <cellStyle name="Comma 7 3 3 2 6" xfId="32075" xr:uid="{3847FD7A-6966-41AE-B915-C32722ADEF3E}"/>
    <cellStyle name="Comma 7 3 3 3" xfId="1881" xr:uid="{198FE2C2-7A7A-4AFD-AA6B-758B95F858E4}"/>
    <cellStyle name="Comma 7 3 3 3 2" xfId="3780" xr:uid="{0EF95E69-09C6-42C0-9380-221205FA6768}"/>
    <cellStyle name="Comma 7 3 3 3 2 2" xfId="7583" xr:uid="{3444B834-D789-4BFC-BCCA-AE7937403258}"/>
    <cellStyle name="Comma 7 3 3 3 2 2 2" xfId="15394" xr:uid="{B82952CF-21D2-4277-B6A8-6D6CC88087EF}"/>
    <cellStyle name="Comma 7 3 3 3 2 2 2 2" xfId="30805" xr:uid="{94C96404-2308-4B0A-90C7-B5FEEB206612}"/>
    <cellStyle name="Comma 7 3 3 3 2 2 2 2 2" xfId="61629" xr:uid="{AD0A8475-A292-4FDF-B60E-DB720EDFE69F}"/>
    <cellStyle name="Comma 7 3 3 3 2 2 2 3" xfId="46219" xr:uid="{6EC236AE-E699-478F-B3B7-095462BF341B}"/>
    <cellStyle name="Comma 7 3 3 3 2 2 3" xfId="22996" xr:uid="{4E285586-4195-42C5-9378-4F6E30AA1CFF}"/>
    <cellStyle name="Comma 7 3 3 3 2 2 3 2" xfId="53820" xr:uid="{CE9C41C6-D89A-46E9-AA5A-A48E9F601013}"/>
    <cellStyle name="Comma 7 3 3 3 2 2 4" xfId="38410" xr:uid="{927CA57B-18EC-4D56-95D5-B4C5C7355281}"/>
    <cellStyle name="Comma 7 3 3 3 2 3" xfId="11591" xr:uid="{370DE03C-DAF9-4A6A-B60B-EB56B161E609}"/>
    <cellStyle name="Comma 7 3 3 3 2 3 2" xfId="27002" xr:uid="{618F23C1-1C93-4115-986C-7D24B7E13467}"/>
    <cellStyle name="Comma 7 3 3 3 2 3 2 2" xfId="57826" xr:uid="{112174B2-153C-4149-A20E-512711188319}"/>
    <cellStyle name="Comma 7 3 3 3 2 3 3" xfId="42416" xr:uid="{82391301-4BDD-47CF-8048-D807F987A335}"/>
    <cellStyle name="Comma 7 3 3 3 2 4" xfId="19193" xr:uid="{BBDE2B3C-6086-47D3-9101-CE233A052981}"/>
    <cellStyle name="Comma 7 3 3 3 2 4 2" xfId="50017" xr:uid="{8D820E5C-7A66-488B-991C-24C8C5920447}"/>
    <cellStyle name="Comma 7 3 3 3 2 5" xfId="34607" xr:uid="{BF9AA6F3-7706-498F-8CBA-0A052BBBAA31}"/>
    <cellStyle name="Comma 7 3 3 3 3" xfId="5684" xr:uid="{A74D015B-F67E-4141-B08A-59D28E6EA8AA}"/>
    <cellStyle name="Comma 7 3 3 3 3 2" xfId="13495" xr:uid="{30B9834A-5A79-4A57-AC30-FD630BCEAD01}"/>
    <cellStyle name="Comma 7 3 3 3 3 2 2" xfId="28906" xr:uid="{DED261A5-A1D1-4672-95C5-D0BB6546F478}"/>
    <cellStyle name="Comma 7 3 3 3 3 2 2 2" xfId="59730" xr:uid="{57279DD2-BC02-454C-8DD6-256A3593E081}"/>
    <cellStyle name="Comma 7 3 3 3 3 2 3" xfId="44320" xr:uid="{8A7EFFC7-6B27-49A3-BCC2-C2E1FC1AC0EB}"/>
    <cellStyle name="Comma 7 3 3 3 3 3" xfId="21097" xr:uid="{1D9716CE-F1A1-48A3-BA89-981205037489}"/>
    <cellStyle name="Comma 7 3 3 3 3 3 2" xfId="51921" xr:uid="{C214135D-8FD9-4466-9174-526754318B63}"/>
    <cellStyle name="Comma 7 3 3 3 3 4" xfId="36511" xr:uid="{2AC194AB-CF32-42E8-B55E-ED7BAD027C41}"/>
    <cellStyle name="Comma 7 3 3 3 4" xfId="9692" xr:uid="{486A151A-52CE-4A9F-93BB-E215CAFF375B}"/>
    <cellStyle name="Comma 7 3 3 3 4 2" xfId="25103" xr:uid="{ABC8114C-C9F6-44AF-94C1-FDBA3EECD9E7}"/>
    <cellStyle name="Comma 7 3 3 3 4 2 2" xfId="55927" xr:uid="{B172032D-978D-4979-822A-32765063BACF}"/>
    <cellStyle name="Comma 7 3 3 3 4 3" xfId="40517" xr:uid="{0131E97D-6137-4978-B8A9-A2C02D15191D}"/>
    <cellStyle name="Comma 7 3 3 3 5" xfId="17294" xr:uid="{3934E849-2B33-402F-B163-C1573FEBA1D7}"/>
    <cellStyle name="Comma 7 3 3 3 5 2" xfId="48118" xr:uid="{C9F66906-EC00-4382-96EF-F9410B9C1383}"/>
    <cellStyle name="Comma 7 3 3 3 6" xfId="32708" xr:uid="{F201FE85-8C13-4425-957B-3C3C4C29DD95}"/>
    <cellStyle name="Comma 7 3 3 4" xfId="2514" xr:uid="{96442C22-322D-4733-8302-4457807DE1ED}"/>
    <cellStyle name="Comma 7 3 3 4 2" xfId="6317" xr:uid="{1F8FD7A0-314C-4890-AC52-16E6B45EDFC6}"/>
    <cellStyle name="Comma 7 3 3 4 2 2" xfId="14128" xr:uid="{6E5A1D44-44B7-48CB-8A0C-167B96984753}"/>
    <cellStyle name="Comma 7 3 3 4 2 2 2" xfId="29539" xr:uid="{6A13FE88-8029-4CF1-91EB-67B871C51723}"/>
    <cellStyle name="Comma 7 3 3 4 2 2 2 2" xfId="60363" xr:uid="{EB07BCB2-FC31-4544-AAD6-219FCC9731EA}"/>
    <cellStyle name="Comma 7 3 3 4 2 2 3" xfId="44953" xr:uid="{E344ACCB-F7B3-4DD5-842D-3748281B0ACF}"/>
    <cellStyle name="Comma 7 3 3 4 2 3" xfId="21730" xr:uid="{AC77239E-C671-4A60-B91E-CDD7D31F8770}"/>
    <cellStyle name="Comma 7 3 3 4 2 3 2" xfId="52554" xr:uid="{5D7BB956-618F-4467-99AA-FAA3CBD28A26}"/>
    <cellStyle name="Comma 7 3 3 4 2 4" xfId="37144" xr:uid="{8B6188A3-555B-4B68-8BE3-B9EAB958F3DC}"/>
    <cellStyle name="Comma 7 3 3 4 3" xfId="10325" xr:uid="{F9F94382-455A-4928-97CF-6CEEA6D96F4A}"/>
    <cellStyle name="Comma 7 3 3 4 3 2" xfId="25736" xr:uid="{691CF682-5006-4E2D-BDD0-1313174E7A8D}"/>
    <cellStyle name="Comma 7 3 3 4 3 2 2" xfId="56560" xr:uid="{FECD45B0-599A-4C7B-A1E0-1C355323E524}"/>
    <cellStyle name="Comma 7 3 3 4 3 3" xfId="41150" xr:uid="{AAD8D838-B403-46B9-B9E7-624722293180}"/>
    <cellStyle name="Comma 7 3 3 4 4" xfId="17927" xr:uid="{BCC541E0-2129-401A-82A4-9C1DEFDE5B2B}"/>
    <cellStyle name="Comma 7 3 3 4 4 2" xfId="48751" xr:uid="{4218C1ED-2BE5-42E5-8287-6EAD1205F801}"/>
    <cellStyle name="Comma 7 3 3 4 5" xfId="33341" xr:uid="{E4DB758E-F204-4F68-A6BC-2DC21B251249}"/>
    <cellStyle name="Comma 7 3 3 5" xfId="4418" xr:uid="{28E96479-F531-4419-9F50-6D6C6727FFB4}"/>
    <cellStyle name="Comma 7 3 3 5 2" xfId="12229" xr:uid="{30B9C36B-63D7-443C-88A6-0C32B97457EE}"/>
    <cellStyle name="Comma 7 3 3 5 2 2" xfId="27640" xr:uid="{53599B2C-6A16-47D0-8165-963697951013}"/>
    <cellStyle name="Comma 7 3 3 5 2 2 2" xfId="58464" xr:uid="{D044E667-51D3-47CD-9C4D-D84053CF3F04}"/>
    <cellStyle name="Comma 7 3 3 5 2 3" xfId="43054" xr:uid="{FED3BBD9-316B-4C4C-B5DD-A6DDBB54885B}"/>
    <cellStyle name="Comma 7 3 3 5 3" xfId="19831" xr:uid="{D966B914-EAA7-41B2-B65C-386DFE6BD0C9}"/>
    <cellStyle name="Comma 7 3 3 5 3 2" xfId="50655" xr:uid="{7ACB5899-E7CF-4F6B-9B74-20E3B54D8475}"/>
    <cellStyle name="Comma 7 3 3 5 4" xfId="35245" xr:uid="{6C1431AC-9E39-4C16-A393-95E146D2A34C}"/>
    <cellStyle name="Comma 7 3 3 6" xfId="8426" xr:uid="{264C54B7-330F-4FD4-A2D3-D5417D3F7A74}"/>
    <cellStyle name="Comma 7 3 3 6 2" xfId="23837" xr:uid="{31215E31-BEA6-449E-908F-17FE3E43D233}"/>
    <cellStyle name="Comma 7 3 3 6 2 2" xfId="54661" xr:uid="{A1FA8ECB-9981-40C2-82B1-38BFDB6776C1}"/>
    <cellStyle name="Comma 7 3 3 6 3" xfId="39251" xr:uid="{79E769A2-75F1-4FFC-A271-6CB7B05421DA}"/>
    <cellStyle name="Comma 7 3 3 7" xfId="16028" xr:uid="{D5279CDE-0C31-49EB-9E49-A1075C0473C3}"/>
    <cellStyle name="Comma 7 3 3 7 2" xfId="46852" xr:uid="{BA522908-BBCF-4567-97CA-E7273B91F1E3}"/>
    <cellStyle name="Comma 7 3 3 8" xfId="31442" xr:uid="{1BD287CE-55BB-4A52-8FEA-1F4A70E7E656}"/>
    <cellStyle name="Comma 7 3 4" xfId="406" xr:uid="{E911D3B2-8445-48C4-8A1A-6AB03A19DD80}"/>
    <cellStyle name="Comma 7 3 4 2" xfId="1039" xr:uid="{972D2454-0D0F-49DE-8B17-7BC5CF8F802F}"/>
    <cellStyle name="Comma 7 3 4 2 2" xfId="2938" xr:uid="{00062249-F9BE-4771-BABF-9E57258BC22D}"/>
    <cellStyle name="Comma 7 3 4 2 2 2" xfId="6741" xr:uid="{EE5AA830-4F3C-4707-9FE3-C2685AE7A4B1}"/>
    <cellStyle name="Comma 7 3 4 2 2 2 2" xfId="14552" xr:uid="{4265039B-2515-4138-A0F2-64B30B1B51CB}"/>
    <cellStyle name="Comma 7 3 4 2 2 2 2 2" xfId="29963" xr:uid="{D44391B9-7C9D-4491-8CFF-BC68CA536CA5}"/>
    <cellStyle name="Comma 7 3 4 2 2 2 2 2 2" xfId="60787" xr:uid="{E36FF2E0-9B60-4808-9FD2-D8B60004A3A7}"/>
    <cellStyle name="Comma 7 3 4 2 2 2 2 3" xfId="45377" xr:uid="{5A97D52F-D7C8-4EFC-8A9C-9F4896BE8A2C}"/>
    <cellStyle name="Comma 7 3 4 2 2 2 3" xfId="22154" xr:uid="{A01A61BF-48B9-4B71-A38A-21959692F57E}"/>
    <cellStyle name="Comma 7 3 4 2 2 2 3 2" xfId="52978" xr:uid="{5C89304F-1A85-4446-B20C-4A4F3F60135F}"/>
    <cellStyle name="Comma 7 3 4 2 2 2 4" xfId="37568" xr:uid="{C8F41C3C-3A76-4617-85C6-CA6531680C1A}"/>
    <cellStyle name="Comma 7 3 4 2 2 3" xfId="10749" xr:uid="{E2C808F9-9D70-41AE-A6F3-95D215F02448}"/>
    <cellStyle name="Comma 7 3 4 2 2 3 2" xfId="26160" xr:uid="{13CF80DB-0B15-4719-8ED9-C803E6847C87}"/>
    <cellStyle name="Comma 7 3 4 2 2 3 2 2" xfId="56984" xr:uid="{171FC29D-9821-4D38-BA32-53F802FD6D9F}"/>
    <cellStyle name="Comma 7 3 4 2 2 3 3" xfId="41574" xr:uid="{CA50A2AE-7974-4DD6-B48B-5E881F814817}"/>
    <cellStyle name="Comma 7 3 4 2 2 4" xfId="18351" xr:uid="{0018A741-E59E-4DC8-B03F-634B7DB1329C}"/>
    <cellStyle name="Comma 7 3 4 2 2 4 2" xfId="49175" xr:uid="{99719ECD-6BC2-47B8-ACA0-B416BED58619}"/>
    <cellStyle name="Comma 7 3 4 2 2 5" xfId="33765" xr:uid="{EE4C47AB-EFCD-4422-B5A2-AA846C301C32}"/>
    <cellStyle name="Comma 7 3 4 2 3" xfId="4842" xr:uid="{72E44F2A-6D3F-46E7-9FF3-5A3EFA5A3C73}"/>
    <cellStyle name="Comma 7 3 4 2 3 2" xfId="12653" xr:uid="{48E14DD4-6134-443D-ABF0-4045229E2AC0}"/>
    <cellStyle name="Comma 7 3 4 2 3 2 2" xfId="28064" xr:uid="{2711C3E2-9791-4DED-ABE4-422592B3D8A5}"/>
    <cellStyle name="Comma 7 3 4 2 3 2 2 2" xfId="58888" xr:uid="{9D6203ED-6514-4C96-BE0C-C1B04B782685}"/>
    <cellStyle name="Comma 7 3 4 2 3 2 3" xfId="43478" xr:uid="{ED7106D2-9AAD-4C88-B783-9971CF2CE8F7}"/>
    <cellStyle name="Comma 7 3 4 2 3 3" xfId="20255" xr:uid="{E86C883D-C020-4443-A515-47885EE084F3}"/>
    <cellStyle name="Comma 7 3 4 2 3 3 2" xfId="51079" xr:uid="{7942F1B7-B06C-41F7-8350-E5D1CF112C3D}"/>
    <cellStyle name="Comma 7 3 4 2 3 4" xfId="35669" xr:uid="{148DEE17-8583-482B-AB8E-143A79DAC8C4}"/>
    <cellStyle name="Comma 7 3 4 2 4" xfId="8850" xr:uid="{2F2CEA2F-B197-45E8-99D2-85934310B22A}"/>
    <cellStyle name="Comma 7 3 4 2 4 2" xfId="24261" xr:uid="{70107585-F982-46D8-B651-C58EA1203B77}"/>
    <cellStyle name="Comma 7 3 4 2 4 2 2" xfId="55085" xr:uid="{E55E31F4-0F71-4D90-AE70-7752341F141C}"/>
    <cellStyle name="Comma 7 3 4 2 4 3" xfId="39675" xr:uid="{64467822-C33F-4EF5-9EAF-7B08178EFB06}"/>
    <cellStyle name="Comma 7 3 4 2 5" xfId="16452" xr:uid="{940FB094-72B0-4807-A691-D252AFF3FD13}"/>
    <cellStyle name="Comma 7 3 4 2 5 2" xfId="47276" xr:uid="{75EF0450-6294-4A8E-BF1D-224C153D3CE4}"/>
    <cellStyle name="Comma 7 3 4 2 6" xfId="31866" xr:uid="{BE0F63B6-8ADE-4DF8-8943-A3078E26110C}"/>
    <cellStyle name="Comma 7 3 4 3" xfId="1672" xr:uid="{515280D6-CBF6-41E1-BA5F-FC66913768BE}"/>
    <cellStyle name="Comma 7 3 4 3 2" xfId="3571" xr:uid="{63A7C560-9F1C-489B-ABD1-EF1653C063FF}"/>
    <cellStyle name="Comma 7 3 4 3 2 2" xfId="7374" xr:uid="{B514D872-B385-420A-8AE7-0FF331F7141A}"/>
    <cellStyle name="Comma 7 3 4 3 2 2 2" xfId="15185" xr:uid="{EC1F38F2-B8ED-456D-90FA-0FA305287BED}"/>
    <cellStyle name="Comma 7 3 4 3 2 2 2 2" xfId="30596" xr:uid="{423FC8F4-0759-41F0-A170-13835C194F15}"/>
    <cellStyle name="Comma 7 3 4 3 2 2 2 2 2" xfId="61420" xr:uid="{9762F7A0-F227-4EF4-9EA0-63426282FC28}"/>
    <cellStyle name="Comma 7 3 4 3 2 2 2 3" xfId="46010" xr:uid="{204E3022-0069-4368-8B00-6A36FF8F1179}"/>
    <cellStyle name="Comma 7 3 4 3 2 2 3" xfId="22787" xr:uid="{67B426BF-F07A-4CF5-A83D-9D9EAA3E5342}"/>
    <cellStyle name="Comma 7 3 4 3 2 2 3 2" xfId="53611" xr:uid="{383833F6-23F4-47B4-987F-D836939F9DD6}"/>
    <cellStyle name="Comma 7 3 4 3 2 2 4" xfId="38201" xr:uid="{2CDF8751-5C6F-479D-A940-F0B0196694FD}"/>
    <cellStyle name="Comma 7 3 4 3 2 3" xfId="11382" xr:uid="{A89F849E-558D-4589-825C-23D958FBCC23}"/>
    <cellStyle name="Comma 7 3 4 3 2 3 2" xfId="26793" xr:uid="{750C1065-D689-4811-ADF3-205B06D4C9D8}"/>
    <cellStyle name="Comma 7 3 4 3 2 3 2 2" xfId="57617" xr:uid="{3356A2C9-0A3E-4360-8692-9DE123CF870B}"/>
    <cellStyle name="Comma 7 3 4 3 2 3 3" xfId="42207" xr:uid="{0A33A2C8-73AE-4167-9BBD-387FCD24FB43}"/>
    <cellStyle name="Comma 7 3 4 3 2 4" xfId="18984" xr:uid="{523D4B72-BDEE-46A1-93B0-0A07F6D71E46}"/>
    <cellStyle name="Comma 7 3 4 3 2 4 2" xfId="49808" xr:uid="{DB2782C6-E042-4B7B-A5EE-8F95E8DC0566}"/>
    <cellStyle name="Comma 7 3 4 3 2 5" xfId="34398" xr:uid="{0D4FFA41-A5B0-45F8-9B70-4E242427E8D2}"/>
    <cellStyle name="Comma 7 3 4 3 3" xfId="5475" xr:uid="{23DCA13E-02A2-4D4F-ABC9-58C2FF26DA3F}"/>
    <cellStyle name="Comma 7 3 4 3 3 2" xfId="13286" xr:uid="{B2FB6048-DFEC-4DC0-AE6A-7DDA03E11080}"/>
    <cellStyle name="Comma 7 3 4 3 3 2 2" xfId="28697" xr:uid="{4D8F3EB6-6F1A-4974-83E9-D4BFB646734D}"/>
    <cellStyle name="Comma 7 3 4 3 3 2 2 2" xfId="59521" xr:uid="{F2394ACF-A1E8-4013-B148-FEDAAA3B2812}"/>
    <cellStyle name="Comma 7 3 4 3 3 2 3" xfId="44111" xr:uid="{EE7CFB7F-F984-40E8-A3F2-1CD00F1E147D}"/>
    <cellStyle name="Comma 7 3 4 3 3 3" xfId="20888" xr:uid="{B095FE3A-ACF4-4244-BA28-AF092B89A799}"/>
    <cellStyle name="Comma 7 3 4 3 3 3 2" xfId="51712" xr:uid="{9EBFEFC8-6BE0-42DC-AEBB-283A6B08D9A2}"/>
    <cellStyle name="Comma 7 3 4 3 3 4" xfId="36302" xr:uid="{9D212C83-5839-4B18-89DB-3B6BD350F0F3}"/>
    <cellStyle name="Comma 7 3 4 3 4" xfId="9483" xr:uid="{4EE05F65-8805-49A4-864C-A732CA879CA5}"/>
    <cellStyle name="Comma 7 3 4 3 4 2" xfId="24894" xr:uid="{A9329154-CBF9-49E9-A44A-FA34F7B5968D}"/>
    <cellStyle name="Comma 7 3 4 3 4 2 2" xfId="55718" xr:uid="{6B7BBFE4-A211-4EE8-844F-FE692EE4E180}"/>
    <cellStyle name="Comma 7 3 4 3 4 3" xfId="40308" xr:uid="{429F4E75-A794-48AC-91F3-CFF379338D01}"/>
    <cellStyle name="Comma 7 3 4 3 5" xfId="17085" xr:uid="{60E55A21-F00A-4940-82FA-3040AA863EC4}"/>
    <cellStyle name="Comma 7 3 4 3 5 2" xfId="47909" xr:uid="{98849405-2663-4C3B-A2A7-93E5449B17A1}"/>
    <cellStyle name="Comma 7 3 4 3 6" xfId="32499" xr:uid="{ADBD3853-A70A-45A1-940B-EAD1BA7E467C}"/>
    <cellStyle name="Comma 7 3 4 4" xfId="2305" xr:uid="{6E375F91-5A4F-40C8-9697-BBDCE2F56E73}"/>
    <cellStyle name="Comma 7 3 4 4 2" xfId="6108" xr:uid="{BEBDFAB9-EF0F-4B37-9AAF-09C52EEA084F}"/>
    <cellStyle name="Comma 7 3 4 4 2 2" xfId="13919" xr:uid="{75169900-F8F1-44F3-8218-5A4A91BA1BDC}"/>
    <cellStyle name="Comma 7 3 4 4 2 2 2" xfId="29330" xr:uid="{ACF740CB-59AF-471B-B530-AC6F2C2A7FB6}"/>
    <cellStyle name="Comma 7 3 4 4 2 2 2 2" xfId="60154" xr:uid="{7FA22F4C-2894-4DE6-B1AF-5F69C9ACCEE6}"/>
    <cellStyle name="Comma 7 3 4 4 2 2 3" xfId="44744" xr:uid="{A1E428C1-2699-481D-BCB7-72987D01F763}"/>
    <cellStyle name="Comma 7 3 4 4 2 3" xfId="21521" xr:uid="{3D8C658C-B694-4203-A252-1FBB624CD91B}"/>
    <cellStyle name="Comma 7 3 4 4 2 3 2" xfId="52345" xr:uid="{D97DC946-E63C-453F-8259-D45BFF6E9BFC}"/>
    <cellStyle name="Comma 7 3 4 4 2 4" xfId="36935" xr:uid="{4422DE3B-580F-46BA-8FE4-0552877B253E}"/>
    <cellStyle name="Comma 7 3 4 4 3" xfId="10116" xr:uid="{B52B05CD-5A9D-4EE2-ACFF-A2A2C191B9AF}"/>
    <cellStyle name="Comma 7 3 4 4 3 2" xfId="25527" xr:uid="{122B1CAF-2C7F-4E2A-BB27-EC8C2CBC1722}"/>
    <cellStyle name="Comma 7 3 4 4 3 2 2" xfId="56351" xr:uid="{5638CC86-AC1C-4705-8D6D-34256A7ACEE2}"/>
    <cellStyle name="Comma 7 3 4 4 3 3" xfId="40941" xr:uid="{C7C364BD-1ABC-48F5-8FCD-656413C0973E}"/>
    <cellStyle name="Comma 7 3 4 4 4" xfId="17718" xr:uid="{6DFBCE9C-72B2-4A33-953B-53D6205648D6}"/>
    <cellStyle name="Comma 7 3 4 4 4 2" xfId="48542" xr:uid="{7B431A22-F0AB-47E1-AFD5-B86DB6A99161}"/>
    <cellStyle name="Comma 7 3 4 4 5" xfId="33132" xr:uid="{DAEC8D3C-8B52-41E8-9D4B-21D0E107054F}"/>
    <cellStyle name="Comma 7 3 4 5" xfId="4209" xr:uid="{BB810DDC-DACD-4464-B84A-8F5AB534E9AB}"/>
    <cellStyle name="Comma 7 3 4 5 2" xfId="12020" xr:uid="{BFAA3289-8BFD-4EBC-AB89-1C8FA4BF8429}"/>
    <cellStyle name="Comma 7 3 4 5 2 2" xfId="27431" xr:uid="{B43A7BC8-85C5-4DF2-974D-2E977ED084E4}"/>
    <cellStyle name="Comma 7 3 4 5 2 2 2" xfId="58255" xr:uid="{2378F199-2302-49E8-A791-A0923221B69A}"/>
    <cellStyle name="Comma 7 3 4 5 2 3" xfId="42845" xr:uid="{2AD48F61-A4A9-4C2A-858D-17439BF04C12}"/>
    <cellStyle name="Comma 7 3 4 5 3" xfId="19622" xr:uid="{2443FD23-43F7-4432-A789-83571CB91311}"/>
    <cellStyle name="Comma 7 3 4 5 3 2" xfId="50446" xr:uid="{A0CCD4CB-4184-42C6-809B-7DE3A7AB490D}"/>
    <cellStyle name="Comma 7 3 4 5 4" xfId="35036" xr:uid="{B142992C-D084-4C87-94C4-09C057BD8759}"/>
    <cellStyle name="Comma 7 3 4 6" xfId="8217" xr:uid="{829FD9E7-7595-43A5-A6D7-D8525A7B80FC}"/>
    <cellStyle name="Comma 7 3 4 6 2" xfId="23628" xr:uid="{C1CA2250-CB22-45A4-B39E-C0B3C306C4C2}"/>
    <cellStyle name="Comma 7 3 4 6 2 2" xfId="54452" xr:uid="{0C854E12-FAC3-403E-AAB2-F1BC31241D3C}"/>
    <cellStyle name="Comma 7 3 4 6 3" xfId="39042" xr:uid="{62C0FB0A-7AD8-4463-8CBF-D759F471CA53}"/>
    <cellStyle name="Comma 7 3 4 7" xfId="15819" xr:uid="{715C6B6B-8A19-4957-ADA4-1D0634C15F09}"/>
    <cellStyle name="Comma 7 3 4 7 2" xfId="46643" xr:uid="{C9E7B6C8-0F79-4DA8-A523-CC4690AC2A50}"/>
    <cellStyle name="Comma 7 3 4 8" xfId="31233" xr:uid="{75723307-C41D-480D-BE8D-A389A9D820B3}"/>
    <cellStyle name="Comma 7 3 5" xfId="826" xr:uid="{995918FF-42C6-46C4-B3B4-74B677D1350D}"/>
    <cellStyle name="Comma 7 3 5 2" xfId="2725" xr:uid="{BDF6F750-6E5A-4F1C-9073-85DA88730DD2}"/>
    <cellStyle name="Comma 7 3 5 2 2" xfId="6528" xr:uid="{39DE10CB-5997-4C58-A6A7-C0D49BAF7CCF}"/>
    <cellStyle name="Comma 7 3 5 2 2 2" xfId="14339" xr:uid="{27772525-5481-4D62-A1B2-FFD4A80FAF1C}"/>
    <cellStyle name="Comma 7 3 5 2 2 2 2" xfId="29750" xr:uid="{E48839CD-28F5-43F9-9364-86C32B8BDA9D}"/>
    <cellStyle name="Comma 7 3 5 2 2 2 2 2" xfId="60574" xr:uid="{AA2E5E21-B461-4640-B9D0-5880212AEC86}"/>
    <cellStyle name="Comma 7 3 5 2 2 2 3" xfId="45164" xr:uid="{2D9C992C-27FE-4D67-80A3-B485589C22A2}"/>
    <cellStyle name="Comma 7 3 5 2 2 3" xfId="21941" xr:uid="{CBE10479-92FA-42B5-AF23-DECC6E94493A}"/>
    <cellStyle name="Comma 7 3 5 2 2 3 2" xfId="52765" xr:uid="{274C1326-C5DF-4B6F-91CA-A2AFB6A210EA}"/>
    <cellStyle name="Comma 7 3 5 2 2 4" xfId="37355" xr:uid="{A8167022-DFED-4E7D-9C6B-FC89EBDABE0F}"/>
    <cellStyle name="Comma 7 3 5 2 3" xfId="10536" xr:uid="{B683F8ED-3F43-4A17-B422-B8DF96728EAB}"/>
    <cellStyle name="Comma 7 3 5 2 3 2" xfId="25947" xr:uid="{0A0C5172-A145-4BB3-B7AC-A5E9EC064266}"/>
    <cellStyle name="Comma 7 3 5 2 3 2 2" xfId="56771" xr:uid="{529704E7-B969-4722-8514-529D7531D58B}"/>
    <cellStyle name="Comma 7 3 5 2 3 3" xfId="41361" xr:uid="{441B39E3-4483-434E-81F7-998476D6287F}"/>
    <cellStyle name="Comma 7 3 5 2 4" xfId="18138" xr:uid="{10373FF6-B5DD-443C-A643-B23F13AC9939}"/>
    <cellStyle name="Comma 7 3 5 2 4 2" xfId="48962" xr:uid="{8C845DC0-9D3A-4C3D-81A0-9E4B91B6B56B}"/>
    <cellStyle name="Comma 7 3 5 2 5" xfId="33552" xr:uid="{D010F4FF-A273-4440-A45A-C5F5945F66FB}"/>
    <cellStyle name="Comma 7 3 5 3" xfId="4629" xr:uid="{524830FB-A8E7-4748-83BF-3B2B56E30214}"/>
    <cellStyle name="Comma 7 3 5 3 2" xfId="12440" xr:uid="{25A6FD4A-4F76-435A-8BCD-DCCB2E927A7F}"/>
    <cellStyle name="Comma 7 3 5 3 2 2" xfId="27851" xr:uid="{D7109F0D-0E5C-4ACC-807C-D35D65315F7B}"/>
    <cellStyle name="Comma 7 3 5 3 2 2 2" xfId="58675" xr:uid="{B5C379C2-0E1E-4F9E-A115-84DB76D88B39}"/>
    <cellStyle name="Comma 7 3 5 3 2 3" xfId="43265" xr:uid="{803A737F-88BE-4F7B-A68A-FCB2A7D31D4E}"/>
    <cellStyle name="Comma 7 3 5 3 3" xfId="20042" xr:uid="{5483C5CF-236B-4B7E-8542-3B43280A3D59}"/>
    <cellStyle name="Comma 7 3 5 3 3 2" xfId="50866" xr:uid="{A105462C-8702-4611-ACEE-107B5CE52403}"/>
    <cellStyle name="Comma 7 3 5 3 4" xfId="35456" xr:uid="{8F4857EF-8C4D-42FE-B86A-29D17A5EF285}"/>
    <cellStyle name="Comma 7 3 5 4" xfId="8637" xr:uid="{7603956E-A322-49B4-9C77-90FFFE0BFBCA}"/>
    <cellStyle name="Comma 7 3 5 4 2" xfId="24048" xr:uid="{180A8C59-C583-4E43-872F-831DE2371A23}"/>
    <cellStyle name="Comma 7 3 5 4 2 2" xfId="54872" xr:uid="{F6222480-96C7-4251-B67B-BFEB200FBB52}"/>
    <cellStyle name="Comma 7 3 5 4 3" xfId="39462" xr:uid="{D80732B5-4903-45E2-A53C-CEE4A1EE0AD4}"/>
    <cellStyle name="Comma 7 3 5 5" xfId="16239" xr:uid="{D5C1B3DA-5E77-44B8-8307-9F6FCC277F5D}"/>
    <cellStyle name="Comma 7 3 5 5 2" xfId="47063" xr:uid="{E0DC263B-5022-4198-BC6F-09F1753B16A1}"/>
    <cellStyle name="Comma 7 3 5 6" xfId="31653" xr:uid="{3FBA3DDE-A8E7-4910-AAE7-AA01689B9AD1}"/>
    <cellStyle name="Comma 7 3 6" xfId="1459" xr:uid="{43AC92A0-C33A-427F-9AFB-EC880A9BFA92}"/>
    <cellStyle name="Comma 7 3 6 2" xfId="3358" xr:uid="{01B1E7C9-E549-4F38-B775-50064C6EFAFC}"/>
    <cellStyle name="Comma 7 3 6 2 2" xfId="7161" xr:uid="{D01A2DA3-37C3-4298-80BE-6DFE48D0DA54}"/>
    <cellStyle name="Comma 7 3 6 2 2 2" xfId="14972" xr:uid="{9772B05D-F6B7-4079-A597-72BF09A888E3}"/>
    <cellStyle name="Comma 7 3 6 2 2 2 2" xfId="30383" xr:uid="{6430A691-DBF1-4A12-A390-779A23187393}"/>
    <cellStyle name="Comma 7 3 6 2 2 2 2 2" xfId="61207" xr:uid="{D08AEE6F-5D4F-45F5-A024-5D53217DB5D0}"/>
    <cellStyle name="Comma 7 3 6 2 2 2 3" xfId="45797" xr:uid="{D096DDFD-4B27-4CD4-BE07-8CC32CA351D4}"/>
    <cellStyle name="Comma 7 3 6 2 2 3" xfId="22574" xr:uid="{BE728DE0-D822-40A6-BABA-5ACDA834B0E6}"/>
    <cellStyle name="Comma 7 3 6 2 2 3 2" xfId="53398" xr:uid="{1AFBFBF4-4CF4-4AC0-A249-E112F960DB92}"/>
    <cellStyle name="Comma 7 3 6 2 2 4" xfId="37988" xr:uid="{4FA5567C-9BCF-4EF0-95E7-97AA23B8044A}"/>
    <cellStyle name="Comma 7 3 6 2 3" xfId="11169" xr:uid="{D12C0E98-1EF7-4D4F-B9F7-9C48CE173598}"/>
    <cellStyle name="Comma 7 3 6 2 3 2" xfId="26580" xr:uid="{BD420CC1-EB40-4778-ADD5-AC80A0F58770}"/>
    <cellStyle name="Comma 7 3 6 2 3 2 2" xfId="57404" xr:uid="{50C5613A-7E1C-45E6-AF42-50B8A428F375}"/>
    <cellStyle name="Comma 7 3 6 2 3 3" xfId="41994" xr:uid="{7F4BBD69-1362-4974-AED6-A71AE3451435}"/>
    <cellStyle name="Comma 7 3 6 2 4" xfId="18771" xr:uid="{E8C40284-687E-46B4-B3CF-2F13E78459B7}"/>
    <cellStyle name="Comma 7 3 6 2 4 2" xfId="49595" xr:uid="{7233B720-BF19-4BDE-9713-7C8519CB4603}"/>
    <cellStyle name="Comma 7 3 6 2 5" xfId="34185" xr:uid="{AA5147EA-FC1C-4045-BB9D-FF5F7E9B3C88}"/>
    <cellStyle name="Comma 7 3 6 3" xfId="5262" xr:uid="{6B65320F-A7C4-4ECA-A29E-B0B4BA6A160D}"/>
    <cellStyle name="Comma 7 3 6 3 2" xfId="13073" xr:uid="{11620A18-35B3-4638-B6F9-3841E46AA338}"/>
    <cellStyle name="Comma 7 3 6 3 2 2" xfId="28484" xr:uid="{05344780-EBF2-40FA-84CD-112BC787633D}"/>
    <cellStyle name="Comma 7 3 6 3 2 2 2" xfId="59308" xr:uid="{0B36D8CF-5E6E-48C4-9542-D3B478DBFD10}"/>
    <cellStyle name="Comma 7 3 6 3 2 3" xfId="43898" xr:uid="{3B91E9E2-4D01-48B8-A8CC-E8D77DE8F65F}"/>
    <cellStyle name="Comma 7 3 6 3 3" xfId="20675" xr:uid="{653DF899-5750-459B-97B7-AE64FA186998}"/>
    <cellStyle name="Comma 7 3 6 3 3 2" xfId="51499" xr:uid="{B9E5C86B-3876-43BB-9BF1-30F60012579D}"/>
    <cellStyle name="Comma 7 3 6 3 4" xfId="36089" xr:uid="{148D7335-49C6-4CEA-8E68-C97D8385D069}"/>
    <cellStyle name="Comma 7 3 6 4" xfId="9270" xr:uid="{61D56DA0-9BDD-404A-AFEC-CEECDBD6E46C}"/>
    <cellStyle name="Comma 7 3 6 4 2" xfId="24681" xr:uid="{F8F1668A-7E63-42C7-9179-5B7424509027}"/>
    <cellStyle name="Comma 7 3 6 4 2 2" xfId="55505" xr:uid="{2F948EB0-5B77-484C-806F-999B477C5DF5}"/>
    <cellStyle name="Comma 7 3 6 4 3" xfId="40095" xr:uid="{AA80DC4B-15A4-464A-9633-EF868E575EAA}"/>
    <cellStyle name="Comma 7 3 6 5" xfId="16872" xr:uid="{271575D0-90DF-4479-8666-63D58AAF9881}"/>
    <cellStyle name="Comma 7 3 6 5 2" xfId="47696" xr:uid="{8E1A0D20-8AA3-470A-93B7-CD5F1698E5A2}"/>
    <cellStyle name="Comma 7 3 6 6" xfId="32286" xr:uid="{A13546EA-01E7-4FC2-A1A2-EA09B5146816}"/>
    <cellStyle name="Comma 7 3 7" xfId="2092" xr:uid="{B22EA228-E65A-44FC-AFD8-9CF0BE2F41A4}"/>
    <cellStyle name="Comma 7 3 7 2" xfId="5895" xr:uid="{A57C3B31-D7F4-457A-A3A8-1A1DEDDAB34F}"/>
    <cellStyle name="Comma 7 3 7 2 2" xfId="13706" xr:uid="{8E42ACFB-0D38-4DAD-88BA-1667A6C74CEA}"/>
    <cellStyle name="Comma 7 3 7 2 2 2" xfId="29117" xr:uid="{3CA21835-65A8-431D-BDFF-04C1EDE2FECE}"/>
    <cellStyle name="Comma 7 3 7 2 2 2 2" xfId="59941" xr:uid="{03256374-3B54-44CD-8593-27407713EFF8}"/>
    <cellStyle name="Comma 7 3 7 2 2 3" xfId="44531" xr:uid="{32E23F26-2EC9-4966-BF79-A69A967F751B}"/>
    <cellStyle name="Comma 7 3 7 2 3" xfId="21308" xr:uid="{BE18379D-2BF6-4AEA-ACF9-CD3211509F3D}"/>
    <cellStyle name="Comma 7 3 7 2 3 2" xfId="52132" xr:uid="{21DDEDEB-8D35-4A6A-8A0F-D741FA8A6C27}"/>
    <cellStyle name="Comma 7 3 7 2 4" xfId="36722" xr:uid="{6DDBF75D-FEDD-4C99-A79C-C884389F3A95}"/>
    <cellStyle name="Comma 7 3 7 3" xfId="9903" xr:uid="{BA24053A-C787-4E15-8876-505CADA220F4}"/>
    <cellStyle name="Comma 7 3 7 3 2" xfId="25314" xr:uid="{63D77393-24A9-42AE-A05C-D4D5259C88B9}"/>
    <cellStyle name="Comma 7 3 7 3 2 2" xfId="56138" xr:uid="{A977C0DF-2DEF-459E-87ED-4D7EF35AB755}"/>
    <cellStyle name="Comma 7 3 7 3 3" xfId="40728" xr:uid="{7025AB2D-8C2A-4A18-9F13-31DEE1E7AB0C}"/>
    <cellStyle name="Comma 7 3 7 4" xfId="17505" xr:uid="{2F8BED79-5AB6-4820-9E12-D34129B7EA25}"/>
    <cellStyle name="Comma 7 3 7 4 2" xfId="48329" xr:uid="{606B2F18-F29A-41F2-803A-3ACE270A95C2}"/>
    <cellStyle name="Comma 7 3 7 5" xfId="32919" xr:uid="{8543FBBE-2BA3-4991-8D91-3B40AC202F0A}"/>
    <cellStyle name="Comma 7 3 8" xfId="3996" xr:uid="{8F4356C7-3AAC-42A1-BC56-4D000DB77C8F}"/>
    <cellStyle name="Comma 7 3 8 2" xfId="11807" xr:uid="{175E4994-69DE-48F1-982B-E3A2A5A734CD}"/>
    <cellStyle name="Comma 7 3 8 2 2" xfId="27218" xr:uid="{51DBF541-380F-4936-BC59-1F75D99C63F1}"/>
    <cellStyle name="Comma 7 3 8 2 2 2" xfId="58042" xr:uid="{143ACF09-299A-4173-86B1-E8349FE80D5B}"/>
    <cellStyle name="Comma 7 3 8 2 3" xfId="42632" xr:uid="{2B4E4E09-3220-4B43-8B14-2634321B2AE4}"/>
    <cellStyle name="Comma 7 3 8 3" xfId="19409" xr:uid="{112B7EB2-6B52-4990-926A-57CA2D6E3A51}"/>
    <cellStyle name="Comma 7 3 8 3 2" xfId="50233" xr:uid="{961092C4-7FBA-43C0-BFE3-B4E5B4D5419E}"/>
    <cellStyle name="Comma 7 3 8 4" xfId="34823" xr:uid="{83A10EF3-A32F-44F7-8F76-D4E48E5194B7}"/>
    <cellStyle name="Comma 7 3 9" xfId="8004" xr:uid="{145960EC-6E82-4A2A-A887-34C564DEDAFD}"/>
    <cellStyle name="Comma 7 3 9 2" xfId="23415" xr:uid="{7CEBBDC3-0728-4946-AE2B-013181AEC83E}"/>
    <cellStyle name="Comma 7 3 9 2 2" xfId="54239" xr:uid="{7BDCE528-DEC5-4A62-B320-2ED9FCED73FE}"/>
    <cellStyle name="Comma 7 3 9 3" xfId="38829" xr:uid="{630AC66D-2CBA-411A-89B4-FD0555BC353B}"/>
    <cellStyle name="Comma 7 4" xfId="232" xr:uid="{5B6FF182-A2A2-4A2B-A58E-6E1C68EE6729}"/>
    <cellStyle name="Comma 7 4 10" xfId="15646" xr:uid="{A2225D51-6EE3-4791-AAA2-1EB9E3A7D924}"/>
    <cellStyle name="Comma 7 4 10 2" xfId="46470" xr:uid="{4738E3A7-F0FD-4DB1-ACB5-F8BB7E8D976A}"/>
    <cellStyle name="Comma 7 4 11" xfId="31060" xr:uid="{D812DE31-FDF2-4EE2-87CE-926E07000655}"/>
    <cellStyle name="Comma 7 4 2" xfId="655" xr:uid="{5E23B42F-FB39-465D-89EC-8B0E243775DA}"/>
    <cellStyle name="Comma 7 4 2 2" xfId="1288" xr:uid="{E4EDEE29-04D8-4AFA-8FAA-44DC820BEF63}"/>
    <cellStyle name="Comma 7 4 2 2 2" xfId="3187" xr:uid="{9F0781EB-DE5F-4675-824C-004F602B4297}"/>
    <cellStyle name="Comma 7 4 2 2 2 2" xfId="6990" xr:uid="{4EC5B885-43DD-45D4-B5B0-E2B497CDF78E}"/>
    <cellStyle name="Comma 7 4 2 2 2 2 2" xfId="14801" xr:uid="{A66DAD13-233A-49E4-8FE0-1087BE1927AD}"/>
    <cellStyle name="Comma 7 4 2 2 2 2 2 2" xfId="30212" xr:uid="{CCA83BCA-9C26-47EC-8418-4ACFB37A158F}"/>
    <cellStyle name="Comma 7 4 2 2 2 2 2 2 2" xfId="61036" xr:uid="{CD1CBA0A-6637-4DFF-B8DA-EFC7BD3115D3}"/>
    <cellStyle name="Comma 7 4 2 2 2 2 2 3" xfId="45626" xr:uid="{E7FBCA63-0249-41EF-AEEC-F59B8811C538}"/>
    <cellStyle name="Comma 7 4 2 2 2 2 3" xfId="22403" xr:uid="{3FA3AA13-6B7D-48E4-A274-0A6093AE4FBA}"/>
    <cellStyle name="Comma 7 4 2 2 2 2 3 2" xfId="53227" xr:uid="{753932D3-FCB2-4289-8D6C-9E57328E5522}"/>
    <cellStyle name="Comma 7 4 2 2 2 2 4" xfId="37817" xr:uid="{85F77FE7-93E0-4A62-A0C6-1E1456B6F884}"/>
    <cellStyle name="Comma 7 4 2 2 2 3" xfId="10998" xr:uid="{CB141278-DDD5-4507-953E-FED9520BEDB8}"/>
    <cellStyle name="Comma 7 4 2 2 2 3 2" xfId="26409" xr:uid="{8DCB1EC3-477D-449F-8875-F06143EC25A7}"/>
    <cellStyle name="Comma 7 4 2 2 2 3 2 2" xfId="57233" xr:uid="{9D24EB64-A8C4-4D39-ABEA-885B72F37BEB}"/>
    <cellStyle name="Comma 7 4 2 2 2 3 3" xfId="41823" xr:uid="{E12BBDE5-C891-4ACF-A053-F27100750AC7}"/>
    <cellStyle name="Comma 7 4 2 2 2 4" xfId="18600" xr:uid="{1B593778-2CBE-49BF-9923-91BD0BB124AE}"/>
    <cellStyle name="Comma 7 4 2 2 2 4 2" xfId="49424" xr:uid="{6019050E-D99D-41AB-B060-E6CFB45F292D}"/>
    <cellStyle name="Comma 7 4 2 2 2 5" xfId="34014" xr:uid="{4B183955-FC43-45BB-BB88-8CD628E47721}"/>
    <cellStyle name="Comma 7 4 2 2 3" xfId="5091" xr:uid="{D6F5E85E-1B96-4B43-A917-3FB3AD21EB1C}"/>
    <cellStyle name="Comma 7 4 2 2 3 2" xfId="12902" xr:uid="{63683503-FC55-4F50-B517-B9C78D6019B6}"/>
    <cellStyle name="Comma 7 4 2 2 3 2 2" xfId="28313" xr:uid="{5050A51C-D48A-4ED7-AB94-D416B7D88D9B}"/>
    <cellStyle name="Comma 7 4 2 2 3 2 2 2" xfId="59137" xr:uid="{52C64AF5-8E48-4C57-A19F-A07AC49506CA}"/>
    <cellStyle name="Comma 7 4 2 2 3 2 3" xfId="43727" xr:uid="{F839C877-24F9-46A9-B518-2CC59FFB1E56}"/>
    <cellStyle name="Comma 7 4 2 2 3 3" xfId="20504" xr:uid="{D2E49480-75A8-48AD-ADB4-CC4DCCD5ADE0}"/>
    <cellStyle name="Comma 7 4 2 2 3 3 2" xfId="51328" xr:uid="{6A34A987-3BFE-4C9E-8BE9-04193E7E2112}"/>
    <cellStyle name="Comma 7 4 2 2 3 4" xfId="35918" xr:uid="{A0AB6914-2519-4270-813C-BD737C1AF6D3}"/>
    <cellStyle name="Comma 7 4 2 2 4" xfId="9099" xr:uid="{687A5AD4-C1B9-433C-8806-75BC8E48B61F}"/>
    <cellStyle name="Comma 7 4 2 2 4 2" xfId="24510" xr:uid="{6672A03C-8666-4567-AC4A-85F3CCFD7590}"/>
    <cellStyle name="Comma 7 4 2 2 4 2 2" xfId="55334" xr:uid="{E457BE0F-0C5A-46F7-991F-D3CB703C3CDB}"/>
    <cellStyle name="Comma 7 4 2 2 4 3" xfId="39924" xr:uid="{BEF5E24F-5A47-44CA-A0F7-0A022694AE76}"/>
    <cellStyle name="Comma 7 4 2 2 5" xfId="16701" xr:uid="{A13890A2-FC3B-41BE-B2E8-0CE8A107B06F}"/>
    <cellStyle name="Comma 7 4 2 2 5 2" xfId="47525" xr:uid="{8E7D1675-9762-43F3-BC2D-D455319662F9}"/>
    <cellStyle name="Comma 7 4 2 2 6" xfId="32115" xr:uid="{6A07DB45-5B20-4891-95B6-DF5F3F4FA65C}"/>
    <cellStyle name="Comma 7 4 2 3" xfId="1921" xr:uid="{2593C530-CE64-4015-87AF-460EEF5EC8BD}"/>
    <cellStyle name="Comma 7 4 2 3 2" xfId="3820" xr:uid="{FC2CFBC0-599D-410A-9166-88923F91A2E1}"/>
    <cellStyle name="Comma 7 4 2 3 2 2" xfId="7623" xr:uid="{A81E8577-4695-4FED-A00A-E7A9EAC36F21}"/>
    <cellStyle name="Comma 7 4 2 3 2 2 2" xfId="15434" xr:uid="{42EDA34F-8C41-453A-AEDB-757A3244D35A}"/>
    <cellStyle name="Comma 7 4 2 3 2 2 2 2" xfId="30845" xr:uid="{80EA9737-905D-4A30-AC1B-166281AD6B0E}"/>
    <cellStyle name="Comma 7 4 2 3 2 2 2 2 2" xfId="61669" xr:uid="{7520F0DE-E73F-465F-89AD-F228D8EC9D1D}"/>
    <cellStyle name="Comma 7 4 2 3 2 2 2 3" xfId="46259" xr:uid="{B99B0608-FF2C-4F91-91D3-6E2D1BFA5EFE}"/>
    <cellStyle name="Comma 7 4 2 3 2 2 3" xfId="23036" xr:uid="{B940B33A-F6CA-44BB-BFAE-0A5DB4683CC0}"/>
    <cellStyle name="Comma 7 4 2 3 2 2 3 2" xfId="53860" xr:uid="{BE071664-28B3-452B-B25D-23D2106BE62E}"/>
    <cellStyle name="Comma 7 4 2 3 2 2 4" xfId="38450" xr:uid="{BB45D8F9-7F9F-4349-8C64-FAB7DB3AF0BD}"/>
    <cellStyle name="Comma 7 4 2 3 2 3" xfId="11631" xr:uid="{7CEA715F-AF02-4BA0-9F72-53F811AF8EA4}"/>
    <cellStyle name="Comma 7 4 2 3 2 3 2" xfId="27042" xr:uid="{CA25EEA4-8609-4BFF-9DFB-2FD508BF3A29}"/>
    <cellStyle name="Comma 7 4 2 3 2 3 2 2" xfId="57866" xr:uid="{2234ECF3-0ED8-4A61-AE4D-2E52DFA4CE08}"/>
    <cellStyle name="Comma 7 4 2 3 2 3 3" xfId="42456" xr:uid="{82D1807C-7837-4EAA-80E2-89B8F8E79745}"/>
    <cellStyle name="Comma 7 4 2 3 2 4" xfId="19233" xr:uid="{0D448A06-AAE5-4B57-BA54-B530F8255E99}"/>
    <cellStyle name="Comma 7 4 2 3 2 4 2" xfId="50057" xr:uid="{CFCF131F-7681-444D-9BDF-4D5310758EC8}"/>
    <cellStyle name="Comma 7 4 2 3 2 5" xfId="34647" xr:uid="{2361068B-7378-4BCC-A9AA-64F2C957DDD0}"/>
    <cellStyle name="Comma 7 4 2 3 3" xfId="5724" xr:uid="{1B503C84-D9E0-4D76-8A83-EB3B03F41475}"/>
    <cellStyle name="Comma 7 4 2 3 3 2" xfId="13535" xr:uid="{EFBDC79D-6A5E-4991-B9A8-D62381CB1C7A}"/>
    <cellStyle name="Comma 7 4 2 3 3 2 2" xfId="28946" xr:uid="{E08F397C-6572-4029-B332-ECB422AD73F9}"/>
    <cellStyle name="Comma 7 4 2 3 3 2 2 2" xfId="59770" xr:uid="{AAAF2DD1-98F4-49F5-B68B-A0970024EF43}"/>
    <cellStyle name="Comma 7 4 2 3 3 2 3" xfId="44360" xr:uid="{44647347-0E06-44D2-A434-8015408544B1}"/>
    <cellStyle name="Comma 7 4 2 3 3 3" xfId="21137" xr:uid="{2410CF44-FC01-45CC-8998-4C75D1543E0F}"/>
    <cellStyle name="Comma 7 4 2 3 3 3 2" xfId="51961" xr:uid="{CF29CCB8-263D-4DB6-9DFD-24E8729CD3B3}"/>
    <cellStyle name="Comma 7 4 2 3 3 4" xfId="36551" xr:uid="{345545A9-C802-4195-B8EC-ED7B899847D7}"/>
    <cellStyle name="Comma 7 4 2 3 4" xfId="9732" xr:uid="{72B967B7-8555-49A8-9C75-8AEFC07EB8E0}"/>
    <cellStyle name="Comma 7 4 2 3 4 2" xfId="25143" xr:uid="{6F658480-5847-4731-9540-853F328F3775}"/>
    <cellStyle name="Comma 7 4 2 3 4 2 2" xfId="55967" xr:uid="{40AEBF7E-0C10-4A03-9D3E-313C1FD65C31}"/>
    <cellStyle name="Comma 7 4 2 3 4 3" xfId="40557" xr:uid="{CE0760B5-EC42-48C6-B844-1AF3F7F5D731}"/>
    <cellStyle name="Comma 7 4 2 3 5" xfId="17334" xr:uid="{D1CC7810-0BE4-4E6C-B546-ECC5B242F79E}"/>
    <cellStyle name="Comma 7 4 2 3 5 2" xfId="48158" xr:uid="{0C654A5D-7849-4CEC-8482-80F3E84C1446}"/>
    <cellStyle name="Comma 7 4 2 3 6" xfId="32748" xr:uid="{29933347-A7E6-4C8C-84A8-D66F11F78291}"/>
    <cellStyle name="Comma 7 4 2 4" xfId="2554" xr:uid="{F1C02FAC-C350-4CE7-B30A-531DD62B3122}"/>
    <cellStyle name="Comma 7 4 2 4 2" xfId="6357" xr:uid="{31E0280E-7C54-4CEF-B8B5-07084A2BC619}"/>
    <cellStyle name="Comma 7 4 2 4 2 2" xfId="14168" xr:uid="{D0760293-2675-4F3A-85E4-C1AE8A5F2D98}"/>
    <cellStyle name="Comma 7 4 2 4 2 2 2" xfId="29579" xr:uid="{5FA63571-BC76-448D-A489-4E28B98715A6}"/>
    <cellStyle name="Comma 7 4 2 4 2 2 2 2" xfId="60403" xr:uid="{CF2AE317-031D-47DA-8F8C-037B26121724}"/>
    <cellStyle name="Comma 7 4 2 4 2 2 3" xfId="44993" xr:uid="{2B4E8864-86A9-4A6B-BCA2-6781FAB96EB5}"/>
    <cellStyle name="Comma 7 4 2 4 2 3" xfId="21770" xr:uid="{2F0C5679-CF7A-48B1-B063-18331D360E3E}"/>
    <cellStyle name="Comma 7 4 2 4 2 3 2" xfId="52594" xr:uid="{AD2CE126-8413-46E9-A333-05FE459B57B4}"/>
    <cellStyle name="Comma 7 4 2 4 2 4" xfId="37184" xr:uid="{B66CC2F3-F02A-4B06-92A0-9A1AF6577494}"/>
    <cellStyle name="Comma 7 4 2 4 3" xfId="10365" xr:uid="{52D940ED-A179-43B9-A472-E313E8B6B9F1}"/>
    <cellStyle name="Comma 7 4 2 4 3 2" xfId="25776" xr:uid="{C00B18EE-89EA-492E-BA11-FA83FDB72F17}"/>
    <cellStyle name="Comma 7 4 2 4 3 2 2" xfId="56600" xr:uid="{A286F494-C2DE-42C9-899B-7F7FE7F76110}"/>
    <cellStyle name="Comma 7 4 2 4 3 3" xfId="41190" xr:uid="{8ADD3EE3-E84E-4F13-AE89-8DE5B65DDE9C}"/>
    <cellStyle name="Comma 7 4 2 4 4" xfId="17967" xr:uid="{24F2D617-58E6-4FE2-AEEB-CB8513072139}"/>
    <cellStyle name="Comma 7 4 2 4 4 2" xfId="48791" xr:uid="{AA9F731D-0BD1-4391-B8A1-AA6ECF262952}"/>
    <cellStyle name="Comma 7 4 2 4 5" xfId="33381" xr:uid="{8273B582-D8D1-4F75-BE2F-B86F4934B12E}"/>
    <cellStyle name="Comma 7 4 2 5" xfId="4458" xr:uid="{FA08B204-24D0-412D-9C92-735BD422E26E}"/>
    <cellStyle name="Comma 7 4 2 5 2" xfId="12269" xr:uid="{9ABD5A91-843C-4C28-B0FC-E294DCC0D3E3}"/>
    <cellStyle name="Comma 7 4 2 5 2 2" xfId="27680" xr:uid="{C88003F5-AC2D-47E7-B0A9-842D584B4762}"/>
    <cellStyle name="Comma 7 4 2 5 2 2 2" xfId="58504" xr:uid="{DEEAB3A0-165F-4C83-BBEE-FFABDA881E9E}"/>
    <cellStyle name="Comma 7 4 2 5 2 3" xfId="43094" xr:uid="{F64A8B10-2D14-4788-942C-B9217A11F257}"/>
    <cellStyle name="Comma 7 4 2 5 3" xfId="19871" xr:uid="{1EA42F85-CC13-4484-91D2-9F88529C1687}"/>
    <cellStyle name="Comma 7 4 2 5 3 2" xfId="50695" xr:uid="{B9B670AD-C5E7-4EB7-A120-875B9FFB073F}"/>
    <cellStyle name="Comma 7 4 2 5 4" xfId="35285" xr:uid="{A8274B08-E3ED-403C-A6E3-25A4EAD3AF10}"/>
    <cellStyle name="Comma 7 4 2 6" xfId="8466" xr:uid="{91B69AF6-40B5-4F81-A917-67F7088C1F97}"/>
    <cellStyle name="Comma 7 4 2 6 2" xfId="23877" xr:uid="{BBB2F5A9-1AD5-4F68-B33B-0ECA9AF77324}"/>
    <cellStyle name="Comma 7 4 2 6 2 2" xfId="54701" xr:uid="{3E6D90EA-D077-4CAD-A099-953114AD62DF}"/>
    <cellStyle name="Comma 7 4 2 6 3" xfId="39291" xr:uid="{C039714D-C2D8-4294-AA29-E5ECE08FE313}"/>
    <cellStyle name="Comma 7 4 2 7" xfId="16068" xr:uid="{02ADBAD8-71F6-482B-A984-96A68FABFE7F}"/>
    <cellStyle name="Comma 7 4 2 7 2" xfId="46892" xr:uid="{F4FE1D74-F367-49C0-8FE0-0BBB6622C742}"/>
    <cellStyle name="Comma 7 4 2 8" xfId="31482" xr:uid="{20E3896B-8034-48ED-BDC2-422D681049E0}"/>
    <cellStyle name="Comma 7 4 3" xfId="446" xr:uid="{27C64049-5271-4180-B1C5-C671F32A105B}"/>
    <cellStyle name="Comma 7 4 3 2" xfId="1079" xr:uid="{62F9C297-E4D2-4DB6-AC53-DB5BE8CA3FE6}"/>
    <cellStyle name="Comma 7 4 3 2 2" xfId="2978" xr:uid="{F5454E87-643E-4F5D-A948-984A2D1750E3}"/>
    <cellStyle name="Comma 7 4 3 2 2 2" xfId="6781" xr:uid="{7A213E41-5900-42FD-99F7-6884C42DE222}"/>
    <cellStyle name="Comma 7 4 3 2 2 2 2" xfId="14592" xr:uid="{90736BE0-EE62-464E-A4E8-9A2823948131}"/>
    <cellStyle name="Comma 7 4 3 2 2 2 2 2" xfId="30003" xr:uid="{84BC203D-C066-4C4F-96D1-3A2408846D69}"/>
    <cellStyle name="Comma 7 4 3 2 2 2 2 2 2" xfId="60827" xr:uid="{F5D776A4-0CD4-4C9A-8178-9EEA82B17ED2}"/>
    <cellStyle name="Comma 7 4 3 2 2 2 2 3" xfId="45417" xr:uid="{D20221FE-2C71-4122-A89B-ED2684D3538D}"/>
    <cellStyle name="Comma 7 4 3 2 2 2 3" xfId="22194" xr:uid="{5C3A54C1-623A-4848-8EA1-AE7D0B439DC0}"/>
    <cellStyle name="Comma 7 4 3 2 2 2 3 2" xfId="53018" xr:uid="{8103520F-139B-4BBA-A203-8CA6827148D5}"/>
    <cellStyle name="Comma 7 4 3 2 2 2 4" xfId="37608" xr:uid="{99A6D428-0AFC-44D5-A3BE-F6C43A746D39}"/>
    <cellStyle name="Comma 7 4 3 2 2 3" xfId="10789" xr:uid="{68EC886E-4D05-4180-B87C-C938BDE8A0A2}"/>
    <cellStyle name="Comma 7 4 3 2 2 3 2" xfId="26200" xr:uid="{B43A5CF4-2FF5-4403-B1F6-CFD9E4D0F554}"/>
    <cellStyle name="Comma 7 4 3 2 2 3 2 2" xfId="57024" xr:uid="{9844709B-7EC9-40FD-BADC-85EF0A7FCCDF}"/>
    <cellStyle name="Comma 7 4 3 2 2 3 3" xfId="41614" xr:uid="{AEBFCDF7-B204-49C4-BD5A-11690AC3502F}"/>
    <cellStyle name="Comma 7 4 3 2 2 4" xfId="18391" xr:uid="{14272D8B-D3BB-468A-9D40-78628A6772EA}"/>
    <cellStyle name="Comma 7 4 3 2 2 4 2" xfId="49215" xr:uid="{4D3A307C-1A28-4FF8-850D-1A144F4B43C2}"/>
    <cellStyle name="Comma 7 4 3 2 2 5" xfId="33805" xr:uid="{515809DA-4B3C-486B-83DA-BA2E6D60CC65}"/>
    <cellStyle name="Comma 7 4 3 2 3" xfId="4882" xr:uid="{39726C4E-0993-4CDA-8D19-BF856E791CE9}"/>
    <cellStyle name="Comma 7 4 3 2 3 2" xfId="12693" xr:uid="{96B9A4E6-BB6A-4131-8038-FA1D47AC679D}"/>
    <cellStyle name="Comma 7 4 3 2 3 2 2" xfId="28104" xr:uid="{82AB6228-5429-40F6-AC4B-408DC29574F7}"/>
    <cellStyle name="Comma 7 4 3 2 3 2 2 2" xfId="58928" xr:uid="{43290F80-AEA9-4090-95D5-F8F1E92EB434}"/>
    <cellStyle name="Comma 7 4 3 2 3 2 3" xfId="43518" xr:uid="{3E78EF60-1C31-4BB8-AB03-883A00D246C0}"/>
    <cellStyle name="Comma 7 4 3 2 3 3" xfId="20295" xr:uid="{9F98CD87-37F8-4304-A4D2-D35F472E7828}"/>
    <cellStyle name="Comma 7 4 3 2 3 3 2" xfId="51119" xr:uid="{62F2735C-7C83-4E70-BBE5-9A09A51D19E8}"/>
    <cellStyle name="Comma 7 4 3 2 3 4" xfId="35709" xr:uid="{E4A08E28-322F-4EB2-8CFC-379B260CF733}"/>
    <cellStyle name="Comma 7 4 3 2 4" xfId="8890" xr:uid="{8F8284BA-C243-4B35-BC5D-C8AFB7393BF9}"/>
    <cellStyle name="Comma 7 4 3 2 4 2" xfId="24301" xr:uid="{E38B4006-4A0C-40C1-9EE6-27F088894412}"/>
    <cellStyle name="Comma 7 4 3 2 4 2 2" xfId="55125" xr:uid="{28FF4FBF-9D13-4064-8AA6-4888761D51AF}"/>
    <cellStyle name="Comma 7 4 3 2 4 3" xfId="39715" xr:uid="{7CD8AA6B-024B-41F3-8469-DBB11DFD8CF4}"/>
    <cellStyle name="Comma 7 4 3 2 5" xfId="16492" xr:uid="{F997A828-1449-4EF8-9516-BF122A07E293}"/>
    <cellStyle name="Comma 7 4 3 2 5 2" xfId="47316" xr:uid="{F35E0633-1635-4628-A918-CBA22BB44422}"/>
    <cellStyle name="Comma 7 4 3 2 6" xfId="31906" xr:uid="{47DFC866-D05B-4E8C-9236-208FEF4F959C}"/>
    <cellStyle name="Comma 7 4 3 3" xfId="1712" xr:uid="{CFDE758F-7EAD-4999-925B-769014AAE91A}"/>
    <cellStyle name="Comma 7 4 3 3 2" xfId="3611" xr:uid="{EA0B247D-9569-4452-BFDE-6E3BC17B61F3}"/>
    <cellStyle name="Comma 7 4 3 3 2 2" xfId="7414" xr:uid="{0C339CCA-B21F-4933-8622-218F0477F62C}"/>
    <cellStyle name="Comma 7 4 3 3 2 2 2" xfId="15225" xr:uid="{79CA869E-DD2F-4710-B529-CC15CA707EAE}"/>
    <cellStyle name="Comma 7 4 3 3 2 2 2 2" xfId="30636" xr:uid="{494DB799-5814-4B39-A98E-9131B230FC3A}"/>
    <cellStyle name="Comma 7 4 3 3 2 2 2 2 2" xfId="61460" xr:uid="{56592584-3259-4E7F-9F7F-A0AE247D9ACD}"/>
    <cellStyle name="Comma 7 4 3 3 2 2 2 3" xfId="46050" xr:uid="{86AF89BC-9171-4253-BB9A-0BFCA826395C}"/>
    <cellStyle name="Comma 7 4 3 3 2 2 3" xfId="22827" xr:uid="{7D6E327D-C468-4E83-A8B2-CB80D1B924FC}"/>
    <cellStyle name="Comma 7 4 3 3 2 2 3 2" xfId="53651" xr:uid="{9D531D1A-43DB-404D-982A-B63125F7DEB5}"/>
    <cellStyle name="Comma 7 4 3 3 2 2 4" xfId="38241" xr:uid="{29DF741D-161B-4BB7-8BB4-C79D0357D0AC}"/>
    <cellStyle name="Comma 7 4 3 3 2 3" xfId="11422" xr:uid="{DC382EF0-B7DE-4DA2-AE0B-B90614586D79}"/>
    <cellStyle name="Comma 7 4 3 3 2 3 2" xfId="26833" xr:uid="{377AB0D5-F56E-4384-AA7B-51A1409A5C9C}"/>
    <cellStyle name="Comma 7 4 3 3 2 3 2 2" xfId="57657" xr:uid="{4AE0AE4F-50F0-4B5A-9E2C-A916BEDA8305}"/>
    <cellStyle name="Comma 7 4 3 3 2 3 3" xfId="42247" xr:uid="{7DF76447-3650-4D16-BBF1-BA635C561114}"/>
    <cellStyle name="Comma 7 4 3 3 2 4" xfId="19024" xr:uid="{104921ED-5F9E-4F0D-A964-7C62AFC33859}"/>
    <cellStyle name="Comma 7 4 3 3 2 4 2" xfId="49848" xr:uid="{04A70406-DFD9-43D8-B09A-369D68B3EB25}"/>
    <cellStyle name="Comma 7 4 3 3 2 5" xfId="34438" xr:uid="{BE6092AA-75C2-4AE6-993D-8009F3C50F04}"/>
    <cellStyle name="Comma 7 4 3 3 3" xfId="5515" xr:uid="{00C827BB-8779-4725-B38D-1506D83B7DC4}"/>
    <cellStyle name="Comma 7 4 3 3 3 2" xfId="13326" xr:uid="{1D2C4C36-B781-4911-A7FE-9568A60C7D8F}"/>
    <cellStyle name="Comma 7 4 3 3 3 2 2" xfId="28737" xr:uid="{4AFBDD25-AA7F-4C84-ADC2-D8E15AC492C7}"/>
    <cellStyle name="Comma 7 4 3 3 3 2 2 2" xfId="59561" xr:uid="{F3EBA3EE-0A8F-488A-95B4-89B48BFEA8F8}"/>
    <cellStyle name="Comma 7 4 3 3 3 2 3" xfId="44151" xr:uid="{2D02A33B-FBF2-41CC-8B19-2312B07D54C7}"/>
    <cellStyle name="Comma 7 4 3 3 3 3" xfId="20928" xr:uid="{D9A01862-DEFC-4259-84A9-CD45D353B4FC}"/>
    <cellStyle name="Comma 7 4 3 3 3 3 2" xfId="51752" xr:uid="{A5C5D306-F357-4741-9549-339151516687}"/>
    <cellStyle name="Comma 7 4 3 3 3 4" xfId="36342" xr:uid="{0C9644B4-9AD0-4613-B50C-C7D4E1B60113}"/>
    <cellStyle name="Comma 7 4 3 3 4" xfId="9523" xr:uid="{45B68147-FC6C-4532-B095-257F8A55E75A}"/>
    <cellStyle name="Comma 7 4 3 3 4 2" xfId="24934" xr:uid="{683D855A-7F00-41AE-888F-B8AC44B53D57}"/>
    <cellStyle name="Comma 7 4 3 3 4 2 2" xfId="55758" xr:uid="{08B9CC67-716E-49AE-B5B5-A31364E87846}"/>
    <cellStyle name="Comma 7 4 3 3 4 3" xfId="40348" xr:uid="{5EEAADC0-31A3-42A9-88E0-04A313215688}"/>
    <cellStyle name="Comma 7 4 3 3 5" xfId="17125" xr:uid="{B75B0B08-7D71-4A55-8E5A-8D5B6C45932F}"/>
    <cellStyle name="Comma 7 4 3 3 5 2" xfId="47949" xr:uid="{5B4E130D-E8BB-48B7-A177-4191A26BAF6B}"/>
    <cellStyle name="Comma 7 4 3 3 6" xfId="32539" xr:uid="{B13F2758-3AC1-4406-9233-A155CF9F0284}"/>
    <cellStyle name="Comma 7 4 3 4" xfId="2345" xr:uid="{E67176BE-5C8B-429F-AC47-7C66EF4BF7CE}"/>
    <cellStyle name="Comma 7 4 3 4 2" xfId="6148" xr:uid="{4EA94A20-E533-4FD3-9EBC-FDEFF93B3052}"/>
    <cellStyle name="Comma 7 4 3 4 2 2" xfId="13959" xr:uid="{409328AA-EEA6-429C-9BE0-035BA6138408}"/>
    <cellStyle name="Comma 7 4 3 4 2 2 2" xfId="29370" xr:uid="{19FDB09B-3748-495D-A87A-969D376FE126}"/>
    <cellStyle name="Comma 7 4 3 4 2 2 2 2" xfId="60194" xr:uid="{E112E59C-33AE-412D-9918-159297012632}"/>
    <cellStyle name="Comma 7 4 3 4 2 2 3" xfId="44784" xr:uid="{961CC2A5-3803-47E1-9631-ECFE45D25776}"/>
    <cellStyle name="Comma 7 4 3 4 2 3" xfId="21561" xr:uid="{DA84A504-EA69-4D11-9C4E-2C596452BEEE}"/>
    <cellStyle name="Comma 7 4 3 4 2 3 2" xfId="52385" xr:uid="{36D4A367-A6A7-4A9A-9FF0-8A116944E34D}"/>
    <cellStyle name="Comma 7 4 3 4 2 4" xfId="36975" xr:uid="{2653F272-7EEF-47D5-A9D2-2C6CC76E17FE}"/>
    <cellStyle name="Comma 7 4 3 4 3" xfId="10156" xr:uid="{01DCF740-C828-407C-AB53-C2DA0462BDFA}"/>
    <cellStyle name="Comma 7 4 3 4 3 2" xfId="25567" xr:uid="{0B6C235F-261C-48C7-97BA-437502AE29E3}"/>
    <cellStyle name="Comma 7 4 3 4 3 2 2" xfId="56391" xr:uid="{A15D9C03-AFCC-4065-BB22-30B6684A93E9}"/>
    <cellStyle name="Comma 7 4 3 4 3 3" xfId="40981" xr:uid="{FB114502-E143-4170-BF6D-82E47330E7CD}"/>
    <cellStyle name="Comma 7 4 3 4 4" xfId="17758" xr:uid="{123B92CB-F481-4EB6-8C20-F28608D0BB3B}"/>
    <cellStyle name="Comma 7 4 3 4 4 2" xfId="48582" xr:uid="{CF58A0E5-8F5C-4A73-9D59-8C1F22B87ACD}"/>
    <cellStyle name="Comma 7 4 3 4 5" xfId="33172" xr:uid="{CEB18377-3268-4207-8BD6-5984B9637962}"/>
    <cellStyle name="Comma 7 4 3 5" xfId="4249" xr:uid="{1192E99F-BC1B-4EBC-9E6F-3C9E2BD5EA74}"/>
    <cellStyle name="Comma 7 4 3 5 2" xfId="12060" xr:uid="{B3C8CDB1-5D8F-4C85-94D5-EFFDBA80867D}"/>
    <cellStyle name="Comma 7 4 3 5 2 2" xfId="27471" xr:uid="{BB0D4F38-9567-49C0-BF7A-473D1CD2014F}"/>
    <cellStyle name="Comma 7 4 3 5 2 2 2" xfId="58295" xr:uid="{10B378C9-A7F5-4AEB-A961-598C739B7FFE}"/>
    <cellStyle name="Comma 7 4 3 5 2 3" xfId="42885" xr:uid="{D3977C2E-CE79-4220-B132-914DC6FC0117}"/>
    <cellStyle name="Comma 7 4 3 5 3" xfId="19662" xr:uid="{1BF58346-C129-434D-B2FB-5C5E8EFD1A3C}"/>
    <cellStyle name="Comma 7 4 3 5 3 2" xfId="50486" xr:uid="{D8570AF7-8262-44EF-BD62-6CFEA4990624}"/>
    <cellStyle name="Comma 7 4 3 5 4" xfId="35076" xr:uid="{9D2D82BD-66FE-42EC-8237-8AA6B1DAE488}"/>
    <cellStyle name="Comma 7 4 3 6" xfId="8257" xr:uid="{A6EDBB6E-D2E6-4FB0-8303-59A56627C2BC}"/>
    <cellStyle name="Comma 7 4 3 6 2" xfId="23668" xr:uid="{89BF1707-36DC-4FF8-9A63-3E4AB648FA8D}"/>
    <cellStyle name="Comma 7 4 3 6 2 2" xfId="54492" xr:uid="{87547987-914A-493D-8031-8C3D4F6F7115}"/>
    <cellStyle name="Comma 7 4 3 6 3" xfId="39082" xr:uid="{C92D395A-7B71-4E24-B167-BB029A84D04A}"/>
    <cellStyle name="Comma 7 4 3 7" xfId="15859" xr:uid="{384880E0-FDED-4CC7-AF38-7FC744CB85B3}"/>
    <cellStyle name="Comma 7 4 3 7 2" xfId="46683" xr:uid="{0532F891-3D95-4260-8819-2C154312F972}"/>
    <cellStyle name="Comma 7 4 3 8" xfId="31273" xr:uid="{048A2F1B-DE78-4F02-A928-9FD3186AECBA}"/>
    <cellStyle name="Comma 7 4 4" xfId="866" xr:uid="{2ED08359-F751-4368-99BC-F6D13519EB0B}"/>
    <cellStyle name="Comma 7 4 4 2" xfId="2765" xr:uid="{88F84352-DBB6-42B7-B895-A90F36F508F2}"/>
    <cellStyle name="Comma 7 4 4 2 2" xfId="6568" xr:uid="{6A0679E2-437E-4A1E-9CEB-1AE3D764CFB7}"/>
    <cellStyle name="Comma 7 4 4 2 2 2" xfId="14379" xr:uid="{36323296-57CD-461D-BC16-5D8F9D039B12}"/>
    <cellStyle name="Comma 7 4 4 2 2 2 2" xfId="29790" xr:uid="{249C945E-976E-4840-95EF-484A29FBD6F4}"/>
    <cellStyle name="Comma 7 4 4 2 2 2 2 2" xfId="60614" xr:uid="{0A07F249-1595-4790-A7FA-81FDC227BBF5}"/>
    <cellStyle name="Comma 7 4 4 2 2 2 3" xfId="45204" xr:uid="{E18948F8-EBAE-4D39-A141-6B5B24078B41}"/>
    <cellStyle name="Comma 7 4 4 2 2 3" xfId="21981" xr:uid="{A4A8F8F3-D783-449D-9CF0-B9BD97F45D32}"/>
    <cellStyle name="Comma 7 4 4 2 2 3 2" xfId="52805" xr:uid="{5E21A347-2025-4B85-A40E-1399A1BDA93A}"/>
    <cellStyle name="Comma 7 4 4 2 2 4" xfId="37395" xr:uid="{A8190877-B2A5-488D-B5BF-FD4FA0BEE8EC}"/>
    <cellStyle name="Comma 7 4 4 2 3" xfId="10576" xr:uid="{25ADA760-5810-4628-86D0-7B916992CDA4}"/>
    <cellStyle name="Comma 7 4 4 2 3 2" xfId="25987" xr:uid="{4027299E-028F-4E09-B955-51983F577B81}"/>
    <cellStyle name="Comma 7 4 4 2 3 2 2" xfId="56811" xr:uid="{4A262EB0-4AD6-4790-B3F1-1B8326A08552}"/>
    <cellStyle name="Comma 7 4 4 2 3 3" xfId="41401" xr:uid="{48ECC637-A120-4CF7-B9B1-7808139F48E4}"/>
    <cellStyle name="Comma 7 4 4 2 4" xfId="18178" xr:uid="{247F9484-E56A-45BE-813C-04750FFF285A}"/>
    <cellStyle name="Comma 7 4 4 2 4 2" xfId="49002" xr:uid="{80F09C62-D74B-43A8-96E4-CC617C95B738}"/>
    <cellStyle name="Comma 7 4 4 2 5" xfId="33592" xr:uid="{2F0F3CE6-B271-49BD-BA18-A27B970AE869}"/>
    <cellStyle name="Comma 7 4 4 3" xfId="4669" xr:uid="{144B9A1C-537C-4CEE-8330-33A877B0D996}"/>
    <cellStyle name="Comma 7 4 4 3 2" xfId="12480" xr:uid="{8C79EA09-8685-4456-AA6E-A30CD52D85FA}"/>
    <cellStyle name="Comma 7 4 4 3 2 2" xfId="27891" xr:uid="{0008420B-96C6-41E3-A7EA-827A89D66338}"/>
    <cellStyle name="Comma 7 4 4 3 2 2 2" xfId="58715" xr:uid="{D204238B-67B5-443E-ABC5-E988686EDE86}"/>
    <cellStyle name="Comma 7 4 4 3 2 3" xfId="43305" xr:uid="{10236AA3-AD81-4366-88E6-92C606F8B313}"/>
    <cellStyle name="Comma 7 4 4 3 3" xfId="20082" xr:uid="{CB8A03A0-B01C-4849-8F0F-1FE9A88A7C9C}"/>
    <cellStyle name="Comma 7 4 4 3 3 2" xfId="50906" xr:uid="{25B2CD7C-E7E2-4F56-8531-79F3F9181590}"/>
    <cellStyle name="Comma 7 4 4 3 4" xfId="35496" xr:uid="{A3C6D7B0-C4F8-4082-B74E-71E9204FC7E3}"/>
    <cellStyle name="Comma 7 4 4 4" xfId="8677" xr:uid="{0642A71E-DBC1-4AA4-AA28-E0091DE834CF}"/>
    <cellStyle name="Comma 7 4 4 4 2" xfId="24088" xr:uid="{D87AFE8F-FB29-4940-B805-6A756219696B}"/>
    <cellStyle name="Comma 7 4 4 4 2 2" xfId="54912" xr:uid="{82366D1E-BB30-4E1D-B53D-31A80F61F84B}"/>
    <cellStyle name="Comma 7 4 4 4 3" xfId="39502" xr:uid="{C16297B3-1969-4764-8686-94383BD11C09}"/>
    <cellStyle name="Comma 7 4 4 5" xfId="16279" xr:uid="{C8C3B7A0-6D29-416F-A53D-0F90C85C16EA}"/>
    <cellStyle name="Comma 7 4 4 5 2" xfId="47103" xr:uid="{FB8D1771-B034-4284-9989-28E717461018}"/>
    <cellStyle name="Comma 7 4 4 6" xfId="31693" xr:uid="{2D910F74-F264-4E30-B3FD-C96885D562A3}"/>
    <cellStyle name="Comma 7 4 5" xfId="1499" xr:uid="{E3608905-B425-4F79-97BB-09248B6BD405}"/>
    <cellStyle name="Comma 7 4 5 2" xfId="3398" xr:uid="{35139B3A-F6B0-4E7F-9921-330080D98BAD}"/>
    <cellStyle name="Comma 7 4 5 2 2" xfId="7201" xr:uid="{B6B714EC-9DC2-4931-9DDD-A1423F6493AA}"/>
    <cellStyle name="Comma 7 4 5 2 2 2" xfId="15012" xr:uid="{4CF63FA1-2192-45A2-9FFA-F706133598F5}"/>
    <cellStyle name="Comma 7 4 5 2 2 2 2" xfId="30423" xr:uid="{6B117B0F-DAC0-46A6-B3A2-21C9612C8F0D}"/>
    <cellStyle name="Comma 7 4 5 2 2 2 2 2" xfId="61247" xr:uid="{43A80F7E-CAD9-49B3-A1B1-390E6AB7F620}"/>
    <cellStyle name="Comma 7 4 5 2 2 2 3" xfId="45837" xr:uid="{F7289909-993E-4A78-87AC-EFCA26EABA41}"/>
    <cellStyle name="Comma 7 4 5 2 2 3" xfId="22614" xr:uid="{769860E6-A427-4AE4-BC66-51B8F1AC60A3}"/>
    <cellStyle name="Comma 7 4 5 2 2 3 2" xfId="53438" xr:uid="{219B1020-2961-4B87-AD4D-8FAEE75C6F1C}"/>
    <cellStyle name="Comma 7 4 5 2 2 4" xfId="38028" xr:uid="{3B5330ED-03C0-47AB-9592-D8554552C14D}"/>
    <cellStyle name="Comma 7 4 5 2 3" xfId="11209" xr:uid="{6DA5457A-0F02-4779-8D19-A1A992EB98A5}"/>
    <cellStyle name="Comma 7 4 5 2 3 2" xfId="26620" xr:uid="{67CB0BAC-8A86-46A1-BFCA-F3DCC298EBAF}"/>
    <cellStyle name="Comma 7 4 5 2 3 2 2" xfId="57444" xr:uid="{02A9A74C-C0E3-4F67-B85B-AF3849B111F2}"/>
    <cellStyle name="Comma 7 4 5 2 3 3" xfId="42034" xr:uid="{5036C2C8-F7D8-450A-9EE6-AA370AD4B153}"/>
    <cellStyle name="Comma 7 4 5 2 4" xfId="18811" xr:uid="{16E95A7A-C867-44EA-A1E7-968D05F70A63}"/>
    <cellStyle name="Comma 7 4 5 2 4 2" xfId="49635" xr:uid="{65A3FB05-7A8A-4FB9-A9C2-80BBFDFD72F3}"/>
    <cellStyle name="Comma 7 4 5 2 5" xfId="34225" xr:uid="{2A80AAF4-F3CE-472E-BB38-A579570B980A}"/>
    <cellStyle name="Comma 7 4 5 3" xfId="5302" xr:uid="{B156CAC9-D35E-43B6-885E-957D167D6C93}"/>
    <cellStyle name="Comma 7 4 5 3 2" xfId="13113" xr:uid="{B8A87107-7A83-48D2-A8F4-AE480606A1C4}"/>
    <cellStyle name="Comma 7 4 5 3 2 2" xfId="28524" xr:uid="{C94A2BDE-C411-41AA-A2AB-ED003A786E5C}"/>
    <cellStyle name="Comma 7 4 5 3 2 2 2" xfId="59348" xr:uid="{C8419D36-5E40-4A4F-A6F2-07854AEAE614}"/>
    <cellStyle name="Comma 7 4 5 3 2 3" xfId="43938" xr:uid="{6CABC45F-EF2A-40D4-B512-E9853C199C29}"/>
    <cellStyle name="Comma 7 4 5 3 3" xfId="20715" xr:uid="{97B6D0FA-BBE8-40B1-BC3C-4C6225AFDAA6}"/>
    <cellStyle name="Comma 7 4 5 3 3 2" xfId="51539" xr:uid="{8502716D-9371-4942-832C-7952F4685746}"/>
    <cellStyle name="Comma 7 4 5 3 4" xfId="36129" xr:uid="{6C407ADF-2003-47DF-A885-F3AE9C924B00}"/>
    <cellStyle name="Comma 7 4 5 4" xfId="9310" xr:uid="{8C764ADA-76BD-41DF-9F23-5C8D3696FD06}"/>
    <cellStyle name="Comma 7 4 5 4 2" xfId="24721" xr:uid="{3E4376CD-BDBD-444A-80B0-F15298E1E42C}"/>
    <cellStyle name="Comma 7 4 5 4 2 2" xfId="55545" xr:uid="{A316D8C0-43D3-4BC6-A26B-FB06BED7E916}"/>
    <cellStyle name="Comma 7 4 5 4 3" xfId="40135" xr:uid="{F3816F54-1CC9-4441-86F5-DBB688CD9AEE}"/>
    <cellStyle name="Comma 7 4 5 5" xfId="16912" xr:uid="{E92A7D5B-88AF-4633-893E-BC16CD1FBC8B}"/>
    <cellStyle name="Comma 7 4 5 5 2" xfId="47736" xr:uid="{C1C8A970-9181-4318-BF3D-7C88D7CA2505}"/>
    <cellStyle name="Comma 7 4 5 6" xfId="32326" xr:uid="{D9F4B152-F74C-4DB9-894E-7096FCACA77B}"/>
    <cellStyle name="Comma 7 4 6" xfId="2132" xr:uid="{76FF0BD4-7CFD-4B47-9140-DE2484D55A15}"/>
    <cellStyle name="Comma 7 4 6 2" xfId="5935" xr:uid="{0E55A197-3BDB-41DE-A1B6-34429A61FE3F}"/>
    <cellStyle name="Comma 7 4 6 2 2" xfId="13746" xr:uid="{3394AE28-7C5D-41B0-8695-ED99A09A5AB6}"/>
    <cellStyle name="Comma 7 4 6 2 2 2" xfId="29157" xr:uid="{A5D2D61D-59F5-452D-8FE9-251A77007994}"/>
    <cellStyle name="Comma 7 4 6 2 2 2 2" xfId="59981" xr:uid="{ADD9812E-A7B5-42BB-AEB2-553C85178D49}"/>
    <cellStyle name="Comma 7 4 6 2 2 3" xfId="44571" xr:uid="{147808E8-5B39-488F-A795-E51E0B599F3B}"/>
    <cellStyle name="Comma 7 4 6 2 3" xfId="21348" xr:uid="{49EBA263-C3BC-482D-A7E9-BBCD1D6E43EF}"/>
    <cellStyle name="Comma 7 4 6 2 3 2" xfId="52172" xr:uid="{586D439C-6E8D-4A0E-920C-05082C60D1A1}"/>
    <cellStyle name="Comma 7 4 6 2 4" xfId="36762" xr:uid="{CF6EFC08-A975-4A9E-8BE0-B0F6C8E9CF1B}"/>
    <cellStyle name="Comma 7 4 6 3" xfId="9943" xr:uid="{E5A1DFD5-C7E2-4F35-880B-61027885D1B0}"/>
    <cellStyle name="Comma 7 4 6 3 2" xfId="25354" xr:uid="{CBC5A5F7-CE4A-4CB8-A1E9-A8C445208650}"/>
    <cellStyle name="Comma 7 4 6 3 2 2" xfId="56178" xr:uid="{6E571412-99E3-4C8B-ADAA-E62665976851}"/>
    <cellStyle name="Comma 7 4 6 3 3" xfId="40768" xr:uid="{276AB356-CA5A-4709-B381-490F2735CA64}"/>
    <cellStyle name="Comma 7 4 6 4" xfId="17545" xr:uid="{A9871CEF-D96F-457A-BD2E-A1EE67F0E758}"/>
    <cellStyle name="Comma 7 4 6 4 2" xfId="48369" xr:uid="{F5589C40-D632-4537-A166-D4E79207E688}"/>
    <cellStyle name="Comma 7 4 6 5" xfId="32959" xr:uid="{BB151ED2-F3FA-4F38-B89B-947BA804A622}"/>
    <cellStyle name="Comma 7 4 7" xfId="4036" xr:uid="{710C47A4-1B72-44D7-A196-66E7E5FCCF2B}"/>
    <cellStyle name="Comma 7 4 7 2" xfId="11847" xr:uid="{05396641-D9F8-4E67-8B1C-2D40923FF143}"/>
    <cellStyle name="Comma 7 4 7 2 2" xfId="27258" xr:uid="{2A5B7052-9B79-4BB7-B159-F46D2686B628}"/>
    <cellStyle name="Comma 7 4 7 2 2 2" xfId="58082" xr:uid="{EB22C72B-796A-4E04-AA2E-248E7BD95AE4}"/>
    <cellStyle name="Comma 7 4 7 2 3" xfId="42672" xr:uid="{E00A363C-195E-478B-B93C-FCD23F1B51BD}"/>
    <cellStyle name="Comma 7 4 7 3" xfId="19449" xr:uid="{59E2F36A-9607-4A21-8114-62D57C5A7EDB}"/>
    <cellStyle name="Comma 7 4 7 3 2" xfId="50273" xr:uid="{2281E55B-4718-425F-A9D5-2CA29F633612}"/>
    <cellStyle name="Comma 7 4 7 4" xfId="34863" xr:uid="{60DACC60-CC9B-4590-9E3A-56B53CEFBB82}"/>
    <cellStyle name="Comma 7 4 8" xfId="8044" xr:uid="{10ABD9C7-85AA-47A1-A4EE-0136EC8E7A0A}"/>
    <cellStyle name="Comma 7 4 8 2" xfId="23455" xr:uid="{4CAC5D57-8360-453C-8266-665A9F5DAFA4}"/>
    <cellStyle name="Comma 7 4 8 2 2" xfId="54279" xr:uid="{E9ED986E-0823-4255-8C7A-3631BC1F86C7}"/>
    <cellStyle name="Comma 7 4 8 3" xfId="38869" xr:uid="{44AD9BE1-9035-4980-8357-95AC0CFC10B2}"/>
    <cellStyle name="Comma 7 4 9" xfId="7835" xr:uid="{054B2A4B-2C04-4867-A6DB-5D869C265581}"/>
    <cellStyle name="Comma 7 4 9 2" xfId="23246" xr:uid="{14014ADE-F931-4124-A934-27DD435C424A}"/>
    <cellStyle name="Comma 7 4 9 2 2" xfId="54070" xr:uid="{0F58B96F-716D-4C36-A50B-FFAFA5584785}"/>
    <cellStyle name="Comma 7 4 9 3" xfId="38660" xr:uid="{E2A503FD-60A2-425A-A2B0-BFDC5AF1D9EF}"/>
    <cellStyle name="Comma 7 5" xfId="152" xr:uid="{3F3F4636-D7F7-4A5B-B903-002FA4AA707C}"/>
    <cellStyle name="Comma 7 5 10" xfId="15566" xr:uid="{4B393FF2-F607-4ED1-8234-8D7B9A55E89B}"/>
    <cellStyle name="Comma 7 5 10 2" xfId="46390" xr:uid="{FB2F82D1-5015-4A82-BE35-1A64AC48946C}"/>
    <cellStyle name="Comma 7 5 11" xfId="30980" xr:uid="{9C425BEE-C789-4442-8854-F94904D972C9}"/>
    <cellStyle name="Comma 7 5 2" xfId="575" xr:uid="{83F434F7-ED22-4A2E-8ED5-C9BD5AB884D5}"/>
    <cellStyle name="Comma 7 5 2 2" xfId="1208" xr:uid="{1014184B-2458-43DC-AC15-C12EF79A0CA7}"/>
    <cellStyle name="Comma 7 5 2 2 2" xfId="3107" xr:uid="{D9CDA392-370E-4A0A-978A-48879D8CE9FC}"/>
    <cellStyle name="Comma 7 5 2 2 2 2" xfId="6910" xr:uid="{8106F078-2761-46BF-BA21-623DCB60AE3E}"/>
    <cellStyle name="Comma 7 5 2 2 2 2 2" xfId="14721" xr:uid="{6A9A4E1B-DCE9-480A-9957-E5C3C5262DBE}"/>
    <cellStyle name="Comma 7 5 2 2 2 2 2 2" xfId="30132" xr:uid="{A7BE3D4C-C9AA-4B50-972F-C2703FC5AB78}"/>
    <cellStyle name="Comma 7 5 2 2 2 2 2 2 2" xfId="60956" xr:uid="{75F7D28A-0B92-4C71-892C-F325BA3FA88C}"/>
    <cellStyle name="Comma 7 5 2 2 2 2 2 3" xfId="45546" xr:uid="{51BBF024-7094-4E34-9711-0D0162AB63DB}"/>
    <cellStyle name="Comma 7 5 2 2 2 2 3" xfId="22323" xr:uid="{B41F3020-8A59-48BE-AAC3-AE54141CCD72}"/>
    <cellStyle name="Comma 7 5 2 2 2 2 3 2" xfId="53147" xr:uid="{2F084FB4-E317-472D-9EFC-99B34307D937}"/>
    <cellStyle name="Comma 7 5 2 2 2 2 4" xfId="37737" xr:uid="{79CE8E95-0F0C-46A0-B368-7681DFDAD655}"/>
    <cellStyle name="Comma 7 5 2 2 2 3" xfId="10918" xr:uid="{0B0072E6-FACE-408A-AF62-22BF4250D7D0}"/>
    <cellStyle name="Comma 7 5 2 2 2 3 2" xfId="26329" xr:uid="{C2422FA5-087E-49CF-BFAF-F7E81910BF52}"/>
    <cellStyle name="Comma 7 5 2 2 2 3 2 2" xfId="57153" xr:uid="{35242F87-AFE4-457B-B1A3-CE67EFA47F2D}"/>
    <cellStyle name="Comma 7 5 2 2 2 3 3" xfId="41743" xr:uid="{D1585E8A-F0F2-40C7-8669-A4444C4CB3C6}"/>
    <cellStyle name="Comma 7 5 2 2 2 4" xfId="18520" xr:uid="{75ACD796-D326-4DA3-84C0-F261B2FB63D4}"/>
    <cellStyle name="Comma 7 5 2 2 2 4 2" xfId="49344" xr:uid="{4711D2B9-C522-4C53-A1AF-E321456EA555}"/>
    <cellStyle name="Comma 7 5 2 2 2 5" xfId="33934" xr:uid="{6889FADC-66C7-42EE-B9B4-21E1CE681107}"/>
    <cellStyle name="Comma 7 5 2 2 3" xfId="5011" xr:uid="{A45AE216-1895-4211-9E5F-BD3D2A8E3AB5}"/>
    <cellStyle name="Comma 7 5 2 2 3 2" xfId="12822" xr:uid="{88B9CAE9-865A-4FBD-A8CE-30952BE0A325}"/>
    <cellStyle name="Comma 7 5 2 2 3 2 2" xfId="28233" xr:uid="{D2FBCE35-BCB8-4A83-A493-8015FF32D670}"/>
    <cellStyle name="Comma 7 5 2 2 3 2 2 2" xfId="59057" xr:uid="{155873F8-0715-4A16-B4C3-68845DB2D9F0}"/>
    <cellStyle name="Comma 7 5 2 2 3 2 3" xfId="43647" xr:uid="{FE9F7D3B-033B-4150-8E2D-CD939602A4B4}"/>
    <cellStyle name="Comma 7 5 2 2 3 3" xfId="20424" xr:uid="{E8C588EC-B64D-40BD-B0BD-6E22DE63831A}"/>
    <cellStyle name="Comma 7 5 2 2 3 3 2" xfId="51248" xr:uid="{3A0D8CE9-DD1C-468C-8BC3-8B597BE38D7A}"/>
    <cellStyle name="Comma 7 5 2 2 3 4" xfId="35838" xr:uid="{17A1F872-FC32-45F3-9AEE-F72570E70649}"/>
    <cellStyle name="Comma 7 5 2 2 4" xfId="9019" xr:uid="{BCFA1D08-250F-461B-A3A6-613AC0EE0864}"/>
    <cellStyle name="Comma 7 5 2 2 4 2" xfId="24430" xr:uid="{7DCFBC17-5D4E-4C04-AB16-D4846FE6522E}"/>
    <cellStyle name="Comma 7 5 2 2 4 2 2" xfId="55254" xr:uid="{FF829385-6987-454A-BC0D-2838E948D32A}"/>
    <cellStyle name="Comma 7 5 2 2 4 3" xfId="39844" xr:uid="{49EB898A-700F-4917-ADB5-B6BD915D4BC5}"/>
    <cellStyle name="Comma 7 5 2 2 5" xfId="16621" xr:uid="{EF8A63B9-66DC-4567-803D-504244193687}"/>
    <cellStyle name="Comma 7 5 2 2 5 2" xfId="47445" xr:uid="{5C5988F1-4E48-4265-95D0-F17E679278A5}"/>
    <cellStyle name="Comma 7 5 2 2 6" xfId="32035" xr:uid="{FFEDB164-5738-4D67-9863-2CB756F6855D}"/>
    <cellStyle name="Comma 7 5 2 3" xfId="1841" xr:uid="{679CEDCE-F959-42FA-BEED-50EEA76E330D}"/>
    <cellStyle name="Comma 7 5 2 3 2" xfId="3740" xr:uid="{F5664258-FDF3-44F5-B7ED-60B83878D3E3}"/>
    <cellStyle name="Comma 7 5 2 3 2 2" xfId="7543" xr:uid="{A4B35E87-45D9-434B-9709-E351BF565712}"/>
    <cellStyle name="Comma 7 5 2 3 2 2 2" xfId="15354" xr:uid="{2646597B-7BF3-4C2C-86FD-CFBC51C8AE96}"/>
    <cellStyle name="Comma 7 5 2 3 2 2 2 2" xfId="30765" xr:uid="{EEDDD93F-83BA-40B7-A084-218E6C687685}"/>
    <cellStyle name="Comma 7 5 2 3 2 2 2 2 2" xfId="61589" xr:uid="{51947453-7BCF-42EC-81B1-6115F4C0E79D}"/>
    <cellStyle name="Comma 7 5 2 3 2 2 2 3" xfId="46179" xr:uid="{9BF8363C-30F6-4DDC-81BE-2607AAB0CD5D}"/>
    <cellStyle name="Comma 7 5 2 3 2 2 3" xfId="22956" xr:uid="{95331AA8-151F-4A83-8F67-38FC76C41411}"/>
    <cellStyle name="Comma 7 5 2 3 2 2 3 2" xfId="53780" xr:uid="{41CE74F4-0923-449D-ADE5-98185CDB5444}"/>
    <cellStyle name="Comma 7 5 2 3 2 2 4" xfId="38370" xr:uid="{915061B6-724C-42FC-9EAB-EDE11C2A53BC}"/>
    <cellStyle name="Comma 7 5 2 3 2 3" xfId="11551" xr:uid="{BFBB1365-0CE0-4D13-BE07-6757D26662DC}"/>
    <cellStyle name="Comma 7 5 2 3 2 3 2" xfId="26962" xr:uid="{B06EF30A-FE88-41CE-9E7C-F22AC79B8117}"/>
    <cellStyle name="Comma 7 5 2 3 2 3 2 2" xfId="57786" xr:uid="{A28ABF2A-E3FA-4455-BBA9-B6D3FA443D62}"/>
    <cellStyle name="Comma 7 5 2 3 2 3 3" xfId="42376" xr:uid="{F15613F9-233A-43BC-BF95-EA54D23A6299}"/>
    <cellStyle name="Comma 7 5 2 3 2 4" xfId="19153" xr:uid="{2936BE18-A255-4356-B062-0376C87FFD88}"/>
    <cellStyle name="Comma 7 5 2 3 2 4 2" xfId="49977" xr:uid="{ED2E5B0B-B636-45D5-9F52-99744E26E5D7}"/>
    <cellStyle name="Comma 7 5 2 3 2 5" xfId="34567" xr:uid="{4B2D58AC-EDFB-4325-9265-2621DF8E20CE}"/>
    <cellStyle name="Comma 7 5 2 3 3" xfId="5644" xr:uid="{7BE46CE5-FBCF-4313-A738-2468C95F7482}"/>
    <cellStyle name="Comma 7 5 2 3 3 2" xfId="13455" xr:uid="{BE26F963-BE29-4E8E-86CD-563FA8BACF15}"/>
    <cellStyle name="Comma 7 5 2 3 3 2 2" xfId="28866" xr:uid="{08711B93-951B-4BF3-A019-8967149BE81B}"/>
    <cellStyle name="Comma 7 5 2 3 3 2 2 2" xfId="59690" xr:uid="{3794FE04-E3EC-464C-82B0-3A949AB4D142}"/>
    <cellStyle name="Comma 7 5 2 3 3 2 3" xfId="44280" xr:uid="{359C6EDF-C772-4564-B4B0-C18D6E4EFEEA}"/>
    <cellStyle name="Comma 7 5 2 3 3 3" xfId="21057" xr:uid="{56E00E58-17CE-484E-8046-435821E9AEC9}"/>
    <cellStyle name="Comma 7 5 2 3 3 3 2" xfId="51881" xr:uid="{3FF0072D-220A-4C29-AB87-2B328EE3C4CB}"/>
    <cellStyle name="Comma 7 5 2 3 3 4" xfId="36471" xr:uid="{164F81C4-135A-4595-A6EB-BFC77A35F55C}"/>
    <cellStyle name="Comma 7 5 2 3 4" xfId="9652" xr:uid="{E9570000-51A1-489D-AA6D-785E4A4A8FC1}"/>
    <cellStyle name="Comma 7 5 2 3 4 2" xfId="25063" xr:uid="{3FBFF21E-2E39-4AA1-82E9-3FD44E5288F9}"/>
    <cellStyle name="Comma 7 5 2 3 4 2 2" xfId="55887" xr:uid="{1374933B-4EEF-4176-B7AA-F55676160F96}"/>
    <cellStyle name="Comma 7 5 2 3 4 3" xfId="40477" xr:uid="{83388803-62D9-4D0C-AA56-C005CF32B045}"/>
    <cellStyle name="Comma 7 5 2 3 5" xfId="17254" xr:uid="{EC0E56A6-F533-49EE-A9AD-69F031F3827A}"/>
    <cellStyle name="Comma 7 5 2 3 5 2" xfId="48078" xr:uid="{1B761C82-6688-48E1-A45F-05DC47B1342F}"/>
    <cellStyle name="Comma 7 5 2 3 6" xfId="32668" xr:uid="{321A4998-75C7-4F57-A248-40E79824AD10}"/>
    <cellStyle name="Comma 7 5 2 4" xfId="2474" xr:uid="{89CE4242-39E8-459A-9202-D2C00919A16D}"/>
    <cellStyle name="Comma 7 5 2 4 2" xfId="6277" xr:uid="{2757524E-02DC-49EF-9B7E-5797FE917193}"/>
    <cellStyle name="Comma 7 5 2 4 2 2" xfId="14088" xr:uid="{3607C7E9-7325-4AD6-A429-9AE32196332B}"/>
    <cellStyle name="Comma 7 5 2 4 2 2 2" xfId="29499" xr:uid="{D3C3D250-A637-4BA2-ADE9-6D4A7E8A1A69}"/>
    <cellStyle name="Comma 7 5 2 4 2 2 2 2" xfId="60323" xr:uid="{A739B924-40D8-474F-B1A8-7A3FA92A756D}"/>
    <cellStyle name="Comma 7 5 2 4 2 2 3" xfId="44913" xr:uid="{E84AC17A-929A-460D-A6C2-BF56216AAAD3}"/>
    <cellStyle name="Comma 7 5 2 4 2 3" xfId="21690" xr:uid="{DDF25299-79DD-4A04-AE8B-413FF4D6792C}"/>
    <cellStyle name="Comma 7 5 2 4 2 3 2" xfId="52514" xr:uid="{AD1A06C9-3320-4205-8E45-4B159B389829}"/>
    <cellStyle name="Comma 7 5 2 4 2 4" xfId="37104" xr:uid="{D4FE2484-A2EC-43EA-A330-DA748C0669ED}"/>
    <cellStyle name="Comma 7 5 2 4 3" xfId="10285" xr:uid="{FF6AE72D-9246-4678-AD0C-ACBC7B8AA525}"/>
    <cellStyle name="Comma 7 5 2 4 3 2" xfId="25696" xr:uid="{69528935-BFE3-42D9-A255-ECCA33C16B86}"/>
    <cellStyle name="Comma 7 5 2 4 3 2 2" xfId="56520" xr:uid="{AF925684-AB66-4E42-90F9-AE710CFBCE89}"/>
    <cellStyle name="Comma 7 5 2 4 3 3" xfId="41110" xr:uid="{C608963A-0C28-4FA8-806C-4855A30DA92E}"/>
    <cellStyle name="Comma 7 5 2 4 4" xfId="17887" xr:uid="{F7DD195A-8DC1-4726-B4F7-3EAF4F51D707}"/>
    <cellStyle name="Comma 7 5 2 4 4 2" xfId="48711" xr:uid="{0B9EB9B7-41BB-486C-A2EC-7FFB4CB92D7E}"/>
    <cellStyle name="Comma 7 5 2 4 5" xfId="33301" xr:uid="{15D1CA5B-F88D-457E-9ED6-CCCFC658F8F3}"/>
    <cellStyle name="Comma 7 5 2 5" xfId="4378" xr:uid="{6379ED99-81E8-4DC4-901A-0131247B570B}"/>
    <cellStyle name="Comma 7 5 2 5 2" xfId="12189" xr:uid="{DA1C52C0-BBD6-452B-903D-0663257FA1BA}"/>
    <cellStyle name="Comma 7 5 2 5 2 2" xfId="27600" xr:uid="{88BEFD0C-B5A6-47B2-A014-2D669CD33C4B}"/>
    <cellStyle name="Comma 7 5 2 5 2 2 2" xfId="58424" xr:uid="{9920EBCC-5973-43A5-8DCC-84BDEF8AF007}"/>
    <cellStyle name="Comma 7 5 2 5 2 3" xfId="43014" xr:uid="{A9FC0AC0-721B-4C45-AB06-74EC14705C1A}"/>
    <cellStyle name="Comma 7 5 2 5 3" xfId="19791" xr:uid="{293D428D-75F0-4185-90EB-57B9DEA00C37}"/>
    <cellStyle name="Comma 7 5 2 5 3 2" xfId="50615" xr:uid="{E5D0CB85-3FA4-4907-A672-26E499691F8C}"/>
    <cellStyle name="Comma 7 5 2 5 4" xfId="35205" xr:uid="{3A5AA9CD-6181-4D03-86EE-B859A4B5F8C2}"/>
    <cellStyle name="Comma 7 5 2 6" xfId="8386" xr:uid="{FF8A1034-8344-47A7-BF12-528D7A460D70}"/>
    <cellStyle name="Comma 7 5 2 6 2" xfId="23797" xr:uid="{A425B43A-D4FF-42F4-AB96-EB9E9EEDAC04}"/>
    <cellStyle name="Comma 7 5 2 6 2 2" xfId="54621" xr:uid="{5BCAF3E5-1B84-48C0-8593-794D02AE7FFE}"/>
    <cellStyle name="Comma 7 5 2 6 3" xfId="39211" xr:uid="{C68CCA88-63D9-4030-B3D5-8BC1EB2C4531}"/>
    <cellStyle name="Comma 7 5 2 7" xfId="15988" xr:uid="{BC09EC4E-7499-4969-959C-588ED3D38081}"/>
    <cellStyle name="Comma 7 5 2 7 2" xfId="46812" xr:uid="{A5909CBF-6E9B-4299-817B-944718D0A934}"/>
    <cellStyle name="Comma 7 5 2 8" xfId="31402" xr:uid="{BE99D1D8-BC2B-4067-AB64-5528F8B17EFD}"/>
    <cellStyle name="Comma 7 5 3" xfId="366" xr:uid="{76EFB244-DD55-4631-8907-6509FEE5201C}"/>
    <cellStyle name="Comma 7 5 3 2" xfId="999" xr:uid="{2DF42AC7-A179-45FD-95BD-9493246FBD2D}"/>
    <cellStyle name="Comma 7 5 3 2 2" xfId="2898" xr:uid="{34FF9C68-55D3-45A7-94A1-27EE491C69F4}"/>
    <cellStyle name="Comma 7 5 3 2 2 2" xfId="6701" xr:uid="{7F2EF075-7D66-49ED-B626-ECB02CBF6747}"/>
    <cellStyle name="Comma 7 5 3 2 2 2 2" xfId="14512" xr:uid="{E9DCB493-9F54-45CD-9A18-66F6F00521B1}"/>
    <cellStyle name="Comma 7 5 3 2 2 2 2 2" xfId="29923" xr:uid="{4441186B-6935-41BB-8AEB-E960AFFEA6B5}"/>
    <cellStyle name="Comma 7 5 3 2 2 2 2 2 2" xfId="60747" xr:uid="{514EF69C-716A-4683-81C3-7B95BA328A5A}"/>
    <cellStyle name="Comma 7 5 3 2 2 2 2 3" xfId="45337" xr:uid="{2650364F-4CB5-42A7-AA7A-E632FAC28C26}"/>
    <cellStyle name="Comma 7 5 3 2 2 2 3" xfId="22114" xr:uid="{258EBD11-28A6-40C4-B08B-F406C0B69EDC}"/>
    <cellStyle name="Comma 7 5 3 2 2 2 3 2" xfId="52938" xr:uid="{3B44E77C-B9B5-4D65-B880-BADD68C3AE3F}"/>
    <cellStyle name="Comma 7 5 3 2 2 2 4" xfId="37528" xr:uid="{EB1929A9-B001-47E3-91B9-2E2D44E31E78}"/>
    <cellStyle name="Comma 7 5 3 2 2 3" xfId="10709" xr:uid="{D8475CA6-1E05-484C-8601-6200CBD76D1D}"/>
    <cellStyle name="Comma 7 5 3 2 2 3 2" xfId="26120" xr:uid="{08601620-EF96-4F35-BC4A-C5489DE3C8D0}"/>
    <cellStyle name="Comma 7 5 3 2 2 3 2 2" xfId="56944" xr:uid="{A9CA6B50-9DF5-4956-8AE9-D5936FA115AD}"/>
    <cellStyle name="Comma 7 5 3 2 2 3 3" xfId="41534" xr:uid="{3782C4A8-73BC-4E27-827D-2A227E74D8C0}"/>
    <cellStyle name="Comma 7 5 3 2 2 4" xfId="18311" xr:uid="{6C3CE33E-0F0B-4B80-80A7-2A668007A241}"/>
    <cellStyle name="Comma 7 5 3 2 2 4 2" xfId="49135" xr:uid="{F4D5D013-483A-458E-931C-94DAC2D38F0F}"/>
    <cellStyle name="Comma 7 5 3 2 2 5" xfId="33725" xr:uid="{C53F2F76-0F6A-4CCC-B812-23F791A4868C}"/>
    <cellStyle name="Comma 7 5 3 2 3" xfId="4802" xr:uid="{8E4C5D98-05F9-4AFB-B292-6B618C793CBF}"/>
    <cellStyle name="Comma 7 5 3 2 3 2" xfId="12613" xr:uid="{CC8A8B13-BB78-40F5-BA64-45CFA0535BCC}"/>
    <cellStyle name="Comma 7 5 3 2 3 2 2" xfId="28024" xr:uid="{F2D84691-4104-4BD8-BCDB-02F5A1307551}"/>
    <cellStyle name="Comma 7 5 3 2 3 2 2 2" xfId="58848" xr:uid="{C1A9D449-021D-4D30-87E2-70158B3ACEF7}"/>
    <cellStyle name="Comma 7 5 3 2 3 2 3" xfId="43438" xr:uid="{E392D59F-F8CC-4E8D-A1E4-F6CAA3EE9AB9}"/>
    <cellStyle name="Comma 7 5 3 2 3 3" xfId="20215" xr:uid="{74B56BCC-6500-418A-B993-6FD02292214D}"/>
    <cellStyle name="Comma 7 5 3 2 3 3 2" xfId="51039" xr:uid="{166D17E2-C3B4-4061-80FE-C061A30AD829}"/>
    <cellStyle name="Comma 7 5 3 2 3 4" xfId="35629" xr:uid="{C85086A3-8B6B-4829-B227-8F9E6B1EF60D}"/>
    <cellStyle name="Comma 7 5 3 2 4" xfId="8810" xr:uid="{6CD53C25-B9FE-447C-8089-9B2678381565}"/>
    <cellStyle name="Comma 7 5 3 2 4 2" xfId="24221" xr:uid="{BFD328E9-0F15-49F7-8D56-1CB8D8BD65F2}"/>
    <cellStyle name="Comma 7 5 3 2 4 2 2" xfId="55045" xr:uid="{5832F3E4-593C-49AD-99F2-F74D51CC72E5}"/>
    <cellStyle name="Comma 7 5 3 2 4 3" xfId="39635" xr:uid="{0F70372A-EF4F-41DB-953D-DF9F545D3BD4}"/>
    <cellStyle name="Comma 7 5 3 2 5" xfId="16412" xr:uid="{6E67F5FA-3528-4A3C-8E44-586E0F922C2B}"/>
    <cellStyle name="Comma 7 5 3 2 5 2" xfId="47236" xr:uid="{E6CB56F3-D53D-4502-8520-982B83DB9B14}"/>
    <cellStyle name="Comma 7 5 3 2 6" xfId="31826" xr:uid="{3902B99F-A841-4CCD-9FBA-3A657C3BDBE9}"/>
    <cellStyle name="Comma 7 5 3 3" xfId="1632" xr:uid="{8BED8844-ABB3-4705-B303-DAA514CA9CF5}"/>
    <cellStyle name="Comma 7 5 3 3 2" xfId="3531" xr:uid="{D14BBCF9-8741-4B34-9A1A-C14A3055F5D5}"/>
    <cellStyle name="Comma 7 5 3 3 2 2" xfId="7334" xr:uid="{4BDAC5A2-093E-4731-85CE-F2B789B1E5F7}"/>
    <cellStyle name="Comma 7 5 3 3 2 2 2" xfId="15145" xr:uid="{5724FCBE-1AC9-406C-AD84-5448F9CA9B4C}"/>
    <cellStyle name="Comma 7 5 3 3 2 2 2 2" xfId="30556" xr:uid="{2BBA94F7-7AEF-46C6-AF33-944849551FDC}"/>
    <cellStyle name="Comma 7 5 3 3 2 2 2 2 2" xfId="61380" xr:uid="{9AC3F824-010C-440C-A58F-51DF5E0AAB0A}"/>
    <cellStyle name="Comma 7 5 3 3 2 2 2 3" xfId="45970" xr:uid="{1603F5D5-0BB8-42D8-9EA8-262C1CD175A1}"/>
    <cellStyle name="Comma 7 5 3 3 2 2 3" xfId="22747" xr:uid="{0855BAEF-1117-4472-83D0-2EAE0C46DC68}"/>
    <cellStyle name="Comma 7 5 3 3 2 2 3 2" xfId="53571" xr:uid="{4270F2FD-5B11-48B6-96A5-30B94507F8E2}"/>
    <cellStyle name="Comma 7 5 3 3 2 2 4" xfId="38161" xr:uid="{8E7310BF-1FE8-4106-AD10-C955B4A88397}"/>
    <cellStyle name="Comma 7 5 3 3 2 3" xfId="11342" xr:uid="{4A475F01-3ECC-4452-80AB-D86872EFDCCA}"/>
    <cellStyle name="Comma 7 5 3 3 2 3 2" xfId="26753" xr:uid="{ACA289AA-EAC4-4911-8FFF-89F0C124D70D}"/>
    <cellStyle name="Comma 7 5 3 3 2 3 2 2" xfId="57577" xr:uid="{6686C932-7225-43E3-9D65-336E52B5FCCC}"/>
    <cellStyle name="Comma 7 5 3 3 2 3 3" xfId="42167" xr:uid="{B2C30258-92BC-43BC-AD0D-60D5A00504C0}"/>
    <cellStyle name="Comma 7 5 3 3 2 4" xfId="18944" xr:uid="{D2FB5C0A-CF58-4167-A17D-99981F7DB379}"/>
    <cellStyle name="Comma 7 5 3 3 2 4 2" xfId="49768" xr:uid="{38297E39-721B-40A8-83F8-265B13EEAFE5}"/>
    <cellStyle name="Comma 7 5 3 3 2 5" xfId="34358" xr:uid="{8477DACC-2EE1-4D49-9CD4-185D47564527}"/>
    <cellStyle name="Comma 7 5 3 3 3" xfId="5435" xr:uid="{8D1B6EB3-900E-4108-956C-EE72EB61D9CA}"/>
    <cellStyle name="Comma 7 5 3 3 3 2" xfId="13246" xr:uid="{909C00EB-4FD4-4E1E-8B82-DCD839DB3FBC}"/>
    <cellStyle name="Comma 7 5 3 3 3 2 2" xfId="28657" xr:uid="{139829C8-4A8B-4D38-9C63-D43416D2BC8A}"/>
    <cellStyle name="Comma 7 5 3 3 3 2 2 2" xfId="59481" xr:uid="{210A921C-B728-43C1-8BF4-A451B31E0D87}"/>
    <cellStyle name="Comma 7 5 3 3 3 2 3" xfId="44071" xr:uid="{D9A7F525-0367-4875-BFC5-C219BD11AB49}"/>
    <cellStyle name="Comma 7 5 3 3 3 3" xfId="20848" xr:uid="{0E3F7F0E-E57D-49B1-99EA-C0D574D7C854}"/>
    <cellStyle name="Comma 7 5 3 3 3 3 2" xfId="51672" xr:uid="{0E0FD6E4-F3C5-4C32-8FD2-EEC4845AA3D7}"/>
    <cellStyle name="Comma 7 5 3 3 3 4" xfId="36262" xr:uid="{B5F427ED-D85E-44A1-8948-E157203622D3}"/>
    <cellStyle name="Comma 7 5 3 3 4" xfId="9443" xr:uid="{346A8CE3-A60F-4D26-8056-C7F0DE2EAA52}"/>
    <cellStyle name="Comma 7 5 3 3 4 2" xfId="24854" xr:uid="{BF980947-10F3-4247-A287-D4D3E84CD0EE}"/>
    <cellStyle name="Comma 7 5 3 3 4 2 2" xfId="55678" xr:uid="{84E31135-F1A0-4F07-A2F7-918BE31E3BDF}"/>
    <cellStyle name="Comma 7 5 3 3 4 3" xfId="40268" xr:uid="{8B8AEDD2-385D-41A9-A7E4-5424BE763EAC}"/>
    <cellStyle name="Comma 7 5 3 3 5" xfId="17045" xr:uid="{B4FC3728-4811-4E0B-B092-E998ABA18088}"/>
    <cellStyle name="Comma 7 5 3 3 5 2" xfId="47869" xr:uid="{1DAD4C63-B718-4554-898D-FCE88F893ACB}"/>
    <cellStyle name="Comma 7 5 3 3 6" xfId="32459" xr:uid="{72055DAF-904A-499F-9EA1-8290499D0F78}"/>
    <cellStyle name="Comma 7 5 3 4" xfId="2265" xr:uid="{C69D9A0A-6D73-4C16-9146-5AF56863B271}"/>
    <cellStyle name="Comma 7 5 3 4 2" xfId="6068" xr:uid="{E891E492-D318-4105-82C9-C6EC534E03ED}"/>
    <cellStyle name="Comma 7 5 3 4 2 2" xfId="13879" xr:uid="{0080D250-306A-412A-A165-A06671D62083}"/>
    <cellStyle name="Comma 7 5 3 4 2 2 2" xfId="29290" xr:uid="{24F611B3-CF82-4017-8ECF-46DBCBF2FB36}"/>
    <cellStyle name="Comma 7 5 3 4 2 2 2 2" xfId="60114" xr:uid="{8BA1BBBD-E809-475B-B0E8-CF567DB9318F}"/>
    <cellStyle name="Comma 7 5 3 4 2 2 3" xfId="44704" xr:uid="{AEDC7F42-3E32-4F40-956B-BAF0F9EE3BF4}"/>
    <cellStyle name="Comma 7 5 3 4 2 3" xfId="21481" xr:uid="{2057FB79-FD1F-4C68-BE13-4EB373FBBC17}"/>
    <cellStyle name="Comma 7 5 3 4 2 3 2" xfId="52305" xr:uid="{787F22A2-42AA-44C6-AC5A-373460DBB18E}"/>
    <cellStyle name="Comma 7 5 3 4 2 4" xfId="36895" xr:uid="{53248334-2E3E-47E1-814F-9D7468A1FBE2}"/>
    <cellStyle name="Comma 7 5 3 4 3" xfId="10076" xr:uid="{FBCF4178-B2E9-40D8-8961-9A5AAD57BA32}"/>
    <cellStyle name="Comma 7 5 3 4 3 2" xfId="25487" xr:uid="{92118D1A-3A43-46D7-82BA-3DFAB9EBAE3E}"/>
    <cellStyle name="Comma 7 5 3 4 3 2 2" xfId="56311" xr:uid="{F1A0D112-6949-49F3-9E94-763D0C89FE6A}"/>
    <cellStyle name="Comma 7 5 3 4 3 3" xfId="40901" xr:uid="{9AE40F73-DB62-49E2-A6D4-8FA3035FD22D}"/>
    <cellStyle name="Comma 7 5 3 4 4" xfId="17678" xr:uid="{6B93FD17-4C7E-407A-9AB4-6C42D921EC98}"/>
    <cellStyle name="Comma 7 5 3 4 4 2" xfId="48502" xr:uid="{D1E3E504-765C-41E5-BB1F-073FE3CA4E62}"/>
    <cellStyle name="Comma 7 5 3 4 5" xfId="33092" xr:uid="{DB3A15E0-9B68-4541-80C1-BEF359CB0421}"/>
    <cellStyle name="Comma 7 5 3 5" xfId="4169" xr:uid="{A76B6E70-788A-43FB-B7F2-521BDF0B7080}"/>
    <cellStyle name="Comma 7 5 3 5 2" xfId="11980" xr:uid="{AA327462-E673-408B-BFD2-80BCAE8D390A}"/>
    <cellStyle name="Comma 7 5 3 5 2 2" xfId="27391" xr:uid="{70D393A7-5FF6-4017-B8C9-965AB9ABC7DA}"/>
    <cellStyle name="Comma 7 5 3 5 2 2 2" xfId="58215" xr:uid="{1C2C23F4-8DBD-45FA-89B0-F4ACE3107FC5}"/>
    <cellStyle name="Comma 7 5 3 5 2 3" xfId="42805" xr:uid="{6D6E5E98-020B-4BE6-BBF4-E47FB50E54BE}"/>
    <cellStyle name="Comma 7 5 3 5 3" xfId="19582" xr:uid="{AA5291AE-A8E8-41FB-9986-229A1FD1F20F}"/>
    <cellStyle name="Comma 7 5 3 5 3 2" xfId="50406" xr:uid="{BCF6F169-49C9-4C65-9417-9C4B46200D55}"/>
    <cellStyle name="Comma 7 5 3 5 4" xfId="34996" xr:uid="{F5154F72-1CD7-46F0-92CB-FF89D4F4A946}"/>
    <cellStyle name="Comma 7 5 3 6" xfId="8177" xr:uid="{69A932C5-117E-433F-8A21-C2EA28C15431}"/>
    <cellStyle name="Comma 7 5 3 6 2" xfId="23588" xr:uid="{D187023A-1853-406C-A74E-2A2F5EAF0AAA}"/>
    <cellStyle name="Comma 7 5 3 6 2 2" xfId="54412" xr:uid="{5CCCEF74-3C34-4D57-A13D-1B34EF779F07}"/>
    <cellStyle name="Comma 7 5 3 6 3" xfId="39002" xr:uid="{FF22B44B-74A7-4264-AB1B-114BCFB9CB0B}"/>
    <cellStyle name="Comma 7 5 3 7" xfId="15779" xr:uid="{F4BBD81B-0006-4527-A151-C2F95A455601}"/>
    <cellStyle name="Comma 7 5 3 7 2" xfId="46603" xr:uid="{8C8E18E3-4D5A-4D4D-BE5F-A02EDC443689}"/>
    <cellStyle name="Comma 7 5 3 8" xfId="31193" xr:uid="{7ACC3210-1E19-437D-BC49-7827018877BE}"/>
    <cellStyle name="Comma 7 5 4" xfId="786" xr:uid="{74270480-CEEB-4BC5-A8BF-6257F0C4B483}"/>
    <cellStyle name="Comma 7 5 4 2" xfId="2685" xr:uid="{DEF2C32A-0FA1-4423-87C7-00DFEEFB8A83}"/>
    <cellStyle name="Comma 7 5 4 2 2" xfId="6488" xr:uid="{FB4D881F-5944-40A8-A882-F36E97D95993}"/>
    <cellStyle name="Comma 7 5 4 2 2 2" xfId="14299" xr:uid="{EE143375-7C58-4070-A2B4-01BF9B5B4CAF}"/>
    <cellStyle name="Comma 7 5 4 2 2 2 2" xfId="29710" xr:uid="{D6B80694-85EA-4620-BF99-F592E94BC008}"/>
    <cellStyle name="Comma 7 5 4 2 2 2 2 2" xfId="60534" xr:uid="{539502D3-4CD4-47C1-AAD3-C163380D6E0C}"/>
    <cellStyle name="Comma 7 5 4 2 2 2 3" xfId="45124" xr:uid="{6E6A52FD-3E65-413B-91CF-BC3E88A97F17}"/>
    <cellStyle name="Comma 7 5 4 2 2 3" xfId="21901" xr:uid="{C1526B23-DEFD-4166-9576-1B369D5B7E31}"/>
    <cellStyle name="Comma 7 5 4 2 2 3 2" xfId="52725" xr:uid="{B0E8D9E7-2CD3-422C-BC9D-47294EA3897F}"/>
    <cellStyle name="Comma 7 5 4 2 2 4" xfId="37315" xr:uid="{5DEAA04D-8097-4389-8587-23EB32AD30B0}"/>
    <cellStyle name="Comma 7 5 4 2 3" xfId="10496" xr:uid="{23815210-9095-4B27-B90D-D383D413DEA1}"/>
    <cellStyle name="Comma 7 5 4 2 3 2" xfId="25907" xr:uid="{9EDA6BC7-7DCE-4EB1-986C-E7C760EF86F1}"/>
    <cellStyle name="Comma 7 5 4 2 3 2 2" xfId="56731" xr:uid="{01CAAB94-B3F6-4CA4-84D6-AD5D5518A0E6}"/>
    <cellStyle name="Comma 7 5 4 2 3 3" xfId="41321" xr:uid="{1AEE9253-421B-4CCF-B81B-5BCDA506B20C}"/>
    <cellStyle name="Comma 7 5 4 2 4" xfId="18098" xr:uid="{2835C9BF-CA35-4639-BF01-BEB4D0F64205}"/>
    <cellStyle name="Comma 7 5 4 2 4 2" xfId="48922" xr:uid="{78CDCF65-7E58-4B30-9676-EE97D4B1CEE8}"/>
    <cellStyle name="Comma 7 5 4 2 5" xfId="33512" xr:uid="{137C9196-2F69-423C-9100-0131CF51469B}"/>
    <cellStyle name="Comma 7 5 4 3" xfId="4589" xr:uid="{2915CED2-D0B2-49DC-BA7D-79F3CD8CCF96}"/>
    <cellStyle name="Comma 7 5 4 3 2" xfId="12400" xr:uid="{07726F19-EA18-47DA-90D3-D89533348CB9}"/>
    <cellStyle name="Comma 7 5 4 3 2 2" xfId="27811" xr:uid="{1C8263A2-B093-4379-9B68-CD1EF2809138}"/>
    <cellStyle name="Comma 7 5 4 3 2 2 2" xfId="58635" xr:uid="{0A364F70-E817-4325-B9C9-82C185E37808}"/>
    <cellStyle name="Comma 7 5 4 3 2 3" xfId="43225" xr:uid="{BD7CD885-90B7-455D-9363-8437B3DB7047}"/>
    <cellStyle name="Comma 7 5 4 3 3" xfId="20002" xr:uid="{D16713B3-ECBC-4C71-8ECC-BCD92EFF93BE}"/>
    <cellStyle name="Comma 7 5 4 3 3 2" xfId="50826" xr:uid="{1550D5CB-15FA-4E95-87DC-F1A4749EED2F}"/>
    <cellStyle name="Comma 7 5 4 3 4" xfId="35416" xr:uid="{0A2E8602-D0BF-42CA-B8F1-FA6FD6EF4D54}"/>
    <cellStyle name="Comma 7 5 4 4" xfId="8597" xr:uid="{EC2AA486-E6A5-47BF-B448-9F594720B2B6}"/>
    <cellStyle name="Comma 7 5 4 4 2" xfId="24008" xr:uid="{9C033C88-6327-4B3C-AEC9-C9E5FD600EB1}"/>
    <cellStyle name="Comma 7 5 4 4 2 2" xfId="54832" xr:uid="{0C86F78D-9BE0-4397-A535-59A8022547EF}"/>
    <cellStyle name="Comma 7 5 4 4 3" xfId="39422" xr:uid="{1971E6F2-48D1-4BE6-8057-CAB49668EF1B}"/>
    <cellStyle name="Comma 7 5 4 5" xfId="16199" xr:uid="{42842EDA-D9DF-48C0-B946-DBFCD161E2CC}"/>
    <cellStyle name="Comma 7 5 4 5 2" xfId="47023" xr:uid="{3CF892C8-6F47-4B4F-8C0A-3B40C5DDFB1D}"/>
    <cellStyle name="Comma 7 5 4 6" xfId="31613" xr:uid="{4A2A77BD-0510-40B3-B849-54975936F8F0}"/>
    <cellStyle name="Comma 7 5 5" xfId="1419" xr:uid="{D949D836-360C-4903-A742-DB58D4906704}"/>
    <cellStyle name="Comma 7 5 5 2" xfId="3318" xr:uid="{0DD0A28F-BE17-4720-BE18-6F56AAFDB800}"/>
    <cellStyle name="Comma 7 5 5 2 2" xfId="7121" xr:uid="{8F71292C-1914-4106-997C-25B8BB458A5F}"/>
    <cellStyle name="Comma 7 5 5 2 2 2" xfId="14932" xr:uid="{742B1EAD-B19F-4589-873F-0DDAC9EFBC8C}"/>
    <cellStyle name="Comma 7 5 5 2 2 2 2" xfId="30343" xr:uid="{5C7B6CE0-29E7-44E1-BE81-7ED2AD300698}"/>
    <cellStyle name="Comma 7 5 5 2 2 2 2 2" xfId="61167" xr:uid="{6524633C-1320-404E-B32F-96E5B500482C}"/>
    <cellStyle name="Comma 7 5 5 2 2 2 3" xfId="45757" xr:uid="{4AE12DBD-D9BB-47A9-8AC2-15CAFB83BC13}"/>
    <cellStyle name="Comma 7 5 5 2 2 3" xfId="22534" xr:uid="{B7F12DA3-64BD-49E0-BF80-04E8583FA46B}"/>
    <cellStyle name="Comma 7 5 5 2 2 3 2" xfId="53358" xr:uid="{6ADF61F5-28EB-4C57-803E-E02A3D43EFB5}"/>
    <cellStyle name="Comma 7 5 5 2 2 4" xfId="37948" xr:uid="{173AF46B-87A7-45F9-8320-BC0E1A04D6CE}"/>
    <cellStyle name="Comma 7 5 5 2 3" xfId="11129" xr:uid="{BD429B68-D195-422C-860C-1BC885F66092}"/>
    <cellStyle name="Comma 7 5 5 2 3 2" xfId="26540" xr:uid="{C0E1C88F-4914-480F-85CB-AE01BE31632A}"/>
    <cellStyle name="Comma 7 5 5 2 3 2 2" xfId="57364" xr:uid="{77129EC1-BFA6-4337-BBB4-AE6EE280FEFC}"/>
    <cellStyle name="Comma 7 5 5 2 3 3" xfId="41954" xr:uid="{C6295674-C81C-4446-95DC-8D1352CC56C0}"/>
    <cellStyle name="Comma 7 5 5 2 4" xfId="18731" xr:uid="{EB3B4BF1-F269-4A44-A6D4-7EA339A1FD5B}"/>
    <cellStyle name="Comma 7 5 5 2 4 2" xfId="49555" xr:uid="{81789143-4B96-403E-A5F3-16779CD1CA78}"/>
    <cellStyle name="Comma 7 5 5 2 5" xfId="34145" xr:uid="{FFC7C619-3441-417E-B4D6-5C02204BECC4}"/>
    <cellStyle name="Comma 7 5 5 3" xfId="5222" xr:uid="{22EEE7FE-3B95-4EF9-8F03-8B32084BC16F}"/>
    <cellStyle name="Comma 7 5 5 3 2" xfId="13033" xr:uid="{DC62C957-C5DF-405F-940D-8FBE3BA7FF54}"/>
    <cellStyle name="Comma 7 5 5 3 2 2" xfId="28444" xr:uid="{EA29E64D-C392-455F-BBE7-BE31DB07ABC8}"/>
    <cellStyle name="Comma 7 5 5 3 2 2 2" xfId="59268" xr:uid="{FD2D1A21-643E-40C4-A3B3-3B7090603465}"/>
    <cellStyle name="Comma 7 5 5 3 2 3" xfId="43858" xr:uid="{52CAF3BA-BDFD-4EC6-849B-B7C2439A3D72}"/>
    <cellStyle name="Comma 7 5 5 3 3" xfId="20635" xr:uid="{2635A56B-28AD-4FBB-9757-76A0A7B870EE}"/>
    <cellStyle name="Comma 7 5 5 3 3 2" xfId="51459" xr:uid="{5F627AF0-7A61-47E2-B8D4-6C499C267196}"/>
    <cellStyle name="Comma 7 5 5 3 4" xfId="36049" xr:uid="{C2C6D9E9-CDD2-4DB7-ADC9-069DA29DC062}"/>
    <cellStyle name="Comma 7 5 5 4" xfId="9230" xr:uid="{BE730294-F831-4C92-9917-2B893B68FF99}"/>
    <cellStyle name="Comma 7 5 5 4 2" xfId="24641" xr:uid="{99923E09-6ACE-481B-A14C-3D3E7A4A9003}"/>
    <cellStyle name="Comma 7 5 5 4 2 2" xfId="55465" xr:uid="{4731D98E-9CD2-4FDC-9623-59BA7381C736}"/>
    <cellStyle name="Comma 7 5 5 4 3" xfId="40055" xr:uid="{4B797681-AC0B-4964-98B8-0E9086E24483}"/>
    <cellStyle name="Comma 7 5 5 5" xfId="16832" xr:uid="{A4DDA9B7-9F8C-48B3-B53D-53FC523CF26C}"/>
    <cellStyle name="Comma 7 5 5 5 2" xfId="47656" xr:uid="{B5691F63-699D-452A-A4AE-9D9D605AEEF8}"/>
    <cellStyle name="Comma 7 5 5 6" xfId="32246" xr:uid="{6F4CDAE5-5737-4FF9-89E6-946842D84A8C}"/>
    <cellStyle name="Comma 7 5 6" xfId="2052" xr:uid="{DA253D66-4276-4F17-82D7-7E3C5BA99538}"/>
    <cellStyle name="Comma 7 5 6 2" xfId="5855" xr:uid="{07094456-DCC1-45A2-BA4B-FF3D53925CB7}"/>
    <cellStyle name="Comma 7 5 6 2 2" xfId="13666" xr:uid="{6A76FFA2-93FE-4EAE-A089-62B792B28EA3}"/>
    <cellStyle name="Comma 7 5 6 2 2 2" xfId="29077" xr:uid="{9EA14811-CEA0-4030-8F7C-37B7B79D7CF4}"/>
    <cellStyle name="Comma 7 5 6 2 2 2 2" xfId="59901" xr:uid="{E369C84D-F6B1-49B1-97DB-428DF6344897}"/>
    <cellStyle name="Comma 7 5 6 2 2 3" xfId="44491" xr:uid="{6229D8C4-6429-42FF-A4CF-48A17532504F}"/>
    <cellStyle name="Comma 7 5 6 2 3" xfId="21268" xr:uid="{AB984522-5DA0-49CF-BD6C-DD641414983E}"/>
    <cellStyle name="Comma 7 5 6 2 3 2" xfId="52092" xr:uid="{BD7B9E6F-DE5A-4D48-97A1-92853E7B58A7}"/>
    <cellStyle name="Comma 7 5 6 2 4" xfId="36682" xr:uid="{1C4B6D58-25AB-4CFC-AC38-4B8EF844A9AE}"/>
    <cellStyle name="Comma 7 5 6 3" xfId="9863" xr:uid="{24AEE72A-32B6-4F92-8FB2-03F1455B9DC9}"/>
    <cellStyle name="Comma 7 5 6 3 2" xfId="25274" xr:uid="{958FCD1C-24DB-4BB1-812B-9360D3FFEE45}"/>
    <cellStyle name="Comma 7 5 6 3 2 2" xfId="56098" xr:uid="{A2DC73AD-AF68-434B-862C-373582CDE6EF}"/>
    <cellStyle name="Comma 7 5 6 3 3" xfId="40688" xr:uid="{EF6030CB-8B04-45B4-8449-B7CBABBEC1C3}"/>
    <cellStyle name="Comma 7 5 6 4" xfId="17465" xr:uid="{A82FF570-749F-4209-8A93-F12FA8B9DD0A}"/>
    <cellStyle name="Comma 7 5 6 4 2" xfId="48289" xr:uid="{96FC2CD2-E441-4F58-83B4-CF13C1504140}"/>
    <cellStyle name="Comma 7 5 6 5" xfId="32879" xr:uid="{4BE57B02-3CAC-4FC4-82D1-B11B7D333B15}"/>
    <cellStyle name="Comma 7 5 7" xfId="3956" xr:uid="{8DA48992-B264-46B7-9F80-FA9B9EA28D9F}"/>
    <cellStyle name="Comma 7 5 7 2" xfId="11767" xr:uid="{196258C0-D940-4068-A51B-CA7C585A78E2}"/>
    <cellStyle name="Comma 7 5 7 2 2" xfId="27178" xr:uid="{63C5ABB4-B59A-4411-98E2-62F01A606974}"/>
    <cellStyle name="Comma 7 5 7 2 2 2" xfId="58002" xr:uid="{E8AECD4C-1451-4D06-B92D-DDE8CC391A92}"/>
    <cellStyle name="Comma 7 5 7 2 3" xfId="42592" xr:uid="{45351137-0572-481A-8B55-584A90FBBC3A}"/>
    <cellStyle name="Comma 7 5 7 3" xfId="19369" xr:uid="{572BA7D7-50A7-4D03-9B1E-9025E614EB84}"/>
    <cellStyle name="Comma 7 5 7 3 2" xfId="50193" xr:uid="{D75EEEB4-9EB4-4FF2-A5D6-F4FA3D64253C}"/>
    <cellStyle name="Comma 7 5 7 4" xfId="34783" xr:uid="{EDB69931-0203-4FC6-9FCF-A065BB7E3F46}"/>
    <cellStyle name="Comma 7 5 8" xfId="7964" xr:uid="{6B094339-1F01-4A22-AB55-BF8DDBDE22B0}"/>
    <cellStyle name="Comma 7 5 8 2" xfId="23375" xr:uid="{35C185DD-C462-44A4-8AC2-AACDF2F34950}"/>
    <cellStyle name="Comma 7 5 8 2 2" xfId="54199" xr:uid="{22B3E043-EBB9-4BBF-9216-BFCC00F12B64}"/>
    <cellStyle name="Comma 7 5 8 3" xfId="38789" xr:uid="{9DFDDD8B-0D34-4F17-BFE0-7325C50A7EAC}"/>
    <cellStyle name="Comma 7 5 9" xfId="7755" xr:uid="{E8121472-5933-42D6-A11E-6B3C516FBCB3}"/>
    <cellStyle name="Comma 7 5 9 2" xfId="23166" xr:uid="{73D6541E-AC70-4A83-B4C5-82F302496EC3}"/>
    <cellStyle name="Comma 7 5 9 2 2" xfId="53990" xr:uid="{893C1351-CB0E-48EC-A462-ACC85F9BB737}"/>
    <cellStyle name="Comma 7 5 9 3" xfId="38580" xr:uid="{CC29891B-FC2E-4517-8FAF-B6256A44D8A1}"/>
    <cellStyle name="Comma 7 6" xfId="530" xr:uid="{6C8A235C-C39F-4330-B6EB-95A93EB91E1D}"/>
    <cellStyle name="Comma 7 6 2" xfId="1163" xr:uid="{713033B4-EC7C-47BD-902B-D4C72073D076}"/>
    <cellStyle name="Comma 7 6 2 2" xfId="3062" xr:uid="{F679C344-4FB8-460C-8AB0-92FC2C41255C}"/>
    <cellStyle name="Comma 7 6 2 2 2" xfId="6865" xr:uid="{42B03301-8B9B-413E-B173-6CE796F1005F}"/>
    <cellStyle name="Comma 7 6 2 2 2 2" xfId="14676" xr:uid="{7AF45FA1-9685-4150-A4A7-803DF9862C07}"/>
    <cellStyle name="Comma 7 6 2 2 2 2 2" xfId="30087" xr:uid="{57FA278E-1057-4539-AD3B-6D9C558A6D3A}"/>
    <cellStyle name="Comma 7 6 2 2 2 2 2 2" xfId="60911" xr:uid="{1F6EA48B-E468-41F3-8740-2895F93DA33F}"/>
    <cellStyle name="Comma 7 6 2 2 2 2 3" xfId="45501" xr:uid="{21ECE96E-B9D8-4671-95B7-3665EC701F6A}"/>
    <cellStyle name="Comma 7 6 2 2 2 3" xfId="22278" xr:uid="{245CA541-CD87-4179-A4E4-07F40CFC7FB1}"/>
    <cellStyle name="Comma 7 6 2 2 2 3 2" xfId="53102" xr:uid="{9F34A8D4-DDEE-47B9-B64A-1C332E79EBE6}"/>
    <cellStyle name="Comma 7 6 2 2 2 4" xfId="37692" xr:uid="{BC88722B-4C2C-425E-97E2-5902EFF0CE0A}"/>
    <cellStyle name="Comma 7 6 2 2 3" xfId="10873" xr:uid="{E11A92B8-9D05-4143-91C4-F19CDDFFF76E}"/>
    <cellStyle name="Comma 7 6 2 2 3 2" xfId="26284" xr:uid="{D06F69AF-42F4-422C-8469-5D9C5BD66FA2}"/>
    <cellStyle name="Comma 7 6 2 2 3 2 2" xfId="57108" xr:uid="{5F6FA7D5-9246-4D1E-B08A-7DD8099502E7}"/>
    <cellStyle name="Comma 7 6 2 2 3 3" xfId="41698" xr:uid="{3E3BF9F5-6AB8-4DFD-A99F-323B5C1B6C8A}"/>
    <cellStyle name="Comma 7 6 2 2 4" xfId="18475" xr:uid="{276B53E6-1D64-4263-B253-A77EC374B1F7}"/>
    <cellStyle name="Comma 7 6 2 2 4 2" xfId="49299" xr:uid="{AFAA3EC9-7E23-46EF-AC84-EB73E8D19C72}"/>
    <cellStyle name="Comma 7 6 2 2 5" xfId="33889" xr:uid="{0059FE80-9891-4C01-A6E7-48EDD4FE8BDC}"/>
    <cellStyle name="Comma 7 6 2 3" xfId="4966" xr:uid="{921E8730-6248-4A3D-A93F-3BDAC64F76AB}"/>
    <cellStyle name="Comma 7 6 2 3 2" xfId="12777" xr:uid="{A6271D1C-942B-4879-B7E6-76BB2FC4ACCE}"/>
    <cellStyle name="Comma 7 6 2 3 2 2" xfId="28188" xr:uid="{58CC830D-C9F7-4757-BF62-FEA54E7F3F26}"/>
    <cellStyle name="Comma 7 6 2 3 2 2 2" xfId="59012" xr:uid="{A7BF7722-D543-4330-A192-2955034E98A3}"/>
    <cellStyle name="Comma 7 6 2 3 2 3" xfId="43602" xr:uid="{A6BD9F98-BB00-4EDF-9321-897610C4AA72}"/>
    <cellStyle name="Comma 7 6 2 3 3" xfId="20379" xr:uid="{A1826CA9-7DCC-4CF5-9BE2-3A543C2CD396}"/>
    <cellStyle name="Comma 7 6 2 3 3 2" xfId="51203" xr:uid="{7E76C673-7E87-4E0B-AEFE-031859A70A5E}"/>
    <cellStyle name="Comma 7 6 2 3 4" xfId="35793" xr:uid="{26BE096A-E907-416A-AEB2-0F00D0612214}"/>
    <cellStyle name="Comma 7 6 2 4" xfId="8974" xr:uid="{D95AE004-E51B-4C83-96DE-C9E7D36E5700}"/>
    <cellStyle name="Comma 7 6 2 4 2" xfId="24385" xr:uid="{2EE32926-0D29-4AFB-8A7A-D405A9686521}"/>
    <cellStyle name="Comma 7 6 2 4 2 2" xfId="55209" xr:uid="{483238E1-0EF3-42BD-B228-5FA2144E1229}"/>
    <cellStyle name="Comma 7 6 2 4 3" xfId="39799" xr:uid="{C12B4356-A1F1-4401-8281-64D52C671B31}"/>
    <cellStyle name="Comma 7 6 2 5" xfId="16576" xr:uid="{EE46D11F-3FBC-4F84-9006-474FBD7D09C6}"/>
    <cellStyle name="Comma 7 6 2 5 2" xfId="47400" xr:uid="{AB8C34F8-92FC-4E07-A14F-8A889AB38DB7}"/>
    <cellStyle name="Comma 7 6 2 6" xfId="31990" xr:uid="{E7E90F33-8D6C-4CEA-8065-5736D3020A7F}"/>
    <cellStyle name="Comma 7 6 3" xfId="1796" xr:uid="{DCCB894B-37BF-45CC-A852-876D3C08B79C}"/>
    <cellStyle name="Comma 7 6 3 2" xfId="3695" xr:uid="{DAC24DA9-9341-4231-8600-014EB45BADBD}"/>
    <cellStyle name="Comma 7 6 3 2 2" xfId="7498" xr:uid="{E689776F-5950-4145-9855-252C6B3AD2B5}"/>
    <cellStyle name="Comma 7 6 3 2 2 2" xfId="15309" xr:uid="{821B5C5B-8839-4690-AD5D-28677366AC1D}"/>
    <cellStyle name="Comma 7 6 3 2 2 2 2" xfId="30720" xr:uid="{9DF116F2-EF5D-4183-B01E-95FB932D2F33}"/>
    <cellStyle name="Comma 7 6 3 2 2 2 2 2" xfId="61544" xr:uid="{6CC0D299-817A-4BC0-B39B-1CFDC95EA640}"/>
    <cellStyle name="Comma 7 6 3 2 2 2 3" xfId="46134" xr:uid="{388CFDDC-14BE-49F1-8C1B-5A928B6B6EB1}"/>
    <cellStyle name="Comma 7 6 3 2 2 3" xfId="22911" xr:uid="{76EA3C60-9A85-4259-902C-BE70E791C9AF}"/>
    <cellStyle name="Comma 7 6 3 2 2 3 2" xfId="53735" xr:uid="{E18D9DFC-3F1A-40AA-945B-6EB7D3AF877C}"/>
    <cellStyle name="Comma 7 6 3 2 2 4" xfId="38325" xr:uid="{D89B7343-6BFE-46C2-A650-B4430FAFABE0}"/>
    <cellStyle name="Comma 7 6 3 2 3" xfId="11506" xr:uid="{91720B68-F9AF-4585-BB08-BB047FAE89BB}"/>
    <cellStyle name="Comma 7 6 3 2 3 2" xfId="26917" xr:uid="{FE88C37B-278E-4954-AF57-3E34CB0FF44D}"/>
    <cellStyle name="Comma 7 6 3 2 3 2 2" xfId="57741" xr:uid="{3407FC7D-7EEA-4559-AEC8-8F048271AF81}"/>
    <cellStyle name="Comma 7 6 3 2 3 3" xfId="42331" xr:uid="{9270B0F4-5877-4931-BAB9-C5C134D350BF}"/>
    <cellStyle name="Comma 7 6 3 2 4" xfId="19108" xr:uid="{43D0ACCB-E3E6-47D5-BDFB-7A5810F2BA8A}"/>
    <cellStyle name="Comma 7 6 3 2 4 2" xfId="49932" xr:uid="{80BCB8FF-D031-4396-944E-9A3361484A8B}"/>
    <cellStyle name="Comma 7 6 3 2 5" xfId="34522" xr:uid="{33A98DF7-754B-4D9E-99FB-6ED6AFE8E9F2}"/>
    <cellStyle name="Comma 7 6 3 3" xfId="5599" xr:uid="{AC8EE3CC-D4F6-4797-88C6-08E25C199814}"/>
    <cellStyle name="Comma 7 6 3 3 2" xfId="13410" xr:uid="{8E4C09C7-F85B-427F-B08E-46C54D3735EC}"/>
    <cellStyle name="Comma 7 6 3 3 2 2" xfId="28821" xr:uid="{C7C9E0A1-1DFE-4BD8-9063-82C6BE379D82}"/>
    <cellStyle name="Comma 7 6 3 3 2 2 2" xfId="59645" xr:uid="{B222BAD7-C2FA-44D4-87C0-E8DEE59C8A53}"/>
    <cellStyle name="Comma 7 6 3 3 2 3" xfId="44235" xr:uid="{110DF70D-6120-47E2-9E50-A8380D3E602F}"/>
    <cellStyle name="Comma 7 6 3 3 3" xfId="21012" xr:uid="{197DC57B-F42F-49D7-A548-9C188198DC0A}"/>
    <cellStyle name="Comma 7 6 3 3 3 2" xfId="51836" xr:uid="{87D5F4CA-143E-4A15-A9AA-2FFBFB819800}"/>
    <cellStyle name="Comma 7 6 3 3 4" xfId="36426" xr:uid="{26C7ED7E-7F1A-463D-A66A-BFB453DC97B8}"/>
    <cellStyle name="Comma 7 6 3 4" xfId="9607" xr:uid="{E8FC8E90-E623-4952-B7B5-EDF403C12A6E}"/>
    <cellStyle name="Comma 7 6 3 4 2" xfId="25018" xr:uid="{FED75E91-5940-4814-9051-EC923C89DA10}"/>
    <cellStyle name="Comma 7 6 3 4 2 2" xfId="55842" xr:uid="{126413E4-0EAC-422D-A605-26FC8AA2BEC4}"/>
    <cellStyle name="Comma 7 6 3 4 3" xfId="40432" xr:uid="{B05E9856-7F91-4BA2-B4E6-2EF88E72781E}"/>
    <cellStyle name="Comma 7 6 3 5" xfId="17209" xr:uid="{3B676A77-E264-4463-9F13-0DB0DD921762}"/>
    <cellStyle name="Comma 7 6 3 5 2" xfId="48033" xr:uid="{D9BD02A9-9240-4BDE-A4CD-00BFFA00A16E}"/>
    <cellStyle name="Comma 7 6 3 6" xfId="32623" xr:uid="{A09B94DC-DE5C-4206-814B-A31109E88BE8}"/>
    <cellStyle name="Comma 7 6 4" xfId="2429" xr:uid="{5CF108BF-40B2-4C4B-9CA3-3D9191EFBFAD}"/>
    <cellStyle name="Comma 7 6 4 2" xfId="6232" xr:uid="{D438E334-A13E-4D80-B5F0-C4ABCAEBD8E6}"/>
    <cellStyle name="Comma 7 6 4 2 2" xfId="14043" xr:uid="{DB7EF58F-6809-42DF-984E-3CA6372F2951}"/>
    <cellStyle name="Comma 7 6 4 2 2 2" xfId="29454" xr:uid="{D52828BE-B387-4432-8AF3-AFE6655921CF}"/>
    <cellStyle name="Comma 7 6 4 2 2 2 2" xfId="60278" xr:uid="{D4684E70-F189-40DD-B2F0-89972C53229F}"/>
    <cellStyle name="Comma 7 6 4 2 2 3" xfId="44868" xr:uid="{B914189D-F371-4921-86B9-37015607AC30}"/>
    <cellStyle name="Comma 7 6 4 2 3" xfId="21645" xr:uid="{63938D08-978A-4086-8873-64B3546E5EF2}"/>
    <cellStyle name="Comma 7 6 4 2 3 2" xfId="52469" xr:uid="{AF681AF1-59A1-4810-A047-9B11759E55F7}"/>
    <cellStyle name="Comma 7 6 4 2 4" xfId="37059" xr:uid="{B991E11C-659F-49A3-B86A-A145D78615E9}"/>
    <cellStyle name="Comma 7 6 4 3" xfId="10240" xr:uid="{63D3017A-3107-4E45-88D2-F4E0C569BF62}"/>
    <cellStyle name="Comma 7 6 4 3 2" xfId="25651" xr:uid="{D640C68F-4CB2-4950-9384-17CDCCD70EE0}"/>
    <cellStyle name="Comma 7 6 4 3 2 2" xfId="56475" xr:uid="{24583AD6-DA46-4C18-8F6F-45316970B550}"/>
    <cellStyle name="Comma 7 6 4 3 3" xfId="41065" xr:uid="{43EAD1FC-755B-4711-8304-8365B3401D5B}"/>
    <cellStyle name="Comma 7 6 4 4" xfId="17842" xr:uid="{1165445C-7D05-447B-A9CF-469ECC3AACBC}"/>
    <cellStyle name="Comma 7 6 4 4 2" xfId="48666" xr:uid="{6CCF7EB4-7CAC-47A2-B2B9-0E75271D7FC9}"/>
    <cellStyle name="Comma 7 6 4 5" xfId="33256" xr:uid="{5B068392-2917-437E-91F8-424274206C76}"/>
    <cellStyle name="Comma 7 6 5" xfId="4333" xr:uid="{27A7A421-FFBC-488D-9BB4-19D79D9EEA7D}"/>
    <cellStyle name="Comma 7 6 5 2" xfId="12144" xr:uid="{5EAE4241-3648-4A81-BCCA-1DF43676DC03}"/>
    <cellStyle name="Comma 7 6 5 2 2" xfId="27555" xr:uid="{FC175DAE-C2C7-43B7-B1E2-63B3E38C19DA}"/>
    <cellStyle name="Comma 7 6 5 2 2 2" xfId="58379" xr:uid="{4B00AE76-77E7-4F42-988C-107D2F3401B2}"/>
    <cellStyle name="Comma 7 6 5 2 3" xfId="42969" xr:uid="{FBC2C230-EEAF-4A29-8A02-F892D788C6D6}"/>
    <cellStyle name="Comma 7 6 5 3" xfId="19746" xr:uid="{09C8556C-C735-40BF-B8F0-905A6396C97B}"/>
    <cellStyle name="Comma 7 6 5 3 2" xfId="50570" xr:uid="{F20F5277-C3AD-4379-9E51-FD111D180B25}"/>
    <cellStyle name="Comma 7 6 5 4" xfId="35160" xr:uid="{E63BF67E-ED51-4C5C-9950-C347555AA651}"/>
    <cellStyle name="Comma 7 6 6" xfId="8341" xr:uid="{F1A2949D-F429-49F2-908B-FAEF5BB8870C}"/>
    <cellStyle name="Comma 7 6 6 2" xfId="23752" xr:uid="{1A01B875-477D-4CC7-B1B0-EDD7E8653162}"/>
    <cellStyle name="Comma 7 6 6 2 2" xfId="54576" xr:uid="{83349191-840F-4A88-85D9-DAFCCC564031}"/>
    <cellStyle name="Comma 7 6 6 3" xfId="39166" xr:uid="{93107E46-38AF-4640-9E1E-E231130409FE}"/>
    <cellStyle name="Comma 7 6 7" xfId="15943" xr:uid="{989259C0-801B-4728-A508-B24B09153013}"/>
    <cellStyle name="Comma 7 6 7 2" xfId="46767" xr:uid="{2F2B4DB6-E133-46EF-8B75-C240F1B146B2}"/>
    <cellStyle name="Comma 7 6 8" xfId="31357" xr:uid="{005E5C8C-469E-45DE-BBDA-B23F1ABC4F26}"/>
    <cellStyle name="Comma 7 7" xfId="321" xr:uid="{5A3E616F-A920-423B-A1CA-6027DBECDC3F}"/>
    <cellStyle name="Comma 7 7 2" xfId="954" xr:uid="{1D6E236D-2D9F-4A6A-97CD-D725706B2AAE}"/>
    <cellStyle name="Comma 7 7 2 2" xfId="2853" xr:uid="{11337846-E0F2-407D-B055-450A79BBDD87}"/>
    <cellStyle name="Comma 7 7 2 2 2" xfId="6656" xr:uid="{DC5786B4-4C8C-4A63-AB21-EC1F5D1D0625}"/>
    <cellStyle name="Comma 7 7 2 2 2 2" xfId="14467" xr:uid="{FAB1273A-342A-4F23-8B3E-3A0BC12F15C9}"/>
    <cellStyle name="Comma 7 7 2 2 2 2 2" xfId="29878" xr:uid="{58FF9E55-3086-4041-857A-A233CC482E2A}"/>
    <cellStyle name="Comma 7 7 2 2 2 2 2 2" xfId="60702" xr:uid="{A4B4D9F8-ACBA-40FA-81C6-9B621BEED814}"/>
    <cellStyle name="Comma 7 7 2 2 2 2 3" xfId="45292" xr:uid="{FF830D71-C1CB-4FB7-987E-AAFA4E94416F}"/>
    <cellStyle name="Comma 7 7 2 2 2 3" xfId="22069" xr:uid="{D517BDD1-F828-41BB-9040-CF364823391F}"/>
    <cellStyle name="Comma 7 7 2 2 2 3 2" xfId="52893" xr:uid="{CBA81C1F-2C92-42A9-B2E7-5B59A2FFC0FB}"/>
    <cellStyle name="Comma 7 7 2 2 2 4" xfId="37483" xr:uid="{1526921B-409F-48A1-A5A0-4A59310EF073}"/>
    <cellStyle name="Comma 7 7 2 2 3" xfId="10664" xr:uid="{BDD63026-A056-4AE6-9804-FFBC6F00E7A9}"/>
    <cellStyle name="Comma 7 7 2 2 3 2" xfId="26075" xr:uid="{508C2599-8CE0-4BBD-99D0-69336C64CF8F}"/>
    <cellStyle name="Comma 7 7 2 2 3 2 2" xfId="56899" xr:uid="{A85FD9AE-5E98-42F0-9E2F-C0E4FC8E7F50}"/>
    <cellStyle name="Comma 7 7 2 2 3 3" xfId="41489" xr:uid="{23F1E318-EB22-43F9-94CA-578E12136C2A}"/>
    <cellStyle name="Comma 7 7 2 2 4" xfId="18266" xr:uid="{D9F14E98-3664-4AAE-BAD0-06FDD9DCB810}"/>
    <cellStyle name="Comma 7 7 2 2 4 2" xfId="49090" xr:uid="{3C63204A-4B2E-4ADA-AFCA-92F8A13B5B0C}"/>
    <cellStyle name="Comma 7 7 2 2 5" xfId="33680" xr:uid="{898CB50F-8E34-4B59-971A-C33C9A287147}"/>
    <cellStyle name="Comma 7 7 2 3" xfId="4757" xr:uid="{40A03F78-6D70-441C-B048-E29F9A232B4B}"/>
    <cellStyle name="Comma 7 7 2 3 2" xfId="12568" xr:uid="{7F4B4E0A-A973-4194-AA15-5374908644B0}"/>
    <cellStyle name="Comma 7 7 2 3 2 2" xfId="27979" xr:uid="{63AE3285-1980-4EB3-9D1F-0C7022252A4C}"/>
    <cellStyle name="Comma 7 7 2 3 2 2 2" xfId="58803" xr:uid="{C2E5EE59-0416-4B51-A297-0EDEAAE3FF4A}"/>
    <cellStyle name="Comma 7 7 2 3 2 3" xfId="43393" xr:uid="{3D73BD6A-6C02-467B-AB7E-9148E48FF1F3}"/>
    <cellStyle name="Comma 7 7 2 3 3" xfId="20170" xr:uid="{7E05C967-1191-4EB7-ABE9-CB14D24AB326}"/>
    <cellStyle name="Comma 7 7 2 3 3 2" xfId="50994" xr:uid="{B56113B7-C353-4173-A1C6-960D8417CDF0}"/>
    <cellStyle name="Comma 7 7 2 3 4" xfId="35584" xr:uid="{08DD46A3-1F5B-482A-AA6C-74867ED7899E}"/>
    <cellStyle name="Comma 7 7 2 4" xfId="8765" xr:uid="{FEB7345B-DEF0-4A8E-A2FB-022C0986C326}"/>
    <cellStyle name="Comma 7 7 2 4 2" xfId="24176" xr:uid="{59DD0EA1-1790-4CB4-882B-A3701C25A91A}"/>
    <cellStyle name="Comma 7 7 2 4 2 2" xfId="55000" xr:uid="{FFBFFA1C-12BA-47AB-8B4B-6A70C6F49E9A}"/>
    <cellStyle name="Comma 7 7 2 4 3" xfId="39590" xr:uid="{471B486F-5D52-4890-9434-513A537B8448}"/>
    <cellStyle name="Comma 7 7 2 5" xfId="16367" xr:uid="{F164220F-2D39-41A0-9A13-55A76F2554CA}"/>
    <cellStyle name="Comma 7 7 2 5 2" xfId="47191" xr:uid="{FA01A087-DE5E-4A01-8D1D-A14C685FE2FA}"/>
    <cellStyle name="Comma 7 7 2 6" xfId="31781" xr:uid="{23A70CEF-64E2-47E8-96BD-0F0D4566B788}"/>
    <cellStyle name="Comma 7 7 3" xfId="1587" xr:uid="{C6D2371C-C4B2-4EDF-8F31-681C9BB4F77C}"/>
    <cellStyle name="Comma 7 7 3 2" xfId="3486" xr:uid="{429127D8-C866-4673-BA5C-DDDEA7693DBD}"/>
    <cellStyle name="Comma 7 7 3 2 2" xfId="7289" xr:uid="{A18A1FF9-15B2-4F2B-885A-AC9F9B0AB4DC}"/>
    <cellStyle name="Comma 7 7 3 2 2 2" xfId="15100" xr:uid="{2761C7E7-97DC-4858-9F3D-888D5231CE4E}"/>
    <cellStyle name="Comma 7 7 3 2 2 2 2" xfId="30511" xr:uid="{6EE110A3-128B-4C4E-8BAA-918D046E1FD1}"/>
    <cellStyle name="Comma 7 7 3 2 2 2 2 2" xfId="61335" xr:uid="{21D81C9B-9965-42CB-A579-394D980ED869}"/>
    <cellStyle name="Comma 7 7 3 2 2 2 3" xfId="45925" xr:uid="{035AFA95-7419-4302-8529-FDD495CA254F}"/>
    <cellStyle name="Comma 7 7 3 2 2 3" xfId="22702" xr:uid="{76122D07-DAC4-43A9-94BF-A29AEE49BDE7}"/>
    <cellStyle name="Comma 7 7 3 2 2 3 2" xfId="53526" xr:uid="{0B581F00-759D-42AA-B9CC-5B1441543EEE}"/>
    <cellStyle name="Comma 7 7 3 2 2 4" xfId="38116" xr:uid="{626895FC-8F15-44E9-8EAF-50473984234E}"/>
    <cellStyle name="Comma 7 7 3 2 3" xfId="11297" xr:uid="{010791C0-5A34-40CC-8AC4-BEF804679D70}"/>
    <cellStyle name="Comma 7 7 3 2 3 2" xfId="26708" xr:uid="{14EDAA5B-B626-445B-BD83-48C2DA6F5DD0}"/>
    <cellStyle name="Comma 7 7 3 2 3 2 2" xfId="57532" xr:uid="{86449FD8-2B74-4108-A125-D4E6C839C46F}"/>
    <cellStyle name="Comma 7 7 3 2 3 3" xfId="42122" xr:uid="{DC4DB4BA-C657-4619-A422-3CEFBE150B41}"/>
    <cellStyle name="Comma 7 7 3 2 4" xfId="18899" xr:uid="{30E47F8A-9E3D-452E-BAF7-EF61586C68A8}"/>
    <cellStyle name="Comma 7 7 3 2 4 2" xfId="49723" xr:uid="{56A72993-90ED-446F-997F-C1900AC19F9C}"/>
    <cellStyle name="Comma 7 7 3 2 5" xfId="34313" xr:uid="{943F1EA1-1153-4328-B9E8-B1D406162DA1}"/>
    <cellStyle name="Comma 7 7 3 3" xfId="5390" xr:uid="{061B5643-E96B-42D9-B997-04F9E48C9596}"/>
    <cellStyle name="Comma 7 7 3 3 2" xfId="13201" xr:uid="{273025FD-FE59-4457-AD4D-96FFD15F6424}"/>
    <cellStyle name="Comma 7 7 3 3 2 2" xfId="28612" xr:uid="{97ADAD4D-0696-4942-AFF6-676EF98B90D3}"/>
    <cellStyle name="Comma 7 7 3 3 2 2 2" xfId="59436" xr:uid="{C62FA37D-2E5A-4C7C-A7A6-6AB74A765ADF}"/>
    <cellStyle name="Comma 7 7 3 3 2 3" xfId="44026" xr:uid="{FACCF430-47AA-479E-A01B-2BF00BA73DA1}"/>
    <cellStyle name="Comma 7 7 3 3 3" xfId="20803" xr:uid="{E3E2972B-A9DC-4B30-9B5C-B9B1590F74D7}"/>
    <cellStyle name="Comma 7 7 3 3 3 2" xfId="51627" xr:uid="{866278B2-E496-4456-BCB9-7F1581F47FB4}"/>
    <cellStyle name="Comma 7 7 3 3 4" xfId="36217" xr:uid="{C7C7D816-0326-4575-83F1-BA72522DF10A}"/>
    <cellStyle name="Comma 7 7 3 4" xfId="9398" xr:uid="{6475356B-E2AC-4208-B109-C568138BA94A}"/>
    <cellStyle name="Comma 7 7 3 4 2" xfId="24809" xr:uid="{92F0B62E-651C-4394-A0AD-7032B40F4ED9}"/>
    <cellStyle name="Comma 7 7 3 4 2 2" xfId="55633" xr:uid="{2274222E-B5D3-4621-A615-7BEB2443B1D7}"/>
    <cellStyle name="Comma 7 7 3 4 3" xfId="40223" xr:uid="{FB950C03-4D58-4FD6-8376-2330C07A27A3}"/>
    <cellStyle name="Comma 7 7 3 5" xfId="17000" xr:uid="{9F8A447B-D47E-4EAA-BB39-4AD918C694A6}"/>
    <cellStyle name="Comma 7 7 3 5 2" xfId="47824" xr:uid="{B89FC3D9-AF8E-4D7E-AF1D-E01EF68DF5F0}"/>
    <cellStyle name="Comma 7 7 3 6" xfId="32414" xr:uid="{E9E78C37-7B2E-4D97-B9AD-C6EB32FE4B6F}"/>
    <cellStyle name="Comma 7 7 4" xfId="2220" xr:uid="{AD71A3A3-57CC-47E1-9AB0-A50BB2F7A463}"/>
    <cellStyle name="Comma 7 7 4 2" xfId="6023" xr:uid="{61265B67-E53B-4403-9344-72EA530BD39D}"/>
    <cellStyle name="Comma 7 7 4 2 2" xfId="13834" xr:uid="{9F39F82B-6012-4EE1-A6CC-BB909C5CC84F}"/>
    <cellStyle name="Comma 7 7 4 2 2 2" xfId="29245" xr:uid="{CC1903AD-CD7E-4DBD-96C7-722DEB256B6A}"/>
    <cellStyle name="Comma 7 7 4 2 2 2 2" xfId="60069" xr:uid="{C6AE4078-623A-4D7D-84F6-11F132147BC4}"/>
    <cellStyle name="Comma 7 7 4 2 2 3" xfId="44659" xr:uid="{2B95613E-4FB2-4855-AC67-C4D95F71F73B}"/>
    <cellStyle name="Comma 7 7 4 2 3" xfId="21436" xr:uid="{90E85687-6788-4393-8913-F027E47D96CB}"/>
    <cellStyle name="Comma 7 7 4 2 3 2" xfId="52260" xr:uid="{4EF7E9F3-B60F-4144-BF47-FC8F0FF60DC8}"/>
    <cellStyle name="Comma 7 7 4 2 4" xfId="36850" xr:uid="{EE0167CD-B7C5-4AB3-A9A2-371B27ED9CB4}"/>
    <cellStyle name="Comma 7 7 4 3" xfId="10031" xr:uid="{0F071C39-2FC5-4FDC-A2EF-B7CA0687E2E8}"/>
    <cellStyle name="Comma 7 7 4 3 2" xfId="25442" xr:uid="{6F33A745-78BC-450C-A83E-91D9395267F6}"/>
    <cellStyle name="Comma 7 7 4 3 2 2" xfId="56266" xr:uid="{401D0B59-E19B-442D-8292-20B3AFB56994}"/>
    <cellStyle name="Comma 7 7 4 3 3" xfId="40856" xr:uid="{66D0FD34-0D63-4BE4-A22E-1053FFE01FB6}"/>
    <cellStyle name="Comma 7 7 4 4" xfId="17633" xr:uid="{6405FFEA-01BC-4FDF-91AB-EA1C88349FA5}"/>
    <cellStyle name="Comma 7 7 4 4 2" xfId="48457" xr:uid="{EBE38958-E64D-40E8-BBA2-EC75DC3BE735}"/>
    <cellStyle name="Comma 7 7 4 5" xfId="33047" xr:uid="{0B1ADDDE-9235-4B84-8562-265A6C7A9EC6}"/>
    <cellStyle name="Comma 7 7 5" xfId="4124" xr:uid="{C9937551-54F7-4CDB-8844-7D8E0F989E09}"/>
    <cellStyle name="Comma 7 7 5 2" xfId="11935" xr:uid="{EB5B90B0-8123-41EC-8821-DCA9DC109E92}"/>
    <cellStyle name="Comma 7 7 5 2 2" xfId="27346" xr:uid="{BFB0155D-8218-49C7-A75C-C1F8501A2021}"/>
    <cellStyle name="Comma 7 7 5 2 2 2" xfId="58170" xr:uid="{405A6303-818F-419A-AC66-E859AEC8C38F}"/>
    <cellStyle name="Comma 7 7 5 2 3" xfId="42760" xr:uid="{0A077CD9-8BF7-40C9-B7A5-0EE4BA9F526A}"/>
    <cellStyle name="Comma 7 7 5 3" xfId="19537" xr:uid="{0A3B1766-1076-47E5-B69D-720FE6676640}"/>
    <cellStyle name="Comma 7 7 5 3 2" xfId="50361" xr:uid="{C63F3D04-DB72-484C-8FB1-2CEF2EEE0216}"/>
    <cellStyle name="Comma 7 7 5 4" xfId="34951" xr:uid="{F64AE2A9-FFD4-4BD6-B71A-2E03B0B00F49}"/>
    <cellStyle name="Comma 7 7 6" xfId="8132" xr:uid="{0919DC50-A171-4780-B8CB-46E9083B31C2}"/>
    <cellStyle name="Comma 7 7 6 2" xfId="23543" xr:uid="{91245470-06EB-427B-B77D-3BDC73BEA79E}"/>
    <cellStyle name="Comma 7 7 6 2 2" xfId="54367" xr:uid="{57FCD4D3-BBD5-48C5-A69E-B5E7F86605AF}"/>
    <cellStyle name="Comma 7 7 6 3" xfId="38957" xr:uid="{7425C52C-DEEE-47B1-8D70-E88EB257ADF4}"/>
    <cellStyle name="Comma 7 7 7" xfId="15734" xr:uid="{49E09F4D-7379-4C90-8246-1A93EC5D7530}"/>
    <cellStyle name="Comma 7 7 7 2" xfId="46558" xr:uid="{1DC3471D-ACF1-4E1D-B875-2B2FC60A683A}"/>
    <cellStyle name="Comma 7 7 8" xfId="31148" xr:uid="{24FEF67D-82DE-40DD-9ECD-95E10B0C0938}"/>
    <cellStyle name="Comma 7 8" xfId="741" xr:uid="{C9AD5A4F-46A9-4BB6-ADD1-E2EAC2B71736}"/>
    <cellStyle name="Comma 7 8 2" xfId="2640" xr:uid="{51515498-5A17-409A-A6A5-F7ED91B41684}"/>
    <cellStyle name="Comma 7 8 2 2" xfId="6443" xr:uid="{28C89C74-6BD8-41A4-A4DF-0A2DC858C992}"/>
    <cellStyle name="Comma 7 8 2 2 2" xfId="14254" xr:uid="{55D430CF-BBA9-434B-8681-D0B2ECB90DC5}"/>
    <cellStyle name="Comma 7 8 2 2 2 2" xfId="29665" xr:uid="{5B9BD1D2-6A28-46B8-B030-AB09F8FB055E}"/>
    <cellStyle name="Comma 7 8 2 2 2 2 2" xfId="60489" xr:uid="{EEAA8AA9-088F-49F6-BCA9-EFAA169FA926}"/>
    <cellStyle name="Comma 7 8 2 2 2 3" xfId="45079" xr:uid="{E6F8064B-31A8-4FE4-BE75-5286AA231497}"/>
    <cellStyle name="Comma 7 8 2 2 3" xfId="21856" xr:uid="{D8223857-43A6-44D2-BA80-350DB9BB3D63}"/>
    <cellStyle name="Comma 7 8 2 2 3 2" xfId="52680" xr:uid="{120B1AEC-0505-4452-BD72-546E817CD543}"/>
    <cellStyle name="Comma 7 8 2 2 4" xfId="37270" xr:uid="{15C41FEF-0A1D-4B1A-AD5F-11F1F24ADE7E}"/>
    <cellStyle name="Comma 7 8 2 3" xfId="10451" xr:uid="{C2473158-D9B0-4A8B-BFA8-BBD278B3BEE1}"/>
    <cellStyle name="Comma 7 8 2 3 2" xfId="25862" xr:uid="{45591574-5E6A-474E-B980-658A007BE681}"/>
    <cellStyle name="Comma 7 8 2 3 2 2" xfId="56686" xr:uid="{7DA89128-5DF3-44C0-9818-F50FC87E5358}"/>
    <cellStyle name="Comma 7 8 2 3 3" xfId="41276" xr:uid="{3869D66B-25C9-4DC0-B727-5A5F614F4B48}"/>
    <cellStyle name="Comma 7 8 2 4" xfId="18053" xr:uid="{EAAD9A71-0BCD-426B-ADD5-77F899926F95}"/>
    <cellStyle name="Comma 7 8 2 4 2" xfId="48877" xr:uid="{A41E1FE7-A338-4E63-BB85-7560E7E5ED42}"/>
    <cellStyle name="Comma 7 8 2 5" xfId="33467" xr:uid="{75C031D1-2631-432B-B401-CCFEBE2090B6}"/>
    <cellStyle name="Comma 7 8 3" xfId="4544" xr:uid="{57C775CF-B18F-4F60-9464-B472B6F8A4BF}"/>
    <cellStyle name="Comma 7 8 3 2" xfId="12355" xr:uid="{624E50E3-FB99-4BC0-9D4F-BC8C6EC2C535}"/>
    <cellStyle name="Comma 7 8 3 2 2" xfId="27766" xr:uid="{443F8BB0-7CCB-4077-890A-7B1411898252}"/>
    <cellStyle name="Comma 7 8 3 2 2 2" xfId="58590" xr:uid="{77CCF9A4-6D6A-4B9E-8A52-93D92DA552D4}"/>
    <cellStyle name="Comma 7 8 3 2 3" xfId="43180" xr:uid="{C5E9BAAB-076B-4793-87A5-73AFA9718AAE}"/>
    <cellStyle name="Comma 7 8 3 3" xfId="19957" xr:uid="{74E678C0-277B-4A7F-8827-9E958C1EE79D}"/>
    <cellStyle name="Comma 7 8 3 3 2" xfId="50781" xr:uid="{414BD20F-6A59-4E6A-AEFC-3E68C82E7E57}"/>
    <cellStyle name="Comma 7 8 3 4" xfId="35371" xr:uid="{DE44DADA-94A6-46DD-8F5F-34C84578CDA9}"/>
    <cellStyle name="Comma 7 8 4" xfId="8552" xr:uid="{079340E8-FD84-461C-A931-93D0D049E431}"/>
    <cellStyle name="Comma 7 8 4 2" xfId="23963" xr:uid="{2549EA1F-4890-4ADA-AAB8-17AB10AE2844}"/>
    <cellStyle name="Comma 7 8 4 2 2" xfId="54787" xr:uid="{36D7B713-2650-46E6-92DE-7AC05F890B1C}"/>
    <cellStyle name="Comma 7 8 4 3" xfId="39377" xr:uid="{FB863A3E-E601-4D7D-AB86-C6133A0958E7}"/>
    <cellStyle name="Comma 7 8 5" xfId="16154" xr:uid="{301B95BE-490F-4EF1-A214-3204AB039926}"/>
    <cellStyle name="Comma 7 8 5 2" xfId="46978" xr:uid="{62BDAD25-57EC-4DDA-8C89-9E2C9A5930FE}"/>
    <cellStyle name="Comma 7 8 6" xfId="31568" xr:uid="{349E52A2-014C-465A-B75C-D9B40B7A9E92}"/>
    <cellStyle name="Comma 7 9" xfId="1374" xr:uid="{53182619-8B02-4F87-A13A-E3085DFF5E99}"/>
    <cellStyle name="Comma 7 9 2" xfId="3273" xr:uid="{8AD254B1-5AB9-4E66-A303-934E4198684F}"/>
    <cellStyle name="Comma 7 9 2 2" xfId="7076" xr:uid="{43249D17-F4C5-4528-8E0B-C271F6FAD2D2}"/>
    <cellStyle name="Comma 7 9 2 2 2" xfId="14887" xr:uid="{E912C3EA-7459-48E2-82FC-41D7263FDFAE}"/>
    <cellStyle name="Comma 7 9 2 2 2 2" xfId="30298" xr:uid="{1C31C000-1559-4A36-92A0-075D18074320}"/>
    <cellStyle name="Comma 7 9 2 2 2 2 2" xfId="61122" xr:uid="{B8B1974C-7CE2-4BB3-B320-FD0B22C193A2}"/>
    <cellStyle name="Comma 7 9 2 2 2 3" xfId="45712" xr:uid="{13DBD643-58CC-4B1C-9F91-96EEEA91450E}"/>
    <cellStyle name="Comma 7 9 2 2 3" xfId="22489" xr:uid="{D9178366-ADCF-491A-B3C5-7A17AE374AAE}"/>
    <cellStyle name="Comma 7 9 2 2 3 2" xfId="53313" xr:uid="{8A5388EE-CA22-44DC-ACF5-37E0320E1F38}"/>
    <cellStyle name="Comma 7 9 2 2 4" xfId="37903" xr:uid="{EC7945BB-0B55-45A7-965D-FE5C89D7E9EB}"/>
    <cellStyle name="Comma 7 9 2 3" xfId="11084" xr:uid="{148D0E05-7784-422D-AE46-3EF8529F7F75}"/>
    <cellStyle name="Comma 7 9 2 3 2" xfId="26495" xr:uid="{FFE17DAF-7F28-4C30-8493-02B3E605BB95}"/>
    <cellStyle name="Comma 7 9 2 3 2 2" xfId="57319" xr:uid="{66209AAE-1DE7-4C43-B24F-FAE701E2C0FF}"/>
    <cellStyle name="Comma 7 9 2 3 3" xfId="41909" xr:uid="{E8DD7F8C-3450-4580-9E5C-0A11C1473962}"/>
    <cellStyle name="Comma 7 9 2 4" xfId="18686" xr:uid="{D20FD97E-1F8D-4AE0-A36B-72EBF0F5CEC4}"/>
    <cellStyle name="Comma 7 9 2 4 2" xfId="49510" xr:uid="{A6785B78-509B-43FB-92CF-CF89DAEB0720}"/>
    <cellStyle name="Comma 7 9 2 5" xfId="34100" xr:uid="{8CAFAF8F-E8C5-4156-80BD-B30A77E8ADD4}"/>
    <cellStyle name="Comma 7 9 3" xfId="5177" xr:uid="{63BD9ADC-790A-4D28-982D-416377DD3303}"/>
    <cellStyle name="Comma 7 9 3 2" xfId="12988" xr:uid="{56FFF599-FB9E-4E33-8BDE-B817B70BD993}"/>
    <cellStyle name="Comma 7 9 3 2 2" xfId="28399" xr:uid="{6A2013F9-799D-4022-A23C-3F5C9E7A9835}"/>
    <cellStyle name="Comma 7 9 3 2 2 2" xfId="59223" xr:uid="{C7DBEADD-E631-4F99-BF89-8420367D005E}"/>
    <cellStyle name="Comma 7 9 3 2 3" xfId="43813" xr:uid="{3B88F1B1-F136-4243-9A9F-038BB549E7F9}"/>
    <cellStyle name="Comma 7 9 3 3" xfId="20590" xr:uid="{FD064B74-B840-4CDD-89D8-99ADE76CA49C}"/>
    <cellStyle name="Comma 7 9 3 3 2" xfId="51414" xr:uid="{22463B2C-9C08-4535-AB09-42A0078A6D73}"/>
    <cellStyle name="Comma 7 9 3 4" xfId="36004" xr:uid="{7079BA98-A20C-4CCA-8D4F-74412FB4A386}"/>
    <cellStyle name="Comma 7 9 4" xfId="9185" xr:uid="{08D9FD4B-2AD1-4E44-BF1F-6BBA304313D0}"/>
    <cellStyle name="Comma 7 9 4 2" xfId="24596" xr:uid="{0FA23C35-AD97-4403-893C-5C895995601F}"/>
    <cellStyle name="Comma 7 9 4 2 2" xfId="55420" xr:uid="{C4F061A2-C93C-4029-A70A-CB9806D6BA02}"/>
    <cellStyle name="Comma 7 9 4 3" xfId="40010" xr:uid="{3E71A2C9-9619-4491-A719-728C71142644}"/>
    <cellStyle name="Comma 7 9 5" xfId="16787" xr:uid="{19E734C8-5C32-4725-83A9-4CB3A455C7AD}"/>
    <cellStyle name="Comma 7 9 5 2" xfId="47611" xr:uid="{6DC1D30F-6347-49E4-BE97-82604AF9AAA0}"/>
    <cellStyle name="Comma 7 9 6" xfId="32201" xr:uid="{D4554A95-7739-419E-8135-29E834A324D3}"/>
    <cellStyle name="Comma 8" xfId="109" xr:uid="{C0212680-CBCA-4E17-BE67-3B18A4787999}"/>
    <cellStyle name="Comma 8 10" xfId="3913" xr:uid="{58E7021C-A5BB-4B8E-872D-45F8C8C228DB}"/>
    <cellStyle name="Comma 8 10 2" xfId="11724" xr:uid="{44A6A318-2859-44C7-B5F0-D5BB42F75B87}"/>
    <cellStyle name="Comma 8 10 2 2" xfId="27135" xr:uid="{8AB2DABB-ABBF-477F-9D2C-D873FCF0502D}"/>
    <cellStyle name="Comma 8 10 2 2 2" xfId="57959" xr:uid="{F0141EC8-27E3-4A4D-A81A-5F0FB898E274}"/>
    <cellStyle name="Comma 8 10 2 3" xfId="42549" xr:uid="{AA4E6629-7AB5-4282-91FD-7648A1360434}"/>
    <cellStyle name="Comma 8 10 3" xfId="19326" xr:uid="{22F75E66-2330-42C2-B516-3ECE5417E02C}"/>
    <cellStyle name="Comma 8 10 3 2" xfId="50150" xr:uid="{3582FAEC-C6B5-48F7-8F2B-CA0FC55FB95B}"/>
    <cellStyle name="Comma 8 10 4" xfId="34740" xr:uid="{FA369E7F-6FB1-4AEB-97B0-A3563CF1E1AA}"/>
    <cellStyle name="Comma 8 11" xfId="7921" xr:uid="{DB4C7FE1-DD4C-498A-9610-66486B2C08EA}"/>
    <cellStyle name="Comma 8 11 2" xfId="23332" xr:uid="{2BC860BD-71CE-4DB3-82EE-1681D73488A1}"/>
    <cellStyle name="Comma 8 11 2 2" xfId="54156" xr:uid="{8222E31A-CD56-48BD-BF05-9FADF8EA16C8}"/>
    <cellStyle name="Comma 8 11 3" xfId="38746" xr:uid="{4DDBDD9B-5179-482E-8F4C-08025FA909C7}"/>
    <cellStyle name="Comma 8 12" xfId="7712" xr:uid="{E6EEA00A-EAA0-4001-8EA5-409504F255F6}"/>
    <cellStyle name="Comma 8 12 2" xfId="23123" xr:uid="{0BB590F4-AC6F-4306-AA83-B3DA7EA2EBD5}"/>
    <cellStyle name="Comma 8 12 2 2" xfId="53947" xr:uid="{894FF47C-F31C-4CBF-A4EA-D6A4165C9499}"/>
    <cellStyle name="Comma 8 12 3" xfId="38537" xr:uid="{FD5D7893-268C-495D-830B-CFAA1019F915}"/>
    <cellStyle name="Comma 8 13" xfId="15523" xr:uid="{5D361A84-1084-401F-BAA1-34F196638829}"/>
    <cellStyle name="Comma 8 13 2" xfId="46347" xr:uid="{69959990-7A0D-4423-90EF-C907A580AFAF}"/>
    <cellStyle name="Comma 8 14" xfId="30937" xr:uid="{68BC2D28-2FE1-4721-A9BD-8F3CE6E0E203}"/>
    <cellStyle name="Comma 8 2" xfId="194" xr:uid="{8EB22DE9-93C1-4621-B189-252BCDF82352}"/>
    <cellStyle name="Comma 8 2 10" xfId="7797" xr:uid="{6689E0ED-CEFA-457D-85B8-A2CF4BD4F60F}"/>
    <cellStyle name="Comma 8 2 10 2" xfId="23208" xr:uid="{29D5CE7C-CA6F-46A1-9380-6345ACEA8ED4}"/>
    <cellStyle name="Comma 8 2 10 2 2" xfId="54032" xr:uid="{55E68412-1DBC-42E1-9E26-E31068B08432}"/>
    <cellStyle name="Comma 8 2 10 3" xfId="38622" xr:uid="{527189C8-543C-45E1-B6A5-8B9C5D9DC4D6}"/>
    <cellStyle name="Comma 8 2 11" xfId="15608" xr:uid="{A89963BC-DBDD-4D4E-9591-0F3C1CD6B241}"/>
    <cellStyle name="Comma 8 2 11 2" xfId="46432" xr:uid="{F5F20373-7023-470F-BD9E-140C6A80C809}"/>
    <cellStyle name="Comma 8 2 12" xfId="31022" xr:uid="{0B72777F-BA1D-4BC1-AD88-8BAFC25EA72A}"/>
    <cellStyle name="Comma 8 2 2" xfId="276" xr:uid="{C2921ECD-AE79-4826-AC17-07A6BEDA4A67}"/>
    <cellStyle name="Comma 8 2 2 10" xfId="15690" xr:uid="{1F97ECCD-CB04-46F1-A08A-8ADDD03C75D4}"/>
    <cellStyle name="Comma 8 2 2 10 2" xfId="46514" xr:uid="{3A0F97CB-446D-4D9C-8368-D8EDBCC08E2A}"/>
    <cellStyle name="Comma 8 2 2 11" xfId="31104" xr:uid="{C436B423-A1C3-44ED-B0E8-5A94522E9F52}"/>
    <cellStyle name="Comma 8 2 2 2" xfId="699" xr:uid="{7A7918A8-467E-48D2-A7F6-7865D631181D}"/>
    <cellStyle name="Comma 8 2 2 2 2" xfId="1332" xr:uid="{F29A3FA7-1082-4DA4-9749-2D55EBE9E557}"/>
    <cellStyle name="Comma 8 2 2 2 2 2" xfId="3231" xr:uid="{2D4F0276-FE17-4A8E-B1E2-C6B68522EDA0}"/>
    <cellStyle name="Comma 8 2 2 2 2 2 2" xfId="7034" xr:uid="{D6AC5D77-3CF7-4ECA-B370-742D2EC82CFF}"/>
    <cellStyle name="Comma 8 2 2 2 2 2 2 2" xfId="14845" xr:uid="{2C8B5321-5FB5-451B-AAC8-818BC9E83F9C}"/>
    <cellStyle name="Comma 8 2 2 2 2 2 2 2 2" xfId="30256" xr:uid="{75F27DBA-B231-426D-9AE7-F0952D42A116}"/>
    <cellStyle name="Comma 8 2 2 2 2 2 2 2 2 2" xfId="61080" xr:uid="{1429BE8A-E325-4A13-B812-A9C5E37E7EE7}"/>
    <cellStyle name="Comma 8 2 2 2 2 2 2 2 3" xfId="45670" xr:uid="{867F4E3A-1147-400D-9CE5-21B70A7910F5}"/>
    <cellStyle name="Comma 8 2 2 2 2 2 2 3" xfId="22447" xr:uid="{2EA67877-0BC7-4A55-B6F8-F4D52436F568}"/>
    <cellStyle name="Comma 8 2 2 2 2 2 2 3 2" xfId="53271" xr:uid="{AD603FAE-CA3A-410F-A52D-9995A4280C4F}"/>
    <cellStyle name="Comma 8 2 2 2 2 2 2 4" xfId="37861" xr:uid="{00FB1C54-ABED-45C7-9CB8-233E4B3477EA}"/>
    <cellStyle name="Comma 8 2 2 2 2 2 3" xfId="11042" xr:uid="{BB048BDE-7E74-4568-9D0C-B39929B4F980}"/>
    <cellStyle name="Comma 8 2 2 2 2 2 3 2" xfId="26453" xr:uid="{75CC5B67-9FF6-44A7-90AE-3164744FFB08}"/>
    <cellStyle name="Comma 8 2 2 2 2 2 3 2 2" xfId="57277" xr:uid="{825F71B8-1816-4C14-9232-6A7FDFE7DB6A}"/>
    <cellStyle name="Comma 8 2 2 2 2 2 3 3" xfId="41867" xr:uid="{A52A824F-E265-4C23-B0B3-780FF5564510}"/>
    <cellStyle name="Comma 8 2 2 2 2 2 4" xfId="18644" xr:uid="{39AE06EF-9BEB-44F6-97C4-E1E007EA9A2C}"/>
    <cellStyle name="Comma 8 2 2 2 2 2 4 2" xfId="49468" xr:uid="{C56A8F24-0264-434A-8369-4951D55C6194}"/>
    <cellStyle name="Comma 8 2 2 2 2 2 5" xfId="34058" xr:uid="{7E35CF68-22D8-40F0-B855-8DE157665DBE}"/>
    <cellStyle name="Comma 8 2 2 2 2 3" xfId="5135" xr:uid="{B9CA2595-D597-477D-A727-BA4839C52CD3}"/>
    <cellStyle name="Comma 8 2 2 2 2 3 2" xfId="12946" xr:uid="{BC44D28C-C984-4486-A4EB-052EDF4A5042}"/>
    <cellStyle name="Comma 8 2 2 2 2 3 2 2" xfId="28357" xr:uid="{F411831D-C2EE-45D9-922A-4B7DD8A4F2EF}"/>
    <cellStyle name="Comma 8 2 2 2 2 3 2 2 2" xfId="59181" xr:uid="{264A7BED-291C-4882-8E27-38341262BB12}"/>
    <cellStyle name="Comma 8 2 2 2 2 3 2 3" xfId="43771" xr:uid="{F4CF2A7E-8E22-48B8-8A0D-80968C1E0018}"/>
    <cellStyle name="Comma 8 2 2 2 2 3 3" xfId="20548" xr:uid="{CF34E7A0-33B4-446A-A759-0B317F6252A2}"/>
    <cellStyle name="Comma 8 2 2 2 2 3 3 2" xfId="51372" xr:uid="{A627877A-C228-485C-A647-30387A1DD0DA}"/>
    <cellStyle name="Comma 8 2 2 2 2 3 4" xfId="35962" xr:uid="{CEAD56F2-67B8-4B85-BD80-1026EDA43006}"/>
    <cellStyle name="Comma 8 2 2 2 2 4" xfId="9143" xr:uid="{C98C3ED7-6A4E-449B-9E0C-FF450F5CA1B1}"/>
    <cellStyle name="Comma 8 2 2 2 2 4 2" xfId="24554" xr:uid="{99E170DA-3D49-4E04-81A8-82563FA16C12}"/>
    <cellStyle name="Comma 8 2 2 2 2 4 2 2" xfId="55378" xr:uid="{42715414-9D18-4541-A1C7-45F91A23C19C}"/>
    <cellStyle name="Comma 8 2 2 2 2 4 3" xfId="39968" xr:uid="{2B9850FB-65DB-42C9-A69F-5B4D5087683B}"/>
    <cellStyle name="Comma 8 2 2 2 2 5" xfId="16745" xr:uid="{4837B590-5803-4CB9-8898-8682AB9F49ED}"/>
    <cellStyle name="Comma 8 2 2 2 2 5 2" xfId="47569" xr:uid="{85F6A2AB-7FAD-4783-A21C-5FC42B900F47}"/>
    <cellStyle name="Comma 8 2 2 2 2 6" xfId="32159" xr:uid="{C2FAF6C6-4EEB-4F06-ACE3-DD5EEADA0578}"/>
    <cellStyle name="Comma 8 2 2 2 3" xfId="1965" xr:uid="{C933056C-12F1-4F7F-9BDC-BDAA021AB62D}"/>
    <cellStyle name="Comma 8 2 2 2 3 2" xfId="3864" xr:uid="{75E2CD94-A627-4254-9404-68DBC114BC93}"/>
    <cellStyle name="Comma 8 2 2 2 3 2 2" xfId="7667" xr:uid="{EE05ED1F-443A-4981-86F1-AFC481C084E4}"/>
    <cellStyle name="Comma 8 2 2 2 3 2 2 2" xfId="15478" xr:uid="{FE2B9642-C246-42AE-99B6-89A3ED44C6A0}"/>
    <cellStyle name="Comma 8 2 2 2 3 2 2 2 2" xfId="30889" xr:uid="{16F8926D-1C88-4D36-B6BD-0B167A301131}"/>
    <cellStyle name="Comma 8 2 2 2 3 2 2 2 2 2" xfId="61713" xr:uid="{01498288-1621-45FF-8768-165F521BFB3B}"/>
    <cellStyle name="Comma 8 2 2 2 3 2 2 2 3" xfId="46303" xr:uid="{D748A6B0-150A-4325-A8D0-61A003A238DA}"/>
    <cellStyle name="Comma 8 2 2 2 3 2 2 3" xfId="23080" xr:uid="{39ECD273-DAC9-4E8F-9F86-BFD7541F45EF}"/>
    <cellStyle name="Comma 8 2 2 2 3 2 2 3 2" xfId="53904" xr:uid="{47EDDC56-CE97-4982-A1BD-C690364F5A2E}"/>
    <cellStyle name="Comma 8 2 2 2 3 2 2 4" xfId="38494" xr:uid="{01D12301-5912-4366-A82C-1CA3CC0A5433}"/>
    <cellStyle name="Comma 8 2 2 2 3 2 3" xfId="11675" xr:uid="{46583D93-F7AD-4CFB-A25D-90D1CFDBB9EC}"/>
    <cellStyle name="Comma 8 2 2 2 3 2 3 2" xfId="27086" xr:uid="{1DAE0534-99B3-47E2-BBA6-1177B5D6F704}"/>
    <cellStyle name="Comma 8 2 2 2 3 2 3 2 2" xfId="57910" xr:uid="{51CEC0B7-0348-4B86-B0DC-059979944EED}"/>
    <cellStyle name="Comma 8 2 2 2 3 2 3 3" xfId="42500" xr:uid="{D75AEED1-8635-4064-8BF3-F6AB4AB5B8D3}"/>
    <cellStyle name="Comma 8 2 2 2 3 2 4" xfId="19277" xr:uid="{40795A58-756C-49AF-B0B4-9D9206F68554}"/>
    <cellStyle name="Comma 8 2 2 2 3 2 4 2" xfId="50101" xr:uid="{9C86EBA1-E20B-432E-85B9-F19F4477CC24}"/>
    <cellStyle name="Comma 8 2 2 2 3 2 5" xfId="34691" xr:uid="{EDA7563E-5142-4104-A296-517C60C91256}"/>
    <cellStyle name="Comma 8 2 2 2 3 3" xfId="5768" xr:uid="{6846DC20-B4CC-4746-9D10-C2ECC914EDCF}"/>
    <cellStyle name="Comma 8 2 2 2 3 3 2" xfId="13579" xr:uid="{0D1A8AA7-4FAC-4BFD-8167-C6418148F574}"/>
    <cellStyle name="Comma 8 2 2 2 3 3 2 2" xfId="28990" xr:uid="{A3BF3340-0871-4EAC-916B-9668E38BC889}"/>
    <cellStyle name="Comma 8 2 2 2 3 3 2 2 2" xfId="59814" xr:uid="{7BEFE5CF-05CF-4650-AB44-93F231EF844F}"/>
    <cellStyle name="Comma 8 2 2 2 3 3 2 3" xfId="44404" xr:uid="{F977C82E-3D01-42D4-AC68-AFE77CD7AA16}"/>
    <cellStyle name="Comma 8 2 2 2 3 3 3" xfId="21181" xr:uid="{E540D69F-ADE4-4818-A2BC-BE707FDB3E48}"/>
    <cellStyle name="Comma 8 2 2 2 3 3 3 2" xfId="52005" xr:uid="{0FB88828-F5BF-40A8-9BC0-C71182FD9081}"/>
    <cellStyle name="Comma 8 2 2 2 3 3 4" xfId="36595" xr:uid="{F986662E-611B-42C0-8B08-44477C6A47B4}"/>
    <cellStyle name="Comma 8 2 2 2 3 4" xfId="9776" xr:uid="{7F2BF719-DCE1-4A9E-A397-1EBDBA23BAB0}"/>
    <cellStyle name="Comma 8 2 2 2 3 4 2" xfId="25187" xr:uid="{3B1C87F7-2B41-4A51-80B5-8FD442AD634E}"/>
    <cellStyle name="Comma 8 2 2 2 3 4 2 2" xfId="56011" xr:uid="{A508ED2D-0EED-4AB6-9191-B18E9DFCAAE1}"/>
    <cellStyle name="Comma 8 2 2 2 3 4 3" xfId="40601" xr:uid="{93E420A2-EF5F-4DE9-A188-A78860F633D6}"/>
    <cellStyle name="Comma 8 2 2 2 3 5" xfId="17378" xr:uid="{A69183F9-E2ED-4FE3-AA43-C4788427CBE0}"/>
    <cellStyle name="Comma 8 2 2 2 3 5 2" xfId="48202" xr:uid="{2E293A64-D9B1-4B9C-B666-91CE351BC985}"/>
    <cellStyle name="Comma 8 2 2 2 3 6" xfId="32792" xr:uid="{06588E90-B5C9-4606-878F-6212BAEF37C8}"/>
    <cellStyle name="Comma 8 2 2 2 4" xfId="2598" xr:uid="{F5129E5A-1D91-4918-93E1-FFEA0BB87C96}"/>
    <cellStyle name="Comma 8 2 2 2 4 2" xfId="6401" xr:uid="{D096F5F3-5EE6-4855-B7A8-3CB24F1C2F11}"/>
    <cellStyle name="Comma 8 2 2 2 4 2 2" xfId="14212" xr:uid="{F4F35079-A649-4D7C-83C3-2C93253568CB}"/>
    <cellStyle name="Comma 8 2 2 2 4 2 2 2" xfId="29623" xr:uid="{A9001574-37E4-49D7-B8B2-73AC217DF79D}"/>
    <cellStyle name="Comma 8 2 2 2 4 2 2 2 2" xfId="60447" xr:uid="{7312F894-90E5-4A6E-8158-C1EB9E967C7F}"/>
    <cellStyle name="Comma 8 2 2 2 4 2 2 3" xfId="45037" xr:uid="{164FA439-48B7-440C-B1C3-42B15AAF423F}"/>
    <cellStyle name="Comma 8 2 2 2 4 2 3" xfId="21814" xr:uid="{8ECA39BC-11CE-4907-9088-7812207115CE}"/>
    <cellStyle name="Comma 8 2 2 2 4 2 3 2" xfId="52638" xr:uid="{9B49B8B2-20C2-4184-B714-09A1554E0921}"/>
    <cellStyle name="Comma 8 2 2 2 4 2 4" xfId="37228" xr:uid="{4AC7B3D0-6AEB-48B7-BD54-434EE64C2A8B}"/>
    <cellStyle name="Comma 8 2 2 2 4 3" xfId="10409" xr:uid="{41C4B7B9-2BF8-4E58-930F-81326F12C599}"/>
    <cellStyle name="Comma 8 2 2 2 4 3 2" xfId="25820" xr:uid="{FF34BEB2-0954-40BF-86D6-1867140AD883}"/>
    <cellStyle name="Comma 8 2 2 2 4 3 2 2" xfId="56644" xr:uid="{26FFF044-E7C9-4313-BF77-1269E2D0869A}"/>
    <cellStyle name="Comma 8 2 2 2 4 3 3" xfId="41234" xr:uid="{8B2C3DF3-5100-4F1E-B12A-1C1878A4E431}"/>
    <cellStyle name="Comma 8 2 2 2 4 4" xfId="18011" xr:uid="{9C591C2F-AD4D-4D0C-89CB-9A9FC03BB145}"/>
    <cellStyle name="Comma 8 2 2 2 4 4 2" xfId="48835" xr:uid="{DFE42026-8A6B-43F3-BDB0-8E0463B045FC}"/>
    <cellStyle name="Comma 8 2 2 2 4 5" xfId="33425" xr:uid="{078F31FB-2CBB-4BB4-B888-03C5486AFBDF}"/>
    <cellStyle name="Comma 8 2 2 2 5" xfId="4502" xr:uid="{25B7C4C8-6AAD-46A0-A479-4A27AFDD6421}"/>
    <cellStyle name="Comma 8 2 2 2 5 2" xfId="12313" xr:uid="{0E7A312B-DE8A-48E4-90E2-6EE488FD9AA5}"/>
    <cellStyle name="Comma 8 2 2 2 5 2 2" xfId="27724" xr:uid="{76F77382-365A-4B07-BB35-C2937D3C77E1}"/>
    <cellStyle name="Comma 8 2 2 2 5 2 2 2" xfId="58548" xr:uid="{C5758E71-FD74-4220-923A-C3CA61FCB0C9}"/>
    <cellStyle name="Comma 8 2 2 2 5 2 3" xfId="43138" xr:uid="{A2C462C0-6E34-4E0D-B07D-A3C1AF678803}"/>
    <cellStyle name="Comma 8 2 2 2 5 3" xfId="19915" xr:uid="{A11E96A7-CEFE-4F23-B906-206AD84B7E21}"/>
    <cellStyle name="Comma 8 2 2 2 5 3 2" xfId="50739" xr:uid="{D8A525C2-5C08-4E04-B94E-74CDBF011DCB}"/>
    <cellStyle name="Comma 8 2 2 2 5 4" xfId="35329" xr:uid="{311581DC-280E-437A-AD94-F07C9C68CE5A}"/>
    <cellStyle name="Comma 8 2 2 2 6" xfId="8510" xr:uid="{336445EA-37CB-4C00-BDAB-B36351C1CE84}"/>
    <cellStyle name="Comma 8 2 2 2 6 2" xfId="23921" xr:uid="{8DC4FECC-87A8-4BEF-927E-4251F295B4C0}"/>
    <cellStyle name="Comma 8 2 2 2 6 2 2" xfId="54745" xr:uid="{78A61946-C51A-4E37-AE9F-8F4991E0C896}"/>
    <cellStyle name="Comma 8 2 2 2 6 3" xfId="39335" xr:uid="{D1219718-0A95-4B87-BA82-D07A34474892}"/>
    <cellStyle name="Comma 8 2 2 2 7" xfId="16112" xr:uid="{ACDB5830-087C-42B1-B177-C96CBB5BD9B7}"/>
    <cellStyle name="Comma 8 2 2 2 7 2" xfId="46936" xr:uid="{8932F86B-6458-42F8-8478-B11C936362B6}"/>
    <cellStyle name="Comma 8 2 2 2 8" xfId="31526" xr:uid="{65E6B774-C4A8-4ABF-A199-B5606C639DC2}"/>
    <cellStyle name="Comma 8 2 2 3" xfId="490" xr:uid="{C253F5FE-F8EA-4A17-8EE9-104F2EAD46D5}"/>
    <cellStyle name="Comma 8 2 2 3 2" xfId="1123" xr:uid="{314A9BE0-E9F3-4B0C-9535-405B64717A63}"/>
    <cellStyle name="Comma 8 2 2 3 2 2" xfId="3022" xr:uid="{09E37CAC-FCC4-41A7-B0CC-53BEB43234D0}"/>
    <cellStyle name="Comma 8 2 2 3 2 2 2" xfId="6825" xr:uid="{CDA4C551-0E00-45B0-B746-288B98C2C53A}"/>
    <cellStyle name="Comma 8 2 2 3 2 2 2 2" xfId="14636" xr:uid="{71E22F40-EA5C-47B9-94FA-BB3CBE37FB6D}"/>
    <cellStyle name="Comma 8 2 2 3 2 2 2 2 2" xfId="30047" xr:uid="{974453CF-2BDF-48AF-894A-66F7BEED618E}"/>
    <cellStyle name="Comma 8 2 2 3 2 2 2 2 2 2" xfId="60871" xr:uid="{BA8A4477-F094-4078-9431-F464A8B0EFA3}"/>
    <cellStyle name="Comma 8 2 2 3 2 2 2 2 3" xfId="45461" xr:uid="{7E9640E1-3390-4968-87AB-0B562ADB4F5E}"/>
    <cellStyle name="Comma 8 2 2 3 2 2 2 3" xfId="22238" xr:uid="{AA30ED8A-D277-4ECF-93B8-B59F3DD62ABB}"/>
    <cellStyle name="Comma 8 2 2 3 2 2 2 3 2" xfId="53062" xr:uid="{C54C6CEF-6AAA-492F-91FB-8B2B51ECC211}"/>
    <cellStyle name="Comma 8 2 2 3 2 2 2 4" xfId="37652" xr:uid="{6C576511-9E3C-485C-A167-87D9A50E02AC}"/>
    <cellStyle name="Comma 8 2 2 3 2 2 3" xfId="10833" xr:uid="{8DD0AFA6-3378-4D2D-978B-1AB60261CEDE}"/>
    <cellStyle name="Comma 8 2 2 3 2 2 3 2" xfId="26244" xr:uid="{0E612720-ABF6-44C6-A56D-0FA0EBB03869}"/>
    <cellStyle name="Comma 8 2 2 3 2 2 3 2 2" xfId="57068" xr:uid="{2683A2A8-72A6-4FB0-A5E4-768F82E55908}"/>
    <cellStyle name="Comma 8 2 2 3 2 2 3 3" xfId="41658" xr:uid="{4EDFE2D9-712D-4173-BF61-A431BC970B4E}"/>
    <cellStyle name="Comma 8 2 2 3 2 2 4" xfId="18435" xr:uid="{A600A4A6-34CD-497A-8CE9-6EE111FA6226}"/>
    <cellStyle name="Comma 8 2 2 3 2 2 4 2" xfId="49259" xr:uid="{5B32ADD5-D8B0-441A-87B0-20864BAC7DB8}"/>
    <cellStyle name="Comma 8 2 2 3 2 2 5" xfId="33849" xr:uid="{9E0A48BC-1AE0-4F8C-9A56-C272355C981B}"/>
    <cellStyle name="Comma 8 2 2 3 2 3" xfId="4926" xr:uid="{04F39EA4-288E-45EF-BA5F-CD1D5EAACF3B}"/>
    <cellStyle name="Comma 8 2 2 3 2 3 2" xfId="12737" xr:uid="{008309D7-516F-46F1-B250-DF1A4598A7C6}"/>
    <cellStyle name="Comma 8 2 2 3 2 3 2 2" xfId="28148" xr:uid="{6BEC2C3A-C8B4-4141-BC14-D545E4E9E0CD}"/>
    <cellStyle name="Comma 8 2 2 3 2 3 2 2 2" xfId="58972" xr:uid="{AE3834C8-11B6-441E-BAE8-73B9C8396DB5}"/>
    <cellStyle name="Comma 8 2 2 3 2 3 2 3" xfId="43562" xr:uid="{A3BA1566-F628-4DC7-ABAC-D3FF5C972E6A}"/>
    <cellStyle name="Comma 8 2 2 3 2 3 3" xfId="20339" xr:uid="{143F607B-B9A8-4028-A3C4-B99AF8548C57}"/>
    <cellStyle name="Comma 8 2 2 3 2 3 3 2" xfId="51163" xr:uid="{5D797002-2173-4B16-A2D0-33C1E6A19114}"/>
    <cellStyle name="Comma 8 2 2 3 2 3 4" xfId="35753" xr:uid="{321133E5-71ED-4CEF-9E8C-3A063B09365F}"/>
    <cellStyle name="Comma 8 2 2 3 2 4" xfId="8934" xr:uid="{EE649477-0648-4C7D-B119-34B278280E7E}"/>
    <cellStyle name="Comma 8 2 2 3 2 4 2" xfId="24345" xr:uid="{1C9DF3B1-949E-4D10-B4A7-E6BF732CCC01}"/>
    <cellStyle name="Comma 8 2 2 3 2 4 2 2" xfId="55169" xr:uid="{8BA8A5FB-A87C-45D8-931B-06773A01E994}"/>
    <cellStyle name="Comma 8 2 2 3 2 4 3" xfId="39759" xr:uid="{4CBA760E-2E55-484A-BD79-18F4610E1415}"/>
    <cellStyle name="Comma 8 2 2 3 2 5" xfId="16536" xr:uid="{DE528ADF-9871-4CDB-B7EB-805AB51A7A8B}"/>
    <cellStyle name="Comma 8 2 2 3 2 5 2" xfId="47360" xr:uid="{6B76AC41-1171-4B8F-8F8B-29FF598970DD}"/>
    <cellStyle name="Comma 8 2 2 3 2 6" xfId="31950" xr:uid="{E2D8FD2E-4382-4AEB-BA4F-80932E1B802B}"/>
    <cellStyle name="Comma 8 2 2 3 3" xfId="1756" xr:uid="{61776E2E-CE73-4967-A7C6-F5D50FAE8920}"/>
    <cellStyle name="Comma 8 2 2 3 3 2" xfId="3655" xr:uid="{74A139B3-5E7F-4DB6-818A-E1D9E7397371}"/>
    <cellStyle name="Comma 8 2 2 3 3 2 2" xfId="7458" xr:uid="{19E7F39B-B725-4645-9F32-07F7EB5F7582}"/>
    <cellStyle name="Comma 8 2 2 3 3 2 2 2" xfId="15269" xr:uid="{91C73B89-C0A8-4B34-A1D7-180E38D0C2BD}"/>
    <cellStyle name="Comma 8 2 2 3 3 2 2 2 2" xfId="30680" xr:uid="{12E07596-1E8E-4F8D-B202-BFEC1FDCBDFA}"/>
    <cellStyle name="Comma 8 2 2 3 3 2 2 2 2 2" xfId="61504" xr:uid="{0EB362DD-C53F-4A00-B2D7-FA3B9928F577}"/>
    <cellStyle name="Comma 8 2 2 3 3 2 2 2 3" xfId="46094" xr:uid="{CDF5FD26-6792-436C-815B-B51AB28C8466}"/>
    <cellStyle name="Comma 8 2 2 3 3 2 2 3" xfId="22871" xr:uid="{51682051-5B61-470B-A6A0-CF8CB5208B6C}"/>
    <cellStyle name="Comma 8 2 2 3 3 2 2 3 2" xfId="53695" xr:uid="{4CCCF8D6-254E-4F2F-B342-89AB9F6E328E}"/>
    <cellStyle name="Comma 8 2 2 3 3 2 2 4" xfId="38285" xr:uid="{A07F12CE-9D4F-4D02-9071-1BE4E1968CA8}"/>
    <cellStyle name="Comma 8 2 2 3 3 2 3" xfId="11466" xr:uid="{1DC28C43-5694-4D83-87A4-4301E59E40E0}"/>
    <cellStyle name="Comma 8 2 2 3 3 2 3 2" xfId="26877" xr:uid="{A96FF3C4-9DE4-4009-8591-6EB0BD8F65B9}"/>
    <cellStyle name="Comma 8 2 2 3 3 2 3 2 2" xfId="57701" xr:uid="{05A42114-A9F1-4937-A1BA-637B273C6BAB}"/>
    <cellStyle name="Comma 8 2 2 3 3 2 3 3" xfId="42291" xr:uid="{373B43C4-0EB0-448B-AFB9-9613941DC3DB}"/>
    <cellStyle name="Comma 8 2 2 3 3 2 4" xfId="19068" xr:uid="{8946E9B4-8242-4B94-B608-173334A59DE0}"/>
    <cellStyle name="Comma 8 2 2 3 3 2 4 2" xfId="49892" xr:uid="{84A25CAF-143D-4691-A2D2-0520C74C507E}"/>
    <cellStyle name="Comma 8 2 2 3 3 2 5" xfId="34482" xr:uid="{11DA9844-E451-42FC-B4F0-E89F89AAD7B3}"/>
    <cellStyle name="Comma 8 2 2 3 3 3" xfId="5559" xr:uid="{DE5F9361-C23F-45CE-A5F0-4B3D27B36B7C}"/>
    <cellStyle name="Comma 8 2 2 3 3 3 2" xfId="13370" xr:uid="{5AE68735-5492-43DE-ACE3-6CF3368CFFBD}"/>
    <cellStyle name="Comma 8 2 2 3 3 3 2 2" xfId="28781" xr:uid="{436496B4-8959-4AAA-A70C-33C2912E4E7C}"/>
    <cellStyle name="Comma 8 2 2 3 3 3 2 2 2" xfId="59605" xr:uid="{C6B2C780-CB16-4245-B01F-1175F2717A6A}"/>
    <cellStyle name="Comma 8 2 2 3 3 3 2 3" xfId="44195" xr:uid="{BC69D956-ECAA-4A4B-B680-751CFDDCA7DB}"/>
    <cellStyle name="Comma 8 2 2 3 3 3 3" xfId="20972" xr:uid="{27154D9B-A5FB-482A-B55C-CF696F619278}"/>
    <cellStyle name="Comma 8 2 2 3 3 3 3 2" xfId="51796" xr:uid="{235F33A6-E62C-4960-9344-18C3F19AE090}"/>
    <cellStyle name="Comma 8 2 2 3 3 3 4" xfId="36386" xr:uid="{8C0C67E6-747A-421F-85A0-4A3C93417224}"/>
    <cellStyle name="Comma 8 2 2 3 3 4" xfId="9567" xr:uid="{F61CEF74-19A3-4072-9DA1-884BC7FE5D55}"/>
    <cellStyle name="Comma 8 2 2 3 3 4 2" xfId="24978" xr:uid="{3954561F-6862-446B-A666-D355B32C2E33}"/>
    <cellStyle name="Comma 8 2 2 3 3 4 2 2" xfId="55802" xr:uid="{CD497331-AB30-4D14-812D-E5CF86EAA325}"/>
    <cellStyle name="Comma 8 2 2 3 3 4 3" xfId="40392" xr:uid="{5857CE46-C626-4F87-BF41-C38C5D43762F}"/>
    <cellStyle name="Comma 8 2 2 3 3 5" xfId="17169" xr:uid="{2C29B3F5-D839-4442-9A7A-077A753AD8FD}"/>
    <cellStyle name="Comma 8 2 2 3 3 5 2" xfId="47993" xr:uid="{388F4D9F-8B0E-4074-BFCF-2159085AD106}"/>
    <cellStyle name="Comma 8 2 2 3 3 6" xfId="32583" xr:uid="{FC9DB8DE-28C7-406C-BB0D-9081868D6B09}"/>
    <cellStyle name="Comma 8 2 2 3 4" xfId="2389" xr:uid="{894EFBE8-C2D5-4825-95F0-5C7AD44A850A}"/>
    <cellStyle name="Comma 8 2 2 3 4 2" xfId="6192" xr:uid="{5D0A6914-E823-4E2B-BCB4-75172E230D30}"/>
    <cellStyle name="Comma 8 2 2 3 4 2 2" xfId="14003" xr:uid="{F21ABD8B-C4B2-423C-B2DA-B47F7E7AEC94}"/>
    <cellStyle name="Comma 8 2 2 3 4 2 2 2" xfId="29414" xr:uid="{31719643-0719-4B51-BF26-5CB6DAAECF73}"/>
    <cellStyle name="Comma 8 2 2 3 4 2 2 2 2" xfId="60238" xr:uid="{15314356-34FB-4FF7-855B-ACF29D8F056A}"/>
    <cellStyle name="Comma 8 2 2 3 4 2 2 3" xfId="44828" xr:uid="{535FFE71-4457-4CB0-9B32-5FFC41127C93}"/>
    <cellStyle name="Comma 8 2 2 3 4 2 3" xfId="21605" xr:uid="{3B71111C-B79D-4077-9296-24925430063A}"/>
    <cellStyle name="Comma 8 2 2 3 4 2 3 2" xfId="52429" xr:uid="{3157221A-29BE-41A0-A0E6-33E4574898BB}"/>
    <cellStyle name="Comma 8 2 2 3 4 2 4" xfId="37019" xr:uid="{F90029FB-1B2E-4D65-B835-ACFC971010BA}"/>
    <cellStyle name="Comma 8 2 2 3 4 3" xfId="10200" xr:uid="{F1CD289C-328A-4A63-8C9A-D695DA3EEF18}"/>
    <cellStyle name="Comma 8 2 2 3 4 3 2" xfId="25611" xr:uid="{B9443FBE-63DF-436C-A3F9-FA04426406B0}"/>
    <cellStyle name="Comma 8 2 2 3 4 3 2 2" xfId="56435" xr:uid="{DFE319F6-0B76-4AAF-A241-B10D38667A10}"/>
    <cellStyle name="Comma 8 2 2 3 4 3 3" xfId="41025" xr:uid="{CCD5F8BA-51DF-4137-8436-025EB317E5DE}"/>
    <cellStyle name="Comma 8 2 2 3 4 4" xfId="17802" xr:uid="{F7337773-0243-4D77-BC58-10054E4D64CF}"/>
    <cellStyle name="Comma 8 2 2 3 4 4 2" xfId="48626" xr:uid="{6F1DC4AE-0E37-441A-ABFA-17CC52D8A288}"/>
    <cellStyle name="Comma 8 2 2 3 4 5" xfId="33216" xr:uid="{A43FDF65-281E-478E-9E23-CAA6109E7498}"/>
    <cellStyle name="Comma 8 2 2 3 5" xfId="4293" xr:uid="{3F2FF308-0843-4EC7-97F6-3A8D4B9632C1}"/>
    <cellStyle name="Comma 8 2 2 3 5 2" xfId="12104" xr:uid="{67C268BD-CAA2-4A22-A5A7-4EE38A5A0EA3}"/>
    <cellStyle name="Comma 8 2 2 3 5 2 2" xfId="27515" xr:uid="{85D51182-7528-4CBB-B3BA-762EC9A5FAAE}"/>
    <cellStyle name="Comma 8 2 2 3 5 2 2 2" xfId="58339" xr:uid="{1272C1F8-526D-42C1-BF3E-D1578CDA752E}"/>
    <cellStyle name="Comma 8 2 2 3 5 2 3" xfId="42929" xr:uid="{496F15B7-BD08-4615-BCED-9749FFC5CAE8}"/>
    <cellStyle name="Comma 8 2 2 3 5 3" xfId="19706" xr:uid="{1C22E284-CEF5-492C-AE14-BDF014C11163}"/>
    <cellStyle name="Comma 8 2 2 3 5 3 2" xfId="50530" xr:uid="{92D2B9B1-71C2-42FB-93DF-F37F8E4C6191}"/>
    <cellStyle name="Comma 8 2 2 3 5 4" xfId="35120" xr:uid="{38E1DB9B-2D43-464C-B5D3-31E2DC9DE86C}"/>
    <cellStyle name="Comma 8 2 2 3 6" xfId="8301" xr:uid="{521966C1-1E66-4E16-B94F-9CA007A3E4E9}"/>
    <cellStyle name="Comma 8 2 2 3 6 2" xfId="23712" xr:uid="{EF955446-1616-40CF-B955-2CB5FA80F7AC}"/>
    <cellStyle name="Comma 8 2 2 3 6 2 2" xfId="54536" xr:uid="{D1FEB673-E191-4053-952A-D7706FCEFDB4}"/>
    <cellStyle name="Comma 8 2 2 3 6 3" xfId="39126" xr:uid="{1BEA4426-B4E6-42BA-8437-E97FD255C33D}"/>
    <cellStyle name="Comma 8 2 2 3 7" xfId="15903" xr:uid="{7ABE0543-DC70-46BA-8673-8A9D8DCC4B34}"/>
    <cellStyle name="Comma 8 2 2 3 7 2" xfId="46727" xr:uid="{7A73AD7E-5455-4334-A471-AF4F1AC3BFDC}"/>
    <cellStyle name="Comma 8 2 2 3 8" xfId="31317" xr:uid="{18CA4E2F-D673-462F-B091-1EC99397CCAB}"/>
    <cellStyle name="Comma 8 2 2 4" xfId="910" xr:uid="{ADC16983-01DC-460B-B0DE-BB9634A496AB}"/>
    <cellStyle name="Comma 8 2 2 4 2" xfId="2809" xr:uid="{FE193BF9-56AD-488B-8A22-E0B004EC4A25}"/>
    <cellStyle name="Comma 8 2 2 4 2 2" xfId="6612" xr:uid="{89D34129-8264-4130-AD0F-1345DBA8F255}"/>
    <cellStyle name="Comma 8 2 2 4 2 2 2" xfId="14423" xr:uid="{7F47FC3A-0208-4563-903E-94F61DD85D32}"/>
    <cellStyle name="Comma 8 2 2 4 2 2 2 2" xfId="29834" xr:uid="{28769A04-E2B9-4B00-A940-28F86704DDFE}"/>
    <cellStyle name="Comma 8 2 2 4 2 2 2 2 2" xfId="60658" xr:uid="{A226C36E-F5EF-4427-9F62-5C5B3A1DA5CB}"/>
    <cellStyle name="Comma 8 2 2 4 2 2 2 3" xfId="45248" xr:uid="{D6E75432-2F8F-4AF2-B72A-213E6259DBB9}"/>
    <cellStyle name="Comma 8 2 2 4 2 2 3" xfId="22025" xr:uid="{4312842D-BB6A-4360-A551-6DAE10804AFC}"/>
    <cellStyle name="Comma 8 2 2 4 2 2 3 2" xfId="52849" xr:uid="{2066C955-5899-46EF-9A6A-BA5A55558877}"/>
    <cellStyle name="Comma 8 2 2 4 2 2 4" xfId="37439" xr:uid="{340A52DC-83FD-4644-9047-342EA556BA9E}"/>
    <cellStyle name="Comma 8 2 2 4 2 3" xfId="10620" xr:uid="{39AE93F5-6EAC-4BF9-85A6-9DC4F132DDFA}"/>
    <cellStyle name="Comma 8 2 2 4 2 3 2" xfId="26031" xr:uid="{67F4007E-78A2-45CB-A702-0E6B6DB42C21}"/>
    <cellStyle name="Comma 8 2 2 4 2 3 2 2" xfId="56855" xr:uid="{AC8D5A23-B3CB-4E6A-8F21-505FD3AD919B}"/>
    <cellStyle name="Comma 8 2 2 4 2 3 3" xfId="41445" xr:uid="{1536CB42-2A7E-48DF-AA52-4E3B22D57408}"/>
    <cellStyle name="Comma 8 2 2 4 2 4" xfId="18222" xr:uid="{3F45FBEF-D35F-4AE7-81E2-B020E62E32A4}"/>
    <cellStyle name="Comma 8 2 2 4 2 4 2" xfId="49046" xr:uid="{D06B3CAE-0F3B-43EA-8AEC-10589969DF77}"/>
    <cellStyle name="Comma 8 2 2 4 2 5" xfId="33636" xr:uid="{9B506313-1487-4657-A013-28451F900538}"/>
    <cellStyle name="Comma 8 2 2 4 3" xfId="4713" xr:uid="{87316065-F8C0-4068-8C8F-4028629EBB00}"/>
    <cellStyle name="Comma 8 2 2 4 3 2" xfId="12524" xr:uid="{3EA69F51-26B2-4FCC-91DD-0364FAB36824}"/>
    <cellStyle name="Comma 8 2 2 4 3 2 2" xfId="27935" xr:uid="{52603249-2713-4560-8C23-BC6F569207D4}"/>
    <cellStyle name="Comma 8 2 2 4 3 2 2 2" xfId="58759" xr:uid="{8568D690-AD66-4282-A435-5751ED318470}"/>
    <cellStyle name="Comma 8 2 2 4 3 2 3" xfId="43349" xr:uid="{B5D61BA8-1BEA-4506-B7D2-40E85DAE5496}"/>
    <cellStyle name="Comma 8 2 2 4 3 3" xfId="20126" xr:uid="{DAC315A6-7E49-4752-A219-02435092751E}"/>
    <cellStyle name="Comma 8 2 2 4 3 3 2" xfId="50950" xr:uid="{40E12CEF-551E-4A1C-A4D3-701E1C4D6C0C}"/>
    <cellStyle name="Comma 8 2 2 4 3 4" xfId="35540" xr:uid="{F28AD197-04D7-4248-AF04-18CEB68920EE}"/>
    <cellStyle name="Comma 8 2 2 4 4" xfId="8721" xr:uid="{FBEBA2D4-A4AA-423F-A560-79A67C7F2C39}"/>
    <cellStyle name="Comma 8 2 2 4 4 2" xfId="24132" xr:uid="{96C4AA95-2D17-432C-B6DB-F03A079F731E}"/>
    <cellStyle name="Comma 8 2 2 4 4 2 2" xfId="54956" xr:uid="{02C75BCE-2C80-4C09-96C3-39FA847E5ED8}"/>
    <cellStyle name="Comma 8 2 2 4 4 3" xfId="39546" xr:uid="{7D9CF0C8-2244-4AF8-83FE-5842184166F8}"/>
    <cellStyle name="Comma 8 2 2 4 5" xfId="16323" xr:uid="{8B1425BE-C1DA-40AF-841F-608508348B24}"/>
    <cellStyle name="Comma 8 2 2 4 5 2" xfId="47147" xr:uid="{91468DF1-4538-4C22-B4E3-2FD03808D282}"/>
    <cellStyle name="Comma 8 2 2 4 6" xfId="31737" xr:uid="{65CB5CED-1DB8-4B1D-8EC7-2A1FEB04E007}"/>
    <cellStyle name="Comma 8 2 2 5" xfId="1543" xr:uid="{E6C42942-E311-4405-931A-C65162D8D02B}"/>
    <cellStyle name="Comma 8 2 2 5 2" xfId="3442" xr:uid="{8A01A315-289A-434B-9B83-E14417644829}"/>
    <cellStyle name="Comma 8 2 2 5 2 2" xfId="7245" xr:uid="{AA598BE1-2B76-4FA9-BA34-90D25FADFE20}"/>
    <cellStyle name="Comma 8 2 2 5 2 2 2" xfId="15056" xr:uid="{8E0BB3FC-0674-468B-AB25-378DADF7C31E}"/>
    <cellStyle name="Comma 8 2 2 5 2 2 2 2" xfId="30467" xr:uid="{3CEF604B-D342-4114-9289-BEBA3DB359CA}"/>
    <cellStyle name="Comma 8 2 2 5 2 2 2 2 2" xfId="61291" xr:uid="{0FF025A4-6F76-4EDB-A87A-385F1ABE427E}"/>
    <cellStyle name="Comma 8 2 2 5 2 2 2 3" xfId="45881" xr:uid="{9AA780BC-7372-4ED0-803C-7D3E273F9076}"/>
    <cellStyle name="Comma 8 2 2 5 2 2 3" xfId="22658" xr:uid="{8767F7FC-CFBB-4707-990C-56C83D2AC70C}"/>
    <cellStyle name="Comma 8 2 2 5 2 2 3 2" xfId="53482" xr:uid="{CF8FE39C-5760-4436-906B-7AE579F0EFD4}"/>
    <cellStyle name="Comma 8 2 2 5 2 2 4" xfId="38072" xr:uid="{8F853A69-0402-4003-9548-A00180510292}"/>
    <cellStyle name="Comma 8 2 2 5 2 3" xfId="11253" xr:uid="{93F52644-7B85-42EA-89F4-C08A8AFB9905}"/>
    <cellStyle name="Comma 8 2 2 5 2 3 2" xfId="26664" xr:uid="{9AEB4101-E130-4DAB-B198-A58BBB76709F}"/>
    <cellStyle name="Comma 8 2 2 5 2 3 2 2" xfId="57488" xr:uid="{7925726C-1DD0-40F9-96AB-52DE5D8ED4ED}"/>
    <cellStyle name="Comma 8 2 2 5 2 3 3" xfId="42078" xr:uid="{8F309A26-CAAD-4D84-8AAA-8229EFDF78A9}"/>
    <cellStyle name="Comma 8 2 2 5 2 4" xfId="18855" xr:uid="{A3649CA7-A156-4015-966C-D8B278BBECAF}"/>
    <cellStyle name="Comma 8 2 2 5 2 4 2" xfId="49679" xr:uid="{02101AB1-7239-4776-913A-012A505EE635}"/>
    <cellStyle name="Comma 8 2 2 5 2 5" xfId="34269" xr:uid="{092CA6AC-5336-4035-9DD1-5166486FDFE2}"/>
    <cellStyle name="Comma 8 2 2 5 3" xfId="5346" xr:uid="{75C06318-F09D-492D-92B4-36CACCCE4C09}"/>
    <cellStyle name="Comma 8 2 2 5 3 2" xfId="13157" xr:uid="{2631AFE9-1573-46D1-A0F8-338BCF74B5CB}"/>
    <cellStyle name="Comma 8 2 2 5 3 2 2" xfId="28568" xr:uid="{6C36922A-745F-4884-BB27-628D20464BD0}"/>
    <cellStyle name="Comma 8 2 2 5 3 2 2 2" xfId="59392" xr:uid="{2EB8E4D5-26B3-466B-A972-869F685B69D1}"/>
    <cellStyle name="Comma 8 2 2 5 3 2 3" xfId="43982" xr:uid="{11EA6FC5-CE6D-457A-8066-B6D9C335B1A5}"/>
    <cellStyle name="Comma 8 2 2 5 3 3" xfId="20759" xr:uid="{3375DA7C-19D8-43D0-9ABF-6AA620475776}"/>
    <cellStyle name="Comma 8 2 2 5 3 3 2" xfId="51583" xr:uid="{41CF18D7-95B2-4397-8EF9-6BF64F3050F7}"/>
    <cellStyle name="Comma 8 2 2 5 3 4" xfId="36173" xr:uid="{E2D28914-6624-479D-929D-5F22C2B5E933}"/>
    <cellStyle name="Comma 8 2 2 5 4" xfId="9354" xr:uid="{FC618745-A74F-4426-A30D-D694CC0CF0AE}"/>
    <cellStyle name="Comma 8 2 2 5 4 2" xfId="24765" xr:uid="{37C6BB51-BDF6-4B51-90CF-D62DFCBBE28A}"/>
    <cellStyle name="Comma 8 2 2 5 4 2 2" xfId="55589" xr:uid="{C2C2BFB3-B83C-4EFC-9B2B-E6DFF5FF6DCD}"/>
    <cellStyle name="Comma 8 2 2 5 4 3" xfId="40179" xr:uid="{E4DCB83A-1512-4BAA-9F9D-4583DC311A67}"/>
    <cellStyle name="Comma 8 2 2 5 5" xfId="16956" xr:uid="{37518201-5858-4795-8193-5C51E22AEFFD}"/>
    <cellStyle name="Comma 8 2 2 5 5 2" xfId="47780" xr:uid="{1D393349-68DB-46F9-9E22-19C834BBBFE2}"/>
    <cellStyle name="Comma 8 2 2 5 6" xfId="32370" xr:uid="{D64DC029-C6BD-48F1-B503-0EF6E25596C4}"/>
    <cellStyle name="Comma 8 2 2 6" xfId="2176" xr:uid="{00A5ECCD-7723-460B-9B0F-125AA968F49D}"/>
    <cellStyle name="Comma 8 2 2 6 2" xfId="5979" xr:uid="{23D41DC3-47FA-48FC-9497-DE87D334A2C5}"/>
    <cellStyle name="Comma 8 2 2 6 2 2" xfId="13790" xr:uid="{F528C9AD-D70F-420B-8D05-8E8A400D09FB}"/>
    <cellStyle name="Comma 8 2 2 6 2 2 2" xfId="29201" xr:uid="{ED37A651-9BAE-4E35-911D-1AF02672D9BB}"/>
    <cellStyle name="Comma 8 2 2 6 2 2 2 2" xfId="60025" xr:uid="{3B564996-1FED-4C9C-A130-33080B4CAFFD}"/>
    <cellStyle name="Comma 8 2 2 6 2 2 3" xfId="44615" xr:uid="{80334DFC-97A1-4567-A7B2-6F9D8656B6C7}"/>
    <cellStyle name="Comma 8 2 2 6 2 3" xfId="21392" xr:uid="{17D72D1C-638E-4ED6-BEC1-2FEECF3AF0A8}"/>
    <cellStyle name="Comma 8 2 2 6 2 3 2" xfId="52216" xr:uid="{B4750CB2-8B1F-421A-9289-6CC074B61075}"/>
    <cellStyle name="Comma 8 2 2 6 2 4" xfId="36806" xr:uid="{378619A7-4762-45BA-B20C-ED72C83FFCCE}"/>
    <cellStyle name="Comma 8 2 2 6 3" xfId="9987" xr:uid="{40919784-79C0-40BC-B2ED-ECDDCDCB7214}"/>
    <cellStyle name="Comma 8 2 2 6 3 2" xfId="25398" xr:uid="{4A016FBD-78D2-4B29-9596-C9931E12D95E}"/>
    <cellStyle name="Comma 8 2 2 6 3 2 2" xfId="56222" xr:uid="{279EBD83-6689-421C-857C-865CA11D7C43}"/>
    <cellStyle name="Comma 8 2 2 6 3 3" xfId="40812" xr:uid="{548CD354-B3B8-45B6-B69A-91F1F70306EE}"/>
    <cellStyle name="Comma 8 2 2 6 4" xfId="17589" xr:uid="{870B0067-0EBA-450F-A871-0EA898046AC5}"/>
    <cellStyle name="Comma 8 2 2 6 4 2" xfId="48413" xr:uid="{1E076299-A1AE-4B6C-9D64-E96D42C71FD1}"/>
    <cellStyle name="Comma 8 2 2 6 5" xfId="33003" xr:uid="{5A424DC6-E4FF-4EAC-84B4-60036E82B716}"/>
    <cellStyle name="Comma 8 2 2 7" xfId="4080" xr:uid="{8103E6BD-EC4B-4937-AC82-BF4EFF30C386}"/>
    <cellStyle name="Comma 8 2 2 7 2" xfId="11891" xr:uid="{0A56C047-2994-4E90-B6F7-BD2CD8C7E410}"/>
    <cellStyle name="Comma 8 2 2 7 2 2" xfId="27302" xr:uid="{4D7F46A0-A988-488D-BAD1-ADF7028B2156}"/>
    <cellStyle name="Comma 8 2 2 7 2 2 2" xfId="58126" xr:uid="{315A3FD8-F3F8-435C-A94A-03384E503DA6}"/>
    <cellStyle name="Comma 8 2 2 7 2 3" xfId="42716" xr:uid="{A0444986-EAF4-4FD3-BA34-355F31601B2F}"/>
    <cellStyle name="Comma 8 2 2 7 3" xfId="19493" xr:uid="{9F3F9637-1FE3-475F-B879-0BD112309999}"/>
    <cellStyle name="Comma 8 2 2 7 3 2" xfId="50317" xr:uid="{B1A5BFF8-3E4A-4500-A226-337709D89870}"/>
    <cellStyle name="Comma 8 2 2 7 4" xfId="34907" xr:uid="{EF8F5137-F629-4A9C-8C73-045B2B2EFAFC}"/>
    <cellStyle name="Comma 8 2 2 8" xfId="8088" xr:uid="{8E91A11D-D07D-4E84-8DC1-8944BB2FC5E0}"/>
    <cellStyle name="Comma 8 2 2 8 2" xfId="23499" xr:uid="{10BD9146-497A-4385-A02E-5716E8ED6385}"/>
    <cellStyle name="Comma 8 2 2 8 2 2" xfId="54323" xr:uid="{C8D3A4DB-6234-4F22-8487-906B46054ED2}"/>
    <cellStyle name="Comma 8 2 2 8 3" xfId="38913" xr:uid="{FEB9A293-89D8-43BF-9B30-04CEA08B373F}"/>
    <cellStyle name="Comma 8 2 2 9" xfId="7879" xr:uid="{8DA0941F-283A-498D-A51B-B737FD72D3BD}"/>
    <cellStyle name="Comma 8 2 2 9 2" xfId="23290" xr:uid="{F5077251-221A-4329-B7FE-FD0CB57074DB}"/>
    <cellStyle name="Comma 8 2 2 9 2 2" xfId="54114" xr:uid="{8C8E96E5-E135-4656-90AB-F107086C5A01}"/>
    <cellStyle name="Comma 8 2 2 9 3" xfId="38704" xr:uid="{24227C2F-783A-41C3-BB3A-43E4E34A9A26}"/>
    <cellStyle name="Comma 8 2 3" xfId="617" xr:uid="{9A1E22D8-7100-461A-9F8E-0AF2538B6572}"/>
    <cellStyle name="Comma 8 2 3 2" xfId="1250" xr:uid="{29826FE2-743B-478F-9C12-CAC6A5FE6EFC}"/>
    <cellStyle name="Comma 8 2 3 2 2" xfId="3149" xr:uid="{A91BE694-1256-4B27-8942-16B4FCCD793A}"/>
    <cellStyle name="Comma 8 2 3 2 2 2" xfId="6952" xr:uid="{3AD23E1A-655F-45BD-A613-926406AA082E}"/>
    <cellStyle name="Comma 8 2 3 2 2 2 2" xfId="14763" xr:uid="{A9264F63-F190-4137-9541-A7AA562B1938}"/>
    <cellStyle name="Comma 8 2 3 2 2 2 2 2" xfId="30174" xr:uid="{D005BACF-D6A0-447A-A15C-63A434B193B3}"/>
    <cellStyle name="Comma 8 2 3 2 2 2 2 2 2" xfId="60998" xr:uid="{8EDCD497-2746-453F-8BD8-24BA65D188A2}"/>
    <cellStyle name="Comma 8 2 3 2 2 2 2 3" xfId="45588" xr:uid="{28B51DC1-191C-40F1-BFEE-8216C93B9644}"/>
    <cellStyle name="Comma 8 2 3 2 2 2 3" xfId="22365" xr:uid="{A539670F-F947-4681-A009-853E09A46A20}"/>
    <cellStyle name="Comma 8 2 3 2 2 2 3 2" xfId="53189" xr:uid="{994EF48B-822B-46DD-BE63-25DB9DCDE930}"/>
    <cellStyle name="Comma 8 2 3 2 2 2 4" xfId="37779" xr:uid="{2C0D16FE-AF00-40DB-9908-D2051E69129E}"/>
    <cellStyle name="Comma 8 2 3 2 2 3" xfId="10960" xr:uid="{33A72A24-F5EE-431C-B765-595A3321F32E}"/>
    <cellStyle name="Comma 8 2 3 2 2 3 2" xfId="26371" xr:uid="{B23D0E08-B1DE-4822-A78F-077BA7F678F1}"/>
    <cellStyle name="Comma 8 2 3 2 2 3 2 2" xfId="57195" xr:uid="{2389899B-3BB8-4F4F-BA67-7A00BDC6D0F7}"/>
    <cellStyle name="Comma 8 2 3 2 2 3 3" xfId="41785" xr:uid="{3537D443-FC65-468D-9771-FC22F348A648}"/>
    <cellStyle name="Comma 8 2 3 2 2 4" xfId="18562" xr:uid="{77264043-B5B2-47AB-A8EF-D4B18588F208}"/>
    <cellStyle name="Comma 8 2 3 2 2 4 2" xfId="49386" xr:uid="{1C7ADA97-687F-43CB-BFBC-64EF93E4B733}"/>
    <cellStyle name="Comma 8 2 3 2 2 5" xfId="33976" xr:uid="{27C9120A-0F49-4DAA-B7FF-AD1A17734E3F}"/>
    <cellStyle name="Comma 8 2 3 2 3" xfId="5053" xr:uid="{626BC6E8-D370-4E2A-A74D-F7FAD3715563}"/>
    <cellStyle name="Comma 8 2 3 2 3 2" xfId="12864" xr:uid="{7FCF2EF4-9827-4669-B224-8F7537A54448}"/>
    <cellStyle name="Comma 8 2 3 2 3 2 2" xfId="28275" xr:uid="{8F4F544F-FDBA-408D-8122-5FED2D63FE96}"/>
    <cellStyle name="Comma 8 2 3 2 3 2 2 2" xfId="59099" xr:uid="{652D6C25-E82E-4864-9A0D-FFA0781E151B}"/>
    <cellStyle name="Comma 8 2 3 2 3 2 3" xfId="43689" xr:uid="{760697E6-B2D3-4270-8E3A-D248532B36A9}"/>
    <cellStyle name="Comma 8 2 3 2 3 3" xfId="20466" xr:uid="{CFFBA27A-57ED-4F3A-B890-0C2FE1FA5237}"/>
    <cellStyle name="Comma 8 2 3 2 3 3 2" xfId="51290" xr:uid="{473B554F-F157-45E1-B763-0FA7AFA8EBF9}"/>
    <cellStyle name="Comma 8 2 3 2 3 4" xfId="35880" xr:uid="{C7F60D5F-2881-483D-92B9-284C6C9DEC99}"/>
    <cellStyle name="Comma 8 2 3 2 4" xfId="9061" xr:uid="{CB0054EE-BECD-429A-A695-DE4D645FE115}"/>
    <cellStyle name="Comma 8 2 3 2 4 2" xfId="24472" xr:uid="{B30AB718-2D36-4556-ABD9-D2E3FE74F3A7}"/>
    <cellStyle name="Comma 8 2 3 2 4 2 2" xfId="55296" xr:uid="{F1AA9118-0193-457B-9E7D-5D29A8C3EA6A}"/>
    <cellStyle name="Comma 8 2 3 2 4 3" xfId="39886" xr:uid="{D009A0EF-E7F4-4560-8FA8-76EB895665C7}"/>
    <cellStyle name="Comma 8 2 3 2 5" xfId="16663" xr:uid="{D87EE277-90A2-4592-8E8C-99791E2FE63D}"/>
    <cellStyle name="Comma 8 2 3 2 5 2" xfId="47487" xr:uid="{34D591F0-A8AD-497C-8573-F9FA527C5195}"/>
    <cellStyle name="Comma 8 2 3 2 6" xfId="32077" xr:uid="{9DF0BE92-0B72-4F11-8392-AFE9B3E6353B}"/>
    <cellStyle name="Comma 8 2 3 3" xfId="1883" xr:uid="{8E80460B-BCB1-4C9D-BA8C-913D7D5301CD}"/>
    <cellStyle name="Comma 8 2 3 3 2" xfId="3782" xr:uid="{B6F34AFB-F4BE-4FFB-866A-6B7F139874A8}"/>
    <cellStyle name="Comma 8 2 3 3 2 2" xfId="7585" xr:uid="{73428FA5-1CE4-48BC-B83F-A34A91A49C08}"/>
    <cellStyle name="Comma 8 2 3 3 2 2 2" xfId="15396" xr:uid="{20187FB0-7A80-45C8-9C16-C6D081F76276}"/>
    <cellStyle name="Comma 8 2 3 3 2 2 2 2" xfId="30807" xr:uid="{435DC4DA-EFC7-4CE1-BD28-79C6AD769C93}"/>
    <cellStyle name="Comma 8 2 3 3 2 2 2 2 2" xfId="61631" xr:uid="{0AE635E3-6905-47FA-8F2B-82A982780B0D}"/>
    <cellStyle name="Comma 8 2 3 3 2 2 2 3" xfId="46221" xr:uid="{D01389F2-C4A9-4007-A8EF-0999E5124F0B}"/>
    <cellStyle name="Comma 8 2 3 3 2 2 3" xfId="22998" xr:uid="{C28EF0CA-C441-41C3-B370-B6865942FD07}"/>
    <cellStyle name="Comma 8 2 3 3 2 2 3 2" xfId="53822" xr:uid="{C2316FB0-96BC-41D0-B497-76D0D4D712C7}"/>
    <cellStyle name="Comma 8 2 3 3 2 2 4" xfId="38412" xr:uid="{DB2C0EBC-DC70-4C5C-942E-A6CD12E4464F}"/>
    <cellStyle name="Comma 8 2 3 3 2 3" xfId="11593" xr:uid="{ABDABE00-07F7-4409-96D8-47EB81681C0D}"/>
    <cellStyle name="Comma 8 2 3 3 2 3 2" xfId="27004" xr:uid="{BAE8A628-D272-4A0E-8BAD-4FE90E31A608}"/>
    <cellStyle name="Comma 8 2 3 3 2 3 2 2" xfId="57828" xr:uid="{FEE1CD16-E3BB-4755-B441-5BFB8997FB89}"/>
    <cellStyle name="Comma 8 2 3 3 2 3 3" xfId="42418" xr:uid="{F66F2257-D3C2-4CD1-B82E-F2BA7B8CB380}"/>
    <cellStyle name="Comma 8 2 3 3 2 4" xfId="19195" xr:uid="{10F20C03-0940-4C22-B375-FEABCE731851}"/>
    <cellStyle name="Comma 8 2 3 3 2 4 2" xfId="50019" xr:uid="{FE0BB972-3070-4957-86EC-A052D4BFA5B3}"/>
    <cellStyle name="Comma 8 2 3 3 2 5" xfId="34609" xr:uid="{CE422363-5F33-4721-A67E-3A5DC7FF9D51}"/>
    <cellStyle name="Comma 8 2 3 3 3" xfId="5686" xr:uid="{502B3BEC-B40E-4872-8751-77DC3592E305}"/>
    <cellStyle name="Comma 8 2 3 3 3 2" xfId="13497" xr:uid="{8E68C6D8-4AD0-44C8-B81D-35EC30E42274}"/>
    <cellStyle name="Comma 8 2 3 3 3 2 2" xfId="28908" xr:uid="{D1A0B19F-7265-4A38-8E88-0636807AB82F}"/>
    <cellStyle name="Comma 8 2 3 3 3 2 2 2" xfId="59732" xr:uid="{027C2403-E7C5-47BD-A7B4-A5DF93871293}"/>
    <cellStyle name="Comma 8 2 3 3 3 2 3" xfId="44322" xr:uid="{7EFB1E3B-F67D-414D-9C72-A8A87C913BA1}"/>
    <cellStyle name="Comma 8 2 3 3 3 3" xfId="21099" xr:uid="{F4FA2A80-F8DF-48A4-B3C0-E3237D8C7903}"/>
    <cellStyle name="Comma 8 2 3 3 3 3 2" xfId="51923" xr:uid="{882B4445-138A-44FA-A22A-96DE66CA29CC}"/>
    <cellStyle name="Comma 8 2 3 3 3 4" xfId="36513" xr:uid="{57DE105D-4070-4AD8-B836-8D9F50461383}"/>
    <cellStyle name="Comma 8 2 3 3 4" xfId="9694" xr:uid="{C4B329B6-2686-4E8C-9140-99A537A8EF0A}"/>
    <cellStyle name="Comma 8 2 3 3 4 2" xfId="25105" xr:uid="{BFCAB98C-B9F0-419F-932A-1CC002129EF0}"/>
    <cellStyle name="Comma 8 2 3 3 4 2 2" xfId="55929" xr:uid="{C5E51246-380B-4D28-9DF1-0EA3EA3C6C1C}"/>
    <cellStyle name="Comma 8 2 3 3 4 3" xfId="40519" xr:uid="{70295341-3E2B-4422-BB04-943FDE42BA3E}"/>
    <cellStyle name="Comma 8 2 3 3 5" xfId="17296" xr:uid="{64958867-36B8-4EC3-95B4-F47123122B47}"/>
    <cellStyle name="Comma 8 2 3 3 5 2" xfId="48120" xr:uid="{A8409B59-C704-476A-B4E3-ECD51F37F297}"/>
    <cellStyle name="Comma 8 2 3 3 6" xfId="32710" xr:uid="{34B89F59-B7C0-4550-8918-018DE07EC65B}"/>
    <cellStyle name="Comma 8 2 3 4" xfId="2516" xr:uid="{D501A0D4-9852-4771-96EB-E6E9E07995E9}"/>
    <cellStyle name="Comma 8 2 3 4 2" xfId="6319" xr:uid="{EC9BD9A9-EAC8-4493-B9EB-9E4183F9F80F}"/>
    <cellStyle name="Comma 8 2 3 4 2 2" xfId="14130" xr:uid="{091D1FA9-6A31-42E3-927D-94C519CF0FF7}"/>
    <cellStyle name="Comma 8 2 3 4 2 2 2" xfId="29541" xr:uid="{45779FF0-2605-42FE-9245-21C7E8B3D5F4}"/>
    <cellStyle name="Comma 8 2 3 4 2 2 2 2" xfId="60365" xr:uid="{7FAFD555-033D-4823-BF98-3710F5F8E690}"/>
    <cellStyle name="Comma 8 2 3 4 2 2 3" xfId="44955" xr:uid="{E12869ED-2E20-41B1-9BD2-837A4CCD2F04}"/>
    <cellStyle name="Comma 8 2 3 4 2 3" xfId="21732" xr:uid="{CF20BE58-1FE7-47A8-903D-74A0B5C5B0CD}"/>
    <cellStyle name="Comma 8 2 3 4 2 3 2" xfId="52556" xr:uid="{4F0F4576-F1DB-4920-887A-DB7D20374CEB}"/>
    <cellStyle name="Comma 8 2 3 4 2 4" xfId="37146" xr:uid="{5089F7E5-021A-4764-9A1D-A38FD5FF3A23}"/>
    <cellStyle name="Comma 8 2 3 4 3" xfId="10327" xr:uid="{A654DC11-B2CE-4B38-92D9-120B5FDE1326}"/>
    <cellStyle name="Comma 8 2 3 4 3 2" xfId="25738" xr:uid="{96847809-0F44-4DD1-A54A-8954BD015A64}"/>
    <cellStyle name="Comma 8 2 3 4 3 2 2" xfId="56562" xr:uid="{86D2FAD1-F84E-4E56-B48D-5C2AC3528693}"/>
    <cellStyle name="Comma 8 2 3 4 3 3" xfId="41152" xr:uid="{CEBD41AD-7228-4E81-AE33-67D196F69C92}"/>
    <cellStyle name="Comma 8 2 3 4 4" xfId="17929" xr:uid="{ABE0A795-99B6-484A-9AEA-7E95D7CB0DE5}"/>
    <cellStyle name="Comma 8 2 3 4 4 2" xfId="48753" xr:uid="{1A7A1E46-AE77-4EEF-B878-96389B9017C9}"/>
    <cellStyle name="Comma 8 2 3 4 5" xfId="33343" xr:uid="{021130AA-13E4-4613-9BFD-0CAC9736018B}"/>
    <cellStyle name="Comma 8 2 3 5" xfId="4420" xr:uid="{CA6CA4EB-5066-4237-8A8C-E02EFD80863F}"/>
    <cellStyle name="Comma 8 2 3 5 2" xfId="12231" xr:uid="{ED598FA0-D838-420E-9BBC-CA23601195EC}"/>
    <cellStyle name="Comma 8 2 3 5 2 2" xfId="27642" xr:uid="{4EEBBF7B-BA16-41C4-89D2-71AA11273236}"/>
    <cellStyle name="Comma 8 2 3 5 2 2 2" xfId="58466" xr:uid="{3A32224F-E4B1-4B4C-855A-D70484657989}"/>
    <cellStyle name="Comma 8 2 3 5 2 3" xfId="43056" xr:uid="{BF7E5B3B-F6B9-4B07-87B9-E9C343C38E65}"/>
    <cellStyle name="Comma 8 2 3 5 3" xfId="19833" xr:uid="{AB4E9CED-D927-4D2F-AF19-2AA881BAA9C8}"/>
    <cellStyle name="Comma 8 2 3 5 3 2" xfId="50657" xr:uid="{FB2E75AE-AE80-44AA-8181-1D5D90F8B235}"/>
    <cellStyle name="Comma 8 2 3 5 4" xfId="35247" xr:uid="{6108C3D2-04A2-46FB-8548-5CFB786345CF}"/>
    <cellStyle name="Comma 8 2 3 6" xfId="8428" xr:uid="{44AADF51-EBD5-475C-A628-6C64F2A51B2C}"/>
    <cellStyle name="Comma 8 2 3 6 2" xfId="23839" xr:uid="{51F1E90B-2EDB-403F-950C-4FADF10E3896}"/>
    <cellStyle name="Comma 8 2 3 6 2 2" xfId="54663" xr:uid="{F7BC21DB-14BC-4BB4-BC04-8A4D7CDCA5AB}"/>
    <cellStyle name="Comma 8 2 3 6 3" xfId="39253" xr:uid="{2ADEA45E-2FEF-42FE-820E-C8A3973EC458}"/>
    <cellStyle name="Comma 8 2 3 7" xfId="16030" xr:uid="{9D086095-CE0B-4491-BEAF-A443CA96C674}"/>
    <cellStyle name="Comma 8 2 3 7 2" xfId="46854" xr:uid="{123775A9-11EF-4840-8789-A623689739B7}"/>
    <cellStyle name="Comma 8 2 3 8" xfId="31444" xr:uid="{BD96163E-CBF9-4738-B040-80FF5C468DD2}"/>
    <cellStyle name="Comma 8 2 4" xfId="408" xr:uid="{1823A995-156B-4D08-9B78-A4EAB9548C3D}"/>
    <cellStyle name="Comma 8 2 4 2" xfId="1041" xr:uid="{0D5E046F-F94B-4BE7-B143-1D74D952B261}"/>
    <cellStyle name="Comma 8 2 4 2 2" xfId="2940" xr:uid="{3BD46FCD-DD30-4080-A1BD-7EBA894DD8A9}"/>
    <cellStyle name="Comma 8 2 4 2 2 2" xfId="6743" xr:uid="{DA3A556C-58D7-4620-988A-4E30CB27E8A3}"/>
    <cellStyle name="Comma 8 2 4 2 2 2 2" xfId="14554" xr:uid="{42582062-C42B-44C8-8658-CB89B791B783}"/>
    <cellStyle name="Comma 8 2 4 2 2 2 2 2" xfId="29965" xr:uid="{BA3AA3A1-A043-4A32-840B-54ED87B6C6AB}"/>
    <cellStyle name="Comma 8 2 4 2 2 2 2 2 2" xfId="60789" xr:uid="{EB912130-CFC0-4CA2-B688-E08AA14E45F4}"/>
    <cellStyle name="Comma 8 2 4 2 2 2 2 3" xfId="45379" xr:uid="{8F06437C-F615-46DD-9DA5-A9EB0791F78A}"/>
    <cellStyle name="Comma 8 2 4 2 2 2 3" xfId="22156" xr:uid="{BBFEA3B4-13C4-47A7-BCC5-D28DA76C3C24}"/>
    <cellStyle name="Comma 8 2 4 2 2 2 3 2" xfId="52980" xr:uid="{A329F94D-834F-41DA-9EFD-234270A34F22}"/>
    <cellStyle name="Comma 8 2 4 2 2 2 4" xfId="37570" xr:uid="{7CDF4C4A-02F9-48A3-98B0-4F6E75F0DD3E}"/>
    <cellStyle name="Comma 8 2 4 2 2 3" xfId="10751" xr:uid="{06C9B062-8E9D-47AC-8887-0A2778A49FCA}"/>
    <cellStyle name="Comma 8 2 4 2 2 3 2" xfId="26162" xr:uid="{948189B9-26BE-4B5D-A290-04F3955D5EC9}"/>
    <cellStyle name="Comma 8 2 4 2 2 3 2 2" xfId="56986" xr:uid="{9DBC4461-2DED-47D2-ABFC-C6FB49F2A4FF}"/>
    <cellStyle name="Comma 8 2 4 2 2 3 3" xfId="41576" xr:uid="{C8A9C447-D3F5-4A3D-A4FC-5CE0C375B5D1}"/>
    <cellStyle name="Comma 8 2 4 2 2 4" xfId="18353" xr:uid="{A33439FC-0AEB-4F31-8D06-4D598DD9F7BB}"/>
    <cellStyle name="Comma 8 2 4 2 2 4 2" xfId="49177" xr:uid="{E98BB709-8057-451D-A6DE-3195B639075E}"/>
    <cellStyle name="Comma 8 2 4 2 2 5" xfId="33767" xr:uid="{5A32321E-780B-4948-AFD4-7D7EE8034801}"/>
    <cellStyle name="Comma 8 2 4 2 3" xfId="4844" xr:uid="{6260BD62-B939-491E-AAEA-FE78F7CF699B}"/>
    <cellStyle name="Comma 8 2 4 2 3 2" xfId="12655" xr:uid="{E31949EE-8C88-434B-9177-E65724366A34}"/>
    <cellStyle name="Comma 8 2 4 2 3 2 2" xfId="28066" xr:uid="{815659D9-7516-4E37-AD5D-D6135574B31E}"/>
    <cellStyle name="Comma 8 2 4 2 3 2 2 2" xfId="58890" xr:uid="{A8C406EE-3B83-46F0-92C7-7BB3C42A0BD4}"/>
    <cellStyle name="Comma 8 2 4 2 3 2 3" xfId="43480" xr:uid="{12548EEF-E9BE-43D5-9304-78B8DEDDD091}"/>
    <cellStyle name="Comma 8 2 4 2 3 3" xfId="20257" xr:uid="{9423D92F-7BD5-4702-95F1-81E980C34F71}"/>
    <cellStyle name="Comma 8 2 4 2 3 3 2" xfId="51081" xr:uid="{54040D04-6390-4013-A77E-932BB5786B14}"/>
    <cellStyle name="Comma 8 2 4 2 3 4" xfId="35671" xr:uid="{B96AD615-1576-477F-B6F3-4777132176B0}"/>
    <cellStyle name="Comma 8 2 4 2 4" xfId="8852" xr:uid="{3333AD13-B18E-4F82-809F-A73DB3A5C970}"/>
    <cellStyle name="Comma 8 2 4 2 4 2" xfId="24263" xr:uid="{67A78617-30D8-435B-9037-29B9D4D78136}"/>
    <cellStyle name="Comma 8 2 4 2 4 2 2" xfId="55087" xr:uid="{E658F21D-2230-41E3-80FA-5B48D14CAE18}"/>
    <cellStyle name="Comma 8 2 4 2 4 3" xfId="39677" xr:uid="{71301FF9-1374-4A1B-BD8F-D4B8F4CEF5AF}"/>
    <cellStyle name="Comma 8 2 4 2 5" xfId="16454" xr:uid="{41DD9139-BD18-40D1-B624-44C12C154F7A}"/>
    <cellStyle name="Comma 8 2 4 2 5 2" xfId="47278" xr:uid="{EEC6FF4F-BFC9-4334-A24F-DD92E6393065}"/>
    <cellStyle name="Comma 8 2 4 2 6" xfId="31868" xr:uid="{6D060C1F-0D7B-43FF-96CC-8BE6B3E97555}"/>
    <cellStyle name="Comma 8 2 4 3" xfId="1674" xr:uid="{01ED7BFC-3B20-424D-BC26-18F23487FF30}"/>
    <cellStyle name="Comma 8 2 4 3 2" xfId="3573" xr:uid="{5061CFB4-72F1-4455-AB2D-B507B9438B52}"/>
    <cellStyle name="Comma 8 2 4 3 2 2" xfId="7376" xr:uid="{CAFABC01-6CEE-4536-846D-A1CF4B7FF729}"/>
    <cellStyle name="Comma 8 2 4 3 2 2 2" xfId="15187" xr:uid="{D9571238-9F3E-498A-BA1D-CDE81D3B141B}"/>
    <cellStyle name="Comma 8 2 4 3 2 2 2 2" xfId="30598" xr:uid="{7086DB63-2ED1-49C5-A8CE-0EDD8692F137}"/>
    <cellStyle name="Comma 8 2 4 3 2 2 2 2 2" xfId="61422" xr:uid="{C2C7A5D0-2199-4D7E-A2C3-6A9F30F18D82}"/>
    <cellStyle name="Comma 8 2 4 3 2 2 2 3" xfId="46012" xr:uid="{671744A5-E424-445A-A8DD-E15D2B90144A}"/>
    <cellStyle name="Comma 8 2 4 3 2 2 3" xfId="22789" xr:uid="{422650AF-E1F7-4605-ABB2-A0BACD378152}"/>
    <cellStyle name="Comma 8 2 4 3 2 2 3 2" xfId="53613" xr:uid="{F3227C0A-A961-4BD5-8E26-0667320A7E60}"/>
    <cellStyle name="Comma 8 2 4 3 2 2 4" xfId="38203" xr:uid="{F6C872BA-9409-4A58-97F8-52D881C7C48F}"/>
    <cellStyle name="Comma 8 2 4 3 2 3" xfId="11384" xr:uid="{25FF5D84-4618-4360-B956-CECB797704E0}"/>
    <cellStyle name="Comma 8 2 4 3 2 3 2" xfId="26795" xr:uid="{6CDAAAE6-0935-436D-8460-F34CA6DC27DB}"/>
    <cellStyle name="Comma 8 2 4 3 2 3 2 2" xfId="57619" xr:uid="{FCDDA3E7-6E69-4189-B6E7-B3C04810247A}"/>
    <cellStyle name="Comma 8 2 4 3 2 3 3" xfId="42209" xr:uid="{12336346-65A8-40B8-A150-A8E97DABE78B}"/>
    <cellStyle name="Comma 8 2 4 3 2 4" xfId="18986" xr:uid="{802D4054-5F90-4B5E-AEC7-8617C3A98433}"/>
    <cellStyle name="Comma 8 2 4 3 2 4 2" xfId="49810" xr:uid="{DB627975-B63A-4773-A60A-66B33C2E4472}"/>
    <cellStyle name="Comma 8 2 4 3 2 5" xfId="34400" xr:uid="{6BA07040-DE55-4393-9219-95C741064DE0}"/>
    <cellStyle name="Comma 8 2 4 3 3" xfId="5477" xr:uid="{D7B9EBE8-F979-4892-A37C-06A5A054CCB8}"/>
    <cellStyle name="Comma 8 2 4 3 3 2" xfId="13288" xr:uid="{C379F70F-1234-4DCB-B64D-AE88496873D3}"/>
    <cellStyle name="Comma 8 2 4 3 3 2 2" xfId="28699" xr:uid="{47E0F61A-B1FB-4DF0-AD22-C7ED23F1E4AF}"/>
    <cellStyle name="Comma 8 2 4 3 3 2 2 2" xfId="59523" xr:uid="{B0370141-F805-4754-A42B-1B9E65B54951}"/>
    <cellStyle name="Comma 8 2 4 3 3 2 3" xfId="44113" xr:uid="{F39B6F87-A03B-453E-8E3D-9AA95A18DB5E}"/>
    <cellStyle name="Comma 8 2 4 3 3 3" xfId="20890" xr:uid="{A6005C01-6A0A-4A81-8703-682E48716DEA}"/>
    <cellStyle name="Comma 8 2 4 3 3 3 2" xfId="51714" xr:uid="{C9BBC4C8-FED1-4962-B258-C5CD5F718ADA}"/>
    <cellStyle name="Comma 8 2 4 3 3 4" xfId="36304" xr:uid="{B287B308-816A-4D22-AF1A-BEA9717576BA}"/>
    <cellStyle name="Comma 8 2 4 3 4" xfId="9485" xr:uid="{59EC2E77-0456-46CF-B238-AC98FA13A131}"/>
    <cellStyle name="Comma 8 2 4 3 4 2" xfId="24896" xr:uid="{A2063162-EF35-4995-8FB0-40D81CB2E7C9}"/>
    <cellStyle name="Comma 8 2 4 3 4 2 2" xfId="55720" xr:uid="{B6402EB9-5F8F-4FB2-8616-2B9361623FE0}"/>
    <cellStyle name="Comma 8 2 4 3 4 3" xfId="40310" xr:uid="{B8688103-C919-4BCD-8BED-F8FF9AF20FBA}"/>
    <cellStyle name="Comma 8 2 4 3 5" xfId="17087" xr:uid="{668EBFE9-F10F-4898-94A9-635657B4C69B}"/>
    <cellStyle name="Comma 8 2 4 3 5 2" xfId="47911" xr:uid="{CBF6DC23-EF11-4C75-850E-B54A6B0F5936}"/>
    <cellStyle name="Comma 8 2 4 3 6" xfId="32501" xr:uid="{833F17D1-4002-4769-81E3-DD440D3C361F}"/>
    <cellStyle name="Comma 8 2 4 4" xfId="2307" xr:uid="{C9F0BF3B-EC93-40CB-944F-57150A3EACCE}"/>
    <cellStyle name="Comma 8 2 4 4 2" xfId="6110" xr:uid="{C81B2AFC-DB93-4B26-86C6-A7E1F08819D7}"/>
    <cellStyle name="Comma 8 2 4 4 2 2" xfId="13921" xr:uid="{220A1431-5AA2-4166-82DC-6D5CE963AAED}"/>
    <cellStyle name="Comma 8 2 4 4 2 2 2" xfId="29332" xr:uid="{F089C719-6120-4E07-BEBF-DF05F042B9D7}"/>
    <cellStyle name="Comma 8 2 4 4 2 2 2 2" xfId="60156" xr:uid="{E22D3B71-12FF-4ED8-916A-AE6663757D11}"/>
    <cellStyle name="Comma 8 2 4 4 2 2 3" xfId="44746" xr:uid="{910B358B-082E-4822-B4EE-0C1BA169588D}"/>
    <cellStyle name="Comma 8 2 4 4 2 3" xfId="21523" xr:uid="{FA3BE850-8EA0-4132-A319-922B55ACAFCF}"/>
    <cellStyle name="Comma 8 2 4 4 2 3 2" xfId="52347" xr:uid="{EB3A68F1-B529-4E22-89B1-71DABA9CA6DB}"/>
    <cellStyle name="Comma 8 2 4 4 2 4" xfId="36937" xr:uid="{26EB8C40-4CC5-41F5-8FB6-97753EAF6F5C}"/>
    <cellStyle name="Comma 8 2 4 4 3" xfId="10118" xr:uid="{84C997FD-B3CF-47EF-87D5-5860F5403932}"/>
    <cellStyle name="Comma 8 2 4 4 3 2" xfId="25529" xr:uid="{0A0EAED0-9075-429C-91E3-3B6FB3464620}"/>
    <cellStyle name="Comma 8 2 4 4 3 2 2" xfId="56353" xr:uid="{A56A42E2-973F-41B3-8FC1-CEAC9C84C1D1}"/>
    <cellStyle name="Comma 8 2 4 4 3 3" xfId="40943" xr:uid="{0CEBB6F7-12E6-4097-9F5A-C1C6206C45E1}"/>
    <cellStyle name="Comma 8 2 4 4 4" xfId="17720" xr:uid="{07AE69CC-91C2-4D2B-872F-EAF06A8AE786}"/>
    <cellStyle name="Comma 8 2 4 4 4 2" xfId="48544" xr:uid="{74874084-E69D-467C-978D-E57DFC7701AD}"/>
    <cellStyle name="Comma 8 2 4 4 5" xfId="33134" xr:uid="{FC7B4D09-31E6-4DDF-87C2-DAD5AD9D7E82}"/>
    <cellStyle name="Comma 8 2 4 5" xfId="4211" xr:uid="{4FB93E76-DA4E-48F3-8010-5A612BD97BEB}"/>
    <cellStyle name="Comma 8 2 4 5 2" xfId="12022" xr:uid="{441ADD5F-F1C4-4695-BF41-2CBB2F48F649}"/>
    <cellStyle name="Comma 8 2 4 5 2 2" xfId="27433" xr:uid="{C1CE6B63-144D-4F06-B1F9-438FE58BFDD6}"/>
    <cellStyle name="Comma 8 2 4 5 2 2 2" xfId="58257" xr:uid="{FF307040-1475-48E9-AB44-723631929094}"/>
    <cellStyle name="Comma 8 2 4 5 2 3" xfId="42847" xr:uid="{FA7B0E17-42B7-4FD8-9096-D3BC1DF46B21}"/>
    <cellStyle name="Comma 8 2 4 5 3" xfId="19624" xr:uid="{99C27FE6-F477-48F6-B395-56D243EF0170}"/>
    <cellStyle name="Comma 8 2 4 5 3 2" xfId="50448" xr:uid="{C4BE6741-71A5-4BA0-AD28-051C1B588FFD}"/>
    <cellStyle name="Comma 8 2 4 5 4" xfId="35038" xr:uid="{178F2361-4190-4572-BC73-16B68B8FA3CF}"/>
    <cellStyle name="Comma 8 2 4 6" xfId="8219" xr:uid="{65342AB0-4704-4DEC-8F78-EDB95B1363DB}"/>
    <cellStyle name="Comma 8 2 4 6 2" xfId="23630" xr:uid="{786DA5A2-22CC-4936-9B23-2BBDA91B64E5}"/>
    <cellStyle name="Comma 8 2 4 6 2 2" xfId="54454" xr:uid="{2254B8C6-E47D-4FA8-9A02-75800BE24410}"/>
    <cellStyle name="Comma 8 2 4 6 3" xfId="39044" xr:uid="{EB97234B-BBBC-42E7-BB9E-3CAC50780BFB}"/>
    <cellStyle name="Comma 8 2 4 7" xfId="15821" xr:uid="{EE04C794-0BCD-4101-A310-92E4CD634152}"/>
    <cellStyle name="Comma 8 2 4 7 2" xfId="46645" xr:uid="{2C607D40-1502-453F-B681-E277CB8DE0AF}"/>
    <cellStyle name="Comma 8 2 4 8" xfId="31235" xr:uid="{0400B314-1D0D-4B39-A0D8-8A7BED2A033F}"/>
    <cellStyle name="Comma 8 2 5" xfId="828" xr:uid="{57842135-EA18-4CDF-9477-760F65BEA484}"/>
    <cellStyle name="Comma 8 2 5 2" xfId="2727" xr:uid="{D0CF9C57-0907-48E5-963D-1C1D9F35934C}"/>
    <cellStyle name="Comma 8 2 5 2 2" xfId="6530" xr:uid="{40DD8882-C2A6-4A7E-BD92-719B457F405D}"/>
    <cellStyle name="Comma 8 2 5 2 2 2" xfId="14341" xr:uid="{670EDD29-696F-4821-B493-CA33F297594D}"/>
    <cellStyle name="Comma 8 2 5 2 2 2 2" xfId="29752" xr:uid="{2FAD8A82-4FF8-4A03-80B6-C4A9111A5EDD}"/>
    <cellStyle name="Comma 8 2 5 2 2 2 2 2" xfId="60576" xr:uid="{A786C87C-7D0C-4979-BB1B-14301C593CD2}"/>
    <cellStyle name="Comma 8 2 5 2 2 2 3" xfId="45166" xr:uid="{1EFE7361-BC0C-4E3A-96A5-239F665E85C7}"/>
    <cellStyle name="Comma 8 2 5 2 2 3" xfId="21943" xr:uid="{EB277CA0-3A77-460A-B5ED-882DAC945DCC}"/>
    <cellStyle name="Comma 8 2 5 2 2 3 2" xfId="52767" xr:uid="{3804F3B1-F8D3-4F50-B8D5-882999B7560A}"/>
    <cellStyle name="Comma 8 2 5 2 2 4" xfId="37357" xr:uid="{4D996F76-6578-41EA-B64F-EA170DFABE13}"/>
    <cellStyle name="Comma 8 2 5 2 3" xfId="10538" xr:uid="{A4711C26-AE5B-4F5D-B351-C001D9F2E812}"/>
    <cellStyle name="Comma 8 2 5 2 3 2" xfId="25949" xr:uid="{F9F09307-31F8-4A41-B87A-EDEA31875D8A}"/>
    <cellStyle name="Comma 8 2 5 2 3 2 2" xfId="56773" xr:uid="{1D0E7EA2-4C20-46AF-BD7C-D6A9CF0F147F}"/>
    <cellStyle name="Comma 8 2 5 2 3 3" xfId="41363" xr:uid="{5BE082CB-666D-47C7-9006-7FCDCC986F60}"/>
    <cellStyle name="Comma 8 2 5 2 4" xfId="18140" xr:uid="{D4F8409A-F1B0-4E49-91A2-EE83809BECF9}"/>
    <cellStyle name="Comma 8 2 5 2 4 2" xfId="48964" xr:uid="{8EA0394D-FE2D-4748-ACD0-057DCAF06372}"/>
    <cellStyle name="Comma 8 2 5 2 5" xfId="33554" xr:uid="{80C6ABC9-2E02-404C-B34D-5B8F945E41DD}"/>
    <cellStyle name="Comma 8 2 5 3" xfId="4631" xr:uid="{6FB10730-D045-4363-83F1-1143A75A312A}"/>
    <cellStyle name="Comma 8 2 5 3 2" xfId="12442" xr:uid="{2C19F20B-F4D4-4083-8DCE-AE7786922421}"/>
    <cellStyle name="Comma 8 2 5 3 2 2" xfId="27853" xr:uid="{63060AA1-A0CA-499F-8035-3F43BA5009B9}"/>
    <cellStyle name="Comma 8 2 5 3 2 2 2" xfId="58677" xr:uid="{5CCAFC26-BBBB-4D3A-B0EA-00CE9F3AC4CC}"/>
    <cellStyle name="Comma 8 2 5 3 2 3" xfId="43267" xr:uid="{1BAD3AD1-F329-4484-9D61-86D5FF6ED7FC}"/>
    <cellStyle name="Comma 8 2 5 3 3" xfId="20044" xr:uid="{D8A837B9-2931-477C-A2AF-C4031CD046FC}"/>
    <cellStyle name="Comma 8 2 5 3 3 2" xfId="50868" xr:uid="{5ECF5AA8-D35A-42FB-9EDE-1D096AA75A5F}"/>
    <cellStyle name="Comma 8 2 5 3 4" xfId="35458" xr:uid="{110590A5-291F-4456-9045-6C316E84B1CB}"/>
    <cellStyle name="Comma 8 2 5 4" xfId="8639" xr:uid="{B44319CC-568B-44CA-AFFA-2B0AEF71B7EC}"/>
    <cellStyle name="Comma 8 2 5 4 2" xfId="24050" xr:uid="{B90F3628-8219-4496-B591-8357B8DC1015}"/>
    <cellStyle name="Comma 8 2 5 4 2 2" xfId="54874" xr:uid="{7D6620DE-8092-48BD-A5EF-BE47880E8812}"/>
    <cellStyle name="Comma 8 2 5 4 3" xfId="39464" xr:uid="{76E4E579-665E-477C-AEDA-3F1513ED19FF}"/>
    <cellStyle name="Comma 8 2 5 5" xfId="16241" xr:uid="{653E681D-C6A2-4A74-BFE9-77B213B05DC0}"/>
    <cellStyle name="Comma 8 2 5 5 2" xfId="47065" xr:uid="{5AC97B36-01DE-463D-879D-10F76A237C7D}"/>
    <cellStyle name="Comma 8 2 5 6" xfId="31655" xr:uid="{5B912DA2-5A5C-45F9-A2F3-A07DD7810D33}"/>
    <cellStyle name="Comma 8 2 6" xfId="1461" xr:uid="{A5DD27E1-51CC-4539-9FB2-1CE3BEC5CB0A}"/>
    <cellStyle name="Comma 8 2 6 2" xfId="3360" xr:uid="{EBB858E0-7BFC-459B-8E41-F989907CCE43}"/>
    <cellStyle name="Comma 8 2 6 2 2" xfId="7163" xr:uid="{010FA387-E268-4773-926F-640615268859}"/>
    <cellStyle name="Comma 8 2 6 2 2 2" xfId="14974" xr:uid="{62EA4A27-83E0-41C5-83EF-BC9FE4A10EA1}"/>
    <cellStyle name="Comma 8 2 6 2 2 2 2" xfId="30385" xr:uid="{A662D2AF-3D85-4ABE-97BC-5961E2D4C39F}"/>
    <cellStyle name="Comma 8 2 6 2 2 2 2 2" xfId="61209" xr:uid="{EBEB68F1-2848-4447-A811-529E69FB94D3}"/>
    <cellStyle name="Comma 8 2 6 2 2 2 3" xfId="45799" xr:uid="{9AFED59D-29F7-41DE-98BE-77A5471FE54E}"/>
    <cellStyle name="Comma 8 2 6 2 2 3" xfId="22576" xr:uid="{5FC4F791-0A26-4EA9-ACF6-9F909528BB79}"/>
    <cellStyle name="Comma 8 2 6 2 2 3 2" xfId="53400" xr:uid="{04D02F46-4683-449E-8FCF-86B6C0039034}"/>
    <cellStyle name="Comma 8 2 6 2 2 4" xfId="37990" xr:uid="{09A4CD04-346E-4302-B9E0-0DD9FD59CDF8}"/>
    <cellStyle name="Comma 8 2 6 2 3" xfId="11171" xr:uid="{4199196B-D5B9-4589-80D7-C4F1A2CEBB34}"/>
    <cellStyle name="Comma 8 2 6 2 3 2" xfId="26582" xr:uid="{FE9C63DB-73EB-4FBE-AE2E-0B3F66CB0DED}"/>
    <cellStyle name="Comma 8 2 6 2 3 2 2" xfId="57406" xr:uid="{90ADFE74-9122-4D5D-BBCB-16AE97627CE2}"/>
    <cellStyle name="Comma 8 2 6 2 3 3" xfId="41996" xr:uid="{E918C3D2-9AF1-410C-A33E-85CBA33BFFA2}"/>
    <cellStyle name="Comma 8 2 6 2 4" xfId="18773" xr:uid="{E05B5A36-601C-481B-8756-51358AB76756}"/>
    <cellStyle name="Comma 8 2 6 2 4 2" xfId="49597" xr:uid="{44ED53F7-0EF2-4EBD-BFCA-1BD134E55DBA}"/>
    <cellStyle name="Comma 8 2 6 2 5" xfId="34187" xr:uid="{D6BAED90-C6E5-4D5C-9B64-AF7DC48F1492}"/>
    <cellStyle name="Comma 8 2 6 3" xfId="5264" xr:uid="{B6A6BBD7-1C7F-4874-9CBB-B6D76665B73E}"/>
    <cellStyle name="Comma 8 2 6 3 2" xfId="13075" xr:uid="{F2085C0E-39CE-450C-B00F-D14BCC2220E8}"/>
    <cellStyle name="Comma 8 2 6 3 2 2" xfId="28486" xr:uid="{DE45D1BC-D345-42CC-B20A-5526CA1B595E}"/>
    <cellStyle name="Comma 8 2 6 3 2 2 2" xfId="59310" xr:uid="{A30B833E-3624-4B60-BD77-520BE024679D}"/>
    <cellStyle name="Comma 8 2 6 3 2 3" xfId="43900" xr:uid="{BA7ACE7D-D81C-4910-9F68-2E8A3DD2DE70}"/>
    <cellStyle name="Comma 8 2 6 3 3" xfId="20677" xr:uid="{477A29BE-4F0F-4A60-A92A-E98E2735EB3D}"/>
    <cellStyle name="Comma 8 2 6 3 3 2" xfId="51501" xr:uid="{DEB31A02-0321-4A7D-9E8E-992DB7866E82}"/>
    <cellStyle name="Comma 8 2 6 3 4" xfId="36091" xr:uid="{39425B5C-A438-4210-B8FB-F1885820E2E9}"/>
    <cellStyle name="Comma 8 2 6 4" xfId="9272" xr:uid="{CA66AF5E-E277-41BD-8427-9D55983A6CED}"/>
    <cellStyle name="Comma 8 2 6 4 2" xfId="24683" xr:uid="{94FC6437-5310-453F-B5E4-6C6E20320D5C}"/>
    <cellStyle name="Comma 8 2 6 4 2 2" xfId="55507" xr:uid="{302CA145-FF28-4A8A-AEC2-5555B03F8EF1}"/>
    <cellStyle name="Comma 8 2 6 4 3" xfId="40097" xr:uid="{E664E24D-9337-48DD-8B27-B3170365FF62}"/>
    <cellStyle name="Comma 8 2 6 5" xfId="16874" xr:uid="{1FB1E888-43D7-4A75-9B9B-04A97AD7FAA8}"/>
    <cellStyle name="Comma 8 2 6 5 2" xfId="47698" xr:uid="{321D562E-C545-4845-BA94-8514BB536365}"/>
    <cellStyle name="Comma 8 2 6 6" xfId="32288" xr:uid="{9A45F506-2BAF-4FB3-9913-5ED2706D7514}"/>
    <cellStyle name="Comma 8 2 7" xfId="2094" xr:uid="{7418EB1A-4F56-4CF3-BB32-6F538F51DE80}"/>
    <cellStyle name="Comma 8 2 7 2" xfId="5897" xr:uid="{FBD32268-5649-46B2-B5AA-9EFAB301E281}"/>
    <cellStyle name="Comma 8 2 7 2 2" xfId="13708" xr:uid="{489E0D1B-C5D3-4EF4-93A7-1810A5E374E5}"/>
    <cellStyle name="Comma 8 2 7 2 2 2" xfId="29119" xr:uid="{0A403AFD-1ED8-4BD8-82E5-7744EC8862A3}"/>
    <cellStyle name="Comma 8 2 7 2 2 2 2" xfId="59943" xr:uid="{DC413069-4628-4CE7-8B80-B62BF7BFC9A8}"/>
    <cellStyle name="Comma 8 2 7 2 2 3" xfId="44533" xr:uid="{546B7ACC-DC1C-49D4-87C8-0128A8D48FFD}"/>
    <cellStyle name="Comma 8 2 7 2 3" xfId="21310" xr:uid="{826A7D5F-95B0-4DD0-A6AE-90295A4CFED0}"/>
    <cellStyle name="Comma 8 2 7 2 3 2" xfId="52134" xr:uid="{0E03D4AB-B8EF-4FB8-87E8-6DE0097AF112}"/>
    <cellStyle name="Comma 8 2 7 2 4" xfId="36724" xr:uid="{AD4461B0-9492-4590-B410-18523CEEA69C}"/>
    <cellStyle name="Comma 8 2 7 3" xfId="9905" xr:uid="{6D580C62-0D39-48E1-8156-8E8AF3241F27}"/>
    <cellStyle name="Comma 8 2 7 3 2" xfId="25316" xr:uid="{FB609674-C7CC-4754-B475-D191FBF977B6}"/>
    <cellStyle name="Comma 8 2 7 3 2 2" xfId="56140" xr:uid="{84617C94-37BD-4431-A154-9A806DB0E58F}"/>
    <cellStyle name="Comma 8 2 7 3 3" xfId="40730" xr:uid="{24B76EA2-BBE2-45D4-9309-5A7DA74E42A6}"/>
    <cellStyle name="Comma 8 2 7 4" xfId="17507" xr:uid="{79CBE188-1FDD-47BB-8BAA-23D4BB009010}"/>
    <cellStyle name="Comma 8 2 7 4 2" xfId="48331" xr:uid="{05453AE0-D6AE-4080-AF17-004322264625}"/>
    <cellStyle name="Comma 8 2 7 5" xfId="32921" xr:uid="{09FE5BC8-14FF-4FFB-AF87-F1C27708965B}"/>
    <cellStyle name="Comma 8 2 8" xfId="3998" xr:uid="{3B4C23DA-8C69-4196-BEA0-5C02451E4833}"/>
    <cellStyle name="Comma 8 2 8 2" xfId="11809" xr:uid="{4E508BED-EF7D-4BA2-8C4E-3CE2B8AE3A67}"/>
    <cellStyle name="Comma 8 2 8 2 2" xfId="27220" xr:uid="{2DCFF6D5-0730-4D00-A0B2-02B2C8D9D42A}"/>
    <cellStyle name="Comma 8 2 8 2 2 2" xfId="58044" xr:uid="{5D15734D-571F-4B22-81BF-A85A361880A7}"/>
    <cellStyle name="Comma 8 2 8 2 3" xfId="42634" xr:uid="{9E509DED-EF0E-40EE-90D7-2B9FCF3096E5}"/>
    <cellStyle name="Comma 8 2 8 3" xfId="19411" xr:uid="{34B1D150-AEAF-49D0-A13C-0B920041A742}"/>
    <cellStyle name="Comma 8 2 8 3 2" xfId="50235" xr:uid="{29824209-9E09-4795-A847-A25462B12E12}"/>
    <cellStyle name="Comma 8 2 8 4" xfId="34825" xr:uid="{669F4E2A-216B-4E3D-A403-0E4D05CA1FBA}"/>
    <cellStyle name="Comma 8 2 9" xfId="8006" xr:uid="{632F32BD-F518-46B8-B6C2-C31E2BCF7CDC}"/>
    <cellStyle name="Comma 8 2 9 2" xfId="23417" xr:uid="{1F0BFBD6-2DA5-4652-A1B4-9ED900C8B181}"/>
    <cellStyle name="Comma 8 2 9 2 2" xfId="54241" xr:uid="{F13E8623-35C7-4B79-87B2-E38DEC1B505D}"/>
    <cellStyle name="Comma 8 2 9 3" xfId="38831" xr:uid="{D2F92BA4-9E8B-4221-A91B-D069F41C6119}"/>
    <cellStyle name="Comma 8 3" xfId="234" xr:uid="{9FBCC57F-B10E-4E31-9D16-717F173BC1DD}"/>
    <cellStyle name="Comma 8 3 10" xfId="15648" xr:uid="{1DA6357D-0D1E-41E2-A9EF-3E7F5A315776}"/>
    <cellStyle name="Comma 8 3 10 2" xfId="46472" xr:uid="{07A8F2C4-79B4-4DC8-A67C-93D11F50B1DC}"/>
    <cellStyle name="Comma 8 3 11" xfId="31062" xr:uid="{1C6D2BC9-FF3C-4478-AFD1-C887DB1121CD}"/>
    <cellStyle name="Comma 8 3 2" xfId="657" xr:uid="{4E8221A8-C3D5-41DB-B55C-5F7BE9E73DA4}"/>
    <cellStyle name="Comma 8 3 2 2" xfId="1290" xr:uid="{8E132986-6D25-4596-9348-D428F760D43C}"/>
    <cellStyle name="Comma 8 3 2 2 2" xfId="3189" xr:uid="{731DDC85-E948-4A60-B177-51CF6FEB7F6E}"/>
    <cellStyle name="Comma 8 3 2 2 2 2" xfId="6992" xr:uid="{402D87EB-8561-49E6-AFDD-53BD6B9FBB2C}"/>
    <cellStyle name="Comma 8 3 2 2 2 2 2" xfId="14803" xr:uid="{C50C08A4-31D3-4175-8AE2-43569B3F299B}"/>
    <cellStyle name="Comma 8 3 2 2 2 2 2 2" xfId="30214" xr:uid="{F2E0F048-3EA3-4F63-BCC9-D826065AAC25}"/>
    <cellStyle name="Comma 8 3 2 2 2 2 2 2 2" xfId="61038" xr:uid="{94FAB02D-9EDA-40E3-808E-F19544C458B8}"/>
    <cellStyle name="Comma 8 3 2 2 2 2 2 3" xfId="45628" xr:uid="{8D68D16E-C639-4F6C-83C6-AEC7BCDC1F90}"/>
    <cellStyle name="Comma 8 3 2 2 2 2 3" xfId="22405" xr:uid="{7D2121AC-21CC-4417-BC0C-652B0AE4A993}"/>
    <cellStyle name="Comma 8 3 2 2 2 2 3 2" xfId="53229" xr:uid="{F809F4CA-88A0-4E6D-960E-D72CC51B3AAB}"/>
    <cellStyle name="Comma 8 3 2 2 2 2 4" xfId="37819" xr:uid="{A4717DCB-E038-41DC-BE59-B1628343AD3B}"/>
    <cellStyle name="Comma 8 3 2 2 2 3" xfId="11000" xr:uid="{ED6FAB12-BC3F-4E1C-A234-0EF9479211B2}"/>
    <cellStyle name="Comma 8 3 2 2 2 3 2" xfId="26411" xr:uid="{E2A0793D-E059-4BE2-8698-7CAAEE36E1DF}"/>
    <cellStyle name="Comma 8 3 2 2 2 3 2 2" xfId="57235" xr:uid="{75955951-9369-4FAF-8B1B-77B62F32014B}"/>
    <cellStyle name="Comma 8 3 2 2 2 3 3" xfId="41825" xr:uid="{0674DC42-7BC7-4E0B-BCBB-A45F91907A87}"/>
    <cellStyle name="Comma 8 3 2 2 2 4" xfId="18602" xr:uid="{0302D265-907A-4908-8BE3-4FD35E7CE0C9}"/>
    <cellStyle name="Comma 8 3 2 2 2 4 2" xfId="49426" xr:uid="{0DF99CEB-21E2-4AEA-AD7E-D74A700ABE8F}"/>
    <cellStyle name="Comma 8 3 2 2 2 5" xfId="34016" xr:uid="{020CE5DC-8227-4A47-BFDD-72F97FEB6388}"/>
    <cellStyle name="Comma 8 3 2 2 3" xfId="5093" xr:uid="{9742B3AC-F610-42BB-941F-64147B78B3F3}"/>
    <cellStyle name="Comma 8 3 2 2 3 2" xfId="12904" xr:uid="{27977810-8BD4-4154-BB0C-0CD5ED70FEA5}"/>
    <cellStyle name="Comma 8 3 2 2 3 2 2" xfId="28315" xr:uid="{8473F729-2C22-4228-85B9-B2379A6A5BF9}"/>
    <cellStyle name="Comma 8 3 2 2 3 2 2 2" xfId="59139" xr:uid="{C80A2223-86A1-48F9-BFA0-C8F30E73E5E4}"/>
    <cellStyle name="Comma 8 3 2 2 3 2 3" xfId="43729" xr:uid="{C005242E-5516-4E40-A3E5-470AA8009B0D}"/>
    <cellStyle name="Comma 8 3 2 2 3 3" xfId="20506" xr:uid="{E7E65C34-BB9F-42DC-AFA9-E37D8D0A24BF}"/>
    <cellStyle name="Comma 8 3 2 2 3 3 2" xfId="51330" xr:uid="{84ADD05E-6A6D-4395-956F-35C7C5288E07}"/>
    <cellStyle name="Comma 8 3 2 2 3 4" xfId="35920" xr:uid="{6B167F60-B7B9-45F7-A7B5-146B977D7396}"/>
    <cellStyle name="Comma 8 3 2 2 4" xfId="9101" xr:uid="{85FA6875-5EFE-498A-B690-B35A2A644814}"/>
    <cellStyle name="Comma 8 3 2 2 4 2" xfId="24512" xr:uid="{76C4FEA3-1F05-4D6A-AEF6-254DB4EE4A69}"/>
    <cellStyle name="Comma 8 3 2 2 4 2 2" xfId="55336" xr:uid="{44B76B26-A691-44AD-9FA9-E0951FB5426B}"/>
    <cellStyle name="Comma 8 3 2 2 4 3" xfId="39926" xr:uid="{B1276BD5-9F9E-4835-93CB-99459167C3A3}"/>
    <cellStyle name="Comma 8 3 2 2 5" xfId="16703" xr:uid="{D2D1355C-8047-47A6-89A1-3B81D7DE9774}"/>
    <cellStyle name="Comma 8 3 2 2 5 2" xfId="47527" xr:uid="{83448362-C621-40D1-AA77-C35089C28F98}"/>
    <cellStyle name="Comma 8 3 2 2 6" xfId="32117" xr:uid="{4C0ECABA-8DEF-4104-8C5C-710907702D24}"/>
    <cellStyle name="Comma 8 3 2 3" xfId="1923" xr:uid="{4CD72999-7821-41B2-8874-385308134441}"/>
    <cellStyle name="Comma 8 3 2 3 2" xfId="3822" xr:uid="{F1D5B3B4-FF86-4366-AA48-4C32C0E65CD1}"/>
    <cellStyle name="Comma 8 3 2 3 2 2" xfId="7625" xr:uid="{035572A9-1119-4052-B4F8-C9A43561DFD4}"/>
    <cellStyle name="Comma 8 3 2 3 2 2 2" xfId="15436" xr:uid="{A3260901-8239-499F-B6F3-5F2D7D4DBF5E}"/>
    <cellStyle name="Comma 8 3 2 3 2 2 2 2" xfId="30847" xr:uid="{7E172F38-0A99-41C1-85B5-10601802C192}"/>
    <cellStyle name="Comma 8 3 2 3 2 2 2 2 2" xfId="61671" xr:uid="{B8F8B019-E7C7-416F-8F8E-71F8FC61191A}"/>
    <cellStyle name="Comma 8 3 2 3 2 2 2 3" xfId="46261" xr:uid="{7FE7835E-EB38-4B0C-9BC4-47FFEAB4C7A0}"/>
    <cellStyle name="Comma 8 3 2 3 2 2 3" xfId="23038" xr:uid="{B2637485-31F7-4AFB-A3D5-90D274FD8320}"/>
    <cellStyle name="Comma 8 3 2 3 2 2 3 2" xfId="53862" xr:uid="{E010C059-A384-457F-BD94-E6B42A65BD30}"/>
    <cellStyle name="Comma 8 3 2 3 2 2 4" xfId="38452" xr:uid="{F712F7ED-DF1A-4E91-9DD3-80824013801D}"/>
    <cellStyle name="Comma 8 3 2 3 2 3" xfId="11633" xr:uid="{22F979E5-8197-4E4B-B832-D93EDDB21162}"/>
    <cellStyle name="Comma 8 3 2 3 2 3 2" xfId="27044" xr:uid="{557EE6C8-A78A-4F1A-8D7A-29C69C9BBFCF}"/>
    <cellStyle name="Comma 8 3 2 3 2 3 2 2" xfId="57868" xr:uid="{902022A3-11D6-4EBC-8D75-3EE1C6536A80}"/>
    <cellStyle name="Comma 8 3 2 3 2 3 3" xfId="42458" xr:uid="{DBE438E4-EE67-4FD9-BF18-3536DC6494F9}"/>
    <cellStyle name="Comma 8 3 2 3 2 4" xfId="19235" xr:uid="{B41E6F9B-EADE-4B81-B963-7D21A2A6913B}"/>
    <cellStyle name="Comma 8 3 2 3 2 4 2" xfId="50059" xr:uid="{405DDB81-4392-4E91-A286-66901C6AC41C}"/>
    <cellStyle name="Comma 8 3 2 3 2 5" xfId="34649" xr:uid="{8502321E-4275-4BAC-ACBC-095F32B8DA9C}"/>
    <cellStyle name="Comma 8 3 2 3 3" xfId="5726" xr:uid="{01142D64-ED78-4176-9593-37EF7714165F}"/>
    <cellStyle name="Comma 8 3 2 3 3 2" xfId="13537" xr:uid="{14AC72D7-0EAA-4D2D-975E-343A43C83336}"/>
    <cellStyle name="Comma 8 3 2 3 3 2 2" xfId="28948" xr:uid="{ED065DB3-58B6-49C7-921D-3B40879050C9}"/>
    <cellStyle name="Comma 8 3 2 3 3 2 2 2" xfId="59772" xr:uid="{870ED3AE-0991-4A69-BC32-A0FE162942D9}"/>
    <cellStyle name="Comma 8 3 2 3 3 2 3" xfId="44362" xr:uid="{8BB46EE6-AC83-4DA8-9179-73324B1D4256}"/>
    <cellStyle name="Comma 8 3 2 3 3 3" xfId="21139" xr:uid="{07505DC4-D470-4EFB-9882-54633FF688F8}"/>
    <cellStyle name="Comma 8 3 2 3 3 3 2" xfId="51963" xr:uid="{3E641C00-A694-4AF0-B82B-E29D95A80854}"/>
    <cellStyle name="Comma 8 3 2 3 3 4" xfId="36553" xr:uid="{B91FA054-A260-431C-8814-6AB25FE59046}"/>
    <cellStyle name="Comma 8 3 2 3 4" xfId="9734" xr:uid="{D974299D-E2D3-4B37-B268-E095E90B023F}"/>
    <cellStyle name="Comma 8 3 2 3 4 2" xfId="25145" xr:uid="{186F4ECB-6213-4989-9AEB-D9D26F311EF0}"/>
    <cellStyle name="Comma 8 3 2 3 4 2 2" xfId="55969" xr:uid="{998048D5-62F8-4A7A-80F9-893D1D7AD4EC}"/>
    <cellStyle name="Comma 8 3 2 3 4 3" xfId="40559" xr:uid="{A732CB36-8829-4280-9CF0-85C03AA49AC7}"/>
    <cellStyle name="Comma 8 3 2 3 5" xfId="17336" xr:uid="{B50F0DBE-96A7-4181-A1AF-17660FEFE7EA}"/>
    <cellStyle name="Comma 8 3 2 3 5 2" xfId="48160" xr:uid="{B49C12D8-4164-4960-9E99-53264AA5DAD5}"/>
    <cellStyle name="Comma 8 3 2 3 6" xfId="32750" xr:uid="{2991203F-7022-47E0-B074-C259373738FF}"/>
    <cellStyle name="Comma 8 3 2 4" xfId="2556" xr:uid="{26A85A88-91ED-4740-8344-AA5AC02635FE}"/>
    <cellStyle name="Comma 8 3 2 4 2" xfId="6359" xr:uid="{41795FA2-E3F0-4E8D-91F5-821917AEA7AB}"/>
    <cellStyle name="Comma 8 3 2 4 2 2" xfId="14170" xr:uid="{E603BD26-14CA-42DD-BF07-9C22BEFA0545}"/>
    <cellStyle name="Comma 8 3 2 4 2 2 2" xfId="29581" xr:uid="{E484D7CB-206F-4F56-8728-1F44241781DF}"/>
    <cellStyle name="Comma 8 3 2 4 2 2 2 2" xfId="60405" xr:uid="{51CFD1AB-A01F-4D47-901D-838EB7F093A2}"/>
    <cellStyle name="Comma 8 3 2 4 2 2 3" xfId="44995" xr:uid="{ADE5DBD2-5D5E-4C99-B6B3-467847FF9096}"/>
    <cellStyle name="Comma 8 3 2 4 2 3" xfId="21772" xr:uid="{271BF290-858F-4FF4-94F1-E68124A8F9B6}"/>
    <cellStyle name="Comma 8 3 2 4 2 3 2" xfId="52596" xr:uid="{589904A9-F86B-4DC1-A1B4-EECD4480E6EE}"/>
    <cellStyle name="Comma 8 3 2 4 2 4" xfId="37186" xr:uid="{C172783E-349B-4C3E-AAE8-3F72663779A0}"/>
    <cellStyle name="Comma 8 3 2 4 3" xfId="10367" xr:uid="{71D4B0EF-C29F-4BD8-9BD1-A6C224CBC7A0}"/>
    <cellStyle name="Comma 8 3 2 4 3 2" xfId="25778" xr:uid="{113ACD08-954B-4C8E-A3B0-9335A06990BA}"/>
    <cellStyle name="Comma 8 3 2 4 3 2 2" xfId="56602" xr:uid="{0AF1078E-9258-4B2C-9D7E-FF80ADECFC49}"/>
    <cellStyle name="Comma 8 3 2 4 3 3" xfId="41192" xr:uid="{4703E6C5-1EFC-436F-8686-0BC7FDCDFC9D}"/>
    <cellStyle name="Comma 8 3 2 4 4" xfId="17969" xr:uid="{4BEF44DB-7FA1-476D-BC89-35E57BCDB93B}"/>
    <cellStyle name="Comma 8 3 2 4 4 2" xfId="48793" xr:uid="{A98B0CF8-0CAB-4CF4-AF67-61E491E10EC1}"/>
    <cellStyle name="Comma 8 3 2 4 5" xfId="33383" xr:uid="{732687CF-757C-40DF-A658-DA6A44005B9C}"/>
    <cellStyle name="Comma 8 3 2 5" xfId="4460" xr:uid="{3C1426F3-9E5C-493C-86E9-04FEFB51A944}"/>
    <cellStyle name="Comma 8 3 2 5 2" xfId="12271" xr:uid="{1EB64E45-CF9B-4BB1-9196-DCF4E1E6BAB6}"/>
    <cellStyle name="Comma 8 3 2 5 2 2" xfId="27682" xr:uid="{5BF31A5D-FC4E-4E75-9AA4-81A3807211B1}"/>
    <cellStyle name="Comma 8 3 2 5 2 2 2" xfId="58506" xr:uid="{4A77B08F-BD61-4BBA-9D94-5E05C5CDCDD5}"/>
    <cellStyle name="Comma 8 3 2 5 2 3" xfId="43096" xr:uid="{1E067C99-5BF6-444C-AB99-612E3601DECF}"/>
    <cellStyle name="Comma 8 3 2 5 3" xfId="19873" xr:uid="{B668CC63-EB7D-42FC-8032-1CFF4D6454AE}"/>
    <cellStyle name="Comma 8 3 2 5 3 2" xfId="50697" xr:uid="{1AF8E868-2CB0-45F1-803B-233E2F644D27}"/>
    <cellStyle name="Comma 8 3 2 5 4" xfId="35287" xr:uid="{5B6B5D9B-14D6-4D08-B1E3-A3D72578C49B}"/>
    <cellStyle name="Comma 8 3 2 6" xfId="8468" xr:uid="{B0452245-8359-4B62-9E24-483204E27453}"/>
    <cellStyle name="Comma 8 3 2 6 2" xfId="23879" xr:uid="{D51DC9CF-6FF7-4B88-9652-5C7032F0A683}"/>
    <cellStyle name="Comma 8 3 2 6 2 2" xfId="54703" xr:uid="{6439ECE7-4365-4DC9-8CF2-944136F76127}"/>
    <cellStyle name="Comma 8 3 2 6 3" xfId="39293" xr:uid="{DB1C8B4E-D38A-4470-BD9B-4EFA843C8FBC}"/>
    <cellStyle name="Comma 8 3 2 7" xfId="16070" xr:uid="{6A4213A1-B9C6-4416-AB4D-86394940C240}"/>
    <cellStyle name="Comma 8 3 2 7 2" xfId="46894" xr:uid="{BEFAAC1D-BDE4-48FB-8C97-381E341E8C5F}"/>
    <cellStyle name="Comma 8 3 2 8" xfId="31484" xr:uid="{907CECAC-1965-4E61-912B-3AD617528E5D}"/>
    <cellStyle name="Comma 8 3 3" xfId="448" xr:uid="{3E0DE34C-8988-4222-A01C-12E067B05B98}"/>
    <cellStyle name="Comma 8 3 3 2" xfId="1081" xr:uid="{C8527A01-74AF-4E71-BCEF-5BFD7973628F}"/>
    <cellStyle name="Comma 8 3 3 2 2" xfId="2980" xr:uid="{DAE3BE53-9532-4229-8A2C-9D2D3BCFC6CD}"/>
    <cellStyle name="Comma 8 3 3 2 2 2" xfId="6783" xr:uid="{317AED9E-721A-4F0E-93DB-4DE92FB7FF47}"/>
    <cellStyle name="Comma 8 3 3 2 2 2 2" xfId="14594" xr:uid="{70B537C4-24DF-40E0-B15C-2E533327200E}"/>
    <cellStyle name="Comma 8 3 3 2 2 2 2 2" xfId="30005" xr:uid="{7BFD27D1-3AAC-4CBA-AA13-B88AD22FC55C}"/>
    <cellStyle name="Comma 8 3 3 2 2 2 2 2 2" xfId="60829" xr:uid="{4AC1EC5A-0920-49A1-9F88-0865A51BBD0B}"/>
    <cellStyle name="Comma 8 3 3 2 2 2 2 3" xfId="45419" xr:uid="{15D18499-14F8-427A-8C18-861AEED91A23}"/>
    <cellStyle name="Comma 8 3 3 2 2 2 3" xfId="22196" xr:uid="{FD188CED-73D8-411A-A81B-6D7ACEEE4D06}"/>
    <cellStyle name="Comma 8 3 3 2 2 2 3 2" xfId="53020" xr:uid="{6A063248-C0A1-493A-8F39-9040A13B6C1B}"/>
    <cellStyle name="Comma 8 3 3 2 2 2 4" xfId="37610" xr:uid="{8B6E5A7B-4EF4-4B73-8A26-7A32564095C3}"/>
    <cellStyle name="Comma 8 3 3 2 2 3" xfId="10791" xr:uid="{4682ABD2-423B-4FD3-98E3-DFB9BE555CCB}"/>
    <cellStyle name="Comma 8 3 3 2 2 3 2" xfId="26202" xr:uid="{FDDDB29E-C6C2-4307-ABDA-E35F7652CEA0}"/>
    <cellStyle name="Comma 8 3 3 2 2 3 2 2" xfId="57026" xr:uid="{F39709C6-478D-4047-9FE7-21E534E09857}"/>
    <cellStyle name="Comma 8 3 3 2 2 3 3" xfId="41616" xr:uid="{170563F0-A63F-4330-B520-97054C21BB90}"/>
    <cellStyle name="Comma 8 3 3 2 2 4" xfId="18393" xr:uid="{D184C02E-EC67-453F-91B5-C476162391B3}"/>
    <cellStyle name="Comma 8 3 3 2 2 4 2" xfId="49217" xr:uid="{632193EC-6A98-4F2A-99D0-F6A820D5F96F}"/>
    <cellStyle name="Comma 8 3 3 2 2 5" xfId="33807" xr:uid="{87EE4ACF-A4E7-43E1-B225-485C3E348119}"/>
    <cellStyle name="Comma 8 3 3 2 3" xfId="4884" xr:uid="{57569B26-4D9C-40A3-A284-44D5E59ACD95}"/>
    <cellStyle name="Comma 8 3 3 2 3 2" xfId="12695" xr:uid="{A33C2CD8-1B07-46EB-9556-80F6057FA260}"/>
    <cellStyle name="Comma 8 3 3 2 3 2 2" xfId="28106" xr:uid="{FB362056-4111-4650-9D19-A82C4597F236}"/>
    <cellStyle name="Comma 8 3 3 2 3 2 2 2" xfId="58930" xr:uid="{3EB7C9B9-2AF3-49D7-8FD9-323D195A49E9}"/>
    <cellStyle name="Comma 8 3 3 2 3 2 3" xfId="43520" xr:uid="{CF48405D-0B52-4FC5-A34D-7DE5A4D3586F}"/>
    <cellStyle name="Comma 8 3 3 2 3 3" xfId="20297" xr:uid="{DD5A1AF3-0F33-41DD-8231-5FCE2AC8840E}"/>
    <cellStyle name="Comma 8 3 3 2 3 3 2" xfId="51121" xr:uid="{7F89A627-69F3-4587-AB2A-AC218AEE7DAD}"/>
    <cellStyle name="Comma 8 3 3 2 3 4" xfId="35711" xr:uid="{DCACC925-10AE-481C-8B1E-105BF1A94DA1}"/>
    <cellStyle name="Comma 8 3 3 2 4" xfId="8892" xr:uid="{7B06E263-CF2B-4B84-8F49-315C1C74F055}"/>
    <cellStyle name="Comma 8 3 3 2 4 2" xfId="24303" xr:uid="{F147D5EA-92D8-4F57-B325-09CA4B77BEDE}"/>
    <cellStyle name="Comma 8 3 3 2 4 2 2" xfId="55127" xr:uid="{F95F5D6E-D09A-44B1-8DC4-C1569F8DD5A3}"/>
    <cellStyle name="Comma 8 3 3 2 4 3" xfId="39717" xr:uid="{723B4214-E2DE-4915-96E7-BBEAB6441F6E}"/>
    <cellStyle name="Comma 8 3 3 2 5" xfId="16494" xr:uid="{C4C9ECF2-A16E-4761-BBBF-229FBBD27864}"/>
    <cellStyle name="Comma 8 3 3 2 5 2" xfId="47318" xr:uid="{0C4ACA49-6841-4A04-944D-F12120B69668}"/>
    <cellStyle name="Comma 8 3 3 2 6" xfId="31908" xr:uid="{07CCF232-6D12-4556-8A0D-4B1C00C722F7}"/>
    <cellStyle name="Comma 8 3 3 3" xfId="1714" xr:uid="{CECE2508-7F18-4403-8834-63D75CFE9A86}"/>
    <cellStyle name="Comma 8 3 3 3 2" xfId="3613" xr:uid="{6616F0B8-B04A-4BD2-99CC-405E9FC8D9AB}"/>
    <cellStyle name="Comma 8 3 3 3 2 2" xfId="7416" xr:uid="{C0321FA8-5970-4C00-876C-95E051936A3A}"/>
    <cellStyle name="Comma 8 3 3 3 2 2 2" xfId="15227" xr:uid="{91738C5C-4E57-4895-82CA-3DFBB1188073}"/>
    <cellStyle name="Comma 8 3 3 3 2 2 2 2" xfId="30638" xr:uid="{4D371CDD-467F-4B4A-A899-5FDE363BCD66}"/>
    <cellStyle name="Comma 8 3 3 3 2 2 2 2 2" xfId="61462" xr:uid="{49C40BD6-022B-4813-AF04-868FC03E6650}"/>
    <cellStyle name="Comma 8 3 3 3 2 2 2 3" xfId="46052" xr:uid="{5859E859-DFDE-4F31-B559-9964E6434FCA}"/>
    <cellStyle name="Comma 8 3 3 3 2 2 3" xfId="22829" xr:uid="{71196C89-2962-452B-BADD-DB97029D5D85}"/>
    <cellStyle name="Comma 8 3 3 3 2 2 3 2" xfId="53653" xr:uid="{78C92264-3195-477F-B52A-0D03C67B8AFC}"/>
    <cellStyle name="Comma 8 3 3 3 2 2 4" xfId="38243" xr:uid="{6E7BE49A-57FA-47AF-BFA5-49E6DEA61F6E}"/>
    <cellStyle name="Comma 8 3 3 3 2 3" xfId="11424" xr:uid="{C163AB63-A0CF-4418-A8A0-636C31941AD9}"/>
    <cellStyle name="Comma 8 3 3 3 2 3 2" xfId="26835" xr:uid="{B2224ACB-9F1C-4B1E-A1B5-6A374ACE8899}"/>
    <cellStyle name="Comma 8 3 3 3 2 3 2 2" xfId="57659" xr:uid="{BCA3D86D-6136-4856-B2B2-5ECF2F1BEF68}"/>
    <cellStyle name="Comma 8 3 3 3 2 3 3" xfId="42249" xr:uid="{6FF461BE-2621-45DF-814A-E5784073E1B9}"/>
    <cellStyle name="Comma 8 3 3 3 2 4" xfId="19026" xr:uid="{39FC6E92-1597-41B7-889C-1F2E3668A00E}"/>
    <cellStyle name="Comma 8 3 3 3 2 4 2" xfId="49850" xr:uid="{825249B0-15CF-4732-B4B9-9369000D2DC9}"/>
    <cellStyle name="Comma 8 3 3 3 2 5" xfId="34440" xr:uid="{D52A4442-A476-4B7F-B320-5F5E1571C119}"/>
    <cellStyle name="Comma 8 3 3 3 3" xfId="5517" xr:uid="{A499FB11-D428-4489-A5B1-4C4573BAFDF9}"/>
    <cellStyle name="Comma 8 3 3 3 3 2" xfId="13328" xr:uid="{2BF6B9D2-EE02-45FE-8C74-8FAB4ACBB919}"/>
    <cellStyle name="Comma 8 3 3 3 3 2 2" xfId="28739" xr:uid="{174F3802-3740-4F2C-9C4B-4A890F0F8EA4}"/>
    <cellStyle name="Comma 8 3 3 3 3 2 2 2" xfId="59563" xr:uid="{D67ABA37-00CC-449E-B282-AD2A93D627E4}"/>
    <cellStyle name="Comma 8 3 3 3 3 2 3" xfId="44153" xr:uid="{20DF05F8-D6B0-406B-ADC4-82BD2626766F}"/>
    <cellStyle name="Comma 8 3 3 3 3 3" xfId="20930" xr:uid="{2B3D2D88-C8C9-4032-A4F1-E851B597B589}"/>
    <cellStyle name="Comma 8 3 3 3 3 3 2" xfId="51754" xr:uid="{793E58A6-07BC-4187-B4EF-BAED817B8CA2}"/>
    <cellStyle name="Comma 8 3 3 3 3 4" xfId="36344" xr:uid="{9EBCA363-3C2E-4F0D-BA54-80B3B35BFD95}"/>
    <cellStyle name="Comma 8 3 3 3 4" xfId="9525" xr:uid="{FCBC0364-4AC6-4659-B032-C61DD0CF4D56}"/>
    <cellStyle name="Comma 8 3 3 3 4 2" xfId="24936" xr:uid="{905FC6E4-2044-4988-A8F4-C43AE8BE2F69}"/>
    <cellStyle name="Comma 8 3 3 3 4 2 2" xfId="55760" xr:uid="{6045CF9B-04F5-4C66-A038-6060D092178C}"/>
    <cellStyle name="Comma 8 3 3 3 4 3" xfId="40350" xr:uid="{2A5E768C-E615-42AC-BA7A-C0E3C6029DC8}"/>
    <cellStyle name="Comma 8 3 3 3 5" xfId="17127" xr:uid="{BFBEAF6F-7D53-4534-96E2-14BEB38363E3}"/>
    <cellStyle name="Comma 8 3 3 3 5 2" xfId="47951" xr:uid="{1D61F7BA-5982-4840-8E10-4437093532CD}"/>
    <cellStyle name="Comma 8 3 3 3 6" xfId="32541" xr:uid="{EF09E342-183F-4CF7-92F0-E51BCEA4D557}"/>
    <cellStyle name="Comma 8 3 3 4" xfId="2347" xr:uid="{23176851-5637-4788-A2D4-7670CDE37A0C}"/>
    <cellStyle name="Comma 8 3 3 4 2" xfId="6150" xr:uid="{7FAACB6C-DC90-4DD1-9185-721DCD0C4B57}"/>
    <cellStyle name="Comma 8 3 3 4 2 2" xfId="13961" xr:uid="{37B5F402-0000-4D5C-8745-7300D03045C9}"/>
    <cellStyle name="Comma 8 3 3 4 2 2 2" xfId="29372" xr:uid="{BD3F9366-11CB-42B3-9924-D36E9A5BE276}"/>
    <cellStyle name="Comma 8 3 3 4 2 2 2 2" xfId="60196" xr:uid="{FF5BE42D-DAFD-4837-B06C-9D06EB3AFE7E}"/>
    <cellStyle name="Comma 8 3 3 4 2 2 3" xfId="44786" xr:uid="{923519AE-FFFA-48E2-9FC4-7D2BEB1AFD58}"/>
    <cellStyle name="Comma 8 3 3 4 2 3" xfId="21563" xr:uid="{D4AF0B71-D7F7-4889-809D-57A94C6A444C}"/>
    <cellStyle name="Comma 8 3 3 4 2 3 2" xfId="52387" xr:uid="{29F502E6-3D99-445A-8B22-BE524555C271}"/>
    <cellStyle name="Comma 8 3 3 4 2 4" xfId="36977" xr:uid="{F3270473-317A-4FBA-9F60-772860E8334B}"/>
    <cellStyle name="Comma 8 3 3 4 3" xfId="10158" xr:uid="{07CFD4AB-D04B-4B97-A083-1FE42D6F491A}"/>
    <cellStyle name="Comma 8 3 3 4 3 2" xfId="25569" xr:uid="{739FD9A4-74AF-4659-BE84-00676EBA1800}"/>
    <cellStyle name="Comma 8 3 3 4 3 2 2" xfId="56393" xr:uid="{54D7DC1F-996E-4139-B433-DD960CD94AE5}"/>
    <cellStyle name="Comma 8 3 3 4 3 3" xfId="40983" xr:uid="{CBC35821-F2D4-431C-875F-2BA454715B28}"/>
    <cellStyle name="Comma 8 3 3 4 4" xfId="17760" xr:uid="{1231BDDC-5ED2-418C-8223-3432FE83A976}"/>
    <cellStyle name="Comma 8 3 3 4 4 2" xfId="48584" xr:uid="{C1471347-58F9-4BD2-8A7B-26732F27EBDC}"/>
    <cellStyle name="Comma 8 3 3 4 5" xfId="33174" xr:uid="{23A9D83D-602D-4241-8534-43FBE736275B}"/>
    <cellStyle name="Comma 8 3 3 5" xfId="4251" xr:uid="{ADD40345-3859-4B80-9E39-D4FACA5EBC7F}"/>
    <cellStyle name="Comma 8 3 3 5 2" xfId="12062" xr:uid="{371B6444-E406-4C7E-9F4D-53161D34C4A1}"/>
    <cellStyle name="Comma 8 3 3 5 2 2" xfId="27473" xr:uid="{90D2F72B-2407-4415-BF50-B108C3AFC195}"/>
    <cellStyle name="Comma 8 3 3 5 2 2 2" xfId="58297" xr:uid="{89918B07-A792-47D1-B162-C9C37AE11185}"/>
    <cellStyle name="Comma 8 3 3 5 2 3" xfId="42887" xr:uid="{8293C874-ABF6-415A-ABF4-4A23E0E1757E}"/>
    <cellStyle name="Comma 8 3 3 5 3" xfId="19664" xr:uid="{1A08E9BF-3150-4281-8DEB-F7A4C77C8312}"/>
    <cellStyle name="Comma 8 3 3 5 3 2" xfId="50488" xr:uid="{A75A7985-0A5F-4578-B653-EF43DAB14708}"/>
    <cellStyle name="Comma 8 3 3 5 4" xfId="35078" xr:uid="{4DA6CF03-B8F7-49D0-92DC-3E2B9F1463AB}"/>
    <cellStyle name="Comma 8 3 3 6" xfId="8259" xr:uid="{D63BBE53-0BF8-46D1-ADE0-2A193C4221D8}"/>
    <cellStyle name="Comma 8 3 3 6 2" xfId="23670" xr:uid="{B9A0396B-0F13-41AE-98C8-A75E54B7FCE9}"/>
    <cellStyle name="Comma 8 3 3 6 2 2" xfId="54494" xr:uid="{91DDC17A-3955-4E3A-AAC4-41A751B3EF38}"/>
    <cellStyle name="Comma 8 3 3 6 3" xfId="39084" xr:uid="{03770F05-9D5B-4B47-99C3-ACBA147433DE}"/>
    <cellStyle name="Comma 8 3 3 7" xfId="15861" xr:uid="{2F223E52-C797-4A96-8695-510E78EDD528}"/>
    <cellStyle name="Comma 8 3 3 7 2" xfId="46685" xr:uid="{85FBF3CE-982A-4905-9A54-5AEEF592A4CD}"/>
    <cellStyle name="Comma 8 3 3 8" xfId="31275" xr:uid="{1F890DAE-7989-4997-AD67-DBE3EBC19ED0}"/>
    <cellStyle name="Comma 8 3 4" xfId="868" xr:uid="{52866EE6-0639-455E-BB83-7D759B1D59E5}"/>
    <cellStyle name="Comma 8 3 4 2" xfId="2767" xr:uid="{BD09CC4F-E227-4E19-BA71-CDF735DB9DB6}"/>
    <cellStyle name="Comma 8 3 4 2 2" xfId="6570" xr:uid="{DEDC0A0D-2595-482A-B437-3A4F806E15D4}"/>
    <cellStyle name="Comma 8 3 4 2 2 2" xfId="14381" xr:uid="{9B99528F-E2F2-400F-81AE-AFBE05520664}"/>
    <cellStyle name="Comma 8 3 4 2 2 2 2" xfId="29792" xr:uid="{1D8983C5-A350-49D1-BB11-DB91D6DD3D1C}"/>
    <cellStyle name="Comma 8 3 4 2 2 2 2 2" xfId="60616" xr:uid="{1267C939-4BEE-4EEB-9861-486FA77206C5}"/>
    <cellStyle name="Comma 8 3 4 2 2 2 3" xfId="45206" xr:uid="{ACA22252-426B-4DFB-A1F0-767A661AFBDD}"/>
    <cellStyle name="Comma 8 3 4 2 2 3" xfId="21983" xr:uid="{62CCC9A3-9827-44BD-9CAD-72FEC358B4BC}"/>
    <cellStyle name="Comma 8 3 4 2 2 3 2" xfId="52807" xr:uid="{497A43DF-1867-47A1-9169-FC0CA46D518C}"/>
    <cellStyle name="Comma 8 3 4 2 2 4" xfId="37397" xr:uid="{A899541F-AC97-4C47-BF70-6AF38C211C63}"/>
    <cellStyle name="Comma 8 3 4 2 3" xfId="10578" xr:uid="{AA059A26-32A8-40A4-B059-23BC245AF5CC}"/>
    <cellStyle name="Comma 8 3 4 2 3 2" xfId="25989" xr:uid="{C45F3AC0-8C2A-424F-BECB-587EBFADD8EC}"/>
    <cellStyle name="Comma 8 3 4 2 3 2 2" xfId="56813" xr:uid="{5783B8F7-36B3-40B4-99D7-6365396D3C59}"/>
    <cellStyle name="Comma 8 3 4 2 3 3" xfId="41403" xr:uid="{EAE4E432-3049-4FA3-B636-FF75CB9AB077}"/>
    <cellStyle name="Comma 8 3 4 2 4" xfId="18180" xr:uid="{5156A9DD-8420-4241-A12C-CD8E182AD26D}"/>
    <cellStyle name="Comma 8 3 4 2 4 2" xfId="49004" xr:uid="{7A37CE17-4F48-40B9-B6E9-82AC0C45AD6C}"/>
    <cellStyle name="Comma 8 3 4 2 5" xfId="33594" xr:uid="{90CE26B1-4702-4A03-81B6-584CFE6EA7C9}"/>
    <cellStyle name="Comma 8 3 4 3" xfId="4671" xr:uid="{66C9DF81-3FBE-42E4-AFC5-5FC06B91B92D}"/>
    <cellStyle name="Comma 8 3 4 3 2" xfId="12482" xr:uid="{BF0C6ED3-F95A-47C0-8E17-9B304EF44AF4}"/>
    <cellStyle name="Comma 8 3 4 3 2 2" xfId="27893" xr:uid="{BE107B03-E63C-46C7-9B0B-11C5C57F39F5}"/>
    <cellStyle name="Comma 8 3 4 3 2 2 2" xfId="58717" xr:uid="{57FA3ABE-37BC-4572-9D8B-E677CE21B7BB}"/>
    <cellStyle name="Comma 8 3 4 3 2 3" xfId="43307" xr:uid="{CAF15643-6802-44C7-85CD-81106C19CCA1}"/>
    <cellStyle name="Comma 8 3 4 3 3" xfId="20084" xr:uid="{24787BAC-6D1E-4EA1-8C95-8DA07616787F}"/>
    <cellStyle name="Comma 8 3 4 3 3 2" xfId="50908" xr:uid="{A5E87F17-C93C-4644-80E0-533C8F3502E2}"/>
    <cellStyle name="Comma 8 3 4 3 4" xfId="35498" xr:uid="{70CDAC6A-AF36-462F-85D1-714E71C1117E}"/>
    <cellStyle name="Comma 8 3 4 4" xfId="8679" xr:uid="{D28359FE-6E73-42DC-99F1-BA33D25DD7CB}"/>
    <cellStyle name="Comma 8 3 4 4 2" xfId="24090" xr:uid="{4CE56D07-0524-4AAD-87B7-3F484B6A5AE8}"/>
    <cellStyle name="Comma 8 3 4 4 2 2" xfId="54914" xr:uid="{AD5244DF-0105-47C4-9922-1EC01FB8B200}"/>
    <cellStyle name="Comma 8 3 4 4 3" xfId="39504" xr:uid="{5A6F71ED-B8DB-4353-8A31-7F4E6ABEC96F}"/>
    <cellStyle name="Comma 8 3 4 5" xfId="16281" xr:uid="{B5552CE6-2350-4466-857E-1DBA4DE9AA95}"/>
    <cellStyle name="Comma 8 3 4 5 2" xfId="47105" xr:uid="{2DF2E6B6-68AB-480B-9387-55E79D063360}"/>
    <cellStyle name="Comma 8 3 4 6" xfId="31695" xr:uid="{0B7CB0DB-CAED-4786-8B23-E5C17F31EBF2}"/>
    <cellStyle name="Comma 8 3 5" xfId="1501" xr:uid="{AD6EE6B3-D1C6-4E08-BDB1-B3A82A7BFC61}"/>
    <cellStyle name="Comma 8 3 5 2" xfId="3400" xr:uid="{67E24F69-581A-45F5-B4AA-879B22BF6143}"/>
    <cellStyle name="Comma 8 3 5 2 2" xfId="7203" xr:uid="{22F87E91-0A26-4485-9C8E-180E767B8029}"/>
    <cellStyle name="Comma 8 3 5 2 2 2" xfId="15014" xr:uid="{46CF82EE-EE4C-4EAA-BD9B-CFE4012846EF}"/>
    <cellStyle name="Comma 8 3 5 2 2 2 2" xfId="30425" xr:uid="{2AF9DDB4-8917-432E-92F3-7C2AFD0E90D9}"/>
    <cellStyle name="Comma 8 3 5 2 2 2 2 2" xfId="61249" xr:uid="{19904480-6768-4BD5-A6EC-18123ADF1A2D}"/>
    <cellStyle name="Comma 8 3 5 2 2 2 3" xfId="45839" xr:uid="{6A9E3447-0A6A-4EFD-9720-004B6BB6E788}"/>
    <cellStyle name="Comma 8 3 5 2 2 3" xfId="22616" xr:uid="{2D8E915B-0B09-467B-9499-6DB9C509865A}"/>
    <cellStyle name="Comma 8 3 5 2 2 3 2" xfId="53440" xr:uid="{8B1A39D2-A6D7-43DF-A0F8-BF8D3A00BC91}"/>
    <cellStyle name="Comma 8 3 5 2 2 4" xfId="38030" xr:uid="{700E33B4-97FD-44AD-BDCC-4351EF36CB6D}"/>
    <cellStyle name="Comma 8 3 5 2 3" xfId="11211" xr:uid="{144229DF-C018-4F79-9F3C-AC60446B161E}"/>
    <cellStyle name="Comma 8 3 5 2 3 2" xfId="26622" xr:uid="{24DD5F3F-E29A-4521-A8F0-82695889AFA1}"/>
    <cellStyle name="Comma 8 3 5 2 3 2 2" xfId="57446" xr:uid="{47F3667A-D264-458F-8C8E-FE1FAC3B740A}"/>
    <cellStyle name="Comma 8 3 5 2 3 3" xfId="42036" xr:uid="{CBD41ED6-4C4B-4C36-908F-3E2F738174F3}"/>
    <cellStyle name="Comma 8 3 5 2 4" xfId="18813" xr:uid="{8A9595D0-3240-48C7-8A4C-C43593E4377D}"/>
    <cellStyle name="Comma 8 3 5 2 4 2" xfId="49637" xr:uid="{75610545-7D46-4121-B068-2FE19F67BAF0}"/>
    <cellStyle name="Comma 8 3 5 2 5" xfId="34227" xr:uid="{BEBF30E3-DC8D-40AF-ADF7-BAE4C395800D}"/>
    <cellStyle name="Comma 8 3 5 3" xfId="5304" xr:uid="{7D76A242-54DD-4C4D-8B00-10D9E7DE468A}"/>
    <cellStyle name="Comma 8 3 5 3 2" xfId="13115" xr:uid="{5456E65A-FBD7-4112-AD3F-32CBAD3B9002}"/>
    <cellStyle name="Comma 8 3 5 3 2 2" xfId="28526" xr:uid="{D7321295-935B-4A61-8741-AE6CEEE2925C}"/>
    <cellStyle name="Comma 8 3 5 3 2 2 2" xfId="59350" xr:uid="{6663B9DD-0460-48DC-B8AB-AA467010ED46}"/>
    <cellStyle name="Comma 8 3 5 3 2 3" xfId="43940" xr:uid="{B429F641-BD60-4D83-B7B9-60DFF87B3F78}"/>
    <cellStyle name="Comma 8 3 5 3 3" xfId="20717" xr:uid="{54BB358D-DD67-43FA-96F5-B3D89D2116D6}"/>
    <cellStyle name="Comma 8 3 5 3 3 2" xfId="51541" xr:uid="{8A17A5DB-BB11-4C21-AC12-AB28B5D5D1B2}"/>
    <cellStyle name="Comma 8 3 5 3 4" xfId="36131" xr:uid="{10ABE5CD-0F8F-479A-AE91-4B698C205220}"/>
    <cellStyle name="Comma 8 3 5 4" xfId="9312" xr:uid="{F486055B-2F62-481B-A021-A499AE6B8CA8}"/>
    <cellStyle name="Comma 8 3 5 4 2" xfId="24723" xr:uid="{EA45012F-1BA6-4563-AE7B-B15207A2D7F4}"/>
    <cellStyle name="Comma 8 3 5 4 2 2" xfId="55547" xr:uid="{8C6141ED-5E24-4390-9EA3-38C953EBE506}"/>
    <cellStyle name="Comma 8 3 5 4 3" xfId="40137" xr:uid="{B1B8A4A8-C68C-4F8B-A71D-90160004EB78}"/>
    <cellStyle name="Comma 8 3 5 5" xfId="16914" xr:uid="{655B0EC5-C71A-4010-92CC-9AA28D68AA74}"/>
    <cellStyle name="Comma 8 3 5 5 2" xfId="47738" xr:uid="{5DA7A7ED-1436-4201-8ADB-D25CF7C956B6}"/>
    <cellStyle name="Comma 8 3 5 6" xfId="32328" xr:uid="{A171A31A-F409-48BB-8CE5-CF523C7C3CE9}"/>
    <cellStyle name="Comma 8 3 6" xfId="2134" xr:uid="{F8392016-2EDA-4094-B00A-3C8D333FA6D0}"/>
    <cellStyle name="Comma 8 3 6 2" xfId="5937" xr:uid="{8E496F4F-3E6A-462B-9ED9-96BACD809983}"/>
    <cellStyle name="Comma 8 3 6 2 2" xfId="13748" xr:uid="{6D501C5C-3C19-4A9D-9723-D6887D9C4E26}"/>
    <cellStyle name="Comma 8 3 6 2 2 2" xfId="29159" xr:uid="{CEB1CE71-87D0-4D99-80A5-7DE7BEF62631}"/>
    <cellStyle name="Comma 8 3 6 2 2 2 2" xfId="59983" xr:uid="{1C89D878-ED24-48DA-A209-163CB2B29365}"/>
    <cellStyle name="Comma 8 3 6 2 2 3" xfId="44573" xr:uid="{871F7D72-50C9-4160-9E0C-8FA5A01E1E56}"/>
    <cellStyle name="Comma 8 3 6 2 3" xfId="21350" xr:uid="{C7B86BB6-14F1-422C-BC32-897F8CD7E396}"/>
    <cellStyle name="Comma 8 3 6 2 3 2" xfId="52174" xr:uid="{ADA6F1BC-4BDB-4308-B933-DA0C05A6D78F}"/>
    <cellStyle name="Comma 8 3 6 2 4" xfId="36764" xr:uid="{521293E2-90D8-4EE2-B330-67696045263F}"/>
    <cellStyle name="Comma 8 3 6 3" xfId="9945" xr:uid="{21E9D5E2-1B9D-4F7A-A315-4E0F9DDD6390}"/>
    <cellStyle name="Comma 8 3 6 3 2" xfId="25356" xr:uid="{171F11C7-0462-4C29-B567-53435BB81BE0}"/>
    <cellStyle name="Comma 8 3 6 3 2 2" xfId="56180" xr:uid="{A3FE6143-D353-4ACC-8A27-F495A4CD5FB1}"/>
    <cellStyle name="Comma 8 3 6 3 3" xfId="40770" xr:uid="{3BB75ABF-E9BD-4C33-B6F7-668F7C09CA1B}"/>
    <cellStyle name="Comma 8 3 6 4" xfId="17547" xr:uid="{2CA0B164-C018-4445-ADF9-AB36AE421C36}"/>
    <cellStyle name="Comma 8 3 6 4 2" xfId="48371" xr:uid="{FB6A9993-2853-497E-AD4B-3AF99C7E375A}"/>
    <cellStyle name="Comma 8 3 6 5" xfId="32961" xr:uid="{7E312075-5C26-4259-9100-63978EC58678}"/>
    <cellStyle name="Comma 8 3 7" xfId="4038" xr:uid="{837C3BD7-147F-4330-8835-F44CDD914826}"/>
    <cellStyle name="Comma 8 3 7 2" xfId="11849" xr:uid="{3EC2029E-5666-42E9-BDB1-9C80EAEFAD0D}"/>
    <cellStyle name="Comma 8 3 7 2 2" xfId="27260" xr:uid="{55968F86-DDFC-4BBD-BFA2-314D72B8068D}"/>
    <cellStyle name="Comma 8 3 7 2 2 2" xfId="58084" xr:uid="{950DD0BE-928E-4C04-AFE8-6FAB8D57C30A}"/>
    <cellStyle name="Comma 8 3 7 2 3" xfId="42674" xr:uid="{1EB2A485-40EC-491C-8462-CBD5993F419E}"/>
    <cellStyle name="Comma 8 3 7 3" xfId="19451" xr:uid="{B71323D0-EE78-4126-A9A9-BC83D036B7E2}"/>
    <cellStyle name="Comma 8 3 7 3 2" xfId="50275" xr:uid="{C0A22FDE-92F4-4AA7-82C4-133D0E217F4A}"/>
    <cellStyle name="Comma 8 3 7 4" xfId="34865" xr:uid="{671C734C-6F48-4BAF-8968-F9C7E8C729FF}"/>
    <cellStyle name="Comma 8 3 8" xfId="8046" xr:uid="{F9576985-D18A-4F28-BAD2-E2EB8BA74F1F}"/>
    <cellStyle name="Comma 8 3 8 2" xfId="23457" xr:uid="{34E80F77-74E6-414F-8842-944DB337B8A5}"/>
    <cellStyle name="Comma 8 3 8 2 2" xfId="54281" xr:uid="{DCEA8598-7A27-4C1F-A162-08F08A583BC7}"/>
    <cellStyle name="Comma 8 3 8 3" xfId="38871" xr:uid="{7C51F8EA-E212-40F2-9A29-448457D79B91}"/>
    <cellStyle name="Comma 8 3 9" xfId="7837" xr:uid="{53E77CCB-DC1B-467D-A0A2-835D02076398}"/>
    <cellStyle name="Comma 8 3 9 2" xfId="23248" xr:uid="{D7272473-3DEB-4F76-A3AE-E4D020B47554}"/>
    <cellStyle name="Comma 8 3 9 2 2" xfId="54072" xr:uid="{D77DF83C-0205-4DA3-BE45-59C7D7CBE752}"/>
    <cellStyle name="Comma 8 3 9 3" xfId="38662" xr:uid="{152D23F3-C048-4066-9D0F-635F343F1A7E}"/>
    <cellStyle name="Comma 8 4" xfId="154" xr:uid="{CB6AC6FF-9AAC-466F-903D-D8E5A0272D30}"/>
    <cellStyle name="Comma 8 4 10" xfId="15568" xr:uid="{DC663E5E-34BD-4BE5-8686-49A6B9999898}"/>
    <cellStyle name="Comma 8 4 10 2" xfId="46392" xr:uid="{E9DE5AD8-D7D6-4337-88CC-D524F2BC0027}"/>
    <cellStyle name="Comma 8 4 11" xfId="30982" xr:uid="{1E654BF4-E229-4C91-8EAF-35AA8D4EA347}"/>
    <cellStyle name="Comma 8 4 2" xfId="577" xr:uid="{EADBE92F-C0D4-44DC-BF1D-29E83098AD33}"/>
    <cellStyle name="Comma 8 4 2 2" xfId="1210" xr:uid="{763F91D8-AE66-4034-AC40-1EA425C28541}"/>
    <cellStyle name="Comma 8 4 2 2 2" xfId="3109" xr:uid="{85E8BA73-001A-47F2-B211-2451751AA340}"/>
    <cellStyle name="Comma 8 4 2 2 2 2" xfId="6912" xr:uid="{BE02C7AE-563C-49EC-A96F-59F95542DDB4}"/>
    <cellStyle name="Comma 8 4 2 2 2 2 2" xfId="14723" xr:uid="{2160D504-1ED0-47AF-AF80-5F6ABAC2BE1C}"/>
    <cellStyle name="Comma 8 4 2 2 2 2 2 2" xfId="30134" xr:uid="{F11194D1-954E-4639-BAD4-9EFA8643240B}"/>
    <cellStyle name="Comma 8 4 2 2 2 2 2 2 2" xfId="60958" xr:uid="{D3545025-D3A0-4A1B-8F8C-1C12E392FC56}"/>
    <cellStyle name="Comma 8 4 2 2 2 2 2 3" xfId="45548" xr:uid="{3BF96AC0-DC19-422D-A152-2B74AC4DBD1A}"/>
    <cellStyle name="Comma 8 4 2 2 2 2 3" xfId="22325" xr:uid="{2D11F0A1-1DA9-48F7-9C46-7FE67A7220CD}"/>
    <cellStyle name="Comma 8 4 2 2 2 2 3 2" xfId="53149" xr:uid="{D379AD75-F7E0-4EDF-927C-F223F112E46B}"/>
    <cellStyle name="Comma 8 4 2 2 2 2 4" xfId="37739" xr:uid="{7327C0F1-F3BA-4F8E-8617-82C7FEC18010}"/>
    <cellStyle name="Comma 8 4 2 2 2 3" xfId="10920" xr:uid="{1180EBE7-D616-465A-BEF9-9F0B9162DF3D}"/>
    <cellStyle name="Comma 8 4 2 2 2 3 2" xfId="26331" xr:uid="{F7C71494-453B-4641-998C-155C24564D4F}"/>
    <cellStyle name="Comma 8 4 2 2 2 3 2 2" xfId="57155" xr:uid="{87453EAA-DD39-4BF7-8EE2-0D3FD86FD23E}"/>
    <cellStyle name="Comma 8 4 2 2 2 3 3" xfId="41745" xr:uid="{512BE747-23E2-46C7-AAC3-4B63CC6A1D7E}"/>
    <cellStyle name="Comma 8 4 2 2 2 4" xfId="18522" xr:uid="{586F9368-B72C-4291-97FA-3A598586B765}"/>
    <cellStyle name="Comma 8 4 2 2 2 4 2" xfId="49346" xr:uid="{6A4248C8-8418-468C-959A-EA43EA8ED1B7}"/>
    <cellStyle name="Comma 8 4 2 2 2 5" xfId="33936" xr:uid="{D4E1554B-A6A7-42A8-ADAF-03148313C9AD}"/>
    <cellStyle name="Comma 8 4 2 2 3" xfId="5013" xr:uid="{2427A536-FCE6-4FB0-AA67-BB8A29E9B5CD}"/>
    <cellStyle name="Comma 8 4 2 2 3 2" xfId="12824" xr:uid="{EF86D6D5-FEDC-44BF-ACB3-B40FB3EC80B8}"/>
    <cellStyle name="Comma 8 4 2 2 3 2 2" xfId="28235" xr:uid="{100BD052-ACA8-4339-8D6F-1C1CC45C2DE8}"/>
    <cellStyle name="Comma 8 4 2 2 3 2 2 2" xfId="59059" xr:uid="{A20E602F-F13F-4FE4-B11D-DF44927137D8}"/>
    <cellStyle name="Comma 8 4 2 2 3 2 3" xfId="43649" xr:uid="{0D419D05-3F0A-4ECD-8959-10BC50D4F083}"/>
    <cellStyle name="Comma 8 4 2 2 3 3" xfId="20426" xr:uid="{0C49749D-14DC-4DB0-87D6-E9ED1C5875E8}"/>
    <cellStyle name="Comma 8 4 2 2 3 3 2" xfId="51250" xr:uid="{D4F6B9A1-BADE-43B4-A509-FDC2AD72D3FB}"/>
    <cellStyle name="Comma 8 4 2 2 3 4" xfId="35840" xr:uid="{9FA4735D-B6CF-444F-ABD8-75C38F8A0777}"/>
    <cellStyle name="Comma 8 4 2 2 4" xfId="9021" xr:uid="{A758E064-CCD9-495F-91F3-246E588C965F}"/>
    <cellStyle name="Comma 8 4 2 2 4 2" xfId="24432" xr:uid="{F166AD7E-6981-43EF-AFC0-157E090F64D2}"/>
    <cellStyle name="Comma 8 4 2 2 4 2 2" xfId="55256" xr:uid="{00ABBB45-C758-42C0-903E-C0D5A837D86C}"/>
    <cellStyle name="Comma 8 4 2 2 4 3" xfId="39846" xr:uid="{F167D77B-1CFF-4E0E-BC7B-748848024D90}"/>
    <cellStyle name="Comma 8 4 2 2 5" xfId="16623" xr:uid="{9D61106E-2BCE-4B30-B67F-2FF23DBC7293}"/>
    <cellStyle name="Comma 8 4 2 2 5 2" xfId="47447" xr:uid="{CAD76027-147B-4300-974E-09307D258706}"/>
    <cellStyle name="Comma 8 4 2 2 6" xfId="32037" xr:uid="{E3A13E5B-4372-4CF3-BD6F-98E56BFE6DDC}"/>
    <cellStyle name="Comma 8 4 2 3" xfId="1843" xr:uid="{A57B91AC-A77F-4DAC-8413-4018DF3D522B}"/>
    <cellStyle name="Comma 8 4 2 3 2" xfId="3742" xr:uid="{C3BF07C0-D752-418B-AD5C-EB29D9506B25}"/>
    <cellStyle name="Comma 8 4 2 3 2 2" xfId="7545" xr:uid="{8B5DD71B-9102-4219-8811-645253EAAC60}"/>
    <cellStyle name="Comma 8 4 2 3 2 2 2" xfId="15356" xr:uid="{63714F61-751F-4B0E-9CFB-C75867B649D2}"/>
    <cellStyle name="Comma 8 4 2 3 2 2 2 2" xfId="30767" xr:uid="{04238E41-37A8-432C-AC52-783D289734A0}"/>
    <cellStyle name="Comma 8 4 2 3 2 2 2 2 2" xfId="61591" xr:uid="{2B53A7EF-10AF-4291-B49D-24B74D8FB1C0}"/>
    <cellStyle name="Comma 8 4 2 3 2 2 2 3" xfId="46181" xr:uid="{A139C127-5755-4442-8C09-6C85FC6BD1C3}"/>
    <cellStyle name="Comma 8 4 2 3 2 2 3" xfId="22958" xr:uid="{D7330F52-2CCA-4667-AAB4-DC311325E8A5}"/>
    <cellStyle name="Comma 8 4 2 3 2 2 3 2" xfId="53782" xr:uid="{7CE8A82B-5328-4EFC-BE81-25319C2B217A}"/>
    <cellStyle name="Comma 8 4 2 3 2 2 4" xfId="38372" xr:uid="{141EBB0F-A022-448C-A9CC-C3D7447F7F22}"/>
    <cellStyle name="Comma 8 4 2 3 2 3" xfId="11553" xr:uid="{B871409A-AB69-4C57-8EB8-32B857697F24}"/>
    <cellStyle name="Comma 8 4 2 3 2 3 2" xfId="26964" xr:uid="{2749F8F8-F0E6-4EB6-ACC7-D3FD0594DBBB}"/>
    <cellStyle name="Comma 8 4 2 3 2 3 2 2" xfId="57788" xr:uid="{60129688-500C-4619-ABB7-6505F7C9EF03}"/>
    <cellStyle name="Comma 8 4 2 3 2 3 3" xfId="42378" xr:uid="{8B69B1CE-B656-4455-BAA8-05B766B13BD4}"/>
    <cellStyle name="Comma 8 4 2 3 2 4" xfId="19155" xr:uid="{494B7DAF-DC87-4AA5-9384-A518A91BF496}"/>
    <cellStyle name="Comma 8 4 2 3 2 4 2" xfId="49979" xr:uid="{790EAF6C-2F4D-4CE0-AEC8-B8898D5F1255}"/>
    <cellStyle name="Comma 8 4 2 3 2 5" xfId="34569" xr:uid="{EAD46E4F-8321-4128-B323-DD6DB7160752}"/>
    <cellStyle name="Comma 8 4 2 3 3" xfId="5646" xr:uid="{18ED2D29-F0CA-40A6-8A95-A1E3436D257D}"/>
    <cellStyle name="Comma 8 4 2 3 3 2" xfId="13457" xr:uid="{64D9F439-523F-4D12-AA98-C7D973874D8A}"/>
    <cellStyle name="Comma 8 4 2 3 3 2 2" xfId="28868" xr:uid="{A1844A27-5B09-41A2-811E-6C1A54E49715}"/>
    <cellStyle name="Comma 8 4 2 3 3 2 2 2" xfId="59692" xr:uid="{9C466D5F-2F2D-4F18-9B9B-89124A4DE388}"/>
    <cellStyle name="Comma 8 4 2 3 3 2 3" xfId="44282" xr:uid="{B4262942-F061-4AC8-91DE-F7C30B7E23F0}"/>
    <cellStyle name="Comma 8 4 2 3 3 3" xfId="21059" xr:uid="{B1BF1B6C-8FD3-4030-8BD5-A8A7FAEE4682}"/>
    <cellStyle name="Comma 8 4 2 3 3 3 2" xfId="51883" xr:uid="{19F3DDBD-D3C8-451B-A3E8-ED6D21778CB7}"/>
    <cellStyle name="Comma 8 4 2 3 3 4" xfId="36473" xr:uid="{7FFD2C0F-7F7C-49E4-8BF3-ABBD9B02AE3C}"/>
    <cellStyle name="Comma 8 4 2 3 4" xfId="9654" xr:uid="{AEE1BF60-E47E-4EFE-B21C-FB18A39121AB}"/>
    <cellStyle name="Comma 8 4 2 3 4 2" xfId="25065" xr:uid="{D43E50A0-1CEF-49FF-A2B3-7852A0155047}"/>
    <cellStyle name="Comma 8 4 2 3 4 2 2" xfId="55889" xr:uid="{10067157-FDF1-4FF1-A651-05C42AF18FFB}"/>
    <cellStyle name="Comma 8 4 2 3 4 3" xfId="40479" xr:uid="{11AE6C80-1038-4273-9E8D-DCE2C6C3913F}"/>
    <cellStyle name="Comma 8 4 2 3 5" xfId="17256" xr:uid="{268484EA-5146-4180-A994-211647006A35}"/>
    <cellStyle name="Comma 8 4 2 3 5 2" xfId="48080" xr:uid="{FD359E03-B520-476C-ADE6-354FBA680AD4}"/>
    <cellStyle name="Comma 8 4 2 3 6" xfId="32670" xr:uid="{0367ECD9-F8DE-4413-8C38-D15998D96772}"/>
    <cellStyle name="Comma 8 4 2 4" xfId="2476" xr:uid="{FE64E840-E885-4673-B100-3BA7CE405F09}"/>
    <cellStyle name="Comma 8 4 2 4 2" xfId="6279" xr:uid="{5306649B-191F-47FE-8944-ADF7903C9751}"/>
    <cellStyle name="Comma 8 4 2 4 2 2" xfId="14090" xr:uid="{8C54C5AB-8AD5-4E90-BAEC-AF99E99CC78F}"/>
    <cellStyle name="Comma 8 4 2 4 2 2 2" xfId="29501" xr:uid="{43827411-53EB-497E-BFE9-FD34AE4DF052}"/>
    <cellStyle name="Comma 8 4 2 4 2 2 2 2" xfId="60325" xr:uid="{4CB1AB06-D8C9-4457-A956-B648991C745C}"/>
    <cellStyle name="Comma 8 4 2 4 2 2 3" xfId="44915" xr:uid="{5807C6C3-4131-408E-95FD-60ABCC7EB34A}"/>
    <cellStyle name="Comma 8 4 2 4 2 3" xfId="21692" xr:uid="{4A76D64E-9352-4494-90A4-1E00D55144D7}"/>
    <cellStyle name="Comma 8 4 2 4 2 3 2" xfId="52516" xr:uid="{29EBE896-A9A9-4EEE-A528-CE8578CD2657}"/>
    <cellStyle name="Comma 8 4 2 4 2 4" xfId="37106" xr:uid="{D652513B-0C30-446A-94E2-C1525ED4168A}"/>
    <cellStyle name="Comma 8 4 2 4 3" xfId="10287" xr:uid="{A267AC1A-01E0-41D8-9F19-A8902F5B3655}"/>
    <cellStyle name="Comma 8 4 2 4 3 2" xfId="25698" xr:uid="{124F8FF9-F250-4C10-ABE8-B0C0A3DF315E}"/>
    <cellStyle name="Comma 8 4 2 4 3 2 2" xfId="56522" xr:uid="{4BB301D6-4219-4A90-BDD4-2FF369D3DEC6}"/>
    <cellStyle name="Comma 8 4 2 4 3 3" xfId="41112" xr:uid="{08B87C57-6D00-4787-BE7E-508AA12079C9}"/>
    <cellStyle name="Comma 8 4 2 4 4" xfId="17889" xr:uid="{E5D0079A-B006-4ABC-A5E3-DA3A97A30236}"/>
    <cellStyle name="Comma 8 4 2 4 4 2" xfId="48713" xr:uid="{3A353928-2FF2-48E0-9152-9CE8C2A01307}"/>
    <cellStyle name="Comma 8 4 2 4 5" xfId="33303" xr:uid="{295FD23B-F863-4C52-B8D6-ADB9445A5938}"/>
    <cellStyle name="Comma 8 4 2 5" xfId="4380" xr:uid="{82EE8BCB-F003-403C-9028-8C6AE7E44CBC}"/>
    <cellStyle name="Comma 8 4 2 5 2" xfId="12191" xr:uid="{989452AD-BCF7-4411-92B8-BAE943BB711A}"/>
    <cellStyle name="Comma 8 4 2 5 2 2" xfId="27602" xr:uid="{D5BDBE8A-306E-433C-99B0-F4FA84620977}"/>
    <cellStyle name="Comma 8 4 2 5 2 2 2" xfId="58426" xr:uid="{EEA4C77D-BC2B-47AD-A9AC-6FADD3FC2841}"/>
    <cellStyle name="Comma 8 4 2 5 2 3" xfId="43016" xr:uid="{5711652F-3F8A-427A-AACC-C0595FDB5D26}"/>
    <cellStyle name="Comma 8 4 2 5 3" xfId="19793" xr:uid="{8D5A235D-CAE3-4B1E-A0F9-343802A0AD92}"/>
    <cellStyle name="Comma 8 4 2 5 3 2" xfId="50617" xr:uid="{760685B6-7BD1-4E0A-A235-EC471FBBD3FB}"/>
    <cellStyle name="Comma 8 4 2 5 4" xfId="35207" xr:uid="{C961DB1E-A4C3-4082-81B8-C93EA1C83CC9}"/>
    <cellStyle name="Comma 8 4 2 6" xfId="8388" xr:uid="{9A42BED2-0BAD-452E-A501-282F857B6C1B}"/>
    <cellStyle name="Comma 8 4 2 6 2" xfId="23799" xr:uid="{5A660ACB-02A7-4D77-96BD-F5A29B7851CB}"/>
    <cellStyle name="Comma 8 4 2 6 2 2" xfId="54623" xr:uid="{55CA91B1-0AB9-48CF-9CBA-0226C7E92DD3}"/>
    <cellStyle name="Comma 8 4 2 6 3" xfId="39213" xr:uid="{DCC79453-019C-44E3-A0D1-F15CE27B12F4}"/>
    <cellStyle name="Comma 8 4 2 7" xfId="15990" xr:uid="{4CF19F38-7B88-4B6B-A912-41F9F62F44CE}"/>
    <cellStyle name="Comma 8 4 2 7 2" xfId="46814" xr:uid="{1CF81A3A-202D-41E0-85D4-3D86B8213AED}"/>
    <cellStyle name="Comma 8 4 2 8" xfId="31404" xr:uid="{9C6B852E-A4F3-4A1F-BAD0-7EA8AED6EE01}"/>
    <cellStyle name="Comma 8 4 3" xfId="368" xr:uid="{EF974647-D1F2-41AF-B114-106B149DA98E}"/>
    <cellStyle name="Comma 8 4 3 2" xfId="1001" xr:uid="{310A3802-5A84-46A6-8A26-6F98E909C9B9}"/>
    <cellStyle name="Comma 8 4 3 2 2" xfId="2900" xr:uid="{493521A7-4D8D-476F-947D-3BBFFC111A09}"/>
    <cellStyle name="Comma 8 4 3 2 2 2" xfId="6703" xr:uid="{327A2BBF-7A68-4949-9DC4-A0098CC79BF6}"/>
    <cellStyle name="Comma 8 4 3 2 2 2 2" xfId="14514" xr:uid="{C6CA978B-B229-4304-9DEB-89DE7500E37C}"/>
    <cellStyle name="Comma 8 4 3 2 2 2 2 2" xfId="29925" xr:uid="{28A489CE-4B61-4A76-A9E8-E07D8718AF2C}"/>
    <cellStyle name="Comma 8 4 3 2 2 2 2 2 2" xfId="60749" xr:uid="{9303F3D4-4AAD-4047-A729-DE7847D413ED}"/>
    <cellStyle name="Comma 8 4 3 2 2 2 2 3" xfId="45339" xr:uid="{CB834825-03B9-4536-B17C-4F4795F6AF50}"/>
    <cellStyle name="Comma 8 4 3 2 2 2 3" xfId="22116" xr:uid="{3ECE45B6-EE17-47BE-8EAA-45F4C5C5ABE1}"/>
    <cellStyle name="Comma 8 4 3 2 2 2 3 2" xfId="52940" xr:uid="{BBA8EB3D-CEBB-4613-9104-E2E6BDCDA40F}"/>
    <cellStyle name="Comma 8 4 3 2 2 2 4" xfId="37530" xr:uid="{9165E9CD-3A1C-4BEF-BDB2-E23320798DB7}"/>
    <cellStyle name="Comma 8 4 3 2 2 3" xfId="10711" xr:uid="{06357A4C-4560-4D62-AD53-054FDFE3E3B9}"/>
    <cellStyle name="Comma 8 4 3 2 2 3 2" xfId="26122" xr:uid="{6158C04D-5AE8-42A5-B83A-420BD58AF3F9}"/>
    <cellStyle name="Comma 8 4 3 2 2 3 2 2" xfId="56946" xr:uid="{DD9CA0E9-03E3-4EC6-AAE7-A5D66224C7E4}"/>
    <cellStyle name="Comma 8 4 3 2 2 3 3" xfId="41536" xr:uid="{BCC8A310-F219-4DEA-9791-CB4FE76C9545}"/>
    <cellStyle name="Comma 8 4 3 2 2 4" xfId="18313" xr:uid="{7C75CF15-8833-44F7-97CA-B0F7DB36101B}"/>
    <cellStyle name="Comma 8 4 3 2 2 4 2" xfId="49137" xr:uid="{E14452BF-BD35-4025-8036-456101E2B07E}"/>
    <cellStyle name="Comma 8 4 3 2 2 5" xfId="33727" xr:uid="{32BAEE6E-8E6B-4E81-87F8-008D8A2F13A2}"/>
    <cellStyle name="Comma 8 4 3 2 3" xfId="4804" xr:uid="{03304A17-3FEA-466D-AD21-A48565C5CBCE}"/>
    <cellStyle name="Comma 8 4 3 2 3 2" xfId="12615" xr:uid="{14A29F52-CCCE-467B-B5F2-6D943F1DE158}"/>
    <cellStyle name="Comma 8 4 3 2 3 2 2" xfId="28026" xr:uid="{2EBBB461-98ED-4562-A351-AA385D2048E9}"/>
    <cellStyle name="Comma 8 4 3 2 3 2 2 2" xfId="58850" xr:uid="{60B32614-8340-4676-81B3-2602C591DB14}"/>
    <cellStyle name="Comma 8 4 3 2 3 2 3" xfId="43440" xr:uid="{27DF26BA-534C-4030-96FC-4A40D61679D0}"/>
    <cellStyle name="Comma 8 4 3 2 3 3" xfId="20217" xr:uid="{B59D18D7-980B-4EBD-811B-44225F4E3383}"/>
    <cellStyle name="Comma 8 4 3 2 3 3 2" xfId="51041" xr:uid="{6F0BFACD-43C3-42EC-922F-9A070850E4F8}"/>
    <cellStyle name="Comma 8 4 3 2 3 4" xfId="35631" xr:uid="{2EEF3130-0662-4888-9739-7F69E1682D66}"/>
    <cellStyle name="Comma 8 4 3 2 4" xfId="8812" xr:uid="{2EFB52C7-1AD2-4E09-8DFE-D7A119ADEA84}"/>
    <cellStyle name="Comma 8 4 3 2 4 2" xfId="24223" xr:uid="{C5F7EE43-FB19-432B-A615-01F31DFA4E0A}"/>
    <cellStyle name="Comma 8 4 3 2 4 2 2" xfId="55047" xr:uid="{F0D00FBD-4C10-4D53-AEE5-80B79A9BBF59}"/>
    <cellStyle name="Comma 8 4 3 2 4 3" xfId="39637" xr:uid="{856383A6-CE4A-42D3-836A-ED7161D16DC8}"/>
    <cellStyle name="Comma 8 4 3 2 5" xfId="16414" xr:uid="{AEF9003E-73A4-420D-BF80-7965C8BCA5CD}"/>
    <cellStyle name="Comma 8 4 3 2 5 2" xfId="47238" xr:uid="{C76D315C-3682-4D45-9282-00D6ED059FFD}"/>
    <cellStyle name="Comma 8 4 3 2 6" xfId="31828" xr:uid="{3A0E4FAF-FA53-4A0E-B41C-0D8FDC0A2F5C}"/>
    <cellStyle name="Comma 8 4 3 3" xfId="1634" xr:uid="{28921B1E-339E-4FD9-A170-82A26F9D2254}"/>
    <cellStyle name="Comma 8 4 3 3 2" xfId="3533" xr:uid="{6046909F-C5BD-4444-806A-CFA536E326F9}"/>
    <cellStyle name="Comma 8 4 3 3 2 2" xfId="7336" xr:uid="{3A0D3E49-227B-42BF-9D9C-250FED4F7E3A}"/>
    <cellStyle name="Comma 8 4 3 3 2 2 2" xfId="15147" xr:uid="{F676B770-3449-4FEC-99C7-EF9D0378FDB7}"/>
    <cellStyle name="Comma 8 4 3 3 2 2 2 2" xfId="30558" xr:uid="{0C238DB5-F54B-4153-B66E-B1ADE9835CEA}"/>
    <cellStyle name="Comma 8 4 3 3 2 2 2 2 2" xfId="61382" xr:uid="{5236E112-64E4-4259-91E4-B66433422832}"/>
    <cellStyle name="Comma 8 4 3 3 2 2 2 3" xfId="45972" xr:uid="{F02E04FA-51AC-42CB-85E2-38FDCBEB98AE}"/>
    <cellStyle name="Comma 8 4 3 3 2 2 3" xfId="22749" xr:uid="{03D37283-5FDF-430A-9ECC-51D983463924}"/>
    <cellStyle name="Comma 8 4 3 3 2 2 3 2" xfId="53573" xr:uid="{059D4653-5BE4-4643-BAE2-1F434946A7A2}"/>
    <cellStyle name="Comma 8 4 3 3 2 2 4" xfId="38163" xr:uid="{826A5822-FD2E-4EAC-8CF6-4F14AD5E4DE4}"/>
    <cellStyle name="Comma 8 4 3 3 2 3" xfId="11344" xr:uid="{FE80FCD6-63E4-490E-85A3-6E1C232D09D6}"/>
    <cellStyle name="Comma 8 4 3 3 2 3 2" xfId="26755" xr:uid="{633F3171-3753-4A90-801B-AF650F07C2F5}"/>
    <cellStyle name="Comma 8 4 3 3 2 3 2 2" xfId="57579" xr:uid="{0619502A-BA94-42EE-8469-FC8F3219C2E0}"/>
    <cellStyle name="Comma 8 4 3 3 2 3 3" xfId="42169" xr:uid="{0E2ED546-6ACE-494F-8F28-A3C8C9FE5CB6}"/>
    <cellStyle name="Comma 8 4 3 3 2 4" xfId="18946" xr:uid="{1A4F8C9C-D9D5-434F-B969-4F1D249747E4}"/>
    <cellStyle name="Comma 8 4 3 3 2 4 2" xfId="49770" xr:uid="{ED861EE0-31A5-4CD6-BAD2-DCD8ADE4B7CB}"/>
    <cellStyle name="Comma 8 4 3 3 2 5" xfId="34360" xr:uid="{443C0CDD-8092-44FE-A88B-97173017A24D}"/>
    <cellStyle name="Comma 8 4 3 3 3" xfId="5437" xr:uid="{9848BE6D-3DCF-478D-BBED-71512CA8AF69}"/>
    <cellStyle name="Comma 8 4 3 3 3 2" xfId="13248" xr:uid="{BA4027A7-E861-4E63-9309-19B3D0A9CF90}"/>
    <cellStyle name="Comma 8 4 3 3 3 2 2" xfId="28659" xr:uid="{9C52F7A8-20FE-4119-84EB-D333EF6840ED}"/>
    <cellStyle name="Comma 8 4 3 3 3 2 2 2" xfId="59483" xr:uid="{3D54CF7F-A9F4-4DBF-A759-A869DB28D3E1}"/>
    <cellStyle name="Comma 8 4 3 3 3 2 3" xfId="44073" xr:uid="{F0C99151-3840-4FC4-BE99-F3316089CE2B}"/>
    <cellStyle name="Comma 8 4 3 3 3 3" xfId="20850" xr:uid="{637B8809-E2A8-4ACA-B6D4-AC26E68F42A7}"/>
    <cellStyle name="Comma 8 4 3 3 3 3 2" xfId="51674" xr:uid="{60B84B68-B3CC-4344-81DF-B5C876336867}"/>
    <cellStyle name="Comma 8 4 3 3 3 4" xfId="36264" xr:uid="{20BE8CB7-0B1C-4749-B3ED-BDA2146ECE2D}"/>
    <cellStyle name="Comma 8 4 3 3 4" xfId="9445" xr:uid="{64C83C95-C0EC-4608-80ED-31C1E7592380}"/>
    <cellStyle name="Comma 8 4 3 3 4 2" xfId="24856" xr:uid="{EC420456-31F2-48BD-9708-A21B6015960A}"/>
    <cellStyle name="Comma 8 4 3 3 4 2 2" xfId="55680" xr:uid="{D7869269-C16F-42C8-BCE1-833E096F375C}"/>
    <cellStyle name="Comma 8 4 3 3 4 3" xfId="40270" xr:uid="{14EFDEB7-5722-4ECA-8F8A-798472EB8D6F}"/>
    <cellStyle name="Comma 8 4 3 3 5" xfId="17047" xr:uid="{87C02F6B-BD15-41A3-BD12-1E103E360240}"/>
    <cellStyle name="Comma 8 4 3 3 5 2" xfId="47871" xr:uid="{8F2BCD0D-17EF-4691-BF9D-B027F77808FD}"/>
    <cellStyle name="Comma 8 4 3 3 6" xfId="32461" xr:uid="{73A61652-7685-40C3-878D-0F7293F8412A}"/>
    <cellStyle name="Comma 8 4 3 4" xfId="2267" xr:uid="{C326EA5A-7380-4181-ABA9-7BCBEF5EB90F}"/>
    <cellStyle name="Comma 8 4 3 4 2" xfId="6070" xr:uid="{DCB4924F-452F-4342-B362-59E7F28BD4FB}"/>
    <cellStyle name="Comma 8 4 3 4 2 2" xfId="13881" xr:uid="{6917CC60-5DCB-4CA3-8C02-16326B1CF493}"/>
    <cellStyle name="Comma 8 4 3 4 2 2 2" xfId="29292" xr:uid="{0953CE0C-D616-48F4-9F19-22CB6115682C}"/>
    <cellStyle name="Comma 8 4 3 4 2 2 2 2" xfId="60116" xr:uid="{6A7F2976-1AD3-4032-B86D-F533C7DC201E}"/>
    <cellStyle name="Comma 8 4 3 4 2 2 3" xfId="44706" xr:uid="{D8CD4084-C39A-4118-9484-CE35702CC52F}"/>
    <cellStyle name="Comma 8 4 3 4 2 3" xfId="21483" xr:uid="{F487CDAF-3123-4712-94E9-93A8D4D88174}"/>
    <cellStyle name="Comma 8 4 3 4 2 3 2" xfId="52307" xr:uid="{2E7AE5B9-2283-4E80-8E10-182B33E1CA3A}"/>
    <cellStyle name="Comma 8 4 3 4 2 4" xfId="36897" xr:uid="{318A8728-01D2-467B-BA60-AC8CAB6E1FB5}"/>
    <cellStyle name="Comma 8 4 3 4 3" xfId="10078" xr:uid="{FEAF0ACD-3088-4E69-8DF9-5FA223056490}"/>
    <cellStyle name="Comma 8 4 3 4 3 2" xfId="25489" xr:uid="{CCCFFFE5-F931-4A6C-A257-D38BDB553D80}"/>
    <cellStyle name="Comma 8 4 3 4 3 2 2" xfId="56313" xr:uid="{CA65B3C6-9CFF-46A9-988E-15556705838B}"/>
    <cellStyle name="Comma 8 4 3 4 3 3" xfId="40903" xr:uid="{A06BAF35-0E2F-4971-9A72-F14EC0B059C8}"/>
    <cellStyle name="Comma 8 4 3 4 4" xfId="17680" xr:uid="{D36750F5-71E5-4E03-A777-7E9F8A2AB4FE}"/>
    <cellStyle name="Comma 8 4 3 4 4 2" xfId="48504" xr:uid="{6FFFA446-AB91-444C-8199-651DC6C1239E}"/>
    <cellStyle name="Comma 8 4 3 4 5" xfId="33094" xr:uid="{316CB7FA-10E1-48D8-99D1-D637B571C5D1}"/>
    <cellStyle name="Comma 8 4 3 5" xfId="4171" xr:uid="{45673415-DA0F-443D-900A-55948113B8A8}"/>
    <cellStyle name="Comma 8 4 3 5 2" xfId="11982" xr:uid="{16007B8B-BC60-4668-93B5-55B62377B6A2}"/>
    <cellStyle name="Comma 8 4 3 5 2 2" xfId="27393" xr:uid="{2C907EE6-73E9-4F70-B3FA-CDA2D4767F5C}"/>
    <cellStyle name="Comma 8 4 3 5 2 2 2" xfId="58217" xr:uid="{D380FBF8-61EF-4099-9488-FDDE1C617B13}"/>
    <cellStyle name="Comma 8 4 3 5 2 3" xfId="42807" xr:uid="{A90E5C00-FAED-475B-AC8C-848412020CA2}"/>
    <cellStyle name="Comma 8 4 3 5 3" xfId="19584" xr:uid="{F82D104F-C36E-4802-8A1D-18F9777C8895}"/>
    <cellStyle name="Comma 8 4 3 5 3 2" xfId="50408" xr:uid="{9371DEE6-86E8-42DE-A10A-3F4674200181}"/>
    <cellStyle name="Comma 8 4 3 5 4" xfId="34998" xr:uid="{56D6655C-945A-400B-8A9A-A3B0650F1F8D}"/>
    <cellStyle name="Comma 8 4 3 6" xfId="8179" xr:uid="{D42E3873-C8B1-417D-8B50-A0D95D8113E6}"/>
    <cellStyle name="Comma 8 4 3 6 2" xfId="23590" xr:uid="{ECFB37C1-14BF-459C-B9E4-EAE6D5DC4938}"/>
    <cellStyle name="Comma 8 4 3 6 2 2" xfId="54414" xr:uid="{223616D1-74F2-4C1F-95AB-A5344F8D41F6}"/>
    <cellStyle name="Comma 8 4 3 6 3" xfId="39004" xr:uid="{8B295ED2-4441-4D28-85F4-CF02CD220C67}"/>
    <cellStyle name="Comma 8 4 3 7" xfId="15781" xr:uid="{3F7C7D80-5F04-4071-8161-916E53CDE9C9}"/>
    <cellStyle name="Comma 8 4 3 7 2" xfId="46605" xr:uid="{CFE3D91F-D9FA-4D4E-BDD9-BB421757BFF2}"/>
    <cellStyle name="Comma 8 4 3 8" xfId="31195" xr:uid="{B9DB2AB3-1B4D-4836-B72C-AA5EA0FB168E}"/>
    <cellStyle name="Comma 8 4 4" xfId="788" xr:uid="{E9903BB9-D7B5-4E55-8050-E30075862590}"/>
    <cellStyle name="Comma 8 4 4 2" xfId="2687" xr:uid="{02D6A90B-70D6-48AF-A5F3-A61BC4890AE7}"/>
    <cellStyle name="Comma 8 4 4 2 2" xfId="6490" xr:uid="{01459B4F-BB75-47E1-B8CB-AAB24D5C9B01}"/>
    <cellStyle name="Comma 8 4 4 2 2 2" xfId="14301" xr:uid="{79FD4B9B-335C-4A86-8532-1AB36BFA479A}"/>
    <cellStyle name="Comma 8 4 4 2 2 2 2" xfId="29712" xr:uid="{294AFEFD-63B8-4976-8D18-549A8AAA7137}"/>
    <cellStyle name="Comma 8 4 4 2 2 2 2 2" xfId="60536" xr:uid="{0AEBB48B-844C-4AC0-978B-83C6B3406D95}"/>
    <cellStyle name="Comma 8 4 4 2 2 2 3" xfId="45126" xr:uid="{3EA62DA4-C726-4844-94C0-2160391250B3}"/>
    <cellStyle name="Comma 8 4 4 2 2 3" xfId="21903" xr:uid="{EB9032A0-BF49-4DCB-B0EB-3F3F8F90B28F}"/>
    <cellStyle name="Comma 8 4 4 2 2 3 2" xfId="52727" xr:uid="{F58477E3-181F-4976-8288-E5044E330305}"/>
    <cellStyle name="Comma 8 4 4 2 2 4" xfId="37317" xr:uid="{9FFF8EE2-A3EE-4E27-9D11-5C36442FABA7}"/>
    <cellStyle name="Comma 8 4 4 2 3" xfId="10498" xr:uid="{5DDF713B-D80A-4B6F-9900-2C5794B0AC5D}"/>
    <cellStyle name="Comma 8 4 4 2 3 2" xfId="25909" xr:uid="{659FEE17-01CE-49E1-B55D-DEC0F789A88C}"/>
    <cellStyle name="Comma 8 4 4 2 3 2 2" xfId="56733" xr:uid="{01BFACFC-C014-4C74-9E48-A6048A693944}"/>
    <cellStyle name="Comma 8 4 4 2 3 3" xfId="41323" xr:uid="{60035A27-4B73-4615-9006-D033FB873828}"/>
    <cellStyle name="Comma 8 4 4 2 4" xfId="18100" xr:uid="{7C56476E-7BCE-454F-8B88-9927762E56B7}"/>
    <cellStyle name="Comma 8 4 4 2 4 2" xfId="48924" xr:uid="{C2FACB20-35F3-4716-BB6D-5E8A4A3AE996}"/>
    <cellStyle name="Comma 8 4 4 2 5" xfId="33514" xr:uid="{EA3D19E7-CC29-47B6-AECF-716D6E5A0A2E}"/>
    <cellStyle name="Comma 8 4 4 3" xfId="4591" xr:uid="{8F12E5E5-AA58-4904-B61D-C1D37EE413A9}"/>
    <cellStyle name="Comma 8 4 4 3 2" xfId="12402" xr:uid="{5182C472-5D3F-4897-B7DD-DE2A5D1B4AB0}"/>
    <cellStyle name="Comma 8 4 4 3 2 2" xfId="27813" xr:uid="{004D296E-6BC0-41B5-A0C4-6B5AE7119DA5}"/>
    <cellStyle name="Comma 8 4 4 3 2 2 2" xfId="58637" xr:uid="{7BFE1761-C2D6-4721-9ECD-584F76AA731A}"/>
    <cellStyle name="Comma 8 4 4 3 2 3" xfId="43227" xr:uid="{83F41650-837B-4088-895C-E073E8DF2D91}"/>
    <cellStyle name="Comma 8 4 4 3 3" xfId="20004" xr:uid="{EE7CF223-7222-4704-BEF7-EECEE2DE421D}"/>
    <cellStyle name="Comma 8 4 4 3 3 2" xfId="50828" xr:uid="{F2060343-6D46-49A4-A1A7-9A6A4BF7A13F}"/>
    <cellStyle name="Comma 8 4 4 3 4" xfId="35418" xr:uid="{54CCC884-5F09-4ED0-B26B-38FB7260555B}"/>
    <cellStyle name="Comma 8 4 4 4" xfId="8599" xr:uid="{0B40F8C6-444D-4453-9964-C3ADBBAB0085}"/>
    <cellStyle name="Comma 8 4 4 4 2" xfId="24010" xr:uid="{79793676-E7E9-4EDF-A6F1-633FE1936132}"/>
    <cellStyle name="Comma 8 4 4 4 2 2" xfId="54834" xr:uid="{EACDE4CE-4CA7-4EBA-ADA4-33873FADF059}"/>
    <cellStyle name="Comma 8 4 4 4 3" xfId="39424" xr:uid="{5B46D66D-15E5-492E-9BFB-42A738368ED2}"/>
    <cellStyle name="Comma 8 4 4 5" xfId="16201" xr:uid="{5F2F31EB-BAE0-47E3-8529-42980B154571}"/>
    <cellStyle name="Comma 8 4 4 5 2" xfId="47025" xr:uid="{CB06131B-FF57-4EE8-8426-FCFE7FDD3511}"/>
    <cellStyle name="Comma 8 4 4 6" xfId="31615" xr:uid="{1E8C564E-2FC8-4C8D-AF7C-48C7B36A835E}"/>
    <cellStyle name="Comma 8 4 5" xfId="1421" xr:uid="{DEEFB0EF-8D28-4174-90FB-488C2F6838A9}"/>
    <cellStyle name="Comma 8 4 5 2" xfId="3320" xr:uid="{B4BC2230-B5D3-42CC-9099-FEDBF33BB0CC}"/>
    <cellStyle name="Comma 8 4 5 2 2" xfId="7123" xr:uid="{18B89683-3A0D-44BB-BC3C-22B8F8A992CA}"/>
    <cellStyle name="Comma 8 4 5 2 2 2" xfId="14934" xr:uid="{941D8D4C-FA54-4098-A0BE-D5442C0910D2}"/>
    <cellStyle name="Comma 8 4 5 2 2 2 2" xfId="30345" xr:uid="{45D93BCB-7D4F-4A05-A5EC-D9A255519F28}"/>
    <cellStyle name="Comma 8 4 5 2 2 2 2 2" xfId="61169" xr:uid="{A4DD9F61-4481-43DE-9DBD-A3F801E7723F}"/>
    <cellStyle name="Comma 8 4 5 2 2 2 3" xfId="45759" xr:uid="{2CA15355-174E-4561-BE70-D87A423D9540}"/>
    <cellStyle name="Comma 8 4 5 2 2 3" xfId="22536" xr:uid="{802D4FBB-B3B7-4838-B673-CC27284C2A0A}"/>
    <cellStyle name="Comma 8 4 5 2 2 3 2" xfId="53360" xr:uid="{25C24DEA-D11B-4B06-8726-6B3E3F03BE10}"/>
    <cellStyle name="Comma 8 4 5 2 2 4" xfId="37950" xr:uid="{5E7CC09B-7310-4801-9508-2D866EF4B42F}"/>
    <cellStyle name="Comma 8 4 5 2 3" xfId="11131" xr:uid="{DC01E179-A242-4A91-BDE7-B8572CCAAFB2}"/>
    <cellStyle name="Comma 8 4 5 2 3 2" xfId="26542" xr:uid="{91E4AB8A-FEE6-4C7C-AA1B-6C5D857506DD}"/>
    <cellStyle name="Comma 8 4 5 2 3 2 2" xfId="57366" xr:uid="{BF855A84-1346-499C-B815-C199434E18BA}"/>
    <cellStyle name="Comma 8 4 5 2 3 3" xfId="41956" xr:uid="{A0D5E308-F4C5-4771-A836-5C472D47F3BD}"/>
    <cellStyle name="Comma 8 4 5 2 4" xfId="18733" xr:uid="{6BF35520-5203-4D06-ADFC-41826054D946}"/>
    <cellStyle name="Comma 8 4 5 2 4 2" xfId="49557" xr:uid="{31211612-1418-433C-A48B-132AF9A0D5A8}"/>
    <cellStyle name="Comma 8 4 5 2 5" xfId="34147" xr:uid="{9CC6C25A-BE05-4731-A569-9C5895117A57}"/>
    <cellStyle name="Comma 8 4 5 3" xfId="5224" xr:uid="{02BF61CC-B1BE-4D22-AE91-62F863F68748}"/>
    <cellStyle name="Comma 8 4 5 3 2" xfId="13035" xr:uid="{056CDEBB-4357-4DB8-B186-AAF691E94EFC}"/>
    <cellStyle name="Comma 8 4 5 3 2 2" xfId="28446" xr:uid="{BF557F1C-3BDF-4742-951D-F8349A4887C0}"/>
    <cellStyle name="Comma 8 4 5 3 2 2 2" xfId="59270" xr:uid="{07286091-1953-4978-A97A-D92C7472439D}"/>
    <cellStyle name="Comma 8 4 5 3 2 3" xfId="43860" xr:uid="{088471EC-B3B8-4A93-B177-3E6182DF47DB}"/>
    <cellStyle name="Comma 8 4 5 3 3" xfId="20637" xr:uid="{A0E2093B-0692-4988-A19D-2E00AA0ACB69}"/>
    <cellStyle name="Comma 8 4 5 3 3 2" xfId="51461" xr:uid="{4A119B2B-1332-4081-896D-DD4D7B03E0B9}"/>
    <cellStyle name="Comma 8 4 5 3 4" xfId="36051" xr:uid="{B0274E80-C4B0-439E-921F-028758C5662C}"/>
    <cellStyle name="Comma 8 4 5 4" xfId="9232" xr:uid="{805754AD-C8F5-40C8-BFE6-A0305E09C16C}"/>
    <cellStyle name="Comma 8 4 5 4 2" xfId="24643" xr:uid="{6ECB146F-490A-4BDF-8FCE-A9DFDFBB1040}"/>
    <cellStyle name="Comma 8 4 5 4 2 2" xfId="55467" xr:uid="{38B3A959-ABF9-405B-AF02-A8CFD4F6DBDD}"/>
    <cellStyle name="Comma 8 4 5 4 3" xfId="40057" xr:uid="{05D9A224-47DB-4ADE-B937-E514807C8228}"/>
    <cellStyle name="Comma 8 4 5 5" xfId="16834" xr:uid="{A513552C-BE49-40C1-8CFF-665F0D7DB3E7}"/>
    <cellStyle name="Comma 8 4 5 5 2" xfId="47658" xr:uid="{0604031D-23CD-4CA0-9D80-002126F5C10A}"/>
    <cellStyle name="Comma 8 4 5 6" xfId="32248" xr:uid="{2B8C5D07-2A38-44CD-B906-B446DA6DCD6E}"/>
    <cellStyle name="Comma 8 4 6" xfId="2054" xr:uid="{8E89428C-DFFF-4367-9F69-EA17ABA56140}"/>
    <cellStyle name="Comma 8 4 6 2" xfId="5857" xr:uid="{A716232C-B5F5-433B-83CA-4EFC26801D77}"/>
    <cellStyle name="Comma 8 4 6 2 2" xfId="13668" xr:uid="{09F9F64A-A0AA-459C-8B80-E462DC3CCCA0}"/>
    <cellStyle name="Comma 8 4 6 2 2 2" xfId="29079" xr:uid="{8C46D480-D6EB-4A0F-9DC6-980B83F12852}"/>
    <cellStyle name="Comma 8 4 6 2 2 2 2" xfId="59903" xr:uid="{ABE85ED1-D934-455A-9533-7AF586862FC5}"/>
    <cellStyle name="Comma 8 4 6 2 2 3" xfId="44493" xr:uid="{97CC8134-CB4D-4990-B55A-AD581C5E831F}"/>
    <cellStyle name="Comma 8 4 6 2 3" xfId="21270" xr:uid="{B271DA34-ABDA-49B8-B332-F3C82EFE909C}"/>
    <cellStyle name="Comma 8 4 6 2 3 2" xfId="52094" xr:uid="{831A1E5E-269A-462A-B863-E7BB2A2F229C}"/>
    <cellStyle name="Comma 8 4 6 2 4" xfId="36684" xr:uid="{D57E1BF2-7D71-4333-88F8-9DC7C00E56F0}"/>
    <cellStyle name="Comma 8 4 6 3" xfId="9865" xr:uid="{1CD85F1F-40FC-4519-9F1C-678444C6D893}"/>
    <cellStyle name="Comma 8 4 6 3 2" xfId="25276" xr:uid="{15E13B63-8660-4621-B82F-C5F24254DCA1}"/>
    <cellStyle name="Comma 8 4 6 3 2 2" xfId="56100" xr:uid="{1074BBA0-517C-4842-A5DD-335ADEE02250}"/>
    <cellStyle name="Comma 8 4 6 3 3" xfId="40690" xr:uid="{B0173DEA-05D8-4725-8CAD-389F069F725F}"/>
    <cellStyle name="Comma 8 4 6 4" xfId="17467" xr:uid="{4BAEBE39-9DCA-4EF3-AC53-683D4BEF9CF1}"/>
    <cellStyle name="Comma 8 4 6 4 2" xfId="48291" xr:uid="{7FFFA989-D17A-45B7-917F-6A478C819C5A}"/>
    <cellStyle name="Comma 8 4 6 5" xfId="32881" xr:uid="{D30FC872-CD46-46B6-BA0A-BED8567AC30B}"/>
    <cellStyle name="Comma 8 4 7" xfId="3958" xr:uid="{64526846-BD30-4016-AFFE-8FF4596908B1}"/>
    <cellStyle name="Comma 8 4 7 2" xfId="11769" xr:uid="{E1EEEC6E-E056-44F3-A6C4-ECA5C85D4292}"/>
    <cellStyle name="Comma 8 4 7 2 2" xfId="27180" xr:uid="{C22AA9D3-C5B5-40C3-AE02-3623BB46544B}"/>
    <cellStyle name="Comma 8 4 7 2 2 2" xfId="58004" xr:uid="{35C87BCB-9E4B-42CC-8968-B820F3281029}"/>
    <cellStyle name="Comma 8 4 7 2 3" xfId="42594" xr:uid="{77F562CB-F4B4-4AC3-BB42-44E05AD4B6FE}"/>
    <cellStyle name="Comma 8 4 7 3" xfId="19371" xr:uid="{537C2AD0-4D1B-4066-A5C9-D33A3F1C622C}"/>
    <cellStyle name="Comma 8 4 7 3 2" xfId="50195" xr:uid="{6A345F37-1AAB-42B2-85CA-6E557738F70B}"/>
    <cellStyle name="Comma 8 4 7 4" xfId="34785" xr:uid="{98CF3BD0-83F9-4926-8482-A5586556D6B3}"/>
    <cellStyle name="Comma 8 4 8" xfId="7966" xr:uid="{CA69FE3E-1EB6-4734-8EC8-25B2DB7BFB75}"/>
    <cellStyle name="Comma 8 4 8 2" xfId="23377" xr:uid="{221B00CC-0A1D-452E-B12A-3CDCB15686E4}"/>
    <cellStyle name="Comma 8 4 8 2 2" xfId="54201" xr:uid="{A49046A1-EA4C-40E4-AF88-D257F312A4C6}"/>
    <cellStyle name="Comma 8 4 8 3" xfId="38791" xr:uid="{9575A3D8-E8C4-4827-9D16-C98D02586A50}"/>
    <cellStyle name="Comma 8 4 9" xfId="7757" xr:uid="{A6A10329-7B20-4ECA-83AD-BFE919F2531A}"/>
    <cellStyle name="Comma 8 4 9 2" xfId="23168" xr:uid="{68BECC32-2FD9-4DCE-B8E4-0ECC0A998907}"/>
    <cellStyle name="Comma 8 4 9 2 2" xfId="53992" xr:uid="{61410DEB-BB26-46F2-991A-08226F9CC9D0}"/>
    <cellStyle name="Comma 8 4 9 3" xfId="38582" xr:uid="{384A61BF-D73A-4558-B611-2A434E008168}"/>
    <cellStyle name="Comma 8 5" xfId="532" xr:uid="{9B54BC90-0EC1-46AA-8006-4747CEC21D10}"/>
    <cellStyle name="Comma 8 5 2" xfId="1165" xr:uid="{5A653C8F-519A-4003-A351-CB74FF71B9D3}"/>
    <cellStyle name="Comma 8 5 2 2" xfId="3064" xr:uid="{4A6D78E4-3C9C-43F2-9121-7EB26A468BA8}"/>
    <cellStyle name="Comma 8 5 2 2 2" xfId="6867" xr:uid="{7AE5DD0B-AD55-4E8E-B5EF-A8AF29FB615A}"/>
    <cellStyle name="Comma 8 5 2 2 2 2" xfId="14678" xr:uid="{B5BB7FFC-F5B3-4572-9E0C-7262D46AA101}"/>
    <cellStyle name="Comma 8 5 2 2 2 2 2" xfId="30089" xr:uid="{774C8C2B-FC85-41A3-9517-A8F1084EB7B8}"/>
    <cellStyle name="Comma 8 5 2 2 2 2 2 2" xfId="60913" xr:uid="{48D938D0-BD64-43C0-97FE-618645A71ED0}"/>
    <cellStyle name="Comma 8 5 2 2 2 2 3" xfId="45503" xr:uid="{D417D31A-B463-47FA-A1B7-6FFFABBDAA76}"/>
    <cellStyle name="Comma 8 5 2 2 2 3" xfId="22280" xr:uid="{8CF7B102-E550-437F-8145-B00222818540}"/>
    <cellStyle name="Comma 8 5 2 2 2 3 2" xfId="53104" xr:uid="{CBF2A3C0-FAF6-4483-BEB0-ECBE66393C32}"/>
    <cellStyle name="Comma 8 5 2 2 2 4" xfId="37694" xr:uid="{E630303A-AD05-4850-BC9D-57A533082176}"/>
    <cellStyle name="Comma 8 5 2 2 3" xfId="10875" xr:uid="{3B25B83D-B77A-4A33-806C-E61B661787FA}"/>
    <cellStyle name="Comma 8 5 2 2 3 2" xfId="26286" xr:uid="{4D4ACD0C-F868-4888-AF2A-0873ABFAE085}"/>
    <cellStyle name="Comma 8 5 2 2 3 2 2" xfId="57110" xr:uid="{FD40BF07-4139-4522-A262-7AC311DEE0EC}"/>
    <cellStyle name="Comma 8 5 2 2 3 3" xfId="41700" xr:uid="{A0481D6A-3245-48B6-8994-7024E2F5533F}"/>
    <cellStyle name="Comma 8 5 2 2 4" xfId="18477" xr:uid="{41F6B991-2A81-410B-A3C5-7B14C593DA44}"/>
    <cellStyle name="Comma 8 5 2 2 4 2" xfId="49301" xr:uid="{BFDD3068-26DB-4C74-87C7-0AC9DB571D96}"/>
    <cellStyle name="Comma 8 5 2 2 5" xfId="33891" xr:uid="{BF6CEACF-E31C-4027-8870-F6042B26A8C7}"/>
    <cellStyle name="Comma 8 5 2 3" xfId="4968" xr:uid="{ED27B6E0-B4D1-4B29-8C47-7AA70EA23149}"/>
    <cellStyle name="Comma 8 5 2 3 2" xfId="12779" xr:uid="{29AB4AE6-F451-4CA6-980D-A7810DB0CB80}"/>
    <cellStyle name="Comma 8 5 2 3 2 2" xfId="28190" xr:uid="{2F26C369-2FF2-4ABF-AE38-221BE883B2B0}"/>
    <cellStyle name="Comma 8 5 2 3 2 2 2" xfId="59014" xr:uid="{B2BC3136-C355-4FE8-A578-8E1970DCC44F}"/>
    <cellStyle name="Comma 8 5 2 3 2 3" xfId="43604" xr:uid="{08710988-DDF0-42FD-A2E9-502334433404}"/>
    <cellStyle name="Comma 8 5 2 3 3" xfId="20381" xr:uid="{8CBF2753-AAA5-418B-8C2D-E782849A7A3D}"/>
    <cellStyle name="Comma 8 5 2 3 3 2" xfId="51205" xr:uid="{09471C5C-3EF3-43AF-99E6-5377E2A0D392}"/>
    <cellStyle name="Comma 8 5 2 3 4" xfId="35795" xr:uid="{F506BDAB-BE5E-4A9B-B441-6AF92BB46755}"/>
    <cellStyle name="Comma 8 5 2 4" xfId="8976" xr:uid="{CA00FC41-DC28-49AE-B0F7-497CCD0FEE02}"/>
    <cellStyle name="Comma 8 5 2 4 2" xfId="24387" xr:uid="{0B5F5BB2-47DA-40D9-9228-C0352374355F}"/>
    <cellStyle name="Comma 8 5 2 4 2 2" xfId="55211" xr:uid="{386592E7-35E1-48AA-9A39-DFFA1FCBD316}"/>
    <cellStyle name="Comma 8 5 2 4 3" xfId="39801" xr:uid="{081E2B52-AB75-44C2-9945-183EF78F17F8}"/>
    <cellStyle name="Comma 8 5 2 5" xfId="16578" xr:uid="{E765199E-961E-42EA-9221-7E3750AF4A0B}"/>
    <cellStyle name="Comma 8 5 2 5 2" xfId="47402" xr:uid="{E45F30B5-E100-4093-A286-82CB0094AEB6}"/>
    <cellStyle name="Comma 8 5 2 6" xfId="31992" xr:uid="{ED27B622-C783-4065-A976-CFE2CFB679BA}"/>
    <cellStyle name="Comma 8 5 3" xfId="1798" xr:uid="{FF63AEDC-373F-4C71-BFD5-86EBFAE976B9}"/>
    <cellStyle name="Comma 8 5 3 2" xfId="3697" xr:uid="{7A5F014C-5D20-426E-97A6-C3CE961D328D}"/>
    <cellStyle name="Comma 8 5 3 2 2" xfId="7500" xr:uid="{6158ADFC-A147-493E-9BE6-C7B29DA86271}"/>
    <cellStyle name="Comma 8 5 3 2 2 2" xfId="15311" xr:uid="{AEC16771-6A38-453E-A413-540AA0F9F9EF}"/>
    <cellStyle name="Comma 8 5 3 2 2 2 2" xfId="30722" xr:uid="{2721241C-D95C-4AB8-A5DF-B81B85DD5231}"/>
    <cellStyle name="Comma 8 5 3 2 2 2 2 2" xfId="61546" xr:uid="{1A8AF36E-5DC1-49BA-BD7F-0868B26824E9}"/>
    <cellStyle name="Comma 8 5 3 2 2 2 3" xfId="46136" xr:uid="{2BE63B04-F7EE-4FB9-AF90-AD13CEC87BB3}"/>
    <cellStyle name="Comma 8 5 3 2 2 3" xfId="22913" xr:uid="{8995CCB4-20C8-4A9F-9E0D-BCE9A25A4F16}"/>
    <cellStyle name="Comma 8 5 3 2 2 3 2" xfId="53737" xr:uid="{8AAC2991-FEF0-4B45-9318-4889E86D0511}"/>
    <cellStyle name="Comma 8 5 3 2 2 4" xfId="38327" xr:uid="{2659E137-7E67-47C0-8F1B-F39D687D894C}"/>
    <cellStyle name="Comma 8 5 3 2 3" xfId="11508" xr:uid="{5B77C47E-334C-4F36-BAC0-87A22A014748}"/>
    <cellStyle name="Comma 8 5 3 2 3 2" xfId="26919" xr:uid="{177602B1-A938-445C-B032-3D7B2995E3AF}"/>
    <cellStyle name="Comma 8 5 3 2 3 2 2" xfId="57743" xr:uid="{6B615B16-3CB3-45CD-B908-BE665B69B2AA}"/>
    <cellStyle name="Comma 8 5 3 2 3 3" xfId="42333" xr:uid="{0E773744-EAF2-4BE4-A86E-EE935C3F6988}"/>
    <cellStyle name="Comma 8 5 3 2 4" xfId="19110" xr:uid="{D9F2E366-67E4-419A-AECF-D7F28E8F961E}"/>
    <cellStyle name="Comma 8 5 3 2 4 2" xfId="49934" xr:uid="{1FA0408D-B129-4258-ABB9-98ADBE678C78}"/>
    <cellStyle name="Comma 8 5 3 2 5" xfId="34524" xr:uid="{55068AB1-44C7-4C75-B8F6-BFFF3C8FC168}"/>
    <cellStyle name="Comma 8 5 3 3" xfId="5601" xr:uid="{93EEEBA1-3456-4995-8157-57644B44135B}"/>
    <cellStyle name="Comma 8 5 3 3 2" xfId="13412" xr:uid="{BBAC5D5E-A843-4AFB-803F-EB044F599EBC}"/>
    <cellStyle name="Comma 8 5 3 3 2 2" xfId="28823" xr:uid="{3F2247F3-B653-4E2B-A4BD-42BB76F55F4F}"/>
    <cellStyle name="Comma 8 5 3 3 2 2 2" xfId="59647" xr:uid="{DF0F6ACE-07DC-46D0-B58B-A48611C4ED13}"/>
    <cellStyle name="Comma 8 5 3 3 2 3" xfId="44237" xr:uid="{8410EFB1-64D4-49BD-AAF0-A6A4CD780652}"/>
    <cellStyle name="Comma 8 5 3 3 3" xfId="21014" xr:uid="{A8329899-4214-477A-B80F-C19107DC96BE}"/>
    <cellStyle name="Comma 8 5 3 3 3 2" xfId="51838" xr:uid="{7E76557F-D017-4C40-9608-3F6BD564BA55}"/>
    <cellStyle name="Comma 8 5 3 3 4" xfId="36428" xr:uid="{9F56504D-7F67-42EB-BBA8-EBE54DF9713D}"/>
    <cellStyle name="Comma 8 5 3 4" xfId="9609" xr:uid="{F3453808-034F-4D74-919B-E44D026B4E1B}"/>
    <cellStyle name="Comma 8 5 3 4 2" xfId="25020" xr:uid="{7AAE529B-A7F0-452B-8279-574DCD0B3BAB}"/>
    <cellStyle name="Comma 8 5 3 4 2 2" xfId="55844" xr:uid="{F47A3756-0BFC-4ABE-8614-0102BC84E217}"/>
    <cellStyle name="Comma 8 5 3 4 3" xfId="40434" xr:uid="{B0B0C938-A17B-491B-9A55-84E6694C656E}"/>
    <cellStyle name="Comma 8 5 3 5" xfId="17211" xr:uid="{356EC02F-2052-4040-96A5-59436E7E47A1}"/>
    <cellStyle name="Comma 8 5 3 5 2" xfId="48035" xr:uid="{437DE6A3-EA36-4EBD-8EF8-8C5C9ED4C65C}"/>
    <cellStyle name="Comma 8 5 3 6" xfId="32625" xr:uid="{48F905F2-1EE3-48E1-895B-6C51F7236786}"/>
    <cellStyle name="Comma 8 5 4" xfId="2431" xr:uid="{A8C952F8-1744-43DC-922E-3E76D6ED019A}"/>
    <cellStyle name="Comma 8 5 4 2" xfId="6234" xr:uid="{16DCA3F3-2B37-4A44-9400-DFB66996765A}"/>
    <cellStyle name="Comma 8 5 4 2 2" xfId="14045" xr:uid="{5C960455-2B44-47E4-B3D9-D18717DC0E43}"/>
    <cellStyle name="Comma 8 5 4 2 2 2" xfId="29456" xr:uid="{C429C6D6-2A7F-4797-B32E-C08AC3E574E3}"/>
    <cellStyle name="Comma 8 5 4 2 2 2 2" xfId="60280" xr:uid="{E5715F4B-0396-411F-8479-D580E04DD062}"/>
    <cellStyle name="Comma 8 5 4 2 2 3" xfId="44870" xr:uid="{3F8D7E55-C22E-4ACB-AA02-22AD7D8D70C9}"/>
    <cellStyle name="Comma 8 5 4 2 3" xfId="21647" xr:uid="{6FA62EC8-5921-4D47-84B6-EC790BC36FF1}"/>
    <cellStyle name="Comma 8 5 4 2 3 2" xfId="52471" xr:uid="{78CA1EF7-8165-4DF1-88A5-0392DF314435}"/>
    <cellStyle name="Comma 8 5 4 2 4" xfId="37061" xr:uid="{B1DB7FDE-FC88-4FEB-8E24-5A02B7678F2F}"/>
    <cellStyle name="Comma 8 5 4 3" xfId="10242" xr:uid="{D7EEAB03-7C44-4884-9507-CAF04ADFE518}"/>
    <cellStyle name="Comma 8 5 4 3 2" xfId="25653" xr:uid="{71B086FD-E951-4D67-8D7A-11E3970C711D}"/>
    <cellStyle name="Comma 8 5 4 3 2 2" xfId="56477" xr:uid="{77551CEA-F210-4D9A-BB0E-04A1D4538B33}"/>
    <cellStyle name="Comma 8 5 4 3 3" xfId="41067" xr:uid="{A393BF94-2AD2-44F6-98BF-122C8A7D57F9}"/>
    <cellStyle name="Comma 8 5 4 4" xfId="17844" xr:uid="{B6E63D5F-4274-482B-A51C-3B9532138AF6}"/>
    <cellStyle name="Comma 8 5 4 4 2" xfId="48668" xr:uid="{C6337F32-C421-49E2-9F71-E4652664B999}"/>
    <cellStyle name="Comma 8 5 4 5" xfId="33258" xr:uid="{B9FFCE4C-716A-430E-88F3-11404710C699}"/>
    <cellStyle name="Comma 8 5 5" xfId="4335" xr:uid="{A810F108-0C9D-42CF-A751-97213066F2C5}"/>
    <cellStyle name="Comma 8 5 5 2" xfId="12146" xr:uid="{3BD6A475-EB95-42BF-982B-E9761F01B565}"/>
    <cellStyle name="Comma 8 5 5 2 2" xfId="27557" xr:uid="{1F2EFECA-9160-45B5-BA7F-D71B22A31DB4}"/>
    <cellStyle name="Comma 8 5 5 2 2 2" xfId="58381" xr:uid="{A05FC3AF-AFBB-4AE5-886C-78400088ED4B}"/>
    <cellStyle name="Comma 8 5 5 2 3" xfId="42971" xr:uid="{DB627281-CF03-4E75-9A0E-16FBFA19AC6D}"/>
    <cellStyle name="Comma 8 5 5 3" xfId="19748" xr:uid="{3199A126-C507-409E-BB48-A5D26043FA72}"/>
    <cellStyle name="Comma 8 5 5 3 2" xfId="50572" xr:uid="{E06EB64E-FE3D-4365-8B65-B2BC10639742}"/>
    <cellStyle name="Comma 8 5 5 4" xfId="35162" xr:uid="{B9D741AC-DC49-4240-9B96-BCDDA1C86D38}"/>
    <cellStyle name="Comma 8 5 6" xfId="8343" xr:uid="{B7900390-2369-4647-88AC-7BF38002CB3B}"/>
    <cellStyle name="Comma 8 5 6 2" xfId="23754" xr:uid="{017AA893-ACDE-477F-BD21-F8F96B69CA9C}"/>
    <cellStyle name="Comma 8 5 6 2 2" xfId="54578" xr:uid="{AD03DB0F-5E85-4CD2-B647-20DD988A85FE}"/>
    <cellStyle name="Comma 8 5 6 3" xfId="39168" xr:uid="{0E11735C-AC09-4DCD-B238-D225FD62C0CC}"/>
    <cellStyle name="Comma 8 5 7" xfId="15945" xr:uid="{0D60F5B5-DBF1-4FB5-8491-1CE3874CF2D0}"/>
    <cellStyle name="Comma 8 5 7 2" xfId="46769" xr:uid="{F341BE3E-4284-4482-A9C8-E7C43D56569D}"/>
    <cellStyle name="Comma 8 5 8" xfId="31359" xr:uid="{A3510D7A-4C38-4C03-A02E-4C96D1C92B5E}"/>
    <cellStyle name="Comma 8 6" xfId="323" xr:uid="{EE54DB51-622D-4DE2-8EB6-197D23A27479}"/>
    <cellStyle name="Comma 8 6 2" xfId="956" xr:uid="{AEF3DCBA-3324-48B3-8AE3-5DEE8F2936B6}"/>
    <cellStyle name="Comma 8 6 2 2" xfId="2855" xr:uid="{82AE1897-BA5B-477F-A265-D441FD9E71D9}"/>
    <cellStyle name="Comma 8 6 2 2 2" xfId="6658" xr:uid="{84A5226A-8875-40B6-9FA4-255A740EECE2}"/>
    <cellStyle name="Comma 8 6 2 2 2 2" xfId="14469" xr:uid="{D167380E-58F3-4653-8995-B82ED12C7E22}"/>
    <cellStyle name="Comma 8 6 2 2 2 2 2" xfId="29880" xr:uid="{928D5036-0D65-4F1E-BC08-1C8034DB31C4}"/>
    <cellStyle name="Comma 8 6 2 2 2 2 2 2" xfId="60704" xr:uid="{495F95C0-DBC7-4010-923D-B3EA4F0C8A2A}"/>
    <cellStyle name="Comma 8 6 2 2 2 2 3" xfId="45294" xr:uid="{2991901A-05AD-4C50-99E0-A701D5A02666}"/>
    <cellStyle name="Comma 8 6 2 2 2 3" xfId="22071" xr:uid="{3B1BCB46-D761-4F48-88C8-1B2E9DDE0A10}"/>
    <cellStyle name="Comma 8 6 2 2 2 3 2" xfId="52895" xr:uid="{760FAFE7-1B00-4F94-9B47-C3CE9CE4A8B8}"/>
    <cellStyle name="Comma 8 6 2 2 2 4" xfId="37485" xr:uid="{389D4227-2985-4F3C-9EB4-56BDD658E350}"/>
    <cellStyle name="Comma 8 6 2 2 3" xfId="10666" xr:uid="{292E12E2-83D0-4E33-A9FA-8B0F9D560FFE}"/>
    <cellStyle name="Comma 8 6 2 2 3 2" xfId="26077" xr:uid="{9616F14E-1570-4680-B926-754B7B7E8CDE}"/>
    <cellStyle name="Comma 8 6 2 2 3 2 2" xfId="56901" xr:uid="{BE15AB2E-6F4B-435F-8F86-E1E577DA74F0}"/>
    <cellStyle name="Comma 8 6 2 2 3 3" xfId="41491" xr:uid="{02E3C270-F8E9-46AE-A124-3192EA432F0B}"/>
    <cellStyle name="Comma 8 6 2 2 4" xfId="18268" xr:uid="{A41A8402-BCE6-4B54-B69D-69F6032DA5E5}"/>
    <cellStyle name="Comma 8 6 2 2 4 2" xfId="49092" xr:uid="{38B288B8-8566-40F6-B825-22148550E602}"/>
    <cellStyle name="Comma 8 6 2 2 5" xfId="33682" xr:uid="{F2F013D5-DA82-467E-B84F-24E14A55DAEA}"/>
    <cellStyle name="Comma 8 6 2 3" xfId="4759" xr:uid="{067B444E-EA08-46F3-A431-D80EFBD20A7C}"/>
    <cellStyle name="Comma 8 6 2 3 2" xfId="12570" xr:uid="{5495DE67-1F6A-4301-B56E-7F33DFD6F98B}"/>
    <cellStyle name="Comma 8 6 2 3 2 2" xfId="27981" xr:uid="{8BE10BB2-82E6-4F98-83BF-77E7AB427F4F}"/>
    <cellStyle name="Comma 8 6 2 3 2 2 2" xfId="58805" xr:uid="{DEEE18B3-3114-41C8-94A4-E500B88D0F10}"/>
    <cellStyle name="Comma 8 6 2 3 2 3" xfId="43395" xr:uid="{472F796E-A0D8-4D0C-AAB0-C8931E811289}"/>
    <cellStyle name="Comma 8 6 2 3 3" xfId="20172" xr:uid="{DB315357-4E64-402E-85D2-70C6DBD576E3}"/>
    <cellStyle name="Comma 8 6 2 3 3 2" xfId="50996" xr:uid="{F7BA7986-0454-4A84-B533-F1631E9AE157}"/>
    <cellStyle name="Comma 8 6 2 3 4" xfId="35586" xr:uid="{438D6AAE-F859-4A4A-B45F-83F46BBFFD3E}"/>
    <cellStyle name="Comma 8 6 2 4" xfId="8767" xr:uid="{309A271C-CCBA-4A62-93F8-16F945708FF4}"/>
    <cellStyle name="Comma 8 6 2 4 2" xfId="24178" xr:uid="{D501B8B7-723C-47BE-BE72-F30F31F2B8A7}"/>
    <cellStyle name="Comma 8 6 2 4 2 2" xfId="55002" xr:uid="{79C2EEBE-B171-4D91-9467-2A1B4D9A77E0}"/>
    <cellStyle name="Comma 8 6 2 4 3" xfId="39592" xr:uid="{81AE3B02-D57D-40D8-A044-18777914A612}"/>
    <cellStyle name="Comma 8 6 2 5" xfId="16369" xr:uid="{0189FD45-7BBB-4D22-8838-8798FA114981}"/>
    <cellStyle name="Comma 8 6 2 5 2" xfId="47193" xr:uid="{CF8B9488-53FC-4921-9CA6-5D01C87D5778}"/>
    <cellStyle name="Comma 8 6 2 6" xfId="31783" xr:uid="{F66D3C1D-6BCC-44B3-B805-B75D1066FA52}"/>
    <cellStyle name="Comma 8 6 3" xfId="1589" xr:uid="{D641D80F-5E28-4559-9752-12FC503EAE4B}"/>
    <cellStyle name="Comma 8 6 3 2" xfId="3488" xr:uid="{F4C784CC-FB15-4A12-8CDE-F4B82CFDADF7}"/>
    <cellStyle name="Comma 8 6 3 2 2" xfId="7291" xr:uid="{101DA31A-557B-4EA9-84B3-AF8799783AFE}"/>
    <cellStyle name="Comma 8 6 3 2 2 2" xfId="15102" xr:uid="{B0AEAB86-B39D-49D9-89C0-197E89532ABC}"/>
    <cellStyle name="Comma 8 6 3 2 2 2 2" xfId="30513" xr:uid="{C9913834-3D0E-4531-A73A-28B99C30F243}"/>
    <cellStyle name="Comma 8 6 3 2 2 2 2 2" xfId="61337" xr:uid="{E9870CB0-27FE-4530-9CF1-AB465915050F}"/>
    <cellStyle name="Comma 8 6 3 2 2 2 3" xfId="45927" xr:uid="{22C88D0A-F366-4453-B032-C8B03D395054}"/>
    <cellStyle name="Comma 8 6 3 2 2 3" xfId="22704" xr:uid="{23B2148C-9FFB-42EB-87E9-7751D657F8C9}"/>
    <cellStyle name="Comma 8 6 3 2 2 3 2" xfId="53528" xr:uid="{0E5854FA-2463-4E0A-8ECC-0E6B206563F5}"/>
    <cellStyle name="Comma 8 6 3 2 2 4" xfId="38118" xr:uid="{98FF6AFF-68D2-4124-911C-10D189EBAC1C}"/>
    <cellStyle name="Comma 8 6 3 2 3" xfId="11299" xr:uid="{7FF547F6-5C3D-4622-A262-D78822091499}"/>
    <cellStyle name="Comma 8 6 3 2 3 2" xfId="26710" xr:uid="{68593D84-3FDD-4EB1-ACA6-AC572FEB527D}"/>
    <cellStyle name="Comma 8 6 3 2 3 2 2" xfId="57534" xr:uid="{ECFB239B-CC40-4D85-BCC0-91CC449FA1C4}"/>
    <cellStyle name="Comma 8 6 3 2 3 3" xfId="42124" xr:uid="{5A0A4884-23FF-44AA-91BE-E9878421DBF2}"/>
    <cellStyle name="Comma 8 6 3 2 4" xfId="18901" xr:uid="{93DDACEC-ECA5-448C-B6A0-57C12CC52B24}"/>
    <cellStyle name="Comma 8 6 3 2 4 2" xfId="49725" xr:uid="{BD8B8E1F-C86D-4886-9099-9EC50D48A182}"/>
    <cellStyle name="Comma 8 6 3 2 5" xfId="34315" xr:uid="{80D251B6-B3ED-4403-8C7D-E0E88A96E9FE}"/>
    <cellStyle name="Comma 8 6 3 3" xfId="5392" xr:uid="{38F59FD6-9F1E-4DB2-A7C0-8076C4B33D30}"/>
    <cellStyle name="Comma 8 6 3 3 2" xfId="13203" xr:uid="{628CA192-563F-4EFD-9EB1-9183761B8A84}"/>
    <cellStyle name="Comma 8 6 3 3 2 2" xfId="28614" xr:uid="{444F957E-2686-4D96-82B3-752B5626D76F}"/>
    <cellStyle name="Comma 8 6 3 3 2 2 2" xfId="59438" xr:uid="{2A5D792B-7CF0-4156-9730-E52A2D05A78A}"/>
    <cellStyle name="Comma 8 6 3 3 2 3" xfId="44028" xr:uid="{205AA013-9850-4171-BB1E-EB964860B134}"/>
    <cellStyle name="Comma 8 6 3 3 3" xfId="20805" xr:uid="{D5B76B73-F227-4CF6-B701-C1699958909F}"/>
    <cellStyle name="Comma 8 6 3 3 3 2" xfId="51629" xr:uid="{1CE49365-055D-42B8-BE9B-CE0D5758D3AD}"/>
    <cellStyle name="Comma 8 6 3 3 4" xfId="36219" xr:uid="{3D7107EF-F9DE-49C4-A58C-287E7F1104E8}"/>
    <cellStyle name="Comma 8 6 3 4" xfId="9400" xr:uid="{04BCE338-856B-4496-933A-9152EF84F1B5}"/>
    <cellStyle name="Comma 8 6 3 4 2" xfId="24811" xr:uid="{0E8129ED-E779-4A2B-B1CD-81019745D488}"/>
    <cellStyle name="Comma 8 6 3 4 2 2" xfId="55635" xr:uid="{42F1B670-0AD7-4B95-98F6-E671CF71F283}"/>
    <cellStyle name="Comma 8 6 3 4 3" xfId="40225" xr:uid="{29FF4E85-6481-4872-8E5E-BC5317D57393}"/>
    <cellStyle name="Comma 8 6 3 5" xfId="17002" xr:uid="{3FD02E62-2F2B-445B-B68D-EC0F473FA407}"/>
    <cellStyle name="Comma 8 6 3 5 2" xfId="47826" xr:uid="{C2D11CA5-0506-4848-B255-EBB2C3283643}"/>
    <cellStyle name="Comma 8 6 3 6" xfId="32416" xr:uid="{580248FD-2C9C-4198-8EE3-25D6C0BD5980}"/>
    <cellStyle name="Comma 8 6 4" xfId="2222" xr:uid="{642E02A4-BE75-4AAB-9A06-1D73D8415C43}"/>
    <cellStyle name="Comma 8 6 4 2" xfId="6025" xr:uid="{BF2FA039-D8BD-4457-8A78-F7D4E8A6E81C}"/>
    <cellStyle name="Comma 8 6 4 2 2" xfId="13836" xr:uid="{A469C0F2-EAC0-407A-B405-575472BB678D}"/>
    <cellStyle name="Comma 8 6 4 2 2 2" xfId="29247" xr:uid="{93A12337-07A3-4C5B-B50A-C959DE84793B}"/>
    <cellStyle name="Comma 8 6 4 2 2 2 2" xfId="60071" xr:uid="{383B5FAB-0009-4F0E-BB75-620F660CD0B3}"/>
    <cellStyle name="Comma 8 6 4 2 2 3" xfId="44661" xr:uid="{7ACBBC0F-F787-49AA-A6F5-68331B32011E}"/>
    <cellStyle name="Comma 8 6 4 2 3" xfId="21438" xr:uid="{F927532C-43D9-40FC-993F-908F51DB49AE}"/>
    <cellStyle name="Comma 8 6 4 2 3 2" xfId="52262" xr:uid="{58294B98-AD0C-45B8-A762-2BC4C6C1208D}"/>
    <cellStyle name="Comma 8 6 4 2 4" xfId="36852" xr:uid="{BD47F3CA-65AF-44F0-9752-9D715C0D99E5}"/>
    <cellStyle name="Comma 8 6 4 3" xfId="10033" xr:uid="{CD5B071E-62F1-4468-B931-CFCDB2989920}"/>
    <cellStyle name="Comma 8 6 4 3 2" xfId="25444" xr:uid="{C4B5AF9A-3B63-4E9B-B827-14E7C8CFAF4B}"/>
    <cellStyle name="Comma 8 6 4 3 2 2" xfId="56268" xr:uid="{E8CB9528-C156-4C0B-91BB-F9A45CBC1EFB}"/>
    <cellStyle name="Comma 8 6 4 3 3" xfId="40858" xr:uid="{D410FB4F-DD8D-490A-A417-638E330CC127}"/>
    <cellStyle name="Comma 8 6 4 4" xfId="17635" xr:uid="{81B967D5-4189-4802-9AB0-299D4C3EF518}"/>
    <cellStyle name="Comma 8 6 4 4 2" xfId="48459" xr:uid="{A661C1B7-3DF7-4770-9F06-F03417F08F43}"/>
    <cellStyle name="Comma 8 6 4 5" xfId="33049" xr:uid="{F21A7D06-E564-4562-8FC0-A178009D4834}"/>
    <cellStyle name="Comma 8 6 5" xfId="4126" xr:uid="{E91A2A21-3A53-4BDE-B2A1-01666ABBAA2A}"/>
    <cellStyle name="Comma 8 6 5 2" xfId="11937" xr:uid="{F9DD0EB3-2F95-415A-885F-6BB68F19CDD1}"/>
    <cellStyle name="Comma 8 6 5 2 2" xfId="27348" xr:uid="{E8BBAE3E-5255-4C23-AE0A-A1E0B87A9733}"/>
    <cellStyle name="Comma 8 6 5 2 2 2" xfId="58172" xr:uid="{F6C855D9-BFA2-4F16-A932-055CD88641AC}"/>
    <cellStyle name="Comma 8 6 5 2 3" xfId="42762" xr:uid="{90B053FC-275A-42F7-B5AA-8304334848E7}"/>
    <cellStyle name="Comma 8 6 5 3" xfId="19539" xr:uid="{18D48E4D-457E-4186-A54D-E1B06A850279}"/>
    <cellStyle name="Comma 8 6 5 3 2" xfId="50363" xr:uid="{2EFE8BC2-64C3-474B-BA86-D6C51220EA2E}"/>
    <cellStyle name="Comma 8 6 5 4" xfId="34953" xr:uid="{20CDF0CD-522B-4899-9804-35899749EAE2}"/>
    <cellStyle name="Comma 8 6 6" xfId="8134" xr:uid="{76D66659-8AF1-4C38-99CA-762A5645EF38}"/>
    <cellStyle name="Comma 8 6 6 2" xfId="23545" xr:uid="{CA5C47BA-AAA1-4A6C-86CB-B611AE398743}"/>
    <cellStyle name="Comma 8 6 6 2 2" xfId="54369" xr:uid="{1D5B1C41-E874-4B06-9CD3-2CE82BE98CBE}"/>
    <cellStyle name="Comma 8 6 6 3" xfId="38959" xr:uid="{B3034E6F-75CB-4505-9662-7183E1713647}"/>
    <cellStyle name="Comma 8 6 7" xfId="15736" xr:uid="{8DC70140-3703-41EA-B96E-09D3260DA207}"/>
    <cellStyle name="Comma 8 6 7 2" xfId="46560" xr:uid="{87B23C47-4A8F-4132-8BC7-826BC3C0DA61}"/>
    <cellStyle name="Comma 8 6 8" xfId="31150" xr:uid="{A4C809F4-AEBA-4DC1-BED8-C77CAE79B46A}"/>
    <cellStyle name="Comma 8 7" xfId="743" xr:uid="{0E7F5A02-6065-425F-86A3-B33C4B74BECB}"/>
    <cellStyle name="Comma 8 7 2" xfId="2642" xr:uid="{0BAC3248-175E-44CF-A423-243682EC8BD0}"/>
    <cellStyle name="Comma 8 7 2 2" xfId="6445" xr:uid="{E939F777-3E0E-4F34-8E91-986B90B41C3B}"/>
    <cellStyle name="Comma 8 7 2 2 2" xfId="14256" xr:uid="{3D9A33BD-F102-456B-888F-775CF8AEDBCE}"/>
    <cellStyle name="Comma 8 7 2 2 2 2" xfId="29667" xr:uid="{6AE85E55-A1CD-49CA-8392-8673C73FDD1C}"/>
    <cellStyle name="Comma 8 7 2 2 2 2 2" xfId="60491" xr:uid="{A6A72B87-70BA-473F-984C-C66FFAF955D8}"/>
    <cellStyle name="Comma 8 7 2 2 2 3" xfId="45081" xr:uid="{AA5C3DA1-7DB7-4053-8EC3-F5828E812627}"/>
    <cellStyle name="Comma 8 7 2 2 3" xfId="21858" xr:uid="{EC31A2BE-1807-4D0F-9859-A8A6F10B5F8B}"/>
    <cellStyle name="Comma 8 7 2 2 3 2" xfId="52682" xr:uid="{CCDA3552-61B0-4B45-A052-7F8E2AC09379}"/>
    <cellStyle name="Comma 8 7 2 2 4" xfId="37272" xr:uid="{CD30862E-0961-4C43-A7EF-0AC5F662D833}"/>
    <cellStyle name="Comma 8 7 2 3" xfId="10453" xr:uid="{CD0FD36F-7FC0-4A3F-A898-B2A0AD82C32F}"/>
    <cellStyle name="Comma 8 7 2 3 2" xfId="25864" xr:uid="{59618BBB-643F-4D6D-BEF0-3B7FC33FA0C4}"/>
    <cellStyle name="Comma 8 7 2 3 2 2" xfId="56688" xr:uid="{01F62E23-4E16-4406-85D2-4571F647146A}"/>
    <cellStyle name="Comma 8 7 2 3 3" xfId="41278" xr:uid="{2CFA452E-A361-497D-84D3-C90643C78799}"/>
    <cellStyle name="Comma 8 7 2 4" xfId="18055" xr:uid="{A26CA4EA-66CB-425C-A431-93C153F3DA99}"/>
    <cellStyle name="Comma 8 7 2 4 2" xfId="48879" xr:uid="{CEDD0F1F-9AEE-4661-BDF6-6EB2274440F4}"/>
    <cellStyle name="Comma 8 7 2 5" xfId="33469" xr:uid="{34DE4DFB-7F38-42E9-8BC6-89AE4654647A}"/>
    <cellStyle name="Comma 8 7 3" xfId="4546" xr:uid="{C2AF0BC4-4434-4716-964D-8E16D69D0171}"/>
    <cellStyle name="Comma 8 7 3 2" xfId="12357" xr:uid="{D4D70809-7F69-432F-8BD2-00795AAAB262}"/>
    <cellStyle name="Comma 8 7 3 2 2" xfId="27768" xr:uid="{24CB74E8-5941-42ED-91C0-1CB18A0CD964}"/>
    <cellStyle name="Comma 8 7 3 2 2 2" xfId="58592" xr:uid="{A3B3111E-45BB-494E-B49A-C2C89CD3EC79}"/>
    <cellStyle name="Comma 8 7 3 2 3" xfId="43182" xr:uid="{893BC7C0-5E08-4596-9780-476B15BF0199}"/>
    <cellStyle name="Comma 8 7 3 3" xfId="19959" xr:uid="{CB7E1E2A-1563-4923-9F40-27EA9A9FA6FA}"/>
    <cellStyle name="Comma 8 7 3 3 2" xfId="50783" xr:uid="{7B259E4A-095F-4082-9AFD-FBAA69ED7249}"/>
    <cellStyle name="Comma 8 7 3 4" xfId="35373" xr:uid="{F91121EA-D3DE-4BF0-8645-3DBB3E1F6668}"/>
    <cellStyle name="Comma 8 7 4" xfId="8554" xr:uid="{04C63D8E-B01C-426C-874C-71FD897982FC}"/>
    <cellStyle name="Comma 8 7 4 2" xfId="23965" xr:uid="{95E3F6DA-03FB-4D75-9EDC-7F7DA99A2F28}"/>
    <cellStyle name="Comma 8 7 4 2 2" xfId="54789" xr:uid="{92011B0C-8669-4828-A1AC-1FAD0EA15FCB}"/>
    <cellStyle name="Comma 8 7 4 3" xfId="39379" xr:uid="{64A25D9F-2E01-4D18-B045-3109A7FFEF7D}"/>
    <cellStyle name="Comma 8 7 5" xfId="16156" xr:uid="{4E172F08-672A-41C8-995C-4C7BE60B07D0}"/>
    <cellStyle name="Comma 8 7 5 2" xfId="46980" xr:uid="{CE6219A2-5B84-41A4-91F8-60A778A1B3C8}"/>
    <cellStyle name="Comma 8 7 6" xfId="31570" xr:uid="{C3A68C3F-9FEB-44F5-93E3-5060649542CF}"/>
    <cellStyle name="Comma 8 8" xfId="1376" xr:uid="{C460B8F0-D006-4793-9A09-1E905B3D48D5}"/>
    <cellStyle name="Comma 8 8 2" xfId="3275" xr:uid="{6308BE36-906A-488F-B705-DDFDBBF58904}"/>
    <cellStyle name="Comma 8 8 2 2" xfId="7078" xr:uid="{4C4CBCA0-DC28-437A-AE85-3D0DA3415C33}"/>
    <cellStyle name="Comma 8 8 2 2 2" xfId="14889" xr:uid="{E37DE58F-3FA6-4465-A58A-ACDE45D87E06}"/>
    <cellStyle name="Comma 8 8 2 2 2 2" xfId="30300" xr:uid="{C1C23F0B-B001-4AB0-8481-1C3FC5DD13D4}"/>
    <cellStyle name="Comma 8 8 2 2 2 2 2" xfId="61124" xr:uid="{A385AABB-0F3A-4DB4-ACE1-F7C988DA4E87}"/>
    <cellStyle name="Comma 8 8 2 2 2 3" xfId="45714" xr:uid="{0D13E6BA-0263-412D-B774-40FD1AA8712C}"/>
    <cellStyle name="Comma 8 8 2 2 3" xfId="22491" xr:uid="{91325A14-D07B-40FB-8E08-19F9B4C3A35F}"/>
    <cellStyle name="Comma 8 8 2 2 3 2" xfId="53315" xr:uid="{2FD3E5CE-9450-49A6-889D-86BD7EDA858A}"/>
    <cellStyle name="Comma 8 8 2 2 4" xfId="37905" xr:uid="{1CC77B6F-1066-45E9-888B-70D536D54562}"/>
    <cellStyle name="Comma 8 8 2 3" xfId="11086" xr:uid="{F209F95E-049E-4EBC-8287-0EF8220D75E1}"/>
    <cellStyle name="Comma 8 8 2 3 2" xfId="26497" xr:uid="{39169D74-EF81-43CA-8018-E54FCF627076}"/>
    <cellStyle name="Comma 8 8 2 3 2 2" xfId="57321" xr:uid="{24FEDDB6-A301-4AC1-B639-FA23D26AD916}"/>
    <cellStyle name="Comma 8 8 2 3 3" xfId="41911" xr:uid="{0C2BCDEF-3C3A-44DB-8226-39123D5B3CF5}"/>
    <cellStyle name="Comma 8 8 2 4" xfId="18688" xr:uid="{58E03B6B-114C-46A4-A8AA-C4852CA304D4}"/>
    <cellStyle name="Comma 8 8 2 4 2" xfId="49512" xr:uid="{C4645B33-7CD3-46DF-853A-1E1E5A52BDDF}"/>
    <cellStyle name="Comma 8 8 2 5" xfId="34102" xr:uid="{3370EF69-2610-4464-B1EC-EF3F4EA6D69B}"/>
    <cellStyle name="Comma 8 8 3" xfId="5179" xr:uid="{CF01749C-38F4-43A5-80EC-61B620C779DB}"/>
    <cellStyle name="Comma 8 8 3 2" xfId="12990" xr:uid="{6F5562D0-2035-43FB-96F8-CE9DD022287E}"/>
    <cellStyle name="Comma 8 8 3 2 2" xfId="28401" xr:uid="{3BCC2109-D109-4E8A-8D05-5740FE3109FD}"/>
    <cellStyle name="Comma 8 8 3 2 2 2" xfId="59225" xr:uid="{E17CF21F-7970-44D5-A886-8661F6666D3F}"/>
    <cellStyle name="Comma 8 8 3 2 3" xfId="43815" xr:uid="{9CE4392D-1DC5-4A61-9BC2-5A4431F9DD87}"/>
    <cellStyle name="Comma 8 8 3 3" xfId="20592" xr:uid="{3EEAC4BC-D060-47C2-817A-425BD716AB1D}"/>
    <cellStyle name="Comma 8 8 3 3 2" xfId="51416" xr:uid="{2CEAE80A-0C1D-4EFF-A781-320A470E7A2A}"/>
    <cellStyle name="Comma 8 8 3 4" xfId="36006" xr:uid="{B3BE835F-962E-4732-85E0-7A8E28966756}"/>
    <cellStyle name="Comma 8 8 4" xfId="9187" xr:uid="{97434328-29BD-45B2-818E-7EBC96EF02BC}"/>
    <cellStyle name="Comma 8 8 4 2" xfId="24598" xr:uid="{BAA55027-A703-4731-9E0E-A4FF7553E1B5}"/>
    <cellStyle name="Comma 8 8 4 2 2" xfId="55422" xr:uid="{D08E3A28-EA79-484B-A13A-88281C71B3B2}"/>
    <cellStyle name="Comma 8 8 4 3" xfId="40012" xr:uid="{7446FBDB-49BB-4D47-AFCF-5FF3502714CE}"/>
    <cellStyle name="Comma 8 8 5" xfId="16789" xr:uid="{D27DA4C5-330D-4F02-B6C3-754DC0C943AC}"/>
    <cellStyle name="Comma 8 8 5 2" xfId="47613" xr:uid="{EE454618-F19D-4D02-90E4-FA19B4647918}"/>
    <cellStyle name="Comma 8 8 6" xfId="32203" xr:uid="{516F56F1-E767-4CDA-A152-714CBFF44E73}"/>
    <cellStyle name="Comma 8 9" xfId="2009" xr:uid="{6C921ECB-303C-4D88-83DF-67F89E9FC97C}"/>
    <cellStyle name="Comma 8 9 2" xfId="5812" xr:uid="{05392F2B-646E-4A9E-A57F-955DEFB6D00E}"/>
    <cellStyle name="Comma 8 9 2 2" xfId="13623" xr:uid="{9E97AE2D-E7C7-426F-8A8F-01B1BA44423C}"/>
    <cellStyle name="Comma 8 9 2 2 2" xfId="29034" xr:uid="{8C6D795C-B7C8-481E-847E-D463AF8B6A1A}"/>
    <cellStyle name="Comma 8 9 2 2 2 2" xfId="59858" xr:uid="{B15CB108-18AF-4903-A1FA-D752470763F2}"/>
    <cellStyle name="Comma 8 9 2 2 3" xfId="44448" xr:uid="{2597A0A7-12A6-4244-9231-7DC87FCD3AD1}"/>
    <cellStyle name="Comma 8 9 2 3" xfId="21225" xr:uid="{8C08DAF3-34CE-4EBA-BD9C-499721BE540E}"/>
    <cellStyle name="Comma 8 9 2 3 2" xfId="52049" xr:uid="{171605A5-DE58-4870-9FAD-C46C9E71D949}"/>
    <cellStyle name="Comma 8 9 2 4" xfId="36639" xr:uid="{A3C397E0-FE65-4D82-9C51-409FCB7F78B4}"/>
    <cellStyle name="Comma 8 9 3" xfId="9820" xr:uid="{963FFC4A-20C6-450C-A7D6-83544F9025A8}"/>
    <cellStyle name="Comma 8 9 3 2" xfId="25231" xr:uid="{FDA87B48-0F9B-48A1-8343-D435C4733CA2}"/>
    <cellStyle name="Comma 8 9 3 2 2" xfId="56055" xr:uid="{A88CF738-857E-4D03-B585-B5F01995C3B5}"/>
    <cellStyle name="Comma 8 9 3 3" xfId="40645" xr:uid="{549FCAA1-0263-4973-9A82-C3CFB3144D15}"/>
    <cellStyle name="Comma 8 9 4" xfId="17422" xr:uid="{35E2C676-04F7-42B0-A01D-E0823730E15A}"/>
    <cellStyle name="Comma 8 9 4 2" xfId="48246" xr:uid="{4F0DC041-647A-4FF7-B105-C3FFEC745017}"/>
    <cellStyle name="Comma 8 9 5" xfId="32836" xr:uid="{EE98B38D-3302-4596-8CBD-35683C81EE43}"/>
    <cellStyle name="Comma 9" xfId="129" xr:uid="{668C2E42-3890-41E2-9C5A-B3237B857833}"/>
    <cellStyle name="Comma 9 10" xfId="7941" xr:uid="{BC18F6C0-5FE0-443A-8A75-24CC493B2AE5}"/>
    <cellStyle name="Comma 9 10 2" xfId="23352" xr:uid="{86ED481D-B96A-4B10-9A96-26EAE16469B7}"/>
    <cellStyle name="Comma 9 10 2 2" xfId="54176" xr:uid="{AE9CB870-D775-4D2E-AEB8-3B8B7775F30D}"/>
    <cellStyle name="Comma 9 10 3" xfId="38766" xr:uid="{4C1D26C4-FC8C-4B9F-969C-0E857E82D291}"/>
    <cellStyle name="Comma 9 11" xfId="7732" xr:uid="{81FC9A18-638F-4147-8D79-1E53DA688290}"/>
    <cellStyle name="Comma 9 11 2" xfId="23143" xr:uid="{58614FBF-A0C6-43FA-ABBE-B724430A2B2E}"/>
    <cellStyle name="Comma 9 11 2 2" xfId="53967" xr:uid="{FD18AF27-171E-4552-82BD-5D4561EBF501}"/>
    <cellStyle name="Comma 9 11 3" xfId="38557" xr:uid="{406B6D87-95AE-46DB-AFF4-B02DA7B1BAA0}"/>
    <cellStyle name="Comma 9 12" xfId="15543" xr:uid="{2E392C56-DE27-443D-94E8-6CF60BA19422}"/>
    <cellStyle name="Comma 9 12 2" xfId="46367" xr:uid="{C7389C23-889C-4628-BE8B-E2CDB5A8A405}"/>
    <cellStyle name="Comma 9 13" xfId="30957" xr:uid="{263EB97F-D8E5-4701-98AC-0E9236F3FAD8}"/>
    <cellStyle name="Comma 9 2" xfId="254" xr:uid="{F5440675-7BA5-484B-99E1-4EDED4AD618D}"/>
    <cellStyle name="Comma 9 2 10" xfId="15668" xr:uid="{6C42FDBD-A959-42A8-8196-EBFD9BC5332C}"/>
    <cellStyle name="Comma 9 2 10 2" xfId="46492" xr:uid="{0436315C-45A5-4186-8831-19E638307560}"/>
    <cellStyle name="Comma 9 2 11" xfId="31082" xr:uid="{5B18AFB1-2058-4718-A370-4381DA857841}"/>
    <cellStyle name="Comma 9 2 2" xfId="677" xr:uid="{7ABAAC88-9A99-4614-B2A3-4CE68E612120}"/>
    <cellStyle name="Comma 9 2 2 2" xfId="1310" xr:uid="{7708B99D-01CA-47BA-95D5-B32C2760A24F}"/>
    <cellStyle name="Comma 9 2 2 2 2" xfId="3209" xr:uid="{071DCF8F-32AB-478A-A436-8641CE45DD9E}"/>
    <cellStyle name="Comma 9 2 2 2 2 2" xfId="7012" xr:uid="{FAAA39D9-5669-482A-BDD7-8F74E32EC9AB}"/>
    <cellStyle name="Comma 9 2 2 2 2 2 2" xfId="14823" xr:uid="{4D65D6AD-B846-45C5-9CA7-98C7742CD5CF}"/>
    <cellStyle name="Comma 9 2 2 2 2 2 2 2" xfId="30234" xr:uid="{FD222AB0-3F98-4AAC-8DCF-6352AD487200}"/>
    <cellStyle name="Comma 9 2 2 2 2 2 2 2 2" xfId="61058" xr:uid="{85D08B27-73A1-45D5-9C56-2AD23814DCFD}"/>
    <cellStyle name="Comma 9 2 2 2 2 2 2 3" xfId="45648" xr:uid="{8A433D22-66E3-4D26-97CA-A83F0A1A389B}"/>
    <cellStyle name="Comma 9 2 2 2 2 2 3" xfId="22425" xr:uid="{97D63F87-5127-48AA-ACA9-99EE693D6774}"/>
    <cellStyle name="Comma 9 2 2 2 2 2 3 2" xfId="53249" xr:uid="{ADD21158-3F2D-4DFD-9EF1-5047E6B7C686}"/>
    <cellStyle name="Comma 9 2 2 2 2 2 4" xfId="37839" xr:uid="{8C6860CC-9080-4E43-B5A2-76F3AFF85E93}"/>
    <cellStyle name="Comma 9 2 2 2 2 3" xfId="11020" xr:uid="{92E0534D-E50C-4289-9F2A-BE51B468304F}"/>
    <cellStyle name="Comma 9 2 2 2 2 3 2" xfId="26431" xr:uid="{EB281C5A-599D-4287-A073-95F3B880EDF8}"/>
    <cellStyle name="Comma 9 2 2 2 2 3 2 2" xfId="57255" xr:uid="{8B9EE3B8-E3AC-4820-9D7B-F615726EF1A9}"/>
    <cellStyle name="Comma 9 2 2 2 2 3 3" xfId="41845" xr:uid="{ADC9D632-7B41-4686-8B26-2D2EFE8A399A}"/>
    <cellStyle name="Comma 9 2 2 2 2 4" xfId="18622" xr:uid="{FE9C68D0-9304-41E6-9FD9-DB46692C1077}"/>
    <cellStyle name="Comma 9 2 2 2 2 4 2" xfId="49446" xr:uid="{34248F54-5ACA-4222-B313-5CA89B92627B}"/>
    <cellStyle name="Comma 9 2 2 2 2 5" xfId="34036" xr:uid="{B6BCD037-989E-44DC-8206-A67E31D989EC}"/>
    <cellStyle name="Comma 9 2 2 2 3" xfId="5113" xr:uid="{EB8FE309-C5A3-43ED-B54C-A58F15BF0B8A}"/>
    <cellStyle name="Comma 9 2 2 2 3 2" xfId="12924" xr:uid="{98D4712D-7FEA-480F-968E-972305D8E94F}"/>
    <cellStyle name="Comma 9 2 2 2 3 2 2" xfId="28335" xr:uid="{6821F7D4-F890-4D81-8789-B33D5122432C}"/>
    <cellStyle name="Comma 9 2 2 2 3 2 2 2" xfId="59159" xr:uid="{EF52E24A-A811-4621-A50C-21B3FFA56A98}"/>
    <cellStyle name="Comma 9 2 2 2 3 2 3" xfId="43749" xr:uid="{36E36869-37DA-4BC6-8EA8-E1B4F20B7B17}"/>
    <cellStyle name="Comma 9 2 2 2 3 3" xfId="20526" xr:uid="{26354B6F-1BBA-4085-9975-82A33729846C}"/>
    <cellStyle name="Comma 9 2 2 2 3 3 2" xfId="51350" xr:uid="{6EA63822-570A-47B2-BA48-124E35909882}"/>
    <cellStyle name="Comma 9 2 2 2 3 4" xfId="35940" xr:uid="{24602AC6-CBC3-43A0-9A91-5EBDC486DA2B}"/>
    <cellStyle name="Comma 9 2 2 2 4" xfId="9121" xr:uid="{8830727E-DB0A-478B-A6B4-92C182865FA0}"/>
    <cellStyle name="Comma 9 2 2 2 4 2" xfId="24532" xr:uid="{DEF2964C-734A-44B1-A9D8-4CFCDAE23B40}"/>
    <cellStyle name="Comma 9 2 2 2 4 2 2" xfId="55356" xr:uid="{427EBFF5-9B6A-4022-AE1C-4A85361C56EA}"/>
    <cellStyle name="Comma 9 2 2 2 4 3" xfId="39946" xr:uid="{ACED69B6-761D-4C40-96E8-AF96C2E9935E}"/>
    <cellStyle name="Comma 9 2 2 2 5" xfId="16723" xr:uid="{5756F2A3-242D-456C-96F6-4635089764BC}"/>
    <cellStyle name="Comma 9 2 2 2 5 2" xfId="47547" xr:uid="{9D24610D-AF9E-4970-8633-780A2F9FFC7A}"/>
    <cellStyle name="Comma 9 2 2 2 6" xfId="32137" xr:uid="{6D43FB1F-2CC8-4319-A289-FEB399C94A8B}"/>
    <cellStyle name="Comma 9 2 2 3" xfId="1943" xr:uid="{6FDF1AA9-1BC2-4C33-8376-3F2FF7212AFB}"/>
    <cellStyle name="Comma 9 2 2 3 2" xfId="3842" xr:uid="{B4D58FE7-7AAE-4D3C-BD51-2C7DD6C4DDDF}"/>
    <cellStyle name="Comma 9 2 2 3 2 2" xfId="7645" xr:uid="{0EBBC3FA-EAA1-4106-B091-996BEC9FE526}"/>
    <cellStyle name="Comma 9 2 2 3 2 2 2" xfId="15456" xr:uid="{61C28194-527B-43A8-8E01-CFF5BBDA1B12}"/>
    <cellStyle name="Comma 9 2 2 3 2 2 2 2" xfId="30867" xr:uid="{AEA6F444-1498-4991-A227-D214AC06C57E}"/>
    <cellStyle name="Comma 9 2 2 3 2 2 2 2 2" xfId="61691" xr:uid="{AEB74370-2A29-4090-9E09-5523EA53C0D7}"/>
    <cellStyle name="Comma 9 2 2 3 2 2 2 3" xfId="46281" xr:uid="{921DF206-FEE2-4B29-9A51-FBC8D6BAA2AC}"/>
    <cellStyle name="Comma 9 2 2 3 2 2 3" xfId="23058" xr:uid="{E92BD82A-9B66-42D0-A703-F5736FE947AA}"/>
    <cellStyle name="Comma 9 2 2 3 2 2 3 2" xfId="53882" xr:uid="{A084C90A-C1D5-4BC1-80E8-34AAC111E48F}"/>
    <cellStyle name="Comma 9 2 2 3 2 2 4" xfId="38472" xr:uid="{329135D9-6394-4500-BE50-7F07C9E3B89E}"/>
    <cellStyle name="Comma 9 2 2 3 2 3" xfId="11653" xr:uid="{BCFFE08B-FE9A-4189-B35A-4B9D03CBB350}"/>
    <cellStyle name="Comma 9 2 2 3 2 3 2" xfId="27064" xr:uid="{F14BB9BA-CFE3-43A4-A74B-C3F64C8D14C9}"/>
    <cellStyle name="Comma 9 2 2 3 2 3 2 2" xfId="57888" xr:uid="{807105B2-E5DC-4F2A-BF94-2F9D4BDAC89A}"/>
    <cellStyle name="Comma 9 2 2 3 2 3 3" xfId="42478" xr:uid="{5242922F-16AE-4188-AEC1-8829C4C7B3F3}"/>
    <cellStyle name="Comma 9 2 2 3 2 4" xfId="19255" xr:uid="{04EA5566-2E30-4B6B-A969-6ACB68E69847}"/>
    <cellStyle name="Comma 9 2 2 3 2 4 2" xfId="50079" xr:uid="{837EF334-D207-4386-A790-13F83B0B50F6}"/>
    <cellStyle name="Comma 9 2 2 3 2 5" xfId="34669" xr:uid="{99DA2A2C-BCA6-4335-ADDF-8C4D58737308}"/>
    <cellStyle name="Comma 9 2 2 3 3" xfId="5746" xr:uid="{56600B80-1D3C-4A20-AB60-D21660CF7432}"/>
    <cellStyle name="Comma 9 2 2 3 3 2" xfId="13557" xr:uid="{C7248456-0D24-48DC-B37D-10EE652210ED}"/>
    <cellStyle name="Comma 9 2 2 3 3 2 2" xfId="28968" xr:uid="{31F73B8D-0500-4D16-9F5A-E8AF364A46A0}"/>
    <cellStyle name="Comma 9 2 2 3 3 2 2 2" xfId="59792" xr:uid="{ED086608-402F-45AA-AEC9-5CCD5B8F54B5}"/>
    <cellStyle name="Comma 9 2 2 3 3 2 3" xfId="44382" xr:uid="{62021F4E-E762-4FB6-9C8C-6EBA73013BC2}"/>
    <cellStyle name="Comma 9 2 2 3 3 3" xfId="21159" xr:uid="{20D7DAF0-6A1C-465A-A9D4-585BAE677427}"/>
    <cellStyle name="Comma 9 2 2 3 3 3 2" xfId="51983" xr:uid="{F28CD6A5-7E1F-40D6-A16C-D1648FD4B1D7}"/>
    <cellStyle name="Comma 9 2 2 3 3 4" xfId="36573" xr:uid="{DEAC2633-DC09-4573-A499-14B463DFA17A}"/>
    <cellStyle name="Comma 9 2 2 3 4" xfId="9754" xr:uid="{6E38AA7A-D8B9-4B9F-9B46-34434CFE50D4}"/>
    <cellStyle name="Comma 9 2 2 3 4 2" xfId="25165" xr:uid="{26521EDB-56BF-43CF-A39A-EDAB23AE866C}"/>
    <cellStyle name="Comma 9 2 2 3 4 2 2" xfId="55989" xr:uid="{868F61B4-A08C-4F84-A3E2-9F17DDA58EE0}"/>
    <cellStyle name="Comma 9 2 2 3 4 3" xfId="40579" xr:uid="{88EF3EB1-AB62-4C3B-8AFE-FAF011CBA155}"/>
    <cellStyle name="Comma 9 2 2 3 5" xfId="17356" xr:uid="{7F2BECD1-1D3B-4E94-9912-E59640B148E3}"/>
    <cellStyle name="Comma 9 2 2 3 5 2" xfId="48180" xr:uid="{BBA9496C-8D6F-4253-BF5E-1A4119DF822A}"/>
    <cellStyle name="Comma 9 2 2 3 6" xfId="32770" xr:uid="{5E9CE5E8-0C52-4F4E-9F4C-EC7CFD6E06C5}"/>
    <cellStyle name="Comma 9 2 2 4" xfId="2576" xr:uid="{A8C84CC2-F98F-48D7-9BF4-B4FCC0473406}"/>
    <cellStyle name="Comma 9 2 2 4 2" xfId="6379" xr:uid="{67754271-314E-4EDE-A675-C66FAC91EA49}"/>
    <cellStyle name="Comma 9 2 2 4 2 2" xfId="14190" xr:uid="{4B1D0608-A7F9-450E-9675-1740CD0DE944}"/>
    <cellStyle name="Comma 9 2 2 4 2 2 2" xfId="29601" xr:uid="{AFD42C3A-6756-4010-B544-6751039C7162}"/>
    <cellStyle name="Comma 9 2 2 4 2 2 2 2" xfId="60425" xr:uid="{C158297E-F5AB-4321-A897-3ABCABCB69AB}"/>
    <cellStyle name="Comma 9 2 2 4 2 2 3" xfId="45015" xr:uid="{079FFC21-3FFB-4FE6-B1D5-A5BEE79928CA}"/>
    <cellStyle name="Comma 9 2 2 4 2 3" xfId="21792" xr:uid="{4187D1C2-F7EF-4086-BB6E-63A22766C20E}"/>
    <cellStyle name="Comma 9 2 2 4 2 3 2" xfId="52616" xr:uid="{65EF38BC-0D2A-48E2-BB2F-D7871EF89596}"/>
    <cellStyle name="Comma 9 2 2 4 2 4" xfId="37206" xr:uid="{176CD0ED-9A64-4582-A7AD-E2C22FA31C81}"/>
    <cellStyle name="Comma 9 2 2 4 3" xfId="10387" xr:uid="{2ECDC0B7-8AA4-4E5A-86BA-EF30225E4B33}"/>
    <cellStyle name="Comma 9 2 2 4 3 2" xfId="25798" xr:uid="{B9D01A08-4D2E-4056-979C-B0D4D53492D1}"/>
    <cellStyle name="Comma 9 2 2 4 3 2 2" xfId="56622" xr:uid="{B38B6AA7-1276-4D8B-AF2A-A85B4E7B1B75}"/>
    <cellStyle name="Comma 9 2 2 4 3 3" xfId="41212" xr:uid="{2A9130F2-7340-418A-9698-E3D0A324BDBE}"/>
    <cellStyle name="Comma 9 2 2 4 4" xfId="17989" xr:uid="{88B9F497-983D-4E92-A6B9-DFB97D750803}"/>
    <cellStyle name="Comma 9 2 2 4 4 2" xfId="48813" xr:uid="{32D305A0-A339-4BA9-AD4E-DD57D88989F7}"/>
    <cellStyle name="Comma 9 2 2 4 5" xfId="33403" xr:uid="{1B088F23-F15E-410A-9A14-231BC499C325}"/>
    <cellStyle name="Comma 9 2 2 5" xfId="4480" xr:uid="{E7D1DFB0-9411-4B82-9A9D-184A139B42A0}"/>
    <cellStyle name="Comma 9 2 2 5 2" xfId="12291" xr:uid="{E979FB1A-DFAA-4908-9CC1-73516AE0168F}"/>
    <cellStyle name="Comma 9 2 2 5 2 2" xfId="27702" xr:uid="{35638C85-822E-49F9-A816-C24D680AE936}"/>
    <cellStyle name="Comma 9 2 2 5 2 2 2" xfId="58526" xr:uid="{02F6E9CF-E097-4B6B-A832-669C7CCA768F}"/>
    <cellStyle name="Comma 9 2 2 5 2 3" xfId="43116" xr:uid="{C0938BE2-E4AA-45BC-8610-553080F74BDF}"/>
    <cellStyle name="Comma 9 2 2 5 3" xfId="19893" xr:uid="{AD2AC4F4-0101-47BE-A274-52548BF7D470}"/>
    <cellStyle name="Comma 9 2 2 5 3 2" xfId="50717" xr:uid="{F180D226-CF28-4447-8E21-F25A4E21B040}"/>
    <cellStyle name="Comma 9 2 2 5 4" xfId="35307" xr:uid="{9C8838A9-5106-4B29-91CF-661B39D89E1A}"/>
    <cellStyle name="Comma 9 2 2 6" xfId="8488" xr:uid="{3453A407-FF69-441B-A1CB-A5337087F2DA}"/>
    <cellStyle name="Comma 9 2 2 6 2" xfId="23899" xr:uid="{E03B3D93-743E-42BC-B3A1-549C81B3CDBF}"/>
    <cellStyle name="Comma 9 2 2 6 2 2" xfId="54723" xr:uid="{A5DD9D44-99AC-4BFD-89DA-F28A3F26A9ED}"/>
    <cellStyle name="Comma 9 2 2 6 3" xfId="39313" xr:uid="{9A00CF35-2B0A-4D5A-BC24-A85C7DCC911B}"/>
    <cellStyle name="Comma 9 2 2 7" xfId="16090" xr:uid="{A5970B77-8448-4AA9-A560-56ABA58DCBF7}"/>
    <cellStyle name="Comma 9 2 2 7 2" xfId="46914" xr:uid="{61004A9D-469D-4E98-A1CF-AA2F8BAD294F}"/>
    <cellStyle name="Comma 9 2 2 8" xfId="31504" xr:uid="{E94D7D39-BFF2-4486-BD28-4CE7F17EFE30}"/>
    <cellStyle name="Comma 9 2 3" xfId="468" xr:uid="{02414D1A-14AD-4E61-802C-41BCF7C8CAF6}"/>
    <cellStyle name="Comma 9 2 3 2" xfId="1101" xr:uid="{EA37DD94-0373-4400-AA0A-CAEE18DAF2CE}"/>
    <cellStyle name="Comma 9 2 3 2 2" xfId="3000" xr:uid="{5BD15DE5-FA5A-47F3-9C22-144C9D9A80DA}"/>
    <cellStyle name="Comma 9 2 3 2 2 2" xfId="6803" xr:uid="{7FFE1F33-1C8F-4BDC-9702-E39B3291F3D6}"/>
    <cellStyle name="Comma 9 2 3 2 2 2 2" xfId="14614" xr:uid="{804500EF-2EF1-47F4-BEE5-E53EDC571915}"/>
    <cellStyle name="Comma 9 2 3 2 2 2 2 2" xfId="30025" xr:uid="{830A4D22-00E7-41BA-B731-EE37BE8313D2}"/>
    <cellStyle name="Comma 9 2 3 2 2 2 2 2 2" xfId="60849" xr:uid="{4C38A01E-145C-4908-9E05-F43A393EEBAF}"/>
    <cellStyle name="Comma 9 2 3 2 2 2 2 3" xfId="45439" xr:uid="{93D252E9-B826-4605-8F96-240F572BF86A}"/>
    <cellStyle name="Comma 9 2 3 2 2 2 3" xfId="22216" xr:uid="{2C863532-BFC2-4B4D-AE61-1C7787DF89F9}"/>
    <cellStyle name="Comma 9 2 3 2 2 2 3 2" xfId="53040" xr:uid="{2E3DCEE6-A6E2-4A53-9148-A4337FB93438}"/>
    <cellStyle name="Comma 9 2 3 2 2 2 4" xfId="37630" xr:uid="{922FFF8E-0726-4B8B-98B9-B48BFB1A5F6E}"/>
    <cellStyle name="Comma 9 2 3 2 2 3" xfId="10811" xr:uid="{205F9044-357A-43C8-8E4A-FAE4FC5E11B6}"/>
    <cellStyle name="Comma 9 2 3 2 2 3 2" xfId="26222" xr:uid="{A6C867DD-C562-4FE2-BC63-72261F4C4278}"/>
    <cellStyle name="Comma 9 2 3 2 2 3 2 2" xfId="57046" xr:uid="{D099CF90-4CA8-472B-8564-738D99774E9A}"/>
    <cellStyle name="Comma 9 2 3 2 2 3 3" xfId="41636" xr:uid="{9E7A2798-9A64-4B00-9DE7-C8EFDD987A1D}"/>
    <cellStyle name="Comma 9 2 3 2 2 4" xfId="18413" xr:uid="{CBFF9604-7C70-465F-A007-2AEA4D087BC2}"/>
    <cellStyle name="Comma 9 2 3 2 2 4 2" xfId="49237" xr:uid="{2E140027-D7F9-4D24-8AA9-E577277AF371}"/>
    <cellStyle name="Comma 9 2 3 2 2 5" xfId="33827" xr:uid="{6648D245-7826-4075-B42A-9D5A13BBF217}"/>
    <cellStyle name="Comma 9 2 3 2 3" xfId="4904" xr:uid="{00E40FB4-8C5D-4656-80B9-FA33CE242A7C}"/>
    <cellStyle name="Comma 9 2 3 2 3 2" xfId="12715" xr:uid="{87A1B73D-E7B0-4FE3-89BF-83EFBAFDF9D7}"/>
    <cellStyle name="Comma 9 2 3 2 3 2 2" xfId="28126" xr:uid="{48844B5B-40A6-4B1F-89F8-42C174E5E40C}"/>
    <cellStyle name="Comma 9 2 3 2 3 2 2 2" xfId="58950" xr:uid="{0F35ECED-A11E-4910-8AA3-90EB733D082F}"/>
    <cellStyle name="Comma 9 2 3 2 3 2 3" xfId="43540" xr:uid="{5D16E79E-108C-40AF-88B9-A59616B27A78}"/>
    <cellStyle name="Comma 9 2 3 2 3 3" xfId="20317" xr:uid="{4D6F8198-D869-4B17-857A-F96E243F62E9}"/>
    <cellStyle name="Comma 9 2 3 2 3 3 2" xfId="51141" xr:uid="{A8F1D913-B195-45D2-8BE2-27544557A53E}"/>
    <cellStyle name="Comma 9 2 3 2 3 4" xfId="35731" xr:uid="{785A5719-70F1-4FE0-8207-59BF3F96C099}"/>
    <cellStyle name="Comma 9 2 3 2 4" xfId="8912" xr:uid="{D46B4058-9B07-4C59-8F88-6F5CE24840C4}"/>
    <cellStyle name="Comma 9 2 3 2 4 2" xfId="24323" xr:uid="{E65CCB2E-F294-4420-9726-B36D2EAAD8A3}"/>
    <cellStyle name="Comma 9 2 3 2 4 2 2" xfId="55147" xr:uid="{AC794154-20AB-4A8D-B1DB-0F9948427E24}"/>
    <cellStyle name="Comma 9 2 3 2 4 3" xfId="39737" xr:uid="{E1334E24-0B16-401A-B03F-2D425AFD8D87}"/>
    <cellStyle name="Comma 9 2 3 2 5" xfId="16514" xr:uid="{D58282A9-22C1-48C4-9711-2EE8CBE01156}"/>
    <cellStyle name="Comma 9 2 3 2 5 2" xfId="47338" xr:uid="{8AC52CA0-E1F1-458A-B2D7-20859661DAB3}"/>
    <cellStyle name="Comma 9 2 3 2 6" xfId="31928" xr:uid="{3FF73155-4F2E-41BF-8645-A0DEBD7672AB}"/>
    <cellStyle name="Comma 9 2 3 3" xfId="1734" xr:uid="{22B27B8A-E4CB-4E49-AF5A-517864573103}"/>
    <cellStyle name="Comma 9 2 3 3 2" xfId="3633" xr:uid="{297A7EC4-DEA8-48CE-ADBC-F2FDAB194643}"/>
    <cellStyle name="Comma 9 2 3 3 2 2" xfId="7436" xr:uid="{BF649F2E-A114-4591-BAC4-96942A9E2AB2}"/>
    <cellStyle name="Comma 9 2 3 3 2 2 2" xfId="15247" xr:uid="{6C814477-BF0C-4694-8BD8-EC9D0F9E1176}"/>
    <cellStyle name="Comma 9 2 3 3 2 2 2 2" xfId="30658" xr:uid="{574F3AA8-92AB-4422-9595-BCE19D6EB635}"/>
    <cellStyle name="Comma 9 2 3 3 2 2 2 2 2" xfId="61482" xr:uid="{FEC56B91-6C4A-43A9-B42A-780D405DFC4D}"/>
    <cellStyle name="Comma 9 2 3 3 2 2 2 3" xfId="46072" xr:uid="{6B8405ED-B8FA-4FD2-A894-94C28A97234D}"/>
    <cellStyle name="Comma 9 2 3 3 2 2 3" xfId="22849" xr:uid="{1904F66C-F26B-4DCA-A8DE-080139816E6E}"/>
    <cellStyle name="Comma 9 2 3 3 2 2 3 2" xfId="53673" xr:uid="{969F5337-FAB9-49E0-A780-C3D01115E34E}"/>
    <cellStyle name="Comma 9 2 3 3 2 2 4" xfId="38263" xr:uid="{CC2F1342-8E7B-4946-9914-71E84027E3A6}"/>
    <cellStyle name="Comma 9 2 3 3 2 3" xfId="11444" xr:uid="{98943D3C-8FBA-446F-930F-5F62D44D7860}"/>
    <cellStyle name="Comma 9 2 3 3 2 3 2" xfId="26855" xr:uid="{8D0F7DF8-E458-4ACF-AABC-395DF1A4DF60}"/>
    <cellStyle name="Comma 9 2 3 3 2 3 2 2" xfId="57679" xr:uid="{A28B377F-693C-4B32-A60F-0105560E8768}"/>
    <cellStyle name="Comma 9 2 3 3 2 3 3" xfId="42269" xr:uid="{4C462D8C-008F-4C9D-AFB0-CA8E1E179571}"/>
    <cellStyle name="Comma 9 2 3 3 2 4" xfId="19046" xr:uid="{A0CFA41A-468D-4224-BDDE-DE5A098EA085}"/>
    <cellStyle name="Comma 9 2 3 3 2 4 2" xfId="49870" xr:uid="{3B45F7A3-E776-4D3D-99C5-0A12C369DD9C}"/>
    <cellStyle name="Comma 9 2 3 3 2 5" xfId="34460" xr:uid="{8C80E003-2A74-4367-BC05-C51E8425482A}"/>
    <cellStyle name="Comma 9 2 3 3 3" xfId="5537" xr:uid="{BB35A845-C2B2-4DA6-AFD6-FDF3DBFAB3F5}"/>
    <cellStyle name="Comma 9 2 3 3 3 2" xfId="13348" xr:uid="{CFD65240-3DB0-48EE-8DFD-C05A8ED68550}"/>
    <cellStyle name="Comma 9 2 3 3 3 2 2" xfId="28759" xr:uid="{732B7CF6-5036-4D98-8B39-1214718458E3}"/>
    <cellStyle name="Comma 9 2 3 3 3 2 2 2" xfId="59583" xr:uid="{4CA28365-8D7B-4711-BD1D-7E1541578395}"/>
    <cellStyle name="Comma 9 2 3 3 3 2 3" xfId="44173" xr:uid="{FFC090C1-2DF6-4F2E-A98E-BC6163752AF5}"/>
    <cellStyle name="Comma 9 2 3 3 3 3" xfId="20950" xr:uid="{5FD73D5D-E73B-4110-ABE9-8543DE470D25}"/>
    <cellStyle name="Comma 9 2 3 3 3 3 2" xfId="51774" xr:uid="{B5B87709-CA3C-4395-9D8C-82797A1267D6}"/>
    <cellStyle name="Comma 9 2 3 3 3 4" xfId="36364" xr:uid="{E48F39E6-E405-4B93-907B-3D1743D13E6C}"/>
    <cellStyle name="Comma 9 2 3 3 4" xfId="9545" xr:uid="{72EF4B81-6FF5-4550-BBE1-F4A765613587}"/>
    <cellStyle name="Comma 9 2 3 3 4 2" xfId="24956" xr:uid="{4C5A0B77-2358-463B-8B8A-586E01BBDC16}"/>
    <cellStyle name="Comma 9 2 3 3 4 2 2" xfId="55780" xr:uid="{2B54018C-25F0-413B-A6A7-973FB61461C8}"/>
    <cellStyle name="Comma 9 2 3 3 4 3" xfId="40370" xr:uid="{1704753E-02A5-4DC0-B173-CC1E9E0D9AF9}"/>
    <cellStyle name="Comma 9 2 3 3 5" xfId="17147" xr:uid="{7CD07527-D570-48C5-90BA-129F6CE14DD8}"/>
    <cellStyle name="Comma 9 2 3 3 5 2" xfId="47971" xr:uid="{6A92F132-D450-479B-8B3F-95F4D2C462D5}"/>
    <cellStyle name="Comma 9 2 3 3 6" xfId="32561" xr:uid="{6913C0AE-30C4-4045-92E7-7869FAA00BFC}"/>
    <cellStyle name="Comma 9 2 3 4" xfId="2367" xr:uid="{ABAB0BAF-C238-430D-B5C0-88C6F7F2A0CC}"/>
    <cellStyle name="Comma 9 2 3 4 2" xfId="6170" xr:uid="{477E3281-B8EF-4221-8BC5-FD65C7103A20}"/>
    <cellStyle name="Comma 9 2 3 4 2 2" xfId="13981" xr:uid="{71273F90-201D-4D9A-B493-D51BE31E8E87}"/>
    <cellStyle name="Comma 9 2 3 4 2 2 2" xfId="29392" xr:uid="{503E80B7-0062-4868-9FB2-28DAFECA4AA7}"/>
    <cellStyle name="Comma 9 2 3 4 2 2 2 2" xfId="60216" xr:uid="{A502C95A-9FAE-4870-A327-BB98CADC7877}"/>
    <cellStyle name="Comma 9 2 3 4 2 2 3" xfId="44806" xr:uid="{31EE94FA-3B7A-443B-A939-20185E0E35F3}"/>
    <cellStyle name="Comma 9 2 3 4 2 3" xfId="21583" xr:uid="{B1E1C749-D045-4627-A092-2193BAB8BD2D}"/>
    <cellStyle name="Comma 9 2 3 4 2 3 2" xfId="52407" xr:uid="{56174E46-E836-4655-BAE2-303ADCC805A1}"/>
    <cellStyle name="Comma 9 2 3 4 2 4" xfId="36997" xr:uid="{72D24A92-26A3-406B-BC82-D71A91A22EE8}"/>
    <cellStyle name="Comma 9 2 3 4 3" xfId="10178" xr:uid="{47A1A4A9-BD90-4967-AC90-BA01C86BC20B}"/>
    <cellStyle name="Comma 9 2 3 4 3 2" xfId="25589" xr:uid="{CDAF14FF-C1A4-4974-B8D7-3A9091FA9B8C}"/>
    <cellStyle name="Comma 9 2 3 4 3 2 2" xfId="56413" xr:uid="{5BE61D36-ADB7-45C6-8138-36C44BF1CA28}"/>
    <cellStyle name="Comma 9 2 3 4 3 3" xfId="41003" xr:uid="{7C6C8F47-22B5-46C1-9296-2593D67837E1}"/>
    <cellStyle name="Comma 9 2 3 4 4" xfId="17780" xr:uid="{27D82135-1393-42B5-8BCA-C6E62B4D4A70}"/>
    <cellStyle name="Comma 9 2 3 4 4 2" xfId="48604" xr:uid="{3F95E533-8BE1-484C-8350-DF095C4904F6}"/>
    <cellStyle name="Comma 9 2 3 4 5" xfId="33194" xr:uid="{3CE97CC6-873B-4639-B333-F234069A1D16}"/>
    <cellStyle name="Comma 9 2 3 5" xfId="4271" xr:uid="{6BED0A8C-246B-433A-9B15-C5F09729EF63}"/>
    <cellStyle name="Comma 9 2 3 5 2" xfId="12082" xr:uid="{E5AF0864-446C-430E-84E3-68CEA58E6C6A}"/>
    <cellStyle name="Comma 9 2 3 5 2 2" xfId="27493" xr:uid="{E548600C-EE9D-41C2-8102-3E9150FA6FD2}"/>
    <cellStyle name="Comma 9 2 3 5 2 2 2" xfId="58317" xr:uid="{92BA9E3E-924A-4E46-A78C-A37C7F7BA3F7}"/>
    <cellStyle name="Comma 9 2 3 5 2 3" xfId="42907" xr:uid="{252BC581-9D33-4379-94E0-E61B08B2790B}"/>
    <cellStyle name="Comma 9 2 3 5 3" xfId="19684" xr:uid="{CF932AA8-F5E7-4169-8D4D-19C763D3D6B1}"/>
    <cellStyle name="Comma 9 2 3 5 3 2" xfId="50508" xr:uid="{6C54E247-1F48-4E8D-BA37-0BE4AEDBC563}"/>
    <cellStyle name="Comma 9 2 3 5 4" xfId="35098" xr:uid="{C7F908BB-CCD9-4E69-8DA0-69C7367E0334}"/>
    <cellStyle name="Comma 9 2 3 6" xfId="8279" xr:uid="{DE44B906-5999-4AE5-8304-4DF551A9F1FB}"/>
    <cellStyle name="Comma 9 2 3 6 2" xfId="23690" xr:uid="{EDA2F091-0EEE-462C-A016-B6AC4D97089C}"/>
    <cellStyle name="Comma 9 2 3 6 2 2" xfId="54514" xr:uid="{AEB821CE-18EE-4B9B-A386-22F466DB9F95}"/>
    <cellStyle name="Comma 9 2 3 6 3" xfId="39104" xr:uid="{4D9BE854-5986-4BA6-985D-B7D36113B3B8}"/>
    <cellStyle name="Comma 9 2 3 7" xfId="15881" xr:uid="{1BA4E325-E523-4A04-B349-E6E7E2428598}"/>
    <cellStyle name="Comma 9 2 3 7 2" xfId="46705" xr:uid="{07496F09-6810-4D26-B8C7-0FCA5DFA8D37}"/>
    <cellStyle name="Comma 9 2 3 8" xfId="31295" xr:uid="{EAE9A92D-78FA-48F8-8C1D-60255F20240D}"/>
    <cellStyle name="Comma 9 2 4" xfId="888" xr:uid="{B80BBF8B-D3F4-4DB8-B9B9-5342CDE3A0E4}"/>
    <cellStyle name="Comma 9 2 4 2" xfId="2787" xr:uid="{E3C1CA9F-833A-4334-8CEE-144A91035D16}"/>
    <cellStyle name="Comma 9 2 4 2 2" xfId="6590" xr:uid="{63775918-FDE9-411A-82BC-2046D61A796C}"/>
    <cellStyle name="Comma 9 2 4 2 2 2" xfId="14401" xr:uid="{DF1A5EF3-5003-4345-9F48-53D03990A4EC}"/>
    <cellStyle name="Comma 9 2 4 2 2 2 2" xfId="29812" xr:uid="{8BF17CCF-C7D0-4780-9452-2424F92A8125}"/>
    <cellStyle name="Comma 9 2 4 2 2 2 2 2" xfId="60636" xr:uid="{F1C56FEE-38E2-47BF-8CFB-DEFB943C4179}"/>
    <cellStyle name="Comma 9 2 4 2 2 2 3" xfId="45226" xr:uid="{46965567-2816-4133-B26D-94F5F0BA6781}"/>
    <cellStyle name="Comma 9 2 4 2 2 3" xfId="22003" xr:uid="{9F8F3C2D-1E4E-4AD5-9AA3-D9A69F658870}"/>
    <cellStyle name="Comma 9 2 4 2 2 3 2" xfId="52827" xr:uid="{8C815E3C-DD10-4CEC-95EA-D936ECF5F32D}"/>
    <cellStyle name="Comma 9 2 4 2 2 4" xfId="37417" xr:uid="{9AF014BB-2553-45CE-B74E-B85DA0601406}"/>
    <cellStyle name="Comma 9 2 4 2 3" xfId="10598" xr:uid="{7A34716F-8285-4A89-83F5-FDA67128666A}"/>
    <cellStyle name="Comma 9 2 4 2 3 2" xfId="26009" xr:uid="{2352D0A4-A969-436E-8B13-17A0B6A786B9}"/>
    <cellStyle name="Comma 9 2 4 2 3 2 2" xfId="56833" xr:uid="{288ACBFD-D303-4BE6-A757-4937532B4AE4}"/>
    <cellStyle name="Comma 9 2 4 2 3 3" xfId="41423" xr:uid="{736C484B-CA43-44DE-A23C-BE61518276C4}"/>
    <cellStyle name="Comma 9 2 4 2 4" xfId="18200" xr:uid="{9E002F9F-922F-4EFE-98A3-907819696699}"/>
    <cellStyle name="Comma 9 2 4 2 4 2" xfId="49024" xr:uid="{5F941D5A-5455-453F-8FCE-66AD290CE509}"/>
    <cellStyle name="Comma 9 2 4 2 5" xfId="33614" xr:uid="{CCDCAE62-8C39-4511-9713-7A6C9B55BF54}"/>
    <cellStyle name="Comma 9 2 4 3" xfId="4691" xr:uid="{0493D880-E26E-4636-937D-E12FDFD0C4CB}"/>
    <cellStyle name="Comma 9 2 4 3 2" xfId="12502" xr:uid="{4EBE1240-EF1E-4FDD-9E5B-EFB8D6B068BF}"/>
    <cellStyle name="Comma 9 2 4 3 2 2" xfId="27913" xr:uid="{C52A981F-24B6-4448-B1B9-C8FE7E4D45AD}"/>
    <cellStyle name="Comma 9 2 4 3 2 2 2" xfId="58737" xr:uid="{F393AB22-3E5D-466E-8D25-4A5105762295}"/>
    <cellStyle name="Comma 9 2 4 3 2 3" xfId="43327" xr:uid="{8858E4B5-CDF7-483E-9908-571A0824ED5B}"/>
    <cellStyle name="Comma 9 2 4 3 3" xfId="20104" xr:uid="{AAB0180D-D059-4728-8702-33CD6BD01AF0}"/>
    <cellStyle name="Comma 9 2 4 3 3 2" xfId="50928" xr:uid="{AA2B9DFC-16C1-4ECD-A78E-8A4FD1AF704B}"/>
    <cellStyle name="Comma 9 2 4 3 4" xfId="35518" xr:uid="{F1027B95-7C50-4AA7-891B-FF419CA82FB5}"/>
    <cellStyle name="Comma 9 2 4 4" xfId="8699" xr:uid="{E990A0C0-011A-4901-8552-4A0923693D21}"/>
    <cellStyle name="Comma 9 2 4 4 2" xfId="24110" xr:uid="{AC5687BC-301E-4E7B-AD49-3B98D2F494DE}"/>
    <cellStyle name="Comma 9 2 4 4 2 2" xfId="54934" xr:uid="{F533D904-8F11-45F7-A2EC-9C7D049D99CB}"/>
    <cellStyle name="Comma 9 2 4 4 3" xfId="39524" xr:uid="{B591F2F6-55E1-4AF7-992B-8F05311F652C}"/>
    <cellStyle name="Comma 9 2 4 5" xfId="16301" xr:uid="{497DE912-9FD5-4C1B-BD86-7F4FE754F120}"/>
    <cellStyle name="Comma 9 2 4 5 2" xfId="47125" xr:uid="{18387533-E6A8-420B-AA44-7CFA56455BBF}"/>
    <cellStyle name="Comma 9 2 4 6" xfId="31715" xr:uid="{77138B97-911F-43C8-BA35-E929C90204A5}"/>
    <cellStyle name="Comma 9 2 5" xfId="1521" xr:uid="{586E28AB-F16A-4585-9F39-6D2546A033E5}"/>
    <cellStyle name="Comma 9 2 5 2" xfId="3420" xr:uid="{E6F80B05-7256-4292-B251-C0653D18DC9F}"/>
    <cellStyle name="Comma 9 2 5 2 2" xfId="7223" xr:uid="{D87D5846-F309-4FF1-AE87-11936F864BED}"/>
    <cellStyle name="Comma 9 2 5 2 2 2" xfId="15034" xr:uid="{1505E698-A4F6-4B05-9B5B-D470C5855D2D}"/>
    <cellStyle name="Comma 9 2 5 2 2 2 2" xfId="30445" xr:uid="{26FB1808-5A81-460C-9612-41A83BFD9376}"/>
    <cellStyle name="Comma 9 2 5 2 2 2 2 2" xfId="61269" xr:uid="{BDAA1A6E-7248-44C3-A0FD-F9AD23F7C14C}"/>
    <cellStyle name="Comma 9 2 5 2 2 2 3" xfId="45859" xr:uid="{A38FA702-D25F-4000-96A6-927C86168AED}"/>
    <cellStyle name="Comma 9 2 5 2 2 3" xfId="22636" xr:uid="{1B8895E4-BCEA-49EA-BD67-C17033941FBC}"/>
    <cellStyle name="Comma 9 2 5 2 2 3 2" xfId="53460" xr:uid="{8A4661C3-0EDF-4DFC-99B7-54D00974112E}"/>
    <cellStyle name="Comma 9 2 5 2 2 4" xfId="38050" xr:uid="{FD9FACC4-E18A-47AA-896C-95665C4548BA}"/>
    <cellStyle name="Comma 9 2 5 2 3" xfId="11231" xr:uid="{807A4597-00D7-413D-A0D1-C3BC8E71CDC3}"/>
    <cellStyle name="Comma 9 2 5 2 3 2" xfId="26642" xr:uid="{FD3E3823-60A3-44BD-9C52-7D68EC545948}"/>
    <cellStyle name="Comma 9 2 5 2 3 2 2" xfId="57466" xr:uid="{0FCB87BE-BEE5-47A0-AE3E-64F38D8C3D9C}"/>
    <cellStyle name="Comma 9 2 5 2 3 3" xfId="42056" xr:uid="{CB8B200B-2761-47E2-9169-A102F9ADD172}"/>
    <cellStyle name="Comma 9 2 5 2 4" xfId="18833" xr:uid="{0C28788E-0F76-4252-ACC7-DB4802052D82}"/>
    <cellStyle name="Comma 9 2 5 2 4 2" xfId="49657" xr:uid="{F6EB19DE-4D10-470B-A32A-BC1668330CEF}"/>
    <cellStyle name="Comma 9 2 5 2 5" xfId="34247" xr:uid="{80909263-F837-417D-94AD-4444B52E04E6}"/>
    <cellStyle name="Comma 9 2 5 3" xfId="5324" xr:uid="{C150E026-6BA1-429A-BD35-68BD80B6F556}"/>
    <cellStyle name="Comma 9 2 5 3 2" xfId="13135" xr:uid="{BB90E763-FBCE-443D-AC8C-E20A91DC0EBE}"/>
    <cellStyle name="Comma 9 2 5 3 2 2" xfId="28546" xr:uid="{87B611C2-DB7A-42BC-8DC7-DD1340119FF5}"/>
    <cellStyle name="Comma 9 2 5 3 2 2 2" xfId="59370" xr:uid="{B568EC38-C4DC-42D8-A29E-0AA09281B5C5}"/>
    <cellStyle name="Comma 9 2 5 3 2 3" xfId="43960" xr:uid="{D167B228-4F92-4F99-8F9F-7458F56A7A65}"/>
    <cellStyle name="Comma 9 2 5 3 3" xfId="20737" xr:uid="{6AEF3D41-FDCB-4078-BF8B-7927573BB998}"/>
    <cellStyle name="Comma 9 2 5 3 3 2" xfId="51561" xr:uid="{BFD9262E-12F6-46D8-826E-CBE7CEEE3F94}"/>
    <cellStyle name="Comma 9 2 5 3 4" xfId="36151" xr:uid="{5DF21C64-7623-476D-B42F-BE3FEA155DD0}"/>
    <cellStyle name="Comma 9 2 5 4" xfId="9332" xr:uid="{B891FAB3-AA07-46B6-BB15-7DE548314036}"/>
    <cellStyle name="Comma 9 2 5 4 2" xfId="24743" xr:uid="{BB632C46-56EC-47E0-B8F5-228074BC7635}"/>
    <cellStyle name="Comma 9 2 5 4 2 2" xfId="55567" xr:uid="{00096D75-AE7E-40ED-974C-2885C172FE2B}"/>
    <cellStyle name="Comma 9 2 5 4 3" xfId="40157" xr:uid="{C6FF44C3-89DF-4191-8C21-FF89C2ED86DF}"/>
    <cellStyle name="Comma 9 2 5 5" xfId="16934" xr:uid="{6451E4EE-D74C-4760-A395-2CE515EAD7D5}"/>
    <cellStyle name="Comma 9 2 5 5 2" xfId="47758" xr:uid="{E9D83AF2-6D95-4B01-8226-A900CA04C289}"/>
    <cellStyle name="Comma 9 2 5 6" xfId="32348" xr:uid="{82621D12-AF39-4A09-BB8B-F34CB5154225}"/>
    <cellStyle name="Comma 9 2 6" xfId="2154" xr:uid="{6C33BB9E-04F6-4E80-A613-353CC93A9703}"/>
    <cellStyle name="Comma 9 2 6 2" xfId="5957" xr:uid="{29075802-B69A-438C-BB09-5AFCDFD58F14}"/>
    <cellStyle name="Comma 9 2 6 2 2" xfId="13768" xr:uid="{A7181BD9-C358-4D89-8219-A639ABCEAB58}"/>
    <cellStyle name="Comma 9 2 6 2 2 2" xfId="29179" xr:uid="{39E44472-3040-40E8-9AB7-61559E0750F5}"/>
    <cellStyle name="Comma 9 2 6 2 2 2 2" xfId="60003" xr:uid="{392DE9DC-172A-4C18-A00B-FB518938A8FC}"/>
    <cellStyle name="Comma 9 2 6 2 2 3" xfId="44593" xr:uid="{6E1CBCF7-A208-402A-9993-7D024DBCE5FF}"/>
    <cellStyle name="Comma 9 2 6 2 3" xfId="21370" xr:uid="{A5477827-616E-4DB9-991D-4CF187CC3C26}"/>
    <cellStyle name="Comma 9 2 6 2 3 2" xfId="52194" xr:uid="{29A8CC00-56AD-49C7-9080-9DCF7D01E3D1}"/>
    <cellStyle name="Comma 9 2 6 2 4" xfId="36784" xr:uid="{9FC0C3BE-D723-4D0F-8513-9F61975B3ED2}"/>
    <cellStyle name="Comma 9 2 6 3" xfId="9965" xr:uid="{EE0BE2AA-1124-428A-A7FE-4012BE280A5B}"/>
    <cellStyle name="Comma 9 2 6 3 2" xfId="25376" xr:uid="{8D37213F-3596-479E-8F52-BDC456823C41}"/>
    <cellStyle name="Comma 9 2 6 3 2 2" xfId="56200" xr:uid="{F2B79FE3-5DEE-4FC7-BE2E-B2485431A911}"/>
    <cellStyle name="Comma 9 2 6 3 3" xfId="40790" xr:uid="{36B9C55C-26E3-4639-9587-B7C708DD76EB}"/>
    <cellStyle name="Comma 9 2 6 4" xfId="17567" xr:uid="{62254BAD-7C97-4DE5-A1E8-100F6BDA73F7}"/>
    <cellStyle name="Comma 9 2 6 4 2" xfId="48391" xr:uid="{40103C4A-8729-45C4-86EB-02864466A69D}"/>
    <cellStyle name="Comma 9 2 6 5" xfId="32981" xr:uid="{780F7B61-A438-45D1-9D9D-EC902CEB3921}"/>
    <cellStyle name="Comma 9 2 7" xfId="4058" xr:uid="{21896623-6613-441D-B494-1F5F3AC447EB}"/>
    <cellStyle name="Comma 9 2 7 2" xfId="11869" xr:uid="{07608314-9E31-4A9D-A27D-3795EC742D8F}"/>
    <cellStyle name="Comma 9 2 7 2 2" xfId="27280" xr:uid="{16A30C9D-6904-4662-AF0B-43F483DAA4CF}"/>
    <cellStyle name="Comma 9 2 7 2 2 2" xfId="58104" xr:uid="{BB223A10-61FB-41DC-92ED-FDC8C09E1263}"/>
    <cellStyle name="Comma 9 2 7 2 3" xfId="42694" xr:uid="{ED147227-A796-491B-80DD-9A47CCCA7DA3}"/>
    <cellStyle name="Comma 9 2 7 3" xfId="19471" xr:uid="{4936D3AD-79C8-4352-AF3A-780B5A13ACC2}"/>
    <cellStyle name="Comma 9 2 7 3 2" xfId="50295" xr:uid="{13E677DD-AE16-4099-8287-94C24966F23F}"/>
    <cellStyle name="Comma 9 2 7 4" xfId="34885" xr:uid="{B45FA23D-C368-44A4-B840-73F01372DAA2}"/>
    <cellStyle name="Comma 9 2 8" xfId="8066" xr:uid="{23C5117B-B8D1-41A7-A834-F34E6976718F}"/>
    <cellStyle name="Comma 9 2 8 2" xfId="23477" xr:uid="{DBDEF5E3-6D7A-4371-9587-363967EB565B}"/>
    <cellStyle name="Comma 9 2 8 2 2" xfId="54301" xr:uid="{59F977AC-E24A-4306-A202-67A16402FE65}"/>
    <cellStyle name="Comma 9 2 8 3" xfId="38891" xr:uid="{9779F090-F059-4EBF-94C1-C41AD4C047AD}"/>
    <cellStyle name="Comma 9 2 9" xfId="7857" xr:uid="{8D62BCD2-BBDA-450E-8194-26E9A7CD265D}"/>
    <cellStyle name="Comma 9 2 9 2" xfId="23268" xr:uid="{B583508C-6E5C-486D-A38A-60BB811521A2}"/>
    <cellStyle name="Comma 9 2 9 2 2" xfId="54092" xr:uid="{7731193F-9BA5-492D-99EA-FC2C61247132}"/>
    <cellStyle name="Comma 9 2 9 3" xfId="38682" xr:uid="{AC171978-973F-48EC-A99C-3436FC5CD9DE}"/>
    <cellStyle name="Comma 9 3" xfId="134" xr:uid="{EB8FF203-C6E8-43FB-B096-2AC7C0C5813C}"/>
    <cellStyle name="Comma 9 3 10" xfId="15548" xr:uid="{C4EE619F-2509-4CF9-8F4D-BFACF6B87CF9}"/>
    <cellStyle name="Comma 9 3 10 2" xfId="46372" xr:uid="{EF0BE6B4-2B2D-4DB9-AAB3-9A417F73F9B8}"/>
    <cellStyle name="Comma 9 3 11" xfId="30962" xr:uid="{888E3981-BB10-47DE-B86C-9DA64578DD89}"/>
    <cellStyle name="Comma 9 3 2" xfId="557" xr:uid="{7883E98B-C75C-4728-A924-CA6319D99504}"/>
    <cellStyle name="Comma 9 3 2 2" xfId="1190" xr:uid="{E5CCE923-78FB-4AA9-9641-BAB98EA7D84F}"/>
    <cellStyle name="Comma 9 3 2 2 2" xfId="3089" xr:uid="{4CBB0A0D-25A7-457E-BCB1-B29CFCE0C4DA}"/>
    <cellStyle name="Comma 9 3 2 2 2 2" xfId="6892" xr:uid="{C2D11452-9321-4860-8EC6-08A6421F704F}"/>
    <cellStyle name="Comma 9 3 2 2 2 2 2" xfId="14703" xr:uid="{8E54038B-55B8-41C0-B83F-ED866E5C7342}"/>
    <cellStyle name="Comma 9 3 2 2 2 2 2 2" xfId="30114" xr:uid="{7E9CF2DA-45D5-4E87-9F78-24DA1B66BC0B}"/>
    <cellStyle name="Comma 9 3 2 2 2 2 2 2 2" xfId="60938" xr:uid="{73F725E1-2B3B-4AEF-A054-00FBD2E185CF}"/>
    <cellStyle name="Comma 9 3 2 2 2 2 2 3" xfId="45528" xr:uid="{9F8391F3-675F-4CF3-9E39-854CA53445FA}"/>
    <cellStyle name="Comma 9 3 2 2 2 2 3" xfId="22305" xr:uid="{6F61CA1F-44E6-425C-ADF9-839FD2740A3A}"/>
    <cellStyle name="Comma 9 3 2 2 2 2 3 2" xfId="53129" xr:uid="{36F1E6C8-63D7-43EF-95DA-6487F340096F}"/>
    <cellStyle name="Comma 9 3 2 2 2 2 4" xfId="37719" xr:uid="{EA8A4A85-2798-4F1B-937E-8FA1B339AA78}"/>
    <cellStyle name="Comma 9 3 2 2 2 3" xfId="10900" xr:uid="{E2E5260B-48D8-485D-A7D8-D4F288AE21F4}"/>
    <cellStyle name="Comma 9 3 2 2 2 3 2" xfId="26311" xr:uid="{8E6D903F-4353-4E0A-A3CD-ED8E88A69E33}"/>
    <cellStyle name="Comma 9 3 2 2 2 3 2 2" xfId="57135" xr:uid="{C673CC77-FD5C-4B19-9185-ACA4D2810EDD}"/>
    <cellStyle name="Comma 9 3 2 2 2 3 3" xfId="41725" xr:uid="{D00397DE-3B06-4751-8BBB-83986891AD99}"/>
    <cellStyle name="Comma 9 3 2 2 2 4" xfId="18502" xr:uid="{B3CDBC42-FD1B-446F-B1AF-8AE332F5FB9F}"/>
    <cellStyle name="Comma 9 3 2 2 2 4 2" xfId="49326" xr:uid="{146B7800-ABFB-46AA-A6B3-971D3A7E0A37}"/>
    <cellStyle name="Comma 9 3 2 2 2 5" xfId="33916" xr:uid="{BFD4A9DE-CBF2-43AD-81DB-13B1E0065941}"/>
    <cellStyle name="Comma 9 3 2 2 3" xfId="4993" xr:uid="{B342FEBC-9BB7-4A7A-BF1C-66A6C7F3EBDE}"/>
    <cellStyle name="Comma 9 3 2 2 3 2" xfId="12804" xr:uid="{CEF3264B-B924-40F6-B1F0-E0D90844DD45}"/>
    <cellStyle name="Comma 9 3 2 2 3 2 2" xfId="28215" xr:uid="{2E09FA6D-5035-47C8-8E29-A51AE7BDAA6B}"/>
    <cellStyle name="Comma 9 3 2 2 3 2 2 2" xfId="59039" xr:uid="{9279A7E2-7753-494B-A7A1-04B69E77437B}"/>
    <cellStyle name="Comma 9 3 2 2 3 2 3" xfId="43629" xr:uid="{BD3CD4D4-159C-489B-940F-49C63056F767}"/>
    <cellStyle name="Comma 9 3 2 2 3 3" xfId="20406" xr:uid="{246E1AA6-1BF4-440B-9B01-8A7FBF366E3B}"/>
    <cellStyle name="Comma 9 3 2 2 3 3 2" xfId="51230" xr:uid="{4ADACE47-A116-4674-9DE6-862BF013CDC6}"/>
    <cellStyle name="Comma 9 3 2 2 3 4" xfId="35820" xr:uid="{3A68FFF3-24BE-4873-89A6-DCA8320C10F9}"/>
    <cellStyle name="Comma 9 3 2 2 4" xfId="9001" xr:uid="{43324301-5A74-44A6-BB3E-608562DA94E7}"/>
    <cellStyle name="Comma 9 3 2 2 4 2" xfId="24412" xr:uid="{259A05C0-554C-4BF8-B1BF-F316C226B676}"/>
    <cellStyle name="Comma 9 3 2 2 4 2 2" xfId="55236" xr:uid="{CE1E700B-BFB0-483C-B179-6DC845DD27AC}"/>
    <cellStyle name="Comma 9 3 2 2 4 3" xfId="39826" xr:uid="{69AEF41F-469B-4661-95C0-CD680C96BE2A}"/>
    <cellStyle name="Comma 9 3 2 2 5" xfId="16603" xr:uid="{393FB6D4-28BD-4EC7-8024-4F7C3EAC879C}"/>
    <cellStyle name="Comma 9 3 2 2 5 2" xfId="47427" xr:uid="{93B55BC0-6E19-4001-9BA1-CDD8BA4E1390}"/>
    <cellStyle name="Comma 9 3 2 2 6" xfId="32017" xr:uid="{93B74768-720D-4DCA-874F-D0479C044B92}"/>
    <cellStyle name="Comma 9 3 2 3" xfId="1823" xr:uid="{0AC39400-C2B2-4DBF-B892-D4EBA8BA63C8}"/>
    <cellStyle name="Comma 9 3 2 3 2" xfId="3722" xr:uid="{E6BD4156-CAC0-42ED-9CE4-F5BFC04BFBB9}"/>
    <cellStyle name="Comma 9 3 2 3 2 2" xfId="7525" xr:uid="{B035362C-A54B-4A36-86E4-58C681539945}"/>
    <cellStyle name="Comma 9 3 2 3 2 2 2" xfId="15336" xr:uid="{CD66204C-7910-4B0B-ACF1-CEBB5B903422}"/>
    <cellStyle name="Comma 9 3 2 3 2 2 2 2" xfId="30747" xr:uid="{034AFE26-6951-4109-9D2D-E9893231EBD6}"/>
    <cellStyle name="Comma 9 3 2 3 2 2 2 2 2" xfId="61571" xr:uid="{C6765E0D-BF47-4404-A8D2-4194E5A3FA8F}"/>
    <cellStyle name="Comma 9 3 2 3 2 2 2 3" xfId="46161" xr:uid="{09C7BD26-2236-4FB3-9A2D-EF05B1FA10C1}"/>
    <cellStyle name="Comma 9 3 2 3 2 2 3" xfId="22938" xr:uid="{7AEE33BF-C94B-45A6-BCE0-B0AA331634D4}"/>
    <cellStyle name="Comma 9 3 2 3 2 2 3 2" xfId="53762" xr:uid="{8D830ADD-2537-4427-A1FA-BEF395B61F1D}"/>
    <cellStyle name="Comma 9 3 2 3 2 2 4" xfId="38352" xr:uid="{55EDFFB1-5126-45A5-A54D-64E0E4115D19}"/>
    <cellStyle name="Comma 9 3 2 3 2 3" xfId="11533" xr:uid="{3ED9CDFD-DD3A-4B3B-9AB6-EAE9B5028D9B}"/>
    <cellStyle name="Comma 9 3 2 3 2 3 2" xfId="26944" xr:uid="{4075B22D-1170-4E9C-A09E-684BB423C324}"/>
    <cellStyle name="Comma 9 3 2 3 2 3 2 2" xfId="57768" xr:uid="{D17BAB3C-8039-40CB-925D-652B6BE15035}"/>
    <cellStyle name="Comma 9 3 2 3 2 3 3" xfId="42358" xr:uid="{9352B640-24D7-4CA2-A5D4-45D98FFB13BC}"/>
    <cellStyle name="Comma 9 3 2 3 2 4" xfId="19135" xr:uid="{DF966778-D57A-4067-9282-F62FB761D24F}"/>
    <cellStyle name="Comma 9 3 2 3 2 4 2" xfId="49959" xr:uid="{09329EF7-01A6-4E49-A2AA-9ACE2F502106}"/>
    <cellStyle name="Comma 9 3 2 3 2 5" xfId="34549" xr:uid="{26353CB2-0CBB-4CC9-9C57-45A67A79DC1E}"/>
    <cellStyle name="Comma 9 3 2 3 3" xfId="5626" xr:uid="{8FC05DFB-A576-49D5-84AF-0882DBA2739C}"/>
    <cellStyle name="Comma 9 3 2 3 3 2" xfId="13437" xr:uid="{3E1DD28E-D558-4020-A946-AA6FB8A7B1FA}"/>
    <cellStyle name="Comma 9 3 2 3 3 2 2" xfId="28848" xr:uid="{3AF8A41A-696E-405D-9BA3-C8A6B8E31151}"/>
    <cellStyle name="Comma 9 3 2 3 3 2 2 2" xfId="59672" xr:uid="{09ED5500-7EE8-4928-831F-300E86FAD4D2}"/>
    <cellStyle name="Comma 9 3 2 3 3 2 3" xfId="44262" xr:uid="{9EA9B0C1-BE4B-4E03-AF21-83DDD19872BC}"/>
    <cellStyle name="Comma 9 3 2 3 3 3" xfId="21039" xr:uid="{08DC2918-3647-4D9B-9578-1F65F25B053A}"/>
    <cellStyle name="Comma 9 3 2 3 3 3 2" xfId="51863" xr:uid="{AB780058-0E59-49E7-9715-FB41D362AE2A}"/>
    <cellStyle name="Comma 9 3 2 3 3 4" xfId="36453" xr:uid="{237DBEDA-BE2A-4097-A24E-F4BBE9B5B507}"/>
    <cellStyle name="Comma 9 3 2 3 4" xfId="9634" xr:uid="{4A1681C0-3E6B-4918-AA74-6E0D47167324}"/>
    <cellStyle name="Comma 9 3 2 3 4 2" xfId="25045" xr:uid="{F8AB72F4-350C-4A48-B7E5-819BBAAD5D3C}"/>
    <cellStyle name="Comma 9 3 2 3 4 2 2" xfId="55869" xr:uid="{B1D3C3E8-24FD-4820-909D-69D5983EDBE9}"/>
    <cellStyle name="Comma 9 3 2 3 4 3" xfId="40459" xr:uid="{2F47FA9F-62BB-4853-8E1B-80DBC7EC3D69}"/>
    <cellStyle name="Comma 9 3 2 3 5" xfId="17236" xr:uid="{3D1DFAA8-BA27-4344-8AA1-9BB20EE6637A}"/>
    <cellStyle name="Comma 9 3 2 3 5 2" xfId="48060" xr:uid="{EC2AD838-97BC-46AC-9D77-26158838276D}"/>
    <cellStyle name="Comma 9 3 2 3 6" xfId="32650" xr:uid="{4A772E4F-7570-4FEB-95C4-88CC11C66557}"/>
    <cellStyle name="Comma 9 3 2 4" xfId="2456" xr:uid="{2B0E5C6E-20F8-4E50-A78B-EEF405306AFC}"/>
    <cellStyle name="Comma 9 3 2 4 2" xfId="6259" xr:uid="{0920B7A7-A56F-41A9-9D06-26888795BC46}"/>
    <cellStyle name="Comma 9 3 2 4 2 2" xfId="14070" xr:uid="{B9DE3CD6-4305-4D9B-9B1B-79566AC9E7C1}"/>
    <cellStyle name="Comma 9 3 2 4 2 2 2" xfId="29481" xr:uid="{DC5F7678-941B-4621-9BF9-ECBA34D529D2}"/>
    <cellStyle name="Comma 9 3 2 4 2 2 2 2" xfId="60305" xr:uid="{2AB3CDC7-C425-4BE8-BCFD-5C717935882C}"/>
    <cellStyle name="Comma 9 3 2 4 2 2 3" xfId="44895" xr:uid="{7931362A-1F16-4A83-A8C4-7221A6997DAB}"/>
    <cellStyle name="Comma 9 3 2 4 2 3" xfId="21672" xr:uid="{030A16E5-BB12-40BD-AE08-D35317BB516F}"/>
    <cellStyle name="Comma 9 3 2 4 2 3 2" xfId="52496" xr:uid="{765F62BA-A623-41F4-9D53-DE0FFC277E14}"/>
    <cellStyle name="Comma 9 3 2 4 2 4" xfId="37086" xr:uid="{0ECFBC4F-7E6A-43D6-A495-7B66E399C78E}"/>
    <cellStyle name="Comma 9 3 2 4 3" xfId="10267" xr:uid="{3B37E22B-B187-4A9F-B0A9-58C2B1047DC4}"/>
    <cellStyle name="Comma 9 3 2 4 3 2" xfId="25678" xr:uid="{24ADA1B7-D5BA-4B1D-9AD4-5A0CDE579AAA}"/>
    <cellStyle name="Comma 9 3 2 4 3 2 2" xfId="56502" xr:uid="{A030B4B3-EE39-4462-ADDF-D50E29690144}"/>
    <cellStyle name="Comma 9 3 2 4 3 3" xfId="41092" xr:uid="{F020D1D6-F8D1-4192-B6CC-67A0F901D1C9}"/>
    <cellStyle name="Comma 9 3 2 4 4" xfId="17869" xr:uid="{D93D16CD-4EC2-4E04-82EB-540F4ED63E6C}"/>
    <cellStyle name="Comma 9 3 2 4 4 2" xfId="48693" xr:uid="{C2F3512A-83CD-44C0-BF57-4A1334748F0A}"/>
    <cellStyle name="Comma 9 3 2 4 5" xfId="33283" xr:uid="{4669F2AE-4914-4F24-99E7-81EE85218299}"/>
    <cellStyle name="Comma 9 3 2 5" xfId="4360" xr:uid="{46EE2710-4990-49DE-B6B8-40E686A80C7A}"/>
    <cellStyle name="Comma 9 3 2 5 2" xfId="12171" xr:uid="{54605285-588D-408B-866F-7A2EFD84168D}"/>
    <cellStyle name="Comma 9 3 2 5 2 2" xfId="27582" xr:uid="{CE4EC82A-CBE5-43DE-AF41-003E4B702AC7}"/>
    <cellStyle name="Comma 9 3 2 5 2 2 2" xfId="58406" xr:uid="{2E9C1CED-DD4D-45A0-8DD7-48278EAC1280}"/>
    <cellStyle name="Comma 9 3 2 5 2 3" xfId="42996" xr:uid="{9C11AC6B-6529-4743-9595-735149A2C11E}"/>
    <cellStyle name="Comma 9 3 2 5 3" xfId="19773" xr:uid="{A31C5582-8ADF-4BD7-AE6E-8C03A4A9EFEC}"/>
    <cellStyle name="Comma 9 3 2 5 3 2" xfId="50597" xr:uid="{B52FA202-35D5-484D-8656-69790DF8D841}"/>
    <cellStyle name="Comma 9 3 2 5 4" xfId="35187" xr:uid="{B6C2D032-ED76-4C87-ADD8-CB3219A6F462}"/>
    <cellStyle name="Comma 9 3 2 6" xfId="8368" xr:uid="{2C152DFF-25BE-4BD4-A409-EF24E2C56960}"/>
    <cellStyle name="Comma 9 3 2 6 2" xfId="23779" xr:uid="{420A197B-C297-4A61-8DA5-B0ECB5834B0D}"/>
    <cellStyle name="Comma 9 3 2 6 2 2" xfId="54603" xr:uid="{AB772849-623D-4AD2-9CAE-4D77D6C39393}"/>
    <cellStyle name="Comma 9 3 2 6 3" xfId="39193" xr:uid="{79BF849B-EBCF-4A29-9BD9-D421C06B4724}"/>
    <cellStyle name="Comma 9 3 2 7" xfId="15970" xr:uid="{6DAFAFB8-24D2-4DAB-BDF7-E2FBB4D8FE1D}"/>
    <cellStyle name="Comma 9 3 2 7 2" xfId="46794" xr:uid="{A84B7039-7F93-4C54-95B3-B4F27EBE74D9}"/>
    <cellStyle name="Comma 9 3 2 8" xfId="31384" xr:uid="{8D8C2FDD-393F-4802-8125-DF5E0661D993}"/>
    <cellStyle name="Comma 9 3 3" xfId="348" xr:uid="{F2821CE9-A738-4064-8111-D437077712C1}"/>
    <cellStyle name="Comma 9 3 3 2" xfId="981" xr:uid="{4E865C76-82E3-4749-92EC-C4EA1F668FD9}"/>
    <cellStyle name="Comma 9 3 3 2 2" xfId="2880" xr:uid="{863B99D3-A7EE-470C-9644-415D464D65A4}"/>
    <cellStyle name="Comma 9 3 3 2 2 2" xfId="6683" xr:uid="{AC8CEECC-25B7-4EDA-B0A0-38C93276B0BB}"/>
    <cellStyle name="Comma 9 3 3 2 2 2 2" xfId="14494" xr:uid="{B5FA766E-6D35-43D7-B632-E3853A0E2251}"/>
    <cellStyle name="Comma 9 3 3 2 2 2 2 2" xfId="29905" xr:uid="{8E2D05B7-C0B4-43D2-B6C0-03284501D743}"/>
    <cellStyle name="Comma 9 3 3 2 2 2 2 2 2" xfId="60729" xr:uid="{45FA6C28-CCAE-4E20-9424-4A162270631C}"/>
    <cellStyle name="Comma 9 3 3 2 2 2 2 3" xfId="45319" xr:uid="{928D5DEF-7ED8-494A-969E-56DAACF3E1A0}"/>
    <cellStyle name="Comma 9 3 3 2 2 2 3" xfId="22096" xr:uid="{771DA864-BB91-40B3-826D-940F499C8290}"/>
    <cellStyle name="Comma 9 3 3 2 2 2 3 2" xfId="52920" xr:uid="{A2A0E6D5-D6A0-4249-882E-5CDBEE5D7169}"/>
    <cellStyle name="Comma 9 3 3 2 2 2 4" xfId="37510" xr:uid="{2047A6EB-EE65-48C2-867E-10BE74B62527}"/>
    <cellStyle name="Comma 9 3 3 2 2 3" xfId="10691" xr:uid="{3B42E8A9-7E60-4D13-A4DF-C55489EA2241}"/>
    <cellStyle name="Comma 9 3 3 2 2 3 2" xfId="26102" xr:uid="{B5265FAB-8655-4AF3-9DB0-BF0BFF6250BD}"/>
    <cellStyle name="Comma 9 3 3 2 2 3 2 2" xfId="56926" xr:uid="{068D356A-2ADE-4388-A40B-B218EF4D848C}"/>
    <cellStyle name="Comma 9 3 3 2 2 3 3" xfId="41516" xr:uid="{B722AF01-283F-4493-A3BA-5454A4EDDB0D}"/>
    <cellStyle name="Comma 9 3 3 2 2 4" xfId="18293" xr:uid="{6EB0F875-FEE2-4038-B095-D15654717507}"/>
    <cellStyle name="Comma 9 3 3 2 2 4 2" xfId="49117" xr:uid="{9993A793-D109-4C1A-BA94-9056FA13DFCC}"/>
    <cellStyle name="Comma 9 3 3 2 2 5" xfId="33707" xr:uid="{35A07218-B0E7-49E5-A93D-10DF1EFDCA10}"/>
    <cellStyle name="Comma 9 3 3 2 3" xfId="4784" xr:uid="{99873860-8B00-4810-A357-799DDF19A86F}"/>
    <cellStyle name="Comma 9 3 3 2 3 2" xfId="12595" xr:uid="{26D497DA-ADCF-4913-93D3-C3CFC3AF3E71}"/>
    <cellStyle name="Comma 9 3 3 2 3 2 2" xfId="28006" xr:uid="{328CD869-BCF7-4B4C-B533-CB2E81228AE7}"/>
    <cellStyle name="Comma 9 3 3 2 3 2 2 2" xfId="58830" xr:uid="{E8A12329-BC62-424E-9238-FBCE65C3009A}"/>
    <cellStyle name="Comma 9 3 3 2 3 2 3" xfId="43420" xr:uid="{5EBB6D5E-87DC-4D62-AF20-119E4B7F14D2}"/>
    <cellStyle name="Comma 9 3 3 2 3 3" xfId="20197" xr:uid="{A048A9E5-89A6-43AC-9D99-1104974D23CE}"/>
    <cellStyle name="Comma 9 3 3 2 3 3 2" xfId="51021" xr:uid="{3D99EA1E-8977-4BD5-97E9-7A9CD216BA12}"/>
    <cellStyle name="Comma 9 3 3 2 3 4" xfId="35611" xr:uid="{FABAEC16-9916-4CEF-B1FE-C47561FD17EC}"/>
    <cellStyle name="Comma 9 3 3 2 4" xfId="8792" xr:uid="{E35C7904-7A6A-4C18-8E54-BF9C3B933387}"/>
    <cellStyle name="Comma 9 3 3 2 4 2" xfId="24203" xr:uid="{5F32DC01-C1A5-4EAB-A3D8-35C3B4240997}"/>
    <cellStyle name="Comma 9 3 3 2 4 2 2" xfId="55027" xr:uid="{E8BED419-A4B7-48B1-B8F4-5BBAD3954284}"/>
    <cellStyle name="Comma 9 3 3 2 4 3" xfId="39617" xr:uid="{15673768-DB35-4973-AD7D-6C4AA3EE21E1}"/>
    <cellStyle name="Comma 9 3 3 2 5" xfId="16394" xr:uid="{491CB1E6-05E1-4770-9298-9BAD03D4D10C}"/>
    <cellStyle name="Comma 9 3 3 2 5 2" xfId="47218" xr:uid="{C6CD1667-EA68-4917-A36D-38F1222C8A65}"/>
    <cellStyle name="Comma 9 3 3 2 6" xfId="31808" xr:uid="{4B9A54B0-D00C-457B-AECE-D5F3100AE820}"/>
    <cellStyle name="Comma 9 3 3 3" xfId="1614" xr:uid="{CEDF08D2-F260-4BA4-B9F7-444704C818D1}"/>
    <cellStyle name="Comma 9 3 3 3 2" xfId="3513" xr:uid="{A69B9FCA-9493-46EB-AFFF-3932813AE72C}"/>
    <cellStyle name="Comma 9 3 3 3 2 2" xfId="7316" xr:uid="{A875E705-F2EC-404F-95FF-43C2E20BACB8}"/>
    <cellStyle name="Comma 9 3 3 3 2 2 2" xfId="15127" xr:uid="{326F1C0A-AD34-4E09-9209-E72E1259ADE9}"/>
    <cellStyle name="Comma 9 3 3 3 2 2 2 2" xfId="30538" xr:uid="{C41D25F7-0DF5-449D-BADF-EA666F32C9EB}"/>
    <cellStyle name="Comma 9 3 3 3 2 2 2 2 2" xfId="61362" xr:uid="{2BA611AF-1502-4064-87A2-F7A37722C587}"/>
    <cellStyle name="Comma 9 3 3 3 2 2 2 3" xfId="45952" xr:uid="{5B24364E-42B7-47EC-8FBE-D3EEC94FF0C0}"/>
    <cellStyle name="Comma 9 3 3 3 2 2 3" xfId="22729" xr:uid="{4FF85180-3E9F-4D47-9A9B-3B8E192F9564}"/>
    <cellStyle name="Comma 9 3 3 3 2 2 3 2" xfId="53553" xr:uid="{B8EDF6E4-AB75-46B8-96F4-D446DCEAD9DD}"/>
    <cellStyle name="Comma 9 3 3 3 2 2 4" xfId="38143" xr:uid="{50365C2A-D228-4B58-9487-0A21F1EB3160}"/>
    <cellStyle name="Comma 9 3 3 3 2 3" xfId="11324" xr:uid="{2BC29146-EBCE-43DC-BD72-93DDD5A6B583}"/>
    <cellStyle name="Comma 9 3 3 3 2 3 2" xfId="26735" xr:uid="{D96899C2-9022-475D-9F5B-57F2AC596CDC}"/>
    <cellStyle name="Comma 9 3 3 3 2 3 2 2" xfId="57559" xr:uid="{B39EBB7C-4EE2-4DD7-9A6B-7877A917E4C3}"/>
    <cellStyle name="Comma 9 3 3 3 2 3 3" xfId="42149" xr:uid="{ADA71976-4EBB-4678-832A-5FAAF8D0FD8A}"/>
    <cellStyle name="Comma 9 3 3 3 2 4" xfId="18926" xr:uid="{DBD4D60C-773D-4AE4-AD19-357EF064F7B7}"/>
    <cellStyle name="Comma 9 3 3 3 2 4 2" xfId="49750" xr:uid="{713B6AB9-3C90-4249-AF71-4522302C02DA}"/>
    <cellStyle name="Comma 9 3 3 3 2 5" xfId="34340" xr:uid="{FF00DBED-0F04-4571-9C1A-48C5AB8032FB}"/>
    <cellStyle name="Comma 9 3 3 3 3" xfId="5417" xr:uid="{9B915E49-4503-47AF-B3D4-715AA94962B6}"/>
    <cellStyle name="Comma 9 3 3 3 3 2" xfId="13228" xr:uid="{807CDE89-A4E0-4FB1-9A5D-AB783587EE8C}"/>
    <cellStyle name="Comma 9 3 3 3 3 2 2" xfId="28639" xr:uid="{77011C7B-7538-4999-BDB3-1401F78D3248}"/>
    <cellStyle name="Comma 9 3 3 3 3 2 2 2" xfId="59463" xr:uid="{1AEA3C9A-BBBF-46B0-A129-0E392AAB15E0}"/>
    <cellStyle name="Comma 9 3 3 3 3 2 3" xfId="44053" xr:uid="{53230E80-09A2-4F3C-9B22-B5769B94FEED}"/>
    <cellStyle name="Comma 9 3 3 3 3 3" xfId="20830" xr:uid="{851A3BBA-E004-443C-B3B7-C7BB7BC0B773}"/>
    <cellStyle name="Comma 9 3 3 3 3 3 2" xfId="51654" xr:uid="{299E087E-0C6B-4B5A-9392-928276A4C58B}"/>
    <cellStyle name="Comma 9 3 3 3 3 4" xfId="36244" xr:uid="{168F09A5-16E2-4C7A-9C7E-0920E60A7B7C}"/>
    <cellStyle name="Comma 9 3 3 3 4" xfId="9425" xr:uid="{E36906A3-D135-421A-ADAA-5D8A35D4DA5D}"/>
    <cellStyle name="Comma 9 3 3 3 4 2" xfId="24836" xr:uid="{FAF946DF-6DD8-41E4-A8B3-D40586969B06}"/>
    <cellStyle name="Comma 9 3 3 3 4 2 2" xfId="55660" xr:uid="{3EA57FF8-FEC2-4E09-92A3-78BD33747A7C}"/>
    <cellStyle name="Comma 9 3 3 3 4 3" xfId="40250" xr:uid="{AD8D4C37-8ABF-4C4A-9281-9480BC5DC367}"/>
    <cellStyle name="Comma 9 3 3 3 5" xfId="17027" xr:uid="{DF7265EE-0507-4C0A-837F-F8751402A542}"/>
    <cellStyle name="Comma 9 3 3 3 5 2" xfId="47851" xr:uid="{E4C49A64-C8FE-496D-ADAF-9C7DBE0256E8}"/>
    <cellStyle name="Comma 9 3 3 3 6" xfId="32441" xr:uid="{4D9E57F5-9302-478A-8161-1945875C73CA}"/>
    <cellStyle name="Comma 9 3 3 4" xfId="2247" xr:uid="{D6CC49B7-FF18-4C1F-BE1A-7840B3E6C27A}"/>
    <cellStyle name="Comma 9 3 3 4 2" xfId="6050" xr:uid="{DB35DA4D-82B2-476B-86F1-5F4BA6E2716D}"/>
    <cellStyle name="Comma 9 3 3 4 2 2" xfId="13861" xr:uid="{4DD1F890-30CE-4463-832C-9AEF2C859715}"/>
    <cellStyle name="Comma 9 3 3 4 2 2 2" xfId="29272" xr:uid="{3D6AF11E-FA7F-4F06-BF9F-8CAA1E991663}"/>
    <cellStyle name="Comma 9 3 3 4 2 2 2 2" xfId="60096" xr:uid="{FBD50B3A-083F-4770-9BAA-8CFB4A574FFB}"/>
    <cellStyle name="Comma 9 3 3 4 2 2 3" xfId="44686" xr:uid="{6A31D14B-F23D-460A-8614-7D8C096EECCC}"/>
    <cellStyle name="Comma 9 3 3 4 2 3" xfId="21463" xr:uid="{D073955F-55D5-4001-9353-B871E4D86A2B}"/>
    <cellStyle name="Comma 9 3 3 4 2 3 2" xfId="52287" xr:uid="{32BBC3D9-F47C-4A25-AE2E-9F58AD35A8DB}"/>
    <cellStyle name="Comma 9 3 3 4 2 4" xfId="36877" xr:uid="{1A222E2E-9803-4D21-9E86-EBD4A37FB5C3}"/>
    <cellStyle name="Comma 9 3 3 4 3" xfId="10058" xr:uid="{1C4C7312-35CC-45C4-94B4-3F11EDFC565F}"/>
    <cellStyle name="Comma 9 3 3 4 3 2" xfId="25469" xr:uid="{011B7502-E5A3-4DBD-914F-D3CB6824C01E}"/>
    <cellStyle name="Comma 9 3 3 4 3 2 2" xfId="56293" xr:uid="{C5577627-91BC-4BDE-81EB-EEA5FAC06FCD}"/>
    <cellStyle name="Comma 9 3 3 4 3 3" xfId="40883" xr:uid="{D4A17BE1-9B07-4A53-B66F-AEEE34FD0560}"/>
    <cellStyle name="Comma 9 3 3 4 4" xfId="17660" xr:uid="{05B4ECAA-CA26-47D7-A8C5-610B64B2215B}"/>
    <cellStyle name="Comma 9 3 3 4 4 2" xfId="48484" xr:uid="{12AA5118-745D-485D-BDB6-1E733D672D21}"/>
    <cellStyle name="Comma 9 3 3 4 5" xfId="33074" xr:uid="{50F513D7-094D-4A3A-93F7-644A515EECA0}"/>
    <cellStyle name="Comma 9 3 3 5" xfId="4151" xr:uid="{36C3AA8E-9A39-478A-A5FB-ECEADC26D3E5}"/>
    <cellStyle name="Comma 9 3 3 5 2" xfId="11962" xr:uid="{A3DE64CA-D25A-4CCE-8230-5D0B6C8989D9}"/>
    <cellStyle name="Comma 9 3 3 5 2 2" xfId="27373" xr:uid="{62EAD151-6B43-4473-8889-D86DF7D53B84}"/>
    <cellStyle name="Comma 9 3 3 5 2 2 2" xfId="58197" xr:uid="{8BD91606-6400-4659-AA4B-0E9BA3908D68}"/>
    <cellStyle name="Comma 9 3 3 5 2 3" xfId="42787" xr:uid="{3869EE76-D24A-4682-9F17-63225E015085}"/>
    <cellStyle name="Comma 9 3 3 5 3" xfId="19564" xr:uid="{258F7D89-E9D0-483D-B373-80A4F7381A43}"/>
    <cellStyle name="Comma 9 3 3 5 3 2" xfId="50388" xr:uid="{E39ACB85-FBBB-445C-8C2C-926E78AAEC2C}"/>
    <cellStyle name="Comma 9 3 3 5 4" xfId="34978" xr:uid="{8AC628AC-BABE-487E-88FA-DDFA3A5CA7DD}"/>
    <cellStyle name="Comma 9 3 3 6" xfId="8159" xr:uid="{B3A03768-F038-45E4-8E70-F1D27F98F4EA}"/>
    <cellStyle name="Comma 9 3 3 6 2" xfId="23570" xr:uid="{8A6B3E13-720D-4846-8AFE-2A023B06FA03}"/>
    <cellStyle name="Comma 9 3 3 6 2 2" xfId="54394" xr:uid="{0E85AC0B-7FA9-4D94-B2B1-6E9F6280771E}"/>
    <cellStyle name="Comma 9 3 3 6 3" xfId="38984" xr:uid="{A50AEEFC-5202-4FFF-8164-2B0A772DC37A}"/>
    <cellStyle name="Comma 9 3 3 7" xfId="15761" xr:uid="{38BD113A-5C52-4D1C-83E8-36D3DF4A8497}"/>
    <cellStyle name="Comma 9 3 3 7 2" xfId="46585" xr:uid="{49C577AF-AA14-40B9-9A27-B92EAE8782AD}"/>
    <cellStyle name="Comma 9 3 3 8" xfId="31175" xr:uid="{4144976E-CFA9-47B7-8302-3D3BA22DB7C4}"/>
    <cellStyle name="Comma 9 3 4" xfId="768" xr:uid="{92311C68-9147-4061-B275-B52B866DCFC8}"/>
    <cellStyle name="Comma 9 3 4 2" xfId="2667" xr:uid="{8030F15F-82AD-41BF-88C1-D8E203401490}"/>
    <cellStyle name="Comma 9 3 4 2 2" xfId="6470" xr:uid="{24F2DE83-3A90-449D-A9D7-0DEC3159DEA6}"/>
    <cellStyle name="Comma 9 3 4 2 2 2" xfId="14281" xr:uid="{25CF34AB-EB93-451B-BA85-0234B64782DD}"/>
    <cellStyle name="Comma 9 3 4 2 2 2 2" xfId="29692" xr:uid="{C1B2F90F-5C89-43D2-BEA6-08BDA67404BD}"/>
    <cellStyle name="Comma 9 3 4 2 2 2 2 2" xfId="60516" xr:uid="{BDD3ACEC-D464-41F5-8715-A883258E094E}"/>
    <cellStyle name="Comma 9 3 4 2 2 2 3" xfId="45106" xr:uid="{369DBD5D-02F5-4AA0-999C-655F747EA9E4}"/>
    <cellStyle name="Comma 9 3 4 2 2 3" xfId="21883" xr:uid="{E31CCF57-3ADC-4B0E-A518-E4B14A8B5953}"/>
    <cellStyle name="Comma 9 3 4 2 2 3 2" xfId="52707" xr:uid="{D85D6D16-3B3E-4424-9DD5-313DC3FDBBF8}"/>
    <cellStyle name="Comma 9 3 4 2 2 4" xfId="37297" xr:uid="{E96186BD-04C9-4129-8493-825E7A18D07E}"/>
    <cellStyle name="Comma 9 3 4 2 3" xfId="10478" xr:uid="{59523644-B34E-48D3-ADD6-082385720BFA}"/>
    <cellStyle name="Comma 9 3 4 2 3 2" xfId="25889" xr:uid="{CB58F4DE-411E-4865-BE00-B7A42B09422A}"/>
    <cellStyle name="Comma 9 3 4 2 3 2 2" xfId="56713" xr:uid="{570A33F0-F4E1-4197-947A-27E70C9622B5}"/>
    <cellStyle name="Comma 9 3 4 2 3 3" xfId="41303" xr:uid="{083BE97F-3178-49F0-B338-FDB55F5AA0E5}"/>
    <cellStyle name="Comma 9 3 4 2 4" xfId="18080" xr:uid="{8CB1F6D0-6D79-4293-97E3-BC32B7D4D67D}"/>
    <cellStyle name="Comma 9 3 4 2 4 2" xfId="48904" xr:uid="{C7FDFB13-C5AC-422D-B611-5EFBCCBBC2A7}"/>
    <cellStyle name="Comma 9 3 4 2 5" xfId="33494" xr:uid="{731DA589-A044-4343-B4C8-4FE83FC147AA}"/>
    <cellStyle name="Comma 9 3 4 3" xfId="4571" xr:uid="{FE704D7C-806F-42C9-88A2-63D0CEFCB75A}"/>
    <cellStyle name="Comma 9 3 4 3 2" xfId="12382" xr:uid="{FF73C438-D0D6-4683-8406-15C8C09C5B05}"/>
    <cellStyle name="Comma 9 3 4 3 2 2" xfId="27793" xr:uid="{86D3D3BD-6FDA-4166-882C-B0A2BA96E9DF}"/>
    <cellStyle name="Comma 9 3 4 3 2 2 2" xfId="58617" xr:uid="{AE89A12E-447F-44FD-B983-DB67719EFEA9}"/>
    <cellStyle name="Comma 9 3 4 3 2 3" xfId="43207" xr:uid="{07D34C08-AC6D-4041-911D-6D08A73D8D93}"/>
    <cellStyle name="Comma 9 3 4 3 3" xfId="19984" xr:uid="{9C9D4B14-D912-4C7D-B160-1C3E7FE54D71}"/>
    <cellStyle name="Comma 9 3 4 3 3 2" xfId="50808" xr:uid="{46BE41AE-D8F7-481B-B43C-0DC6DBBBA888}"/>
    <cellStyle name="Comma 9 3 4 3 4" xfId="35398" xr:uid="{69F7A28A-CB6C-4AA5-95A6-41A77B276EA7}"/>
    <cellStyle name="Comma 9 3 4 4" xfId="8579" xr:uid="{9E5A3387-978D-4B47-8AA3-B3C8A53A8736}"/>
    <cellStyle name="Comma 9 3 4 4 2" xfId="23990" xr:uid="{15FD902A-BC0A-4D80-B5B5-EC0FCC0F085B}"/>
    <cellStyle name="Comma 9 3 4 4 2 2" xfId="54814" xr:uid="{1D3B9C17-AC85-446D-87FE-B0A98EEA4C63}"/>
    <cellStyle name="Comma 9 3 4 4 3" xfId="39404" xr:uid="{5C7ECEA4-F0E2-42D5-8824-69567C6D951A}"/>
    <cellStyle name="Comma 9 3 4 5" xfId="16181" xr:uid="{CFF2F55D-1356-414C-9F3C-748897EFEEE4}"/>
    <cellStyle name="Comma 9 3 4 5 2" xfId="47005" xr:uid="{0A29EDBD-0E88-4316-BE3F-3369A5E07C4A}"/>
    <cellStyle name="Comma 9 3 4 6" xfId="31595" xr:uid="{C2A309C3-F60F-42EF-9D9F-25EDB16A3B92}"/>
    <cellStyle name="Comma 9 3 5" xfId="1401" xr:uid="{1FD63EF9-EE2C-4234-A195-5C3BE06EC57D}"/>
    <cellStyle name="Comma 9 3 5 2" xfId="3300" xr:uid="{3FC790D2-EAFF-48EB-8ACC-50C38E5B33EA}"/>
    <cellStyle name="Comma 9 3 5 2 2" xfId="7103" xr:uid="{A22CFC2A-FD13-4E62-85C6-A296EF72B1BD}"/>
    <cellStyle name="Comma 9 3 5 2 2 2" xfId="14914" xr:uid="{2B2AF388-952C-486C-94A2-1707C24F4D69}"/>
    <cellStyle name="Comma 9 3 5 2 2 2 2" xfId="30325" xr:uid="{D0897802-8A81-4903-82A4-0915BE0EAA58}"/>
    <cellStyle name="Comma 9 3 5 2 2 2 2 2" xfId="61149" xr:uid="{51267ECF-C938-4330-BECA-DDD5A20B821A}"/>
    <cellStyle name="Comma 9 3 5 2 2 2 3" xfId="45739" xr:uid="{E14866C9-ED62-4D5F-AC8B-7B948172C03E}"/>
    <cellStyle name="Comma 9 3 5 2 2 3" xfId="22516" xr:uid="{253B8164-F246-4C80-B9B5-E45454C51C5A}"/>
    <cellStyle name="Comma 9 3 5 2 2 3 2" xfId="53340" xr:uid="{F159EF4F-26B6-465A-A67D-9E3A812D8732}"/>
    <cellStyle name="Comma 9 3 5 2 2 4" xfId="37930" xr:uid="{2CABD6DB-7E1D-497C-9F82-EF4E14082974}"/>
    <cellStyle name="Comma 9 3 5 2 3" xfId="11111" xr:uid="{C8D9A986-B2FE-40D8-8C37-6D72A0F17994}"/>
    <cellStyle name="Comma 9 3 5 2 3 2" xfId="26522" xr:uid="{DB6C2530-8551-47A2-98AD-F8E6CC8F4E70}"/>
    <cellStyle name="Comma 9 3 5 2 3 2 2" xfId="57346" xr:uid="{0CB66806-F4EA-48E6-9A43-32BD7F4C7136}"/>
    <cellStyle name="Comma 9 3 5 2 3 3" xfId="41936" xr:uid="{EFCFF293-A4A1-46B7-B399-7C3F9B55AE26}"/>
    <cellStyle name="Comma 9 3 5 2 4" xfId="18713" xr:uid="{2AA9EF13-D3C3-4398-BBC8-21628A32A69D}"/>
    <cellStyle name="Comma 9 3 5 2 4 2" xfId="49537" xr:uid="{B2F76927-1F07-49A1-ADE2-5618A2C79251}"/>
    <cellStyle name="Comma 9 3 5 2 5" xfId="34127" xr:uid="{4906B1DB-B74A-4F0C-9ECC-7A5974C865B9}"/>
    <cellStyle name="Comma 9 3 5 3" xfId="5204" xr:uid="{14F9422B-71B0-4BB6-AA4B-41302FE513AF}"/>
    <cellStyle name="Comma 9 3 5 3 2" xfId="13015" xr:uid="{35573AAF-2D8E-451C-8B5C-98E8B7990CEC}"/>
    <cellStyle name="Comma 9 3 5 3 2 2" xfId="28426" xr:uid="{B6D47DE6-E296-4E5E-9112-2BE831B78616}"/>
    <cellStyle name="Comma 9 3 5 3 2 2 2" xfId="59250" xr:uid="{E041D11E-4EF0-49F4-B3E3-C2543BF34729}"/>
    <cellStyle name="Comma 9 3 5 3 2 3" xfId="43840" xr:uid="{BC72EFC5-6F0B-4F42-A0C5-792A1BC5F644}"/>
    <cellStyle name="Comma 9 3 5 3 3" xfId="20617" xr:uid="{2BA3303D-3385-4C41-8FCE-A5F1738F786D}"/>
    <cellStyle name="Comma 9 3 5 3 3 2" xfId="51441" xr:uid="{47A349BA-E62F-469D-B109-E3883D8608CC}"/>
    <cellStyle name="Comma 9 3 5 3 4" xfId="36031" xr:uid="{D00595BD-D970-47D3-A7DA-67E466E565AF}"/>
    <cellStyle name="Comma 9 3 5 4" xfId="9212" xr:uid="{A89A11DC-F233-4DDA-B853-F288E737048C}"/>
    <cellStyle name="Comma 9 3 5 4 2" xfId="24623" xr:uid="{DA462D34-6B24-4A48-84FC-CAE7F709293E}"/>
    <cellStyle name="Comma 9 3 5 4 2 2" xfId="55447" xr:uid="{8E86C00F-85ED-4CC2-8535-C14EB771F8E5}"/>
    <cellStyle name="Comma 9 3 5 4 3" xfId="40037" xr:uid="{663D3F1F-1185-4893-A5BB-3F2611E5748F}"/>
    <cellStyle name="Comma 9 3 5 5" xfId="16814" xr:uid="{F5FAAC53-9705-4D36-9D92-3272A6861491}"/>
    <cellStyle name="Comma 9 3 5 5 2" xfId="47638" xr:uid="{E8B919E9-6CAC-46F6-99E6-CB69262351F2}"/>
    <cellStyle name="Comma 9 3 5 6" xfId="32228" xr:uid="{59E2704C-EE13-4BFB-9DDF-F4E190CDE4BA}"/>
    <cellStyle name="Comma 9 3 6" xfId="2034" xr:uid="{BFD2BD96-3111-47EF-A775-65394BBD5E03}"/>
    <cellStyle name="Comma 9 3 6 2" xfId="5837" xr:uid="{32B5FDAD-1E29-47EC-88BE-75A09FBEE3CA}"/>
    <cellStyle name="Comma 9 3 6 2 2" xfId="13648" xr:uid="{602D98B7-749B-4104-B6AA-D1FBB15F8810}"/>
    <cellStyle name="Comma 9 3 6 2 2 2" xfId="29059" xr:uid="{FEADAF1E-D70B-4D5C-A40E-8CA3FCC8E7C2}"/>
    <cellStyle name="Comma 9 3 6 2 2 2 2" xfId="59883" xr:uid="{EB6CAEF8-4633-4529-B203-4F4C1DBC34D1}"/>
    <cellStyle name="Comma 9 3 6 2 2 3" xfId="44473" xr:uid="{17754B7E-0E04-46B1-8305-C99860388257}"/>
    <cellStyle name="Comma 9 3 6 2 3" xfId="21250" xr:uid="{ECCDF5A3-15EA-4845-ADF5-69CFC3F400C0}"/>
    <cellStyle name="Comma 9 3 6 2 3 2" xfId="52074" xr:uid="{33585213-01C0-4CAC-A43E-F62F9D022E5F}"/>
    <cellStyle name="Comma 9 3 6 2 4" xfId="36664" xr:uid="{A53D497C-BC92-42BB-B847-5479647CD83A}"/>
    <cellStyle name="Comma 9 3 6 3" xfId="9845" xr:uid="{45355AC2-3032-434D-8780-07CAD12AE257}"/>
    <cellStyle name="Comma 9 3 6 3 2" xfId="25256" xr:uid="{C74188D0-DB63-467C-84A5-22FD2C4DA80A}"/>
    <cellStyle name="Comma 9 3 6 3 2 2" xfId="56080" xr:uid="{EEAAD17C-2F08-452D-A58B-0925FD7B3E8C}"/>
    <cellStyle name="Comma 9 3 6 3 3" xfId="40670" xr:uid="{80A7B82A-536B-47ED-A4B3-5AA6BE6714B7}"/>
    <cellStyle name="Comma 9 3 6 4" xfId="17447" xr:uid="{C0EC8B25-D240-4B71-A25B-5FBAF4CD8425}"/>
    <cellStyle name="Comma 9 3 6 4 2" xfId="48271" xr:uid="{1C68AEA9-F4E5-4AD0-9498-B3A9E1BCFA4A}"/>
    <cellStyle name="Comma 9 3 6 5" xfId="32861" xr:uid="{B3234348-1DC6-461C-9EBC-D8984314B86F}"/>
    <cellStyle name="Comma 9 3 7" xfId="3938" xr:uid="{0BD30BA4-ED7F-4D0F-99EC-307547BF0BF9}"/>
    <cellStyle name="Comma 9 3 7 2" xfId="11749" xr:uid="{51639EC7-F3C4-4B94-A4A8-994315858067}"/>
    <cellStyle name="Comma 9 3 7 2 2" xfId="27160" xr:uid="{60060298-9648-4756-B646-4707DF35F5D4}"/>
    <cellStyle name="Comma 9 3 7 2 2 2" xfId="57984" xr:uid="{14032047-D589-4E1C-BF47-4583EC0B6AC9}"/>
    <cellStyle name="Comma 9 3 7 2 3" xfId="42574" xr:uid="{9DC6E201-E09D-4ADB-AC28-94933D4ABC99}"/>
    <cellStyle name="Comma 9 3 7 3" xfId="19351" xr:uid="{55AB6212-0C5D-4468-8460-5484BE661B50}"/>
    <cellStyle name="Comma 9 3 7 3 2" xfId="50175" xr:uid="{2E70613E-A7FA-44B1-AD01-2258C9372033}"/>
    <cellStyle name="Comma 9 3 7 4" xfId="34765" xr:uid="{54A61A36-BBCC-4478-8D30-87AE4C21895E}"/>
    <cellStyle name="Comma 9 3 8" xfId="7946" xr:uid="{1AFC43F9-936B-477A-810F-4835F17A0DD8}"/>
    <cellStyle name="Comma 9 3 8 2" xfId="23357" xr:uid="{6EA090DA-6CB8-4961-987B-E4E2FD354B36}"/>
    <cellStyle name="Comma 9 3 8 2 2" xfId="54181" xr:uid="{978FA2DC-8426-45A6-851D-2FD0E580DF04}"/>
    <cellStyle name="Comma 9 3 8 3" xfId="38771" xr:uid="{D5BCDC6F-5EFD-4DD3-9718-B9DEB4744C55}"/>
    <cellStyle name="Comma 9 3 9" xfId="7737" xr:uid="{842CE564-D509-474B-9662-4B8554180203}"/>
    <cellStyle name="Comma 9 3 9 2" xfId="23148" xr:uid="{91F7C684-0A33-4AAD-8C58-CDA41EACC113}"/>
    <cellStyle name="Comma 9 3 9 2 2" xfId="53972" xr:uid="{CB264CB8-31A5-429B-A973-F3D29CBBF55D}"/>
    <cellStyle name="Comma 9 3 9 3" xfId="38562" xr:uid="{F2F423AA-0B60-4545-9690-FEACDDBA80D7}"/>
    <cellStyle name="Comma 9 4" xfId="552" xr:uid="{95A97EF0-3576-44D4-A80D-BB2910519C40}"/>
    <cellStyle name="Comma 9 4 2" xfId="1185" xr:uid="{EEE3F33A-348B-4B0C-9D42-F560EE6FFF82}"/>
    <cellStyle name="Comma 9 4 2 2" xfId="3084" xr:uid="{7408B834-3F54-4C66-B859-D434BAC15CAC}"/>
    <cellStyle name="Comma 9 4 2 2 2" xfId="6887" xr:uid="{2E68DC77-40FC-4103-8174-427055059559}"/>
    <cellStyle name="Comma 9 4 2 2 2 2" xfId="14698" xr:uid="{E32AB7F7-CD6D-4D76-BE41-94F04A6B3DC3}"/>
    <cellStyle name="Comma 9 4 2 2 2 2 2" xfId="30109" xr:uid="{84907967-DA72-4EBD-8FB2-732897E2F8D6}"/>
    <cellStyle name="Comma 9 4 2 2 2 2 2 2" xfId="60933" xr:uid="{7CF120BB-CF40-4283-BB94-C0FC591DA6A4}"/>
    <cellStyle name="Comma 9 4 2 2 2 2 3" xfId="45523" xr:uid="{BEA3625E-96CD-457A-BD43-78BE85BCC438}"/>
    <cellStyle name="Comma 9 4 2 2 2 3" xfId="22300" xr:uid="{0E75783F-1B05-4B07-ADE0-F9D2D156E477}"/>
    <cellStyle name="Comma 9 4 2 2 2 3 2" xfId="53124" xr:uid="{BCCCDF8B-EC5D-4B01-A52D-93F4DDE07A0D}"/>
    <cellStyle name="Comma 9 4 2 2 2 4" xfId="37714" xr:uid="{E6E2031F-A195-4339-B51F-67450ED747A3}"/>
    <cellStyle name="Comma 9 4 2 2 3" xfId="10895" xr:uid="{509A85E6-7A15-4D2D-817B-5FF5AF7A1667}"/>
    <cellStyle name="Comma 9 4 2 2 3 2" xfId="26306" xr:uid="{5924B820-4396-47FE-A533-6DCD1493CE05}"/>
    <cellStyle name="Comma 9 4 2 2 3 2 2" xfId="57130" xr:uid="{94A4C966-F3BC-46F4-83A4-6071E87D3F77}"/>
    <cellStyle name="Comma 9 4 2 2 3 3" xfId="41720" xr:uid="{61B3A333-D209-42F6-B95E-2391A9C7C959}"/>
    <cellStyle name="Comma 9 4 2 2 4" xfId="18497" xr:uid="{7ACDC238-0F31-4F26-81A9-3373906E9F20}"/>
    <cellStyle name="Comma 9 4 2 2 4 2" xfId="49321" xr:uid="{D5C9E544-D929-444F-AB27-0DD496812F4C}"/>
    <cellStyle name="Comma 9 4 2 2 5" xfId="33911" xr:uid="{5240E9FC-F5B5-4BE7-89F5-70AC9BD81763}"/>
    <cellStyle name="Comma 9 4 2 3" xfId="4988" xr:uid="{579360B7-7CB6-4637-BD87-B3DD2419CE91}"/>
    <cellStyle name="Comma 9 4 2 3 2" xfId="12799" xr:uid="{85E3B153-B7BB-4235-8A17-D100EF5B62AE}"/>
    <cellStyle name="Comma 9 4 2 3 2 2" xfId="28210" xr:uid="{A4695878-46E6-44C7-8236-5A28ED26089D}"/>
    <cellStyle name="Comma 9 4 2 3 2 2 2" xfId="59034" xr:uid="{F58900E6-41BA-4A15-B9EB-107D571016E4}"/>
    <cellStyle name="Comma 9 4 2 3 2 3" xfId="43624" xr:uid="{9FADAFD1-A913-4B0C-82AC-60F6B269A041}"/>
    <cellStyle name="Comma 9 4 2 3 3" xfId="20401" xr:uid="{D299EA71-1D9D-402B-8470-F556A7E8A004}"/>
    <cellStyle name="Comma 9 4 2 3 3 2" xfId="51225" xr:uid="{DD6CE9AA-216B-4233-964C-D2FBB871FF8C}"/>
    <cellStyle name="Comma 9 4 2 3 4" xfId="35815" xr:uid="{255B4368-93AB-4B8F-A2B9-B2B568468083}"/>
    <cellStyle name="Comma 9 4 2 4" xfId="8996" xr:uid="{B9AC6479-A08A-48FA-89FC-CC9738E4DF62}"/>
    <cellStyle name="Comma 9 4 2 4 2" xfId="24407" xr:uid="{1F0777FF-B8FC-456E-972E-405ED3452429}"/>
    <cellStyle name="Comma 9 4 2 4 2 2" xfId="55231" xr:uid="{DD99A89F-C85B-4F8F-BA84-A69CB0C03C63}"/>
    <cellStyle name="Comma 9 4 2 4 3" xfId="39821" xr:uid="{7414A854-4B79-4EF9-8176-C4FBE1963C3E}"/>
    <cellStyle name="Comma 9 4 2 5" xfId="16598" xr:uid="{A9550247-BB85-45A2-910D-B6D191923F6C}"/>
    <cellStyle name="Comma 9 4 2 5 2" xfId="47422" xr:uid="{0D07D6D1-6971-4D0D-A820-5D79C4578CD0}"/>
    <cellStyle name="Comma 9 4 2 6" xfId="32012" xr:uid="{5F34625B-442A-46EE-BBD0-424CC3FBD69B}"/>
    <cellStyle name="Comma 9 4 3" xfId="1818" xr:uid="{9B0B4883-E2EF-41F0-8CBC-E854443ED9E5}"/>
    <cellStyle name="Comma 9 4 3 2" xfId="3717" xr:uid="{C69B46F2-BDD7-47D2-876A-094C7EC61225}"/>
    <cellStyle name="Comma 9 4 3 2 2" xfId="7520" xr:uid="{A2E19CFF-D23F-4FE4-9AA7-7059467C83C6}"/>
    <cellStyle name="Comma 9 4 3 2 2 2" xfId="15331" xr:uid="{93CCAC1C-0D7C-44C3-92E8-CFBC65BBE680}"/>
    <cellStyle name="Comma 9 4 3 2 2 2 2" xfId="30742" xr:uid="{9CAE3E89-D9D3-4B13-80A9-3A0088B586E9}"/>
    <cellStyle name="Comma 9 4 3 2 2 2 2 2" xfId="61566" xr:uid="{33E1E743-E370-42B9-9553-1A30C1DE255E}"/>
    <cellStyle name="Comma 9 4 3 2 2 2 3" xfId="46156" xr:uid="{A515986B-5EF5-4A8F-8A6D-2C3C9B82EB65}"/>
    <cellStyle name="Comma 9 4 3 2 2 3" xfId="22933" xr:uid="{3D2D9DFE-499C-42FF-B1C3-F08EF408E6DB}"/>
    <cellStyle name="Comma 9 4 3 2 2 3 2" xfId="53757" xr:uid="{940F98DA-C85A-4267-ABD6-2DC1703EE306}"/>
    <cellStyle name="Comma 9 4 3 2 2 4" xfId="38347" xr:uid="{ED7CE092-8694-4F8F-A8B5-E23FD9D0A4A2}"/>
    <cellStyle name="Comma 9 4 3 2 3" xfId="11528" xr:uid="{BE6F1A63-61FC-40F2-85FF-2BE5E7C2152C}"/>
    <cellStyle name="Comma 9 4 3 2 3 2" xfId="26939" xr:uid="{68573503-A016-4F5D-A131-5D822578D579}"/>
    <cellStyle name="Comma 9 4 3 2 3 2 2" xfId="57763" xr:uid="{A104683E-3010-4F5F-B4A5-215AC741703B}"/>
    <cellStyle name="Comma 9 4 3 2 3 3" xfId="42353" xr:uid="{FBE681FA-3FB0-4363-85F1-9EAF120F3901}"/>
    <cellStyle name="Comma 9 4 3 2 4" xfId="19130" xr:uid="{0CB640D8-0389-4CB6-8747-2F4761DCE710}"/>
    <cellStyle name="Comma 9 4 3 2 4 2" xfId="49954" xr:uid="{A7ECC8AE-F390-444E-AF43-3ECA84124B90}"/>
    <cellStyle name="Comma 9 4 3 2 5" xfId="34544" xr:uid="{B132C365-EE55-4912-969B-8B4540F77BDD}"/>
    <cellStyle name="Comma 9 4 3 3" xfId="5621" xr:uid="{1B80EB99-93C5-4F8B-BF91-BAE4FE9A1113}"/>
    <cellStyle name="Comma 9 4 3 3 2" xfId="13432" xr:uid="{F2268007-6F6B-4602-B05B-7907484B67F3}"/>
    <cellStyle name="Comma 9 4 3 3 2 2" xfId="28843" xr:uid="{788EF297-9A7A-4763-8D5C-3BF99A859CD2}"/>
    <cellStyle name="Comma 9 4 3 3 2 2 2" xfId="59667" xr:uid="{ACA64E97-F0D5-4632-9E12-9B60BAC836B2}"/>
    <cellStyle name="Comma 9 4 3 3 2 3" xfId="44257" xr:uid="{E78C142D-FAC9-4C3B-AD12-4F76057EC388}"/>
    <cellStyle name="Comma 9 4 3 3 3" xfId="21034" xr:uid="{F6C96B21-8DA7-43EC-A9C9-2C3441FDB872}"/>
    <cellStyle name="Comma 9 4 3 3 3 2" xfId="51858" xr:uid="{A8C5D168-ED4C-4794-8207-F3D15DDE09FB}"/>
    <cellStyle name="Comma 9 4 3 3 4" xfId="36448" xr:uid="{2E673D26-D05F-4894-B8D8-5B9171C2604A}"/>
    <cellStyle name="Comma 9 4 3 4" xfId="9629" xr:uid="{0C514021-000F-4404-B56D-F99D3F61281D}"/>
    <cellStyle name="Comma 9 4 3 4 2" xfId="25040" xr:uid="{71EC64DE-0821-4EAD-A10C-649508C34C2D}"/>
    <cellStyle name="Comma 9 4 3 4 2 2" xfId="55864" xr:uid="{5B39FB9F-0ADB-40FA-98AC-B3390427BD13}"/>
    <cellStyle name="Comma 9 4 3 4 3" xfId="40454" xr:uid="{12AA6C3F-DE83-42C9-983C-EE2F01B53CEB}"/>
    <cellStyle name="Comma 9 4 3 5" xfId="17231" xr:uid="{BFFE91BC-593E-48E7-975C-B10E0D7C3376}"/>
    <cellStyle name="Comma 9 4 3 5 2" xfId="48055" xr:uid="{36EE122E-2C88-4E57-AD63-796C49149132}"/>
    <cellStyle name="Comma 9 4 3 6" xfId="32645" xr:uid="{DCE3A4A3-C079-4001-BBE6-0C31715BC53E}"/>
    <cellStyle name="Comma 9 4 4" xfId="2451" xr:uid="{4F29C61F-8FBD-4D2D-A051-F7D8D4BF877C}"/>
    <cellStyle name="Comma 9 4 4 2" xfId="6254" xr:uid="{96888FFD-78AE-49BE-BF75-B59179D4F956}"/>
    <cellStyle name="Comma 9 4 4 2 2" xfId="14065" xr:uid="{BF9B2EA8-B69B-4433-A6C6-A81696D95844}"/>
    <cellStyle name="Comma 9 4 4 2 2 2" xfId="29476" xr:uid="{ACB197A8-DBDA-4A43-BBB8-CEE3A3A5BA44}"/>
    <cellStyle name="Comma 9 4 4 2 2 2 2" xfId="60300" xr:uid="{F2100EE8-8208-4747-95E1-349E8AAB9B6F}"/>
    <cellStyle name="Comma 9 4 4 2 2 3" xfId="44890" xr:uid="{D5C76C41-6DAC-4F03-8CDE-8033460F9390}"/>
    <cellStyle name="Comma 9 4 4 2 3" xfId="21667" xr:uid="{AAF13B6C-61D4-4FB9-AFCB-E214E93A9234}"/>
    <cellStyle name="Comma 9 4 4 2 3 2" xfId="52491" xr:uid="{2A5DEBA2-538E-4B1C-B231-51D3AEC9F98C}"/>
    <cellStyle name="Comma 9 4 4 2 4" xfId="37081" xr:uid="{0BE4C31F-88CB-4B06-94C2-9336CB6E1EBF}"/>
    <cellStyle name="Comma 9 4 4 3" xfId="10262" xr:uid="{424D906C-B96B-4EF9-AB2D-4DA29E72796A}"/>
    <cellStyle name="Comma 9 4 4 3 2" xfId="25673" xr:uid="{DE3B90D4-08CB-4B99-8BA6-526323D967FA}"/>
    <cellStyle name="Comma 9 4 4 3 2 2" xfId="56497" xr:uid="{0D1D829D-772A-4754-89EC-3DCF89B6232A}"/>
    <cellStyle name="Comma 9 4 4 3 3" xfId="41087" xr:uid="{15E17815-5708-4648-B4C3-E80D876E1811}"/>
    <cellStyle name="Comma 9 4 4 4" xfId="17864" xr:uid="{145DE915-9A39-401F-AD75-54D42952CB32}"/>
    <cellStyle name="Comma 9 4 4 4 2" xfId="48688" xr:uid="{940E6997-F829-4C53-9E0A-AEF3B2F0221F}"/>
    <cellStyle name="Comma 9 4 4 5" xfId="33278" xr:uid="{02BB7C4E-A3FE-43A6-8FE8-F3DF93A20563}"/>
    <cellStyle name="Comma 9 4 5" xfId="4355" xr:uid="{7054FF91-C108-4096-BED3-610DF59947F0}"/>
    <cellStyle name="Comma 9 4 5 2" xfId="12166" xr:uid="{09FA6974-4023-44BD-8DC8-28497E75558C}"/>
    <cellStyle name="Comma 9 4 5 2 2" xfId="27577" xr:uid="{578E8CD2-7A08-4BC6-A262-9864FB807F21}"/>
    <cellStyle name="Comma 9 4 5 2 2 2" xfId="58401" xr:uid="{32E20A29-B67E-4CEE-B4B9-6216B3B4C6E5}"/>
    <cellStyle name="Comma 9 4 5 2 3" xfId="42991" xr:uid="{A9DDAD88-D7A5-4DE0-BF8F-2D551E79BAF4}"/>
    <cellStyle name="Comma 9 4 5 3" xfId="19768" xr:uid="{4E49F071-4C8E-4D44-A53B-B127FEE43F82}"/>
    <cellStyle name="Comma 9 4 5 3 2" xfId="50592" xr:uid="{B23DE5F1-96D0-41E0-A9F0-2928DFD37D5C}"/>
    <cellStyle name="Comma 9 4 5 4" xfId="35182" xr:uid="{E6C685A6-3617-410E-8C7C-DE3DD0D37539}"/>
    <cellStyle name="Comma 9 4 6" xfId="8363" xr:uid="{11DD63BB-B0AF-4C5F-8820-FCD6FEDCB604}"/>
    <cellStyle name="Comma 9 4 6 2" xfId="23774" xr:uid="{1AB5D1A6-8B4E-4696-AABA-DCF2D8EC620A}"/>
    <cellStyle name="Comma 9 4 6 2 2" xfId="54598" xr:uid="{E486A174-57D3-49E5-8E66-03C53F535189}"/>
    <cellStyle name="Comma 9 4 6 3" xfId="39188" xr:uid="{41F8E60D-A310-4A54-ADDC-44AD40B13DD2}"/>
    <cellStyle name="Comma 9 4 7" xfId="15965" xr:uid="{55CBFBBD-FE6D-4A86-8DBB-B34A8B8638E6}"/>
    <cellStyle name="Comma 9 4 7 2" xfId="46789" xr:uid="{22E44B73-9002-4501-BC61-A7A74B6CED89}"/>
    <cellStyle name="Comma 9 4 8" xfId="31379" xr:uid="{75FE8E09-9867-4C19-A728-6A4CF385908A}"/>
    <cellStyle name="Comma 9 5" xfId="343" xr:uid="{C9DE64BA-B130-4FC9-9A4D-45E5F6620D34}"/>
    <cellStyle name="Comma 9 5 2" xfId="976" xr:uid="{A841673B-9E9B-48F7-8BC9-C291FAB4CB5E}"/>
    <cellStyle name="Comma 9 5 2 2" xfId="2875" xr:uid="{9D085BA0-6142-48FC-B8C9-70113F8CD2E6}"/>
    <cellStyle name="Comma 9 5 2 2 2" xfId="6678" xr:uid="{FF75EF40-A25B-4E0E-A21E-270E3B31C9AB}"/>
    <cellStyle name="Comma 9 5 2 2 2 2" xfId="14489" xr:uid="{348FE0E8-E021-4C55-B784-DA2CA7E8D3B0}"/>
    <cellStyle name="Comma 9 5 2 2 2 2 2" xfId="29900" xr:uid="{39279B08-6EBF-4B8E-8B4B-4B9DB71636CF}"/>
    <cellStyle name="Comma 9 5 2 2 2 2 2 2" xfId="60724" xr:uid="{0A5D18AC-9D91-4032-A7B2-8C3C84B65E58}"/>
    <cellStyle name="Comma 9 5 2 2 2 2 3" xfId="45314" xr:uid="{DD30B17A-6DA8-4CCD-A258-AC37CA57BDC7}"/>
    <cellStyle name="Comma 9 5 2 2 2 3" xfId="22091" xr:uid="{47BD9049-7AC9-47C2-8107-22A6F4BB1C16}"/>
    <cellStyle name="Comma 9 5 2 2 2 3 2" xfId="52915" xr:uid="{1EC98E9E-A02C-4D62-995C-FA71056DF654}"/>
    <cellStyle name="Comma 9 5 2 2 2 4" xfId="37505" xr:uid="{EF7D6B35-6A7C-4489-9ADC-9D2410EC8606}"/>
    <cellStyle name="Comma 9 5 2 2 3" xfId="10686" xr:uid="{C0212740-9C5C-496A-93B5-A381068B214F}"/>
    <cellStyle name="Comma 9 5 2 2 3 2" xfId="26097" xr:uid="{26DDD29A-F64B-421D-9A5A-C03FBAC56B66}"/>
    <cellStyle name="Comma 9 5 2 2 3 2 2" xfId="56921" xr:uid="{72DED1CD-0723-4A1F-9B57-00E3F594F4BF}"/>
    <cellStyle name="Comma 9 5 2 2 3 3" xfId="41511" xr:uid="{E3D2F38A-3716-414D-8CC4-2EA159190672}"/>
    <cellStyle name="Comma 9 5 2 2 4" xfId="18288" xr:uid="{F191902E-8B4D-40EB-A474-F562F69AE150}"/>
    <cellStyle name="Comma 9 5 2 2 4 2" xfId="49112" xr:uid="{818CE62E-7944-4A90-98C2-EAB5666DC2CB}"/>
    <cellStyle name="Comma 9 5 2 2 5" xfId="33702" xr:uid="{1969D10F-AB3B-40AF-8B2C-5CC334984FB9}"/>
    <cellStyle name="Comma 9 5 2 3" xfId="4779" xr:uid="{E4C1D34A-CC5F-4F9E-A19F-8E1F2DE79877}"/>
    <cellStyle name="Comma 9 5 2 3 2" xfId="12590" xr:uid="{9964BDFA-37D2-4792-8FE8-3BC158F58DB3}"/>
    <cellStyle name="Comma 9 5 2 3 2 2" xfId="28001" xr:uid="{94CD1F1E-BCA7-46D4-9063-1884FD91BAC9}"/>
    <cellStyle name="Comma 9 5 2 3 2 2 2" xfId="58825" xr:uid="{459A4301-3DCE-4D84-B82C-F07DCC75DB50}"/>
    <cellStyle name="Comma 9 5 2 3 2 3" xfId="43415" xr:uid="{9AD44C9B-E28D-41C6-BB79-BA19C05AFB6C}"/>
    <cellStyle name="Comma 9 5 2 3 3" xfId="20192" xr:uid="{EC2B1814-66E9-441B-B5A8-ACA8B36E4B2C}"/>
    <cellStyle name="Comma 9 5 2 3 3 2" xfId="51016" xr:uid="{A0A44188-B84F-47D0-960C-902FB9DAD1F9}"/>
    <cellStyle name="Comma 9 5 2 3 4" xfId="35606" xr:uid="{9CAD29DC-A379-4FB8-8F29-A9125C9655B1}"/>
    <cellStyle name="Comma 9 5 2 4" xfId="8787" xr:uid="{44EA42EA-F536-4DC6-93DF-E7BFFF67AE8D}"/>
    <cellStyle name="Comma 9 5 2 4 2" xfId="24198" xr:uid="{7C7D8961-475B-41A8-BE52-74F3A1D4F9A0}"/>
    <cellStyle name="Comma 9 5 2 4 2 2" xfId="55022" xr:uid="{7797C1FE-02E2-46C5-B041-B116FABB443A}"/>
    <cellStyle name="Comma 9 5 2 4 3" xfId="39612" xr:uid="{15015E65-D5DB-4026-9FD8-30AACDE366DC}"/>
    <cellStyle name="Comma 9 5 2 5" xfId="16389" xr:uid="{78E597FA-754A-4BC9-AAA9-7303E0AFB0A6}"/>
    <cellStyle name="Comma 9 5 2 5 2" xfId="47213" xr:uid="{6B730BB2-6D00-481D-B6B4-82F374A717E3}"/>
    <cellStyle name="Comma 9 5 2 6" xfId="31803" xr:uid="{9D9B4D4F-CDF0-46E9-BA88-ECD779109413}"/>
    <cellStyle name="Comma 9 5 3" xfId="1609" xr:uid="{1E16C4FC-781C-4332-B058-127CBE931E3E}"/>
    <cellStyle name="Comma 9 5 3 2" xfId="3508" xr:uid="{F5EB23BB-16E4-4A82-8262-4D35351DA707}"/>
    <cellStyle name="Comma 9 5 3 2 2" xfId="7311" xr:uid="{90F41497-8ADA-466E-9E2B-4BCC89782CF5}"/>
    <cellStyle name="Comma 9 5 3 2 2 2" xfId="15122" xr:uid="{41DFE610-B90A-4D5E-A547-21DC30EBFA62}"/>
    <cellStyle name="Comma 9 5 3 2 2 2 2" xfId="30533" xr:uid="{57D5474A-F260-4D98-A8E2-5A861CA02658}"/>
    <cellStyle name="Comma 9 5 3 2 2 2 2 2" xfId="61357" xr:uid="{4142C63E-0A20-4DF6-A429-22A684FFAE87}"/>
    <cellStyle name="Comma 9 5 3 2 2 2 3" xfId="45947" xr:uid="{8CF34578-34CE-4457-848D-CE9121F40CF1}"/>
    <cellStyle name="Comma 9 5 3 2 2 3" xfId="22724" xr:uid="{7539D66C-F20B-40A4-B602-8BCDB28F81C9}"/>
    <cellStyle name="Comma 9 5 3 2 2 3 2" xfId="53548" xr:uid="{30252B25-ADD4-4B39-A92C-394752DD7257}"/>
    <cellStyle name="Comma 9 5 3 2 2 4" xfId="38138" xr:uid="{E2583CF6-6151-416C-9A2C-BC750AE39AF3}"/>
    <cellStyle name="Comma 9 5 3 2 3" xfId="11319" xr:uid="{34201099-CAF8-49E1-815C-9A59E920C45C}"/>
    <cellStyle name="Comma 9 5 3 2 3 2" xfId="26730" xr:uid="{12287EFE-B0B7-4B52-9397-174F8661578B}"/>
    <cellStyle name="Comma 9 5 3 2 3 2 2" xfId="57554" xr:uid="{A5636C57-E37B-46B2-A2EB-DC8ACFD9558A}"/>
    <cellStyle name="Comma 9 5 3 2 3 3" xfId="42144" xr:uid="{52BA41BB-10E8-4AD5-ACDF-0DB3681A1657}"/>
    <cellStyle name="Comma 9 5 3 2 4" xfId="18921" xr:uid="{C9B76A94-B914-486E-ABB4-900D1C017BD5}"/>
    <cellStyle name="Comma 9 5 3 2 4 2" xfId="49745" xr:uid="{60FCBB19-45BF-4A10-B42A-508063BD379C}"/>
    <cellStyle name="Comma 9 5 3 2 5" xfId="34335" xr:uid="{21342FA0-CCF0-4BB7-9070-1B61A5A46D26}"/>
    <cellStyle name="Comma 9 5 3 3" xfId="5412" xr:uid="{3D019A7F-E3B2-48E3-A638-E20F31F62437}"/>
    <cellStyle name="Comma 9 5 3 3 2" xfId="13223" xr:uid="{5341ACAE-F03B-4FCB-BD1F-29212EC0A4A3}"/>
    <cellStyle name="Comma 9 5 3 3 2 2" xfId="28634" xr:uid="{F70330FA-1CA9-4BE9-970B-97085F648C49}"/>
    <cellStyle name="Comma 9 5 3 3 2 2 2" xfId="59458" xr:uid="{389C1150-3DF6-4397-9049-AFE698FC8576}"/>
    <cellStyle name="Comma 9 5 3 3 2 3" xfId="44048" xr:uid="{B8D14549-B84B-48C8-9437-273440F62C17}"/>
    <cellStyle name="Comma 9 5 3 3 3" xfId="20825" xr:uid="{BE12BD7B-FC4D-47E3-9A22-F3C9BA482B81}"/>
    <cellStyle name="Comma 9 5 3 3 3 2" xfId="51649" xr:uid="{E4CB60A6-7EED-4DD5-BD79-D0923C2A9390}"/>
    <cellStyle name="Comma 9 5 3 3 4" xfId="36239" xr:uid="{6BC4EB46-364A-4D21-BAFA-9B65A38A17DE}"/>
    <cellStyle name="Comma 9 5 3 4" xfId="9420" xr:uid="{005E03AA-A848-4E49-9C5B-44B02F1C81E8}"/>
    <cellStyle name="Comma 9 5 3 4 2" xfId="24831" xr:uid="{0D8BC009-5D65-43E4-B1C7-E11FA697D95C}"/>
    <cellStyle name="Comma 9 5 3 4 2 2" xfId="55655" xr:uid="{EEF6090C-E76A-4A4A-84B0-1C25C357AB78}"/>
    <cellStyle name="Comma 9 5 3 4 3" xfId="40245" xr:uid="{04D91D1D-5148-4B01-9909-7920B424A8FC}"/>
    <cellStyle name="Comma 9 5 3 5" xfId="17022" xr:uid="{80EE532B-C3CD-4BB6-8D53-B0A88F690EE7}"/>
    <cellStyle name="Comma 9 5 3 5 2" xfId="47846" xr:uid="{C4C96BF3-2E89-463A-A364-DE59D8CED637}"/>
    <cellStyle name="Comma 9 5 3 6" xfId="32436" xr:uid="{B48D522A-FCDA-4AC6-AD15-E4F92F696411}"/>
    <cellStyle name="Comma 9 5 4" xfId="2242" xr:uid="{4232E172-3E63-42DF-B5B6-A1BE9DB78038}"/>
    <cellStyle name="Comma 9 5 4 2" xfId="6045" xr:uid="{E4BF8CFE-4AB3-4F8B-AF9B-B0FE31A14FD3}"/>
    <cellStyle name="Comma 9 5 4 2 2" xfId="13856" xr:uid="{1D5A7D85-201F-40E7-9DB3-19C2AEC5306D}"/>
    <cellStyle name="Comma 9 5 4 2 2 2" xfId="29267" xr:uid="{8F22F89D-C257-4824-8319-2A7278AC32E2}"/>
    <cellStyle name="Comma 9 5 4 2 2 2 2" xfId="60091" xr:uid="{3E66A5A9-7A70-4FFA-9FC2-D07D40DAC901}"/>
    <cellStyle name="Comma 9 5 4 2 2 3" xfId="44681" xr:uid="{7C588F48-6897-4535-AC5C-F7C431928D95}"/>
    <cellStyle name="Comma 9 5 4 2 3" xfId="21458" xr:uid="{F38187CD-A797-4433-AA97-3236E278A794}"/>
    <cellStyle name="Comma 9 5 4 2 3 2" xfId="52282" xr:uid="{B844288C-7BDF-425B-8BFA-9931E9625861}"/>
    <cellStyle name="Comma 9 5 4 2 4" xfId="36872" xr:uid="{803F0838-5598-4EC1-827A-91C950E04AD9}"/>
    <cellStyle name="Comma 9 5 4 3" xfId="10053" xr:uid="{3B04B3C0-9AE6-45D0-9665-A101D092AE82}"/>
    <cellStyle name="Comma 9 5 4 3 2" xfId="25464" xr:uid="{B3B0C002-9DD2-4FBD-AEBF-F8A2B0971DEF}"/>
    <cellStyle name="Comma 9 5 4 3 2 2" xfId="56288" xr:uid="{41519A67-6492-4C00-A3CA-917809AFC3B6}"/>
    <cellStyle name="Comma 9 5 4 3 3" xfId="40878" xr:uid="{38E577C9-C0B6-4044-931A-C6D2A1794994}"/>
    <cellStyle name="Comma 9 5 4 4" xfId="17655" xr:uid="{BB7D6F20-F8A6-4C5A-976E-C84BC2D67EB4}"/>
    <cellStyle name="Comma 9 5 4 4 2" xfId="48479" xr:uid="{4E4BE4D4-2A2E-44A7-A253-11B1ED0493EA}"/>
    <cellStyle name="Comma 9 5 4 5" xfId="33069" xr:uid="{9AF8F1DF-752E-48EC-878F-961CEA9CE2BD}"/>
    <cellStyle name="Comma 9 5 5" xfId="4146" xr:uid="{0808C413-907A-438B-9014-D7F73AAD7C94}"/>
    <cellStyle name="Comma 9 5 5 2" xfId="11957" xr:uid="{A7E2EE39-7FBF-4173-A978-91B9C2DC9EAC}"/>
    <cellStyle name="Comma 9 5 5 2 2" xfId="27368" xr:uid="{E32778C2-4FC7-4819-9E1C-2ED5230D44DE}"/>
    <cellStyle name="Comma 9 5 5 2 2 2" xfId="58192" xr:uid="{6227071E-6FD3-4DA7-8864-4A47B2EEAB7A}"/>
    <cellStyle name="Comma 9 5 5 2 3" xfId="42782" xr:uid="{0289D450-AF67-4D41-B986-D65E4F8A6820}"/>
    <cellStyle name="Comma 9 5 5 3" xfId="19559" xr:uid="{FC4FBEDB-D76A-455A-A8B3-CA41EAECF187}"/>
    <cellStyle name="Comma 9 5 5 3 2" xfId="50383" xr:uid="{B82654E2-DF9A-446B-944A-E95642F39054}"/>
    <cellStyle name="Comma 9 5 5 4" xfId="34973" xr:uid="{BB610B3F-165D-4BB0-B5FD-A5F31E06E970}"/>
    <cellStyle name="Comma 9 5 6" xfId="8154" xr:uid="{A2F24D0B-5A15-43B4-BAC0-35DD73876230}"/>
    <cellStyle name="Comma 9 5 6 2" xfId="23565" xr:uid="{3ABA444C-F733-4A84-B713-3BD6FEA7D895}"/>
    <cellStyle name="Comma 9 5 6 2 2" xfId="54389" xr:uid="{37FF9E91-518C-4C92-8657-2EA8B54DF838}"/>
    <cellStyle name="Comma 9 5 6 3" xfId="38979" xr:uid="{E153B333-B4C8-4C0C-90ED-8062B04F6B3B}"/>
    <cellStyle name="Comma 9 5 7" xfId="15756" xr:uid="{0CAAABFB-D665-47E7-8BE3-6DA675AF90A6}"/>
    <cellStyle name="Comma 9 5 7 2" xfId="46580" xr:uid="{8AC3AAC5-0101-4712-BAB3-3F57992E3FC1}"/>
    <cellStyle name="Comma 9 5 8" xfId="31170" xr:uid="{31B11D40-8ED1-409D-8F26-477E3E7F5E61}"/>
    <cellStyle name="Comma 9 6" xfId="763" xr:uid="{06CB777C-75BC-4A9E-8686-8DBB0BF40BE2}"/>
    <cellStyle name="Comma 9 6 2" xfId="2662" xr:uid="{4EFB6933-27BB-42CD-8D5B-46E813244E15}"/>
    <cellStyle name="Comma 9 6 2 2" xfId="6465" xr:uid="{3B497807-02EB-4D2D-A608-B5B40DB9ECE2}"/>
    <cellStyle name="Comma 9 6 2 2 2" xfId="14276" xr:uid="{B861AC52-DD08-49C4-9D05-897CD521AC7F}"/>
    <cellStyle name="Comma 9 6 2 2 2 2" xfId="29687" xr:uid="{7A72652D-EFA0-4F89-9979-25C712123C92}"/>
    <cellStyle name="Comma 9 6 2 2 2 2 2" xfId="60511" xr:uid="{D4A2A8CD-33DC-49A9-8B9A-D0CCA61EBC71}"/>
    <cellStyle name="Comma 9 6 2 2 2 3" xfId="45101" xr:uid="{E12981A5-1A86-4631-B307-D40D31818068}"/>
    <cellStyle name="Comma 9 6 2 2 3" xfId="21878" xr:uid="{F0563378-6A0A-44A3-8275-4AD4E52716DF}"/>
    <cellStyle name="Comma 9 6 2 2 3 2" xfId="52702" xr:uid="{F8072016-08B1-4417-A210-03485726BC40}"/>
    <cellStyle name="Comma 9 6 2 2 4" xfId="37292" xr:uid="{3500940F-E03B-4D4C-A6B5-4E2058A2A429}"/>
    <cellStyle name="Comma 9 6 2 3" xfId="10473" xr:uid="{BF270291-E872-4032-BB4C-383937C77D4D}"/>
    <cellStyle name="Comma 9 6 2 3 2" xfId="25884" xr:uid="{310F41E1-E344-4409-ACC1-1FE290ABEE61}"/>
    <cellStyle name="Comma 9 6 2 3 2 2" xfId="56708" xr:uid="{6EC65357-252F-431F-B11A-A77ABF68B9A8}"/>
    <cellStyle name="Comma 9 6 2 3 3" xfId="41298" xr:uid="{23EFF9B8-09DA-477C-8A0F-F67D61B26C33}"/>
    <cellStyle name="Comma 9 6 2 4" xfId="18075" xr:uid="{5A054143-1BFE-4367-B648-CF29098004A2}"/>
    <cellStyle name="Comma 9 6 2 4 2" xfId="48899" xr:uid="{DD0518DA-F3E7-42B3-A061-1A3E44000BB8}"/>
    <cellStyle name="Comma 9 6 2 5" xfId="33489" xr:uid="{5C68E4C7-FE79-4481-8420-C8130FF33160}"/>
    <cellStyle name="Comma 9 6 3" xfId="4566" xr:uid="{AB0A6FFE-C994-4267-9EF4-DBD998D2D8F4}"/>
    <cellStyle name="Comma 9 6 3 2" xfId="12377" xr:uid="{01EF9929-1B8E-4AA8-BF6D-1F4FAA8BD7E0}"/>
    <cellStyle name="Comma 9 6 3 2 2" xfId="27788" xr:uid="{8E75201B-D40E-4D8C-9546-41AE3E86D19D}"/>
    <cellStyle name="Comma 9 6 3 2 2 2" xfId="58612" xr:uid="{1732DB19-3DE2-4F18-982B-2921CF8E93AF}"/>
    <cellStyle name="Comma 9 6 3 2 3" xfId="43202" xr:uid="{B3240912-895D-4F17-BE33-848D43236410}"/>
    <cellStyle name="Comma 9 6 3 3" xfId="19979" xr:uid="{CBA5522E-56C9-4FEA-A097-334836CE9281}"/>
    <cellStyle name="Comma 9 6 3 3 2" xfId="50803" xr:uid="{44C84E5D-AFEB-4FD7-9E0E-CA2AFB3A639E}"/>
    <cellStyle name="Comma 9 6 3 4" xfId="35393" xr:uid="{122A96E9-6FD1-4CD3-A3AC-ABEA1A56959D}"/>
    <cellStyle name="Comma 9 6 4" xfId="8574" xr:uid="{E8DAC112-245C-4172-874D-97D1E90E8C13}"/>
    <cellStyle name="Comma 9 6 4 2" xfId="23985" xr:uid="{1631EF0B-F93F-45D2-85D1-E74034DC970F}"/>
    <cellStyle name="Comma 9 6 4 2 2" xfId="54809" xr:uid="{ABC9F348-BE0C-41B9-A2BC-069599914D77}"/>
    <cellStyle name="Comma 9 6 4 3" xfId="39399" xr:uid="{ECDDAEFC-C0BA-46EF-830F-9B8F0D88BF45}"/>
    <cellStyle name="Comma 9 6 5" xfId="16176" xr:uid="{00B3F586-3110-43FD-AD0D-05958CBC52C8}"/>
    <cellStyle name="Comma 9 6 5 2" xfId="47000" xr:uid="{CA6465A2-65BD-4AEF-B3F8-7004B3222A3B}"/>
    <cellStyle name="Comma 9 6 6" xfId="31590" xr:uid="{9C2B47A9-CEFF-48DA-ADF6-57B1D7F40553}"/>
    <cellStyle name="Comma 9 7" xfId="1396" xr:uid="{2C6EDC87-E453-47C2-A195-6F4A8BE7A33F}"/>
    <cellStyle name="Comma 9 7 2" xfId="3295" xr:uid="{01384AFF-A820-4042-AF21-6A8D7EDA3565}"/>
    <cellStyle name="Comma 9 7 2 2" xfId="7098" xr:uid="{D9AE1A49-9935-4BE4-9FFD-075A4518BF4F}"/>
    <cellStyle name="Comma 9 7 2 2 2" xfId="14909" xr:uid="{EC8EE3FB-DC8F-47EE-ABE1-828ECA7B0441}"/>
    <cellStyle name="Comma 9 7 2 2 2 2" xfId="30320" xr:uid="{7B0C02CD-FC85-4021-A6CC-52505B2E8DBB}"/>
    <cellStyle name="Comma 9 7 2 2 2 2 2" xfId="61144" xr:uid="{0D3FA835-CB74-45B0-8C53-9165CDE83C90}"/>
    <cellStyle name="Comma 9 7 2 2 2 3" xfId="45734" xr:uid="{1807F0E4-17C8-4D53-97AE-2148074F6D24}"/>
    <cellStyle name="Comma 9 7 2 2 3" xfId="22511" xr:uid="{76B83C0D-E6D5-44D7-B1CC-E5EB3DCD3D3E}"/>
    <cellStyle name="Comma 9 7 2 2 3 2" xfId="53335" xr:uid="{7688F833-C061-431A-B2E4-1A5417E55B0B}"/>
    <cellStyle name="Comma 9 7 2 2 4" xfId="37925" xr:uid="{68F743A0-8476-4E2C-BA34-21572D1A945E}"/>
    <cellStyle name="Comma 9 7 2 3" xfId="11106" xr:uid="{C807CDEB-8187-4625-8B61-D82B3B35C430}"/>
    <cellStyle name="Comma 9 7 2 3 2" xfId="26517" xr:uid="{033AFC22-FE5D-43F5-B389-286BAA994B83}"/>
    <cellStyle name="Comma 9 7 2 3 2 2" xfId="57341" xr:uid="{F6BE41D0-DE41-498F-8680-001F52874C23}"/>
    <cellStyle name="Comma 9 7 2 3 3" xfId="41931" xr:uid="{ADD10B75-0E55-4C6F-852C-31257C57BC42}"/>
    <cellStyle name="Comma 9 7 2 4" xfId="18708" xr:uid="{C9DA3D9D-B928-45ED-81F4-3E4B5CDAD261}"/>
    <cellStyle name="Comma 9 7 2 4 2" xfId="49532" xr:uid="{DA8C4F77-D574-4C6E-9C0C-B87EDAF9B60C}"/>
    <cellStyle name="Comma 9 7 2 5" xfId="34122" xr:uid="{D2C123A7-0B89-4933-AC03-4B72C71232CD}"/>
    <cellStyle name="Comma 9 7 3" xfId="5199" xr:uid="{B8AD23B2-D828-4B71-BC53-0C59A775EBD8}"/>
    <cellStyle name="Comma 9 7 3 2" xfId="13010" xr:uid="{1683C482-1F9B-451B-B761-DD3DFC01D59A}"/>
    <cellStyle name="Comma 9 7 3 2 2" xfId="28421" xr:uid="{2A21207C-4B5C-441A-89A9-2E7554020603}"/>
    <cellStyle name="Comma 9 7 3 2 2 2" xfId="59245" xr:uid="{4D417B84-A5C7-4D8F-9552-BEB98C8706BB}"/>
    <cellStyle name="Comma 9 7 3 2 3" xfId="43835" xr:uid="{612935A5-54B0-49CC-945C-47FDC1E50463}"/>
    <cellStyle name="Comma 9 7 3 3" xfId="20612" xr:uid="{DC83B355-26EC-4EAD-AA4A-06B9961D96B4}"/>
    <cellStyle name="Comma 9 7 3 3 2" xfId="51436" xr:uid="{5DE831F3-1E5D-4518-ACCB-0434F4589443}"/>
    <cellStyle name="Comma 9 7 3 4" xfId="36026" xr:uid="{28DEF42E-2957-483C-ADBF-B4AF513DE8A7}"/>
    <cellStyle name="Comma 9 7 4" xfId="9207" xr:uid="{3C782AC0-0F0F-4084-82C2-B03D8D932E9D}"/>
    <cellStyle name="Comma 9 7 4 2" xfId="24618" xr:uid="{CDAA06C5-F417-4BB8-B27C-ABD7F55CC9A3}"/>
    <cellStyle name="Comma 9 7 4 2 2" xfId="55442" xr:uid="{3DEC1BBD-089E-4151-9AFE-CAEF0A7EE086}"/>
    <cellStyle name="Comma 9 7 4 3" xfId="40032" xr:uid="{BFF78BDA-3EB5-46B2-AAA9-9F664CC8D4A8}"/>
    <cellStyle name="Comma 9 7 5" xfId="16809" xr:uid="{5EFAAD66-32A0-47CA-B71D-31D4898207A6}"/>
    <cellStyle name="Comma 9 7 5 2" xfId="47633" xr:uid="{15F9A3A1-E825-402F-AE3E-60832557A991}"/>
    <cellStyle name="Comma 9 7 6" xfId="32223" xr:uid="{52EC79B4-4482-4909-8119-E65F46AF11CB}"/>
    <cellStyle name="Comma 9 8" xfId="2029" xr:uid="{250D6E82-BD29-4626-9BF6-F0C2C3C4F65A}"/>
    <cellStyle name="Comma 9 8 2" xfId="5832" xr:uid="{3BE3DDF2-C05E-40F8-8CCD-80F791BB82A5}"/>
    <cellStyle name="Comma 9 8 2 2" xfId="13643" xr:uid="{C46333ED-234A-4BE4-A8B2-CC99D85E4711}"/>
    <cellStyle name="Comma 9 8 2 2 2" xfId="29054" xr:uid="{86C4C43E-5668-4D8E-BF95-7B24B162B9D9}"/>
    <cellStyle name="Comma 9 8 2 2 2 2" xfId="59878" xr:uid="{BA58E745-0696-41D8-88E8-AF775593C06E}"/>
    <cellStyle name="Comma 9 8 2 2 3" xfId="44468" xr:uid="{DA629F9D-B227-4E8C-825C-D94AAEF3AE33}"/>
    <cellStyle name="Comma 9 8 2 3" xfId="21245" xr:uid="{BDFD5F6D-1583-4A2B-A2DC-B90331251562}"/>
    <cellStyle name="Comma 9 8 2 3 2" xfId="52069" xr:uid="{50619D95-1179-4549-B1D0-EE67FC4D4C69}"/>
    <cellStyle name="Comma 9 8 2 4" xfId="36659" xr:uid="{A09ACD9D-A9C7-4697-80A1-33E29C1AD0C4}"/>
    <cellStyle name="Comma 9 8 3" xfId="9840" xr:uid="{848E15E7-231E-47E6-B4AD-1BC9AA4FF8FF}"/>
    <cellStyle name="Comma 9 8 3 2" xfId="25251" xr:uid="{D4D357BC-61E0-4343-A32C-875BF5BDD74C}"/>
    <cellStyle name="Comma 9 8 3 2 2" xfId="56075" xr:uid="{DA8017E7-936D-48B2-95BA-A05CD5AFE413}"/>
    <cellStyle name="Comma 9 8 3 3" xfId="40665" xr:uid="{510164E6-6903-4D52-87C4-1C6F7BD49829}"/>
    <cellStyle name="Comma 9 8 4" xfId="17442" xr:uid="{282A5532-EED3-478D-BCC3-6116FAD5E194}"/>
    <cellStyle name="Comma 9 8 4 2" xfId="48266" xr:uid="{420C8B1F-4FC7-4364-BF1B-F853E849D2BA}"/>
    <cellStyle name="Comma 9 8 5" xfId="32856" xr:uid="{F43885B6-79C9-4F8F-B46E-CB5A6925B67A}"/>
    <cellStyle name="Comma 9 9" xfId="3933" xr:uid="{B13C0DC3-3E47-477A-BAB3-7556DB0EFC88}"/>
    <cellStyle name="Comma 9 9 2" xfId="11744" xr:uid="{282E59A5-C416-4D1C-BAD4-DCD646E0E3AD}"/>
    <cellStyle name="Comma 9 9 2 2" xfId="27155" xr:uid="{02528ED6-C56E-4161-94FA-3EABC7FB0C6A}"/>
    <cellStyle name="Comma 9 9 2 2 2" xfId="57979" xr:uid="{CDF2D74E-D683-4BD7-85AF-8D59C748BCDD}"/>
    <cellStyle name="Comma 9 9 2 3" xfId="42569" xr:uid="{25761C0C-72C2-42CD-89AE-62D0AC5B1879}"/>
    <cellStyle name="Comma 9 9 3" xfId="19346" xr:uid="{AABAC038-4584-49BE-BE4A-ADA137E3036E}"/>
    <cellStyle name="Comma 9 9 3 2" xfId="50170" xr:uid="{08DF04A4-9125-459C-8023-E93D2F0E7412}"/>
    <cellStyle name="Comma 9 9 4" xfId="34760" xr:uid="{B7632548-EF13-4F30-BAB9-E6C82A67F961}"/>
    <cellStyle name="Currency 10" xfId="305" xr:uid="{57CC973B-8FFE-4810-B0D0-D0A5973BDEEA}"/>
    <cellStyle name="Currency 10 2" xfId="938" xr:uid="{A98B25B4-7628-4C10-A845-2BD609A7A770}"/>
    <cellStyle name="Currency 10 2 2" xfId="2837" xr:uid="{CAF817AB-D4C6-4B79-9426-8894FF480D1E}"/>
    <cellStyle name="Currency 10 2 2 2" xfId="6640" xr:uid="{B1A36436-D101-4A11-9722-5DAEAD582C62}"/>
    <cellStyle name="Currency 10 2 2 2 2" xfId="14451" xr:uid="{8289FE20-0A0F-43CF-A820-5E21867EA71C}"/>
    <cellStyle name="Currency 10 2 2 2 2 2" xfId="29862" xr:uid="{38116FB7-B742-4291-8313-F901CD558EF7}"/>
    <cellStyle name="Currency 10 2 2 2 2 2 2" xfId="60686" xr:uid="{49D52BBB-68DD-47C0-BC9D-FADBC0942C81}"/>
    <cellStyle name="Currency 10 2 2 2 2 3" xfId="45276" xr:uid="{5B66E954-8469-41E8-9817-8C797CB1267D}"/>
    <cellStyle name="Currency 10 2 2 2 3" xfId="22053" xr:uid="{A4A37683-9367-4828-A543-4F87E3F91219}"/>
    <cellStyle name="Currency 10 2 2 2 3 2" xfId="52877" xr:uid="{5B8F1644-50D0-4A08-B146-6211CCD240B0}"/>
    <cellStyle name="Currency 10 2 2 2 4" xfId="37467" xr:uid="{0502636A-0D18-4F45-86E4-78330788DCF2}"/>
    <cellStyle name="Currency 10 2 2 3" xfId="10648" xr:uid="{D4D6073E-55E6-4D4B-AF48-420CF14BA1B2}"/>
    <cellStyle name="Currency 10 2 2 3 2" xfId="26059" xr:uid="{7C882A1B-B79C-4DD9-B4E7-C43F1AC626A4}"/>
    <cellStyle name="Currency 10 2 2 3 2 2" xfId="56883" xr:uid="{17F284FC-AA42-4C41-AD2D-404A5B5AD9F4}"/>
    <cellStyle name="Currency 10 2 2 3 3" xfId="41473" xr:uid="{078E07F8-C711-4AAE-91CD-11D47AA213E8}"/>
    <cellStyle name="Currency 10 2 2 4" xfId="18250" xr:uid="{541F3E34-1D1F-421F-9700-A4C5D185E2B1}"/>
    <cellStyle name="Currency 10 2 2 4 2" xfId="49074" xr:uid="{C1FF23FD-5087-44F0-8E2C-CE0EBCA506F0}"/>
    <cellStyle name="Currency 10 2 2 5" xfId="33664" xr:uid="{82FE2596-9528-4314-BD94-DFAD6B0662A9}"/>
    <cellStyle name="Currency 10 2 3" xfId="4741" xr:uid="{A76DECA4-7CCA-455B-9790-CB8262DF1E9D}"/>
    <cellStyle name="Currency 10 2 3 2" xfId="12552" xr:uid="{2D998D9A-C6F1-4FB3-813C-21226E76EBDC}"/>
    <cellStyle name="Currency 10 2 3 2 2" xfId="27963" xr:uid="{9D3069E6-E6DC-4034-AAB5-6B86F217D223}"/>
    <cellStyle name="Currency 10 2 3 2 2 2" xfId="58787" xr:uid="{15526015-875C-478F-A389-3E63D0AABA2B}"/>
    <cellStyle name="Currency 10 2 3 2 3" xfId="43377" xr:uid="{06D34C87-59A4-4D63-9965-73B8136F382E}"/>
    <cellStyle name="Currency 10 2 3 3" xfId="20154" xr:uid="{EAC1AB27-F692-45D4-86C5-E959851AB07B}"/>
    <cellStyle name="Currency 10 2 3 3 2" xfId="50978" xr:uid="{897E376F-5A96-4EBB-A63A-FA0C39CF21E0}"/>
    <cellStyle name="Currency 10 2 3 4" xfId="35568" xr:uid="{2C2F1B6D-28C0-4164-8E01-338EA92156F7}"/>
    <cellStyle name="Currency 10 2 4" xfId="8749" xr:uid="{6A749521-D996-4629-92DD-756134724312}"/>
    <cellStyle name="Currency 10 2 4 2" xfId="24160" xr:uid="{AA0BAD87-2A44-430A-B2C4-009E774FA3A4}"/>
    <cellStyle name="Currency 10 2 4 2 2" xfId="54984" xr:uid="{1ED70873-3F2D-483B-A174-2AD08A84EC14}"/>
    <cellStyle name="Currency 10 2 4 3" xfId="39574" xr:uid="{B5E254DE-57E9-4385-9977-A5736ECF1BB3}"/>
    <cellStyle name="Currency 10 2 5" xfId="16351" xr:uid="{731E6908-7FB2-47C7-8B60-6236207CD8C6}"/>
    <cellStyle name="Currency 10 2 5 2" xfId="47175" xr:uid="{94DC99BC-A6A1-4B6B-8316-FE1C2519FA6D}"/>
    <cellStyle name="Currency 10 2 6" xfId="31765" xr:uid="{27ACAE96-37FF-44CC-AA8E-2ECF795F4CB5}"/>
    <cellStyle name="Currency 10 3" xfId="1571" xr:uid="{57DEFB5E-7C5A-43A2-9FFA-D6665BA411C5}"/>
    <cellStyle name="Currency 10 3 2" xfId="3470" xr:uid="{C7E69432-8FEC-4035-A68E-D61C952FBF8D}"/>
    <cellStyle name="Currency 10 3 2 2" xfId="7273" xr:uid="{A023A42E-965A-4587-A491-A1D4EF2166E8}"/>
    <cellStyle name="Currency 10 3 2 2 2" xfId="15084" xr:uid="{153D8301-559E-4EE3-812E-99EA19F6F25A}"/>
    <cellStyle name="Currency 10 3 2 2 2 2" xfId="30495" xr:uid="{23AF5485-3611-4331-9D14-6AB055C5E6BE}"/>
    <cellStyle name="Currency 10 3 2 2 2 2 2" xfId="61319" xr:uid="{33A05A30-983D-4DB7-8177-62F29800FB81}"/>
    <cellStyle name="Currency 10 3 2 2 2 3" xfId="45909" xr:uid="{A4AEE266-1126-4FAF-A2D0-5102AF24820D}"/>
    <cellStyle name="Currency 10 3 2 2 3" xfId="22686" xr:uid="{6C935108-4775-45B3-B7FC-27ECB08860D3}"/>
    <cellStyle name="Currency 10 3 2 2 3 2" xfId="53510" xr:uid="{D22A2ECC-FDAF-43E9-9A2D-CCBC226646CE}"/>
    <cellStyle name="Currency 10 3 2 2 4" xfId="38100" xr:uid="{E769E107-3A53-4252-BFFA-DF60F5103D2B}"/>
    <cellStyle name="Currency 10 3 2 3" xfId="11281" xr:uid="{5AE5945D-69F5-4A69-B8E5-111FE1C6287D}"/>
    <cellStyle name="Currency 10 3 2 3 2" xfId="26692" xr:uid="{5EB0C775-2013-47F1-95C4-65777D0B0FA2}"/>
    <cellStyle name="Currency 10 3 2 3 2 2" xfId="57516" xr:uid="{3BAA2FA7-750E-44EC-BF18-C8B46E9565E6}"/>
    <cellStyle name="Currency 10 3 2 3 3" xfId="42106" xr:uid="{0C96A778-8397-4468-8533-452EF2D3A7D7}"/>
    <cellStyle name="Currency 10 3 2 4" xfId="18883" xr:uid="{DC24221F-C6E6-497B-A8A8-685A45C2577C}"/>
    <cellStyle name="Currency 10 3 2 4 2" xfId="49707" xr:uid="{CB43BE75-EDDA-42FA-901A-694ACE886A13}"/>
    <cellStyle name="Currency 10 3 2 5" xfId="34297" xr:uid="{24B92ACE-183D-4BCA-853C-34BCE2B002C6}"/>
    <cellStyle name="Currency 10 3 3" xfId="5374" xr:uid="{055F074C-9D44-4259-AA38-4CDECC8D829E}"/>
    <cellStyle name="Currency 10 3 3 2" xfId="13185" xr:uid="{F4012E9F-F4A4-48A4-A587-B6EBD6E6CCC4}"/>
    <cellStyle name="Currency 10 3 3 2 2" xfId="28596" xr:uid="{05910CFB-3BCA-4EC5-BEA7-A97258926EDA}"/>
    <cellStyle name="Currency 10 3 3 2 2 2" xfId="59420" xr:uid="{432B1DC2-0858-41C5-B001-AB32D8EDFEB7}"/>
    <cellStyle name="Currency 10 3 3 2 3" xfId="44010" xr:uid="{ECD602C9-4D97-4712-9464-0BBF73965E58}"/>
    <cellStyle name="Currency 10 3 3 3" xfId="20787" xr:uid="{BB35D3C7-508B-400F-AF68-4D58E4F32A7A}"/>
    <cellStyle name="Currency 10 3 3 3 2" xfId="51611" xr:uid="{755BA840-80C7-4532-ADFB-D80BB905004B}"/>
    <cellStyle name="Currency 10 3 3 4" xfId="36201" xr:uid="{513FBDC0-1D4C-45F9-9115-5572ADE33F2A}"/>
    <cellStyle name="Currency 10 3 4" xfId="9382" xr:uid="{892A416A-E73E-49D5-9679-047631FAF23C}"/>
    <cellStyle name="Currency 10 3 4 2" xfId="24793" xr:uid="{7FB48217-A364-49B7-9369-32E7A6FCA5E3}"/>
    <cellStyle name="Currency 10 3 4 2 2" xfId="55617" xr:uid="{6DC89895-EFDE-4FC3-88F9-54233DE79A76}"/>
    <cellStyle name="Currency 10 3 4 3" xfId="40207" xr:uid="{2B57B85D-9098-4C48-AFD9-DCBBEE9B14E8}"/>
    <cellStyle name="Currency 10 3 5" xfId="16984" xr:uid="{B625D6BE-4A76-4F60-8BF6-D7A6EEB59C2D}"/>
    <cellStyle name="Currency 10 3 5 2" xfId="47808" xr:uid="{6C654FB7-7080-490A-929C-A2257831A336}"/>
    <cellStyle name="Currency 10 3 6" xfId="32398" xr:uid="{54F1AA18-C6AE-4B2A-B83E-EFD9D0C9C56E}"/>
    <cellStyle name="Currency 10 4" xfId="2204" xr:uid="{4E8918DB-519E-4957-B6AC-9AF8A0C7C577}"/>
    <cellStyle name="Currency 10 4 2" xfId="6007" xr:uid="{A6160B96-834A-435C-95CF-8E5C5D6E947F}"/>
    <cellStyle name="Currency 10 4 2 2" xfId="13818" xr:uid="{5A9AFAF3-6AA8-41E2-B928-FC48D8F6FC14}"/>
    <cellStyle name="Currency 10 4 2 2 2" xfId="29229" xr:uid="{B63E1E32-B670-401A-94C2-EAA1451ED68E}"/>
    <cellStyle name="Currency 10 4 2 2 2 2" xfId="60053" xr:uid="{C35DB5F1-3478-4711-BC08-2A47B01B1EF2}"/>
    <cellStyle name="Currency 10 4 2 2 3" xfId="44643" xr:uid="{BA417C96-D998-4662-8AC3-64002BAB8110}"/>
    <cellStyle name="Currency 10 4 2 3" xfId="21420" xr:uid="{2519E70B-67DD-4191-97D1-4E39D63FF1F7}"/>
    <cellStyle name="Currency 10 4 2 3 2" xfId="52244" xr:uid="{2CFFDCA9-5DDD-4F1E-953D-986D680B1D48}"/>
    <cellStyle name="Currency 10 4 2 4" xfId="36834" xr:uid="{B62984C7-7DF1-4C8D-AC03-ADD94CC9F2A6}"/>
    <cellStyle name="Currency 10 4 3" xfId="10015" xr:uid="{931754CC-26FD-400B-8C6F-A681A867B141}"/>
    <cellStyle name="Currency 10 4 3 2" xfId="25426" xr:uid="{E20EA581-4B3B-4316-A44D-90AF59743D33}"/>
    <cellStyle name="Currency 10 4 3 2 2" xfId="56250" xr:uid="{6B206BBC-90FE-4487-B85A-35A00B47AA03}"/>
    <cellStyle name="Currency 10 4 3 3" xfId="40840" xr:uid="{37EE19ED-3666-4A25-895C-A4146B44F136}"/>
    <cellStyle name="Currency 10 4 4" xfId="17617" xr:uid="{43D51449-ADDC-4BC3-80B6-F192068C38F8}"/>
    <cellStyle name="Currency 10 4 4 2" xfId="48441" xr:uid="{FE51AC5E-748A-4F40-B524-B44328E7D2F7}"/>
    <cellStyle name="Currency 10 4 5" xfId="33031" xr:uid="{B8A30F25-4D6A-4281-9EEE-619C8DE32E68}"/>
    <cellStyle name="Currency 10 5" xfId="4108" xr:uid="{7FB8E72A-54F0-40C1-9D17-C0CF25DFAE68}"/>
    <cellStyle name="Currency 10 5 2" xfId="11919" xr:uid="{8D2F6465-43CF-4525-9F08-B9493C02F202}"/>
    <cellStyle name="Currency 10 5 2 2" xfId="27330" xr:uid="{71EC1D44-3ED9-4E34-9FF2-7D5BDE2AF79B}"/>
    <cellStyle name="Currency 10 5 2 2 2" xfId="58154" xr:uid="{8812EA9D-C8C5-4973-8496-708D5E700B3D}"/>
    <cellStyle name="Currency 10 5 2 3" xfId="42744" xr:uid="{D54481D5-9410-45F6-8052-38241B76BFBC}"/>
    <cellStyle name="Currency 10 5 3" xfId="19521" xr:uid="{E1ECF21D-DBAF-49B7-B89B-22E2735F89A9}"/>
    <cellStyle name="Currency 10 5 3 2" xfId="50345" xr:uid="{2D1BBD86-278B-4A73-BC75-1DE70B5CEE3B}"/>
    <cellStyle name="Currency 10 5 4" xfId="34935" xr:uid="{0DF6E758-2E62-42A2-A8A0-AC6366526E55}"/>
    <cellStyle name="Currency 10 6" xfId="8116" xr:uid="{578C9A58-AA88-44DF-8590-C6D7A0B219F4}"/>
    <cellStyle name="Currency 10 6 2" xfId="23527" xr:uid="{A14F3EB2-9D6F-4E2D-B666-9E937651A011}"/>
    <cellStyle name="Currency 10 6 2 2" xfId="54351" xr:uid="{43171769-7C0B-421A-B83A-B126151F2E0A}"/>
    <cellStyle name="Currency 10 6 3" xfId="38941" xr:uid="{EEA5A2B6-8EF1-4FFC-AB7B-9A2102090EFB}"/>
    <cellStyle name="Currency 10 7" xfId="7692" xr:uid="{916F356A-BD94-4FD6-9B69-0EC7A2511A68}"/>
    <cellStyle name="Currency 10 7 2" xfId="23104" xr:uid="{773D1792-EA77-4F93-A9FF-BD2C9CF883DF}"/>
    <cellStyle name="Currency 10 7 2 2" xfId="53928" xr:uid="{03C06177-ED60-4B07-8949-67359110E0F1}"/>
    <cellStyle name="Currency 10 7 3" xfId="38518" xr:uid="{D7E1B879-3DC7-4737-B476-1AF60DC407DB}"/>
    <cellStyle name="Currency 10 8" xfId="15718" xr:uid="{9D67BDDE-AE6A-4761-B568-1802AC227BB5}"/>
    <cellStyle name="Currency 10 8 2" xfId="46542" xr:uid="{30081E2E-3EE5-4CFF-A727-38FE1C8B3168}"/>
    <cellStyle name="Currency 10 9" xfId="31132" xr:uid="{5F30EA7A-0C32-4628-84AB-E3625038F677}"/>
    <cellStyle name="Currency 11" xfId="514" xr:uid="{A6C10211-060F-4F0D-B3F6-B4B00C974A45}"/>
    <cellStyle name="Currency 11 2" xfId="1147" xr:uid="{15867D5C-3738-439D-9A45-EDB2491C69CD}"/>
    <cellStyle name="Currency 11 2 2" xfId="3046" xr:uid="{05B19AC0-A8DB-452F-9B01-FBF191CF79EC}"/>
    <cellStyle name="Currency 11 2 2 2" xfId="6849" xr:uid="{E40AB7DC-3308-4CFD-8086-6A514C500B3A}"/>
    <cellStyle name="Currency 11 2 2 2 2" xfId="14660" xr:uid="{E0A80AEA-CDD6-45AC-82E8-736D8E93782C}"/>
    <cellStyle name="Currency 11 2 2 2 2 2" xfId="30071" xr:uid="{2D067518-C9EC-4E7F-92B1-EE87DDE343D7}"/>
    <cellStyle name="Currency 11 2 2 2 2 2 2" xfId="60895" xr:uid="{B04807D6-EF20-441C-9C26-28788C728990}"/>
    <cellStyle name="Currency 11 2 2 2 2 3" xfId="45485" xr:uid="{9BD53D33-55A0-429A-94AA-07B44CE9F5A0}"/>
    <cellStyle name="Currency 11 2 2 2 3" xfId="22262" xr:uid="{C5ABB0B5-B697-474C-8CE8-AD92654F6D3E}"/>
    <cellStyle name="Currency 11 2 2 2 3 2" xfId="53086" xr:uid="{A92AB6EF-5ED8-44CE-9766-8DE6100B5D2E}"/>
    <cellStyle name="Currency 11 2 2 2 4" xfId="37676" xr:uid="{D863C33E-DDB6-41B2-ABE6-3BBEB53532CE}"/>
    <cellStyle name="Currency 11 2 2 3" xfId="10857" xr:uid="{F5057DC6-45A5-4801-BD72-5C80A6408B86}"/>
    <cellStyle name="Currency 11 2 2 3 2" xfId="26268" xr:uid="{2DBC810E-2027-4571-97A9-795FED0F12BC}"/>
    <cellStyle name="Currency 11 2 2 3 2 2" xfId="57092" xr:uid="{6677C4F6-15B2-4BA4-B61C-2AC58E773913}"/>
    <cellStyle name="Currency 11 2 2 3 3" xfId="41682" xr:uid="{6A60E30E-77A0-420F-9164-80C2727DA7ED}"/>
    <cellStyle name="Currency 11 2 2 4" xfId="18459" xr:uid="{E66B7E4B-5174-40D4-81D9-0C1311809E5E}"/>
    <cellStyle name="Currency 11 2 2 4 2" xfId="49283" xr:uid="{86EEBD30-D74B-40DA-BDE1-398D21795659}"/>
    <cellStyle name="Currency 11 2 2 5" xfId="33873" xr:uid="{258AD791-5853-45CC-A065-8C5901CC0473}"/>
    <cellStyle name="Currency 11 2 3" xfId="4950" xr:uid="{1ECA1393-2F08-4EC6-8A5D-84B62D3FE5A5}"/>
    <cellStyle name="Currency 11 2 3 2" xfId="12761" xr:uid="{3BBEFD94-5B1E-44A7-BBDF-7E0C4CC54177}"/>
    <cellStyle name="Currency 11 2 3 2 2" xfId="28172" xr:uid="{5D9A4654-9D72-441D-84CE-AFCD84C2381A}"/>
    <cellStyle name="Currency 11 2 3 2 2 2" xfId="58996" xr:uid="{957FC872-77FF-4011-B100-D9F132940442}"/>
    <cellStyle name="Currency 11 2 3 2 3" xfId="43586" xr:uid="{0EB44F7B-6A37-4D17-ACD9-24FDD1B19FC1}"/>
    <cellStyle name="Currency 11 2 3 3" xfId="20363" xr:uid="{56655316-F606-490E-807B-4A89F41DF66B}"/>
    <cellStyle name="Currency 11 2 3 3 2" xfId="51187" xr:uid="{08861C5D-5ED5-4606-856B-4CE9DA615E9A}"/>
    <cellStyle name="Currency 11 2 3 4" xfId="35777" xr:uid="{055D3E22-113D-417E-AE32-7AC12DFF926D}"/>
    <cellStyle name="Currency 11 2 4" xfId="8958" xr:uid="{615DD129-E9B2-4712-8DF4-019EF008F5DD}"/>
    <cellStyle name="Currency 11 2 4 2" xfId="24369" xr:uid="{2B6938CD-233A-4DC7-9F30-3C9388C2EC69}"/>
    <cellStyle name="Currency 11 2 4 2 2" xfId="55193" xr:uid="{11EBF25A-B676-4B38-8707-2FE9D2896571}"/>
    <cellStyle name="Currency 11 2 4 3" xfId="39783" xr:uid="{636D72BB-33EB-40B9-B513-E8DDAF622F97}"/>
    <cellStyle name="Currency 11 2 5" xfId="16560" xr:uid="{8D34F61D-0F64-459E-A3AD-8C195AFE2015}"/>
    <cellStyle name="Currency 11 2 5 2" xfId="47384" xr:uid="{C7E197CF-F39E-4293-B05C-2A9FA0A46226}"/>
    <cellStyle name="Currency 11 2 6" xfId="31974" xr:uid="{7D76E9E9-7D02-4144-9D2F-130835B2897C}"/>
    <cellStyle name="Currency 11 3" xfId="1780" xr:uid="{084114B4-393A-4563-B316-CBA3D75C44EB}"/>
    <cellStyle name="Currency 11 3 2" xfId="3679" xr:uid="{68B473EF-8FE8-47B5-A749-A7102E67185C}"/>
    <cellStyle name="Currency 11 3 2 2" xfId="7482" xr:uid="{9F34B6AE-ACB0-42BA-8C26-5A7FDB05D2F5}"/>
    <cellStyle name="Currency 11 3 2 2 2" xfId="15293" xr:uid="{83239B17-B8E8-4398-9CD8-8332EF38DF27}"/>
    <cellStyle name="Currency 11 3 2 2 2 2" xfId="30704" xr:uid="{8B16F57E-8CDD-40BF-A4B7-D9BB3493EC42}"/>
    <cellStyle name="Currency 11 3 2 2 2 2 2" xfId="61528" xr:uid="{9F2521C3-F188-4E16-B3A9-7B2866A94EAF}"/>
    <cellStyle name="Currency 11 3 2 2 2 3" xfId="46118" xr:uid="{5C6FBC33-A17B-4329-8E4C-CAB8E7F2FB02}"/>
    <cellStyle name="Currency 11 3 2 2 3" xfId="22895" xr:uid="{6AA28561-1619-4664-9761-EEBCFBF6BEBC}"/>
    <cellStyle name="Currency 11 3 2 2 3 2" xfId="53719" xr:uid="{EA24B034-628B-4E00-8B71-131038A38640}"/>
    <cellStyle name="Currency 11 3 2 2 4" xfId="38309" xr:uid="{D59AA672-E2BA-4643-99F0-576C4ACA3DF6}"/>
    <cellStyle name="Currency 11 3 2 3" xfId="11490" xr:uid="{845648FF-6E2C-4E13-95B7-97CD5900C062}"/>
    <cellStyle name="Currency 11 3 2 3 2" xfId="26901" xr:uid="{14693121-57BE-429F-8F9B-AA2189BFD680}"/>
    <cellStyle name="Currency 11 3 2 3 2 2" xfId="57725" xr:uid="{6EE54386-4AB3-4278-966B-956A855193D5}"/>
    <cellStyle name="Currency 11 3 2 3 3" xfId="42315" xr:uid="{8E04CFC9-5C9A-41CE-BD87-17E0C89CFED6}"/>
    <cellStyle name="Currency 11 3 2 4" xfId="19092" xr:uid="{38DDBFC4-9156-44ED-A2BE-8650152FC1C9}"/>
    <cellStyle name="Currency 11 3 2 4 2" xfId="49916" xr:uid="{1AB05183-53FF-43BC-BA96-2E253986D6E9}"/>
    <cellStyle name="Currency 11 3 2 5" xfId="34506" xr:uid="{B4DA6E98-53D1-455A-B6AB-8A3BD77440BF}"/>
    <cellStyle name="Currency 11 3 3" xfId="5583" xr:uid="{E9C42FF9-843B-45AE-BA9D-9F50A1442356}"/>
    <cellStyle name="Currency 11 3 3 2" xfId="13394" xr:uid="{77A5EF43-F559-40FA-9468-36ADD1E4BF05}"/>
    <cellStyle name="Currency 11 3 3 2 2" xfId="28805" xr:uid="{7C96697E-0925-4DB4-A775-8D4953F23B32}"/>
    <cellStyle name="Currency 11 3 3 2 2 2" xfId="59629" xr:uid="{4F48412F-2941-48C2-8346-79138E30836A}"/>
    <cellStyle name="Currency 11 3 3 2 3" xfId="44219" xr:uid="{BFCA2BC2-4516-4EFB-A585-D97A95A40EA8}"/>
    <cellStyle name="Currency 11 3 3 3" xfId="20996" xr:uid="{2A943F76-EA5F-4EF1-8590-6B7F40D310ED}"/>
    <cellStyle name="Currency 11 3 3 3 2" xfId="51820" xr:uid="{39C70BC0-9EB1-4D33-80AF-1BEFC1DB1741}"/>
    <cellStyle name="Currency 11 3 3 4" xfId="36410" xr:uid="{D5B1AD49-A6D7-4359-8A96-387E9BC4D4A3}"/>
    <cellStyle name="Currency 11 3 4" xfId="9591" xr:uid="{CB312DE9-2575-4A47-9517-646E5999A4CF}"/>
    <cellStyle name="Currency 11 3 4 2" xfId="25002" xr:uid="{6840EE5D-EBC0-4236-AE23-7AD9D8493365}"/>
    <cellStyle name="Currency 11 3 4 2 2" xfId="55826" xr:uid="{D1988898-9003-49BA-ABED-5710311A533F}"/>
    <cellStyle name="Currency 11 3 4 3" xfId="40416" xr:uid="{29000449-7CD8-45A7-9B0A-951C5D94744E}"/>
    <cellStyle name="Currency 11 3 5" xfId="17193" xr:uid="{8C0EB926-0772-469A-9F04-6EDEA5B1D3C4}"/>
    <cellStyle name="Currency 11 3 5 2" xfId="48017" xr:uid="{ED79654C-D42D-46D5-AA9D-DAC5539BCC5E}"/>
    <cellStyle name="Currency 11 3 6" xfId="32607" xr:uid="{CE032D84-792D-4538-9A86-B8D628007A9D}"/>
    <cellStyle name="Currency 11 4" xfId="2413" xr:uid="{C4A47EB5-296B-47DE-90DB-05FD2251C8AD}"/>
    <cellStyle name="Currency 11 4 2" xfId="6216" xr:uid="{7AFBD241-AE92-466D-9CF8-6AC65B587DDF}"/>
    <cellStyle name="Currency 11 4 2 2" xfId="14027" xr:uid="{B8FBB398-47FF-42F2-8D6C-DA5C4767388D}"/>
    <cellStyle name="Currency 11 4 2 2 2" xfId="29438" xr:uid="{BF0378D1-7A7F-412D-AF39-FF5306B0CD6A}"/>
    <cellStyle name="Currency 11 4 2 2 2 2" xfId="60262" xr:uid="{2B040E75-B1AB-4B60-B61C-CCD86F570E72}"/>
    <cellStyle name="Currency 11 4 2 2 3" xfId="44852" xr:uid="{426BCE03-33F4-4A38-BA1E-D2769277ED47}"/>
    <cellStyle name="Currency 11 4 2 3" xfId="21629" xr:uid="{9E71DD1E-C5F3-48D1-8E18-AC2A2E818DEB}"/>
    <cellStyle name="Currency 11 4 2 3 2" xfId="52453" xr:uid="{24E9EFE6-1CA0-4BC8-88DD-9EAD40B6FE46}"/>
    <cellStyle name="Currency 11 4 2 4" xfId="37043" xr:uid="{71326EC9-7060-4772-98FF-C4FCF12F688A}"/>
    <cellStyle name="Currency 11 4 3" xfId="10224" xr:uid="{4BCF5F85-A61C-4F38-B343-4A26C6C035FD}"/>
    <cellStyle name="Currency 11 4 3 2" xfId="25635" xr:uid="{1AC3096A-0C2A-454A-92F0-7FA93C21659F}"/>
    <cellStyle name="Currency 11 4 3 2 2" xfId="56459" xr:uid="{437A0F45-3B5B-46AF-9FE7-FB4D2AF18B6E}"/>
    <cellStyle name="Currency 11 4 3 3" xfId="41049" xr:uid="{49959541-4820-4D28-9CDE-F3050D3D75E7}"/>
    <cellStyle name="Currency 11 4 4" xfId="17826" xr:uid="{70364134-381A-4CE2-B8A7-69677F272A96}"/>
    <cellStyle name="Currency 11 4 4 2" xfId="48650" xr:uid="{8EC6E786-2FB1-4611-AE4F-5631E0B9A4E7}"/>
    <cellStyle name="Currency 11 4 5" xfId="33240" xr:uid="{DA9524E2-5BFF-433E-8F3F-73FB2B8E4D0B}"/>
    <cellStyle name="Currency 11 5" xfId="4317" xr:uid="{469793C8-8E7D-4520-A0A1-73B754040744}"/>
    <cellStyle name="Currency 11 5 2" xfId="12128" xr:uid="{0679CAB3-5096-46DA-824A-8D17F2F6B024}"/>
    <cellStyle name="Currency 11 5 2 2" xfId="27539" xr:uid="{3FAF8C2F-ED2D-4EB2-89B8-C0C1132EBE5D}"/>
    <cellStyle name="Currency 11 5 2 2 2" xfId="58363" xr:uid="{F3EFA45B-627C-4EBE-8DE0-005FED7551DB}"/>
    <cellStyle name="Currency 11 5 2 3" xfId="42953" xr:uid="{03E3D3D4-3305-4799-BE65-97DC03AB8928}"/>
    <cellStyle name="Currency 11 5 3" xfId="19730" xr:uid="{7BBF771A-6A41-430B-B339-F1160FE73A72}"/>
    <cellStyle name="Currency 11 5 3 2" xfId="50554" xr:uid="{47914F72-FBBC-4262-9586-38911238FF11}"/>
    <cellStyle name="Currency 11 5 4" xfId="35144" xr:uid="{7BAE2709-FECD-43EE-B737-70CAB151237A}"/>
    <cellStyle name="Currency 11 6" xfId="8325" xr:uid="{C25697A7-DC39-41DC-A36F-12975FC3EB40}"/>
    <cellStyle name="Currency 11 6 2" xfId="23736" xr:uid="{329A8BAB-2652-48D1-BA44-4C934230090B}"/>
    <cellStyle name="Currency 11 6 2 2" xfId="54560" xr:uid="{E92915E1-5E86-4A7A-9C1F-89BDADF12C18}"/>
    <cellStyle name="Currency 11 6 3" xfId="39150" xr:uid="{E84E3AC5-928D-4C9E-A221-247E1AF40F0C}"/>
    <cellStyle name="Currency 11 7" xfId="15927" xr:uid="{B095036C-D10C-4BE9-A733-D98ED6FFBDF1}"/>
    <cellStyle name="Currency 11 7 2" xfId="46751" xr:uid="{88F1A380-04AF-4E96-8411-213CB69F8221}"/>
    <cellStyle name="Currency 11 8" xfId="31341" xr:uid="{1D878542-1024-4CEA-8D21-4E08C4BC5825}"/>
    <cellStyle name="Currency 12" xfId="301" xr:uid="{90B0255C-AF5B-4521-BDDE-2D60C1A9AE08}"/>
    <cellStyle name="Currency 12 2" xfId="935" xr:uid="{18D664B4-DEF4-4071-BE58-559BAF2B776A}"/>
    <cellStyle name="Currency 12 2 2" xfId="2834" xr:uid="{5948AEF5-5336-4891-AAF7-1BB4EB97D424}"/>
    <cellStyle name="Currency 12 2 2 2" xfId="6637" xr:uid="{18CE1CB5-8CD9-40ED-B5CA-3978906E8FA2}"/>
    <cellStyle name="Currency 12 2 2 2 2" xfId="14448" xr:uid="{37C5C416-3522-4096-96DC-D7B169022619}"/>
    <cellStyle name="Currency 12 2 2 2 2 2" xfId="29859" xr:uid="{6FE38788-BA05-4596-ADAD-0D3169B5BFC4}"/>
    <cellStyle name="Currency 12 2 2 2 2 2 2" xfId="60683" xr:uid="{D4E78670-D69D-48E9-8AC5-C9272C133C32}"/>
    <cellStyle name="Currency 12 2 2 2 2 3" xfId="45273" xr:uid="{40D51CC0-06B0-4354-8B8E-FA79ED3A92AE}"/>
    <cellStyle name="Currency 12 2 2 2 3" xfId="22050" xr:uid="{08FF7552-5D19-4237-BD6D-B36AB1EBC6BB}"/>
    <cellStyle name="Currency 12 2 2 2 3 2" xfId="52874" xr:uid="{8D2A799A-2C7E-4D03-81F4-728E7B5305BE}"/>
    <cellStyle name="Currency 12 2 2 2 4" xfId="37464" xr:uid="{AA9DD3C8-D33C-490F-A111-EB9D5AE5CEB1}"/>
    <cellStyle name="Currency 12 2 2 3" xfId="10645" xr:uid="{2A758EF8-58AE-44F9-BCDD-200C8950D9F7}"/>
    <cellStyle name="Currency 12 2 2 3 2" xfId="26056" xr:uid="{3A2DB067-BCA1-4512-A5EF-E182A5D3FD18}"/>
    <cellStyle name="Currency 12 2 2 3 2 2" xfId="56880" xr:uid="{DF2BAD07-63CC-4A5B-84ED-BCD96DEFCA2B}"/>
    <cellStyle name="Currency 12 2 2 3 3" xfId="41470" xr:uid="{37C7DBEE-F3E1-4364-9631-F31B9CF00F90}"/>
    <cellStyle name="Currency 12 2 2 4" xfId="18247" xr:uid="{E27DB4CD-4C2A-4DB2-BAD0-9074F5763E65}"/>
    <cellStyle name="Currency 12 2 2 4 2" xfId="49071" xr:uid="{3883C0A1-1E2E-4B58-8374-6CC916E7E930}"/>
    <cellStyle name="Currency 12 2 2 5" xfId="33661" xr:uid="{4A0E8908-D302-4D7B-A684-2D17E8198417}"/>
    <cellStyle name="Currency 12 2 3" xfId="4738" xr:uid="{3F0B9BA9-804A-498E-A905-C83C6466E41E}"/>
    <cellStyle name="Currency 12 2 3 2" xfId="12549" xr:uid="{DE30F2BC-DE59-4092-97D7-50DC6EB6EB24}"/>
    <cellStyle name="Currency 12 2 3 2 2" xfId="27960" xr:uid="{1EFF70E9-BDFD-4206-9889-AACBA7985198}"/>
    <cellStyle name="Currency 12 2 3 2 2 2" xfId="58784" xr:uid="{495EE5DB-E909-41AF-8764-6440AC535AE6}"/>
    <cellStyle name="Currency 12 2 3 2 3" xfId="43374" xr:uid="{62170E17-8E46-4743-8535-D7D435AF984B}"/>
    <cellStyle name="Currency 12 2 3 3" xfId="20151" xr:uid="{5024D550-A5D1-43A0-891B-E2F3E517D21C}"/>
    <cellStyle name="Currency 12 2 3 3 2" xfId="50975" xr:uid="{A5609B30-DD75-487E-8B53-30997F78E71B}"/>
    <cellStyle name="Currency 12 2 3 4" xfId="35565" xr:uid="{0A59C511-026E-4239-83E1-CD32A43F78BA}"/>
    <cellStyle name="Currency 12 2 4" xfId="8746" xr:uid="{7745D233-6B34-4B40-A134-849436103B22}"/>
    <cellStyle name="Currency 12 2 4 2" xfId="24157" xr:uid="{B97B574D-949B-45A7-8ADE-3A6309DA0C47}"/>
    <cellStyle name="Currency 12 2 4 2 2" xfId="54981" xr:uid="{DB22CAC3-7E6E-4772-B9C0-669BEB6E4DC9}"/>
    <cellStyle name="Currency 12 2 4 3" xfId="39571" xr:uid="{9978832E-9A69-433F-9D7E-6A6D5AB5B3BB}"/>
    <cellStyle name="Currency 12 2 5" xfId="16348" xr:uid="{D976DF26-EBAC-43E7-8B86-B0CCBFF092EB}"/>
    <cellStyle name="Currency 12 2 5 2" xfId="47172" xr:uid="{2865F724-426B-4E02-9E99-46DE9B35FA71}"/>
    <cellStyle name="Currency 12 2 6" xfId="31762" xr:uid="{18D651FC-0968-4CF2-ACDB-EA8427DC5202}"/>
    <cellStyle name="Currency 12 3" xfId="1568" xr:uid="{A5FAA334-1CE8-41CE-BCD9-0BAF3996436E}"/>
    <cellStyle name="Currency 12 3 2" xfId="3467" xr:uid="{24240145-1837-49E3-9732-43315CAC54BC}"/>
    <cellStyle name="Currency 12 3 2 2" xfId="7270" xr:uid="{07B0BCDE-9E47-491B-A6A8-D0AA55B707DE}"/>
    <cellStyle name="Currency 12 3 2 2 2" xfId="15081" xr:uid="{B381E19E-31E6-4D88-9BD5-764AB6554DC2}"/>
    <cellStyle name="Currency 12 3 2 2 2 2" xfId="30492" xr:uid="{31700A70-3CF2-46C7-ACC2-5CCE44A1D157}"/>
    <cellStyle name="Currency 12 3 2 2 2 2 2" xfId="61316" xr:uid="{F3A1B2D5-B6D6-47A6-B121-1AD6A466A0F1}"/>
    <cellStyle name="Currency 12 3 2 2 2 3" xfId="45906" xr:uid="{EC76F1BB-94D4-426E-8615-59287C6F8540}"/>
    <cellStyle name="Currency 12 3 2 2 3" xfId="22683" xr:uid="{73B35210-120A-4D6E-ACF3-AC339369C306}"/>
    <cellStyle name="Currency 12 3 2 2 3 2" xfId="53507" xr:uid="{D08A861F-D228-4262-B13C-D5100A310E26}"/>
    <cellStyle name="Currency 12 3 2 2 4" xfId="38097" xr:uid="{1BD039A8-AD13-4B82-8761-C936F37A1EDA}"/>
    <cellStyle name="Currency 12 3 2 3" xfId="11278" xr:uid="{263107F3-D301-44CE-9A86-7747FBE41459}"/>
    <cellStyle name="Currency 12 3 2 3 2" xfId="26689" xr:uid="{16498F18-205B-438C-BF4F-990099678A9F}"/>
    <cellStyle name="Currency 12 3 2 3 2 2" xfId="57513" xr:uid="{17CC3696-630A-4CBF-A76B-25FA06504325}"/>
    <cellStyle name="Currency 12 3 2 3 3" xfId="42103" xr:uid="{1246D1A4-48B8-4146-A9DC-BDC2805B366A}"/>
    <cellStyle name="Currency 12 3 2 4" xfId="18880" xr:uid="{EB56CCB3-A1B1-4B5E-8271-8FBC4615C7EA}"/>
    <cellStyle name="Currency 12 3 2 4 2" xfId="49704" xr:uid="{C03D9491-02D7-4C79-8300-05133FDD091D}"/>
    <cellStyle name="Currency 12 3 2 5" xfId="34294" xr:uid="{9F49DE35-0E67-4CCD-8205-DB7C4B2A256F}"/>
    <cellStyle name="Currency 12 3 3" xfId="5371" xr:uid="{4292BBBB-31B0-4D24-AE44-C461685ED904}"/>
    <cellStyle name="Currency 12 3 3 2" xfId="13182" xr:uid="{2ED770DC-079F-4204-AE74-DB7907289DDD}"/>
    <cellStyle name="Currency 12 3 3 2 2" xfId="28593" xr:uid="{63B9C185-458E-4169-8FCA-DA93856B5DFB}"/>
    <cellStyle name="Currency 12 3 3 2 2 2" xfId="59417" xr:uid="{C2A87F26-85FF-4DF3-9AD6-D54C9BAC22C2}"/>
    <cellStyle name="Currency 12 3 3 2 3" xfId="44007" xr:uid="{0CD169FF-F5D3-4833-B35E-E76560300A3E}"/>
    <cellStyle name="Currency 12 3 3 3" xfId="20784" xr:uid="{DDB13792-7FF5-47F2-BEAB-1AF02BBD1EFB}"/>
    <cellStyle name="Currency 12 3 3 3 2" xfId="51608" xr:uid="{0935F9E2-36CA-45F6-9943-096F3B733448}"/>
    <cellStyle name="Currency 12 3 3 4" xfId="36198" xr:uid="{CEECA9B4-A6FE-45A6-A669-04FEEA69F7D2}"/>
    <cellStyle name="Currency 12 3 4" xfId="9379" xr:uid="{57A53566-3D13-4785-BD50-9985BA2E6349}"/>
    <cellStyle name="Currency 12 3 4 2" xfId="24790" xr:uid="{2FD06FAD-EB2A-48C4-9CCB-FFDE02D4F9E8}"/>
    <cellStyle name="Currency 12 3 4 2 2" xfId="55614" xr:uid="{597874BC-728E-403B-BBEF-1172869920DD}"/>
    <cellStyle name="Currency 12 3 4 3" xfId="40204" xr:uid="{76410A22-DF03-4B63-A1B4-AC0D05BB0E42}"/>
    <cellStyle name="Currency 12 3 5" xfId="16981" xr:uid="{E0236AE7-B2BA-40FA-8B56-1E8BB84280BA}"/>
    <cellStyle name="Currency 12 3 5 2" xfId="47805" xr:uid="{314CD651-E8B3-458E-B70B-514B46D58B4C}"/>
    <cellStyle name="Currency 12 3 6" xfId="32395" xr:uid="{B0746F97-6914-43AF-B836-0299CC0DC198}"/>
    <cellStyle name="Currency 12 4" xfId="2201" xr:uid="{DBA1A8E5-BEFF-4B33-B8FF-8DF0F8544F82}"/>
    <cellStyle name="Currency 12 4 2" xfId="6004" xr:uid="{DEF7A34E-BA09-487A-9239-E16A71D7CF13}"/>
    <cellStyle name="Currency 12 4 2 2" xfId="13815" xr:uid="{77DF608A-E8C5-4387-9B11-5BD519D7A534}"/>
    <cellStyle name="Currency 12 4 2 2 2" xfId="29226" xr:uid="{7D114ED2-8EA0-4307-AEA2-1D4F5E2F3F05}"/>
    <cellStyle name="Currency 12 4 2 2 2 2" xfId="60050" xr:uid="{0DB4DED7-528A-4453-90BC-C724534B2FE8}"/>
    <cellStyle name="Currency 12 4 2 2 3" xfId="44640" xr:uid="{7C06F8D4-129C-40EC-88D3-B18B70D51DDF}"/>
    <cellStyle name="Currency 12 4 2 3" xfId="21417" xr:uid="{CC7FB52F-F786-456E-A3E2-1D9206FB4EDB}"/>
    <cellStyle name="Currency 12 4 2 3 2" xfId="52241" xr:uid="{9BCDBCA3-E489-4A8B-9293-2A02974CFD14}"/>
    <cellStyle name="Currency 12 4 2 4" xfId="36831" xr:uid="{142EC564-19C8-4EB4-AB47-28EAD3C57569}"/>
    <cellStyle name="Currency 12 4 3" xfId="10012" xr:uid="{7EC28B2A-AC89-4772-B38B-B97F280FC2CA}"/>
    <cellStyle name="Currency 12 4 3 2" xfId="25423" xr:uid="{1149DF5F-47C2-4E94-ACA9-7DBE4E415974}"/>
    <cellStyle name="Currency 12 4 3 2 2" xfId="56247" xr:uid="{DE368B9F-212D-48CB-96BC-85E1099ED178}"/>
    <cellStyle name="Currency 12 4 3 3" xfId="40837" xr:uid="{0DE9EA50-DAA8-4AD9-86C1-ED08BE44CB18}"/>
    <cellStyle name="Currency 12 4 4" xfId="17614" xr:uid="{92234D89-FA0A-4785-8DFD-2C331538ABBC}"/>
    <cellStyle name="Currency 12 4 4 2" xfId="48438" xr:uid="{D9C45DAD-2568-4DD6-92EB-F23B6C3D73F3}"/>
    <cellStyle name="Currency 12 4 5" xfId="33028" xr:uid="{7138D0CC-8780-4C4C-B473-72B8069AA97E}"/>
    <cellStyle name="Currency 12 5" xfId="4105" xr:uid="{E9D07D64-F6F9-45F0-BFC5-3895B1CC1877}"/>
    <cellStyle name="Currency 12 5 2" xfId="11916" xr:uid="{1EF6838D-F141-45E4-887D-744AD637C835}"/>
    <cellStyle name="Currency 12 5 2 2" xfId="27327" xr:uid="{108E9438-218A-4021-A0C6-5BB552BBC40E}"/>
    <cellStyle name="Currency 12 5 2 2 2" xfId="58151" xr:uid="{3CCDA3F4-07CC-4F9D-A97D-607687888FF7}"/>
    <cellStyle name="Currency 12 5 2 3" xfId="42741" xr:uid="{34D5237D-2691-47A3-A7B0-4EAE9CF192CC}"/>
    <cellStyle name="Currency 12 5 3" xfId="19518" xr:uid="{DD340E2C-52D1-4FBE-8092-504CCD984820}"/>
    <cellStyle name="Currency 12 5 3 2" xfId="50342" xr:uid="{8DD76DE7-83D9-4876-B054-CEA4D91771E6}"/>
    <cellStyle name="Currency 12 5 4" xfId="34932" xr:uid="{14D156EC-BD0E-44AB-988E-63C2CE22A259}"/>
    <cellStyle name="Currency 12 6" xfId="8113" xr:uid="{67DE671A-42FB-47C6-9C24-074F689908C5}"/>
    <cellStyle name="Currency 12 6 2" xfId="23524" xr:uid="{A12DEEB4-C95A-4993-8EBA-234E010F5BE1}"/>
    <cellStyle name="Currency 12 6 2 2" xfId="54348" xr:uid="{B6B6B82B-25B7-442E-A91B-96551431D608}"/>
    <cellStyle name="Currency 12 6 3" xfId="38938" xr:uid="{8FB103FE-DA07-40F7-89BD-92E99590FFB9}"/>
    <cellStyle name="Currency 12 7" xfId="15715" xr:uid="{C02EDF02-7508-445B-AD39-B3C32E97D38D}"/>
    <cellStyle name="Currency 12 7 2" xfId="46539" xr:uid="{BAE60608-FD40-4074-BEB8-BE56ECF6CEEE}"/>
    <cellStyle name="Currency 12 8" xfId="31129" xr:uid="{5D1BF598-B1E2-461A-A60B-B63824EBD791}"/>
    <cellStyle name="Currency 13" xfId="725" xr:uid="{F5EFAC59-5EEC-4F40-A624-3BB1D8D73D2C}"/>
    <cellStyle name="Currency 13 2" xfId="2624" xr:uid="{84BA0055-49F8-4C63-999C-A2A740412BF3}"/>
    <cellStyle name="Currency 13 2 2" xfId="6427" xr:uid="{EAB805B7-1D69-4082-AD52-37417720F83D}"/>
    <cellStyle name="Currency 13 2 2 2" xfId="14238" xr:uid="{9DC9E515-DEB4-4998-BEA3-E3D946DDCCAB}"/>
    <cellStyle name="Currency 13 2 2 2 2" xfId="29649" xr:uid="{AD98911A-2738-42BC-BF92-6DB266B9E919}"/>
    <cellStyle name="Currency 13 2 2 2 2 2" xfId="60473" xr:uid="{1A366337-1A98-47C2-BB3E-736ACD8DBF4D}"/>
    <cellStyle name="Currency 13 2 2 2 3" xfId="45063" xr:uid="{1DF5D4BF-86ED-4C72-A5CE-BCDEF361C678}"/>
    <cellStyle name="Currency 13 2 2 3" xfId="21840" xr:uid="{4548D63D-40E5-43FD-A3EF-18E2E7A7F301}"/>
    <cellStyle name="Currency 13 2 2 3 2" xfId="52664" xr:uid="{0B428C96-4C92-46AD-979B-E83F10D47497}"/>
    <cellStyle name="Currency 13 2 2 4" xfId="37254" xr:uid="{A1EB472B-E1D8-4FD9-9E7A-D13101BC3EE7}"/>
    <cellStyle name="Currency 13 2 3" xfId="10435" xr:uid="{B5B456CE-0A74-4934-BED5-9C13C9712CFA}"/>
    <cellStyle name="Currency 13 2 3 2" xfId="25846" xr:uid="{09540FC8-DAC8-4E4E-BDD9-DD52FF655223}"/>
    <cellStyle name="Currency 13 2 3 2 2" xfId="56670" xr:uid="{8A7E7F55-061C-47EC-8F5B-5FC93EFB0092}"/>
    <cellStyle name="Currency 13 2 3 3" xfId="41260" xr:uid="{68A44A26-EFB3-4228-B012-C5722AD10B90}"/>
    <cellStyle name="Currency 13 2 4" xfId="18037" xr:uid="{83C2D3CB-B69A-4ECB-82D3-F0F362F5279A}"/>
    <cellStyle name="Currency 13 2 4 2" xfId="48861" xr:uid="{F70EA45C-DA08-4D80-920B-7337F6291D22}"/>
    <cellStyle name="Currency 13 2 5" xfId="33451" xr:uid="{80E3BE66-324A-4C29-A763-4EB630CA0E7A}"/>
    <cellStyle name="Currency 13 3" xfId="4528" xr:uid="{0E3A9EEC-9C35-4E50-BF23-3AE3C77AE22A}"/>
    <cellStyle name="Currency 13 3 2" xfId="12339" xr:uid="{DEC7118F-7F80-4DEF-A9BE-F2DB52586D85}"/>
    <cellStyle name="Currency 13 3 2 2" xfId="27750" xr:uid="{5CEE6B77-5F6E-4764-B403-917F49DCEB85}"/>
    <cellStyle name="Currency 13 3 2 2 2" xfId="58574" xr:uid="{39A9B252-7F36-4D75-B4FD-6FE07629AF93}"/>
    <cellStyle name="Currency 13 3 2 3" xfId="43164" xr:uid="{1ABDED22-4BEC-435D-A70A-C6CEA6BA1063}"/>
    <cellStyle name="Currency 13 3 3" xfId="19941" xr:uid="{1920EBE9-3C67-4C29-A02F-DC08DE141C83}"/>
    <cellStyle name="Currency 13 3 3 2" xfId="50765" xr:uid="{BBD28513-D002-42FD-83D1-D38F690DBD42}"/>
    <cellStyle name="Currency 13 3 4" xfId="35355" xr:uid="{EBF6FDA3-6829-443C-A27A-DCF0AB02BE8A}"/>
    <cellStyle name="Currency 13 4" xfId="8536" xr:uid="{7358DA7D-8829-4BB8-8165-C600B7F65012}"/>
    <cellStyle name="Currency 13 4 2" xfId="23947" xr:uid="{3F96D0E3-44D9-40AC-9D5A-D88276277F88}"/>
    <cellStyle name="Currency 13 4 2 2" xfId="54771" xr:uid="{9C2CBAAA-44E6-4362-8AEB-1724367F458A}"/>
    <cellStyle name="Currency 13 4 3" xfId="39361" xr:uid="{14651205-A888-42ED-872D-96E02A9332D6}"/>
    <cellStyle name="Currency 13 5" xfId="16138" xr:uid="{35188169-FDBA-4CCC-87F3-14484CC4FECB}"/>
    <cellStyle name="Currency 13 5 2" xfId="46962" xr:uid="{F3B3B79A-A335-460A-BFC3-4C53508F749F}"/>
    <cellStyle name="Currency 13 6" xfId="31552" xr:uid="{C0B0E25F-F9CB-4F68-AB50-A14E2DF61689}"/>
    <cellStyle name="Currency 14" xfId="1358" xr:uid="{57C69806-BEF4-449C-ABE4-DD468CC64249}"/>
    <cellStyle name="Currency 14 2" xfId="3257" xr:uid="{E79DD3E3-F0B7-4097-B111-A96349AE9E89}"/>
    <cellStyle name="Currency 14 2 2" xfId="7060" xr:uid="{6D04491C-EF7E-45AE-9B13-AF26C346F394}"/>
    <cellStyle name="Currency 14 2 2 2" xfId="14871" xr:uid="{19889605-E115-4DF6-88CB-165B87B1311F}"/>
    <cellStyle name="Currency 14 2 2 2 2" xfId="30282" xr:uid="{E480307B-DB0E-4B73-8A21-B19620574A0E}"/>
    <cellStyle name="Currency 14 2 2 2 2 2" xfId="61106" xr:uid="{E3C40B99-96FC-4A7D-AE2E-F2C7FD6E5B46}"/>
    <cellStyle name="Currency 14 2 2 2 3" xfId="45696" xr:uid="{BF4762AA-55DA-4420-9FF9-9FB5765D99D0}"/>
    <cellStyle name="Currency 14 2 2 3" xfId="22473" xr:uid="{275B7974-4D18-422E-A4C4-479B592AF126}"/>
    <cellStyle name="Currency 14 2 2 3 2" xfId="53297" xr:uid="{9644469F-B53F-4C4E-9271-EA0649D3CA3D}"/>
    <cellStyle name="Currency 14 2 2 4" xfId="37887" xr:uid="{AD8812C7-CB90-464F-A64A-70127C47AF03}"/>
    <cellStyle name="Currency 14 2 3" xfId="11068" xr:uid="{854083CD-B483-4B47-876B-C644F003FBF8}"/>
    <cellStyle name="Currency 14 2 3 2" xfId="26479" xr:uid="{10CA5AD5-C396-4764-B5FF-3DD75DAA5676}"/>
    <cellStyle name="Currency 14 2 3 2 2" xfId="57303" xr:uid="{E78458EC-3EB5-4DFA-91AE-2422E6C99CC9}"/>
    <cellStyle name="Currency 14 2 3 3" xfId="41893" xr:uid="{A70D4B74-4281-447E-8200-D2D98F36BB17}"/>
    <cellStyle name="Currency 14 2 4" xfId="18670" xr:uid="{3751F0AA-A0BD-4DDB-96C7-03E1D68A7C74}"/>
    <cellStyle name="Currency 14 2 4 2" xfId="49494" xr:uid="{9E9DAC90-47F3-47AF-9CD2-FC33305D0EA5}"/>
    <cellStyle name="Currency 14 2 5" xfId="34084" xr:uid="{A49333DB-78F0-4464-95D3-721CCAAB273D}"/>
    <cellStyle name="Currency 14 3" xfId="5161" xr:uid="{B0AD5C08-20FC-4210-BF1E-2A8BEE719B9D}"/>
    <cellStyle name="Currency 14 3 2" xfId="12972" xr:uid="{C4DC076C-17D0-4A5A-8E08-8B214BFB38B0}"/>
    <cellStyle name="Currency 14 3 2 2" xfId="28383" xr:uid="{9B1BA72E-A872-48E7-AE99-2452B718113F}"/>
    <cellStyle name="Currency 14 3 2 2 2" xfId="59207" xr:uid="{DD9E45F0-29A3-44BD-98CD-3ED6277798F1}"/>
    <cellStyle name="Currency 14 3 2 3" xfId="43797" xr:uid="{A1CD1294-DCF1-4BE9-B45B-B03B146A37DB}"/>
    <cellStyle name="Currency 14 3 3" xfId="20574" xr:uid="{B95C0B68-567D-4222-BC63-E91CA571EB91}"/>
    <cellStyle name="Currency 14 3 3 2" xfId="51398" xr:uid="{C2ABB9AB-1B40-43B3-957F-39ADA68965CC}"/>
    <cellStyle name="Currency 14 3 4" xfId="35988" xr:uid="{36BEA80D-9EA8-4321-BD7F-98B1B9D9479F}"/>
    <cellStyle name="Currency 14 4" xfId="9169" xr:uid="{AEAF1D77-88EC-4F57-B81C-893661D968A5}"/>
    <cellStyle name="Currency 14 4 2" xfId="24580" xr:uid="{C22D3DB0-4154-418D-8192-A1950F08CA80}"/>
    <cellStyle name="Currency 14 4 2 2" xfId="55404" xr:uid="{9256B8F7-F79E-4CE3-A06D-17F0334FBE1C}"/>
    <cellStyle name="Currency 14 4 3" xfId="39994" xr:uid="{4777ADB2-5E18-4A2C-A7AF-96CA7E5F6EFD}"/>
    <cellStyle name="Currency 14 5" xfId="16771" xr:uid="{E1746BB7-D08F-4FCC-8C74-F7F856F9CE15}"/>
    <cellStyle name="Currency 14 5 2" xfId="47595" xr:uid="{A4F28C27-A2C8-480F-9390-1FE4B19DFB06}"/>
    <cellStyle name="Currency 14 6" xfId="32185" xr:uid="{8BFBDBA9-57A7-4E43-965C-F414CC01DF32}"/>
    <cellStyle name="Currency 15" xfId="1991" xr:uid="{AF90A436-3AED-4B86-B5B2-DD38AC27CDD2}"/>
    <cellStyle name="Currency 15 2" xfId="5794" xr:uid="{5B391ADB-A8AE-4B37-A00E-261BD1E26CE9}"/>
    <cellStyle name="Currency 15 2 2" xfId="13605" xr:uid="{A6E35180-4C30-4A35-89A3-149DFE3C9237}"/>
    <cellStyle name="Currency 15 2 2 2" xfId="29016" xr:uid="{1992EFDB-ABF0-4FDC-B69C-E29C7D3B298A}"/>
    <cellStyle name="Currency 15 2 2 2 2" xfId="59840" xr:uid="{F268EECF-B422-4774-A21C-CA152B21A19A}"/>
    <cellStyle name="Currency 15 2 2 3" xfId="44430" xr:uid="{1F5B6FCD-4F7D-4AEB-B456-751B2CFE1AC2}"/>
    <cellStyle name="Currency 15 2 3" xfId="21207" xr:uid="{A12379CD-C9DB-47ED-B8FF-C0F38D44267B}"/>
    <cellStyle name="Currency 15 2 3 2" xfId="52031" xr:uid="{3A96B32F-1018-4F1C-91FC-42BA67135339}"/>
    <cellStyle name="Currency 15 2 4" xfId="36621" xr:uid="{0FB67122-5C94-474A-9BD5-0F8D4C064FD6}"/>
    <cellStyle name="Currency 15 3" xfId="9802" xr:uid="{334E4403-BDCB-4A30-8DC9-84651B225EF4}"/>
    <cellStyle name="Currency 15 3 2" xfId="25213" xr:uid="{81CED693-4654-437B-95E7-0A41BBFB76D7}"/>
    <cellStyle name="Currency 15 3 2 2" xfId="56037" xr:uid="{783735BF-9F30-4F69-A932-5E2D71437A50}"/>
    <cellStyle name="Currency 15 3 3" xfId="40627" xr:uid="{BB5BE079-480F-4FD2-8719-3DCF870641CC}"/>
    <cellStyle name="Currency 15 4" xfId="17404" xr:uid="{8160684F-C02C-4988-A1A8-A98498768890}"/>
    <cellStyle name="Currency 15 4 2" xfId="48228" xr:uid="{595A7DCD-54B7-457E-A04E-D0977A491F1B}"/>
    <cellStyle name="Currency 15 5" xfId="32818" xr:uid="{45322C82-984F-4CB8-B071-41945F53F0D0}"/>
    <cellStyle name="Currency 16" xfId="3894" xr:uid="{1000D8C5-43A0-4602-8BD0-0014052A94E2}"/>
    <cellStyle name="Currency 16 2" xfId="11705" xr:uid="{1DD4C50E-8ECF-4965-B9BC-045855CA4921}"/>
    <cellStyle name="Currency 16 2 2" xfId="27116" xr:uid="{A1C1C056-0781-4C04-B527-AA86FC71A8BC}"/>
    <cellStyle name="Currency 16 2 2 2" xfId="57940" xr:uid="{A2CDA04A-A9DC-4182-A518-473EA45DF32E}"/>
    <cellStyle name="Currency 16 2 3" xfId="42530" xr:uid="{8BF1B2BD-1CC1-4975-B2A3-A6CDB06EAAFC}"/>
    <cellStyle name="Currency 16 3" xfId="19307" xr:uid="{D794AD26-BCFF-48A5-B7ED-AF9ED5603C2F}"/>
    <cellStyle name="Currency 16 3 2" xfId="50131" xr:uid="{89454260-7997-4D9D-9A78-79D392E781A8}"/>
    <cellStyle name="Currency 16 4" xfId="34721" xr:uid="{C716421E-D8F3-410E-B940-3E3339861777}"/>
    <cellStyle name="Currency 17" xfId="7903" xr:uid="{5D77A53C-0054-47FF-89B8-69F1105FEDA5}"/>
    <cellStyle name="Currency 17 2" xfId="23314" xr:uid="{B05191A6-85ED-4BD1-B427-BA01710F6651}"/>
    <cellStyle name="Currency 17 2 2" xfId="54138" xr:uid="{E0B8D8DE-2285-4BF8-8EE4-AD78DDDA3B73}"/>
    <cellStyle name="Currency 17 3" xfId="38728" xr:uid="{B385A9FA-7FC3-4DC4-9C63-5D21F76F65E7}"/>
    <cellStyle name="Currency 18" xfId="15505" xr:uid="{EA8C9FF6-E903-45A3-96E7-2AB41BB70226}"/>
    <cellStyle name="Currency 18 2" xfId="46329" xr:uid="{150A12D7-F1B5-4CAA-B50F-904483E881B2}"/>
    <cellStyle name="Currency 19" xfId="30919" xr:uid="{4DA6C824-DBBD-4849-9745-42859F5752A9}"/>
    <cellStyle name="Currency 2" xfId="69" xr:uid="{13AFF5C8-923B-487E-81C0-A85D01DCF9AF}"/>
    <cellStyle name="Currency 2 10" xfId="306" xr:uid="{3B3E4947-00D2-45E1-B082-A92AB17044B9}"/>
    <cellStyle name="Currency 2 10 2" xfId="939" xr:uid="{DD6E0FF2-C4C2-4D45-969F-09FC9FF6676B}"/>
    <cellStyle name="Currency 2 10 2 2" xfId="2838" xr:uid="{DCD35C10-35E0-4260-99F4-936BD1D6B37E}"/>
    <cellStyle name="Currency 2 10 2 2 2" xfId="6641" xr:uid="{E1F77F21-DD72-4C19-82E2-E69F2A394CE1}"/>
    <cellStyle name="Currency 2 10 2 2 2 2" xfId="14452" xr:uid="{7579F7BB-70CF-49EB-8E8D-A28652429BCB}"/>
    <cellStyle name="Currency 2 10 2 2 2 2 2" xfId="29863" xr:uid="{A3C7E7B1-065C-4E1C-9D85-BEC48065424B}"/>
    <cellStyle name="Currency 2 10 2 2 2 2 2 2" xfId="60687" xr:uid="{7D6F937B-9127-4686-A6DB-67EDEC82BCF3}"/>
    <cellStyle name="Currency 2 10 2 2 2 2 3" xfId="45277" xr:uid="{7070743A-6E06-46E5-B413-01D2C852F8EA}"/>
    <cellStyle name="Currency 2 10 2 2 2 3" xfId="22054" xr:uid="{E0F77667-AE74-4635-BAAD-49B442E0ACF3}"/>
    <cellStyle name="Currency 2 10 2 2 2 3 2" xfId="52878" xr:uid="{48302B85-7B61-4AF8-A550-0D30154D3A28}"/>
    <cellStyle name="Currency 2 10 2 2 2 4" xfId="37468" xr:uid="{CD3BC7C7-A9EF-4FD0-ABE7-80FCA05BE200}"/>
    <cellStyle name="Currency 2 10 2 2 3" xfId="10649" xr:uid="{FE55C5CA-7283-48B5-AFD9-6079EDD258BB}"/>
    <cellStyle name="Currency 2 10 2 2 3 2" xfId="26060" xr:uid="{03076E17-BFC2-4DD3-8AA5-FA2839460A0A}"/>
    <cellStyle name="Currency 2 10 2 2 3 2 2" xfId="56884" xr:uid="{B23C7322-0C7F-4C12-9DAA-8F97118E2704}"/>
    <cellStyle name="Currency 2 10 2 2 3 3" xfId="41474" xr:uid="{0693546D-A162-4078-8A58-EBB836158493}"/>
    <cellStyle name="Currency 2 10 2 2 4" xfId="18251" xr:uid="{0440F86D-C3E6-428F-97AA-A10C2CEBC55F}"/>
    <cellStyle name="Currency 2 10 2 2 4 2" xfId="49075" xr:uid="{4FF25221-5A41-4F71-ADAA-4BA6BFE86C38}"/>
    <cellStyle name="Currency 2 10 2 2 5" xfId="33665" xr:uid="{8CCFDFF1-572F-44D4-8472-8923EFFF4749}"/>
    <cellStyle name="Currency 2 10 2 3" xfId="4742" xr:uid="{E4062088-18B1-47EF-A09B-803D9DC7A974}"/>
    <cellStyle name="Currency 2 10 2 3 2" xfId="12553" xr:uid="{6B2D76F5-25E8-4296-BC26-78B5E9FAC736}"/>
    <cellStyle name="Currency 2 10 2 3 2 2" xfId="27964" xr:uid="{D29B010D-95AF-45A4-AB44-DA1E97FA5E54}"/>
    <cellStyle name="Currency 2 10 2 3 2 2 2" xfId="58788" xr:uid="{B5D695C6-E712-4B85-BA97-EC66DFA09751}"/>
    <cellStyle name="Currency 2 10 2 3 2 3" xfId="43378" xr:uid="{416F90B3-07A4-4648-B6F6-5F10EFCE41D4}"/>
    <cellStyle name="Currency 2 10 2 3 3" xfId="20155" xr:uid="{01D8F06C-3CB2-4492-B98B-05F7CF3A34A5}"/>
    <cellStyle name="Currency 2 10 2 3 3 2" xfId="50979" xr:uid="{5C00A7A6-9B91-4B25-B69C-6BA0F1B25BDE}"/>
    <cellStyle name="Currency 2 10 2 3 4" xfId="35569" xr:uid="{DE3B466D-E634-4CAC-B0F1-EDA2354FC6C6}"/>
    <cellStyle name="Currency 2 10 2 4" xfId="8750" xr:uid="{60AAED7F-C54B-4BF0-A93C-13F2E3BADC34}"/>
    <cellStyle name="Currency 2 10 2 4 2" xfId="24161" xr:uid="{FDDF7400-0FC0-4067-BAF6-082E42464A20}"/>
    <cellStyle name="Currency 2 10 2 4 2 2" xfId="54985" xr:uid="{841C1439-967A-4D34-B04A-D722F1DB43A2}"/>
    <cellStyle name="Currency 2 10 2 4 3" xfId="39575" xr:uid="{8BDE710F-6783-4DC6-A8EA-38D803666454}"/>
    <cellStyle name="Currency 2 10 2 5" xfId="16352" xr:uid="{2B9D0D14-A351-4B5D-B60D-23A68C9886EF}"/>
    <cellStyle name="Currency 2 10 2 5 2" xfId="47176" xr:uid="{1296B8F2-1C64-4010-B828-C73A26A84837}"/>
    <cellStyle name="Currency 2 10 2 6" xfId="31766" xr:uid="{0BC56317-BCFE-4011-8DF3-FDCF87BA8F41}"/>
    <cellStyle name="Currency 2 10 3" xfId="1572" xr:uid="{219D7123-2AD3-44B6-8DA3-D783F522BFC0}"/>
    <cellStyle name="Currency 2 10 3 2" xfId="3471" xr:uid="{FB1ECF0E-F9BD-4E4A-AFD3-7D7A4652781B}"/>
    <cellStyle name="Currency 2 10 3 2 2" xfId="7274" xr:uid="{2C23E91A-C2D1-4F0D-A5E6-56D1B8F1F872}"/>
    <cellStyle name="Currency 2 10 3 2 2 2" xfId="15085" xr:uid="{0490AEC3-C5D8-4F1C-A7D0-991BB1A6FBC3}"/>
    <cellStyle name="Currency 2 10 3 2 2 2 2" xfId="30496" xr:uid="{DA63F122-800C-4140-96B7-243E3754ABEA}"/>
    <cellStyle name="Currency 2 10 3 2 2 2 2 2" xfId="61320" xr:uid="{7AF51481-6B85-4A58-BE25-F7BD243D1ED9}"/>
    <cellStyle name="Currency 2 10 3 2 2 2 3" xfId="45910" xr:uid="{25B5D645-1018-4A6C-87BA-4898FB237522}"/>
    <cellStyle name="Currency 2 10 3 2 2 3" xfId="22687" xr:uid="{86150004-C5BA-4E73-AD94-85D32863E3E5}"/>
    <cellStyle name="Currency 2 10 3 2 2 3 2" xfId="53511" xr:uid="{8865BB22-2F27-48D9-B215-056D5F8A2F12}"/>
    <cellStyle name="Currency 2 10 3 2 2 4" xfId="38101" xr:uid="{2B1C72A6-AF96-4A09-88AB-72EC47C3F0E1}"/>
    <cellStyle name="Currency 2 10 3 2 3" xfId="11282" xr:uid="{C091553A-B6AE-4C4E-9A74-63E96B3CCAD7}"/>
    <cellStyle name="Currency 2 10 3 2 3 2" xfId="26693" xr:uid="{1CD7977C-EF7C-41B7-8B1E-199B20A76E29}"/>
    <cellStyle name="Currency 2 10 3 2 3 2 2" xfId="57517" xr:uid="{E3DB6920-7B0C-44D7-A86F-F5EAB5166078}"/>
    <cellStyle name="Currency 2 10 3 2 3 3" xfId="42107" xr:uid="{B282F4D2-3FCE-4639-BFD9-CA764794AB8C}"/>
    <cellStyle name="Currency 2 10 3 2 4" xfId="18884" xr:uid="{8856C52D-0DDF-4C80-8ED2-7E55D318690C}"/>
    <cellStyle name="Currency 2 10 3 2 4 2" xfId="49708" xr:uid="{7E25EFD1-692A-4906-82F6-D72B77FBEB27}"/>
    <cellStyle name="Currency 2 10 3 2 5" xfId="34298" xr:uid="{551866A2-6893-420E-89D0-42C69FB1D5BC}"/>
    <cellStyle name="Currency 2 10 3 3" xfId="5375" xr:uid="{8AEF80E0-1F06-41D6-A4B3-EBA4B845C8ED}"/>
    <cellStyle name="Currency 2 10 3 3 2" xfId="13186" xr:uid="{F44DC4D9-1FC3-445E-A995-7D0B38FF1A75}"/>
    <cellStyle name="Currency 2 10 3 3 2 2" xfId="28597" xr:uid="{27980603-C77B-4DDD-99AE-C83F615DF05D}"/>
    <cellStyle name="Currency 2 10 3 3 2 2 2" xfId="59421" xr:uid="{D7D51566-0C22-4FA3-B55F-CE00F88A6CCA}"/>
    <cellStyle name="Currency 2 10 3 3 2 3" xfId="44011" xr:uid="{04BE0CD9-CCBE-4364-929F-54D8715F9B60}"/>
    <cellStyle name="Currency 2 10 3 3 3" xfId="20788" xr:uid="{78476EB4-8877-4BB4-82B1-5948F2243804}"/>
    <cellStyle name="Currency 2 10 3 3 3 2" xfId="51612" xr:uid="{90928A72-BAFC-49C3-8C1E-2B3AA534EAF1}"/>
    <cellStyle name="Currency 2 10 3 3 4" xfId="36202" xr:uid="{72B0B122-A63F-4109-A5FC-48E30D3058E8}"/>
    <cellStyle name="Currency 2 10 3 4" xfId="9383" xr:uid="{F273F975-CB6D-4BB9-8ABF-CCF1E0D9A8AE}"/>
    <cellStyle name="Currency 2 10 3 4 2" xfId="24794" xr:uid="{3427DCB5-4D00-4440-8814-29904E902BE7}"/>
    <cellStyle name="Currency 2 10 3 4 2 2" xfId="55618" xr:uid="{4508C326-CB0F-4DA9-A47C-3CF9EBDF358C}"/>
    <cellStyle name="Currency 2 10 3 4 3" xfId="40208" xr:uid="{9502D42E-1EEE-44A8-A7E9-D8A2F3745B52}"/>
    <cellStyle name="Currency 2 10 3 5" xfId="16985" xr:uid="{BEF59F66-785D-4FF2-B639-ED32DE2F8D0B}"/>
    <cellStyle name="Currency 2 10 3 5 2" xfId="47809" xr:uid="{EB77A613-891C-4696-86EB-0F201C258F8C}"/>
    <cellStyle name="Currency 2 10 3 6" xfId="32399" xr:uid="{57C09D49-3358-43C8-BB67-FDA24EACF867}"/>
    <cellStyle name="Currency 2 10 4" xfId="2205" xr:uid="{29273897-1954-40F3-BCFD-D82BE957AB3E}"/>
    <cellStyle name="Currency 2 10 4 2" xfId="6008" xr:uid="{69F12727-F7FE-4885-AE55-7D7A8900222E}"/>
    <cellStyle name="Currency 2 10 4 2 2" xfId="13819" xr:uid="{555F78AA-0ADE-41E7-88CB-86F0E169C782}"/>
    <cellStyle name="Currency 2 10 4 2 2 2" xfId="29230" xr:uid="{A663170A-95B6-46A3-B824-68CBC228A663}"/>
    <cellStyle name="Currency 2 10 4 2 2 2 2" xfId="60054" xr:uid="{C640B958-E02F-456F-8892-FDB94F1F6C22}"/>
    <cellStyle name="Currency 2 10 4 2 2 3" xfId="44644" xr:uid="{0E1BAB52-D0DE-40D8-A519-13EEB524D303}"/>
    <cellStyle name="Currency 2 10 4 2 3" xfId="21421" xr:uid="{C0C059EC-600B-4854-9419-09F284C8F03D}"/>
    <cellStyle name="Currency 2 10 4 2 3 2" xfId="52245" xr:uid="{50D9EEDF-4CBD-416E-A9A1-23E592D73367}"/>
    <cellStyle name="Currency 2 10 4 2 4" xfId="36835" xr:uid="{4263C68E-CD2A-47A1-BB9E-5DDAF5E27BAB}"/>
    <cellStyle name="Currency 2 10 4 3" xfId="10016" xr:uid="{E226C5AF-6C52-46EB-ADC4-58BEAACBA354}"/>
    <cellStyle name="Currency 2 10 4 3 2" xfId="25427" xr:uid="{11092917-A0F7-4EBA-B5C7-F824DBE3B28E}"/>
    <cellStyle name="Currency 2 10 4 3 2 2" xfId="56251" xr:uid="{B16FD67F-4BA6-481D-920D-C1FB4FD3216C}"/>
    <cellStyle name="Currency 2 10 4 3 3" xfId="40841" xr:uid="{2B7BC5C9-98A8-4C78-9FEB-80A4974FAB92}"/>
    <cellStyle name="Currency 2 10 4 4" xfId="17618" xr:uid="{1750341D-5976-4D54-8EE6-E777AE199901}"/>
    <cellStyle name="Currency 2 10 4 4 2" xfId="48442" xr:uid="{3660B3C1-09E1-4F2E-8F42-2BF72DA7CA07}"/>
    <cellStyle name="Currency 2 10 4 5" xfId="33032" xr:uid="{B8D8474C-B256-4DE2-9F62-361F95688EB9}"/>
    <cellStyle name="Currency 2 10 5" xfId="4109" xr:uid="{4969855E-BCC4-474F-B9C2-D95E529AD4BD}"/>
    <cellStyle name="Currency 2 10 5 2" xfId="11920" xr:uid="{17865A1D-F136-4CBC-BB22-9E1F7A5FF96F}"/>
    <cellStyle name="Currency 2 10 5 2 2" xfId="27331" xr:uid="{A3675776-D66A-4080-8376-2CB568B754C0}"/>
    <cellStyle name="Currency 2 10 5 2 2 2" xfId="58155" xr:uid="{70A0FB94-ACF3-48A1-863D-66FC561599F1}"/>
    <cellStyle name="Currency 2 10 5 2 3" xfId="42745" xr:uid="{BB5A4805-1E05-4D3D-A7D2-FBA38F732588}"/>
    <cellStyle name="Currency 2 10 5 3" xfId="19522" xr:uid="{E0A6FC2D-7C8D-4635-95F0-D99565C74CD6}"/>
    <cellStyle name="Currency 2 10 5 3 2" xfId="50346" xr:uid="{44A61342-12E0-417F-8761-58D208C22E8C}"/>
    <cellStyle name="Currency 2 10 5 4" xfId="34936" xr:uid="{77EC0911-F09A-466B-AB50-C12A0A2C1A83}"/>
    <cellStyle name="Currency 2 10 6" xfId="8117" xr:uid="{49DF5716-7034-40E9-833D-6B36669A735B}"/>
    <cellStyle name="Currency 2 10 6 2" xfId="23528" xr:uid="{3EC692D4-AD8E-4122-991E-C976832B8176}"/>
    <cellStyle name="Currency 2 10 6 2 2" xfId="54352" xr:uid="{17812232-2C57-4463-918B-85E54E196C3E}"/>
    <cellStyle name="Currency 2 10 6 3" xfId="38942" xr:uid="{064BB044-9491-43C0-8860-54ED19C3D469}"/>
    <cellStyle name="Currency 2 10 7" xfId="15719" xr:uid="{01304DC8-6A05-4303-9B20-F6CF4F071D86}"/>
    <cellStyle name="Currency 2 10 7 2" xfId="46543" xr:uid="{1CD2F40B-8CE4-4638-93C5-C72350F9A740}"/>
    <cellStyle name="Currency 2 10 8" xfId="31133" xr:uid="{34D8302C-8385-46D7-941E-9A62EFB22DEB}"/>
    <cellStyle name="Currency 2 11" xfId="726" xr:uid="{8D2C0A78-F7A5-4D92-9F40-87CE2874D426}"/>
    <cellStyle name="Currency 2 11 2" xfId="2625" xr:uid="{623CBBF3-2DAD-4117-BA95-35FE9C6F4F1F}"/>
    <cellStyle name="Currency 2 11 2 2" xfId="6428" xr:uid="{1C110496-02B2-4A81-AFC3-228F838EF922}"/>
    <cellStyle name="Currency 2 11 2 2 2" xfId="14239" xr:uid="{75C3A45F-5FDF-4F11-82E4-05DD7AE982BC}"/>
    <cellStyle name="Currency 2 11 2 2 2 2" xfId="29650" xr:uid="{40218604-B96A-4EEF-A974-A378198940E2}"/>
    <cellStyle name="Currency 2 11 2 2 2 2 2" xfId="60474" xr:uid="{C6DB241E-F602-4FF8-A19A-A9A8FEDB531B}"/>
    <cellStyle name="Currency 2 11 2 2 2 3" xfId="45064" xr:uid="{8943EF23-EBBC-4B20-B82F-BD44EEF3B805}"/>
    <cellStyle name="Currency 2 11 2 2 3" xfId="21841" xr:uid="{F534DD8A-548B-424F-99BD-77ABA2D5E56B}"/>
    <cellStyle name="Currency 2 11 2 2 3 2" xfId="52665" xr:uid="{EE2F8269-7584-4C47-8206-75E9E74CBF14}"/>
    <cellStyle name="Currency 2 11 2 2 4" xfId="37255" xr:uid="{E77E31A2-3C97-44F5-826E-66E58C336018}"/>
    <cellStyle name="Currency 2 11 2 3" xfId="10436" xr:uid="{F3ED9BAF-B61F-43B1-91E5-B24DD84646A1}"/>
    <cellStyle name="Currency 2 11 2 3 2" xfId="25847" xr:uid="{A62222F7-D497-4913-B72C-51ECF1DE0442}"/>
    <cellStyle name="Currency 2 11 2 3 2 2" xfId="56671" xr:uid="{07872FB0-0B26-4F91-AB3D-5420899A835E}"/>
    <cellStyle name="Currency 2 11 2 3 3" xfId="41261" xr:uid="{0B26483C-E101-4D93-A096-E7F41847AF94}"/>
    <cellStyle name="Currency 2 11 2 4" xfId="18038" xr:uid="{3D0EE3D7-19FB-40BB-9242-B881974AE41C}"/>
    <cellStyle name="Currency 2 11 2 4 2" xfId="48862" xr:uid="{1BFCF0A9-15F8-4C70-BE1B-81341773CA2B}"/>
    <cellStyle name="Currency 2 11 2 5" xfId="33452" xr:uid="{47F6BFDC-10EA-458D-9407-246F246C6594}"/>
    <cellStyle name="Currency 2 11 3" xfId="4529" xr:uid="{1D6D9618-69F2-4C35-A713-C005A55C1E16}"/>
    <cellStyle name="Currency 2 11 3 2" xfId="12340" xr:uid="{F707A690-6D3A-44AE-AEBA-599886877A42}"/>
    <cellStyle name="Currency 2 11 3 2 2" xfId="27751" xr:uid="{B6EF57AA-F930-4C9E-8D77-9E4BB51D6C2A}"/>
    <cellStyle name="Currency 2 11 3 2 2 2" xfId="58575" xr:uid="{36E73FB3-A683-4170-8142-BA004D4DCDF3}"/>
    <cellStyle name="Currency 2 11 3 2 3" xfId="43165" xr:uid="{11824278-4294-42D0-B673-4B9C532F2D7E}"/>
    <cellStyle name="Currency 2 11 3 3" xfId="19942" xr:uid="{0D606785-E52C-40AE-B87A-5C2D2DCBE55C}"/>
    <cellStyle name="Currency 2 11 3 3 2" xfId="50766" xr:uid="{B31FF213-F035-4B87-9985-6F5A32DDBC07}"/>
    <cellStyle name="Currency 2 11 3 4" xfId="35356" xr:uid="{8F778773-EABC-4AE4-A26F-552C533FC122}"/>
    <cellStyle name="Currency 2 11 4" xfId="8537" xr:uid="{C94D5D0F-905F-49BC-AFEB-75ED8797DE8A}"/>
    <cellStyle name="Currency 2 11 4 2" xfId="23948" xr:uid="{6C0C0B8C-2A97-4D0F-9C95-0D726E7F94FB}"/>
    <cellStyle name="Currency 2 11 4 2 2" xfId="54772" xr:uid="{A4AAEC02-BE7F-4A02-92B3-B14E7B5DE8DA}"/>
    <cellStyle name="Currency 2 11 4 3" xfId="39362" xr:uid="{3CC58521-B2C6-4E96-8F93-C10B78104889}"/>
    <cellStyle name="Currency 2 11 5" xfId="16139" xr:uid="{35A521B7-3DB9-4F1D-A75D-3CD5C4D6BB55}"/>
    <cellStyle name="Currency 2 11 5 2" xfId="46963" xr:uid="{20E13041-CA38-4ABC-A5B3-4F9316F72708}"/>
    <cellStyle name="Currency 2 11 6" xfId="31553" xr:uid="{EE4B28B5-E680-4D1C-9F9C-A2542FF2488A}"/>
    <cellStyle name="Currency 2 12" xfId="1359" xr:uid="{73044477-7B80-45F7-BB11-9BAE6857C671}"/>
    <cellStyle name="Currency 2 12 2" xfId="3258" xr:uid="{D934FA53-D18A-4B52-A5AF-29CDDE9F632B}"/>
    <cellStyle name="Currency 2 12 2 2" xfId="7061" xr:uid="{28316151-E337-4111-865A-9270D1CD523B}"/>
    <cellStyle name="Currency 2 12 2 2 2" xfId="14872" xr:uid="{ECDF4E9E-034D-40FE-BB3D-F14EF016D0E8}"/>
    <cellStyle name="Currency 2 12 2 2 2 2" xfId="30283" xr:uid="{B22413E2-2DF8-49D9-BF68-D2901A35816D}"/>
    <cellStyle name="Currency 2 12 2 2 2 2 2" xfId="61107" xr:uid="{FC79CECB-E532-491F-9F04-C9F585156578}"/>
    <cellStyle name="Currency 2 12 2 2 2 3" xfId="45697" xr:uid="{52C2B2F5-784C-4A21-BEAE-D3D230444277}"/>
    <cellStyle name="Currency 2 12 2 2 3" xfId="22474" xr:uid="{40FFAC70-3522-4A78-9473-D34D20F2B0D1}"/>
    <cellStyle name="Currency 2 12 2 2 3 2" xfId="53298" xr:uid="{261AEA7E-DA61-4696-B47F-C63ECC47E16C}"/>
    <cellStyle name="Currency 2 12 2 2 4" xfId="37888" xr:uid="{ADCCD3F7-7039-4DD4-B9C6-F826DD8E0F54}"/>
    <cellStyle name="Currency 2 12 2 3" xfId="11069" xr:uid="{6812E14B-62FC-4C1E-9830-3E3B88CA527A}"/>
    <cellStyle name="Currency 2 12 2 3 2" xfId="26480" xr:uid="{1AFFF4C9-2AD6-4FBC-BFF3-1FB4A8FDE0C3}"/>
    <cellStyle name="Currency 2 12 2 3 2 2" xfId="57304" xr:uid="{9CAAE092-50A5-4864-A90D-DFB42E79AA56}"/>
    <cellStyle name="Currency 2 12 2 3 3" xfId="41894" xr:uid="{DCC49068-8A6F-4001-AED1-29624B0C8198}"/>
    <cellStyle name="Currency 2 12 2 4" xfId="18671" xr:uid="{7576A73E-AF54-403A-81A9-C3E4DBCC5F43}"/>
    <cellStyle name="Currency 2 12 2 4 2" xfId="49495" xr:uid="{4BD8C17D-4419-446F-823D-162312516A46}"/>
    <cellStyle name="Currency 2 12 2 5" xfId="34085" xr:uid="{C0AEC2C0-6767-4376-8BEA-0B8409729C34}"/>
    <cellStyle name="Currency 2 12 3" xfId="5162" xr:uid="{28926733-D1F8-40DA-87BE-AED41D0A2F56}"/>
    <cellStyle name="Currency 2 12 3 2" xfId="12973" xr:uid="{E0242A6A-5968-43F6-9A13-D6F9578B8D52}"/>
    <cellStyle name="Currency 2 12 3 2 2" xfId="28384" xr:uid="{34E99677-71AB-408A-8B29-821740A96F80}"/>
    <cellStyle name="Currency 2 12 3 2 2 2" xfId="59208" xr:uid="{774269AF-9CB9-4EF1-8CC2-CD6B4D9390C7}"/>
    <cellStyle name="Currency 2 12 3 2 3" xfId="43798" xr:uid="{06BC972E-6287-4365-9ABC-7CA595318666}"/>
    <cellStyle name="Currency 2 12 3 3" xfId="20575" xr:uid="{C8EEC07E-F2F2-4601-95FB-AFF808A9AABE}"/>
    <cellStyle name="Currency 2 12 3 3 2" xfId="51399" xr:uid="{3562B080-87D3-4D43-9FE0-7C05E1293589}"/>
    <cellStyle name="Currency 2 12 3 4" xfId="35989" xr:uid="{8453F513-92A6-4A2B-B61A-DDDC334ED009}"/>
    <cellStyle name="Currency 2 12 4" xfId="9170" xr:uid="{85465142-6BF1-44B2-9753-B26AA4A05258}"/>
    <cellStyle name="Currency 2 12 4 2" xfId="24581" xr:uid="{32EA112A-5B23-444B-BBCA-2AF1BD7C702B}"/>
    <cellStyle name="Currency 2 12 4 2 2" xfId="55405" xr:uid="{7D565A44-DBBF-4556-A03E-A25B2B9F92D7}"/>
    <cellStyle name="Currency 2 12 4 3" xfId="39995" xr:uid="{D0F1716F-16FE-469A-B2C9-EA458A2D0533}"/>
    <cellStyle name="Currency 2 12 5" xfId="16772" xr:uid="{DA9A19AA-4C4B-4830-8969-14CC8DE9D7DA}"/>
    <cellStyle name="Currency 2 12 5 2" xfId="47596" xr:uid="{DF2FA384-E167-4630-8E0A-3B2E25E20EB3}"/>
    <cellStyle name="Currency 2 12 6" xfId="32186" xr:uid="{C2A6F162-A62C-4E9B-93A7-132212645872}"/>
    <cellStyle name="Currency 2 13" xfId="1992" xr:uid="{B3672A04-639F-4105-941E-DEBC882EFAF9}"/>
    <cellStyle name="Currency 2 13 2" xfId="5795" xr:uid="{BE640A1E-B9B6-448C-9209-C8986D989602}"/>
    <cellStyle name="Currency 2 13 2 2" xfId="13606" xr:uid="{F76E05FD-793B-4844-8086-F1C0C1C8B79B}"/>
    <cellStyle name="Currency 2 13 2 2 2" xfId="29017" xr:uid="{E09B2121-2E1D-4F6B-890A-D7D7479C64D9}"/>
    <cellStyle name="Currency 2 13 2 2 2 2" xfId="59841" xr:uid="{EE75CB39-A9EF-411A-9AE1-BDD7F0ABE340}"/>
    <cellStyle name="Currency 2 13 2 2 3" xfId="44431" xr:uid="{5A6B6350-A3CC-4D6C-A00E-9D71A8FFA7BB}"/>
    <cellStyle name="Currency 2 13 2 3" xfId="21208" xr:uid="{140556C1-4069-4A36-A7D3-4A8E64B64E79}"/>
    <cellStyle name="Currency 2 13 2 3 2" xfId="52032" xr:uid="{45A05958-CCB0-4B90-AF55-82562B43D297}"/>
    <cellStyle name="Currency 2 13 2 4" xfId="36622" xr:uid="{14F53E84-7938-444B-9733-EE8CE8934C2A}"/>
    <cellStyle name="Currency 2 13 3" xfId="9803" xr:uid="{7FE2191A-C89F-40E8-8110-062167367C48}"/>
    <cellStyle name="Currency 2 13 3 2" xfId="25214" xr:uid="{F6E5D34F-9AFC-4EC7-B953-AC11C772605B}"/>
    <cellStyle name="Currency 2 13 3 2 2" xfId="56038" xr:uid="{28B99A07-E8B6-4476-BDEA-76C3ABB7B679}"/>
    <cellStyle name="Currency 2 13 3 3" xfId="40628" xr:uid="{5B09171E-B438-4E63-BA44-E5885B19C7CE}"/>
    <cellStyle name="Currency 2 13 4" xfId="17405" xr:uid="{85AD6119-C032-4E00-A90B-19BC1449EC9C}"/>
    <cellStyle name="Currency 2 13 4 2" xfId="48229" xr:uid="{27BC479F-411D-4177-8549-4072506CE652}"/>
    <cellStyle name="Currency 2 13 5" xfId="32819" xr:uid="{FE9A1C30-B72F-4AE6-A716-FC2D22BAA364}"/>
    <cellStyle name="Currency 2 14" xfId="3891" xr:uid="{63282DA6-5474-4F73-A899-431ACECE0D3E}"/>
    <cellStyle name="Currency 2 14 2" xfId="11702" xr:uid="{E6B813F8-2DDD-4D95-95B7-98CF42EF10DC}"/>
    <cellStyle name="Currency 2 14 2 2" xfId="27113" xr:uid="{0A8D18E2-1172-4E89-9DEC-5E5364AECA9D}"/>
    <cellStyle name="Currency 2 14 2 2 2" xfId="57937" xr:uid="{DA3339BA-C02A-45B1-9A65-27A6B7195CF5}"/>
    <cellStyle name="Currency 2 14 2 3" xfId="42527" xr:uid="{84A7BFEC-0C63-48CF-B928-CAEFFE94B275}"/>
    <cellStyle name="Currency 2 14 3" xfId="19304" xr:uid="{3FC17C45-DA4D-43AD-9C8E-F9A192F6D652}"/>
    <cellStyle name="Currency 2 14 3 2" xfId="50128" xr:uid="{DD58C4BB-B307-48F3-8ACC-26BA223EFFEC}"/>
    <cellStyle name="Currency 2 14 4" xfId="34718" xr:uid="{C23FA76F-1324-4FFF-8953-9DF9F2A621D3}"/>
    <cellStyle name="Currency 2 15" xfId="3896" xr:uid="{128C5B32-3954-44B8-B785-B62070C21CB6}"/>
    <cellStyle name="Currency 2 15 2" xfId="11707" xr:uid="{B376951D-6FCA-4754-B787-87CEB32DE020}"/>
    <cellStyle name="Currency 2 15 2 2" xfId="27118" xr:uid="{CA43DD72-5F98-4017-BEA7-93594BEB0914}"/>
    <cellStyle name="Currency 2 15 2 2 2" xfId="57942" xr:uid="{51377BF1-F000-421E-9CB3-69927155621A}"/>
    <cellStyle name="Currency 2 15 2 3" xfId="42532" xr:uid="{31C7C0C2-B385-4896-87E0-821D6015F52B}"/>
    <cellStyle name="Currency 2 15 3" xfId="19309" xr:uid="{46D57D45-2E4E-4803-836A-88DE5074FA64}"/>
    <cellStyle name="Currency 2 15 3 2" xfId="50133" xr:uid="{6C9585BA-88BE-456B-8748-DB91C1C3F57D}"/>
    <cellStyle name="Currency 2 15 4" xfId="34723" xr:uid="{2B9176A9-B894-43A4-8D5A-9F90DFB4F997}"/>
    <cellStyle name="Currency 2 16" xfId="7904" xr:uid="{2579F873-9409-4D31-B7F8-123F170172B5}"/>
    <cellStyle name="Currency 2 16 2" xfId="23315" xr:uid="{79B32405-8146-463B-8269-0C2876EF1C8D}"/>
    <cellStyle name="Currency 2 16 2 2" xfId="54139" xr:uid="{F4386939-35E6-4671-BF3D-AF25C555393E}"/>
    <cellStyle name="Currency 2 16 3" xfId="38729" xr:uid="{220C0F14-EC11-4BAE-9D73-C3C7D0913F28}"/>
    <cellStyle name="Currency 2 17" xfId="7695" xr:uid="{06ADDCDA-A5A9-4DEC-B0CF-B22E04461EC9}"/>
    <cellStyle name="Currency 2 17 2" xfId="23106" xr:uid="{59F48070-74DC-4D00-888A-D933261FD2E3}"/>
    <cellStyle name="Currency 2 17 2 2" xfId="53930" xr:uid="{03DF516E-20BA-4A73-BE9B-47B1C11C1F16}"/>
    <cellStyle name="Currency 2 17 3" xfId="38520" xr:uid="{C039DA2F-28D6-4DCE-8C59-4BC369FFE64E}"/>
    <cellStyle name="Currency 2 18" xfId="15506" xr:uid="{5A9E944A-223B-4D71-936D-43E4172D0A41}"/>
    <cellStyle name="Currency 2 18 2" xfId="46330" xr:uid="{B7D25807-385B-42BE-9275-5BA2EA14557E}"/>
    <cellStyle name="Currency 2 19" xfId="30920" xr:uid="{7184E3F6-6C62-40ED-BF0F-9ABEC96A1762}"/>
    <cellStyle name="Currency 2 2" xfId="87" xr:uid="{1344B47C-60D9-4E2B-B995-5EEA305F2A7E}"/>
    <cellStyle name="Currency 2 2 10" xfId="2003" xr:uid="{8B86CED3-3248-4B0D-BD28-D93BA227A6A8}"/>
    <cellStyle name="Currency 2 2 10 2" xfId="5806" xr:uid="{91CAA8C7-D352-4B32-A5D6-91278095C70E}"/>
    <cellStyle name="Currency 2 2 10 2 2" xfId="13617" xr:uid="{6FE61612-C4B6-43E9-B651-E400349BE273}"/>
    <cellStyle name="Currency 2 2 10 2 2 2" xfId="29028" xr:uid="{6437EFD4-F71E-4AD8-A277-5042D5280192}"/>
    <cellStyle name="Currency 2 2 10 2 2 2 2" xfId="59852" xr:uid="{2A91CB08-EE4A-44A2-8C4B-72C35CCA4DBE}"/>
    <cellStyle name="Currency 2 2 10 2 2 3" xfId="44442" xr:uid="{3ADA11DF-8E29-484D-B0CF-8A56511103DB}"/>
    <cellStyle name="Currency 2 2 10 2 3" xfId="21219" xr:uid="{CB1405EC-0098-4A1D-B947-D800945FB224}"/>
    <cellStyle name="Currency 2 2 10 2 3 2" xfId="52043" xr:uid="{BA0E8A83-89AB-4F58-992D-B54988D84569}"/>
    <cellStyle name="Currency 2 2 10 2 4" xfId="36633" xr:uid="{1453530D-8FFA-4F35-B0F1-7D6B315CACA2}"/>
    <cellStyle name="Currency 2 2 10 3" xfId="9814" xr:uid="{0FA31C79-AD1A-465E-9E49-228E3861F069}"/>
    <cellStyle name="Currency 2 2 10 3 2" xfId="25225" xr:uid="{0F535954-AD62-4BD3-8A74-F8B5AD019190}"/>
    <cellStyle name="Currency 2 2 10 3 2 2" xfId="56049" xr:uid="{6D75D3FC-4A7C-43E3-B86B-63A622C752C4}"/>
    <cellStyle name="Currency 2 2 10 3 3" xfId="40639" xr:uid="{9ECC1C08-4D06-491D-9CD9-EC1D7EF0DAD2}"/>
    <cellStyle name="Currency 2 2 10 4" xfId="17416" xr:uid="{5D0EF8BB-D1B4-4BEE-83EE-4BE15BFBFFB6}"/>
    <cellStyle name="Currency 2 2 10 4 2" xfId="48240" xr:uid="{D1794377-4872-4781-84CB-C2725F17404C}"/>
    <cellStyle name="Currency 2 2 10 5" xfId="32830" xr:uid="{C8D1A07F-4C97-40EB-B296-8B0AD0872027}"/>
    <cellStyle name="Currency 2 2 11" xfId="3907" xr:uid="{9DAF004A-5E6E-4392-B88A-1ECD9422A0BD}"/>
    <cellStyle name="Currency 2 2 11 2" xfId="11718" xr:uid="{3886164A-FD56-4444-B2DE-5603BFEDFA67}"/>
    <cellStyle name="Currency 2 2 11 2 2" xfId="27129" xr:uid="{6EA12743-666B-4287-8379-76DB731BAFAB}"/>
    <cellStyle name="Currency 2 2 11 2 2 2" xfId="57953" xr:uid="{675E563C-EFD4-4A89-AE8D-82F1E215BCFD}"/>
    <cellStyle name="Currency 2 2 11 2 3" xfId="42543" xr:uid="{377EA834-697B-4487-B6D2-3823A2896735}"/>
    <cellStyle name="Currency 2 2 11 3" xfId="19320" xr:uid="{7C6339A5-BA91-4922-BB07-5E32F9AB052D}"/>
    <cellStyle name="Currency 2 2 11 3 2" xfId="50144" xr:uid="{F85CDC75-DF5C-44F4-AAEB-3F1116768415}"/>
    <cellStyle name="Currency 2 2 11 4" xfId="34734" xr:uid="{57BBB51A-6914-4035-A68B-AADF092A3DA0}"/>
    <cellStyle name="Currency 2 2 12" xfId="7915" xr:uid="{70CEDCDE-E2B3-4F2A-B545-261C78F2C01F}"/>
    <cellStyle name="Currency 2 2 12 2" xfId="23326" xr:uid="{623946F9-27CD-4116-95F3-AF8B71011A1B}"/>
    <cellStyle name="Currency 2 2 12 2 2" xfId="54150" xr:uid="{B609EB9E-B5F9-4399-B0A6-4C01E55D09E2}"/>
    <cellStyle name="Currency 2 2 12 3" xfId="38740" xr:uid="{D18D5265-3646-4A92-83B4-6B00DB169202}"/>
    <cellStyle name="Currency 2 2 13" xfId="7706" xr:uid="{3F3BE72A-4D62-453A-AA56-55B1C7820873}"/>
    <cellStyle name="Currency 2 2 13 2" xfId="23117" xr:uid="{D596E42D-904E-4812-B2ED-6556A2E7C99C}"/>
    <cellStyle name="Currency 2 2 13 2 2" xfId="53941" xr:uid="{3F18E791-14A1-4992-B495-CA5E51899902}"/>
    <cellStyle name="Currency 2 2 13 3" xfId="38531" xr:uid="{0E2B21E1-69AD-4D3D-9473-C4791830E892}"/>
    <cellStyle name="Currency 2 2 14" xfId="15517" xr:uid="{A7F1ECA7-1666-44DE-8434-6217B5D6C282}"/>
    <cellStyle name="Currency 2 2 14 2" xfId="46341" xr:uid="{219B7A3C-397D-4428-8254-AC39C6E7A337}"/>
    <cellStyle name="Currency 2 2 15" xfId="30931" xr:uid="{B60B00FF-F70C-4C7F-B1E8-B2E5D264BF9F}"/>
    <cellStyle name="Currency 2 2 2" xfId="123" xr:uid="{19153864-205B-466B-B821-8B66DF4787DF}"/>
    <cellStyle name="Currency 2 2 2 10" xfId="3927" xr:uid="{38784759-4F5D-4EB4-80D7-8FA03331ADC1}"/>
    <cellStyle name="Currency 2 2 2 10 2" xfId="11738" xr:uid="{8DD708C4-EFC5-401D-AA04-951E3F70EA31}"/>
    <cellStyle name="Currency 2 2 2 10 2 2" xfId="27149" xr:uid="{A1F8E386-E75C-4BCF-826A-9424C079453B}"/>
    <cellStyle name="Currency 2 2 2 10 2 2 2" xfId="57973" xr:uid="{187BF930-34C2-4BD8-A3AE-FEDCCC74A0F2}"/>
    <cellStyle name="Currency 2 2 2 10 2 3" xfId="42563" xr:uid="{1DB3BA0A-AFA1-45FC-95AA-C39D8DD3E403}"/>
    <cellStyle name="Currency 2 2 2 10 3" xfId="19340" xr:uid="{599C571F-2A14-453B-B73F-B9C89A3D750D}"/>
    <cellStyle name="Currency 2 2 2 10 3 2" xfId="50164" xr:uid="{31D8C63C-386C-4A6A-B9A2-C78797A3A45D}"/>
    <cellStyle name="Currency 2 2 2 10 4" xfId="34754" xr:uid="{4B3BB5CE-89D3-4D8C-BB4A-9B692718DBB3}"/>
    <cellStyle name="Currency 2 2 2 11" xfId="7935" xr:uid="{FE941CF6-7C7E-4B5B-829D-50B8AD87A4F5}"/>
    <cellStyle name="Currency 2 2 2 11 2" xfId="23346" xr:uid="{C7CF7D64-5CB4-4844-897E-7F33E3348721}"/>
    <cellStyle name="Currency 2 2 2 11 2 2" xfId="54170" xr:uid="{D1DCCDD1-9200-46E0-B84B-9841D8EF1CFC}"/>
    <cellStyle name="Currency 2 2 2 11 3" xfId="38760" xr:uid="{3895E738-48F5-4E9F-9AED-FBB974D1B9BD}"/>
    <cellStyle name="Currency 2 2 2 12" xfId="7726" xr:uid="{CF10AEE8-A9B1-4C52-9371-3C1B9165FC12}"/>
    <cellStyle name="Currency 2 2 2 12 2" xfId="23137" xr:uid="{6576E294-FB51-470C-8481-C001A0BAF7F3}"/>
    <cellStyle name="Currency 2 2 2 12 2 2" xfId="53961" xr:uid="{CE43B8D6-76A0-4228-9846-3E5A1B28C161}"/>
    <cellStyle name="Currency 2 2 2 12 3" xfId="38551" xr:uid="{21109C05-61A6-474C-A7E1-8AC6CFC5A308}"/>
    <cellStyle name="Currency 2 2 2 13" xfId="15537" xr:uid="{37B938FB-C46D-4B9D-BC8E-687F89F149EA}"/>
    <cellStyle name="Currency 2 2 2 13 2" xfId="46361" xr:uid="{46D9CBE5-F708-4644-B34C-FD2EA3719CF5}"/>
    <cellStyle name="Currency 2 2 2 14" xfId="30951" xr:uid="{B2BE5D12-93A5-4AC8-89FC-B00A6D850C1A}"/>
    <cellStyle name="Currency 2 2 2 2" xfId="208" xr:uid="{9600FDFD-511B-4F04-BC16-B5611000BA2A}"/>
    <cellStyle name="Currency 2 2 2 2 10" xfId="7811" xr:uid="{2AAD3E75-C260-486B-88C2-FB28C9DAFFF0}"/>
    <cellStyle name="Currency 2 2 2 2 10 2" xfId="23222" xr:uid="{DBB4D4A9-F318-4E6E-96BA-F773091A5362}"/>
    <cellStyle name="Currency 2 2 2 2 10 2 2" xfId="54046" xr:uid="{59010C5C-92BC-4781-8E03-1394D711484B}"/>
    <cellStyle name="Currency 2 2 2 2 10 3" xfId="38636" xr:uid="{D60C95F8-628A-4BC6-891F-8BADD3EB92AA}"/>
    <cellStyle name="Currency 2 2 2 2 11" xfId="15622" xr:uid="{CD2E7C1C-43E0-440E-B3D5-D4BDCB0A238C}"/>
    <cellStyle name="Currency 2 2 2 2 11 2" xfId="46446" xr:uid="{45E1F859-42E4-4E48-B5FC-0A775B68969E}"/>
    <cellStyle name="Currency 2 2 2 2 12" xfId="31036" xr:uid="{2DA6F607-C027-48BB-979C-63AE2025918E}"/>
    <cellStyle name="Currency 2 2 2 2 2" xfId="290" xr:uid="{F20C3FB7-E528-4AFC-9896-A7F9E51FD98A}"/>
    <cellStyle name="Currency 2 2 2 2 2 10" xfId="15704" xr:uid="{893E128E-CACE-4C45-A316-FC4361389317}"/>
    <cellStyle name="Currency 2 2 2 2 2 10 2" xfId="46528" xr:uid="{2763107F-5B87-4309-A5A3-EBA12DC33543}"/>
    <cellStyle name="Currency 2 2 2 2 2 11" xfId="31118" xr:uid="{FBE19886-11CB-49D4-A9FD-8CBAC8F63AFD}"/>
    <cellStyle name="Currency 2 2 2 2 2 2" xfId="713" xr:uid="{EB80C1CC-4BEA-43ED-A8F7-088B1768E228}"/>
    <cellStyle name="Currency 2 2 2 2 2 2 2" xfId="1346" xr:uid="{F2327716-B678-4370-97DD-F334A8A9D8C4}"/>
    <cellStyle name="Currency 2 2 2 2 2 2 2 2" xfId="3245" xr:uid="{7F5E81C7-6627-4587-9AB6-3F48FB80B87A}"/>
    <cellStyle name="Currency 2 2 2 2 2 2 2 2 2" xfId="7048" xr:uid="{67B80ACE-680B-426C-9A0D-2A70570F944F}"/>
    <cellStyle name="Currency 2 2 2 2 2 2 2 2 2 2" xfId="14859" xr:uid="{1C174321-53DE-4F9C-A87D-9148ABE47A91}"/>
    <cellStyle name="Currency 2 2 2 2 2 2 2 2 2 2 2" xfId="30270" xr:uid="{2CA22DF4-FCCB-40F5-BF13-CB9AC9C781FF}"/>
    <cellStyle name="Currency 2 2 2 2 2 2 2 2 2 2 2 2" xfId="61094" xr:uid="{53CB6832-1033-4E3C-A410-29207EC9C306}"/>
    <cellStyle name="Currency 2 2 2 2 2 2 2 2 2 2 3" xfId="45684" xr:uid="{3E8F5AB9-C073-4CB0-9AC4-B53A65494676}"/>
    <cellStyle name="Currency 2 2 2 2 2 2 2 2 2 3" xfId="22461" xr:uid="{5B466212-DFD0-4CC6-96DC-AE5F13EF2930}"/>
    <cellStyle name="Currency 2 2 2 2 2 2 2 2 2 3 2" xfId="53285" xr:uid="{F8484EB3-4EE6-47D7-8514-4875F36CA590}"/>
    <cellStyle name="Currency 2 2 2 2 2 2 2 2 2 4" xfId="37875" xr:uid="{9EEF360E-5091-4F28-A51A-AB7033EAEB74}"/>
    <cellStyle name="Currency 2 2 2 2 2 2 2 2 3" xfId="11056" xr:uid="{133769E9-2DF4-419C-8468-33967D5E95F5}"/>
    <cellStyle name="Currency 2 2 2 2 2 2 2 2 3 2" xfId="26467" xr:uid="{83E5F494-A873-4846-BF43-0276936D35B8}"/>
    <cellStyle name="Currency 2 2 2 2 2 2 2 2 3 2 2" xfId="57291" xr:uid="{79F4000D-B4E1-432E-A02B-C3D37D912C71}"/>
    <cellStyle name="Currency 2 2 2 2 2 2 2 2 3 3" xfId="41881" xr:uid="{B92FBCC3-288D-49DD-86F2-3AABC1B9656D}"/>
    <cellStyle name="Currency 2 2 2 2 2 2 2 2 4" xfId="18658" xr:uid="{2C861794-4CB5-423E-8561-DB96FB7E501A}"/>
    <cellStyle name="Currency 2 2 2 2 2 2 2 2 4 2" xfId="49482" xr:uid="{35975E7E-8D33-48B3-ABD8-5E6A8B32FEB5}"/>
    <cellStyle name="Currency 2 2 2 2 2 2 2 2 5" xfId="34072" xr:uid="{9EEA8D8E-A4D1-4FE2-BB3C-536C49A5A776}"/>
    <cellStyle name="Currency 2 2 2 2 2 2 2 3" xfId="5149" xr:uid="{C2A17F4A-0CFC-4F15-8ABF-3CB961225135}"/>
    <cellStyle name="Currency 2 2 2 2 2 2 2 3 2" xfId="12960" xr:uid="{585F2CC4-2003-41B2-9A82-440152698187}"/>
    <cellStyle name="Currency 2 2 2 2 2 2 2 3 2 2" xfId="28371" xr:uid="{3418E455-918A-4EA9-9F4D-4ABE9552E935}"/>
    <cellStyle name="Currency 2 2 2 2 2 2 2 3 2 2 2" xfId="59195" xr:uid="{BCD3FBFB-2A92-4B29-9DF4-DF552F05B58A}"/>
    <cellStyle name="Currency 2 2 2 2 2 2 2 3 2 3" xfId="43785" xr:uid="{58BD8AB2-08E7-4972-8B23-8D0579C06499}"/>
    <cellStyle name="Currency 2 2 2 2 2 2 2 3 3" xfId="20562" xr:uid="{52D7A888-4A6A-4A25-8A1E-3C6793DF840F}"/>
    <cellStyle name="Currency 2 2 2 2 2 2 2 3 3 2" xfId="51386" xr:uid="{21F78EBC-F2E0-48A7-AEAB-ECB3EC0A4AFD}"/>
    <cellStyle name="Currency 2 2 2 2 2 2 2 3 4" xfId="35976" xr:uid="{1BB831D9-A01F-47AD-9EB0-8C7AD1DF39BB}"/>
    <cellStyle name="Currency 2 2 2 2 2 2 2 4" xfId="9157" xr:uid="{241F6C33-F8C3-4A02-9629-F4B2CEC687EC}"/>
    <cellStyle name="Currency 2 2 2 2 2 2 2 4 2" xfId="24568" xr:uid="{E7A8F359-91FD-485D-B6C0-935F0E294944}"/>
    <cellStyle name="Currency 2 2 2 2 2 2 2 4 2 2" xfId="55392" xr:uid="{67BAE412-01BC-477D-BF19-AA0C4F516303}"/>
    <cellStyle name="Currency 2 2 2 2 2 2 2 4 3" xfId="39982" xr:uid="{3663DEDF-EA68-48F9-9C55-38C2F892918F}"/>
    <cellStyle name="Currency 2 2 2 2 2 2 2 5" xfId="16759" xr:uid="{73730CBC-6857-4278-A875-21A55BC61811}"/>
    <cellStyle name="Currency 2 2 2 2 2 2 2 5 2" xfId="47583" xr:uid="{F26F4206-831C-41F1-984A-7F1C07693A72}"/>
    <cellStyle name="Currency 2 2 2 2 2 2 2 6" xfId="32173" xr:uid="{DB294916-2D16-4D30-B6C7-B767705DDDBC}"/>
    <cellStyle name="Currency 2 2 2 2 2 2 3" xfId="1979" xr:uid="{CE193346-CDE1-4333-8601-81B7526A7DAC}"/>
    <cellStyle name="Currency 2 2 2 2 2 2 3 2" xfId="3878" xr:uid="{4AB9E391-5F2C-437C-9CD8-E64EDC26A6ED}"/>
    <cellStyle name="Currency 2 2 2 2 2 2 3 2 2" xfId="7681" xr:uid="{32185914-B547-4FD9-8C9C-8475D2F6D0F4}"/>
    <cellStyle name="Currency 2 2 2 2 2 2 3 2 2 2" xfId="15492" xr:uid="{7781A48F-9B2A-4B2D-90FD-EB1E5FFE5631}"/>
    <cellStyle name="Currency 2 2 2 2 2 2 3 2 2 2 2" xfId="30903" xr:uid="{BC2C83C3-1445-4B60-90F1-77E35412E7EA}"/>
    <cellStyle name="Currency 2 2 2 2 2 2 3 2 2 2 2 2" xfId="61727" xr:uid="{E498C40D-51AA-4989-AA2C-D8CEF1211B8E}"/>
    <cellStyle name="Currency 2 2 2 2 2 2 3 2 2 2 3" xfId="46317" xr:uid="{D919FAF8-824D-4FF8-B740-5095C1D906D2}"/>
    <cellStyle name="Currency 2 2 2 2 2 2 3 2 2 3" xfId="23094" xr:uid="{FE1C86BB-CEF8-46BB-9C2C-44A1D73EF05C}"/>
    <cellStyle name="Currency 2 2 2 2 2 2 3 2 2 3 2" xfId="53918" xr:uid="{A355B2EC-3C9B-4E28-9325-9C0A55FC01B3}"/>
    <cellStyle name="Currency 2 2 2 2 2 2 3 2 2 4" xfId="38508" xr:uid="{08EBF4FD-3CAB-4BD3-BE6C-510ED1B86B1A}"/>
    <cellStyle name="Currency 2 2 2 2 2 2 3 2 3" xfId="11689" xr:uid="{D8D19367-8D98-4FD5-AEA9-942BD4770AEA}"/>
    <cellStyle name="Currency 2 2 2 2 2 2 3 2 3 2" xfId="27100" xr:uid="{BE87C6F8-D05A-48ED-8531-C1D57EE8AFDF}"/>
    <cellStyle name="Currency 2 2 2 2 2 2 3 2 3 2 2" xfId="57924" xr:uid="{12B210B1-72BF-4EF7-97EC-909EE4875400}"/>
    <cellStyle name="Currency 2 2 2 2 2 2 3 2 3 3" xfId="42514" xr:uid="{3177E8B4-7711-4941-9B79-3D265D9E3DE0}"/>
    <cellStyle name="Currency 2 2 2 2 2 2 3 2 4" xfId="19291" xr:uid="{C84B7290-6C55-45A1-956E-98F9E47A4688}"/>
    <cellStyle name="Currency 2 2 2 2 2 2 3 2 4 2" xfId="50115" xr:uid="{B2E99DD4-471E-4770-ACE3-8647D32C4851}"/>
    <cellStyle name="Currency 2 2 2 2 2 2 3 2 5" xfId="34705" xr:uid="{784601BB-D06D-4E94-BDB5-C7CA9EC22884}"/>
    <cellStyle name="Currency 2 2 2 2 2 2 3 3" xfId="5782" xr:uid="{43CC09D7-D30F-416C-B4E4-4107AC9427F3}"/>
    <cellStyle name="Currency 2 2 2 2 2 2 3 3 2" xfId="13593" xr:uid="{A7D807ED-8AA4-4D44-ABD0-C8E76137A670}"/>
    <cellStyle name="Currency 2 2 2 2 2 2 3 3 2 2" xfId="29004" xr:uid="{8587D602-E90F-42D0-8C81-FD2905E5C76D}"/>
    <cellStyle name="Currency 2 2 2 2 2 2 3 3 2 2 2" xfId="59828" xr:uid="{BA8B49AA-72BA-48C3-8FAE-F7CEF1D6968B}"/>
    <cellStyle name="Currency 2 2 2 2 2 2 3 3 2 3" xfId="44418" xr:uid="{0544C30B-F0F6-4FF5-85BB-5BDE437E83CD}"/>
    <cellStyle name="Currency 2 2 2 2 2 2 3 3 3" xfId="21195" xr:uid="{D61B2B65-B93E-4F89-A1D1-EACBC8CA058B}"/>
    <cellStyle name="Currency 2 2 2 2 2 2 3 3 3 2" xfId="52019" xr:uid="{BF67DFEA-7D2E-48BF-B4B4-F9662FD3790E}"/>
    <cellStyle name="Currency 2 2 2 2 2 2 3 3 4" xfId="36609" xr:uid="{7A436CE4-A10A-4D20-AFDD-E78E86010E59}"/>
    <cellStyle name="Currency 2 2 2 2 2 2 3 4" xfId="9790" xr:uid="{BA42F829-FE16-4223-8497-F7CC1A396086}"/>
    <cellStyle name="Currency 2 2 2 2 2 2 3 4 2" xfId="25201" xr:uid="{D9585EA5-AE02-4220-B7A8-91FE0CB6B220}"/>
    <cellStyle name="Currency 2 2 2 2 2 2 3 4 2 2" xfId="56025" xr:uid="{6A88671A-6222-4A5D-8DE3-0294F47D6EB3}"/>
    <cellStyle name="Currency 2 2 2 2 2 2 3 4 3" xfId="40615" xr:uid="{859A9A6A-309D-4CE1-8BB2-A987B028D915}"/>
    <cellStyle name="Currency 2 2 2 2 2 2 3 5" xfId="17392" xr:uid="{466B3120-9E51-41EF-9B2E-53D2C156B01B}"/>
    <cellStyle name="Currency 2 2 2 2 2 2 3 5 2" xfId="48216" xr:uid="{5AF41679-77B5-4B9E-96A0-4B6A41DBDEA4}"/>
    <cellStyle name="Currency 2 2 2 2 2 2 3 6" xfId="32806" xr:uid="{64682018-DEA6-49D1-B109-5EC3F734DCDF}"/>
    <cellStyle name="Currency 2 2 2 2 2 2 4" xfId="2612" xr:uid="{666A065A-3B43-45CC-AF41-FF0CED073164}"/>
    <cellStyle name="Currency 2 2 2 2 2 2 4 2" xfId="6415" xr:uid="{DA2FFBF3-D6C6-407E-854A-CA6B4B3FE75F}"/>
    <cellStyle name="Currency 2 2 2 2 2 2 4 2 2" xfId="14226" xr:uid="{15963C98-596B-4342-90F0-636945127062}"/>
    <cellStyle name="Currency 2 2 2 2 2 2 4 2 2 2" xfId="29637" xr:uid="{8887BD42-76BF-4DED-9A5E-505DA3C23034}"/>
    <cellStyle name="Currency 2 2 2 2 2 2 4 2 2 2 2" xfId="60461" xr:uid="{E4C8C18D-8679-4DB3-BD87-96CC18EE7C65}"/>
    <cellStyle name="Currency 2 2 2 2 2 2 4 2 2 3" xfId="45051" xr:uid="{E8E63388-F3EE-40B0-B3CB-D36CDBD20036}"/>
    <cellStyle name="Currency 2 2 2 2 2 2 4 2 3" xfId="21828" xr:uid="{F78FF3D7-3DC0-49EF-BBF8-F61FFA98242A}"/>
    <cellStyle name="Currency 2 2 2 2 2 2 4 2 3 2" xfId="52652" xr:uid="{FB808C5D-2E65-4518-A640-73647F0BBAE8}"/>
    <cellStyle name="Currency 2 2 2 2 2 2 4 2 4" xfId="37242" xr:uid="{68EA43E2-F00B-4317-903D-BD042F753122}"/>
    <cellStyle name="Currency 2 2 2 2 2 2 4 3" xfId="10423" xr:uid="{D57A90D7-EDD7-445F-BB1E-E46C677EC265}"/>
    <cellStyle name="Currency 2 2 2 2 2 2 4 3 2" xfId="25834" xr:uid="{8AB5F1A8-2D39-40D1-8CE7-22B7EAC40414}"/>
    <cellStyle name="Currency 2 2 2 2 2 2 4 3 2 2" xfId="56658" xr:uid="{56B61FA5-C63C-4EA0-B5AE-3A9D91D3C223}"/>
    <cellStyle name="Currency 2 2 2 2 2 2 4 3 3" xfId="41248" xr:uid="{8841858B-073C-4C38-B827-9C22950440E8}"/>
    <cellStyle name="Currency 2 2 2 2 2 2 4 4" xfId="18025" xr:uid="{48CE9DD4-BDE0-43FA-BCFE-172340D303AD}"/>
    <cellStyle name="Currency 2 2 2 2 2 2 4 4 2" xfId="48849" xr:uid="{98D8B236-E74C-48F4-A32F-ECA25A79CCA8}"/>
    <cellStyle name="Currency 2 2 2 2 2 2 4 5" xfId="33439" xr:uid="{AB03E91D-DFA2-40E5-BC2F-568E13F4E882}"/>
    <cellStyle name="Currency 2 2 2 2 2 2 5" xfId="4516" xr:uid="{EA7A224C-7D2B-48E1-955E-E187F1299C71}"/>
    <cellStyle name="Currency 2 2 2 2 2 2 5 2" xfId="12327" xr:uid="{9086DC21-B8CB-4FF2-9710-8BD217499246}"/>
    <cellStyle name="Currency 2 2 2 2 2 2 5 2 2" xfId="27738" xr:uid="{0E7916BA-BA80-4719-8940-5D6BF99F6A47}"/>
    <cellStyle name="Currency 2 2 2 2 2 2 5 2 2 2" xfId="58562" xr:uid="{41001204-AABE-4084-A5EF-2CF93B00F437}"/>
    <cellStyle name="Currency 2 2 2 2 2 2 5 2 3" xfId="43152" xr:uid="{BD85EA87-FDA2-40C8-B051-38E747923661}"/>
    <cellStyle name="Currency 2 2 2 2 2 2 5 3" xfId="19929" xr:uid="{B29C51ED-1006-43B7-811A-627486A2BA6A}"/>
    <cellStyle name="Currency 2 2 2 2 2 2 5 3 2" xfId="50753" xr:uid="{38534E59-55DD-44EB-BB00-E321829F6A1A}"/>
    <cellStyle name="Currency 2 2 2 2 2 2 5 4" xfId="35343" xr:uid="{ED3ECF9E-E764-49B8-A6B5-7E57EDEEFB47}"/>
    <cellStyle name="Currency 2 2 2 2 2 2 6" xfId="8524" xr:uid="{CC5CC909-E4BA-4FEB-B122-CB445851801F}"/>
    <cellStyle name="Currency 2 2 2 2 2 2 6 2" xfId="23935" xr:uid="{CB36D806-58FE-41FE-9CCC-4FEB36D7EFED}"/>
    <cellStyle name="Currency 2 2 2 2 2 2 6 2 2" xfId="54759" xr:uid="{08DE15EA-0808-43C0-BCCE-22356F42A1E6}"/>
    <cellStyle name="Currency 2 2 2 2 2 2 6 3" xfId="39349" xr:uid="{F363D964-20FB-48BE-8CE5-2C64EC978548}"/>
    <cellStyle name="Currency 2 2 2 2 2 2 7" xfId="16126" xr:uid="{3D50BF9D-96DF-49AB-8741-E5B089C85D29}"/>
    <cellStyle name="Currency 2 2 2 2 2 2 7 2" xfId="46950" xr:uid="{1FEF5D16-14FF-4067-A1F3-1E8A36CACBF1}"/>
    <cellStyle name="Currency 2 2 2 2 2 2 8" xfId="31540" xr:uid="{65BA7D27-E9E9-48A7-B768-D5220B260EB9}"/>
    <cellStyle name="Currency 2 2 2 2 2 3" xfId="504" xr:uid="{D3391746-CBF0-47E5-99B4-16E27F1B2850}"/>
    <cellStyle name="Currency 2 2 2 2 2 3 2" xfId="1137" xr:uid="{28F19F9B-8222-4F03-9EED-6E61446B58D1}"/>
    <cellStyle name="Currency 2 2 2 2 2 3 2 2" xfId="3036" xr:uid="{3F642650-684F-448B-A1E2-7AA35ACAE794}"/>
    <cellStyle name="Currency 2 2 2 2 2 3 2 2 2" xfId="6839" xr:uid="{3B6C05E4-1B47-498B-92AC-0B3040317194}"/>
    <cellStyle name="Currency 2 2 2 2 2 3 2 2 2 2" xfId="14650" xr:uid="{AB02CA90-451D-4C88-B02F-6A61F86900DA}"/>
    <cellStyle name="Currency 2 2 2 2 2 3 2 2 2 2 2" xfId="30061" xr:uid="{3992B721-416B-4B72-9E17-AD95FE7EC293}"/>
    <cellStyle name="Currency 2 2 2 2 2 3 2 2 2 2 2 2" xfId="60885" xr:uid="{6281AAEF-4F94-4D86-BF29-4D7DC0B6172E}"/>
    <cellStyle name="Currency 2 2 2 2 2 3 2 2 2 2 3" xfId="45475" xr:uid="{13228AE4-80AF-4C6F-AE49-C64A59BF878C}"/>
    <cellStyle name="Currency 2 2 2 2 2 3 2 2 2 3" xfId="22252" xr:uid="{63C0D6E5-29A2-4AEF-B62D-8F69494349DC}"/>
    <cellStyle name="Currency 2 2 2 2 2 3 2 2 2 3 2" xfId="53076" xr:uid="{74B52533-8DD7-4DD5-AEAA-4371A02345DA}"/>
    <cellStyle name="Currency 2 2 2 2 2 3 2 2 2 4" xfId="37666" xr:uid="{1F6AC158-199C-4075-949C-378416F8CDE7}"/>
    <cellStyle name="Currency 2 2 2 2 2 3 2 2 3" xfId="10847" xr:uid="{97E6F608-0A79-4A10-90B2-EF4096B88D45}"/>
    <cellStyle name="Currency 2 2 2 2 2 3 2 2 3 2" xfId="26258" xr:uid="{29D07C8E-D6FD-4BD2-8192-CF422670B4CD}"/>
    <cellStyle name="Currency 2 2 2 2 2 3 2 2 3 2 2" xfId="57082" xr:uid="{F139D16B-3D13-4992-B160-D14C34F5D9EB}"/>
    <cellStyle name="Currency 2 2 2 2 2 3 2 2 3 3" xfId="41672" xr:uid="{9D631ED1-0FC5-4626-941B-B2B00D2A639A}"/>
    <cellStyle name="Currency 2 2 2 2 2 3 2 2 4" xfId="18449" xr:uid="{03989F4F-E0F6-4C82-916E-6C6CAB94E99F}"/>
    <cellStyle name="Currency 2 2 2 2 2 3 2 2 4 2" xfId="49273" xr:uid="{C5206605-8FEF-4A50-84EC-0FF1BBD95754}"/>
    <cellStyle name="Currency 2 2 2 2 2 3 2 2 5" xfId="33863" xr:uid="{3B1A14CF-6623-48E6-AF1A-78DEFD5E94A6}"/>
    <cellStyle name="Currency 2 2 2 2 2 3 2 3" xfId="4940" xr:uid="{782E3A5C-A2F5-4BBC-A217-8CCC2D567B6A}"/>
    <cellStyle name="Currency 2 2 2 2 2 3 2 3 2" xfId="12751" xr:uid="{4030FADF-3C39-4EDE-826F-60834B085143}"/>
    <cellStyle name="Currency 2 2 2 2 2 3 2 3 2 2" xfId="28162" xr:uid="{10666454-8996-4865-A7C4-E3A4E93227DE}"/>
    <cellStyle name="Currency 2 2 2 2 2 3 2 3 2 2 2" xfId="58986" xr:uid="{5E8D319B-1BE7-4250-BAFB-A2FBA8B05D9B}"/>
    <cellStyle name="Currency 2 2 2 2 2 3 2 3 2 3" xfId="43576" xr:uid="{11889FA1-D5B1-442E-A458-C5C5DF802468}"/>
    <cellStyle name="Currency 2 2 2 2 2 3 2 3 3" xfId="20353" xr:uid="{641367CB-068F-46CD-9D08-850A244C73AF}"/>
    <cellStyle name="Currency 2 2 2 2 2 3 2 3 3 2" xfId="51177" xr:uid="{5BBAEF59-7018-4768-A59F-29C60C3F9ABE}"/>
    <cellStyle name="Currency 2 2 2 2 2 3 2 3 4" xfId="35767" xr:uid="{40D0603D-A017-49BD-B398-215D192A8CA3}"/>
    <cellStyle name="Currency 2 2 2 2 2 3 2 4" xfId="8948" xr:uid="{7A6D7ED3-0BCC-4081-8832-C9CD090A9F73}"/>
    <cellStyle name="Currency 2 2 2 2 2 3 2 4 2" xfId="24359" xr:uid="{E14059FD-383F-4A4D-A4C9-E4D8688599A0}"/>
    <cellStyle name="Currency 2 2 2 2 2 3 2 4 2 2" xfId="55183" xr:uid="{04091493-838D-4223-B19B-CD2F22CD8BD0}"/>
    <cellStyle name="Currency 2 2 2 2 2 3 2 4 3" xfId="39773" xr:uid="{946A5936-4340-448D-B08D-C49EF25890D9}"/>
    <cellStyle name="Currency 2 2 2 2 2 3 2 5" xfId="16550" xr:uid="{D5088CAA-6595-4BD3-B49D-9F82717AFBF9}"/>
    <cellStyle name="Currency 2 2 2 2 2 3 2 5 2" xfId="47374" xr:uid="{F506133C-EA40-42AD-90E1-D866CF14F28F}"/>
    <cellStyle name="Currency 2 2 2 2 2 3 2 6" xfId="31964" xr:uid="{D84C258D-2D41-47A6-9EE6-76EDE067FAE0}"/>
    <cellStyle name="Currency 2 2 2 2 2 3 3" xfId="1770" xr:uid="{57C02E91-C417-4034-A6A6-EBE4B59C56DD}"/>
    <cellStyle name="Currency 2 2 2 2 2 3 3 2" xfId="3669" xr:uid="{09411976-56C1-4A4A-8892-4356CDAF4B63}"/>
    <cellStyle name="Currency 2 2 2 2 2 3 3 2 2" xfId="7472" xr:uid="{300772D0-641C-489D-A89C-DA2A37C80233}"/>
    <cellStyle name="Currency 2 2 2 2 2 3 3 2 2 2" xfId="15283" xr:uid="{99FC7445-640B-4656-BE89-BD3BB60D2982}"/>
    <cellStyle name="Currency 2 2 2 2 2 3 3 2 2 2 2" xfId="30694" xr:uid="{91110271-5551-47BA-9492-8495745D71F1}"/>
    <cellStyle name="Currency 2 2 2 2 2 3 3 2 2 2 2 2" xfId="61518" xr:uid="{7375B84B-1CA2-40E5-8899-9E4C3A1DB920}"/>
    <cellStyle name="Currency 2 2 2 2 2 3 3 2 2 2 3" xfId="46108" xr:uid="{129A04F8-90E7-4B8C-8427-13C2975A9736}"/>
    <cellStyle name="Currency 2 2 2 2 2 3 3 2 2 3" xfId="22885" xr:uid="{9FFA2736-A5D7-449D-A27A-F2368B55556B}"/>
    <cellStyle name="Currency 2 2 2 2 2 3 3 2 2 3 2" xfId="53709" xr:uid="{3D9FA8AB-2CAF-4584-9955-C06CB17EC6B0}"/>
    <cellStyle name="Currency 2 2 2 2 2 3 3 2 2 4" xfId="38299" xr:uid="{1711E96B-E681-4FCC-8263-28B7D3F3D9DD}"/>
    <cellStyle name="Currency 2 2 2 2 2 3 3 2 3" xfId="11480" xr:uid="{7EEAB2BC-B52A-441F-859E-3838B8603F00}"/>
    <cellStyle name="Currency 2 2 2 2 2 3 3 2 3 2" xfId="26891" xr:uid="{EE3D4156-E1E0-4B84-8170-4B538EA6F488}"/>
    <cellStyle name="Currency 2 2 2 2 2 3 3 2 3 2 2" xfId="57715" xr:uid="{28C80DE1-9B1A-402E-9ED1-A7E87CBF7EB7}"/>
    <cellStyle name="Currency 2 2 2 2 2 3 3 2 3 3" xfId="42305" xr:uid="{34383CDA-3550-4302-8D90-6249745EACF8}"/>
    <cellStyle name="Currency 2 2 2 2 2 3 3 2 4" xfId="19082" xr:uid="{147A6C85-F50D-4E3F-A7F3-7F9EF74D10FD}"/>
    <cellStyle name="Currency 2 2 2 2 2 3 3 2 4 2" xfId="49906" xr:uid="{51EF198B-39E3-4F77-9317-E0A7C916B990}"/>
    <cellStyle name="Currency 2 2 2 2 2 3 3 2 5" xfId="34496" xr:uid="{142B84AA-B8C5-4826-8AF1-5BB2F35020AC}"/>
    <cellStyle name="Currency 2 2 2 2 2 3 3 3" xfId="5573" xr:uid="{E736BED5-C631-4320-94A3-4E1FA00FF1B4}"/>
    <cellStyle name="Currency 2 2 2 2 2 3 3 3 2" xfId="13384" xr:uid="{E13D7B4D-8874-499C-B56B-79EABE71A650}"/>
    <cellStyle name="Currency 2 2 2 2 2 3 3 3 2 2" xfId="28795" xr:uid="{D7D88144-2EC3-4E4B-8E29-B6641A57289E}"/>
    <cellStyle name="Currency 2 2 2 2 2 3 3 3 2 2 2" xfId="59619" xr:uid="{5B0AC4C5-CBCE-4A70-9269-79AAE9C4CBF2}"/>
    <cellStyle name="Currency 2 2 2 2 2 3 3 3 2 3" xfId="44209" xr:uid="{AF61F82E-5E9A-4EBE-A0A1-06C6B6CAC960}"/>
    <cellStyle name="Currency 2 2 2 2 2 3 3 3 3" xfId="20986" xr:uid="{C5F01191-9817-4432-B114-A630AF3697CA}"/>
    <cellStyle name="Currency 2 2 2 2 2 3 3 3 3 2" xfId="51810" xr:uid="{00201183-C6DB-4CBC-896A-2229800CECCE}"/>
    <cellStyle name="Currency 2 2 2 2 2 3 3 3 4" xfId="36400" xr:uid="{E3728B5C-54F1-4DC9-9288-1C2E7AEC5BF0}"/>
    <cellStyle name="Currency 2 2 2 2 2 3 3 4" xfId="9581" xr:uid="{217349ED-B75F-4F5F-A9F0-6E6CE6A81249}"/>
    <cellStyle name="Currency 2 2 2 2 2 3 3 4 2" xfId="24992" xr:uid="{7CFA1CA4-5154-4466-8AE3-2DFFDA04463E}"/>
    <cellStyle name="Currency 2 2 2 2 2 3 3 4 2 2" xfId="55816" xr:uid="{479C28D3-7A09-46C4-B68E-988A2657E39B}"/>
    <cellStyle name="Currency 2 2 2 2 2 3 3 4 3" xfId="40406" xr:uid="{F9619886-13FD-46F9-A24C-2F78A0468B4B}"/>
    <cellStyle name="Currency 2 2 2 2 2 3 3 5" xfId="17183" xr:uid="{C0856133-0DF4-4407-9F18-B66253D4E94B}"/>
    <cellStyle name="Currency 2 2 2 2 2 3 3 5 2" xfId="48007" xr:uid="{A0836259-B0AE-4A08-B8EF-D399A8ECD415}"/>
    <cellStyle name="Currency 2 2 2 2 2 3 3 6" xfId="32597" xr:uid="{5BAE45ED-A78C-4E49-B881-6D396DBF599C}"/>
    <cellStyle name="Currency 2 2 2 2 2 3 4" xfId="2403" xr:uid="{B2EF18C1-2F73-421D-A194-9D2FB445DE7F}"/>
    <cellStyle name="Currency 2 2 2 2 2 3 4 2" xfId="6206" xr:uid="{E46D49B8-D60F-487F-8B43-F302FCB27514}"/>
    <cellStyle name="Currency 2 2 2 2 2 3 4 2 2" xfId="14017" xr:uid="{DFB4CC8A-CB2B-4834-B56E-BE881A03DDD4}"/>
    <cellStyle name="Currency 2 2 2 2 2 3 4 2 2 2" xfId="29428" xr:uid="{9A012591-AF58-4365-A9E4-BFEA5BCEF8FB}"/>
    <cellStyle name="Currency 2 2 2 2 2 3 4 2 2 2 2" xfId="60252" xr:uid="{F0612355-C0BB-4E26-A321-2109AF76C9DE}"/>
    <cellStyle name="Currency 2 2 2 2 2 3 4 2 2 3" xfId="44842" xr:uid="{AA4CCBC8-6270-4D00-AB3E-6FD738D1AEE3}"/>
    <cellStyle name="Currency 2 2 2 2 2 3 4 2 3" xfId="21619" xr:uid="{ED007350-CD4D-490E-B92A-6AAA44375885}"/>
    <cellStyle name="Currency 2 2 2 2 2 3 4 2 3 2" xfId="52443" xr:uid="{42AF2EE0-16AA-45BF-A834-E8756AE7394B}"/>
    <cellStyle name="Currency 2 2 2 2 2 3 4 2 4" xfId="37033" xr:uid="{271BEB47-62C3-4221-9DE1-8F25A71730EB}"/>
    <cellStyle name="Currency 2 2 2 2 2 3 4 3" xfId="10214" xr:uid="{00000318-8314-4C4E-B5A9-AE65CB699429}"/>
    <cellStyle name="Currency 2 2 2 2 2 3 4 3 2" xfId="25625" xr:uid="{9511F484-3E89-4DB3-A6FC-65DCDCABA5FC}"/>
    <cellStyle name="Currency 2 2 2 2 2 3 4 3 2 2" xfId="56449" xr:uid="{DDC06D79-81E1-44A5-84D5-120F82336930}"/>
    <cellStyle name="Currency 2 2 2 2 2 3 4 3 3" xfId="41039" xr:uid="{06243162-93ED-49D3-99EF-FAE33D2E35B7}"/>
    <cellStyle name="Currency 2 2 2 2 2 3 4 4" xfId="17816" xr:uid="{9B296303-D429-49F6-8595-4939A6A84068}"/>
    <cellStyle name="Currency 2 2 2 2 2 3 4 4 2" xfId="48640" xr:uid="{411E2F32-8496-46CB-9B14-0F20A5D534CB}"/>
    <cellStyle name="Currency 2 2 2 2 2 3 4 5" xfId="33230" xr:uid="{A827FF02-AA6A-40D9-847A-FC8B4158CEA2}"/>
    <cellStyle name="Currency 2 2 2 2 2 3 5" xfId="4307" xr:uid="{7559D9F3-A901-4F7D-BF23-2FDFB0C2902D}"/>
    <cellStyle name="Currency 2 2 2 2 2 3 5 2" xfId="12118" xr:uid="{B071B2BC-D9A2-40B2-BFF9-981D70BFAC33}"/>
    <cellStyle name="Currency 2 2 2 2 2 3 5 2 2" xfId="27529" xr:uid="{6CD72011-0500-4A05-97D5-94230686C1EC}"/>
    <cellStyle name="Currency 2 2 2 2 2 3 5 2 2 2" xfId="58353" xr:uid="{B1706CCD-F8B2-4B4F-89F4-ABEB38413F15}"/>
    <cellStyle name="Currency 2 2 2 2 2 3 5 2 3" xfId="42943" xr:uid="{1DDDCF68-E206-49BD-9531-BD3FBDFF690C}"/>
    <cellStyle name="Currency 2 2 2 2 2 3 5 3" xfId="19720" xr:uid="{3CC1C356-8243-49D2-A709-B30415C54226}"/>
    <cellStyle name="Currency 2 2 2 2 2 3 5 3 2" xfId="50544" xr:uid="{CCF39D83-BE3E-49F7-BF0A-3AA96E37F48D}"/>
    <cellStyle name="Currency 2 2 2 2 2 3 5 4" xfId="35134" xr:uid="{54EC3902-90AC-4B4E-BF77-83501F008321}"/>
    <cellStyle name="Currency 2 2 2 2 2 3 6" xfId="8315" xr:uid="{2E24A592-CF58-48DC-ABCC-11C095FA4E6F}"/>
    <cellStyle name="Currency 2 2 2 2 2 3 6 2" xfId="23726" xr:uid="{9284450A-FEDC-4467-A1A9-B30A6F74C12C}"/>
    <cellStyle name="Currency 2 2 2 2 2 3 6 2 2" xfId="54550" xr:uid="{C59F6B36-BA57-44B2-A334-9237726CD308}"/>
    <cellStyle name="Currency 2 2 2 2 2 3 6 3" xfId="39140" xr:uid="{9CE3D8A2-888E-44CE-9829-6FA049042ED2}"/>
    <cellStyle name="Currency 2 2 2 2 2 3 7" xfId="15917" xr:uid="{AA481E4A-19A1-4CFF-9882-0B87C82F9553}"/>
    <cellStyle name="Currency 2 2 2 2 2 3 7 2" xfId="46741" xr:uid="{07AC587E-3B06-41D7-82A3-BF4FC68CA098}"/>
    <cellStyle name="Currency 2 2 2 2 2 3 8" xfId="31331" xr:uid="{4FF98667-D320-479A-881D-9DE915BA4073}"/>
    <cellStyle name="Currency 2 2 2 2 2 4" xfId="924" xr:uid="{FD71A0D5-ABD3-4D35-A7C8-BE966042D8A4}"/>
    <cellStyle name="Currency 2 2 2 2 2 4 2" xfId="2823" xr:uid="{0F7E57BD-AD0E-4F9F-97AE-6C54A024251C}"/>
    <cellStyle name="Currency 2 2 2 2 2 4 2 2" xfId="6626" xr:uid="{2EF356E5-444C-49F6-9BD3-825B204E3AE7}"/>
    <cellStyle name="Currency 2 2 2 2 2 4 2 2 2" xfId="14437" xr:uid="{0FCEA585-5B5E-4BB4-BFF5-62AC2F6281AC}"/>
    <cellStyle name="Currency 2 2 2 2 2 4 2 2 2 2" xfId="29848" xr:uid="{8B2169F2-0231-46DB-B68B-CD158B86CC57}"/>
    <cellStyle name="Currency 2 2 2 2 2 4 2 2 2 2 2" xfId="60672" xr:uid="{5033862C-DEBF-4EA3-B45A-6132067A0CE7}"/>
    <cellStyle name="Currency 2 2 2 2 2 4 2 2 2 3" xfId="45262" xr:uid="{813D21DC-19BC-4EA9-9A70-4C9F0EAF3729}"/>
    <cellStyle name="Currency 2 2 2 2 2 4 2 2 3" xfId="22039" xr:uid="{CFFB7082-037E-4860-9555-E9794BECF696}"/>
    <cellStyle name="Currency 2 2 2 2 2 4 2 2 3 2" xfId="52863" xr:uid="{A4F5745F-D4CC-4D71-905C-49DB360DCF0C}"/>
    <cellStyle name="Currency 2 2 2 2 2 4 2 2 4" xfId="37453" xr:uid="{E264DA6E-7821-47B8-9460-80794700DC29}"/>
    <cellStyle name="Currency 2 2 2 2 2 4 2 3" xfId="10634" xr:uid="{D6BD4FE8-F5EF-42CD-A3DC-EC9744683DFF}"/>
    <cellStyle name="Currency 2 2 2 2 2 4 2 3 2" xfId="26045" xr:uid="{928D5D14-A791-49CB-987A-544DADD86825}"/>
    <cellStyle name="Currency 2 2 2 2 2 4 2 3 2 2" xfId="56869" xr:uid="{313D1532-B019-4B29-844C-06B1307F569D}"/>
    <cellStyle name="Currency 2 2 2 2 2 4 2 3 3" xfId="41459" xr:uid="{E1257160-E5FB-4A72-B66A-CC6B9AB08308}"/>
    <cellStyle name="Currency 2 2 2 2 2 4 2 4" xfId="18236" xr:uid="{1D4C7482-2986-4B06-886C-99752F53E7D4}"/>
    <cellStyle name="Currency 2 2 2 2 2 4 2 4 2" xfId="49060" xr:uid="{070A5080-4CE5-4CD9-AA80-8B45F171D0C8}"/>
    <cellStyle name="Currency 2 2 2 2 2 4 2 5" xfId="33650" xr:uid="{B9573D40-2ADE-4567-ACA3-318BFCE76290}"/>
    <cellStyle name="Currency 2 2 2 2 2 4 3" xfId="4727" xr:uid="{2E7B6A32-973C-4D2A-8A53-63D541A7C035}"/>
    <cellStyle name="Currency 2 2 2 2 2 4 3 2" xfId="12538" xr:uid="{113541F3-9057-4812-BB0F-169B55587E7F}"/>
    <cellStyle name="Currency 2 2 2 2 2 4 3 2 2" xfId="27949" xr:uid="{FCF4A60C-7FE5-48ED-8BBA-7009F8D38471}"/>
    <cellStyle name="Currency 2 2 2 2 2 4 3 2 2 2" xfId="58773" xr:uid="{F816B50E-8A3D-48E1-9F8B-055D4C67439A}"/>
    <cellStyle name="Currency 2 2 2 2 2 4 3 2 3" xfId="43363" xr:uid="{4CB42D3A-F55C-48DD-9B0E-0BC606D72893}"/>
    <cellStyle name="Currency 2 2 2 2 2 4 3 3" xfId="20140" xr:uid="{966A9C00-0270-4A1F-AD80-04BEFB0D9458}"/>
    <cellStyle name="Currency 2 2 2 2 2 4 3 3 2" xfId="50964" xr:uid="{BAB03473-60F2-4EB3-A26F-ECC5C4CBFCE2}"/>
    <cellStyle name="Currency 2 2 2 2 2 4 3 4" xfId="35554" xr:uid="{2C39389B-DAE2-4C2D-821F-4EB62E2CDFB8}"/>
    <cellStyle name="Currency 2 2 2 2 2 4 4" xfId="8735" xr:uid="{7A342AB8-3BC2-4F36-A7BF-7E7CDCC78509}"/>
    <cellStyle name="Currency 2 2 2 2 2 4 4 2" xfId="24146" xr:uid="{6E1AD134-01D2-4A7E-8BF0-6A997E82C6CE}"/>
    <cellStyle name="Currency 2 2 2 2 2 4 4 2 2" xfId="54970" xr:uid="{12EEAA1A-C541-4431-863C-210258062192}"/>
    <cellStyle name="Currency 2 2 2 2 2 4 4 3" xfId="39560" xr:uid="{0A39D238-D852-4100-A6BE-B037F01FA297}"/>
    <cellStyle name="Currency 2 2 2 2 2 4 5" xfId="16337" xr:uid="{E8A49B88-C06F-40D8-87A9-1DF37388B88C}"/>
    <cellStyle name="Currency 2 2 2 2 2 4 5 2" xfId="47161" xr:uid="{1A7EC393-2FCE-4DFA-A552-810A8B127E12}"/>
    <cellStyle name="Currency 2 2 2 2 2 4 6" xfId="31751" xr:uid="{14D75B61-400B-49A7-B350-CC6276C10C69}"/>
    <cellStyle name="Currency 2 2 2 2 2 5" xfId="1557" xr:uid="{C02F347C-6424-4169-B66C-76C2D03B151F}"/>
    <cellStyle name="Currency 2 2 2 2 2 5 2" xfId="3456" xr:uid="{E548D57A-7691-419C-AF79-FFB4CEB41002}"/>
    <cellStyle name="Currency 2 2 2 2 2 5 2 2" xfId="7259" xr:uid="{F3502E24-EF34-480F-B7E4-89A46C95FCCB}"/>
    <cellStyle name="Currency 2 2 2 2 2 5 2 2 2" xfId="15070" xr:uid="{FA018C12-48FF-4A63-8ACB-BFBDA2D5A013}"/>
    <cellStyle name="Currency 2 2 2 2 2 5 2 2 2 2" xfId="30481" xr:uid="{94D8F2ED-4C4F-4A95-A4E3-A27F8CD2D0F0}"/>
    <cellStyle name="Currency 2 2 2 2 2 5 2 2 2 2 2" xfId="61305" xr:uid="{88A70269-F9AB-4BB8-B379-C225FB0A244F}"/>
    <cellStyle name="Currency 2 2 2 2 2 5 2 2 2 3" xfId="45895" xr:uid="{B933B807-7BD0-45A6-B485-7FA69092AE50}"/>
    <cellStyle name="Currency 2 2 2 2 2 5 2 2 3" xfId="22672" xr:uid="{A3B60092-8BD6-403C-8519-896C9CB55553}"/>
    <cellStyle name="Currency 2 2 2 2 2 5 2 2 3 2" xfId="53496" xr:uid="{22070B1C-5958-40AC-8B6B-88EEAC0C8244}"/>
    <cellStyle name="Currency 2 2 2 2 2 5 2 2 4" xfId="38086" xr:uid="{DA807316-36B3-42B8-BACF-71342B104F8B}"/>
    <cellStyle name="Currency 2 2 2 2 2 5 2 3" xfId="11267" xr:uid="{FB692B43-18D7-4F70-BBF1-3FCFA880FD33}"/>
    <cellStyle name="Currency 2 2 2 2 2 5 2 3 2" xfId="26678" xr:uid="{6C498CDC-7533-4220-913D-BBEFD92EC937}"/>
    <cellStyle name="Currency 2 2 2 2 2 5 2 3 2 2" xfId="57502" xr:uid="{C2A5D789-0738-4994-9525-5CE6346C2264}"/>
    <cellStyle name="Currency 2 2 2 2 2 5 2 3 3" xfId="42092" xr:uid="{746B08CB-B211-4C48-8461-723BEA61BB85}"/>
    <cellStyle name="Currency 2 2 2 2 2 5 2 4" xfId="18869" xr:uid="{7A79C610-777B-4188-ADA4-0881E253074F}"/>
    <cellStyle name="Currency 2 2 2 2 2 5 2 4 2" xfId="49693" xr:uid="{DB4D0C8B-0A85-4AF7-8BDD-07021199D674}"/>
    <cellStyle name="Currency 2 2 2 2 2 5 2 5" xfId="34283" xr:uid="{CA5B2267-BF2F-4E19-B619-C4E5B89DDF45}"/>
    <cellStyle name="Currency 2 2 2 2 2 5 3" xfId="5360" xr:uid="{06CDBDAD-3626-48BA-9BD8-1F04DBE358D5}"/>
    <cellStyle name="Currency 2 2 2 2 2 5 3 2" xfId="13171" xr:uid="{9C19BF37-A902-4148-9CEE-64A26D26AB30}"/>
    <cellStyle name="Currency 2 2 2 2 2 5 3 2 2" xfId="28582" xr:uid="{D36DFCA3-DD89-49BD-B826-9828EFF137AA}"/>
    <cellStyle name="Currency 2 2 2 2 2 5 3 2 2 2" xfId="59406" xr:uid="{8F73C358-0CA4-43A2-95C3-7C7014ED5078}"/>
    <cellStyle name="Currency 2 2 2 2 2 5 3 2 3" xfId="43996" xr:uid="{AA523CF6-5098-4DC5-9C53-7A5A390AA4B5}"/>
    <cellStyle name="Currency 2 2 2 2 2 5 3 3" xfId="20773" xr:uid="{21CEB32A-E477-4933-9FF8-38DC15E0BE4F}"/>
    <cellStyle name="Currency 2 2 2 2 2 5 3 3 2" xfId="51597" xr:uid="{53BCDBDD-399E-4961-95C2-AE0DE180213A}"/>
    <cellStyle name="Currency 2 2 2 2 2 5 3 4" xfId="36187" xr:uid="{4C293EF9-9478-48C9-83E9-D1299A586697}"/>
    <cellStyle name="Currency 2 2 2 2 2 5 4" xfId="9368" xr:uid="{FB077606-058D-4ABF-A0C9-EA9E65FC0040}"/>
    <cellStyle name="Currency 2 2 2 2 2 5 4 2" xfId="24779" xr:uid="{F4799D1C-2171-421B-9531-8E3279CF6CC8}"/>
    <cellStyle name="Currency 2 2 2 2 2 5 4 2 2" xfId="55603" xr:uid="{741CB689-8373-4E01-942F-7F1DF021BCFF}"/>
    <cellStyle name="Currency 2 2 2 2 2 5 4 3" xfId="40193" xr:uid="{D95BD6B7-CC84-46DA-BD34-71F5C0F1E570}"/>
    <cellStyle name="Currency 2 2 2 2 2 5 5" xfId="16970" xr:uid="{50D44194-485C-4276-8EC3-5A8BB8F619BD}"/>
    <cellStyle name="Currency 2 2 2 2 2 5 5 2" xfId="47794" xr:uid="{360E95BD-B7BE-4B27-913F-0F870299A021}"/>
    <cellStyle name="Currency 2 2 2 2 2 5 6" xfId="32384" xr:uid="{011D7EDC-6BB3-447D-8E10-F6ECB02E429C}"/>
    <cellStyle name="Currency 2 2 2 2 2 6" xfId="2190" xr:uid="{60F90648-2FAB-499A-B2B0-4A8CD56A2A78}"/>
    <cellStyle name="Currency 2 2 2 2 2 6 2" xfId="5993" xr:uid="{D8848283-C76B-498A-8E0C-399BD7B83E9F}"/>
    <cellStyle name="Currency 2 2 2 2 2 6 2 2" xfId="13804" xr:uid="{5C066BA8-2CB3-4A08-8013-87B015745134}"/>
    <cellStyle name="Currency 2 2 2 2 2 6 2 2 2" xfId="29215" xr:uid="{769B40ED-E1BA-43F8-8242-E9472505F7D7}"/>
    <cellStyle name="Currency 2 2 2 2 2 6 2 2 2 2" xfId="60039" xr:uid="{E4B3493C-0BFF-4AA5-9407-E98D47F1AC62}"/>
    <cellStyle name="Currency 2 2 2 2 2 6 2 2 3" xfId="44629" xr:uid="{8E570E4D-AD3D-4574-B810-BEEAE1D0EC9F}"/>
    <cellStyle name="Currency 2 2 2 2 2 6 2 3" xfId="21406" xr:uid="{FA19D62D-4CD1-4DB9-85EF-7253BAE1D128}"/>
    <cellStyle name="Currency 2 2 2 2 2 6 2 3 2" xfId="52230" xr:uid="{E4FD4F66-A36B-493D-843E-0C893017EDEC}"/>
    <cellStyle name="Currency 2 2 2 2 2 6 2 4" xfId="36820" xr:uid="{A744FFAF-ADB8-47A1-9C18-E7899C59E06F}"/>
    <cellStyle name="Currency 2 2 2 2 2 6 3" xfId="10001" xr:uid="{D1A6AB4B-A531-4DF3-93DF-F3AB60763B32}"/>
    <cellStyle name="Currency 2 2 2 2 2 6 3 2" xfId="25412" xr:uid="{78E48E08-9BD4-46E0-B6FC-8BAB58AB923A}"/>
    <cellStyle name="Currency 2 2 2 2 2 6 3 2 2" xfId="56236" xr:uid="{622AA7AD-8B1E-4B35-AD55-16995EA0ABF3}"/>
    <cellStyle name="Currency 2 2 2 2 2 6 3 3" xfId="40826" xr:uid="{970E02A0-0E70-4E9E-A67A-682CC351E897}"/>
    <cellStyle name="Currency 2 2 2 2 2 6 4" xfId="17603" xr:uid="{6A1CD66D-74B1-4FFC-A301-C0AFA5479272}"/>
    <cellStyle name="Currency 2 2 2 2 2 6 4 2" xfId="48427" xr:uid="{07836461-BE4B-45E5-8E4B-73F342FE874B}"/>
    <cellStyle name="Currency 2 2 2 2 2 6 5" xfId="33017" xr:uid="{BD7F521C-BC27-442C-85F0-47000623995A}"/>
    <cellStyle name="Currency 2 2 2 2 2 7" xfId="4094" xr:uid="{7E7EEC06-A5A6-49AA-AEF0-91C56829216D}"/>
    <cellStyle name="Currency 2 2 2 2 2 7 2" xfId="11905" xr:uid="{B77CF2C1-99D4-47EC-B675-F3B91F8016AC}"/>
    <cellStyle name="Currency 2 2 2 2 2 7 2 2" xfId="27316" xr:uid="{AFB06256-966F-4446-B179-C822755ACEF0}"/>
    <cellStyle name="Currency 2 2 2 2 2 7 2 2 2" xfId="58140" xr:uid="{04624EA4-DBD4-46BF-AA24-00DA2BD7A51D}"/>
    <cellStyle name="Currency 2 2 2 2 2 7 2 3" xfId="42730" xr:uid="{3A7AB767-9FB8-44BA-9211-0363F050ECA0}"/>
    <cellStyle name="Currency 2 2 2 2 2 7 3" xfId="19507" xr:uid="{321EC382-EEBE-4179-8E3C-4A28FE9BE69A}"/>
    <cellStyle name="Currency 2 2 2 2 2 7 3 2" xfId="50331" xr:uid="{1E16CE31-C795-4710-8BFB-F574DD7B6A27}"/>
    <cellStyle name="Currency 2 2 2 2 2 7 4" xfId="34921" xr:uid="{56AFCACE-268E-4C6D-88DD-AFA849F865B2}"/>
    <cellStyle name="Currency 2 2 2 2 2 8" xfId="8102" xr:uid="{2D46C26A-228C-4BD4-95FE-A6AB2E4C75B6}"/>
    <cellStyle name="Currency 2 2 2 2 2 8 2" xfId="23513" xr:uid="{BB7F47DA-FF32-47C9-A747-36DE2BECF54F}"/>
    <cellStyle name="Currency 2 2 2 2 2 8 2 2" xfId="54337" xr:uid="{A7C0224E-7AA6-476A-ABCB-8FC5C7722980}"/>
    <cellStyle name="Currency 2 2 2 2 2 8 3" xfId="38927" xr:uid="{277413B7-D0F5-43F1-BFDB-68BF9C59D17C}"/>
    <cellStyle name="Currency 2 2 2 2 2 9" xfId="7893" xr:uid="{4AEEDDA5-9B3A-4748-AEAB-5E4A911A4969}"/>
    <cellStyle name="Currency 2 2 2 2 2 9 2" xfId="23304" xr:uid="{673AAFE2-D148-493A-AE09-E5B0837790B7}"/>
    <cellStyle name="Currency 2 2 2 2 2 9 2 2" xfId="54128" xr:uid="{E1B5C32A-8769-4A6F-B5CC-3DDB32665C7E}"/>
    <cellStyle name="Currency 2 2 2 2 2 9 3" xfId="38718" xr:uid="{449FEA88-A580-4B39-BB08-B35DED32522A}"/>
    <cellStyle name="Currency 2 2 2 2 3" xfId="631" xr:uid="{FC777D72-D4A8-46A3-A66F-6BC41E306F61}"/>
    <cellStyle name="Currency 2 2 2 2 3 2" xfId="1264" xr:uid="{AF0E9F2A-150A-41C4-8303-772882810E8F}"/>
    <cellStyle name="Currency 2 2 2 2 3 2 2" xfId="3163" xr:uid="{95D00BE1-875A-4987-8F4C-6E4C18F802F6}"/>
    <cellStyle name="Currency 2 2 2 2 3 2 2 2" xfId="6966" xr:uid="{BFD2F5AA-5F20-4B46-A94E-3B2700BBE7CF}"/>
    <cellStyle name="Currency 2 2 2 2 3 2 2 2 2" xfId="14777" xr:uid="{BB22E057-A8EF-4D0E-8E4A-B2239A719021}"/>
    <cellStyle name="Currency 2 2 2 2 3 2 2 2 2 2" xfId="30188" xr:uid="{B7F58FD0-3506-4320-B4DE-695F0C6F44AB}"/>
    <cellStyle name="Currency 2 2 2 2 3 2 2 2 2 2 2" xfId="61012" xr:uid="{11961DF8-DA6D-4EB8-94D9-8AA638E23B74}"/>
    <cellStyle name="Currency 2 2 2 2 3 2 2 2 2 3" xfId="45602" xr:uid="{92089291-DC59-4EE0-AC9E-A000A4C446A8}"/>
    <cellStyle name="Currency 2 2 2 2 3 2 2 2 3" xfId="22379" xr:uid="{DD5778D1-0D62-4BC8-9191-2EA4A6365A0A}"/>
    <cellStyle name="Currency 2 2 2 2 3 2 2 2 3 2" xfId="53203" xr:uid="{2F4DE46F-947D-45C0-929C-F22F7323DCED}"/>
    <cellStyle name="Currency 2 2 2 2 3 2 2 2 4" xfId="37793" xr:uid="{48230000-5A31-4CD0-9AAA-C1DE74660D63}"/>
    <cellStyle name="Currency 2 2 2 2 3 2 2 3" xfId="10974" xr:uid="{A9787FA6-9C5B-47D4-88EB-86527CE70FEC}"/>
    <cellStyle name="Currency 2 2 2 2 3 2 2 3 2" xfId="26385" xr:uid="{C99929A3-2195-4E96-B6AB-57231707601C}"/>
    <cellStyle name="Currency 2 2 2 2 3 2 2 3 2 2" xfId="57209" xr:uid="{DEF3B855-172C-4ACB-A5AD-C0D8691B2467}"/>
    <cellStyle name="Currency 2 2 2 2 3 2 2 3 3" xfId="41799" xr:uid="{4C5726B3-A713-4DEF-9D73-4A764C5085CF}"/>
    <cellStyle name="Currency 2 2 2 2 3 2 2 4" xfId="18576" xr:uid="{FA36C158-A6DE-4B6B-A232-6AE3A828F739}"/>
    <cellStyle name="Currency 2 2 2 2 3 2 2 4 2" xfId="49400" xr:uid="{640F3F23-F10F-4FD0-A15E-BA84B11F6A85}"/>
    <cellStyle name="Currency 2 2 2 2 3 2 2 5" xfId="33990" xr:uid="{662D5611-DAA5-4E12-9173-DADDE519A179}"/>
    <cellStyle name="Currency 2 2 2 2 3 2 3" xfId="5067" xr:uid="{48C51345-70EB-4559-9603-D11AE1A56B6B}"/>
    <cellStyle name="Currency 2 2 2 2 3 2 3 2" xfId="12878" xr:uid="{E17B654F-A6EE-4D17-92F0-A14545CC4696}"/>
    <cellStyle name="Currency 2 2 2 2 3 2 3 2 2" xfId="28289" xr:uid="{D80CF2E2-DEF0-487C-B9E9-651F5BD698BD}"/>
    <cellStyle name="Currency 2 2 2 2 3 2 3 2 2 2" xfId="59113" xr:uid="{FFF0A7B8-4D03-4F5D-9AD7-4A4D82909035}"/>
    <cellStyle name="Currency 2 2 2 2 3 2 3 2 3" xfId="43703" xr:uid="{21E68B12-4C12-40FC-8473-87C12BDF1335}"/>
    <cellStyle name="Currency 2 2 2 2 3 2 3 3" xfId="20480" xr:uid="{2BD17FA7-CB8F-4F15-A68F-66F45F7EBF97}"/>
    <cellStyle name="Currency 2 2 2 2 3 2 3 3 2" xfId="51304" xr:uid="{5D742C2E-4727-43D2-857A-B76B0FAC0348}"/>
    <cellStyle name="Currency 2 2 2 2 3 2 3 4" xfId="35894" xr:uid="{B2581E76-F914-42B4-84EB-D7009F65F1D1}"/>
    <cellStyle name="Currency 2 2 2 2 3 2 4" xfId="9075" xr:uid="{A209275C-EF26-4025-8A6B-6E7A4B3A3B21}"/>
    <cellStyle name="Currency 2 2 2 2 3 2 4 2" xfId="24486" xr:uid="{FC364EC7-3326-4E90-BED4-D06E75D0F6B9}"/>
    <cellStyle name="Currency 2 2 2 2 3 2 4 2 2" xfId="55310" xr:uid="{49CC9A3B-7C80-4999-BB41-2BCBA12D9615}"/>
    <cellStyle name="Currency 2 2 2 2 3 2 4 3" xfId="39900" xr:uid="{2F0564CD-1C0F-4138-A06C-E5AB0E4C5ACE}"/>
    <cellStyle name="Currency 2 2 2 2 3 2 5" xfId="16677" xr:uid="{9D534375-7F07-40D5-8A1F-5C42880F4B4B}"/>
    <cellStyle name="Currency 2 2 2 2 3 2 5 2" xfId="47501" xr:uid="{0D1230ED-3F1E-46F9-BB6F-BB8FAB267D4C}"/>
    <cellStyle name="Currency 2 2 2 2 3 2 6" xfId="32091" xr:uid="{BEA1C7BB-F91F-4C1B-B6F9-F2E99D54ACD9}"/>
    <cellStyle name="Currency 2 2 2 2 3 3" xfId="1897" xr:uid="{2617C9FE-7D26-4501-B2BF-B0E877C53E98}"/>
    <cellStyle name="Currency 2 2 2 2 3 3 2" xfId="3796" xr:uid="{23B39D00-F4F3-462B-BEB4-30732E6F2ACE}"/>
    <cellStyle name="Currency 2 2 2 2 3 3 2 2" xfId="7599" xr:uid="{E1FFD79C-60C7-4621-855F-B951D7D0C2A5}"/>
    <cellStyle name="Currency 2 2 2 2 3 3 2 2 2" xfId="15410" xr:uid="{9E218864-72BC-40C0-9AE7-B737D8D3EE9C}"/>
    <cellStyle name="Currency 2 2 2 2 3 3 2 2 2 2" xfId="30821" xr:uid="{4B994D3D-28A9-40F1-B8FD-672A06C6F29E}"/>
    <cellStyle name="Currency 2 2 2 2 3 3 2 2 2 2 2" xfId="61645" xr:uid="{B3F3F134-5EFF-4431-8783-A94A4E9F3202}"/>
    <cellStyle name="Currency 2 2 2 2 3 3 2 2 2 3" xfId="46235" xr:uid="{1E21E6CD-8109-4D4C-83AF-01B79CC178C1}"/>
    <cellStyle name="Currency 2 2 2 2 3 3 2 2 3" xfId="23012" xr:uid="{ABE33EBC-179A-4312-81AF-45D5E1325CE6}"/>
    <cellStyle name="Currency 2 2 2 2 3 3 2 2 3 2" xfId="53836" xr:uid="{C33255D1-83B6-4FF6-8988-EBFA1F6271B1}"/>
    <cellStyle name="Currency 2 2 2 2 3 3 2 2 4" xfId="38426" xr:uid="{07283CC0-6B41-428F-B22D-7FBC85876FA5}"/>
    <cellStyle name="Currency 2 2 2 2 3 3 2 3" xfId="11607" xr:uid="{50E10FF2-EE03-438B-B893-5D45AA291A43}"/>
    <cellStyle name="Currency 2 2 2 2 3 3 2 3 2" xfId="27018" xr:uid="{F5AD6B21-EFDE-4D04-8DE3-9891334F3A32}"/>
    <cellStyle name="Currency 2 2 2 2 3 3 2 3 2 2" xfId="57842" xr:uid="{F2FE5643-48CB-4F7C-92A2-9305DB4BA169}"/>
    <cellStyle name="Currency 2 2 2 2 3 3 2 3 3" xfId="42432" xr:uid="{FFD4BE03-9A5B-41E2-8A63-D306284B60FF}"/>
    <cellStyle name="Currency 2 2 2 2 3 3 2 4" xfId="19209" xr:uid="{A95F0EE9-F9C8-4DBA-AC63-B7F4A6F70990}"/>
    <cellStyle name="Currency 2 2 2 2 3 3 2 4 2" xfId="50033" xr:uid="{3D14B193-B2B0-45FA-9A22-BC2A26134E5C}"/>
    <cellStyle name="Currency 2 2 2 2 3 3 2 5" xfId="34623" xr:uid="{DF471CC2-A292-44C5-9DFF-E9D3896C67B4}"/>
    <cellStyle name="Currency 2 2 2 2 3 3 3" xfId="5700" xr:uid="{E4508E71-69ED-4BC3-890F-A0F2B71C5E02}"/>
    <cellStyle name="Currency 2 2 2 2 3 3 3 2" xfId="13511" xr:uid="{79F69476-C986-4031-9397-6C1EE083895C}"/>
    <cellStyle name="Currency 2 2 2 2 3 3 3 2 2" xfId="28922" xr:uid="{BC62293D-07D5-4C23-986C-CFC505835650}"/>
    <cellStyle name="Currency 2 2 2 2 3 3 3 2 2 2" xfId="59746" xr:uid="{5B5C790A-61FF-49B3-A5B4-81B728C827E5}"/>
    <cellStyle name="Currency 2 2 2 2 3 3 3 2 3" xfId="44336" xr:uid="{80B4CE88-8374-4ADF-973E-62D0576F801C}"/>
    <cellStyle name="Currency 2 2 2 2 3 3 3 3" xfId="21113" xr:uid="{F3E0815E-032C-4E61-90D2-7967E890E6FC}"/>
    <cellStyle name="Currency 2 2 2 2 3 3 3 3 2" xfId="51937" xr:uid="{57E6382D-E4C4-40D6-82E1-77599146FD6C}"/>
    <cellStyle name="Currency 2 2 2 2 3 3 3 4" xfId="36527" xr:uid="{9A1AC50A-3061-4A80-9183-1409976DC050}"/>
    <cellStyle name="Currency 2 2 2 2 3 3 4" xfId="9708" xr:uid="{A3708315-FC71-495D-948A-43A22FF7544F}"/>
    <cellStyle name="Currency 2 2 2 2 3 3 4 2" xfId="25119" xr:uid="{3D0857BD-B655-442D-A267-29951461DDEF}"/>
    <cellStyle name="Currency 2 2 2 2 3 3 4 2 2" xfId="55943" xr:uid="{641727F9-1345-4A02-8F3B-A1F69CAE3417}"/>
    <cellStyle name="Currency 2 2 2 2 3 3 4 3" xfId="40533" xr:uid="{4AE848D6-1A87-4246-B723-52E5142D0932}"/>
    <cellStyle name="Currency 2 2 2 2 3 3 5" xfId="17310" xr:uid="{601654D8-2041-4460-8A1C-CCCCC68B77B8}"/>
    <cellStyle name="Currency 2 2 2 2 3 3 5 2" xfId="48134" xr:uid="{5B239667-332D-494A-91C5-93A17D75568B}"/>
    <cellStyle name="Currency 2 2 2 2 3 3 6" xfId="32724" xr:uid="{CB1777E0-332B-42BB-BCB5-341F5E0AC1B1}"/>
    <cellStyle name="Currency 2 2 2 2 3 4" xfId="2530" xr:uid="{C4BD039D-7F50-4E2A-9E63-AB9209C1FC33}"/>
    <cellStyle name="Currency 2 2 2 2 3 4 2" xfId="6333" xr:uid="{EE62A6D3-AFAF-497F-B5F9-3B12C63DB8B9}"/>
    <cellStyle name="Currency 2 2 2 2 3 4 2 2" xfId="14144" xr:uid="{13EC59DE-A224-47A5-BAC6-C286A9D99199}"/>
    <cellStyle name="Currency 2 2 2 2 3 4 2 2 2" xfId="29555" xr:uid="{082AB84E-A27A-4431-8A05-1DEA58432D64}"/>
    <cellStyle name="Currency 2 2 2 2 3 4 2 2 2 2" xfId="60379" xr:uid="{F4B635A5-96C6-4A6A-894C-317E6A3A8E49}"/>
    <cellStyle name="Currency 2 2 2 2 3 4 2 2 3" xfId="44969" xr:uid="{9F4F761C-AF0A-4E0C-AB71-38AD785C6DCF}"/>
    <cellStyle name="Currency 2 2 2 2 3 4 2 3" xfId="21746" xr:uid="{87F567CA-F328-4C4B-A34D-F677B6217508}"/>
    <cellStyle name="Currency 2 2 2 2 3 4 2 3 2" xfId="52570" xr:uid="{0AE90480-D553-418B-BCCB-702956CEDC9E}"/>
    <cellStyle name="Currency 2 2 2 2 3 4 2 4" xfId="37160" xr:uid="{90E2786A-5555-4A2F-8E9D-A9D2392FA064}"/>
    <cellStyle name="Currency 2 2 2 2 3 4 3" xfId="10341" xr:uid="{96E05018-2A5C-4A86-99B4-468EC1508DD9}"/>
    <cellStyle name="Currency 2 2 2 2 3 4 3 2" xfId="25752" xr:uid="{54778210-0FD9-474F-ADB9-B33B00073248}"/>
    <cellStyle name="Currency 2 2 2 2 3 4 3 2 2" xfId="56576" xr:uid="{16EB1E44-B54F-4BCE-98D8-6310A3A4162F}"/>
    <cellStyle name="Currency 2 2 2 2 3 4 3 3" xfId="41166" xr:uid="{327EBFF9-481F-4B45-BDCB-563E1810B76C}"/>
    <cellStyle name="Currency 2 2 2 2 3 4 4" xfId="17943" xr:uid="{B1480C81-7820-4C9F-AAED-B271D28793ED}"/>
    <cellStyle name="Currency 2 2 2 2 3 4 4 2" xfId="48767" xr:uid="{A834254F-FBB3-4AFD-B847-C48D76FC8E8D}"/>
    <cellStyle name="Currency 2 2 2 2 3 4 5" xfId="33357" xr:uid="{F30F3CF4-5825-4B92-BB22-D1B574B272E6}"/>
    <cellStyle name="Currency 2 2 2 2 3 5" xfId="4434" xr:uid="{9071773E-853F-47A1-9BEE-E93B83A1F522}"/>
    <cellStyle name="Currency 2 2 2 2 3 5 2" xfId="12245" xr:uid="{B9B79FF8-A978-4AFD-AD78-A4C005173BD5}"/>
    <cellStyle name="Currency 2 2 2 2 3 5 2 2" xfId="27656" xr:uid="{4815249D-3497-4495-99E7-3188C7F39C63}"/>
    <cellStyle name="Currency 2 2 2 2 3 5 2 2 2" xfId="58480" xr:uid="{F7B337EF-2612-4019-BB55-DAC81727CA78}"/>
    <cellStyle name="Currency 2 2 2 2 3 5 2 3" xfId="43070" xr:uid="{6B83D33B-6A02-4143-BC8F-D1C6C2F1A2E5}"/>
    <cellStyle name="Currency 2 2 2 2 3 5 3" xfId="19847" xr:uid="{97EDE84F-2BC7-4E39-9411-5A948E8B3DA2}"/>
    <cellStyle name="Currency 2 2 2 2 3 5 3 2" xfId="50671" xr:uid="{1ACBE8E9-B7F1-4344-A36E-1F23E897F2FC}"/>
    <cellStyle name="Currency 2 2 2 2 3 5 4" xfId="35261" xr:uid="{A8757AA2-D685-4B1A-9F67-9511B2278752}"/>
    <cellStyle name="Currency 2 2 2 2 3 6" xfId="8442" xr:uid="{E209E6E1-DB11-4414-8BA6-A2F136D33BC1}"/>
    <cellStyle name="Currency 2 2 2 2 3 6 2" xfId="23853" xr:uid="{C6A987D5-EEC7-4E55-8FDD-53DB218221ED}"/>
    <cellStyle name="Currency 2 2 2 2 3 6 2 2" xfId="54677" xr:uid="{9A25F2FA-E233-4549-9B45-50BA4862BFCB}"/>
    <cellStyle name="Currency 2 2 2 2 3 6 3" xfId="39267" xr:uid="{5A92362F-B9B7-43C7-AD0D-9BE8E5938946}"/>
    <cellStyle name="Currency 2 2 2 2 3 7" xfId="16044" xr:uid="{9A3FD2E6-AC7E-427F-942B-7EB7B8047466}"/>
    <cellStyle name="Currency 2 2 2 2 3 7 2" xfId="46868" xr:uid="{346B3AD7-5E22-4F38-98CB-C1CBEC2EE0D4}"/>
    <cellStyle name="Currency 2 2 2 2 3 8" xfId="31458" xr:uid="{769EEE0B-C423-4D0D-94A1-F80EBB2D8530}"/>
    <cellStyle name="Currency 2 2 2 2 4" xfId="422" xr:uid="{3E1F9774-0C19-463F-BB3D-978805F7B296}"/>
    <cellStyle name="Currency 2 2 2 2 4 2" xfId="1055" xr:uid="{B3338EC0-3F40-40D5-84CA-6A8190715ADB}"/>
    <cellStyle name="Currency 2 2 2 2 4 2 2" xfId="2954" xr:uid="{AC1EE52C-E693-40D3-AB19-41D1D0AA2F3D}"/>
    <cellStyle name="Currency 2 2 2 2 4 2 2 2" xfId="6757" xr:uid="{6BB018D5-56CB-42C7-AB23-20BAF449D035}"/>
    <cellStyle name="Currency 2 2 2 2 4 2 2 2 2" xfId="14568" xr:uid="{1AAAEC1A-63B9-4F10-BCFC-FD8E253D99C7}"/>
    <cellStyle name="Currency 2 2 2 2 4 2 2 2 2 2" xfId="29979" xr:uid="{8355CDF3-4540-449A-B1DB-F0149B949E6C}"/>
    <cellStyle name="Currency 2 2 2 2 4 2 2 2 2 2 2" xfId="60803" xr:uid="{C26486B6-9A84-4BFE-B4BC-14EB5D630E96}"/>
    <cellStyle name="Currency 2 2 2 2 4 2 2 2 2 3" xfId="45393" xr:uid="{C4FD6084-8B54-4289-82E2-765FF31500D8}"/>
    <cellStyle name="Currency 2 2 2 2 4 2 2 2 3" xfId="22170" xr:uid="{01E5CA4C-4872-4544-8B6F-36866B6D89C0}"/>
    <cellStyle name="Currency 2 2 2 2 4 2 2 2 3 2" xfId="52994" xr:uid="{89C7B5B2-A2DC-4B43-ABF3-47D8DFA8C45D}"/>
    <cellStyle name="Currency 2 2 2 2 4 2 2 2 4" xfId="37584" xr:uid="{2FD182ED-41C2-4F49-9CAC-53F9E224A6FE}"/>
    <cellStyle name="Currency 2 2 2 2 4 2 2 3" xfId="10765" xr:uid="{EA043891-8364-4A7A-AABB-A12D31527FC0}"/>
    <cellStyle name="Currency 2 2 2 2 4 2 2 3 2" xfId="26176" xr:uid="{DA01026D-1D26-4346-BB19-2283988DE7F9}"/>
    <cellStyle name="Currency 2 2 2 2 4 2 2 3 2 2" xfId="57000" xr:uid="{32C09A20-6DA4-4B19-91BA-B18F2BC384FB}"/>
    <cellStyle name="Currency 2 2 2 2 4 2 2 3 3" xfId="41590" xr:uid="{0F2C4804-7BAB-499B-84CF-232E36453E58}"/>
    <cellStyle name="Currency 2 2 2 2 4 2 2 4" xfId="18367" xr:uid="{02022487-E166-48E7-9DBF-140CAC916B8B}"/>
    <cellStyle name="Currency 2 2 2 2 4 2 2 4 2" xfId="49191" xr:uid="{C51B0FC6-6448-474E-838C-27CEF187DD5A}"/>
    <cellStyle name="Currency 2 2 2 2 4 2 2 5" xfId="33781" xr:uid="{8D8384C9-BC09-4659-AF85-C0A563543D38}"/>
    <cellStyle name="Currency 2 2 2 2 4 2 3" xfId="4858" xr:uid="{B34F378D-F726-4E9D-8226-18D039A229A8}"/>
    <cellStyle name="Currency 2 2 2 2 4 2 3 2" xfId="12669" xr:uid="{FEABAB82-1146-4AE2-9E86-1D412E3067CA}"/>
    <cellStyle name="Currency 2 2 2 2 4 2 3 2 2" xfId="28080" xr:uid="{86AF9E76-F5D7-4670-8052-B0B5EACFB8B7}"/>
    <cellStyle name="Currency 2 2 2 2 4 2 3 2 2 2" xfId="58904" xr:uid="{481E3A34-02CF-467A-86AE-E396D4768D4C}"/>
    <cellStyle name="Currency 2 2 2 2 4 2 3 2 3" xfId="43494" xr:uid="{91C9D35B-CBBC-4332-A021-1C4DC4CBE0E3}"/>
    <cellStyle name="Currency 2 2 2 2 4 2 3 3" xfId="20271" xr:uid="{81C92D24-1D7B-490A-9AAA-9C96D934F6A6}"/>
    <cellStyle name="Currency 2 2 2 2 4 2 3 3 2" xfId="51095" xr:uid="{750B4F31-76EF-4875-B8C8-DFCD9FC4D2C7}"/>
    <cellStyle name="Currency 2 2 2 2 4 2 3 4" xfId="35685" xr:uid="{1A0E49E8-59DF-4AE1-9152-4AE35EC6060C}"/>
    <cellStyle name="Currency 2 2 2 2 4 2 4" xfId="8866" xr:uid="{729390C7-084E-4B26-9794-A4D6D0791C94}"/>
    <cellStyle name="Currency 2 2 2 2 4 2 4 2" xfId="24277" xr:uid="{C6394580-5120-44EA-8364-86F26B318F50}"/>
    <cellStyle name="Currency 2 2 2 2 4 2 4 2 2" xfId="55101" xr:uid="{D2DDE1AD-0315-4A2C-AA6A-D739F08DB390}"/>
    <cellStyle name="Currency 2 2 2 2 4 2 4 3" xfId="39691" xr:uid="{3EEA7906-903A-4679-9824-191CE7AB60D8}"/>
    <cellStyle name="Currency 2 2 2 2 4 2 5" xfId="16468" xr:uid="{81921EFB-76CE-401C-8AC0-84D1707BDC24}"/>
    <cellStyle name="Currency 2 2 2 2 4 2 5 2" xfId="47292" xr:uid="{C18C7646-AB60-46B4-8646-EB6187A4069A}"/>
    <cellStyle name="Currency 2 2 2 2 4 2 6" xfId="31882" xr:uid="{1720740E-8D05-498B-BE82-0D866EB64745}"/>
    <cellStyle name="Currency 2 2 2 2 4 3" xfId="1688" xr:uid="{6BDE4BD4-2197-4967-9F3D-B834ED91D802}"/>
    <cellStyle name="Currency 2 2 2 2 4 3 2" xfId="3587" xr:uid="{6509DC00-6A02-4851-8449-D8474175FDB7}"/>
    <cellStyle name="Currency 2 2 2 2 4 3 2 2" xfId="7390" xr:uid="{83D1F6B5-E571-4283-B02A-36E394326838}"/>
    <cellStyle name="Currency 2 2 2 2 4 3 2 2 2" xfId="15201" xr:uid="{231599D6-FDD4-4B78-AFFA-AF77D1CF5D7D}"/>
    <cellStyle name="Currency 2 2 2 2 4 3 2 2 2 2" xfId="30612" xr:uid="{610A54B9-CAF8-442A-B889-FEF1887C868E}"/>
    <cellStyle name="Currency 2 2 2 2 4 3 2 2 2 2 2" xfId="61436" xr:uid="{D0DB0BEE-6BA3-4E65-B03D-145C9C099D1A}"/>
    <cellStyle name="Currency 2 2 2 2 4 3 2 2 2 3" xfId="46026" xr:uid="{4A2E0FE0-91EF-488E-90B9-C250C3061058}"/>
    <cellStyle name="Currency 2 2 2 2 4 3 2 2 3" xfId="22803" xr:uid="{45C18ADB-5E9A-4312-AFB4-6A4C687C485C}"/>
    <cellStyle name="Currency 2 2 2 2 4 3 2 2 3 2" xfId="53627" xr:uid="{D4CC1E46-30D0-4304-AEA1-8015E218D7A9}"/>
    <cellStyle name="Currency 2 2 2 2 4 3 2 2 4" xfId="38217" xr:uid="{756CF69E-F079-4E3D-9593-6BF5D4E96968}"/>
    <cellStyle name="Currency 2 2 2 2 4 3 2 3" xfId="11398" xr:uid="{E48AA4C4-F2A8-4F02-8F6F-0B9D96AFABF1}"/>
    <cellStyle name="Currency 2 2 2 2 4 3 2 3 2" xfId="26809" xr:uid="{E1F91339-CA64-44E2-BC0D-A87CC164092E}"/>
    <cellStyle name="Currency 2 2 2 2 4 3 2 3 2 2" xfId="57633" xr:uid="{140C6ABA-688F-470C-B5B3-B6C0D18A8503}"/>
    <cellStyle name="Currency 2 2 2 2 4 3 2 3 3" xfId="42223" xr:uid="{79759BAA-FD33-488D-99E8-952F1ACB32C7}"/>
    <cellStyle name="Currency 2 2 2 2 4 3 2 4" xfId="19000" xr:uid="{23CEDB14-B895-4D07-93A7-D19864595548}"/>
    <cellStyle name="Currency 2 2 2 2 4 3 2 4 2" xfId="49824" xr:uid="{DBA3D245-3861-45AB-8D5F-03D2A5149EB2}"/>
    <cellStyle name="Currency 2 2 2 2 4 3 2 5" xfId="34414" xr:uid="{68234F26-76C0-437E-80E5-9365CBC17206}"/>
    <cellStyle name="Currency 2 2 2 2 4 3 3" xfId="5491" xr:uid="{901485A8-A3BC-4D60-8776-7143BF9A9CA5}"/>
    <cellStyle name="Currency 2 2 2 2 4 3 3 2" xfId="13302" xr:uid="{1CB057EE-009B-4CAB-A697-8826E2D55A66}"/>
    <cellStyle name="Currency 2 2 2 2 4 3 3 2 2" xfId="28713" xr:uid="{EB9C36A8-31B7-4737-A436-97ED926DF324}"/>
    <cellStyle name="Currency 2 2 2 2 4 3 3 2 2 2" xfId="59537" xr:uid="{6F3BD9D2-5D68-49B7-B795-A9391A0FB5F0}"/>
    <cellStyle name="Currency 2 2 2 2 4 3 3 2 3" xfId="44127" xr:uid="{CB9535E0-30E3-4649-B34E-A1E19B701E53}"/>
    <cellStyle name="Currency 2 2 2 2 4 3 3 3" xfId="20904" xr:uid="{1144081E-E315-4BE2-8D28-0B7B9F5BE7F0}"/>
    <cellStyle name="Currency 2 2 2 2 4 3 3 3 2" xfId="51728" xr:uid="{90F26C63-DB1E-4DF4-86A6-7D084FEAF744}"/>
    <cellStyle name="Currency 2 2 2 2 4 3 3 4" xfId="36318" xr:uid="{4868D518-6F2C-4F20-A780-0264D4C5103B}"/>
    <cellStyle name="Currency 2 2 2 2 4 3 4" xfId="9499" xr:uid="{B5A93F46-38EB-494D-8546-7B21B0B0CEB3}"/>
    <cellStyle name="Currency 2 2 2 2 4 3 4 2" xfId="24910" xr:uid="{035323CE-F754-4686-BA32-03F0240D28C6}"/>
    <cellStyle name="Currency 2 2 2 2 4 3 4 2 2" xfId="55734" xr:uid="{C2D51226-154B-4A7D-9012-FFCC0C51205D}"/>
    <cellStyle name="Currency 2 2 2 2 4 3 4 3" xfId="40324" xr:uid="{A1C45971-1B04-449C-9991-DF8638A1B933}"/>
    <cellStyle name="Currency 2 2 2 2 4 3 5" xfId="17101" xr:uid="{F463DDF5-E1AC-4CA4-B06C-99AB96894D62}"/>
    <cellStyle name="Currency 2 2 2 2 4 3 5 2" xfId="47925" xr:uid="{BFA99D59-4BAD-4F6F-8222-9FCBF01FA882}"/>
    <cellStyle name="Currency 2 2 2 2 4 3 6" xfId="32515" xr:uid="{5DC14C32-A2BC-468C-9E1A-8D3DC47F57E4}"/>
    <cellStyle name="Currency 2 2 2 2 4 4" xfId="2321" xr:uid="{B3ED6814-2B08-4EE7-AF27-A827FE65D64E}"/>
    <cellStyle name="Currency 2 2 2 2 4 4 2" xfId="6124" xr:uid="{BB42990E-613D-4267-9759-3C755B350900}"/>
    <cellStyle name="Currency 2 2 2 2 4 4 2 2" xfId="13935" xr:uid="{E0FABC9A-C63C-4B19-BDF8-F6D46A7536A3}"/>
    <cellStyle name="Currency 2 2 2 2 4 4 2 2 2" xfId="29346" xr:uid="{2F9DEEC4-7362-417B-B6D4-496D0CB06814}"/>
    <cellStyle name="Currency 2 2 2 2 4 4 2 2 2 2" xfId="60170" xr:uid="{78B3F91D-D999-4E3D-AFC6-43CF475235B6}"/>
    <cellStyle name="Currency 2 2 2 2 4 4 2 2 3" xfId="44760" xr:uid="{A5A9F002-A88E-452B-9C59-2B6D6D8CE6DF}"/>
    <cellStyle name="Currency 2 2 2 2 4 4 2 3" xfId="21537" xr:uid="{65E6BFD9-2B97-41B4-839D-5F7522105BA6}"/>
    <cellStyle name="Currency 2 2 2 2 4 4 2 3 2" xfId="52361" xr:uid="{28145A01-B590-4E82-843E-98EC2327BB4E}"/>
    <cellStyle name="Currency 2 2 2 2 4 4 2 4" xfId="36951" xr:uid="{56A44FFD-DF82-4926-9D6F-77C36024000F}"/>
    <cellStyle name="Currency 2 2 2 2 4 4 3" xfId="10132" xr:uid="{3F723017-C6AA-48D5-8B2A-B01D91AA5517}"/>
    <cellStyle name="Currency 2 2 2 2 4 4 3 2" xfId="25543" xr:uid="{C42D3722-74FB-4C85-A04F-006614A6ACE7}"/>
    <cellStyle name="Currency 2 2 2 2 4 4 3 2 2" xfId="56367" xr:uid="{AAD4B45C-EC62-40F9-BB2F-E687FE99B486}"/>
    <cellStyle name="Currency 2 2 2 2 4 4 3 3" xfId="40957" xr:uid="{3DEA98C3-F963-467D-9AEE-75EBBB58F0C1}"/>
    <cellStyle name="Currency 2 2 2 2 4 4 4" xfId="17734" xr:uid="{3D82A22D-8859-4F06-AF13-0923FE38B138}"/>
    <cellStyle name="Currency 2 2 2 2 4 4 4 2" xfId="48558" xr:uid="{3188FF9E-4856-4C10-BD9A-ED8315821761}"/>
    <cellStyle name="Currency 2 2 2 2 4 4 5" xfId="33148" xr:uid="{ECB9F5DE-E19E-427E-8006-57CC9EE13502}"/>
    <cellStyle name="Currency 2 2 2 2 4 5" xfId="4225" xr:uid="{16557FA9-B230-4131-B510-7C5A94CA16D7}"/>
    <cellStyle name="Currency 2 2 2 2 4 5 2" xfId="12036" xr:uid="{15290E93-C658-4443-A9B1-6CDB98F7462A}"/>
    <cellStyle name="Currency 2 2 2 2 4 5 2 2" xfId="27447" xr:uid="{915E0F0E-4795-4273-9E02-B8047DDFF60B}"/>
    <cellStyle name="Currency 2 2 2 2 4 5 2 2 2" xfId="58271" xr:uid="{C7DE525B-876A-4849-8ED0-2B8275AE5F9C}"/>
    <cellStyle name="Currency 2 2 2 2 4 5 2 3" xfId="42861" xr:uid="{A2D578EB-CAEF-4863-9A15-DD7D71F6829C}"/>
    <cellStyle name="Currency 2 2 2 2 4 5 3" xfId="19638" xr:uid="{6CB2F4C0-0BE1-43BC-B539-4F985E727BC8}"/>
    <cellStyle name="Currency 2 2 2 2 4 5 3 2" xfId="50462" xr:uid="{FF60C52D-21B5-4D3E-B06F-BE2C629CA508}"/>
    <cellStyle name="Currency 2 2 2 2 4 5 4" xfId="35052" xr:uid="{0B1B384F-8972-4455-8F6D-371AFCEC8AA4}"/>
    <cellStyle name="Currency 2 2 2 2 4 6" xfId="8233" xr:uid="{B661C116-4121-40B5-B1C4-6B01BFEF9F2C}"/>
    <cellStyle name="Currency 2 2 2 2 4 6 2" xfId="23644" xr:uid="{25262714-3512-4940-A732-CD875173BC40}"/>
    <cellStyle name="Currency 2 2 2 2 4 6 2 2" xfId="54468" xr:uid="{AFEC4AC9-8ADC-4C12-8AEA-A58536F74939}"/>
    <cellStyle name="Currency 2 2 2 2 4 6 3" xfId="39058" xr:uid="{651463CD-D6CE-417A-A284-2DC44F1EBAFE}"/>
    <cellStyle name="Currency 2 2 2 2 4 7" xfId="15835" xr:uid="{5FE5C9DC-5D87-4E9B-9F93-43EC8C596149}"/>
    <cellStyle name="Currency 2 2 2 2 4 7 2" xfId="46659" xr:uid="{9767AA97-AF81-4882-9037-72C64EFD17B6}"/>
    <cellStyle name="Currency 2 2 2 2 4 8" xfId="31249" xr:uid="{7D2BAB7F-42A8-4D77-993A-91D27B15A05A}"/>
    <cellStyle name="Currency 2 2 2 2 5" xfId="842" xr:uid="{34536DD0-02BD-48EC-AC08-E737884269FD}"/>
    <cellStyle name="Currency 2 2 2 2 5 2" xfId="2741" xr:uid="{20CD7493-D7CB-4561-BFF8-11F9C5B9E191}"/>
    <cellStyle name="Currency 2 2 2 2 5 2 2" xfId="6544" xr:uid="{502C6D18-63D1-45A2-927B-0188C505F411}"/>
    <cellStyle name="Currency 2 2 2 2 5 2 2 2" xfId="14355" xr:uid="{75108241-F55E-434F-883C-8A68950EFF4C}"/>
    <cellStyle name="Currency 2 2 2 2 5 2 2 2 2" xfId="29766" xr:uid="{7C621790-270E-4328-8C8B-A0B9F6C35D0F}"/>
    <cellStyle name="Currency 2 2 2 2 5 2 2 2 2 2" xfId="60590" xr:uid="{CB5E322E-4E30-41D9-8A0C-21933F32C86B}"/>
    <cellStyle name="Currency 2 2 2 2 5 2 2 2 3" xfId="45180" xr:uid="{0F84D533-85FB-471F-9AB7-0EB9ADF1DECC}"/>
    <cellStyle name="Currency 2 2 2 2 5 2 2 3" xfId="21957" xr:uid="{244ECBE1-E979-4C39-AE40-4C98FDAA6942}"/>
    <cellStyle name="Currency 2 2 2 2 5 2 2 3 2" xfId="52781" xr:uid="{BE2B0545-FB17-4961-A8C6-E8090C2BC008}"/>
    <cellStyle name="Currency 2 2 2 2 5 2 2 4" xfId="37371" xr:uid="{487AED5A-2C0E-47F6-9959-150A8EC129CE}"/>
    <cellStyle name="Currency 2 2 2 2 5 2 3" xfId="10552" xr:uid="{1338CD9A-B6BF-4E8A-998A-EA5FD57FB50E}"/>
    <cellStyle name="Currency 2 2 2 2 5 2 3 2" xfId="25963" xr:uid="{A8E03985-AF2F-4A49-9E91-0161112020B7}"/>
    <cellStyle name="Currency 2 2 2 2 5 2 3 2 2" xfId="56787" xr:uid="{256AB9F0-062F-44B1-83A8-5E9CFBD63FA4}"/>
    <cellStyle name="Currency 2 2 2 2 5 2 3 3" xfId="41377" xr:uid="{3DBC2056-BCBD-49CD-8777-D0AC3AC0CBF3}"/>
    <cellStyle name="Currency 2 2 2 2 5 2 4" xfId="18154" xr:uid="{86802DD8-9B5B-4C14-B993-924B57BB8F6A}"/>
    <cellStyle name="Currency 2 2 2 2 5 2 4 2" xfId="48978" xr:uid="{49F35D2B-C047-4AFE-820C-4762D1FAE5C9}"/>
    <cellStyle name="Currency 2 2 2 2 5 2 5" xfId="33568" xr:uid="{CC42F43B-5432-45FB-BEC5-4F31C2BBF0FF}"/>
    <cellStyle name="Currency 2 2 2 2 5 3" xfId="4645" xr:uid="{A518A4F4-FE54-44A7-814B-300FC5384C7A}"/>
    <cellStyle name="Currency 2 2 2 2 5 3 2" xfId="12456" xr:uid="{E918A6C7-926F-4623-AD8E-49CF087FE65E}"/>
    <cellStyle name="Currency 2 2 2 2 5 3 2 2" xfId="27867" xr:uid="{3105B7DC-9E83-4122-969A-73E011478FE3}"/>
    <cellStyle name="Currency 2 2 2 2 5 3 2 2 2" xfId="58691" xr:uid="{DF739375-1B16-4796-8B00-ED4237E65F91}"/>
    <cellStyle name="Currency 2 2 2 2 5 3 2 3" xfId="43281" xr:uid="{AC26C674-59D7-486F-8B8B-642D8A76C1EA}"/>
    <cellStyle name="Currency 2 2 2 2 5 3 3" xfId="20058" xr:uid="{440124A1-2CB4-4AD6-8EAA-5ADB4785D503}"/>
    <cellStyle name="Currency 2 2 2 2 5 3 3 2" xfId="50882" xr:uid="{3DA7F519-EC55-415E-9D2C-083828F6EC04}"/>
    <cellStyle name="Currency 2 2 2 2 5 3 4" xfId="35472" xr:uid="{156CC56F-CB1B-46AF-BEF7-B68A301AB7FD}"/>
    <cellStyle name="Currency 2 2 2 2 5 4" xfId="8653" xr:uid="{510FCD07-4985-4B8D-804F-97B42DF8C3B0}"/>
    <cellStyle name="Currency 2 2 2 2 5 4 2" xfId="24064" xr:uid="{7FB771DA-018C-4F2C-AE79-FB80A7A404A6}"/>
    <cellStyle name="Currency 2 2 2 2 5 4 2 2" xfId="54888" xr:uid="{0B2647D0-8776-4A07-92B8-3CCFD0C4E250}"/>
    <cellStyle name="Currency 2 2 2 2 5 4 3" xfId="39478" xr:uid="{C724E97B-59FE-429F-BB27-592724608686}"/>
    <cellStyle name="Currency 2 2 2 2 5 5" xfId="16255" xr:uid="{36719BFC-E065-4708-AA4E-D4A7F2C79D29}"/>
    <cellStyle name="Currency 2 2 2 2 5 5 2" xfId="47079" xr:uid="{D7CC8AEB-9097-4300-A5F3-0C04BE3F22A7}"/>
    <cellStyle name="Currency 2 2 2 2 5 6" xfId="31669" xr:uid="{DA843E53-5947-4848-9318-A770F7309C99}"/>
    <cellStyle name="Currency 2 2 2 2 6" xfId="1475" xr:uid="{B7DD1C3D-25A5-485E-BAA1-0425F73F39EF}"/>
    <cellStyle name="Currency 2 2 2 2 6 2" xfId="3374" xr:uid="{B785DCC9-2E46-4122-B390-4E660E220D7E}"/>
    <cellStyle name="Currency 2 2 2 2 6 2 2" xfId="7177" xr:uid="{B2F341B3-F404-453D-AA36-B39D8D09EE1C}"/>
    <cellStyle name="Currency 2 2 2 2 6 2 2 2" xfId="14988" xr:uid="{3501309F-4812-4A1C-A154-2A5FB15957C8}"/>
    <cellStyle name="Currency 2 2 2 2 6 2 2 2 2" xfId="30399" xr:uid="{2728DDEF-2FCD-491C-84B4-8A8951C393C8}"/>
    <cellStyle name="Currency 2 2 2 2 6 2 2 2 2 2" xfId="61223" xr:uid="{B44B066D-0E66-4812-B5F3-563122E9E566}"/>
    <cellStyle name="Currency 2 2 2 2 6 2 2 2 3" xfId="45813" xr:uid="{38767210-AB2A-4D73-BBE5-27E77468E58C}"/>
    <cellStyle name="Currency 2 2 2 2 6 2 2 3" xfId="22590" xr:uid="{F53C84DD-9791-485C-A84D-E51FD1C77E10}"/>
    <cellStyle name="Currency 2 2 2 2 6 2 2 3 2" xfId="53414" xr:uid="{73ED7CD8-0E97-4CEA-86F4-3CCA8B721548}"/>
    <cellStyle name="Currency 2 2 2 2 6 2 2 4" xfId="38004" xr:uid="{EBA73872-8182-4BCB-BD6F-D40D17672629}"/>
    <cellStyle name="Currency 2 2 2 2 6 2 3" xfId="11185" xr:uid="{E135FFC3-22BB-4726-9B10-A6C0E0D5FC49}"/>
    <cellStyle name="Currency 2 2 2 2 6 2 3 2" xfId="26596" xr:uid="{57CBC184-8775-4882-95D7-98521CFA7B0F}"/>
    <cellStyle name="Currency 2 2 2 2 6 2 3 2 2" xfId="57420" xr:uid="{75BFA791-48C2-42BC-8378-A96CE4A31C22}"/>
    <cellStyle name="Currency 2 2 2 2 6 2 3 3" xfId="42010" xr:uid="{118B22CC-ACE1-4EA7-94B2-01B22483B0CE}"/>
    <cellStyle name="Currency 2 2 2 2 6 2 4" xfId="18787" xr:uid="{C9B1B8A6-143E-4787-BAA2-F10EDD57DE24}"/>
    <cellStyle name="Currency 2 2 2 2 6 2 4 2" xfId="49611" xr:uid="{661728C9-8103-4536-B28C-B59CAB89843B}"/>
    <cellStyle name="Currency 2 2 2 2 6 2 5" xfId="34201" xr:uid="{237346F5-4592-4743-A78F-83247394361D}"/>
    <cellStyle name="Currency 2 2 2 2 6 3" xfId="5278" xr:uid="{9F79C7B5-EA95-42F2-B4EA-A8CA92997167}"/>
    <cellStyle name="Currency 2 2 2 2 6 3 2" xfId="13089" xr:uid="{BAAC0EC9-01D8-401A-80B0-397700349728}"/>
    <cellStyle name="Currency 2 2 2 2 6 3 2 2" xfId="28500" xr:uid="{81F4C965-313D-4AA9-93F8-18EA02D26102}"/>
    <cellStyle name="Currency 2 2 2 2 6 3 2 2 2" xfId="59324" xr:uid="{B57DAA3D-8AE8-4779-9360-4EC2828D844A}"/>
    <cellStyle name="Currency 2 2 2 2 6 3 2 3" xfId="43914" xr:uid="{A87C3B2C-1567-47D0-9070-52914950049D}"/>
    <cellStyle name="Currency 2 2 2 2 6 3 3" xfId="20691" xr:uid="{858508AC-9C35-4CF4-A3CA-583353DABEFE}"/>
    <cellStyle name="Currency 2 2 2 2 6 3 3 2" xfId="51515" xr:uid="{17AE2E31-A0C8-4692-AAD4-7BF8AAA7AEF4}"/>
    <cellStyle name="Currency 2 2 2 2 6 3 4" xfId="36105" xr:uid="{1EA1D4AF-F174-41A8-B12B-BF8948DDC0F9}"/>
    <cellStyle name="Currency 2 2 2 2 6 4" xfId="9286" xr:uid="{BA85F8EB-F395-40FB-9356-832CD4491976}"/>
    <cellStyle name="Currency 2 2 2 2 6 4 2" xfId="24697" xr:uid="{ED77789B-5C12-45DC-A8E8-963368054E3B}"/>
    <cellStyle name="Currency 2 2 2 2 6 4 2 2" xfId="55521" xr:uid="{84E87908-837E-4708-AE61-29400B2B3919}"/>
    <cellStyle name="Currency 2 2 2 2 6 4 3" xfId="40111" xr:uid="{1BDFC2EB-6FE7-4C3F-A040-58E6E63ED7C2}"/>
    <cellStyle name="Currency 2 2 2 2 6 5" xfId="16888" xr:uid="{636DE79E-F010-4372-AB25-7A4815F18264}"/>
    <cellStyle name="Currency 2 2 2 2 6 5 2" xfId="47712" xr:uid="{D07933F7-EE6E-4ED8-B4B3-542C4C34F649}"/>
    <cellStyle name="Currency 2 2 2 2 6 6" xfId="32302" xr:uid="{0E655F1A-5040-461A-AB13-7861EA87454E}"/>
    <cellStyle name="Currency 2 2 2 2 7" xfId="2108" xr:uid="{CCE896AA-2733-44B0-9637-65D30542CE9A}"/>
    <cellStyle name="Currency 2 2 2 2 7 2" xfId="5911" xr:uid="{D41B38E8-5868-4001-A74B-FB8087C062C9}"/>
    <cellStyle name="Currency 2 2 2 2 7 2 2" xfId="13722" xr:uid="{CA0966A6-9B44-4749-A704-1BE0CB5FA990}"/>
    <cellStyle name="Currency 2 2 2 2 7 2 2 2" xfId="29133" xr:uid="{0AE4FD91-04EC-43A7-A8B1-E91F206E03F7}"/>
    <cellStyle name="Currency 2 2 2 2 7 2 2 2 2" xfId="59957" xr:uid="{323895E4-2671-4C1E-A1E2-E3EE9061AE26}"/>
    <cellStyle name="Currency 2 2 2 2 7 2 2 3" xfId="44547" xr:uid="{690101EF-394D-4444-B116-7E8692008230}"/>
    <cellStyle name="Currency 2 2 2 2 7 2 3" xfId="21324" xr:uid="{B85388EC-A27A-4E77-A976-CA6862789F6E}"/>
    <cellStyle name="Currency 2 2 2 2 7 2 3 2" xfId="52148" xr:uid="{8A0C189C-8508-4C9D-974F-7429C82CD8EC}"/>
    <cellStyle name="Currency 2 2 2 2 7 2 4" xfId="36738" xr:uid="{66A3C2B0-E255-4D70-8F4D-1DBE278D0615}"/>
    <cellStyle name="Currency 2 2 2 2 7 3" xfId="9919" xr:uid="{2CA182F0-DE0C-4ECE-A712-7676A3AB8109}"/>
    <cellStyle name="Currency 2 2 2 2 7 3 2" xfId="25330" xr:uid="{04D327CC-1E95-4F46-8336-7BB96B08C3E1}"/>
    <cellStyle name="Currency 2 2 2 2 7 3 2 2" xfId="56154" xr:uid="{E6B07000-EFBD-4C0E-A448-3B29E2CD6108}"/>
    <cellStyle name="Currency 2 2 2 2 7 3 3" xfId="40744" xr:uid="{BD22FBF5-706D-4382-9FC4-66CA18BA043C}"/>
    <cellStyle name="Currency 2 2 2 2 7 4" xfId="17521" xr:uid="{3B370BBF-E8D2-4783-B90C-E11198C994F3}"/>
    <cellStyle name="Currency 2 2 2 2 7 4 2" xfId="48345" xr:uid="{F470008E-1E3B-461B-B8F4-62A4088A9349}"/>
    <cellStyle name="Currency 2 2 2 2 7 5" xfId="32935" xr:uid="{76FEC0D0-5493-4BA9-88A9-AD2741C29408}"/>
    <cellStyle name="Currency 2 2 2 2 8" xfId="4012" xr:uid="{8BE21066-2D61-4D91-99A7-220BD35201F4}"/>
    <cellStyle name="Currency 2 2 2 2 8 2" xfId="11823" xr:uid="{A36BB6F3-1EE8-4279-8B24-34D8B60E922E}"/>
    <cellStyle name="Currency 2 2 2 2 8 2 2" xfId="27234" xr:uid="{6F2BFB75-1F91-496F-A89E-D3514C4554BE}"/>
    <cellStyle name="Currency 2 2 2 2 8 2 2 2" xfId="58058" xr:uid="{F2E9E8C5-A6B3-4D84-BED8-D862C3527A7A}"/>
    <cellStyle name="Currency 2 2 2 2 8 2 3" xfId="42648" xr:uid="{00597244-C06A-48F3-9DC8-60BF04A0AC02}"/>
    <cellStyle name="Currency 2 2 2 2 8 3" xfId="19425" xr:uid="{4526FDFF-51E8-4283-A550-729909B42FBB}"/>
    <cellStyle name="Currency 2 2 2 2 8 3 2" xfId="50249" xr:uid="{003706FE-AE71-4D25-B5D7-4D3CF6867B22}"/>
    <cellStyle name="Currency 2 2 2 2 8 4" xfId="34839" xr:uid="{A8CD91CF-9D50-4917-95B4-75558EFCECE7}"/>
    <cellStyle name="Currency 2 2 2 2 9" xfId="8020" xr:uid="{5CB4EFBE-4580-4787-A4BD-520C80195A91}"/>
    <cellStyle name="Currency 2 2 2 2 9 2" xfId="23431" xr:uid="{3502DDD8-FC2B-4E89-96C7-192C72CB2F1D}"/>
    <cellStyle name="Currency 2 2 2 2 9 2 2" xfId="54255" xr:uid="{BECA37E6-4E65-4679-AA0D-B12704A40D3B}"/>
    <cellStyle name="Currency 2 2 2 2 9 3" xfId="38845" xr:uid="{325C7284-1D39-4EDA-AEF5-8865D6520C32}"/>
    <cellStyle name="Currency 2 2 2 3" xfId="248" xr:uid="{B1AAEAF4-3058-4339-A411-1E1DB9255F03}"/>
    <cellStyle name="Currency 2 2 2 3 10" xfId="15662" xr:uid="{66E67813-D6E7-4C82-92D8-6B4921AFCF5E}"/>
    <cellStyle name="Currency 2 2 2 3 10 2" xfId="46486" xr:uid="{548DA54B-AF3F-4EE2-966B-E70E4EBE496A}"/>
    <cellStyle name="Currency 2 2 2 3 11" xfId="31076" xr:uid="{633F7819-CDF7-45AA-9114-2BAF2A603764}"/>
    <cellStyle name="Currency 2 2 2 3 2" xfId="671" xr:uid="{0F021D30-19BA-4220-BBE2-6A25A25D1CCE}"/>
    <cellStyle name="Currency 2 2 2 3 2 2" xfId="1304" xr:uid="{B2B61A1C-ECB4-49E5-A4DD-305CAAEA95C9}"/>
    <cellStyle name="Currency 2 2 2 3 2 2 2" xfId="3203" xr:uid="{33CF7AD1-08D6-44AE-B030-707FE59D1AEF}"/>
    <cellStyle name="Currency 2 2 2 3 2 2 2 2" xfId="7006" xr:uid="{5626BCFB-6CE0-4C18-B600-B28BA3E49CD9}"/>
    <cellStyle name="Currency 2 2 2 3 2 2 2 2 2" xfId="14817" xr:uid="{BEB18FBE-A5E2-4A82-BE8E-BB3777BEDE75}"/>
    <cellStyle name="Currency 2 2 2 3 2 2 2 2 2 2" xfId="30228" xr:uid="{54638C3D-BBE8-4074-9586-C9F68AF2CB53}"/>
    <cellStyle name="Currency 2 2 2 3 2 2 2 2 2 2 2" xfId="61052" xr:uid="{6B80EEF4-7A6C-48D9-B77C-E514C5756343}"/>
    <cellStyle name="Currency 2 2 2 3 2 2 2 2 2 3" xfId="45642" xr:uid="{4965B08E-2610-444A-8577-08D1A254F693}"/>
    <cellStyle name="Currency 2 2 2 3 2 2 2 2 3" xfId="22419" xr:uid="{42A42115-75CA-4D3A-8664-D1CEAA6E2220}"/>
    <cellStyle name="Currency 2 2 2 3 2 2 2 2 3 2" xfId="53243" xr:uid="{239483BD-E920-4D95-BF19-643B33B919E9}"/>
    <cellStyle name="Currency 2 2 2 3 2 2 2 2 4" xfId="37833" xr:uid="{15C42182-24D9-47AB-A4AC-BF5FB1BEA0FB}"/>
    <cellStyle name="Currency 2 2 2 3 2 2 2 3" xfId="11014" xr:uid="{2922439B-A38C-43CB-8AFA-5988E1C35215}"/>
    <cellStyle name="Currency 2 2 2 3 2 2 2 3 2" xfId="26425" xr:uid="{90553E55-F3F6-4C2F-9500-CC70CFA8C88D}"/>
    <cellStyle name="Currency 2 2 2 3 2 2 2 3 2 2" xfId="57249" xr:uid="{D72AFA0B-2548-4596-995A-9651F3A1FAFA}"/>
    <cellStyle name="Currency 2 2 2 3 2 2 2 3 3" xfId="41839" xr:uid="{3D0112BE-6DB7-4899-A483-61397B977DF3}"/>
    <cellStyle name="Currency 2 2 2 3 2 2 2 4" xfId="18616" xr:uid="{23F6C6E7-859B-4CCA-956E-9074A4B0AAAD}"/>
    <cellStyle name="Currency 2 2 2 3 2 2 2 4 2" xfId="49440" xr:uid="{68151300-E4C7-4EB2-B86E-072BDD969B87}"/>
    <cellStyle name="Currency 2 2 2 3 2 2 2 5" xfId="34030" xr:uid="{36EC4CA9-F5F0-4088-96A9-FE6A76932264}"/>
    <cellStyle name="Currency 2 2 2 3 2 2 3" xfId="5107" xr:uid="{C92F3080-AFDC-41BB-8710-0CB595230A2B}"/>
    <cellStyle name="Currency 2 2 2 3 2 2 3 2" xfId="12918" xr:uid="{5B2F754D-9E87-4273-815A-7BE7186D1F4A}"/>
    <cellStyle name="Currency 2 2 2 3 2 2 3 2 2" xfId="28329" xr:uid="{51A8D946-1BD0-4786-9461-1786CD30A8A7}"/>
    <cellStyle name="Currency 2 2 2 3 2 2 3 2 2 2" xfId="59153" xr:uid="{E2D7E34E-8563-4C98-A7FF-893DB4315276}"/>
    <cellStyle name="Currency 2 2 2 3 2 2 3 2 3" xfId="43743" xr:uid="{942E66C3-0FA3-4202-B7F4-B85FE6E66A9A}"/>
    <cellStyle name="Currency 2 2 2 3 2 2 3 3" xfId="20520" xr:uid="{9CAC7DDC-2E6F-483C-873F-ADBA23AC4D52}"/>
    <cellStyle name="Currency 2 2 2 3 2 2 3 3 2" xfId="51344" xr:uid="{7A714BBD-F59D-4741-A90C-6A165A832637}"/>
    <cellStyle name="Currency 2 2 2 3 2 2 3 4" xfId="35934" xr:uid="{EF821F2E-C269-4ABE-A8AB-8131849E9A72}"/>
    <cellStyle name="Currency 2 2 2 3 2 2 4" xfId="9115" xr:uid="{7A6A084E-88F5-45D9-90F9-A3EA9A891FB9}"/>
    <cellStyle name="Currency 2 2 2 3 2 2 4 2" xfId="24526" xr:uid="{5C3B1BE1-6916-4278-A757-F8039204FBBF}"/>
    <cellStyle name="Currency 2 2 2 3 2 2 4 2 2" xfId="55350" xr:uid="{AF364B43-799F-49EF-9E84-8CA913724A60}"/>
    <cellStyle name="Currency 2 2 2 3 2 2 4 3" xfId="39940" xr:uid="{8D215FD3-AFD1-4C95-ADA8-2E89BEC8AD7A}"/>
    <cellStyle name="Currency 2 2 2 3 2 2 5" xfId="16717" xr:uid="{2D109327-85FE-4C63-8A8B-9A8D45C24EF5}"/>
    <cellStyle name="Currency 2 2 2 3 2 2 5 2" xfId="47541" xr:uid="{D36B8A78-E58D-4F88-9B1E-A280009CB026}"/>
    <cellStyle name="Currency 2 2 2 3 2 2 6" xfId="32131" xr:uid="{6B8FD9CC-E932-4EF4-AEA2-64C7419A9799}"/>
    <cellStyle name="Currency 2 2 2 3 2 3" xfId="1937" xr:uid="{0B5F382F-0418-4EC0-BAAD-7410C997E471}"/>
    <cellStyle name="Currency 2 2 2 3 2 3 2" xfId="3836" xr:uid="{D5D6FE5E-5856-4C30-BE71-06C02AB71F46}"/>
    <cellStyle name="Currency 2 2 2 3 2 3 2 2" xfId="7639" xr:uid="{035E57BC-C6A0-4C5E-A759-11F9D5AEABA8}"/>
    <cellStyle name="Currency 2 2 2 3 2 3 2 2 2" xfId="15450" xr:uid="{8CA8C991-1952-49FB-8063-EFF06A863AA3}"/>
    <cellStyle name="Currency 2 2 2 3 2 3 2 2 2 2" xfId="30861" xr:uid="{D60B79F0-D896-4FD5-8DAE-02CA6ADEA381}"/>
    <cellStyle name="Currency 2 2 2 3 2 3 2 2 2 2 2" xfId="61685" xr:uid="{25774597-576F-403A-9E41-830359A8140E}"/>
    <cellStyle name="Currency 2 2 2 3 2 3 2 2 2 3" xfId="46275" xr:uid="{927E4274-BCCE-440D-BD01-4DC8FCF24B25}"/>
    <cellStyle name="Currency 2 2 2 3 2 3 2 2 3" xfId="23052" xr:uid="{7FB17BDC-B606-4F29-AE5A-3F6AB1EF6A32}"/>
    <cellStyle name="Currency 2 2 2 3 2 3 2 2 3 2" xfId="53876" xr:uid="{CABB3811-F337-4ACC-BDEB-C4A4A9E4957C}"/>
    <cellStyle name="Currency 2 2 2 3 2 3 2 2 4" xfId="38466" xr:uid="{780B5F9D-B683-46A1-816B-25D9B0C0997A}"/>
    <cellStyle name="Currency 2 2 2 3 2 3 2 3" xfId="11647" xr:uid="{609B3B7D-CE59-41CB-A5E0-A1B134C669A9}"/>
    <cellStyle name="Currency 2 2 2 3 2 3 2 3 2" xfId="27058" xr:uid="{32794D12-D9E7-40FF-82A5-D8184B7924E4}"/>
    <cellStyle name="Currency 2 2 2 3 2 3 2 3 2 2" xfId="57882" xr:uid="{757A01F0-C507-439B-9904-EDBBA3E41B51}"/>
    <cellStyle name="Currency 2 2 2 3 2 3 2 3 3" xfId="42472" xr:uid="{AE9AB69E-1192-4F30-AB53-49E13F40A0F3}"/>
    <cellStyle name="Currency 2 2 2 3 2 3 2 4" xfId="19249" xr:uid="{FDA92B54-CBC7-4FAB-854A-FEFE05302606}"/>
    <cellStyle name="Currency 2 2 2 3 2 3 2 4 2" xfId="50073" xr:uid="{7B77D181-397A-4F92-BBBC-63927954AC1F}"/>
    <cellStyle name="Currency 2 2 2 3 2 3 2 5" xfId="34663" xr:uid="{17091DEE-2993-47F8-98F2-C8FB2556784A}"/>
    <cellStyle name="Currency 2 2 2 3 2 3 3" xfId="5740" xr:uid="{B17A5E18-A2FA-4A86-B3A0-3FA5976FE345}"/>
    <cellStyle name="Currency 2 2 2 3 2 3 3 2" xfId="13551" xr:uid="{9ACAF9F9-4F47-4DEB-99EC-92A72479757C}"/>
    <cellStyle name="Currency 2 2 2 3 2 3 3 2 2" xfId="28962" xr:uid="{85EB21AA-5564-4150-B594-0D8521CCB25D}"/>
    <cellStyle name="Currency 2 2 2 3 2 3 3 2 2 2" xfId="59786" xr:uid="{31286277-9510-4F3A-B382-4A2696827E63}"/>
    <cellStyle name="Currency 2 2 2 3 2 3 3 2 3" xfId="44376" xr:uid="{9ECD031C-BDAC-4B34-9F6E-19FD81BE58DA}"/>
    <cellStyle name="Currency 2 2 2 3 2 3 3 3" xfId="21153" xr:uid="{6A25F1B9-C5AE-442E-A00E-8EB28A208BA6}"/>
    <cellStyle name="Currency 2 2 2 3 2 3 3 3 2" xfId="51977" xr:uid="{C9B603AE-763D-4E72-9853-D2C6DC4A36DB}"/>
    <cellStyle name="Currency 2 2 2 3 2 3 3 4" xfId="36567" xr:uid="{BEFC56A1-B831-48B0-A528-48B0F7F97EF6}"/>
    <cellStyle name="Currency 2 2 2 3 2 3 4" xfId="9748" xr:uid="{95507FEB-77D5-4A72-A4FA-7065F502F0BA}"/>
    <cellStyle name="Currency 2 2 2 3 2 3 4 2" xfId="25159" xr:uid="{9B9CEBB7-F35A-40C2-8CE6-BFBFFEF35563}"/>
    <cellStyle name="Currency 2 2 2 3 2 3 4 2 2" xfId="55983" xr:uid="{ECEB2E4A-61B8-49EF-A65D-D6CAF777F655}"/>
    <cellStyle name="Currency 2 2 2 3 2 3 4 3" xfId="40573" xr:uid="{39BD9D7A-979C-407C-8A3A-E9B3078DAB3D}"/>
    <cellStyle name="Currency 2 2 2 3 2 3 5" xfId="17350" xr:uid="{98368DBB-2681-4D17-B920-F23A9B56B6F4}"/>
    <cellStyle name="Currency 2 2 2 3 2 3 5 2" xfId="48174" xr:uid="{81B8F2C4-8554-41A7-8797-15807F9BEB93}"/>
    <cellStyle name="Currency 2 2 2 3 2 3 6" xfId="32764" xr:uid="{D65787DD-EFE6-4939-8D37-7D330A4696D5}"/>
    <cellStyle name="Currency 2 2 2 3 2 4" xfId="2570" xr:uid="{E55367E7-DC76-4179-9523-FC397DF33796}"/>
    <cellStyle name="Currency 2 2 2 3 2 4 2" xfId="6373" xr:uid="{C4163EB0-DBEE-4FF7-8B0F-E452303CDDDC}"/>
    <cellStyle name="Currency 2 2 2 3 2 4 2 2" xfId="14184" xr:uid="{788AE119-E44B-4A8E-BB99-A49213B754F0}"/>
    <cellStyle name="Currency 2 2 2 3 2 4 2 2 2" xfId="29595" xr:uid="{493E57BF-391A-4E4F-AD87-6562A4CC9043}"/>
    <cellStyle name="Currency 2 2 2 3 2 4 2 2 2 2" xfId="60419" xr:uid="{AA288B1B-1D8E-4472-AA91-1D5CFB514F6E}"/>
    <cellStyle name="Currency 2 2 2 3 2 4 2 2 3" xfId="45009" xr:uid="{3D9403BC-98CF-42B0-9DA7-3D22897E6E3A}"/>
    <cellStyle name="Currency 2 2 2 3 2 4 2 3" xfId="21786" xr:uid="{2891A433-F7FB-45F3-9501-9B793056AC74}"/>
    <cellStyle name="Currency 2 2 2 3 2 4 2 3 2" xfId="52610" xr:uid="{FF5CC1D5-EA72-4115-9DE3-7BD265339D80}"/>
    <cellStyle name="Currency 2 2 2 3 2 4 2 4" xfId="37200" xr:uid="{561F2CF8-6374-4114-846C-BDD7D61578E1}"/>
    <cellStyle name="Currency 2 2 2 3 2 4 3" xfId="10381" xr:uid="{20ED97E3-A301-4DEB-8BAD-C612CCB0AA4E}"/>
    <cellStyle name="Currency 2 2 2 3 2 4 3 2" xfId="25792" xr:uid="{9534443D-AAFF-4080-ADC3-ADCCC6F87047}"/>
    <cellStyle name="Currency 2 2 2 3 2 4 3 2 2" xfId="56616" xr:uid="{D7BC07E9-66BA-4234-9C89-421887DF071D}"/>
    <cellStyle name="Currency 2 2 2 3 2 4 3 3" xfId="41206" xr:uid="{C6984015-15AE-49F4-9CB6-1CC8CCAAE136}"/>
    <cellStyle name="Currency 2 2 2 3 2 4 4" xfId="17983" xr:uid="{4EB0993C-4B35-4857-9EEF-D5197BE81041}"/>
    <cellStyle name="Currency 2 2 2 3 2 4 4 2" xfId="48807" xr:uid="{2019F608-57EE-460E-B3CC-A860DF1B60B1}"/>
    <cellStyle name="Currency 2 2 2 3 2 4 5" xfId="33397" xr:uid="{1D84563B-30C9-4920-B60F-769ACB9A93CC}"/>
    <cellStyle name="Currency 2 2 2 3 2 5" xfId="4474" xr:uid="{36B36F39-676D-4AFB-A6B2-E57802EFC0F3}"/>
    <cellStyle name="Currency 2 2 2 3 2 5 2" xfId="12285" xr:uid="{8076EA36-BDEF-4D91-8C0C-FF4B56D316DF}"/>
    <cellStyle name="Currency 2 2 2 3 2 5 2 2" xfId="27696" xr:uid="{3FD83ED4-160F-434F-B9FF-121AA1A377CB}"/>
    <cellStyle name="Currency 2 2 2 3 2 5 2 2 2" xfId="58520" xr:uid="{2C0BF3C8-9115-42B2-BC54-6B3C07005268}"/>
    <cellStyle name="Currency 2 2 2 3 2 5 2 3" xfId="43110" xr:uid="{47D5B831-306D-4AD6-B8C8-502F2D42D6F4}"/>
    <cellStyle name="Currency 2 2 2 3 2 5 3" xfId="19887" xr:uid="{E89F384D-642E-43F2-AFF2-0B274DFA3507}"/>
    <cellStyle name="Currency 2 2 2 3 2 5 3 2" xfId="50711" xr:uid="{259CD67D-1E30-47E7-B9BF-4299B7AE8B49}"/>
    <cellStyle name="Currency 2 2 2 3 2 5 4" xfId="35301" xr:uid="{0A9FE3E5-0B86-4DF7-845D-775252369CF4}"/>
    <cellStyle name="Currency 2 2 2 3 2 6" xfId="8482" xr:uid="{07DDE3AD-FFEF-4751-8697-461BF07E199A}"/>
    <cellStyle name="Currency 2 2 2 3 2 6 2" xfId="23893" xr:uid="{7D57233C-0DB2-42E0-B319-ED054A883C4B}"/>
    <cellStyle name="Currency 2 2 2 3 2 6 2 2" xfId="54717" xr:uid="{BBE9C7BE-B3B7-4BBF-8420-B7C284955338}"/>
    <cellStyle name="Currency 2 2 2 3 2 6 3" xfId="39307" xr:uid="{69C98526-F720-446D-BABE-60D1D18EBB1C}"/>
    <cellStyle name="Currency 2 2 2 3 2 7" xfId="16084" xr:uid="{F08EFD5D-FEAD-46FA-8817-56FBA77835F2}"/>
    <cellStyle name="Currency 2 2 2 3 2 7 2" xfId="46908" xr:uid="{6FC42FA1-21DF-40A9-9905-513FE53668C8}"/>
    <cellStyle name="Currency 2 2 2 3 2 8" xfId="31498" xr:uid="{7004A9EF-57D5-40AB-B4E0-5BD9A2090EA6}"/>
    <cellStyle name="Currency 2 2 2 3 3" xfId="462" xr:uid="{24D40B3F-E6F9-4E73-8D30-1F9F97C8D656}"/>
    <cellStyle name="Currency 2 2 2 3 3 2" xfId="1095" xr:uid="{3BFE2B7F-DF02-4113-BD78-A0BF8FDA79AC}"/>
    <cellStyle name="Currency 2 2 2 3 3 2 2" xfId="2994" xr:uid="{EA30CB70-D06A-4E15-AB21-3FCE92126022}"/>
    <cellStyle name="Currency 2 2 2 3 3 2 2 2" xfId="6797" xr:uid="{7FB77746-209C-4388-98AB-F01A946A47E3}"/>
    <cellStyle name="Currency 2 2 2 3 3 2 2 2 2" xfId="14608" xr:uid="{CF371871-6D60-4F21-9338-EDFC316AF2E4}"/>
    <cellStyle name="Currency 2 2 2 3 3 2 2 2 2 2" xfId="30019" xr:uid="{6117D3A2-8BD6-48F7-AAB7-01BABBA98939}"/>
    <cellStyle name="Currency 2 2 2 3 3 2 2 2 2 2 2" xfId="60843" xr:uid="{6B4CE2F9-C7AC-45FD-9A44-B183CE96E097}"/>
    <cellStyle name="Currency 2 2 2 3 3 2 2 2 2 3" xfId="45433" xr:uid="{E7101AD3-6198-4F18-8C85-E78CEE442D02}"/>
    <cellStyle name="Currency 2 2 2 3 3 2 2 2 3" xfId="22210" xr:uid="{482DDA7C-FF71-4498-BED1-63627151ADD2}"/>
    <cellStyle name="Currency 2 2 2 3 3 2 2 2 3 2" xfId="53034" xr:uid="{C4B30A2D-90C6-4CDC-80B9-23B652846837}"/>
    <cellStyle name="Currency 2 2 2 3 3 2 2 2 4" xfId="37624" xr:uid="{81EFBA50-6950-460E-86D0-BCDEB85B1BF8}"/>
    <cellStyle name="Currency 2 2 2 3 3 2 2 3" xfId="10805" xr:uid="{B6633618-F7CF-4667-87E5-6038EE970669}"/>
    <cellStyle name="Currency 2 2 2 3 3 2 2 3 2" xfId="26216" xr:uid="{709B5B31-889D-4EFE-97E9-560A5E755943}"/>
    <cellStyle name="Currency 2 2 2 3 3 2 2 3 2 2" xfId="57040" xr:uid="{559C42D4-F823-462C-9B8A-8C070E3791A3}"/>
    <cellStyle name="Currency 2 2 2 3 3 2 2 3 3" xfId="41630" xr:uid="{DEC468F0-B41A-4D4B-8422-0A4D7972FAC2}"/>
    <cellStyle name="Currency 2 2 2 3 3 2 2 4" xfId="18407" xr:uid="{6897FEDE-DE6C-4219-86F5-1B05A32FA6E6}"/>
    <cellStyle name="Currency 2 2 2 3 3 2 2 4 2" xfId="49231" xr:uid="{0B76E440-B54A-4891-B4A7-EA14A0A428D1}"/>
    <cellStyle name="Currency 2 2 2 3 3 2 2 5" xfId="33821" xr:uid="{59B68FFD-7543-4942-B778-17F3C75144E5}"/>
    <cellStyle name="Currency 2 2 2 3 3 2 3" xfId="4898" xr:uid="{1571737B-4CA7-48CC-83CD-A8573D9C9022}"/>
    <cellStyle name="Currency 2 2 2 3 3 2 3 2" xfId="12709" xr:uid="{6B41F255-5EE7-4D66-98AC-D023DE84943F}"/>
    <cellStyle name="Currency 2 2 2 3 3 2 3 2 2" xfId="28120" xr:uid="{BBD664CA-0D0D-4C99-88AD-ED5673DA2AE6}"/>
    <cellStyle name="Currency 2 2 2 3 3 2 3 2 2 2" xfId="58944" xr:uid="{39190099-BFA3-4B8F-8E5F-374E79E202E1}"/>
    <cellStyle name="Currency 2 2 2 3 3 2 3 2 3" xfId="43534" xr:uid="{A41A2E96-99E2-4746-992C-5EC163B3A9F3}"/>
    <cellStyle name="Currency 2 2 2 3 3 2 3 3" xfId="20311" xr:uid="{BF07B9A6-59DF-4F38-9409-F8A286DF85B4}"/>
    <cellStyle name="Currency 2 2 2 3 3 2 3 3 2" xfId="51135" xr:uid="{4E6B086B-9453-4AC4-9072-A15405C9C75D}"/>
    <cellStyle name="Currency 2 2 2 3 3 2 3 4" xfId="35725" xr:uid="{D419E29D-DDC3-4D69-BF6D-75312524AE09}"/>
    <cellStyle name="Currency 2 2 2 3 3 2 4" xfId="8906" xr:uid="{06782E04-BA97-45DB-8EE1-32C0E78AEA0B}"/>
    <cellStyle name="Currency 2 2 2 3 3 2 4 2" xfId="24317" xr:uid="{E460B997-DF2D-422B-8424-F2FB7C74B3CB}"/>
    <cellStyle name="Currency 2 2 2 3 3 2 4 2 2" xfId="55141" xr:uid="{8D1D58B3-ED5B-4C1D-9425-1A3E40A96C5B}"/>
    <cellStyle name="Currency 2 2 2 3 3 2 4 3" xfId="39731" xr:uid="{A53F21BA-9ED5-4D05-95FF-8315FB988622}"/>
    <cellStyle name="Currency 2 2 2 3 3 2 5" xfId="16508" xr:uid="{058E1BA8-7B2C-46B1-B5E0-5D60A6C8DA0B}"/>
    <cellStyle name="Currency 2 2 2 3 3 2 5 2" xfId="47332" xr:uid="{FD2D1687-6569-4309-8A34-ED3EDC216695}"/>
    <cellStyle name="Currency 2 2 2 3 3 2 6" xfId="31922" xr:uid="{3056925B-69BD-4807-AAEF-08787CE5E1CE}"/>
    <cellStyle name="Currency 2 2 2 3 3 3" xfId="1728" xr:uid="{77BB90A4-6405-4992-9BD7-3FA4ACC1CE74}"/>
    <cellStyle name="Currency 2 2 2 3 3 3 2" xfId="3627" xr:uid="{25FAFADE-4EAA-4791-AE79-B25A5BCBDD99}"/>
    <cellStyle name="Currency 2 2 2 3 3 3 2 2" xfId="7430" xr:uid="{090AA6D7-EE92-4905-8ADB-DB6058F766C4}"/>
    <cellStyle name="Currency 2 2 2 3 3 3 2 2 2" xfId="15241" xr:uid="{768B9769-17A4-47C9-BB30-66D36F892EF0}"/>
    <cellStyle name="Currency 2 2 2 3 3 3 2 2 2 2" xfId="30652" xr:uid="{6B8F2FFA-3039-4322-A125-F3260F2B4A71}"/>
    <cellStyle name="Currency 2 2 2 3 3 3 2 2 2 2 2" xfId="61476" xr:uid="{26A9BD56-44E2-4892-A4CD-BA27BD251221}"/>
    <cellStyle name="Currency 2 2 2 3 3 3 2 2 2 3" xfId="46066" xr:uid="{955CE148-1A90-482B-AE4B-4B2443C26A95}"/>
    <cellStyle name="Currency 2 2 2 3 3 3 2 2 3" xfId="22843" xr:uid="{59BCA0B6-4283-4242-9FE0-92474F8C5502}"/>
    <cellStyle name="Currency 2 2 2 3 3 3 2 2 3 2" xfId="53667" xr:uid="{2992F92E-8FF2-4F93-B786-46108768AE7D}"/>
    <cellStyle name="Currency 2 2 2 3 3 3 2 2 4" xfId="38257" xr:uid="{EF4F7C0D-CBE6-4790-88C4-47CEFDB508D8}"/>
    <cellStyle name="Currency 2 2 2 3 3 3 2 3" xfId="11438" xr:uid="{E8435E46-8151-4611-A45F-FA2BF169CD1B}"/>
    <cellStyle name="Currency 2 2 2 3 3 3 2 3 2" xfId="26849" xr:uid="{750BBB84-2845-4EBF-BF93-EB63D77FABDB}"/>
    <cellStyle name="Currency 2 2 2 3 3 3 2 3 2 2" xfId="57673" xr:uid="{1200D2CB-04F6-468F-9A3A-F15E92DFC506}"/>
    <cellStyle name="Currency 2 2 2 3 3 3 2 3 3" xfId="42263" xr:uid="{01A0E7FC-C5B2-496B-A772-4A0A474EEAC1}"/>
    <cellStyle name="Currency 2 2 2 3 3 3 2 4" xfId="19040" xr:uid="{86308031-0024-4631-8AB5-1D5CA0F03B21}"/>
    <cellStyle name="Currency 2 2 2 3 3 3 2 4 2" xfId="49864" xr:uid="{A93C200E-37BB-4A9B-A4C2-4E24BD0BBF4A}"/>
    <cellStyle name="Currency 2 2 2 3 3 3 2 5" xfId="34454" xr:uid="{24A9DB48-F379-4C93-8438-78080725170B}"/>
    <cellStyle name="Currency 2 2 2 3 3 3 3" xfId="5531" xr:uid="{31C3DAE7-9C1B-486E-A530-3EB05203E0A1}"/>
    <cellStyle name="Currency 2 2 2 3 3 3 3 2" xfId="13342" xr:uid="{801AF045-E260-4E0C-907D-37A1B6657F50}"/>
    <cellStyle name="Currency 2 2 2 3 3 3 3 2 2" xfId="28753" xr:uid="{7B459060-C14C-4BE8-AA41-A2E089175FBF}"/>
    <cellStyle name="Currency 2 2 2 3 3 3 3 2 2 2" xfId="59577" xr:uid="{CDC07E5C-E4FD-4979-A21C-B660640F414A}"/>
    <cellStyle name="Currency 2 2 2 3 3 3 3 2 3" xfId="44167" xr:uid="{8B8560D5-12BF-4484-8840-88885F4BA7BA}"/>
    <cellStyle name="Currency 2 2 2 3 3 3 3 3" xfId="20944" xr:uid="{ED8A94FA-8D76-4F74-A8C5-B13C84373FBA}"/>
    <cellStyle name="Currency 2 2 2 3 3 3 3 3 2" xfId="51768" xr:uid="{4D39B171-2B80-453A-BD78-444E188E25D3}"/>
    <cellStyle name="Currency 2 2 2 3 3 3 3 4" xfId="36358" xr:uid="{D3FB89EA-BAC2-4406-B272-ED154FA7844E}"/>
    <cellStyle name="Currency 2 2 2 3 3 3 4" xfId="9539" xr:uid="{7F958C71-CD86-48C8-8239-8782DD499C06}"/>
    <cellStyle name="Currency 2 2 2 3 3 3 4 2" xfId="24950" xr:uid="{BBF1E8F8-4EEC-4FD3-9A0C-564A68DBAE4A}"/>
    <cellStyle name="Currency 2 2 2 3 3 3 4 2 2" xfId="55774" xr:uid="{3B9D3D72-B0DA-45D8-BA0B-A80615FE66CB}"/>
    <cellStyle name="Currency 2 2 2 3 3 3 4 3" xfId="40364" xr:uid="{4B951524-0169-4EED-8E52-5402A6E6BD06}"/>
    <cellStyle name="Currency 2 2 2 3 3 3 5" xfId="17141" xr:uid="{E2A3AC90-8DA7-4376-9AAC-2DE9E25122F4}"/>
    <cellStyle name="Currency 2 2 2 3 3 3 5 2" xfId="47965" xr:uid="{23F9FCFC-45D9-47B6-BCB7-D2DEA46C6DE7}"/>
    <cellStyle name="Currency 2 2 2 3 3 3 6" xfId="32555" xr:uid="{32F06B10-21DC-4E24-947C-19E68A461907}"/>
    <cellStyle name="Currency 2 2 2 3 3 4" xfId="2361" xr:uid="{516A7C3E-161A-4972-B433-2DEC5A9E06AF}"/>
    <cellStyle name="Currency 2 2 2 3 3 4 2" xfId="6164" xr:uid="{6E25BCAD-6DED-4939-AB94-0B90441BE2FD}"/>
    <cellStyle name="Currency 2 2 2 3 3 4 2 2" xfId="13975" xr:uid="{CEBA7BD2-B0E0-4554-9B5E-FDD887614A1F}"/>
    <cellStyle name="Currency 2 2 2 3 3 4 2 2 2" xfId="29386" xr:uid="{DE10D126-BF5D-4D08-BDCA-A5CE1644F763}"/>
    <cellStyle name="Currency 2 2 2 3 3 4 2 2 2 2" xfId="60210" xr:uid="{2662A562-9518-42C0-A5A2-F42A3055B437}"/>
    <cellStyle name="Currency 2 2 2 3 3 4 2 2 3" xfId="44800" xr:uid="{EB91EDAD-5E08-419E-AD78-22B523D5A338}"/>
    <cellStyle name="Currency 2 2 2 3 3 4 2 3" xfId="21577" xr:uid="{B723A79F-0F7C-4DB2-A36D-AD261AF76F71}"/>
    <cellStyle name="Currency 2 2 2 3 3 4 2 3 2" xfId="52401" xr:uid="{44179AB6-F682-45E6-B531-CBCB135E3F46}"/>
    <cellStyle name="Currency 2 2 2 3 3 4 2 4" xfId="36991" xr:uid="{01E8B1A3-FEC6-4AC5-A2FE-3704C8E84087}"/>
    <cellStyle name="Currency 2 2 2 3 3 4 3" xfId="10172" xr:uid="{5A83431A-AC09-4A21-AF4E-EE2CF27D4AE5}"/>
    <cellStyle name="Currency 2 2 2 3 3 4 3 2" xfId="25583" xr:uid="{185F3889-3CEC-4390-9F4A-12A444AC9720}"/>
    <cellStyle name="Currency 2 2 2 3 3 4 3 2 2" xfId="56407" xr:uid="{531673CE-A087-428B-A98D-7811064D689F}"/>
    <cellStyle name="Currency 2 2 2 3 3 4 3 3" xfId="40997" xr:uid="{27E564E8-6357-46FA-AB19-D8C232A6F858}"/>
    <cellStyle name="Currency 2 2 2 3 3 4 4" xfId="17774" xr:uid="{6693290C-3F38-4E4F-B613-D3EFD64A9BFE}"/>
    <cellStyle name="Currency 2 2 2 3 3 4 4 2" xfId="48598" xr:uid="{CC695EFD-221A-471C-B0EB-DD8C78697794}"/>
    <cellStyle name="Currency 2 2 2 3 3 4 5" xfId="33188" xr:uid="{505BCCF3-1300-4F9D-84F4-9CE947A28B24}"/>
    <cellStyle name="Currency 2 2 2 3 3 5" xfId="4265" xr:uid="{15BF618E-3F0D-4482-A7F7-9B70BC16282D}"/>
    <cellStyle name="Currency 2 2 2 3 3 5 2" xfId="12076" xr:uid="{6E977C35-F87C-456D-9466-7F70C031B5B8}"/>
    <cellStyle name="Currency 2 2 2 3 3 5 2 2" xfId="27487" xr:uid="{388366B0-043D-45D1-8947-A7967F72FD1E}"/>
    <cellStyle name="Currency 2 2 2 3 3 5 2 2 2" xfId="58311" xr:uid="{8FF30131-7D1A-42B5-AE75-CC9BCBA6524E}"/>
    <cellStyle name="Currency 2 2 2 3 3 5 2 3" xfId="42901" xr:uid="{1901E658-4E97-4548-9494-D721E9FD1CED}"/>
    <cellStyle name="Currency 2 2 2 3 3 5 3" xfId="19678" xr:uid="{7ED0A690-CA53-41A5-851F-B301D09BD330}"/>
    <cellStyle name="Currency 2 2 2 3 3 5 3 2" xfId="50502" xr:uid="{171BF41A-5DC9-41C0-81AA-E466D6F76BDA}"/>
    <cellStyle name="Currency 2 2 2 3 3 5 4" xfId="35092" xr:uid="{4300D5C2-6C88-47F5-A6F2-17BF3888D13E}"/>
    <cellStyle name="Currency 2 2 2 3 3 6" xfId="8273" xr:uid="{646F99CB-57F5-4239-B745-149870FEADD8}"/>
    <cellStyle name="Currency 2 2 2 3 3 6 2" xfId="23684" xr:uid="{29557415-8F76-4FE6-BAF3-C51F61FAEB62}"/>
    <cellStyle name="Currency 2 2 2 3 3 6 2 2" xfId="54508" xr:uid="{EED5052D-E5FD-4D20-9CCD-B14A50090383}"/>
    <cellStyle name="Currency 2 2 2 3 3 6 3" xfId="39098" xr:uid="{B7C5DD20-5B2D-46B9-875F-9C8AC0C938C3}"/>
    <cellStyle name="Currency 2 2 2 3 3 7" xfId="15875" xr:uid="{5E84B97C-A63C-468B-886C-13CEEC9BD4DA}"/>
    <cellStyle name="Currency 2 2 2 3 3 7 2" xfId="46699" xr:uid="{C8949766-115C-41BD-871E-41D20FB05EB8}"/>
    <cellStyle name="Currency 2 2 2 3 3 8" xfId="31289" xr:uid="{ED439AC4-FC5B-4464-923F-D1BAA7918E68}"/>
    <cellStyle name="Currency 2 2 2 3 4" xfId="882" xr:uid="{1C05311B-E13B-43BE-B2F7-AACFC40148A2}"/>
    <cellStyle name="Currency 2 2 2 3 4 2" xfId="2781" xr:uid="{F1F87854-21AB-4A70-A4C1-A0EC00B47DF3}"/>
    <cellStyle name="Currency 2 2 2 3 4 2 2" xfId="6584" xr:uid="{E303C77C-817A-4D68-A310-C89911627629}"/>
    <cellStyle name="Currency 2 2 2 3 4 2 2 2" xfId="14395" xr:uid="{7884C52B-C6CF-4822-AB12-19EFC2B44938}"/>
    <cellStyle name="Currency 2 2 2 3 4 2 2 2 2" xfId="29806" xr:uid="{645709BB-39E5-430E-ABDC-7262A7EDD74C}"/>
    <cellStyle name="Currency 2 2 2 3 4 2 2 2 2 2" xfId="60630" xr:uid="{1B7D9BD4-6477-4799-841C-47ACEEED4481}"/>
    <cellStyle name="Currency 2 2 2 3 4 2 2 2 3" xfId="45220" xr:uid="{F712AFC9-F29E-4843-9255-EE0898802B55}"/>
    <cellStyle name="Currency 2 2 2 3 4 2 2 3" xfId="21997" xr:uid="{BBD26D8E-E6D1-49A8-A2A0-5840F7C57A1F}"/>
    <cellStyle name="Currency 2 2 2 3 4 2 2 3 2" xfId="52821" xr:uid="{71A9F8F5-2359-42A1-84C9-C384F7CD784B}"/>
    <cellStyle name="Currency 2 2 2 3 4 2 2 4" xfId="37411" xr:uid="{045F241A-3DB4-41EE-B702-0488FA997A3C}"/>
    <cellStyle name="Currency 2 2 2 3 4 2 3" xfId="10592" xr:uid="{51C744D3-2413-4BA0-9D65-7920DDC9A5DD}"/>
    <cellStyle name="Currency 2 2 2 3 4 2 3 2" xfId="26003" xr:uid="{5B04A107-3E88-49C5-B264-A63E9689A524}"/>
    <cellStyle name="Currency 2 2 2 3 4 2 3 2 2" xfId="56827" xr:uid="{EAF271F2-A14D-4A3A-853F-AFFD32F8B2C2}"/>
    <cellStyle name="Currency 2 2 2 3 4 2 3 3" xfId="41417" xr:uid="{C5FC608B-3FA0-4960-8484-8D3A84EB2F9D}"/>
    <cellStyle name="Currency 2 2 2 3 4 2 4" xfId="18194" xr:uid="{BD654DCD-5A1E-4EBD-8858-0105037DC922}"/>
    <cellStyle name="Currency 2 2 2 3 4 2 4 2" xfId="49018" xr:uid="{32684DE5-6991-4C58-BC4D-B6FFAA57C6D7}"/>
    <cellStyle name="Currency 2 2 2 3 4 2 5" xfId="33608" xr:uid="{E178C5A8-577B-496B-8012-57992EE888F7}"/>
    <cellStyle name="Currency 2 2 2 3 4 3" xfId="4685" xr:uid="{62001502-AA97-4D34-85BC-E79A53190E81}"/>
    <cellStyle name="Currency 2 2 2 3 4 3 2" xfId="12496" xr:uid="{BD93A447-494A-4C04-9A18-DC89EFBECB79}"/>
    <cellStyle name="Currency 2 2 2 3 4 3 2 2" xfId="27907" xr:uid="{4D30B8D5-F84D-464E-AD1D-6BB55169D2C7}"/>
    <cellStyle name="Currency 2 2 2 3 4 3 2 2 2" xfId="58731" xr:uid="{F1CD27E4-A67F-4D09-AE75-45A7DD658FCE}"/>
    <cellStyle name="Currency 2 2 2 3 4 3 2 3" xfId="43321" xr:uid="{DD366980-CC20-4E8A-AC76-53A39F077C87}"/>
    <cellStyle name="Currency 2 2 2 3 4 3 3" xfId="20098" xr:uid="{70112CAD-C412-4394-9235-AEB682FC058F}"/>
    <cellStyle name="Currency 2 2 2 3 4 3 3 2" xfId="50922" xr:uid="{FA659F2F-AF4E-4BA7-9E28-AD703F1F8F55}"/>
    <cellStyle name="Currency 2 2 2 3 4 3 4" xfId="35512" xr:uid="{068A931D-EF5D-4F72-8C42-C019F81876F2}"/>
    <cellStyle name="Currency 2 2 2 3 4 4" xfId="8693" xr:uid="{2F7A79CE-5789-4E7A-AD06-51811FCD5585}"/>
    <cellStyle name="Currency 2 2 2 3 4 4 2" xfId="24104" xr:uid="{6605AFA8-5869-4317-8629-3478A8DE4F85}"/>
    <cellStyle name="Currency 2 2 2 3 4 4 2 2" xfId="54928" xr:uid="{55FF58F7-65CE-48B1-A675-058DBA521782}"/>
    <cellStyle name="Currency 2 2 2 3 4 4 3" xfId="39518" xr:uid="{6D92085B-EEB3-4485-BDE1-95955FD831AD}"/>
    <cellStyle name="Currency 2 2 2 3 4 5" xfId="16295" xr:uid="{1B0A4335-16D2-4E6B-AF2B-D8527E8F34E5}"/>
    <cellStyle name="Currency 2 2 2 3 4 5 2" xfId="47119" xr:uid="{14C16126-3A78-453D-AB88-22140F927906}"/>
    <cellStyle name="Currency 2 2 2 3 4 6" xfId="31709" xr:uid="{839CA14B-406C-4B0A-958D-0E92C9FCDF39}"/>
    <cellStyle name="Currency 2 2 2 3 5" xfId="1515" xr:uid="{1BAC51BC-9B2F-40F3-87D9-7AE974E189E6}"/>
    <cellStyle name="Currency 2 2 2 3 5 2" xfId="3414" xr:uid="{03B34062-CA8E-4304-A252-F8FFAE969535}"/>
    <cellStyle name="Currency 2 2 2 3 5 2 2" xfId="7217" xr:uid="{53847E2E-A361-4F6E-9F58-A53E50F2993C}"/>
    <cellStyle name="Currency 2 2 2 3 5 2 2 2" xfId="15028" xr:uid="{230084F3-C8E0-46DF-84E3-A24FA9D3C90B}"/>
    <cellStyle name="Currency 2 2 2 3 5 2 2 2 2" xfId="30439" xr:uid="{EFB85260-5B67-4C49-BF7C-974F2D1C4F10}"/>
    <cellStyle name="Currency 2 2 2 3 5 2 2 2 2 2" xfId="61263" xr:uid="{99BD435B-D9E0-4FBE-BA68-C3D1B0B2F689}"/>
    <cellStyle name="Currency 2 2 2 3 5 2 2 2 3" xfId="45853" xr:uid="{086A3F66-D689-4210-A422-AD2C31549C2F}"/>
    <cellStyle name="Currency 2 2 2 3 5 2 2 3" xfId="22630" xr:uid="{3166223F-395D-4627-A675-A0983B16B58C}"/>
    <cellStyle name="Currency 2 2 2 3 5 2 2 3 2" xfId="53454" xr:uid="{2EC51E5E-CFC6-4E98-8F46-04C8B22985FF}"/>
    <cellStyle name="Currency 2 2 2 3 5 2 2 4" xfId="38044" xr:uid="{6B06B396-BB22-4E86-A13E-3AAAAB1D2C45}"/>
    <cellStyle name="Currency 2 2 2 3 5 2 3" xfId="11225" xr:uid="{C745ABDC-2B86-4078-9029-B37E32A2E398}"/>
    <cellStyle name="Currency 2 2 2 3 5 2 3 2" xfId="26636" xr:uid="{2486ACB2-5DCD-4543-8EFA-D1CB7DB1F318}"/>
    <cellStyle name="Currency 2 2 2 3 5 2 3 2 2" xfId="57460" xr:uid="{000A1032-B12F-456F-9BF5-E335302D3E37}"/>
    <cellStyle name="Currency 2 2 2 3 5 2 3 3" xfId="42050" xr:uid="{695A929B-BAC6-4555-AC3B-2C1A0E55C4AD}"/>
    <cellStyle name="Currency 2 2 2 3 5 2 4" xfId="18827" xr:uid="{6FA0587C-8C4E-4C42-ADDA-28BEA13E4FDA}"/>
    <cellStyle name="Currency 2 2 2 3 5 2 4 2" xfId="49651" xr:uid="{95FEE7CF-DFF8-4E16-9BCF-47936A693B20}"/>
    <cellStyle name="Currency 2 2 2 3 5 2 5" xfId="34241" xr:uid="{31CDD955-CFEE-4A97-A178-00E9E814A30E}"/>
    <cellStyle name="Currency 2 2 2 3 5 3" xfId="5318" xr:uid="{22A06B16-22FD-4912-886C-3AFE93D2F165}"/>
    <cellStyle name="Currency 2 2 2 3 5 3 2" xfId="13129" xr:uid="{66BBDB6B-ADF2-4F52-AA02-968AD3B7D05C}"/>
    <cellStyle name="Currency 2 2 2 3 5 3 2 2" xfId="28540" xr:uid="{C820A7AC-C4CE-493B-840D-8070584CCE41}"/>
    <cellStyle name="Currency 2 2 2 3 5 3 2 2 2" xfId="59364" xr:uid="{3C5642AD-4BBB-4798-8079-73349EA1801A}"/>
    <cellStyle name="Currency 2 2 2 3 5 3 2 3" xfId="43954" xr:uid="{A50B6314-3B4A-4349-9247-593D74EAA0D5}"/>
    <cellStyle name="Currency 2 2 2 3 5 3 3" xfId="20731" xr:uid="{33076E06-6300-4F94-A89C-B4F042296073}"/>
    <cellStyle name="Currency 2 2 2 3 5 3 3 2" xfId="51555" xr:uid="{A1B01345-DF3D-488E-B638-C08DF999222F}"/>
    <cellStyle name="Currency 2 2 2 3 5 3 4" xfId="36145" xr:uid="{91D8E019-04FD-477F-AC96-279D074B4F4C}"/>
    <cellStyle name="Currency 2 2 2 3 5 4" xfId="9326" xr:uid="{4E8A00FE-615E-4295-B75A-98B7FBEADD9E}"/>
    <cellStyle name="Currency 2 2 2 3 5 4 2" xfId="24737" xr:uid="{70572C27-0345-41ED-A697-CF8990AC7E92}"/>
    <cellStyle name="Currency 2 2 2 3 5 4 2 2" xfId="55561" xr:uid="{A402F0E6-936B-4FB0-BA0F-FEB3F562DC9B}"/>
    <cellStyle name="Currency 2 2 2 3 5 4 3" xfId="40151" xr:uid="{774626A4-3D29-419F-9D74-02EE4F46A97D}"/>
    <cellStyle name="Currency 2 2 2 3 5 5" xfId="16928" xr:uid="{E9553F27-5494-4C5C-8727-D4B41636A46F}"/>
    <cellStyle name="Currency 2 2 2 3 5 5 2" xfId="47752" xr:uid="{FE4781A5-2608-41A8-87EA-0FD6B0A64658}"/>
    <cellStyle name="Currency 2 2 2 3 5 6" xfId="32342" xr:uid="{1305F8EE-298C-44AC-97C4-D123C15C0120}"/>
    <cellStyle name="Currency 2 2 2 3 6" xfId="2148" xr:uid="{4EB8015C-ACFB-4AFE-AB89-144A0E98D74F}"/>
    <cellStyle name="Currency 2 2 2 3 6 2" xfId="5951" xr:uid="{51C69D48-5E58-4176-B929-66FB80BAC02C}"/>
    <cellStyle name="Currency 2 2 2 3 6 2 2" xfId="13762" xr:uid="{36AE447E-B908-42C2-A4EF-2B9615EB8BBF}"/>
    <cellStyle name="Currency 2 2 2 3 6 2 2 2" xfId="29173" xr:uid="{A2826D3B-68BA-44EE-9C4B-316AA59412A0}"/>
    <cellStyle name="Currency 2 2 2 3 6 2 2 2 2" xfId="59997" xr:uid="{76602CF8-89DD-4A02-A263-9F6FC48354FC}"/>
    <cellStyle name="Currency 2 2 2 3 6 2 2 3" xfId="44587" xr:uid="{30923597-D1FE-4C17-9A6E-EC4AD8417664}"/>
    <cellStyle name="Currency 2 2 2 3 6 2 3" xfId="21364" xr:uid="{2DEF6084-EF1B-4365-88E3-49099E2D8749}"/>
    <cellStyle name="Currency 2 2 2 3 6 2 3 2" xfId="52188" xr:uid="{00C99ABD-65DA-42A8-A4BC-F3CAE9159125}"/>
    <cellStyle name="Currency 2 2 2 3 6 2 4" xfId="36778" xr:uid="{6E5DA889-4E3D-4B5F-A4A2-54D62AF21230}"/>
    <cellStyle name="Currency 2 2 2 3 6 3" xfId="9959" xr:uid="{D83DF67D-89C0-4346-9536-2DC5E05A93EF}"/>
    <cellStyle name="Currency 2 2 2 3 6 3 2" xfId="25370" xr:uid="{387E8A6C-8499-448A-9E68-1F2523D79E4D}"/>
    <cellStyle name="Currency 2 2 2 3 6 3 2 2" xfId="56194" xr:uid="{BA91EA1F-CAF5-46F5-AC31-F6787AFF3CBD}"/>
    <cellStyle name="Currency 2 2 2 3 6 3 3" xfId="40784" xr:uid="{35321ECA-8EEC-40EF-8CA6-E3DE6D92883B}"/>
    <cellStyle name="Currency 2 2 2 3 6 4" xfId="17561" xr:uid="{19C95F60-279C-44B6-A0A1-7704BD8DD052}"/>
    <cellStyle name="Currency 2 2 2 3 6 4 2" xfId="48385" xr:uid="{8158C217-D12E-434C-96F0-9158B4EF5F87}"/>
    <cellStyle name="Currency 2 2 2 3 6 5" xfId="32975" xr:uid="{19E7D091-57B7-4B7B-91B8-06EE6DD290BC}"/>
    <cellStyle name="Currency 2 2 2 3 7" xfId="4052" xr:uid="{314B021F-1F0B-4F2B-A320-55DFEE19A29E}"/>
    <cellStyle name="Currency 2 2 2 3 7 2" xfId="11863" xr:uid="{5875ABF7-8ABD-4595-BA8F-A57CB9043180}"/>
    <cellStyle name="Currency 2 2 2 3 7 2 2" xfId="27274" xr:uid="{359E28DD-F77D-4AD4-AF51-8563D31CA5F1}"/>
    <cellStyle name="Currency 2 2 2 3 7 2 2 2" xfId="58098" xr:uid="{E7A3C844-B33E-4CC4-8510-A4DB87E7CFD8}"/>
    <cellStyle name="Currency 2 2 2 3 7 2 3" xfId="42688" xr:uid="{F56ACCC9-418E-4068-A33C-19E698E88B83}"/>
    <cellStyle name="Currency 2 2 2 3 7 3" xfId="19465" xr:uid="{F3F95926-951A-4D47-AC05-C2EF2FBF2CC3}"/>
    <cellStyle name="Currency 2 2 2 3 7 3 2" xfId="50289" xr:uid="{67958025-EED7-4474-951F-0F0A6B03F88E}"/>
    <cellStyle name="Currency 2 2 2 3 7 4" xfId="34879" xr:uid="{A54BE13B-2CFF-44E0-AFEB-520944B9717D}"/>
    <cellStyle name="Currency 2 2 2 3 8" xfId="8060" xr:uid="{BC98CF46-2BDD-450D-A778-E618D2AB06D8}"/>
    <cellStyle name="Currency 2 2 2 3 8 2" xfId="23471" xr:uid="{2DCB15EC-8810-4968-A34B-6427C5FB3347}"/>
    <cellStyle name="Currency 2 2 2 3 8 2 2" xfId="54295" xr:uid="{E4B91644-71FA-4747-929E-B75C483E678C}"/>
    <cellStyle name="Currency 2 2 2 3 8 3" xfId="38885" xr:uid="{164D75BC-5665-4820-98DB-E9AD0CB6C447}"/>
    <cellStyle name="Currency 2 2 2 3 9" xfId="7851" xr:uid="{1A95514B-E9D6-4037-B8A7-31523096D3D2}"/>
    <cellStyle name="Currency 2 2 2 3 9 2" xfId="23262" xr:uid="{011D0351-C6CF-4FB9-B7FD-980A20D85735}"/>
    <cellStyle name="Currency 2 2 2 3 9 2 2" xfId="54086" xr:uid="{AC615D05-9784-4E2B-8854-72BFDD59EA55}"/>
    <cellStyle name="Currency 2 2 2 3 9 3" xfId="38676" xr:uid="{5DC4D727-B3B8-4427-AD1F-809B46144D6F}"/>
    <cellStyle name="Currency 2 2 2 4" xfId="168" xr:uid="{CB369D0A-9A11-4698-975C-4F8C82BC5E45}"/>
    <cellStyle name="Currency 2 2 2 4 10" xfId="15582" xr:uid="{1198F9FD-D5CB-46D9-BAA4-643BD6CDB6EF}"/>
    <cellStyle name="Currency 2 2 2 4 10 2" xfId="46406" xr:uid="{14A0B196-9F20-49A8-89BA-863F395C9EDC}"/>
    <cellStyle name="Currency 2 2 2 4 11" xfId="30996" xr:uid="{D773C291-2817-4CD6-813F-D3893B90D32A}"/>
    <cellStyle name="Currency 2 2 2 4 2" xfId="591" xr:uid="{B5C25C35-8BA2-4788-8BDC-D0B97382C617}"/>
    <cellStyle name="Currency 2 2 2 4 2 2" xfId="1224" xr:uid="{D9E6D655-847F-40E3-97C6-2A6C60ED347C}"/>
    <cellStyle name="Currency 2 2 2 4 2 2 2" xfId="3123" xr:uid="{EC6C5254-DB11-4311-80CD-B7021D9A5133}"/>
    <cellStyle name="Currency 2 2 2 4 2 2 2 2" xfId="6926" xr:uid="{EB810DB4-D3DB-4B43-A6A3-EA8EA7EF5F0E}"/>
    <cellStyle name="Currency 2 2 2 4 2 2 2 2 2" xfId="14737" xr:uid="{781927C3-D34D-430C-BCE5-B0AB31B39076}"/>
    <cellStyle name="Currency 2 2 2 4 2 2 2 2 2 2" xfId="30148" xr:uid="{19703C59-27C1-466B-83FC-20EB485F7073}"/>
    <cellStyle name="Currency 2 2 2 4 2 2 2 2 2 2 2" xfId="60972" xr:uid="{9B79C584-39F1-43EE-9D30-D925632DF224}"/>
    <cellStyle name="Currency 2 2 2 4 2 2 2 2 2 3" xfId="45562" xr:uid="{AC09EE4F-641F-4CF8-9151-A4440701B315}"/>
    <cellStyle name="Currency 2 2 2 4 2 2 2 2 3" xfId="22339" xr:uid="{2151A5AD-72AA-4DEE-BB71-94274964FB4D}"/>
    <cellStyle name="Currency 2 2 2 4 2 2 2 2 3 2" xfId="53163" xr:uid="{C55D643B-2031-4914-9B3C-80D4E153B4A0}"/>
    <cellStyle name="Currency 2 2 2 4 2 2 2 2 4" xfId="37753" xr:uid="{76026A71-CD1D-4F2B-B81C-67095F418EE9}"/>
    <cellStyle name="Currency 2 2 2 4 2 2 2 3" xfId="10934" xr:uid="{F57698EF-25FC-4C13-BE15-7B021A87C2E1}"/>
    <cellStyle name="Currency 2 2 2 4 2 2 2 3 2" xfId="26345" xr:uid="{F2FC2258-B536-41DB-A1C5-2595D0E10696}"/>
    <cellStyle name="Currency 2 2 2 4 2 2 2 3 2 2" xfId="57169" xr:uid="{E513CDF0-C8F2-4F8E-B3A6-3D2B15E2DADD}"/>
    <cellStyle name="Currency 2 2 2 4 2 2 2 3 3" xfId="41759" xr:uid="{4CF64347-553E-4BF3-A19C-65373530B139}"/>
    <cellStyle name="Currency 2 2 2 4 2 2 2 4" xfId="18536" xr:uid="{26F50EC4-1D10-4A3E-B99F-0C8ABAAA8625}"/>
    <cellStyle name="Currency 2 2 2 4 2 2 2 4 2" xfId="49360" xr:uid="{8497D520-EBC9-46EB-8CDB-12F5A9636FF3}"/>
    <cellStyle name="Currency 2 2 2 4 2 2 2 5" xfId="33950" xr:uid="{2D198455-6F4E-43C7-8892-7F99CD72ACBA}"/>
    <cellStyle name="Currency 2 2 2 4 2 2 3" xfId="5027" xr:uid="{EE3DD6C3-F86D-44DF-B72D-8D11CA24461E}"/>
    <cellStyle name="Currency 2 2 2 4 2 2 3 2" xfId="12838" xr:uid="{EDD30B67-CA54-4648-BE63-55D2C251BE05}"/>
    <cellStyle name="Currency 2 2 2 4 2 2 3 2 2" xfId="28249" xr:uid="{40E5D73A-AA63-431D-BEFF-27C98977C3A5}"/>
    <cellStyle name="Currency 2 2 2 4 2 2 3 2 2 2" xfId="59073" xr:uid="{37838E14-5A7E-48DA-B448-D95B8FFBDB3C}"/>
    <cellStyle name="Currency 2 2 2 4 2 2 3 2 3" xfId="43663" xr:uid="{171121B1-C0B9-4277-9BFF-904B8A99FE99}"/>
    <cellStyle name="Currency 2 2 2 4 2 2 3 3" xfId="20440" xr:uid="{C988598C-9453-424B-B19A-5DAA21C3A464}"/>
    <cellStyle name="Currency 2 2 2 4 2 2 3 3 2" xfId="51264" xr:uid="{2416482A-CB3C-464D-A081-A28115C96FF2}"/>
    <cellStyle name="Currency 2 2 2 4 2 2 3 4" xfId="35854" xr:uid="{10FB29F0-9705-41E8-B5E2-F972BF728026}"/>
    <cellStyle name="Currency 2 2 2 4 2 2 4" xfId="9035" xr:uid="{ECD19094-2055-4B4A-B95A-DE4165127F7A}"/>
    <cellStyle name="Currency 2 2 2 4 2 2 4 2" xfId="24446" xr:uid="{EE91D2BE-85DC-460B-961D-31B65C80E4B1}"/>
    <cellStyle name="Currency 2 2 2 4 2 2 4 2 2" xfId="55270" xr:uid="{7EEAC635-6180-40A9-B089-94549AE7D486}"/>
    <cellStyle name="Currency 2 2 2 4 2 2 4 3" xfId="39860" xr:uid="{B61118F3-DE04-45EB-BA77-09BC065ED900}"/>
    <cellStyle name="Currency 2 2 2 4 2 2 5" xfId="16637" xr:uid="{9F725616-AD3C-45ED-B3E8-1F65413F1AC7}"/>
    <cellStyle name="Currency 2 2 2 4 2 2 5 2" xfId="47461" xr:uid="{2F32144B-1D14-462E-B009-6DF63CC7EBE1}"/>
    <cellStyle name="Currency 2 2 2 4 2 2 6" xfId="32051" xr:uid="{4E612A64-0633-424F-B924-AAC39EBC92C3}"/>
    <cellStyle name="Currency 2 2 2 4 2 3" xfId="1857" xr:uid="{3188D7C5-57C2-4B36-9B58-8C4781A4D153}"/>
    <cellStyle name="Currency 2 2 2 4 2 3 2" xfId="3756" xr:uid="{6736BE35-E10A-4C74-A82A-A6207F8597CF}"/>
    <cellStyle name="Currency 2 2 2 4 2 3 2 2" xfId="7559" xr:uid="{B76DBF66-BBBD-40BE-ACEE-DD00695388A0}"/>
    <cellStyle name="Currency 2 2 2 4 2 3 2 2 2" xfId="15370" xr:uid="{974118E4-75E5-471F-B5B2-395D665051EC}"/>
    <cellStyle name="Currency 2 2 2 4 2 3 2 2 2 2" xfId="30781" xr:uid="{AE90B8C3-5798-475F-A676-DB5309D72C30}"/>
    <cellStyle name="Currency 2 2 2 4 2 3 2 2 2 2 2" xfId="61605" xr:uid="{E1C4A454-C4D8-4B2F-A960-ECD2A534B379}"/>
    <cellStyle name="Currency 2 2 2 4 2 3 2 2 2 3" xfId="46195" xr:uid="{0A30C106-DA0C-465F-8516-D56F99B8C7A2}"/>
    <cellStyle name="Currency 2 2 2 4 2 3 2 2 3" xfId="22972" xr:uid="{D1312A8F-6EAB-4080-8CDF-385CDA87EBB5}"/>
    <cellStyle name="Currency 2 2 2 4 2 3 2 2 3 2" xfId="53796" xr:uid="{629267B8-0889-4126-A799-E6439DB6F86E}"/>
    <cellStyle name="Currency 2 2 2 4 2 3 2 2 4" xfId="38386" xr:uid="{5A997A6D-823A-43C5-999F-2F3032F3AACD}"/>
    <cellStyle name="Currency 2 2 2 4 2 3 2 3" xfId="11567" xr:uid="{C5DE7343-9E32-4D29-AB5C-82938BF015C0}"/>
    <cellStyle name="Currency 2 2 2 4 2 3 2 3 2" xfId="26978" xr:uid="{88F16745-7CF8-4C50-A90D-BB759ACB6FBB}"/>
    <cellStyle name="Currency 2 2 2 4 2 3 2 3 2 2" xfId="57802" xr:uid="{B878DA47-F7BC-4775-BAAA-6C3141AF3CCA}"/>
    <cellStyle name="Currency 2 2 2 4 2 3 2 3 3" xfId="42392" xr:uid="{C454FB7E-0FC5-4BEE-8EF7-553F3A144672}"/>
    <cellStyle name="Currency 2 2 2 4 2 3 2 4" xfId="19169" xr:uid="{0374816B-E09F-4320-8E77-7BFF8A329042}"/>
    <cellStyle name="Currency 2 2 2 4 2 3 2 4 2" xfId="49993" xr:uid="{A13F793B-62A7-461C-B3B9-EFFE5BD2D0AB}"/>
    <cellStyle name="Currency 2 2 2 4 2 3 2 5" xfId="34583" xr:uid="{DE5EDD28-CF68-4DCE-9B5B-4C6D55A02971}"/>
    <cellStyle name="Currency 2 2 2 4 2 3 3" xfId="5660" xr:uid="{A656A128-5B74-4E08-AA3B-044CD57C7CB7}"/>
    <cellStyle name="Currency 2 2 2 4 2 3 3 2" xfId="13471" xr:uid="{BBE4731F-BBA1-4504-BBF8-E68D28B9E52D}"/>
    <cellStyle name="Currency 2 2 2 4 2 3 3 2 2" xfId="28882" xr:uid="{1128CD24-C6F2-436C-9D33-F28F6395F837}"/>
    <cellStyle name="Currency 2 2 2 4 2 3 3 2 2 2" xfId="59706" xr:uid="{C30D6A71-5018-4B30-BDFD-6155D1B9FAA2}"/>
    <cellStyle name="Currency 2 2 2 4 2 3 3 2 3" xfId="44296" xr:uid="{33DBF930-1A13-4801-BE1B-BA1222AD3AD8}"/>
    <cellStyle name="Currency 2 2 2 4 2 3 3 3" xfId="21073" xr:uid="{75D06510-A781-40A7-AEC8-6EFD1C014A6C}"/>
    <cellStyle name="Currency 2 2 2 4 2 3 3 3 2" xfId="51897" xr:uid="{0291833E-ACFB-4367-BA8E-61A3E0E7D3AA}"/>
    <cellStyle name="Currency 2 2 2 4 2 3 3 4" xfId="36487" xr:uid="{A3F82091-8931-4A97-A2E4-D30EB49FAB47}"/>
    <cellStyle name="Currency 2 2 2 4 2 3 4" xfId="9668" xr:uid="{ADB2639E-E8C5-4BE4-BEE8-98342D8E5EE5}"/>
    <cellStyle name="Currency 2 2 2 4 2 3 4 2" xfId="25079" xr:uid="{410219B9-7E87-4DFA-9963-7DDD8024B9F3}"/>
    <cellStyle name="Currency 2 2 2 4 2 3 4 2 2" xfId="55903" xr:uid="{D16C39EE-7541-489E-853E-D6C26D2BC2C1}"/>
    <cellStyle name="Currency 2 2 2 4 2 3 4 3" xfId="40493" xr:uid="{CD02F8C6-9F08-46FC-86D1-AFE179D30B25}"/>
    <cellStyle name="Currency 2 2 2 4 2 3 5" xfId="17270" xr:uid="{051CD450-EEF7-41E2-B170-CA725D48A118}"/>
    <cellStyle name="Currency 2 2 2 4 2 3 5 2" xfId="48094" xr:uid="{6B85C6CB-3BE8-41C9-BC6A-D86B2A7CA2ED}"/>
    <cellStyle name="Currency 2 2 2 4 2 3 6" xfId="32684" xr:uid="{9D8CF542-B258-4DB4-B413-141F71C7B461}"/>
    <cellStyle name="Currency 2 2 2 4 2 4" xfId="2490" xr:uid="{9EFCF9DF-BFE8-42E2-B0CF-CA9342F92929}"/>
    <cellStyle name="Currency 2 2 2 4 2 4 2" xfId="6293" xr:uid="{0417DC74-FF16-42A7-B38A-7041DF5C9246}"/>
    <cellStyle name="Currency 2 2 2 4 2 4 2 2" xfId="14104" xr:uid="{F16923C1-DD44-40E2-8735-D5851C1841BE}"/>
    <cellStyle name="Currency 2 2 2 4 2 4 2 2 2" xfId="29515" xr:uid="{D4BE1DB1-ABA8-4B0F-9A11-DF68892EC595}"/>
    <cellStyle name="Currency 2 2 2 4 2 4 2 2 2 2" xfId="60339" xr:uid="{FA4B5413-811D-450D-883E-C18140488E84}"/>
    <cellStyle name="Currency 2 2 2 4 2 4 2 2 3" xfId="44929" xr:uid="{F932BE56-CB5A-4508-A722-6527D6E973CC}"/>
    <cellStyle name="Currency 2 2 2 4 2 4 2 3" xfId="21706" xr:uid="{3F56C3EA-06BE-4A47-A4FF-9FCF1A41B0A3}"/>
    <cellStyle name="Currency 2 2 2 4 2 4 2 3 2" xfId="52530" xr:uid="{D040A50A-6395-4E7F-BFF4-405D6E926836}"/>
    <cellStyle name="Currency 2 2 2 4 2 4 2 4" xfId="37120" xr:uid="{BA65D38D-148D-46CC-B133-E64BF161B13D}"/>
    <cellStyle name="Currency 2 2 2 4 2 4 3" xfId="10301" xr:uid="{3E3E4E5C-A8E7-43DD-8D3E-E9243B04B5BB}"/>
    <cellStyle name="Currency 2 2 2 4 2 4 3 2" xfId="25712" xr:uid="{885F9CDB-FA03-435E-AD30-DE78F48D71BC}"/>
    <cellStyle name="Currency 2 2 2 4 2 4 3 2 2" xfId="56536" xr:uid="{B5575C46-3ED9-4185-81AF-3C512CDF3943}"/>
    <cellStyle name="Currency 2 2 2 4 2 4 3 3" xfId="41126" xr:uid="{0ACF223F-B49E-4D7C-A2F0-A82910BD3897}"/>
    <cellStyle name="Currency 2 2 2 4 2 4 4" xfId="17903" xr:uid="{4521353F-3DDE-4930-850B-36D03C1D358D}"/>
    <cellStyle name="Currency 2 2 2 4 2 4 4 2" xfId="48727" xr:uid="{D3498574-FC3B-4CEB-B6B6-3A7F182F9381}"/>
    <cellStyle name="Currency 2 2 2 4 2 4 5" xfId="33317" xr:uid="{355A2DA8-00D6-4A8B-BE7A-A106F0A62AC5}"/>
    <cellStyle name="Currency 2 2 2 4 2 5" xfId="4394" xr:uid="{E2638B3D-5BD2-4BB6-94CE-0D53737450DA}"/>
    <cellStyle name="Currency 2 2 2 4 2 5 2" xfId="12205" xr:uid="{04569826-60D0-480C-A917-F01E3E849492}"/>
    <cellStyle name="Currency 2 2 2 4 2 5 2 2" xfId="27616" xr:uid="{2726E8A3-F800-4DB9-9F5F-EB6B3B8AC458}"/>
    <cellStyle name="Currency 2 2 2 4 2 5 2 2 2" xfId="58440" xr:uid="{48F98607-55F7-44A2-BDE6-28E30B5514D3}"/>
    <cellStyle name="Currency 2 2 2 4 2 5 2 3" xfId="43030" xr:uid="{CA03B10D-83B3-4105-BC26-20CB126BC7B2}"/>
    <cellStyle name="Currency 2 2 2 4 2 5 3" xfId="19807" xr:uid="{797EDC66-1EA3-426E-81D7-DE8213914D54}"/>
    <cellStyle name="Currency 2 2 2 4 2 5 3 2" xfId="50631" xr:uid="{A59EFB7C-E7FC-4E64-B84A-60EAF1337E8F}"/>
    <cellStyle name="Currency 2 2 2 4 2 5 4" xfId="35221" xr:uid="{694174E2-BBF4-4BBF-8500-FCE0806F98CD}"/>
    <cellStyle name="Currency 2 2 2 4 2 6" xfId="8402" xr:uid="{3F3A4878-B668-4546-A2B8-E25F3C0E21FB}"/>
    <cellStyle name="Currency 2 2 2 4 2 6 2" xfId="23813" xr:uid="{88992CE4-BFFC-4BA2-BE32-5D9A925E52AF}"/>
    <cellStyle name="Currency 2 2 2 4 2 6 2 2" xfId="54637" xr:uid="{7B34D291-F46B-4992-80FC-F73280D2731C}"/>
    <cellStyle name="Currency 2 2 2 4 2 6 3" xfId="39227" xr:uid="{7E3A2F39-8A4A-422B-9DBC-9EC00044C214}"/>
    <cellStyle name="Currency 2 2 2 4 2 7" xfId="16004" xr:uid="{FF68D7E1-FBB5-4709-B8B6-120FB3812865}"/>
    <cellStyle name="Currency 2 2 2 4 2 7 2" xfId="46828" xr:uid="{2BFFC438-2711-407A-AF6F-B590FF67B2AB}"/>
    <cellStyle name="Currency 2 2 2 4 2 8" xfId="31418" xr:uid="{BD412A29-5456-4CC0-A99E-A45FDD060A7A}"/>
    <cellStyle name="Currency 2 2 2 4 3" xfId="382" xr:uid="{99BA392D-9546-4DA2-8CC1-F9C87E781EC3}"/>
    <cellStyle name="Currency 2 2 2 4 3 2" xfId="1015" xr:uid="{9361418B-A342-4C06-9474-C94256FADB25}"/>
    <cellStyle name="Currency 2 2 2 4 3 2 2" xfId="2914" xr:uid="{4C8CE58A-5A2C-4AC3-B5E4-A906F327A43D}"/>
    <cellStyle name="Currency 2 2 2 4 3 2 2 2" xfId="6717" xr:uid="{0A791F00-EF94-4916-9665-365AAFB5FA13}"/>
    <cellStyle name="Currency 2 2 2 4 3 2 2 2 2" xfId="14528" xr:uid="{7021771A-6B51-4181-B48A-3B11E0899A8B}"/>
    <cellStyle name="Currency 2 2 2 4 3 2 2 2 2 2" xfId="29939" xr:uid="{00CEA2AC-1443-4956-8F70-E3DEF52B3337}"/>
    <cellStyle name="Currency 2 2 2 4 3 2 2 2 2 2 2" xfId="60763" xr:uid="{129849CA-BB4F-4766-A18B-8FF71B06DF3D}"/>
    <cellStyle name="Currency 2 2 2 4 3 2 2 2 2 3" xfId="45353" xr:uid="{6DEB9567-06BE-46A1-9A2F-2EB6FA5663F7}"/>
    <cellStyle name="Currency 2 2 2 4 3 2 2 2 3" xfId="22130" xr:uid="{CFDEDE32-38B0-4413-A99A-479A644E18CA}"/>
    <cellStyle name="Currency 2 2 2 4 3 2 2 2 3 2" xfId="52954" xr:uid="{A44FE269-0FAF-4E91-AF3D-378BCDF26178}"/>
    <cellStyle name="Currency 2 2 2 4 3 2 2 2 4" xfId="37544" xr:uid="{1A5B34CF-FCB8-46AE-80D4-1F31C0E9B58E}"/>
    <cellStyle name="Currency 2 2 2 4 3 2 2 3" xfId="10725" xr:uid="{E64CD423-BDD4-462F-B922-0C31C3C59D43}"/>
    <cellStyle name="Currency 2 2 2 4 3 2 2 3 2" xfId="26136" xr:uid="{2C74B194-B510-4D05-8FFB-89702A3479E9}"/>
    <cellStyle name="Currency 2 2 2 4 3 2 2 3 2 2" xfId="56960" xr:uid="{A2102E80-6878-4872-AAA9-C0CD6CA59970}"/>
    <cellStyle name="Currency 2 2 2 4 3 2 2 3 3" xfId="41550" xr:uid="{40FA8D3B-5DF7-46DE-A6AC-E8BE1A10D36A}"/>
    <cellStyle name="Currency 2 2 2 4 3 2 2 4" xfId="18327" xr:uid="{DEE7D468-1FB7-4F15-94A9-B174F30FB72C}"/>
    <cellStyle name="Currency 2 2 2 4 3 2 2 4 2" xfId="49151" xr:uid="{38BEF017-7874-498B-BBF1-DB4FB9A6967A}"/>
    <cellStyle name="Currency 2 2 2 4 3 2 2 5" xfId="33741" xr:uid="{1E950EB6-3F8A-46A9-8A2B-00B6C4E7C4C0}"/>
    <cellStyle name="Currency 2 2 2 4 3 2 3" xfId="4818" xr:uid="{2EB67258-91B8-4BD0-BFD1-B4BF150F11CB}"/>
    <cellStyle name="Currency 2 2 2 4 3 2 3 2" xfId="12629" xr:uid="{6114E39E-84B6-426C-A094-8E4DAF5E4295}"/>
    <cellStyle name="Currency 2 2 2 4 3 2 3 2 2" xfId="28040" xr:uid="{974975BD-B94E-49DC-8BC8-08DAEE1E88A2}"/>
    <cellStyle name="Currency 2 2 2 4 3 2 3 2 2 2" xfId="58864" xr:uid="{A484E588-37DF-41DF-A27C-1BDEA5A280B4}"/>
    <cellStyle name="Currency 2 2 2 4 3 2 3 2 3" xfId="43454" xr:uid="{6E34E97E-D7E7-40C5-83B7-534AAE4A56D2}"/>
    <cellStyle name="Currency 2 2 2 4 3 2 3 3" xfId="20231" xr:uid="{DEC18455-71D5-4F68-B484-8FA5369D92F8}"/>
    <cellStyle name="Currency 2 2 2 4 3 2 3 3 2" xfId="51055" xr:uid="{E20D2D5F-4602-4FBA-BF0C-4C29EAF4582F}"/>
    <cellStyle name="Currency 2 2 2 4 3 2 3 4" xfId="35645" xr:uid="{C480443F-7325-4146-9D7F-63C71305B590}"/>
    <cellStyle name="Currency 2 2 2 4 3 2 4" xfId="8826" xr:uid="{40C2D54A-1E55-4689-B37D-8C08F8144245}"/>
    <cellStyle name="Currency 2 2 2 4 3 2 4 2" xfId="24237" xr:uid="{3CD0DFC8-D89D-4DC0-8804-17B9BC8ACE69}"/>
    <cellStyle name="Currency 2 2 2 4 3 2 4 2 2" xfId="55061" xr:uid="{B5417084-6B26-4976-B706-52DBD5BAB3EF}"/>
    <cellStyle name="Currency 2 2 2 4 3 2 4 3" xfId="39651" xr:uid="{AE663F76-392E-4983-84E8-8229D89A6308}"/>
    <cellStyle name="Currency 2 2 2 4 3 2 5" xfId="16428" xr:uid="{8FF37E04-19FC-4681-98F0-AF5427063247}"/>
    <cellStyle name="Currency 2 2 2 4 3 2 5 2" xfId="47252" xr:uid="{043491C5-0F44-4B56-85D5-73B47FBDDC32}"/>
    <cellStyle name="Currency 2 2 2 4 3 2 6" xfId="31842" xr:uid="{5B20BD09-04A5-402D-B114-4824F1454C8A}"/>
    <cellStyle name="Currency 2 2 2 4 3 3" xfId="1648" xr:uid="{1405CAE5-5548-4F81-A48D-71E089FB116F}"/>
    <cellStyle name="Currency 2 2 2 4 3 3 2" xfId="3547" xr:uid="{130F33CC-7D34-4340-84D8-EE2DF3D16A53}"/>
    <cellStyle name="Currency 2 2 2 4 3 3 2 2" xfId="7350" xr:uid="{D62DFE71-8610-4BB7-8D3B-C73F68E4486F}"/>
    <cellStyle name="Currency 2 2 2 4 3 3 2 2 2" xfId="15161" xr:uid="{A7A620E8-AA6C-48E8-8CCA-2494212A6735}"/>
    <cellStyle name="Currency 2 2 2 4 3 3 2 2 2 2" xfId="30572" xr:uid="{39600A6A-6574-4F81-9DC4-39CB6B3FA236}"/>
    <cellStyle name="Currency 2 2 2 4 3 3 2 2 2 2 2" xfId="61396" xr:uid="{7C9607B7-A5A2-49F4-A8B6-7CD06CBD061E}"/>
    <cellStyle name="Currency 2 2 2 4 3 3 2 2 2 3" xfId="45986" xr:uid="{6609F18B-0757-479E-AA2F-20B62836398E}"/>
    <cellStyle name="Currency 2 2 2 4 3 3 2 2 3" xfId="22763" xr:uid="{9C9A196B-B141-4E2A-9FEB-20A6C9F3893E}"/>
    <cellStyle name="Currency 2 2 2 4 3 3 2 2 3 2" xfId="53587" xr:uid="{97E1A3C6-5F9C-4ED8-A2E8-BD063DE7E797}"/>
    <cellStyle name="Currency 2 2 2 4 3 3 2 2 4" xfId="38177" xr:uid="{A3242E39-B136-4351-A4F4-287F68AFC6F8}"/>
    <cellStyle name="Currency 2 2 2 4 3 3 2 3" xfId="11358" xr:uid="{142C4C3E-CFD5-4E7E-8D17-07B728FC42C1}"/>
    <cellStyle name="Currency 2 2 2 4 3 3 2 3 2" xfId="26769" xr:uid="{21793C79-E229-4605-9CF3-2944C54B2989}"/>
    <cellStyle name="Currency 2 2 2 4 3 3 2 3 2 2" xfId="57593" xr:uid="{01FB1E90-CA3C-480B-85B3-951BC47038E6}"/>
    <cellStyle name="Currency 2 2 2 4 3 3 2 3 3" xfId="42183" xr:uid="{E7AFBC19-9E13-421A-A7F8-4314E2EA4D1C}"/>
    <cellStyle name="Currency 2 2 2 4 3 3 2 4" xfId="18960" xr:uid="{DA4DEF17-F6D2-4951-8D7C-97C425A88A3B}"/>
    <cellStyle name="Currency 2 2 2 4 3 3 2 4 2" xfId="49784" xr:uid="{C876260E-A87D-487F-AD73-30022CA838E6}"/>
    <cellStyle name="Currency 2 2 2 4 3 3 2 5" xfId="34374" xr:uid="{11A8C6DD-8591-4B16-82CF-DCAC87B82F4B}"/>
    <cellStyle name="Currency 2 2 2 4 3 3 3" xfId="5451" xr:uid="{AE676ABD-B900-4D3F-A955-6AA8EEE3A186}"/>
    <cellStyle name="Currency 2 2 2 4 3 3 3 2" xfId="13262" xr:uid="{89BB6C04-3A84-416C-8420-EB958ECE9529}"/>
    <cellStyle name="Currency 2 2 2 4 3 3 3 2 2" xfId="28673" xr:uid="{92E7D21D-F3B7-48B5-9D14-DFA7D2C8A5C6}"/>
    <cellStyle name="Currency 2 2 2 4 3 3 3 2 2 2" xfId="59497" xr:uid="{0769982A-662B-4E30-8FF6-E2754FAE6CF1}"/>
    <cellStyle name="Currency 2 2 2 4 3 3 3 2 3" xfId="44087" xr:uid="{E6F86CA4-FD34-496A-8AE9-4B5A511484D9}"/>
    <cellStyle name="Currency 2 2 2 4 3 3 3 3" xfId="20864" xr:uid="{1EED024B-C26E-4F25-8FEC-70B4AD0B41AC}"/>
    <cellStyle name="Currency 2 2 2 4 3 3 3 3 2" xfId="51688" xr:uid="{BE269A13-41F9-4884-B128-A5210728C1BA}"/>
    <cellStyle name="Currency 2 2 2 4 3 3 3 4" xfId="36278" xr:uid="{44C87266-49DA-4534-9476-6D64FACD62B1}"/>
    <cellStyle name="Currency 2 2 2 4 3 3 4" xfId="9459" xr:uid="{4B67BB3D-5152-417D-8E69-D8034FA7925D}"/>
    <cellStyle name="Currency 2 2 2 4 3 3 4 2" xfId="24870" xr:uid="{756C6554-1013-46F2-8B67-3FE88B5651C0}"/>
    <cellStyle name="Currency 2 2 2 4 3 3 4 2 2" xfId="55694" xr:uid="{8B2B0B96-B6D2-445C-8DFD-1D62E89B9E2F}"/>
    <cellStyle name="Currency 2 2 2 4 3 3 4 3" xfId="40284" xr:uid="{902791C7-8720-41F4-9A45-C670474AC355}"/>
    <cellStyle name="Currency 2 2 2 4 3 3 5" xfId="17061" xr:uid="{A3B3DB9A-054C-4CA3-B28D-3856BF4CB42F}"/>
    <cellStyle name="Currency 2 2 2 4 3 3 5 2" xfId="47885" xr:uid="{7C5A70EB-B13F-4B6D-BA77-7B841A1E54DE}"/>
    <cellStyle name="Currency 2 2 2 4 3 3 6" xfId="32475" xr:uid="{62E7B134-732A-44C7-B102-E8074AF73E60}"/>
    <cellStyle name="Currency 2 2 2 4 3 4" xfId="2281" xr:uid="{8E86A5A1-D65A-4215-B0A7-FD232AB22605}"/>
    <cellStyle name="Currency 2 2 2 4 3 4 2" xfId="6084" xr:uid="{483F5527-2279-461C-872F-6C775E4AB348}"/>
    <cellStyle name="Currency 2 2 2 4 3 4 2 2" xfId="13895" xr:uid="{5541C84D-2F5D-43E1-AB56-8ECB4C99E9AB}"/>
    <cellStyle name="Currency 2 2 2 4 3 4 2 2 2" xfId="29306" xr:uid="{11FEF874-A34A-43D8-9D20-57C4DED5534C}"/>
    <cellStyle name="Currency 2 2 2 4 3 4 2 2 2 2" xfId="60130" xr:uid="{3E02074D-F428-4C56-994C-BF04B2763A2B}"/>
    <cellStyle name="Currency 2 2 2 4 3 4 2 2 3" xfId="44720" xr:uid="{921687BB-8C64-4846-984F-A8BAAB106BFD}"/>
    <cellStyle name="Currency 2 2 2 4 3 4 2 3" xfId="21497" xr:uid="{FB921513-5888-495D-BF17-C65A3EE17F45}"/>
    <cellStyle name="Currency 2 2 2 4 3 4 2 3 2" xfId="52321" xr:uid="{7F8502D2-BE08-463B-9C10-B65872EA5900}"/>
    <cellStyle name="Currency 2 2 2 4 3 4 2 4" xfId="36911" xr:uid="{8CEC87E7-6F6B-4A95-B725-4BE2F7C5585C}"/>
    <cellStyle name="Currency 2 2 2 4 3 4 3" xfId="10092" xr:uid="{BCD9E072-0C8C-4FE3-A969-2B22AB3C53B2}"/>
    <cellStyle name="Currency 2 2 2 4 3 4 3 2" xfId="25503" xr:uid="{7EB76BC5-CDDF-4DBC-9785-20AC09FE2C78}"/>
    <cellStyle name="Currency 2 2 2 4 3 4 3 2 2" xfId="56327" xr:uid="{AC25416C-C581-47AE-A226-4E46CC40324A}"/>
    <cellStyle name="Currency 2 2 2 4 3 4 3 3" xfId="40917" xr:uid="{AFBEEFBC-691F-4A14-A383-7371EEFE7CF6}"/>
    <cellStyle name="Currency 2 2 2 4 3 4 4" xfId="17694" xr:uid="{51731EE6-1066-484B-B141-EDED6EBC861C}"/>
    <cellStyle name="Currency 2 2 2 4 3 4 4 2" xfId="48518" xr:uid="{84C55102-D30B-46EB-9F30-CD589D965F6F}"/>
    <cellStyle name="Currency 2 2 2 4 3 4 5" xfId="33108" xr:uid="{18D61840-4C4E-44EB-90E8-1E41E4301471}"/>
    <cellStyle name="Currency 2 2 2 4 3 5" xfId="4185" xr:uid="{6C3231A6-3443-419B-B1F8-E7A178F4094F}"/>
    <cellStyle name="Currency 2 2 2 4 3 5 2" xfId="11996" xr:uid="{F88856CD-2C6C-416C-83D8-A09E761AC3D2}"/>
    <cellStyle name="Currency 2 2 2 4 3 5 2 2" xfId="27407" xr:uid="{78E64CE6-FA7C-490D-A29E-745C48BEF451}"/>
    <cellStyle name="Currency 2 2 2 4 3 5 2 2 2" xfId="58231" xr:uid="{D23276B6-F049-4792-B74C-613584F4ACA5}"/>
    <cellStyle name="Currency 2 2 2 4 3 5 2 3" xfId="42821" xr:uid="{59A4C1AC-9353-42D5-A487-86F9416385C7}"/>
    <cellStyle name="Currency 2 2 2 4 3 5 3" xfId="19598" xr:uid="{CB7405CF-3FD9-42F2-9864-BE484DED26D3}"/>
    <cellStyle name="Currency 2 2 2 4 3 5 3 2" xfId="50422" xr:uid="{410DD86D-0847-4FF6-88C3-A83B7D691A31}"/>
    <cellStyle name="Currency 2 2 2 4 3 5 4" xfId="35012" xr:uid="{DBDFFC4B-8C0C-4253-B017-48037838D644}"/>
    <cellStyle name="Currency 2 2 2 4 3 6" xfId="8193" xr:uid="{45DF1503-2B86-4C07-A13B-CA8C0E95FC33}"/>
    <cellStyle name="Currency 2 2 2 4 3 6 2" xfId="23604" xr:uid="{1873064B-F659-46B8-8D23-F0FB49CF026D}"/>
    <cellStyle name="Currency 2 2 2 4 3 6 2 2" xfId="54428" xr:uid="{12E1D5AD-5904-4B46-9CD6-A1C283D19EBB}"/>
    <cellStyle name="Currency 2 2 2 4 3 6 3" xfId="39018" xr:uid="{C6738449-3D8D-4D3C-835D-B03E9AC36400}"/>
    <cellStyle name="Currency 2 2 2 4 3 7" xfId="15795" xr:uid="{97DE3D72-80AD-4CEF-B63A-6A3128053CAF}"/>
    <cellStyle name="Currency 2 2 2 4 3 7 2" xfId="46619" xr:uid="{AA867594-E60F-4161-9CE9-CDAE91B5F095}"/>
    <cellStyle name="Currency 2 2 2 4 3 8" xfId="31209" xr:uid="{3602E8CD-88A6-4E5C-8A05-535D442A32F5}"/>
    <cellStyle name="Currency 2 2 2 4 4" xfId="802" xr:uid="{5A91116E-9F6A-45F6-82DD-375C332B2EA0}"/>
    <cellStyle name="Currency 2 2 2 4 4 2" xfId="2701" xr:uid="{600AB594-9F94-4058-B978-A886B6ABC358}"/>
    <cellStyle name="Currency 2 2 2 4 4 2 2" xfId="6504" xr:uid="{96061E38-322C-4BB3-A518-E00903356E1E}"/>
    <cellStyle name="Currency 2 2 2 4 4 2 2 2" xfId="14315" xr:uid="{7BC9A9DE-EA97-40FF-8284-8C3DC5493A4A}"/>
    <cellStyle name="Currency 2 2 2 4 4 2 2 2 2" xfId="29726" xr:uid="{0BF2AF17-0EC3-423E-A9B1-754F052FE0A9}"/>
    <cellStyle name="Currency 2 2 2 4 4 2 2 2 2 2" xfId="60550" xr:uid="{0AD5F808-2A06-4B75-8183-5D3780A5C5B2}"/>
    <cellStyle name="Currency 2 2 2 4 4 2 2 2 3" xfId="45140" xr:uid="{A8443D01-B7AB-4182-B269-117C079833D3}"/>
    <cellStyle name="Currency 2 2 2 4 4 2 2 3" xfId="21917" xr:uid="{303DDCB2-761D-49D1-88DB-2CC4A391D40F}"/>
    <cellStyle name="Currency 2 2 2 4 4 2 2 3 2" xfId="52741" xr:uid="{5B48F363-2B51-4E70-B224-9E26897B690B}"/>
    <cellStyle name="Currency 2 2 2 4 4 2 2 4" xfId="37331" xr:uid="{6E8DF44D-6424-43A1-BA5E-F3DB82F91ED2}"/>
    <cellStyle name="Currency 2 2 2 4 4 2 3" xfId="10512" xr:uid="{FA2F2B72-9867-46AF-8A1F-B57FB8F8D948}"/>
    <cellStyle name="Currency 2 2 2 4 4 2 3 2" xfId="25923" xr:uid="{38D9305D-F5DC-426C-BD4E-26EC66F1265F}"/>
    <cellStyle name="Currency 2 2 2 4 4 2 3 2 2" xfId="56747" xr:uid="{B0FAEFB0-29EE-489C-A256-8EA173BD38ED}"/>
    <cellStyle name="Currency 2 2 2 4 4 2 3 3" xfId="41337" xr:uid="{B136445A-5F86-4AC4-89AA-DD3993BEC8EE}"/>
    <cellStyle name="Currency 2 2 2 4 4 2 4" xfId="18114" xr:uid="{AC6D99DB-1966-4FA3-81A5-C662D92AD176}"/>
    <cellStyle name="Currency 2 2 2 4 4 2 4 2" xfId="48938" xr:uid="{A4D5F8E8-F4EA-4465-9116-97E8E48F32AF}"/>
    <cellStyle name="Currency 2 2 2 4 4 2 5" xfId="33528" xr:uid="{011B59C6-1108-42F6-995F-6A2392635F98}"/>
    <cellStyle name="Currency 2 2 2 4 4 3" xfId="4605" xr:uid="{DC55B736-8D4E-4A6C-A8DF-069A1B02898A}"/>
    <cellStyle name="Currency 2 2 2 4 4 3 2" xfId="12416" xr:uid="{087F241F-7AD9-48DE-AB37-A8BBCCF35F40}"/>
    <cellStyle name="Currency 2 2 2 4 4 3 2 2" xfId="27827" xr:uid="{3AEEBD53-1119-4D93-A850-377E13FD2A7F}"/>
    <cellStyle name="Currency 2 2 2 4 4 3 2 2 2" xfId="58651" xr:uid="{AE928175-2F9F-4213-B45D-5687C471D067}"/>
    <cellStyle name="Currency 2 2 2 4 4 3 2 3" xfId="43241" xr:uid="{BEA2D25E-845B-4BE6-A4B6-5FC63EC11F8B}"/>
    <cellStyle name="Currency 2 2 2 4 4 3 3" xfId="20018" xr:uid="{AA74A4C9-79B2-4D3D-8BD9-8F3A021B97AA}"/>
    <cellStyle name="Currency 2 2 2 4 4 3 3 2" xfId="50842" xr:uid="{BC69B758-4B62-42EC-9FA9-858C3075373F}"/>
    <cellStyle name="Currency 2 2 2 4 4 3 4" xfId="35432" xr:uid="{9789BBEF-2762-4418-AA62-D2EE1AD853F4}"/>
    <cellStyle name="Currency 2 2 2 4 4 4" xfId="8613" xr:uid="{50D1503C-099A-4B7E-AF99-2E215B13BE69}"/>
    <cellStyle name="Currency 2 2 2 4 4 4 2" xfId="24024" xr:uid="{F0AE79BB-9DE3-453F-A14C-241117E15222}"/>
    <cellStyle name="Currency 2 2 2 4 4 4 2 2" xfId="54848" xr:uid="{8AC6B791-9C5D-47AC-AA3D-7C25189DCC8A}"/>
    <cellStyle name="Currency 2 2 2 4 4 4 3" xfId="39438" xr:uid="{B406BCED-5DB7-4EB7-85D2-5330E0BEE9E3}"/>
    <cellStyle name="Currency 2 2 2 4 4 5" xfId="16215" xr:uid="{3B660227-D65B-46EF-BA1F-25BE1AE5ECE6}"/>
    <cellStyle name="Currency 2 2 2 4 4 5 2" xfId="47039" xr:uid="{9E4F203A-8FF1-4C74-A206-E537B7454EEA}"/>
    <cellStyle name="Currency 2 2 2 4 4 6" xfId="31629" xr:uid="{76EACDA0-CB19-4ED2-8B79-A0321BBAB19E}"/>
    <cellStyle name="Currency 2 2 2 4 5" xfId="1435" xr:uid="{9C6CB66C-75B8-4595-AB80-4B6B2C7D0E89}"/>
    <cellStyle name="Currency 2 2 2 4 5 2" xfId="3334" xr:uid="{8198DE4A-2E39-48C1-B860-66416D382424}"/>
    <cellStyle name="Currency 2 2 2 4 5 2 2" xfId="7137" xr:uid="{23094074-18C4-460B-8A5C-6C32A3F92D41}"/>
    <cellStyle name="Currency 2 2 2 4 5 2 2 2" xfId="14948" xr:uid="{65B87708-B00C-4CEE-9840-BC58FFDBE832}"/>
    <cellStyle name="Currency 2 2 2 4 5 2 2 2 2" xfId="30359" xr:uid="{A860BB3C-FB85-4CB3-B2E8-6C688FFBC5B1}"/>
    <cellStyle name="Currency 2 2 2 4 5 2 2 2 2 2" xfId="61183" xr:uid="{77220CBE-53F3-44B4-A830-F0EBCDDF660B}"/>
    <cellStyle name="Currency 2 2 2 4 5 2 2 2 3" xfId="45773" xr:uid="{03F0D6B9-57E2-4E21-8850-E8D19B8CB08D}"/>
    <cellStyle name="Currency 2 2 2 4 5 2 2 3" xfId="22550" xr:uid="{834DC10D-3661-44D1-8051-326E5F0774E4}"/>
    <cellStyle name="Currency 2 2 2 4 5 2 2 3 2" xfId="53374" xr:uid="{AFB2B178-BD1B-4A67-B014-B2CFE029D8BF}"/>
    <cellStyle name="Currency 2 2 2 4 5 2 2 4" xfId="37964" xr:uid="{3F2CC6D9-1D4F-4670-AAF8-EB4E01AA32A0}"/>
    <cellStyle name="Currency 2 2 2 4 5 2 3" xfId="11145" xr:uid="{A295E83B-6084-4CDA-865C-B69043580965}"/>
    <cellStyle name="Currency 2 2 2 4 5 2 3 2" xfId="26556" xr:uid="{A79AD787-CEE3-459B-B448-746827562836}"/>
    <cellStyle name="Currency 2 2 2 4 5 2 3 2 2" xfId="57380" xr:uid="{A76F3C00-9961-4C8F-8FC7-1440ED9C1116}"/>
    <cellStyle name="Currency 2 2 2 4 5 2 3 3" xfId="41970" xr:uid="{9BBEF31F-2FF9-4EDB-8724-78604291267F}"/>
    <cellStyle name="Currency 2 2 2 4 5 2 4" xfId="18747" xr:uid="{8CB23766-DBC2-4FCE-BAA5-E782E905A7F7}"/>
    <cellStyle name="Currency 2 2 2 4 5 2 4 2" xfId="49571" xr:uid="{F1278FAB-E08D-4C19-B38F-7CB73105B874}"/>
    <cellStyle name="Currency 2 2 2 4 5 2 5" xfId="34161" xr:uid="{4F4C47E0-2B7C-4851-9FA9-D01B1B36EA4E}"/>
    <cellStyle name="Currency 2 2 2 4 5 3" xfId="5238" xr:uid="{5DE32ED4-197A-41AC-A576-79C898D0EF44}"/>
    <cellStyle name="Currency 2 2 2 4 5 3 2" xfId="13049" xr:uid="{8710A27C-9F39-47E5-A05D-DAEBC7EAE13C}"/>
    <cellStyle name="Currency 2 2 2 4 5 3 2 2" xfId="28460" xr:uid="{DF688AE6-046F-4CA0-A7A1-904742008DC8}"/>
    <cellStyle name="Currency 2 2 2 4 5 3 2 2 2" xfId="59284" xr:uid="{83CF504D-C5C7-48C9-814D-8F8281D46623}"/>
    <cellStyle name="Currency 2 2 2 4 5 3 2 3" xfId="43874" xr:uid="{A1860B6C-F2D9-4ADB-BB14-E8B8AA25FA5E}"/>
    <cellStyle name="Currency 2 2 2 4 5 3 3" xfId="20651" xr:uid="{9F966690-32DD-419D-9C3B-F541A85AD1CE}"/>
    <cellStyle name="Currency 2 2 2 4 5 3 3 2" xfId="51475" xr:uid="{BA35FB6E-604C-4663-9ADD-D4891B6D1F0A}"/>
    <cellStyle name="Currency 2 2 2 4 5 3 4" xfId="36065" xr:uid="{F106A457-F774-44A9-945D-9C128406927A}"/>
    <cellStyle name="Currency 2 2 2 4 5 4" xfId="9246" xr:uid="{4F5D431A-96B1-4184-81EF-C290E6CECE8F}"/>
    <cellStyle name="Currency 2 2 2 4 5 4 2" xfId="24657" xr:uid="{ACB5AD40-7610-485E-AAE9-A81926C334BC}"/>
    <cellStyle name="Currency 2 2 2 4 5 4 2 2" xfId="55481" xr:uid="{34CCF8AC-D893-4343-AACD-FB79D722502E}"/>
    <cellStyle name="Currency 2 2 2 4 5 4 3" xfId="40071" xr:uid="{5855770E-1C44-4D98-97FA-7C12B6D796EB}"/>
    <cellStyle name="Currency 2 2 2 4 5 5" xfId="16848" xr:uid="{4D4E09A9-54A6-4007-AE9F-87E472753F9B}"/>
    <cellStyle name="Currency 2 2 2 4 5 5 2" xfId="47672" xr:uid="{65728EB0-E211-41A5-AA82-C3FD7597E174}"/>
    <cellStyle name="Currency 2 2 2 4 5 6" xfId="32262" xr:uid="{8AAC5C10-23D8-4222-A901-B365A4F55F8D}"/>
    <cellStyle name="Currency 2 2 2 4 6" xfId="2068" xr:uid="{AF40BFE0-EDAF-4ADF-A848-852BB4E06910}"/>
    <cellStyle name="Currency 2 2 2 4 6 2" xfId="5871" xr:uid="{47EE6CC3-42A6-4F94-AF85-22F5B174B7F3}"/>
    <cellStyle name="Currency 2 2 2 4 6 2 2" xfId="13682" xr:uid="{B592E92C-3059-4B1D-ABAF-77A2D43F634B}"/>
    <cellStyle name="Currency 2 2 2 4 6 2 2 2" xfId="29093" xr:uid="{90361BEE-C9FA-4F11-8FDF-2AB5C5DFFCD4}"/>
    <cellStyle name="Currency 2 2 2 4 6 2 2 2 2" xfId="59917" xr:uid="{CD857BB6-E82C-426B-9EF8-BE22F7CAA8F0}"/>
    <cellStyle name="Currency 2 2 2 4 6 2 2 3" xfId="44507" xr:uid="{28A8D1F1-5522-49FC-AECB-DF4795C0E141}"/>
    <cellStyle name="Currency 2 2 2 4 6 2 3" xfId="21284" xr:uid="{760F8B86-E11C-4A32-ACE0-E94F5C35655B}"/>
    <cellStyle name="Currency 2 2 2 4 6 2 3 2" xfId="52108" xr:uid="{D6949D89-5E70-412F-86C6-49375ACD072C}"/>
    <cellStyle name="Currency 2 2 2 4 6 2 4" xfId="36698" xr:uid="{9AF8A7F8-17B1-4B33-93CE-B926139FEE74}"/>
    <cellStyle name="Currency 2 2 2 4 6 3" xfId="9879" xr:uid="{56D4FDC0-889F-4484-BE54-FEA05090D802}"/>
    <cellStyle name="Currency 2 2 2 4 6 3 2" xfId="25290" xr:uid="{38298011-C353-4A63-9892-C5751B162BCF}"/>
    <cellStyle name="Currency 2 2 2 4 6 3 2 2" xfId="56114" xr:uid="{534F1EAE-0194-437A-BCDC-81D994E8D5F2}"/>
    <cellStyle name="Currency 2 2 2 4 6 3 3" xfId="40704" xr:uid="{70B33C36-22C1-48BC-A5F5-8AA0F0B9DBB5}"/>
    <cellStyle name="Currency 2 2 2 4 6 4" xfId="17481" xr:uid="{450C99EF-04A0-4D2C-AC74-06454E4013AB}"/>
    <cellStyle name="Currency 2 2 2 4 6 4 2" xfId="48305" xr:uid="{B56C0D88-67B1-41EC-ABE9-67B57ABE7B7D}"/>
    <cellStyle name="Currency 2 2 2 4 6 5" xfId="32895" xr:uid="{0CEAC014-C774-4ED6-8DC8-77DAB1DD5002}"/>
    <cellStyle name="Currency 2 2 2 4 7" xfId="3972" xr:uid="{B1AF4037-08F1-4902-B4AB-CF4F92DC4BDA}"/>
    <cellStyle name="Currency 2 2 2 4 7 2" xfId="11783" xr:uid="{7392DF9A-9FC0-4828-AC40-C644B0EFD9C4}"/>
    <cellStyle name="Currency 2 2 2 4 7 2 2" xfId="27194" xr:uid="{BA540EAF-DEE6-4525-9266-6D1743F7E4DD}"/>
    <cellStyle name="Currency 2 2 2 4 7 2 2 2" xfId="58018" xr:uid="{E5738FDD-8947-41F7-9CF8-99BDC6B04467}"/>
    <cellStyle name="Currency 2 2 2 4 7 2 3" xfId="42608" xr:uid="{7B9A6376-3BC6-42D8-851B-3862E782DF52}"/>
    <cellStyle name="Currency 2 2 2 4 7 3" xfId="19385" xr:uid="{8C598B99-97A5-4346-A4BB-7225F1615E41}"/>
    <cellStyle name="Currency 2 2 2 4 7 3 2" xfId="50209" xr:uid="{D038AEEE-B460-4EE5-81E8-8AAF4BE62E96}"/>
    <cellStyle name="Currency 2 2 2 4 7 4" xfId="34799" xr:uid="{C9A44FE3-7B7D-4985-B325-8B62313A7BD2}"/>
    <cellStyle name="Currency 2 2 2 4 8" xfId="7980" xr:uid="{99F7299D-F4DB-4328-8944-9D39289F49C7}"/>
    <cellStyle name="Currency 2 2 2 4 8 2" xfId="23391" xr:uid="{77EDB145-54D4-4ADC-9290-C9E68B1DBB60}"/>
    <cellStyle name="Currency 2 2 2 4 8 2 2" xfId="54215" xr:uid="{CC840012-CEEC-4D2B-8B49-BBB9ED310A0D}"/>
    <cellStyle name="Currency 2 2 2 4 8 3" xfId="38805" xr:uid="{38FE38EA-79F9-4D05-81F6-D6AD08A291BB}"/>
    <cellStyle name="Currency 2 2 2 4 9" xfId="7771" xr:uid="{01834174-1E23-4E8A-8041-FFDFB5B1C7A3}"/>
    <cellStyle name="Currency 2 2 2 4 9 2" xfId="23182" xr:uid="{7AC1D4EF-5F81-4FCC-98F9-99B6F6DD9034}"/>
    <cellStyle name="Currency 2 2 2 4 9 2 2" xfId="54006" xr:uid="{EC73FA01-19C5-4A80-B6DE-F4E08E8B42C7}"/>
    <cellStyle name="Currency 2 2 2 4 9 3" xfId="38596" xr:uid="{0E0D67A2-1F30-4A0A-BC8B-AC4CD3E14E23}"/>
    <cellStyle name="Currency 2 2 2 5" xfId="546" xr:uid="{D887AA11-A856-410B-A47F-DCD333D5A214}"/>
    <cellStyle name="Currency 2 2 2 5 2" xfId="1179" xr:uid="{4E7FC439-11E3-4E96-BF19-430207CB4D0F}"/>
    <cellStyle name="Currency 2 2 2 5 2 2" xfId="3078" xr:uid="{51C40407-8EA0-4D5B-9FC2-B5428A1D5F0A}"/>
    <cellStyle name="Currency 2 2 2 5 2 2 2" xfId="6881" xr:uid="{EF6D497F-22B9-4C25-B5B4-6F65B9C67652}"/>
    <cellStyle name="Currency 2 2 2 5 2 2 2 2" xfId="14692" xr:uid="{0EF51F72-D462-441A-9B91-9F4CF7B2035E}"/>
    <cellStyle name="Currency 2 2 2 5 2 2 2 2 2" xfId="30103" xr:uid="{B0BE1B01-2562-49C2-B453-2AF810B9C938}"/>
    <cellStyle name="Currency 2 2 2 5 2 2 2 2 2 2" xfId="60927" xr:uid="{AEE7490A-EC10-4D26-B91B-A238A5B6FA7F}"/>
    <cellStyle name="Currency 2 2 2 5 2 2 2 2 3" xfId="45517" xr:uid="{28E2F665-892E-47B5-98E8-DA1C867FBB49}"/>
    <cellStyle name="Currency 2 2 2 5 2 2 2 3" xfId="22294" xr:uid="{D8C8B9DD-0F58-4B17-A6A2-7D562BF14718}"/>
    <cellStyle name="Currency 2 2 2 5 2 2 2 3 2" xfId="53118" xr:uid="{CB59F4B0-B1E4-4824-8A56-3CFC22BDF830}"/>
    <cellStyle name="Currency 2 2 2 5 2 2 2 4" xfId="37708" xr:uid="{CB424D2C-F43A-4711-A7F1-A6ED5B5A04ED}"/>
    <cellStyle name="Currency 2 2 2 5 2 2 3" xfId="10889" xr:uid="{700E9A4E-F949-43C3-9B80-C05D6AE7EBCF}"/>
    <cellStyle name="Currency 2 2 2 5 2 2 3 2" xfId="26300" xr:uid="{04D01C82-6977-410A-A3D6-9332377E61B2}"/>
    <cellStyle name="Currency 2 2 2 5 2 2 3 2 2" xfId="57124" xr:uid="{A8ED6888-2307-401A-BBAE-CF04A6292146}"/>
    <cellStyle name="Currency 2 2 2 5 2 2 3 3" xfId="41714" xr:uid="{93A2090B-DECF-469B-9163-E1A98D9BA955}"/>
    <cellStyle name="Currency 2 2 2 5 2 2 4" xfId="18491" xr:uid="{E4E9438C-0F0A-4903-B3D9-68A7AEA9533B}"/>
    <cellStyle name="Currency 2 2 2 5 2 2 4 2" xfId="49315" xr:uid="{E4D1DCB9-5872-41F4-A42E-9D7EA79CD6FF}"/>
    <cellStyle name="Currency 2 2 2 5 2 2 5" xfId="33905" xr:uid="{D15A4C29-8F56-433F-A7DA-8BDC873A1A2A}"/>
    <cellStyle name="Currency 2 2 2 5 2 3" xfId="4982" xr:uid="{22232070-CE0A-4B71-B4D1-CE63DB4219A0}"/>
    <cellStyle name="Currency 2 2 2 5 2 3 2" xfId="12793" xr:uid="{2C06F175-FFF6-4A3D-B6AF-3CDE654B54C0}"/>
    <cellStyle name="Currency 2 2 2 5 2 3 2 2" xfId="28204" xr:uid="{C91C12C9-A22E-46CF-BD89-F8A71C16B3BA}"/>
    <cellStyle name="Currency 2 2 2 5 2 3 2 2 2" xfId="59028" xr:uid="{787BCE6C-02FF-408A-BA1C-DE5AFDA5D053}"/>
    <cellStyle name="Currency 2 2 2 5 2 3 2 3" xfId="43618" xr:uid="{4FD4005E-5D95-4BE0-82D2-DF7C9E98BAC9}"/>
    <cellStyle name="Currency 2 2 2 5 2 3 3" xfId="20395" xr:uid="{AF4255AD-97E5-472B-83E6-A437C0FE1817}"/>
    <cellStyle name="Currency 2 2 2 5 2 3 3 2" xfId="51219" xr:uid="{2A33E212-46FD-40FE-AA1A-BA716C8CFACB}"/>
    <cellStyle name="Currency 2 2 2 5 2 3 4" xfId="35809" xr:uid="{9CA14963-7DB9-49CC-9233-7D8E8754536F}"/>
    <cellStyle name="Currency 2 2 2 5 2 4" xfId="8990" xr:uid="{54053522-7703-4DF5-A60D-9D271040C2A2}"/>
    <cellStyle name="Currency 2 2 2 5 2 4 2" xfId="24401" xr:uid="{17CA739B-A8AF-41A7-84F5-6863D888AAB0}"/>
    <cellStyle name="Currency 2 2 2 5 2 4 2 2" xfId="55225" xr:uid="{5BBC3338-03EC-4807-9941-F1A731914D8F}"/>
    <cellStyle name="Currency 2 2 2 5 2 4 3" xfId="39815" xr:uid="{832D5A94-9D1E-467D-9349-64BD5AD4C5C4}"/>
    <cellStyle name="Currency 2 2 2 5 2 5" xfId="16592" xr:uid="{E3C22E4E-07EC-4E86-BBE3-2EAD6B237831}"/>
    <cellStyle name="Currency 2 2 2 5 2 5 2" xfId="47416" xr:uid="{B8311C68-269D-40D1-AA30-96C7E90F8571}"/>
    <cellStyle name="Currency 2 2 2 5 2 6" xfId="32006" xr:uid="{CBD0064B-123D-4542-B3DD-68CD584ABA35}"/>
    <cellStyle name="Currency 2 2 2 5 3" xfId="1812" xr:uid="{ED0EF132-3A26-4FB1-892F-ACAFB83E5E28}"/>
    <cellStyle name="Currency 2 2 2 5 3 2" xfId="3711" xr:uid="{152AD26B-10C2-44B0-AFE7-6AF32BAAB27E}"/>
    <cellStyle name="Currency 2 2 2 5 3 2 2" xfId="7514" xr:uid="{8ADC5B55-F136-4C2E-B038-69E0E4DE2278}"/>
    <cellStyle name="Currency 2 2 2 5 3 2 2 2" xfId="15325" xr:uid="{B90D21C1-99B1-4AEB-9F68-7943EEF530C1}"/>
    <cellStyle name="Currency 2 2 2 5 3 2 2 2 2" xfId="30736" xr:uid="{0916DD1D-AF38-43CA-BD06-648EC1EF53A4}"/>
    <cellStyle name="Currency 2 2 2 5 3 2 2 2 2 2" xfId="61560" xr:uid="{E6B61067-08DE-4597-AD45-E753CE2EA8CE}"/>
    <cellStyle name="Currency 2 2 2 5 3 2 2 2 3" xfId="46150" xr:uid="{15D5DB68-8F4F-4A00-A230-4FC9162D805C}"/>
    <cellStyle name="Currency 2 2 2 5 3 2 2 3" xfId="22927" xr:uid="{BAD7E8B0-C7BC-449A-B303-2EFBFA0910DB}"/>
    <cellStyle name="Currency 2 2 2 5 3 2 2 3 2" xfId="53751" xr:uid="{CA809B87-5313-4BFF-A59A-A7F0B752B3D0}"/>
    <cellStyle name="Currency 2 2 2 5 3 2 2 4" xfId="38341" xr:uid="{1CAC8203-B6C9-47DE-BD69-5A4D88067881}"/>
    <cellStyle name="Currency 2 2 2 5 3 2 3" xfId="11522" xr:uid="{AE480602-0263-4DA4-83D3-F249BEC3E58A}"/>
    <cellStyle name="Currency 2 2 2 5 3 2 3 2" xfId="26933" xr:uid="{101A368D-A4A7-4D78-8235-85D8DB0208E8}"/>
    <cellStyle name="Currency 2 2 2 5 3 2 3 2 2" xfId="57757" xr:uid="{D969206B-00F5-48FB-AECF-0B21255876E9}"/>
    <cellStyle name="Currency 2 2 2 5 3 2 3 3" xfId="42347" xr:uid="{210544D0-0022-4BE6-B091-986F59764289}"/>
    <cellStyle name="Currency 2 2 2 5 3 2 4" xfId="19124" xr:uid="{B5EE9CC3-E86F-42B0-9F32-7FEFF62A5F5D}"/>
    <cellStyle name="Currency 2 2 2 5 3 2 4 2" xfId="49948" xr:uid="{67499614-DC66-4521-85C1-4332DDB9EBC3}"/>
    <cellStyle name="Currency 2 2 2 5 3 2 5" xfId="34538" xr:uid="{1816BC22-834F-40C7-A889-D94E21E43A54}"/>
    <cellStyle name="Currency 2 2 2 5 3 3" xfId="5615" xr:uid="{08F7004F-4D57-4614-AA78-69B796EA2EFB}"/>
    <cellStyle name="Currency 2 2 2 5 3 3 2" xfId="13426" xr:uid="{A3E66960-765B-4811-9432-5A681C6A678B}"/>
    <cellStyle name="Currency 2 2 2 5 3 3 2 2" xfId="28837" xr:uid="{E48E88C3-3B40-436E-ADD1-977E6EDCCF75}"/>
    <cellStyle name="Currency 2 2 2 5 3 3 2 2 2" xfId="59661" xr:uid="{2A5A487C-5E69-4634-8F67-AB4D0E9E9F6F}"/>
    <cellStyle name="Currency 2 2 2 5 3 3 2 3" xfId="44251" xr:uid="{30BAB80D-46CB-483E-A129-D77E996C356C}"/>
    <cellStyle name="Currency 2 2 2 5 3 3 3" xfId="21028" xr:uid="{07CAB161-2CF7-4A68-BE86-E6B0B7DA0E7C}"/>
    <cellStyle name="Currency 2 2 2 5 3 3 3 2" xfId="51852" xr:uid="{618535C3-2532-4CFF-BE88-C0488C0C226E}"/>
    <cellStyle name="Currency 2 2 2 5 3 3 4" xfId="36442" xr:uid="{E4FB4D32-62CD-40F6-BE11-996CDAF4BE82}"/>
    <cellStyle name="Currency 2 2 2 5 3 4" xfId="9623" xr:uid="{ED1E2E87-3CC4-4975-BB99-396A429E39A6}"/>
    <cellStyle name="Currency 2 2 2 5 3 4 2" xfId="25034" xr:uid="{37C48E0C-E8C4-404D-B1F2-78375D057814}"/>
    <cellStyle name="Currency 2 2 2 5 3 4 2 2" xfId="55858" xr:uid="{B1A601D2-905F-429E-9D36-D2B80D8EFD50}"/>
    <cellStyle name="Currency 2 2 2 5 3 4 3" xfId="40448" xr:uid="{A41416F8-495D-44D0-BBB1-AE6C214702CB}"/>
    <cellStyle name="Currency 2 2 2 5 3 5" xfId="17225" xr:uid="{A5916E7E-414E-43A1-82BE-37C21D531F66}"/>
    <cellStyle name="Currency 2 2 2 5 3 5 2" xfId="48049" xr:uid="{AC33DA8B-8335-4676-BF18-0FA11B6605F1}"/>
    <cellStyle name="Currency 2 2 2 5 3 6" xfId="32639" xr:uid="{83E63252-B64B-46B0-A6E6-C0F8EBEA3FEA}"/>
    <cellStyle name="Currency 2 2 2 5 4" xfId="2445" xr:uid="{CDC6ECA4-7DE5-42A2-B9D1-B0590A972C08}"/>
    <cellStyle name="Currency 2 2 2 5 4 2" xfId="6248" xr:uid="{37FF3D8F-2881-43B4-B8EA-01CFA1AB7DC8}"/>
    <cellStyle name="Currency 2 2 2 5 4 2 2" xfId="14059" xr:uid="{622AE783-842B-43FF-B864-E8676777BF3C}"/>
    <cellStyle name="Currency 2 2 2 5 4 2 2 2" xfId="29470" xr:uid="{F544BCF6-F7CC-4301-8364-B736267637E5}"/>
    <cellStyle name="Currency 2 2 2 5 4 2 2 2 2" xfId="60294" xr:uid="{01B16BF1-4275-4AD0-92A3-0A3D02E2E17D}"/>
    <cellStyle name="Currency 2 2 2 5 4 2 2 3" xfId="44884" xr:uid="{6DD641DF-E060-4537-94BC-88AB252B19BE}"/>
    <cellStyle name="Currency 2 2 2 5 4 2 3" xfId="21661" xr:uid="{5963F00F-2825-4E45-B531-42A8CB395B5F}"/>
    <cellStyle name="Currency 2 2 2 5 4 2 3 2" xfId="52485" xr:uid="{7D0FA4EC-FF87-42B8-850D-1EA151756627}"/>
    <cellStyle name="Currency 2 2 2 5 4 2 4" xfId="37075" xr:uid="{45A9BA7A-2809-4097-9BB6-04271CFD2759}"/>
    <cellStyle name="Currency 2 2 2 5 4 3" xfId="10256" xr:uid="{BF6CBF36-514B-4811-BB5F-482F69EAD046}"/>
    <cellStyle name="Currency 2 2 2 5 4 3 2" xfId="25667" xr:uid="{255CBE89-5B4B-4D1B-B178-7AE7D5625F1A}"/>
    <cellStyle name="Currency 2 2 2 5 4 3 2 2" xfId="56491" xr:uid="{BF062281-DE0F-498A-8CCA-D35F3674A08E}"/>
    <cellStyle name="Currency 2 2 2 5 4 3 3" xfId="41081" xr:uid="{127CAF6D-75D4-4C37-8BDA-F465C7E9166E}"/>
    <cellStyle name="Currency 2 2 2 5 4 4" xfId="17858" xr:uid="{FE989C73-41ED-4947-8456-01D5188E291B}"/>
    <cellStyle name="Currency 2 2 2 5 4 4 2" xfId="48682" xr:uid="{AFCF249F-3503-452B-BD7C-5C272F15F8B3}"/>
    <cellStyle name="Currency 2 2 2 5 4 5" xfId="33272" xr:uid="{2846BBC5-DDE9-40F8-BA3E-5C6CDE63ED99}"/>
    <cellStyle name="Currency 2 2 2 5 5" xfId="4349" xr:uid="{95AA6B6C-374C-49BC-B499-683248B37A2A}"/>
    <cellStyle name="Currency 2 2 2 5 5 2" xfId="12160" xr:uid="{36D3E99D-07E4-43AC-9608-94B04ACCE9E5}"/>
    <cellStyle name="Currency 2 2 2 5 5 2 2" xfId="27571" xr:uid="{68723FDC-945D-4B4A-951D-083BADB0CB04}"/>
    <cellStyle name="Currency 2 2 2 5 5 2 2 2" xfId="58395" xr:uid="{AAE3113B-167C-43B1-BDB6-054B984AB870}"/>
    <cellStyle name="Currency 2 2 2 5 5 2 3" xfId="42985" xr:uid="{BD4CE76E-3B62-4865-8212-F64406DC467F}"/>
    <cellStyle name="Currency 2 2 2 5 5 3" xfId="19762" xr:uid="{4766496C-8723-4A1C-8FCA-42EAF4E1187A}"/>
    <cellStyle name="Currency 2 2 2 5 5 3 2" xfId="50586" xr:uid="{21453434-0DF1-4771-8583-E01BCB457F11}"/>
    <cellStyle name="Currency 2 2 2 5 5 4" xfId="35176" xr:uid="{112AFF9B-221C-4AFD-B4D8-EF7C2ADA57B1}"/>
    <cellStyle name="Currency 2 2 2 5 6" xfId="8357" xr:uid="{E1E17B59-72A3-4979-BD2F-5E16F8803310}"/>
    <cellStyle name="Currency 2 2 2 5 6 2" xfId="23768" xr:uid="{1DF6BF9D-0942-4714-8853-F5BAC1B1F614}"/>
    <cellStyle name="Currency 2 2 2 5 6 2 2" xfId="54592" xr:uid="{0CEE143D-24BD-4541-B03A-0C44A30D1E21}"/>
    <cellStyle name="Currency 2 2 2 5 6 3" xfId="39182" xr:uid="{42A31193-3704-4835-9A65-FEAFFB53A2D9}"/>
    <cellStyle name="Currency 2 2 2 5 7" xfId="15959" xr:uid="{9558FA47-5442-42EB-85F7-FEEE777A1815}"/>
    <cellStyle name="Currency 2 2 2 5 7 2" xfId="46783" xr:uid="{B150E00B-247A-4AB2-A612-BB9DF7DA1FA8}"/>
    <cellStyle name="Currency 2 2 2 5 8" xfId="31373" xr:uid="{BF0046EF-9EAA-4E36-9318-BADFFEF84114}"/>
    <cellStyle name="Currency 2 2 2 6" xfId="337" xr:uid="{758CAFD3-0844-4701-9EBF-37597AF426E5}"/>
    <cellStyle name="Currency 2 2 2 6 2" xfId="970" xr:uid="{2EE3FCF0-C7E2-43DA-9468-6F7EBBC656DF}"/>
    <cellStyle name="Currency 2 2 2 6 2 2" xfId="2869" xr:uid="{DCD43597-B3B4-4B0F-B1F3-170268B05391}"/>
    <cellStyle name="Currency 2 2 2 6 2 2 2" xfId="6672" xr:uid="{9EA96718-CE52-47C5-99F5-BB511D96C932}"/>
    <cellStyle name="Currency 2 2 2 6 2 2 2 2" xfId="14483" xr:uid="{88E50AF1-3375-41C2-976E-C64A2C7FBF4D}"/>
    <cellStyle name="Currency 2 2 2 6 2 2 2 2 2" xfId="29894" xr:uid="{C7361074-AFFD-40E3-A4E5-8C168DE79DA2}"/>
    <cellStyle name="Currency 2 2 2 6 2 2 2 2 2 2" xfId="60718" xr:uid="{F6DBA9A0-D48F-4700-A6CB-A1D15CC3CD07}"/>
    <cellStyle name="Currency 2 2 2 6 2 2 2 2 3" xfId="45308" xr:uid="{5496C1B8-56C9-495C-9210-9E66DB6DC5E6}"/>
    <cellStyle name="Currency 2 2 2 6 2 2 2 3" xfId="22085" xr:uid="{65256C28-E7D2-443F-9309-89C91844ECAF}"/>
    <cellStyle name="Currency 2 2 2 6 2 2 2 3 2" xfId="52909" xr:uid="{69ABB920-72EF-4169-8B59-590405F7F9D3}"/>
    <cellStyle name="Currency 2 2 2 6 2 2 2 4" xfId="37499" xr:uid="{60BD9EB2-68ED-4EC2-809B-D643EED187FB}"/>
    <cellStyle name="Currency 2 2 2 6 2 2 3" xfId="10680" xr:uid="{2657AB1B-7AE9-4911-90F5-5443149E7597}"/>
    <cellStyle name="Currency 2 2 2 6 2 2 3 2" xfId="26091" xr:uid="{E84722A8-409B-477B-A5F4-8AD3A5B4857A}"/>
    <cellStyle name="Currency 2 2 2 6 2 2 3 2 2" xfId="56915" xr:uid="{977FF571-B29E-4ECB-ABC1-EFB6BE613853}"/>
    <cellStyle name="Currency 2 2 2 6 2 2 3 3" xfId="41505" xr:uid="{0D1EDA0C-7D6B-4FA6-B101-D4BE8BB61D64}"/>
    <cellStyle name="Currency 2 2 2 6 2 2 4" xfId="18282" xr:uid="{9E7C11D7-8A32-487E-9400-93792E6685CF}"/>
    <cellStyle name="Currency 2 2 2 6 2 2 4 2" xfId="49106" xr:uid="{AD99CBF0-EC2D-44D7-AE52-10BEF7771631}"/>
    <cellStyle name="Currency 2 2 2 6 2 2 5" xfId="33696" xr:uid="{F85DA690-2868-4320-BED9-6CCB1167D721}"/>
    <cellStyle name="Currency 2 2 2 6 2 3" xfId="4773" xr:uid="{ACE1297A-BDE7-4A9B-A853-7D57F7ECF4E1}"/>
    <cellStyle name="Currency 2 2 2 6 2 3 2" xfId="12584" xr:uid="{C8118A34-9B8B-4971-AB6D-12B49CD0A582}"/>
    <cellStyle name="Currency 2 2 2 6 2 3 2 2" xfId="27995" xr:uid="{F8E861ED-AFA6-4C83-A9F3-225D4E9B14A9}"/>
    <cellStyle name="Currency 2 2 2 6 2 3 2 2 2" xfId="58819" xr:uid="{61EA9FC9-45C9-4FE0-B64D-0B131A908215}"/>
    <cellStyle name="Currency 2 2 2 6 2 3 2 3" xfId="43409" xr:uid="{43FE220A-78D8-4FBF-89C7-93E4F547BC00}"/>
    <cellStyle name="Currency 2 2 2 6 2 3 3" xfId="20186" xr:uid="{209CAF4F-C5D9-4E50-BFDF-8628CD16B681}"/>
    <cellStyle name="Currency 2 2 2 6 2 3 3 2" xfId="51010" xr:uid="{0E99AB92-19D6-4780-89FD-03F9FA73DF27}"/>
    <cellStyle name="Currency 2 2 2 6 2 3 4" xfId="35600" xr:uid="{60493BE7-7DDE-4E96-ADB1-E11210880802}"/>
    <cellStyle name="Currency 2 2 2 6 2 4" xfId="8781" xr:uid="{EA4035DE-7B4D-4A21-86A8-7A684BDFFED0}"/>
    <cellStyle name="Currency 2 2 2 6 2 4 2" xfId="24192" xr:uid="{9431F01F-A844-4484-AC96-B5E1C7495495}"/>
    <cellStyle name="Currency 2 2 2 6 2 4 2 2" xfId="55016" xr:uid="{25B57451-578F-4863-8328-36656A9E58A4}"/>
    <cellStyle name="Currency 2 2 2 6 2 4 3" xfId="39606" xr:uid="{4E7578AC-0802-41D2-A904-E6FD251E26E9}"/>
    <cellStyle name="Currency 2 2 2 6 2 5" xfId="16383" xr:uid="{05A9F565-A420-4287-BE18-CC5858A1453C}"/>
    <cellStyle name="Currency 2 2 2 6 2 5 2" xfId="47207" xr:uid="{4315ED0C-9A5A-4A2E-A188-96753EC587DC}"/>
    <cellStyle name="Currency 2 2 2 6 2 6" xfId="31797" xr:uid="{8A4CACD9-81C1-41BB-9B2A-E25A994BE304}"/>
    <cellStyle name="Currency 2 2 2 6 3" xfId="1603" xr:uid="{40D9A84C-B116-443D-92EB-929651D53E10}"/>
    <cellStyle name="Currency 2 2 2 6 3 2" xfId="3502" xr:uid="{AACDE8CD-E897-4982-9EBD-E6674341C0DD}"/>
    <cellStyle name="Currency 2 2 2 6 3 2 2" xfId="7305" xr:uid="{8BE3FCE8-95DB-42E8-9C2F-292E815E99CF}"/>
    <cellStyle name="Currency 2 2 2 6 3 2 2 2" xfId="15116" xr:uid="{B4C343FF-050F-4729-AFFC-CC7092E0DA5A}"/>
    <cellStyle name="Currency 2 2 2 6 3 2 2 2 2" xfId="30527" xr:uid="{5F211FE9-90FF-4B8F-AB45-84C6204B8387}"/>
    <cellStyle name="Currency 2 2 2 6 3 2 2 2 2 2" xfId="61351" xr:uid="{613B2ADE-6CCB-41B4-89CD-861BA817E01F}"/>
    <cellStyle name="Currency 2 2 2 6 3 2 2 2 3" xfId="45941" xr:uid="{166B08E0-68E6-481C-B79F-A14A4568E067}"/>
    <cellStyle name="Currency 2 2 2 6 3 2 2 3" xfId="22718" xr:uid="{2938B8F8-4164-4E72-AEEF-391704AD9161}"/>
    <cellStyle name="Currency 2 2 2 6 3 2 2 3 2" xfId="53542" xr:uid="{196239A2-70F4-4385-9EE2-E6541D9F65EC}"/>
    <cellStyle name="Currency 2 2 2 6 3 2 2 4" xfId="38132" xr:uid="{B8591A87-28D9-412F-A9D2-850A197859AE}"/>
    <cellStyle name="Currency 2 2 2 6 3 2 3" xfId="11313" xr:uid="{458CC400-7B67-47CF-8923-D18F72D11533}"/>
    <cellStyle name="Currency 2 2 2 6 3 2 3 2" xfId="26724" xr:uid="{3D42985B-CD15-43C1-9302-40B9AAAE6B75}"/>
    <cellStyle name="Currency 2 2 2 6 3 2 3 2 2" xfId="57548" xr:uid="{DF01BF3A-08B2-44F9-9559-AFAC07938D92}"/>
    <cellStyle name="Currency 2 2 2 6 3 2 3 3" xfId="42138" xr:uid="{78FA9C46-DBB2-4B42-AB2F-0C8084C1C437}"/>
    <cellStyle name="Currency 2 2 2 6 3 2 4" xfId="18915" xr:uid="{69C7D1B4-AFDD-4631-9E2B-B7DE261B6B0A}"/>
    <cellStyle name="Currency 2 2 2 6 3 2 4 2" xfId="49739" xr:uid="{78AC2201-32FC-4DAA-9EEB-43A1851FB14B}"/>
    <cellStyle name="Currency 2 2 2 6 3 2 5" xfId="34329" xr:uid="{266C48B4-1E3E-408B-9A2C-9AD2B4C1F596}"/>
    <cellStyle name="Currency 2 2 2 6 3 3" xfId="5406" xr:uid="{B29245F0-9735-43F6-8FD5-D2CB48F57AF8}"/>
    <cellStyle name="Currency 2 2 2 6 3 3 2" xfId="13217" xr:uid="{D4935FA9-281F-4995-82DE-26C824DCDA13}"/>
    <cellStyle name="Currency 2 2 2 6 3 3 2 2" xfId="28628" xr:uid="{A036EB7C-1DA0-4879-8898-993C25378E4A}"/>
    <cellStyle name="Currency 2 2 2 6 3 3 2 2 2" xfId="59452" xr:uid="{43241F60-5864-48D9-A8AA-2A1AB4B1EF6A}"/>
    <cellStyle name="Currency 2 2 2 6 3 3 2 3" xfId="44042" xr:uid="{45C03DD1-EDDF-434A-B46F-B26E75B020DA}"/>
    <cellStyle name="Currency 2 2 2 6 3 3 3" xfId="20819" xr:uid="{EA965A7A-1025-4372-8DF4-C6717EC74C9F}"/>
    <cellStyle name="Currency 2 2 2 6 3 3 3 2" xfId="51643" xr:uid="{847559B9-D0F9-4D31-8B75-39B9101D6E70}"/>
    <cellStyle name="Currency 2 2 2 6 3 3 4" xfId="36233" xr:uid="{B7A7F9CE-3BAD-4C1D-91FA-A37BC4397DBC}"/>
    <cellStyle name="Currency 2 2 2 6 3 4" xfId="9414" xr:uid="{AC1F6A62-D201-442E-A693-8A465B8F6605}"/>
    <cellStyle name="Currency 2 2 2 6 3 4 2" xfId="24825" xr:uid="{2C88B59D-A0B5-4C74-9073-B7F8670EBD0A}"/>
    <cellStyle name="Currency 2 2 2 6 3 4 2 2" xfId="55649" xr:uid="{16538848-19FF-44E0-B175-38351AA5060A}"/>
    <cellStyle name="Currency 2 2 2 6 3 4 3" xfId="40239" xr:uid="{0B22BD8A-7B54-42D8-807E-C5B4EB800893}"/>
    <cellStyle name="Currency 2 2 2 6 3 5" xfId="17016" xr:uid="{7318F1F6-49B8-4546-81A9-FABDF3336ED8}"/>
    <cellStyle name="Currency 2 2 2 6 3 5 2" xfId="47840" xr:uid="{5D405A76-5421-4E88-8BA7-D6515D8A9CB3}"/>
    <cellStyle name="Currency 2 2 2 6 3 6" xfId="32430" xr:uid="{4021324A-FECE-43C1-8707-A54874D865D8}"/>
    <cellStyle name="Currency 2 2 2 6 4" xfId="2236" xr:uid="{86B443F8-3164-4091-AC98-16BB820BABED}"/>
    <cellStyle name="Currency 2 2 2 6 4 2" xfId="6039" xr:uid="{BE940772-1DD6-42B4-A40D-7E43FF18ABBC}"/>
    <cellStyle name="Currency 2 2 2 6 4 2 2" xfId="13850" xr:uid="{FAE0E101-1AD6-4104-AE3D-FD672C33E5E8}"/>
    <cellStyle name="Currency 2 2 2 6 4 2 2 2" xfId="29261" xr:uid="{5A751956-504E-4AB7-A844-98B5FE0F037A}"/>
    <cellStyle name="Currency 2 2 2 6 4 2 2 2 2" xfId="60085" xr:uid="{9AD7367C-C9EA-48DD-BEA5-8ECD7454415B}"/>
    <cellStyle name="Currency 2 2 2 6 4 2 2 3" xfId="44675" xr:uid="{50EA6ACA-835C-4947-9615-1B2AEFA73D4B}"/>
    <cellStyle name="Currency 2 2 2 6 4 2 3" xfId="21452" xr:uid="{CA143E48-F4C5-4E38-9FD7-573082F70159}"/>
    <cellStyle name="Currency 2 2 2 6 4 2 3 2" xfId="52276" xr:uid="{B0C09FD9-F198-44B3-BFBD-A573DE57CBA8}"/>
    <cellStyle name="Currency 2 2 2 6 4 2 4" xfId="36866" xr:uid="{FEA90BF6-B80F-4FE0-971A-D1540FDC422A}"/>
    <cellStyle name="Currency 2 2 2 6 4 3" xfId="10047" xr:uid="{DC732684-37EF-4D5F-AB65-E788C9D59E81}"/>
    <cellStyle name="Currency 2 2 2 6 4 3 2" xfId="25458" xr:uid="{E156112B-91A1-4802-8048-1E204DC580A8}"/>
    <cellStyle name="Currency 2 2 2 6 4 3 2 2" xfId="56282" xr:uid="{4DEFAC32-AEC4-44F4-9E28-95C9141E23AE}"/>
    <cellStyle name="Currency 2 2 2 6 4 3 3" xfId="40872" xr:uid="{9AD32381-5D04-496E-B30D-A195E388D1C0}"/>
    <cellStyle name="Currency 2 2 2 6 4 4" xfId="17649" xr:uid="{CC8CEDD5-37D2-4907-8A36-79F065FA24CD}"/>
    <cellStyle name="Currency 2 2 2 6 4 4 2" xfId="48473" xr:uid="{AA28817D-33CC-4113-B9F7-FD1D7D3604AF}"/>
    <cellStyle name="Currency 2 2 2 6 4 5" xfId="33063" xr:uid="{28B3C32A-1DEB-43EF-9FF5-335E102E84EC}"/>
    <cellStyle name="Currency 2 2 2 6 5" xfId="4140" xr:uid="{C16A3245-2A69-4E3F-8415-EDECE25DDC55}"/>
    <cellStyle name="Currency 2 2 2 6 5 2" xfId="11951" xr:uid="{0C0F9727-E3DB-48DC-8D70-AF9819E27152}"/>
    <cellStyle name="Currency 2 2 2 6 5 2 2" xfId="27362" xr:uid="{39EEF975-DA20-49C7-B90F-C223BA58F1B2}"/>
    <cellStyle name="Currency 2 2 2 6 5 2 2 2" xfId="58186" xr:uid="{8BCF747B-A36C-4662-978F-71BE6EFADEF3}"/>
    <cellStyle name="Currency 2 2 2 6 5 2 3" xfId="42776" xr:uid="{FF057E05-F3E2-4F80-9564-6A18CBA9AD40}"/>
    <cellStyle name="Currency 2 2 2 6 5 3" xfId="19553" xr:uid="{89C98448-084F-444F-9456-E6BB79487126}"/>
    <cellStyle name="Currency 2 2 2 6 5 3 2" xfId="50377" xr:uid="{A91E49AD-AB3F-427D-ACE4-617924177CAA}"/>
    <cellStyle name="Currency 2 2 2 6 5 4" xfId="34967" xr:uid="{A1DEB820-86A7-49CC-A0F3-293B7A98130E}"/>
    <cellStyle name="Currency 2 2 2 6 6" xfId="8148" xr:uid="{58ED1955-A9C3-495D-AC68-71B5FBC217C8}"/>
    <cellStyle name="Currency 2 2 2 6 6 2" xfId="23559" xr:uid="{3EC4BBE6-5A2E-4B0F-AD2D-D13900F1AA7D}"/>
    <cellStyle name="Currency 2 2 2 6 6 2 2" xfId="54383" xr:uid="{5ABD6F48-379C-4DAB-B2E4-529E4DB7B02A}"/>
    <cellStyle name="Currency 2 2 2 6 6 3" xfId="38973" xr:uid="{24FD064B-4D2D-4B58-8030-7E7475F929EB}"/>
    <cellStyle name="Currency 2 2 2 6 7" xfId="15750" xr:uid="{CDE716E9-F03E-4886-8133-D587C208D11F}"/>
    <cellStyle name="Currency 2 2 2 6 7 2" xfId="46574" xr:uid="{866FEBB6-DDDA-47F2-9106-F5C6EB21CEF5}"/>
    <cellStyle name="Currency 2 2 2 6 8" xfId="31164" xr:uid="{2BC73B59-D386-4C24-84D9-575AE090AA27}"/>
    <cellStyle name="Currency 2 2 2 7" xfId="757" xr:uid="{9DA28E1E-B1E3-4E0F-BEC5-4A1ABAACABD8}"/>
    <cellStyle name="Currency 2 2 2 7 2" xfId="2656" xr:uid="{6D7B703D-E55C-414C-9C02-8DEC7B6DFF9F}"/>
    <cellStyle name="Currency 2 2 2 7 2 2" xfId="6459" xr:uid="{269C06E9-3CC5-4BEB-A621-932BA52E7ACC}"/>
    <cellStyle name="Currency 2 2 2 7 2 2 2" xfId="14270" xr:uid="{C51BEFBE-B3A3-4BCC-9EF6-2C7C2DC8A110}"/>
    <cellStyle name="Currency 2 2 2 7 2 2 2 2" xfId="29681" xr:uid="{F2E0BA3D-DA5E-4C12-B42D-E1312486EFD9}"/>
    <cellStyle name="Currency 2 2 2 7 2 2 2 2 2" xfId="60505" xr:uid="{32529620-40D2-4991-8C44-0DAE50377B0C}"/>
    <cellStyle name="Currency 2 2 2 7 2 2 2 3" xfId="45095" xr:uid="{401E51AE-7B87-4A3F-8C42-29E07AF224C8}"/>
    <cellStyle name="Currency 2 2 2 7 2 2 3" xfId="21872" xr:uid="{21A0DA50-9AE6-4FF5-9BB8-1E28A0B236F2}"/>
    <cellStyle name="Currency 2 2 2 7 2 2 3 2" xfId="52696" xr:uid="{525E74D5-EF0D-4DEA-B9C7-9698B783FA33}"/>
    <cellStyle name="Currency 2 2 2 7 2 2 4" xfId="37286" xr:uid="{39DAA22A-1378-4C33-A169-9695D9C3B5F1}"/>
    <cellStyle name="Currency 2 2 2 7 2 3" xfId="10467" xr:uid="{A1150A82-F9B0-47CA-A085-5D19A98BDA9A}"/>
    <cellStyle name="Currency 2 2 2 7 2 3 2" xfId="25878" xr:uid="{ABD0AAD7-2A33-4AFA-9041-B0E5777466EA}"/>
    <cellStyle name="Currency 2 2 2 7 2 3 2 2" xfId="56702" xr:uid="{22599656-9D1D-4132-A388-1DB61DA3B684}"/>
    <cellStyle name="Currency 2 2 2 7 2 3 3" xfId="41292" xr:uid="{51B4DD82-AA5A-4E5A-85F5-5F2604A0B146}"/>
    <cellStyle name="Currency 2 2 2 7 2 4" xfId="18069" xr:uid="{0B56C8C1-B440-4874-9870-71C3F4AB7390}"/>
    <cellStyle name="Currency 2 2 2 7 2 4 2" xfId="48893" xr:uid="{46E2BA54-1F12-4389-90A2-0BE10E9D9376}"/>
    <cellStyle name="Currency 2 2 2 7 2 5" xfId="33483" xr:uid="{F20B8E05-C02C-4E20-B692-689ADC24594C}"/>
    <cellStyle name="Currency 2 2 2 7 3" xfId="4560" xr:uid="{14540B10-5EA3-4D03-A34F-DAC60A95A06C}"/>
    <cellStyle name="Currency 2 2 2 7 3 2" xfId="12371" xr:uid="{92EB7724-33F5-4366-8A83-D4BAA0B68E89}"/>
    <cellStyle name="Currency 2 2 2 7 3 2 2" xfId="27782" xr:uid="{048ECBFC-C173-482B-BDE7-8BD7FEE7A06F}"/>
    <cellStyle name="Currency 2 2 2 7 3 2 2 2" xfId="58606" xr:uid="{2DDD979A-1C67-46E9-96DB-D85D75BAD577}"/>
    <cellStyle name="Currency 2 2 2 7 3 2 3" xfId="43196" xr:uid="{D6FFBCE2-7901-4DD7-BD71-F25E8D84421E}"/>
    <cellStyle name="Currency 2 2 2 7 3 3" xfId="19973" xr:uid="{3AEECF47-8D94-46E4-886F-1953E6EE4B5D}"/>
    <cellStyle name="Currency 2 2 2 7 3 3 2" xfId="50797" xr:uid="{FA7EB9CB-0A63-43D0-BE04-448069046467}"/>
    <cellStyle name="Currency 2 2 2 7 3 4" xfId="35387" xr:uid="{61DED156-CCF3-4692-BA6C-0EAC0C96C544}"/>
    <cellStyle name="Currency 2 2 2 7 4" xfId="8568" xr:uid="{0CD95B9D-5567-4530-B704-74D742B68A5C}"/>
    <cellStyle name="Currency 2 2 2 7 4 2" xfId="23979" xr:uid="{FADDFFDD-454E-451D-ACA6-88C9BDC74E90}"/>
    <cellStyle name="Currency 2 2 2 7 4 2 2" xfId="54803" xr:uid="{CAB2C998-9071-429F-B848-78156C5C7300}"/>
    <cellStyle name="Currency 2 2 2 7 4 3" xfId="39393" xr:uid="{7F647C79-0FFC-4FE2-BF39-D1B18A237A34}"/>
    <cellStyle name="Currency 2 2 2 7 5" xfId="16170" xr:uid="{9F857FF4-D220-41A9-B430-664DD0153A04}"/>
    <cellStyle name="Currency 2 2 2 7 5 2" xfId="46994" xr:uid="{E8CE3B8E-BC5F-42D9-8AC3-F6A3F6E6C482}"/>
    <cellStyle name="Currency 2 2 2 7 6" xfId="31584" xr:uid="{056352DD-2C91-4C22-ABE1-D7F7149ABA30}"/>
    <cellStyle name="Currency 2 2 2 8" xfId="1390" xr:uid="{82580C2D-E7EC-4DE9-832F-E6D981C66719}"/>
    <cellStyle name="Currency 2 2 2 8 2" xfId="3289" xr:uid="{E61FAA2D-70B5-4706-B509-3747A06A4004}"/>
    <cellStyle name="Currency 2 2 2 8 2 2" xfId="7092" xr:uid="{3C419B58-A4CB-4659-80ED-0929AEFB4081}"/>
    <cellStyle name="Currency 2 2 2 8 2 2 2" xfId="14903" xr:uid="{CF299C18-4DB1-4E7A-B841-F7BC8D98A683}"/>
    <cellStyle name="Currency 2 2 2 8 2 2 2 2" xfId="30314" xr:uid="{7EE242D9-EDA1-4276-9D84-C68C365BD489}"/>
    <cellStyle name="Currency 2 2 2 8 2 2 2 2 2" xfId="61138" xr:uid="{90FEB5F6-5B8B-4464-955F-E92D1FFD2BCB}"/>
    <cellStyle name="Currency 2 2 2 8 2 2 2 3" xfId="45728" xr:uid="{31F5F8F2-61AB-4952-AD34-DD8F9C9EA0C5}"/>
    <cellStyle name="Currency 2 2 2 8 2 2 3" xfId="22505" xr:uid="{F6C01C5B-66E9-4C59-B5AB-237EC20122F3}"/>
    <cellStyle name="Currency 2 2 2 8 2 2 3 2" xfId="53329" xr:uid="{83357009-4C5C-43F1-9D53-721795335537}"/>
    <cellStyle name="Currency 2 2 2 8 2 2 4" xfId="37919" xr:uid="{76F97505-23B8-4B26-966F-9FBA6B5E2CFD}"/>
    <cellStyle name="Currency 2 2 2 8 2 3" xfId="11100" xr:uid="{38139FF2-9918-4FEF-A2A7-A02DA0F07E34}"/>
    <cellStyle name="Currency 2 2 2 8 2 3 2" xfId="26511" xr:uid="{E6C0E19E-463A-499C-B12C-77AA09CE898F}"/>
    <cellStyle name="Currency 2 2 2 8 2 3 2 2" xfId="57335" xr:uid="{AD87D859-563D-456C-B002-51FFFC9F6E55}"/>
    <cellStyle name="Currency 2 2 2 8 2 3 3" xfId="41925" xr:uid="{AE82A518-0C41-444E-BC66-EE7C5D5953D3}"/>
    <cellStyle name="Currency 2 2 2 8 2 4" xfId="18702" xr:uid="{1D685091-BE72-4067-9247-5961DC7CD01C}"/>
    <cellStyle name="Currency 2 2 2 8 2 4 2" xfId="49526" xr:uid="{7FA9379D-0866-47BE-9B7B-BD4D649AC1B5}"/>
    <cellStyle name="Currency 2 2 2 8 2 5" xfId="34116" xr:uid="{9AE5239E-59D0-4132-90C4-7F016C5DDD7C}"/>
    <cellStyle name="Currency 2 2 2 8 3" xfId="5193" xr:uid="{56756FFD-5557-417C-A96C-41A6FFBF0F41}"/>
    <cellStyle name="Currency 2 2 2 8 3 2" xfId="13004" xr:uid="{7974C25C-7526-460A-AFC0-DB0CE9FE0220}"/>
    <cellStyle name="Currency 2 2 2 8 3 2 2" xfId="28415" xr:uid="{759B2931-4553-47A4-BA62-3B6FF2AD4917}"/>
    <cellStyle name="Currency 2 2 2 8 3 2 2 2" xfId="59239" xr:uid="{39C5E4BB-60B3-4FF6-9E10-0D315743FA84}"/>
    <cellStyle name="Currency 2 2 2 8 3 2 3" xfId="43829" xr:uid="{ADA61B96-DA94-41D4-816B-93F35BFCD8F4}"/>
    <cellStyle name="Currency 2 2 2 8 3 3" xfId="20606" xr:uid="{C9B44FD2-FBB4-49D1-AC26-7336424DD9AB}"/>
    <cellStyle name="Currency 2 2 2 8 3 3 2" xfId="51430" xr:uid="{48AE3CD7-F99B-4C09-BD6C-F6D71D1BDFA3}"/>
    <cellStyle name="Currency 2 2 2 8 3 4" xfId="36020" xr:uid="{26658172-538A-456D-858F-B412314172FF}"/>
    <cellStyle name="Currency 2 2 2 8 4" xfId="9201" xr:uid="{2E358877-158F-4F9C-8BB8-52F451CB50E3}"/>
    <cellStyle name="Currency 2 2 2 8 4 2" xfId="24612" xr:uid="{73D94AD2-43B3-4B36-B0D1-28BFBF8EBB5E}"/>
    <cellStyle name="Currency 2 2 2 8 4 2 2" xfId="55436" xr:uid="{97DFA17E-5144-4304-A622-6E846FE789FE}"/>
    <cellStyle name="Currency 2 2 2 8 4 3" xfId="40026" xr:uid="{A6D1D19E-EC50-4D98-92C6-78A209C54CD8}"/>
    <cellStyle name="Currency 2 2 2 8 5" xfId="16803" xr:uid="{6F8A0EE4-D09E-436B-BD3E-EB5D8ACC8204}"/>
    <cellStyle name="Currency 2 2 2 8 5 2" xfId="47627" xr:uid="{CBC977C9-3905-4306-879B-F3D2BEB2F57E}"/>
    <cellStyle name="Currency 2 2 2 8 6" xfId="32217" xr:uid="{F3E3328E-0545-4EE8-9231-E0C4D4294430}"/>
    <cellStyle name="Currency 2 2 2 9" xfId="2023" xr:uid="{C83B3CE5-7607-4695-91EC-8259C6EBC3C0}"/>
    <cellStyle name="Currency 2 2 2 9 2" xfId="5826" xr:uid="{A0A6E8F5-B773-4375-B701-A7D838FA01F0}"/>
    <cellStyle name="Currency 2 2 2 9 2 2" xfId="13637" xr:uid="{A66D20B0-B876-4CF5-9C24-29887E3F7637}"/>
    <cellStyle name="Currency 2 2 2 9 2 2 2" xfId="29048" xr:uid="{89EAA172-6FE9-4DC6-B00D-2B7A133F0ED5}"/>
    <cellStyle name="Currency 2 2 2 9 2 2 2 2" xfId="59872" xr:uid="{D35FC1D1-2E3A-49E0-9A03-992EE92FAD45}"/>
    <cellStyle name="Currency 2 2 2 9 2 2 3" xfId="44462" xr:uid="{E716D6F5-440D-47EE-8E1B-C0288B4DD860}"/>
    <cellStyle name="Currency 2 2 2 9 2 3" xfId="21239" xr:uid="{279A239D-99D4-44C5-8E72-51CE0ABA4F72}"/>
    <cellStyle name="Currency 2 2 2 9 2 3 2" xfId="52063" xr:uid="{963D3237-585F-4379-AC45-9376E59A1C8E}"/>
    <cellStyle name="Currency 2 2 2 9 2 4" xfId="36653" xr:uid="{7394F0FB-72E2-442A-9D7B-4B3EC480453F}"/>
    <cellStyle name="Currency 2 2 2 9 3" xfId="9834" xr:uid="{62A71D7E-E73D-4E24-9F0D-FA112C23BE07}"/>
    <cellStyle name="Currency 2 2 2 9 3 2" xfId="25245" xr:uid="{4DFDF007-247F-450C-88EE-9B6EB458C0ED}"/>
    <cellStyle name="Currency 2 2 2 9 3 2 2" xfId="56069" xr:uid="{D4CAB028-C3AF-4A37-A30F-5ACF2C80FECF}"/>
    <cellStyle name="Currency 2 2 2 9 3 3" xfId="40659" xr:uid="{4D983EE6-5219-4B19-A120-5ADD16E00BF7}"/>
    <cellStyle name="Currency 2 2 2 9 4" xfId="17436" xr:uid="{8BBE5933-1836-44FF-88A3-711335C551A1}"/>
    <cellStyle name="Currency 2 2 2 9 4 2" xfId="48260" xr:uid="{BF256783-A62D-4AE3-B02E-6FE081508CDF}"/>
    <cellStyle name="Currency 2 2 2 9 5" xfId="32850" xr:uid="{32F15755-C2CF-476F-AB1E-D97DF0DB6FAB}"/>
    <cellStyle name="Currency 2 2 3" xfId="188" xr:uid="{DEF4118D-929E-4D62-95D1-660D32CFCD0F}"/>
    <cellStyle name="Currency 2 2 3 10" xfId="7791" xr:uid="{32EC4FB5-F467-42CC-B6D7-BB623861BA4A}"/>
    <cellStyle name="Currency 2 2 3 10 2" xfId="23202" xr:uid="{EE8BFCE9-88F0-4A7F-A81D-91E0B049DB88}"/>
    <cellStyle name="Currency 2 2 3 10 2 2" xfId="54026" xr:uid="{B599C642-CB34-4297-8AAE-7B0E22326B6A}"/>
    <cellStyle name="Currency 2 2 3 10 3" xfId="38616" xr:uid="{78BA928F-4484-44E1-8720-5C05A6C69066}"/>
    <cellStyle name="Currency 2 2 3 11" xfId="15602" xr:uid="{1CAB779F-1743-4074-856C-7F4032BD377A}"/>
    <cellStyle name="Currency 2 2 3 11 2" xfId="46426" xr:uid="{B7FC1E45-3B04-451D-B92F-7118D9E8A40F}"/>
    <cellStyle name="Currency 2 2 3 12" xfId="31016" xr:uid="{545F9911-D79D-4D9B-B1FD-9FF9931F53CB}"/>
    <cellStyle name="Currency 2 2 3 2" xfId="270" xr:uid="{788784B0-C1B8-4274-A4CE-A98AA3D775F8}"/>
    <cellStyle name="Currency 2 2 3 2 10" xfId="15684" xr:uid="{6B21F776-A0A7-4D71-B6C8-8A788753AA9C}"/>
    <cellStyle name="Currency 2 2 3 2 10 2" xfId="46508" xr:uid="{17EE638A-58A2-4376-82FD-3FC431995FB6}"/>
    <cellStyle name="Currency 2 2 3 2 11" xfId="31098" xr:uid="{5BD19893-CC36-4CB7-8467-68AA1AFB2559}"/>
    <cellStyle name="Currency 2 2 3 2 2" xfId="693" xr:uid="{2A13BC5A-907A-463E-A97A-312E433B1537}"/>
    <cellStyle name="Currency 2 2 3 2 2 2" xfId="1326" xr:uid="{CD96179C-7E0B-4F0A-906B-209E23366813}"/>
    <cellStyle name="Currency 2 2 3 2 2 2 2" xfId="3225" xr:uid="{D18D25AC-B929-4258-A312-15152D9AFDA9}"/>
    <cellStyle name="Currency 2 2 3 2 2 2 2 2" xfId="7028" xr:uid="{741CFC05-FA5E-4249-80C8-8A630F1FF250}"/>
    <cellStyle name="Currency 2 2 3 2 2 2 2 2 2" xfId="14839" xr:uid="{40CFA2D2-3955-47B7-BF86-1D0630472D34}"/>
    <cellStyle name="Currency 2 2 3 2 2 2 2 2 2 2" xfId="30250" xr:uid="{E1AA0664-489F-4F47-9BBD-60002F03AEEB}"/>
    <cellStyle name="Currency 2 2 3 2 2 2 2 2 2 2 2" xfId="61074" xr:uid="{69093FE5-8DBF-4D3B-B016-917688B2A21E}"/>
    <cellStyle name="Currency 2 2 3 2 2 2 2 2 2 3" xfId="45664" xr:uid="{86C2F81B-DFBE-48D5-BE83-788CE368D6BE}"/>
    <cellStyle name="Currency 2 2 3 2 2 2 2 2 3" xfId="22441" xr:uid="{FF3AB9C7-8D30-4465-9CFA-BD77BA0D7FB0}"/>
    <cellStyle name="Currency 2 2 3 2 2 2 2 2 3 2" xfId="53265" xr:uid="{878045E2-6271-4833-AA6C-67CF072E5A1B}"/>
    <cellStyle name="Currency 2 2 3 2 2 2 2 2 4" xfId="37855" xr:uid="{E0CF40D9-9552-4CE4-928A-8D9A0440B880}"/>
    <cellStyle name="Currency 2 2 3 2 2 2 2 3" xfId="11036" xr:uid="{06281563-7834-478A-922F-CC7E6BB0A37F}"/>
    <cellStyle name="Currency 2 2 3 2 2 2 2 3 2" xfId="26447" xr:uid="{EC1EB932-3344-4BFC-AAC1-517D1A3683AA}"/>
    <cellStyle name="Currency 2 2 3 2 2 2 2 3 2 2" xfId="57271" xr:uid="{1C54E425-526F-4A88-8D15-54BC94E02B00}"/>
    <cellStyle name="Currency 2 2 3 2 2 2 2 3 3" xfId="41861" xr:uid="{F9E6C440-8F9F-40CB-BD34-1A5EBD68C1E0}"/>
    <cellStyle name="Currency 2 2 3 2 2 2 2 4" xfId="18638" xr:uid="{3C577A81-A857-40BA-8BE2-087B5BEC4703}"/>
    <cellStyle name="Currency 2 2 3 2 2 2 2 4 2" xfId="49462" xr:uid="{79064C58-A944-439B-9131-F9476D46B522}"/>
    <cellStyle name="Currency 2 2 3 2 2 2 2 5" xfId="34052" xr:uid="{98A8234F-772F-4F7B-8C70-ACD4D28B6AE9}"/>
    <cellStyle name="Currency 2 2 3 2 2 2 3" xfId="5129" xr:uid="{3993EB76-4CBB-4DC7-8E3D-B942513D777C}"/>
    <cellStyle name="Currency 2 2 3 2 2 2 3 2" xfId="12940" xr:uid="{02524397-9F5A-4020-8F32-98BDFF733766}"/>
    <cellStyle name="Currency 2 2 3 2 2 2 3 2 2" xfId="28351" xr:uid="{AB09D253-CF1C-490C-908C-952B31FB6347}"/>
    <cellStyle name="Currency 2 2 3 2 2 2 3 2 2 2" xfId="59175" xr:uid="{95F5B631-A167-4E3D-BC9D-03C5C6A4D65D}"/>
    <cellStyle name="Currency 2 2 3 2 2 2 3 2 3" xfId="43765" xr:uid="{D60E98D7-F0A6-483B-89F5-538D2C410699}"/>
    <cellStyle name="Currency 2 2 3 2 2 2 3 3" xfId="20542" xr:uid="{E5E4DDDA-925A-4A29-9117-BB82A60AE3CA}"/>
    <cellStyle name="Currency 2 2 3 2 2 2 3 3 2" xfId="51366" xr:uid="{E5CA7983-8B57-49CB-83A5-8A014FA99834}"/>
    <cellStyle name="Currency 2 2 3 2 2 2 3 4" xfId="35956" xr:uid="{87846495-C004-4188-BF09-9BB931541FCB}"/>
    <cellStyle name="Currency 2 2 3 2 2 2 4" xfId="9137" xr:uid="{F54160A1-1F52-4B7D-B3D0-F4E970B57728}"/>
    <cellStyle name="Currency 2 2 3 2 2 2 4 2" xfId="24548" xr:uid="{44B94ED5-2A3D-4E3A-AB5B-3C20173FFFD4}"/>
    <cellStyle name="Currency 2 2 3 2 2 2 4 2 2" xfId="55372" xr:uid="{329AE0D0-3768-4BEF-A436-EEEF3A4F0BC2}"/>
    <cellStyle name="Currency 2 2 3 2 2 2 4 3" xfId="39962" xr:uid="{6E54C37A-DBC2-4ECC-8A8E-DF57D7BF73BC}"/>
    <cellStyle name="Currency 2 2 3 2 2 2 5" xfId="16739" xr:uid="{65139C88-37B4-428A-A672-70DC579526C8}"/>
    <cellStyle name="Currency 2 2 3 2 2 2 5 2" xfId="47563" xr:uid="{D25399D4-E420-414C-B321-CB447659AF81}"/>
    <cellStyle name="Currency 2 2 3 2 2 2 6" xfId="32153" xr:uid="{48B58667-DBBB-4B5F-9DE4-B645B494CFDB}"/>
    <cellStyle name="Currency 2 2 3 2 2 3" xfId="1959" xr:uid="{DD5A1776-8D4F-4F99-A768-CF534D16A029}"/>
    <cellStyle name="Currency 2 2 3 2 2 3 2" xfId="3858" xr:uid="{8E31569D-6927-4611-A4F8-9D9ABFDDC627}"/>
    <cellStyle name="Currency 2 2 3 2 2 3 2 2" xfId="7661" xr:uid="{30D80B34-9121-4A78-A080-CCD383F5B765}"/>
    <cellStyle name="Currency 2 2 3 2 2 3 2 2 2" xfId="15472" xr:uid="{E8C18540-CF37-49B4-8EB7-0710506465C3}"/>
    <cellStyle name="Currency 2 2 3 2 2 3 2 2 2 2" xfId="30883" xr:uid="{3F23D3A2-EE10-48DB-8444-6D9FEF4547F3}"/>
    <cellStyle name="Currency 2 2 3 2 2 3 2 2 2 2 2" xfId="61707" xr:uid="{73FAD41E-6A53-4092-AE59-8DA8EB7BD48E}"/>
    <cellStyle name="Currency 2 2 3 2 2 3 2 2 2 3" xfId="46297" xr:uid="{C5186BDA-61F6-4303-AA58-D4F944822BD5}"/>
    <cellStyle name="Currency 2 2 3 2 2 3 2 2 3" xfId="23074" xr:uid="{17C326FF-618A-4435-BE41-608E617A3E1C}"/>
    <cellStyle name="Currency 2 2 3 2 2 3 2 2 3 2" xfId="53898" xr:uid="{2196A421-BA92-4705-BCEA-41971A861D99}"/>
    <cellStyle name="Currency 2 2 3 2 2 3 2 2 4" xfId="38488" xr:uid="{D4F8602E-ED04-4033-AA32-655F5C377A84}"/>
    <cellStyle name="Currency 2 2 3 2 2 3 2 3" xfId="11669" xr:uid="{CDB183D2-B3FD-411F-8CEC-37681206A2C5}"/>
    <cellStyle name="Currency 2 2 3 2 2 3 2 3 2" xfId="27080" xr:uid="{9A847427-E41C-4D4C-B201-695E804BE0B4}"/>
    <cellStyle name="Currency 2 2 3 2 2 3 2 3 2 2" xfId="57904" xr:uid="{E52BB2AB-0BB2-422C-91C2-06864613BCF7}"/>
    <cellStyle name="Currency 2 2 3 2 2 3 2 3 3" xfId="42494" xr:uid="{5782D4A0-F0A0-493F-A840-EA9CCFF469B6}"/>
    <cellStyle name="Currency 2 2 3 2 2 3 2 4" xfId="19271" xr:uid="{5666D38B-CEB4-4B53-88F2-BA7A7F5F2B26}"/>
    <cellStyle name="Currency 2 2 3 2 2 3 2 4 2" xfId="50095" xr:uid="{7953217F-5C71-4D99-BA17-FBE7F36F120F}"/>
    <cellStyle name="Currency 2 2 3 2 2 3 2 5" xfId="34685" xr:uid="{FBE740A0-1B48-4D48-B6E4-4AC0DECFBF25}"/>
    <cellStyle name="Currency 2 2 3 2 2 3 3" xfId="5762" xr:uid="{A20F6966-02FD-4866-BCD8-32567A150103}"/>
    <cellStyle name="Currency 2 2 3 2 2 3 3 2" xfId="13573" xr:uid="{E3EC4AB6-73F6-467F-87D7-9143341CF6B7}"/>
    <cellStyle name="Currency 2 2 3 2 2 3 3 2 2" xfId="28984" xr:uid="{CF78FE84-4EEC-4B12-AE43-44EBEA04CBFA}"/>
    <cellStyle name="Currency 2 2 3 2 2 3 3 2 2 2" xfId="59808" xr:uid="{F41654D9-AF0E-42D2-A666-BFADFCFA2F08}"/>
    <cellStyle name="Currency 2 2 3 2 2 3 3 2 3" xfId="44398" xr:uid="{8A836E54-9B63-45E4-9FE2-62BB7F99C8DF}"/>
    <cellStyle name="Currency 2 2 3 2 2 3 3 3" xfId="21175" xr:uid="{098DBB2B-3DBB-4154-BDCB-40ED8C3EA970}"/>
    <cellStyle name="Currency 2 2 3 2 2 3 3 3 2" xfId="51999" xr:uid="{F9135A2B-121B-40A8-BBFF-F346AD3BFB6B}"/>
    <cellStyle name="Currency 2 2 3 2 2 3 3 4" xfId="36589" xr:uid="{7674E3C1-421D-4DD2-96D7-1B31A8011893}"/>
    <cellStyle name="Currency 2 2 3 2 2 3 4" xfId="9770" xr:uid="{5BB58C6E-E5C4-437D-966B-816A9CFB6F8E}"/>
    <cellStyle name="Currency 2 2 3 2 2 3 4 2" xfId="25181" xr:uid="{FC11C096-2E3B-44AF-B67E-5B767B05E8D8}"/>
    <cellStyle name="Currency 2 2 3 2 2 3 4 2 2" xfId="56005" xr:uid="{DB9BAE36-04BC-4F59-81DC-3B3FBBB12BC4}"/>
    <cellStyle name="Currency 2 2 3 2 2 3 4 3" xfId="40595" xr:uid="{0F74A916-18C7-4C00-87AE-EF1B63C8C02D}"/>
    <cellStyle name="Currency 2 2 3 2 2 3 5" xfId="17372" xr:uid="{956CC44F-FD37-41AF-98CA-36D56224C6C2}"/>
    <cellStyle name="Currency 2 2 3 2 2 3 5 2" xfId="48196" xr:uid="{E2354835-7CAF-4AF0-B319-C5837FD6A937}"/>
    <cellStyle name="Currency 2 2 3 2 2 3 6" xfId="32786" xr:uid="{068C911B-632E-4D52-9491-D707A40E6CDD}"/>
    <cellStyle name="Currency 2 2 3 2 2 4" xfId="2592" xr:uid="{4F085394-43E1-49B8-9015-ECC3823AB5E3}"/>
    <cellStyle name="Currency 2 2 3 2 2 4 2" xfId="6395" xr:uid="{62563FF1-46C1-490F-B294-CBAE0B52DCC4}"/>
    <cellStyle name="Currency 2 2 3 2 2 4 2 2" xfId="14206" xr:uid="{718214C1-1D2A-4C9F-9FBC-50743FF203DB}"/>
    <cellStyle name="Currency 2 2 3 2 2 4 2 2 2" xfId="29617" xr:uid="{28B06013-69BC-47F1-BCC2-FF995ACB51E4}"/>
    <cellStyle name="Currency 2 2 3 2 2 4 2 2 2 2" xfId="60441" xr:uid="{059D3E10-EE35-432D-9F65-27B7E841A782}"/>
    <cellStyle name="Currency 2 2 3 2 2 4 2 2 3" xfId="45031" xr:uid="{C8B78390-6296-4C4D-AA9A-7C26D2D16997}"/>
    <cellStyle name="Currency 2 2 3 2 2 4 2 3" xfId="21808" xr:uid="{690C3AF3-74D7-413F-92EE-0B733D5E0952}"/>
    <cellStyle name="Currency 2 2 3 2 2 4 2 3 2" xfId="52632" xr:uid="{8196CAE1-9E47-4075-AE7C-2E7A73DAFF20}"/>
    <cellStyle name="Currency 2 2 3 2 2 4 2 4" xfId="37222" xr:uid="{9DE5EDCD-9B2A-425D-BCD7-5678ECDFFDF2}"/>
    <cellStyle name="Currency 2 2 3 2 2 4 3" xfId="10403" xr:uid="{B34C6FA2-9C38-4ABA-9490-A2B5596996C2}"/>
    <cellStyle name="Currency 2 2 3 2 2 4 3 2" xfId="25814" xr:uid="{A30F5599-FD3B-45FF-B24A-37949AEA6961}"/>
    <cellStyle name="Currency 2 2 3 2 2 4 3 2 2" xfId="56638" xr:uid="{46BFBBBC-FBD2-429D-9886-35407F477606}"/>
    <cellStyle name="Currency 2 2 3 2 2 4 3 3" xfId="41228" xr:uid="{62FC4CB0-5227-4131-9D4C-61B8BE455402}"/>
    <cellStyle name="Currency 2 2 3 2 2 4 4" xfId="18005" xr:uid="{16927EBB-EB93-48A1-9CD2-5AFC9CB21507}"/>
    <cellStyle name="Currency 2 2 3 2 2 4 4 2" xfId="48829" xr:uid="{B562E8D1-3740-416D-B11A-921A964E8F0B}"/>
    <cellStyle name="Currency 2 2 3 2 2 4 5" xfId="33419" xr:uid="{C4556ABB-5A5E-4615-B44C-450356FB4C60}"/>
    <cellStyle name="Currency 2 2 3 2 2 5" xfId="4496" xr:uid="{75C2C3D7-F9F4-45E2-B315-AE71F9303446}"/>
    <cellStyle name="Currency 2 2 3 2 2 5 2" xfId="12307" xr:uid="{10DCB764-709B-4824-935A-5C879782EE7C}"/>
    <cellStyle name="Currency 2 2 3 2 2 5 2 2" xfId="27718" xr:uid="{64286EC3-5568-451F-9194-537BE1F33463}"/>
    <cellStyle name="Currency 2 2 3 2 2 5 2 2 2" xfId="58542" xr:uid="{8CE59713-8EA0-459F-85E2-B9D4631DDC80}"/>
    <cellStyle name="Currency 2 2 3 2 2 5 2 3" xfId="43132" xr:uid="{BDB2427B-1A17-46B8-855D-2CB62E26DF38}"/>
    <cellStyle name="Currency 2 2 3 2 2 5 3" xfId="19909" xr:uid="{E2999CAA-8D88-421D-84B3-3DC982C67821}"/>
    <cellStyle name="Currency 2 2 3 2 2 5 3 2" xfId="50733" xr:uid="{28829794-9AF9-4625-A7C2-CF81FA9AA4C4}"/>
    <cellStyle name="Currency 2 2 3 2 2 5 4" xfId="35323" xr:uid="{A8182598-70CF-442B-81CD-96C1F241540E}"/>
    <cellStyle name="Currency 2 2 3 2 2 6" xfId="8504" xr:uid="{2303A7DD-0C21-4716-ADA4-541AD34186CC}"/>
    <cellStyle name="Currency 2 2 3 2 2 6 2" xfId="23915" xr:uid="{B0008256-E63D-4B8F-9B62-CFF5B706362A}"/>
    <cellStyle name="Currency 2 2 3 2 2 6 2 2" xfId="54739" xr:uid="{C1EF9C9D-93CB-4FC4-ACDF-BAABA15C900A}"/>
    <cellStyle name="Currency 2 2 3 2 2 6 3" xfId="39329" xr:uid="{CBD2D5B1-C5B6-4072-926F-69AA9AA636E9}"/>
    <cellStyle name="Currency 2 2 3 2 2 7" xfId="16106" xr:uid="{D12F620F-F787-455E-83EE-C3713CAD78D2}"/>
    <cellStyle name="Currency 2 2 3 2 2 7 2" xfId="46930" xr:uid="{6A87AC5C-7BE0-4A5D-A3F9-81394D582F4D}"/>
    <cellStyle name="Currency 2 2 3 2 2 8" xfId="31520" xr:uid="{2892F1A3-699B-4EBA-AFA5-D6258F1286EE}"/>
    <cellStyle name="Currency 2 2 3 2 3" xfId="484" xr:uid="{73B39787-DE23-46D8-9BB6-F69F947B8574}"/>
    <cellStyle name="Currency 2 2 3 2 3 2" xfId="1117" xr:uid="{12DE3F4B-6A8C-4184-9658-4DD082721536}"/>
    <cellStyle name="Currency 2 2 3 2 3 2 2" xfId="3016" xr:uid="{F0C1DCD5-6001-4805-86EA-2D5CA8448066}"/>
    <cellStyle name="Currency 2 2 3 2 3 2 2 2" xfId="6819" xr:uid="{733924D4-FCA5-40F9-AA9B-5CE8A6B01F73}"/>
    <cellStyle name="Currency 2 2 3 2 3 2 2 2 2" xfId="14630" xr:uid="{5A985C71-208B-4372-9F90-E68988B3EFBC}"/>
    <cellStyle name="Currency 2 2 3 2 3 2 2 2 2 2" xfId="30041" xr:uid="{1B1565CD-3E7C-426D-B000-8D5BA03E18D9}"/>
    <cellStyle name="Currency 2 2 3 2 3 2 2 2 2 2 2" xfId="60865" xr:uid="{41451F2E-373C-49CA-BEF8-5BE89F66E85B}"/>
    <cellStyle name="Currency 2 2 3 2 3 2 2 2 2 3" xfId="45455" xr:uid="{9037AE97-0A25-4331-9D9B-B00B7A47BA93}"/>
    <cellStyle name="Currency 2 2 3 2 3 2 2 2 3" xfId="22232" xr:uid="{E3055CAA-99B8-49CF-915F-8FE21FBE8A84}"/>
    <cellStyle name="Currency 2 2 3 2 3 2 2 2 3 2" xfId="53056" xr:uid="{F2260EA8-305D-4D0B-ADCE-AE5775A19BF5}"/>
    <cellStyle name="Currency 2 2 3 2 3 2 2 2 4" xfId="37646" xr:uid="{90E386E8-C578-4A8E-B049-E830B6E363A9}"/>
    <cellStyle name="Currency 2 2 3 2 3 2 2 3" xfId="10827" xr:uid="{77CEE7C5-BFBD-4A4F-8734-7C08934F15FE}"/>
    <cellStyle name="Currency 2 2 3 2 3 2 2 3 2" xfId="26238" xr:uid="{60AF2B41-17FE-491D-9101-FC10918858D8}"/>
    <cellStyle name="Currency 2 2 3 2 3 2 2 3 2 2" xfId="57062" xr:uid="{847660D8-03E9-44F9-B0E7-613CD6B436CA}"/>
    <cellStyle name="Currency 2 2 3 2 3 2 2 3 3" xfId="41652" xr:uid="{F12453FE-5721-4051-92F2-2E098E2603F0}"/>
    <cellStyle name="Currency 2 2 3 2 3 2 2 4" xfId="18429" xr:uid="{50731607-2113-41E3-9A89-CF6F2849EB2E}"/>
    <cellStyle name="Currency 2 2 3 2 3 2 2 4 2" xfId="49253" xr:uid="{9B399F68-3286-43E1-B912-68131DA7B9A3}"/>
    <cellStyle name="Currency 2 2 3 2 3 2 2 5" xfId="33843" xr:uid="{61BEDBFE-CD9E-4B8E-B948-E1B208773C94}"/>
    <cellStyle name="Currency 2 2 3 2 3 2 3" xfId="4920" xr:uid="{940DA189-0675-4B25-9449-BBFF6AF9050B}"/>
    <cellStyle name="Currency 2 2 3 2 3 2 3 2" xfId="12731" xr:uid="{75EAD83A-7D38-4BAC-838D-DD1C81FD871D}"/>
    <cellStyle name="Currency 2 2 3 2 3 2 3 2 2" xfId="28142" xr:uid="{21B2A21F-F498-4DB0-BC48-8DD4CA19A09B}"/>
    <cellStyle name="Currency 2 2 3 2 3 2 3 2 2 2" xfId="58966" xr:uid="{276BB1F2-A715-4C00-8F51-D9C869D3A635}"/>
    <cellStyle name="Currency 2 2 3 2 3 2 3 2 3" xfId="43556" xr:uid="{5A0D4E0D-8A1D-43C7-B893-4DB0391656A7}"/>
    <cellStyle name="Currency 2 2 3 2 3 2 3 3" xfId="20333" xr:uid="{D34D9C33-50A2-42F3-8453-020F35A48D0D}"/>
    <cellStyle name="Currency 2 2 3 2 3 2 3 3 2" xfId="51157" xr:uid="{8F2A5E7B-C139-47E2-B0EC-EF44F4A12DBD}"/>
    <cellStyle name="Currency 2 2 3 2 3 2 3 4" xfId="35747" xr:uid="{345E2A25-6E8F-4C85-8457-7C0FAA60A4BF}"/>
    <cellStyle name="Currency 2 2 3 2 3 2 4" xfId="8928" xr:uid="{0FCD94DF-4C78-4DD8-851F-3EE7E0F90DF7}"/>
    <cellStyle name="Currency 2 2 3 2 3 2 4 2" xfId="24339" xr:uid="{4382D795-22A2-4685-B99C-F9A62C18CA37}"/>
    <cellStyle name="Currency 2 2 3 2 3 2 4 2 2" xfId="55163" xr:uid="{3AEE0098-CEAE-47EF-94CE-BB3908A2F726}"/>
    <cellStyle name="Currency 2 2 3 2 3 2 4 3" xfId="39753" xr:uid="{636C4C87-61B3-46FB-BB80-18A582512A85}"/>
    <cellStyle name="Currency 2 2 3 2 3 2 5" xfId="16530" xr:uid="{E7AF4AD4-6F6A-4B68-BE8C-30993E964119}"/>
    <cellStyle name="Currency 2 2 3 2 3 2 5 2" xfId="47354" xr:uid="{3545A351-D108-4E36-A3B7-8137B2F82794}"/>
    <cellStyle name="Currency 2 2 3 2 3 2 6" xfId="31944" xr:uid="{B5CF26E4-EDCC-493F-BB3A-14292DFDE539}"/>
    <cellStyle name="Currency 2 2 3 2 3 3" xfId="1750" xr:uid="{B1FF2370-F56E-4BC3-BB1F-E1D9A9963EEF}"/>
    <cellStyle name="Currency 2 2 3 2 3 3 2" xfId="3649" xr:uid="{F28D23EE-8DD3-4B35-AC97-E01958844ACF}"/>
    <cellStyle name="Currency 2 2 3 2 3 3 2 2" xfId="7452" xr:uid="{4B6EEAAA-6BAB-41FF-8214-8B820CB5C65D}"/>
    <cellStyle name="Currency 2 2 3 2 3 3 2 2 2" xfId="15263" xr:uid="{C97BB640-38FD-41E6-ACED-155760E5BD33}"/>
    <cellStyle name="Currency 2 2 3 2 3 3 2 2 2 2" xfId="30674" xr:uid="{41FA65C2-6D5E-4E31-A462-D6D3CA62FBCE}"/>
    <cellStyle name="Currency 2 2 3 2 3 3 2 2 2 2 2" xfId="61498" xr:uid="{1B4D934B-34F1-4E68-9619-EEC6E03442FC}"/>
    <cellStyle name="Currency 2 2 3 2 3 3 2 2 2 3" xfId="46088" xr:uid="{1CDC213B-E328-4D6C-9581-9277F60BCB87}"/>
    <cellStyle name="Currency 2 2 3 2 3 3 2 2 3" xfId="22865" xr:uid="{D75002F6-122C-4748-9D7A-0DE242DDD790}"/>
    <cellStyle name="Currency 2 2 3 2 3 3 2 2 3 2" xfId="53689" xr:uid="{613D67D0-3E26-48B4-9602-B609CB96DA5E}"/>
    <cellStyle name="Currency 2 2 3 2 3 3 2 2 4" xfId="38279" xr:uid="{15585DA7-C267-426E-8438-A96B7C02AA5C}"/>
    <cellStyle name="Currency 2 2 3 2 3 3 2 3" xfId="11460" xr:uid="{197D3BE6-FABE-4FCF-AB87-EC6F3ED89469}"/>
    <cellStyle name="Currency 2 2 3 2 3 3 2 3 2" xfId="26871" xr:uid="{1492D99B-39FD-4092-973A-2DEF90775971}"/>
    <cellStyle name="Currency 2 2 3 2 3 3 2 3 2 2" xfId="57695" xr:uid="{1766CEBC-7AD3-4170-A1B5-7278F76CCEC9}"/>
    <cellStyle name="Currency 2 2 3 2 3 3 2 3 3" xfId="42285" xr:uid="{0C51C279-877D-4F7D-A72D-848EBE8AA8AD}"/>
    <cellStyle name="Currency 2 2 3 2 3 3 2 4" xfId="19062" xr:uid="{6B8083BA-174D-472E-81EA-8E35A0B14657}"/>
    <cellStyle name="Currency 2 2 3 2 3 3 2 4 2" xfId="49886" xr:uid="{F9827CB0-933B-4E40-9C37-3A6AE064DFCB}"/>
    <cellStyle name="Currency 2 2 3 2 3 3 2 5" xfId="34476" xr:uid="{2916494F-2633-43DE-B696-EAA897B1376B}"/>
    <cellStyle name="Currency 2 2 3 2 3 3 3" xfId="5553" xr:uid="{787A84B9-73AF-4E19-8D15-FF4C0FF20322}"/>
    <cellStyle name="Currency 2 2 3 2 3 3 3 2" xfId="13364" xr:uid="{09AE33E7-E6B7-4D22-A664-4F3A548D3DF8}"/>
    <cellStyle name="Currency 2 2 3 2 3 3 3 2 2" xfId="28775" xr:uid="{07ADE418-18D9-4076-8D29-6B2EA7B44EA0}"/>
    <cellStyle name="Currency 2 2 3 2 3 3 3 2 2 2" xfId="59599" xr:uid="{176916AD-C2C0-47AA-98DC-06025463CE82}"/>
    <cellStyle name="Currency 2 2 3 2 3 3 3 2 3" xfId="44189" xr:uid="{498ABC7C-3E50-478C-978B-6A507864B2A9}"/>
    <cellStyle name="Currency 2 2 3 2 3 3 3 3" xfId="20966" xr:uid="{7B00A0AD-04BB-4CD9-ADFB-2D8D3959B8C4}"/>
    <cellStyle name="Currency 2 2 3 2 3 3 3 3 2" xfId="51790" xr:uid="{85002B5D-AB4E-4092-B74F-C287C342C13A}"/>
    <cellStyle name="Currency 2 2 3 2 3 3 3 4" xfId="36380" xr:uid="{E5DF8264-FB35-4C55-8681-75B17947A86C}"/>
    <cellStyle name="Currency 2 2 3 2 3 3 4" xfId="9561" xr:uid="{99230B1C-0901-4B27-AACC-4FA9590AEFC3}"/>
    <cellStyle name="Currency 2 2 3 2 3 3 4 2" xfId="24972" xr:uid="{AF640A49-DF48-4345-BF6F-98813E8832EF}"/>
    <cellStyle name="Currency 2 2 3 2 3 3 4 2 2" xfId="55796" xr:uid="{D4970374-3A46-4424-B6DF-ADE48EF97BF7}"/>
    <cellStyle name="Currency 2 2 3 2 3 3 4 3" xfId="40386" xr:uid="{D686EE96-3A09-46AE-BF53-98ECDA6E9168}"/>
    <cellStyle name="Currency 2 2 3 2 3 3 5" xfId="17163" xr:uid="{B449CC89-E38F-41F2-92C0-94F45641A16C}"/>
    <cellStyle name="Currency 2 2 3 2 3 3 5 2" xfId="47987" xr:uid="{67D8D4D6-411A-45E3-A74F-D019989CC670}"/>
    <cellStyle name="Currency 2 2 3 2 3 3 6" xfId="32577" xr:uid="{B3DCECEE-41E5-47A3-91B2-C8F03C3E5F46}"/>
    <cellStyle name="Currency 2 2 3 2 3 4" xfId="2383" xr:uid="{79B2B545-33A6-419C-B266-39A5665A183D}"/>
    <cellStyle name="Currency 2 2 3 2 3 4 2" xfId="6186" xr:uid="{0E612572-0E94-459E-8492-43CA13DB6969}"/>
    <cellStyle name="Currency 2 2 3 2 3 4 2 2" xfId="13997" xr:uid="{426454FB-6014-4109-A2AF-9FC2C43277D6}"/>
    <cellStyle name="Currency 2 2 3 2 3 4 2 2 2" xfId="29408" xr:uid="{82A81D83-29A6-49DE-A615-E00113601876}"/>
    <cellStyle name="Currency 2 2 3 2 3 4 2 2 2 2" xfId="60232" xr:uid="{8070EA4E-2963-4827-8D20-5764A4649FAB}"/>
    <cellStyle name="Currency 2 2 3 2 3 4 2 2 3" xfId="44822" xr:uid="{0362B4AB-C7D4-45D9-BE41-18B3CCD39B03}"/>
    <cellStyle name="Currency 2 2 3 2 3 4 2 3" xfId="21599" xr:uid="{8373EBAC-E01A-418D-B583-58235091C29E}"/>
    <cellStyle name="Currency 2 2 3 2 3 4 2 3 2" xfId="52423" xr:uid="{58C60055-131D-4F08-BCE4-8AC65C0C267E}"/>
    <cellStyle name="Currency 2 2 3 2 3 4 2 4" xfId="37013" xr:uid="{ED87282D-7DBC-4FF3-859D-29E1ED38EF88}"/>
    <cellStyle name="Currency 2 2 3 2 3 4 3" xfId="10194" xr:uid="{ECA5B567-E2BE-46E0-A952-AA5C1AE4FE78}"/>
    <cellStyle name="Currency 2 2 3 2 3 4 3 2" xfId="25605" xr:uid="{3833C2CE-AFB0-43B1-A8E4-F50779300CEF}"/>
    <cellStyle name="Currency 2 2 3 2 3 4 3 2 2" xfId="56429" xr:uid="{65554984-7DA0-4549-A03F-A938A519DEE3}"/>
    <cellStyle name="Currency 2 2 3 2 3 4 3 3" xfId="41019" xr:uid="{3CEF30C1-BFC8-4D4D-B6D0-18F60FA363EF}"/>
    <cellStyle name="Currency 2 2 3 2 3 4 4" xfId="17796" xr:uid="{638054CA-35A1-4994-8F64-D926C206F553}"/>
    <cellStyle name="Currency 2 2 3 2 3 4 4 2" xfId="48620" xr:uid="{6609D51C-6745-4036-A231-A315CEAAD57A}"/>
    <cellStyle name="Currency 2 2 3 2 3 4 5" xfId="33210" xr:uid="{3345A500-375A-4E0F-8C05-0D3ABC4C265D}"/>
    <cellStyle name="Currency 2 2 3 2 3 5" xfId="4287" xr:uid="{5D04F084-5068-49FE-B198-6E912968FC74}"/>
    <cellStyle name="Currency 2 2 3 2 3 5 2" xfId="12098" xr:uid="{9DDA1FAA-5621-46DB-B54C-D7609E766169}"/>
    <cellStyle name="Currency 2 2 3 2 3 5 2 2" xfId="27509" xr:uid="{9142BE46-7524-4E06-8122-C378AD0FFC2E}"/>
    <cellStyle name="Currency 2 2 3 2 3 5 2 2 2" xfId="58333" xr:uid="{A995EDE6-3684-48AA-96F1-65FFDB2EC3EB}"/>
    <cellStyle name="Currency 2 2 3 2 3 5 2 3" xfId="42923" xr:uid="{2714A966-F4AB-4888-8FC3-C0D5BE5669D8}"/>
    <cellStyle name="Currency 2 2 3 2 3 5 3" xfId="19700" xr:uid="{1015CB22-E4BB-420D-98EB-3E446C510595}"/>
    <cellStyle name="Currency 2 2 3 2 3 5 3 2" xfId="50524" xr:uid="{55E75922-F51F-4796-9FB6-FF9349CFA8BB}"/>
    <cellStyle name="Currency 2 2 3 2 3 5 4" xfId="35114" xr:uid="{3C7B3A01-8F9E-4DF1-947A-6E4A1174AF4E}"/>
    <cellStyle name="Currency 2 2 3 2 3 6" xfId="8295" xr:uid="{20E3F0FC-A8AB-490D-B391-2D33073E07B2}"/>
    <cellStyle name="Currency 2 2 3 2 3 6 2" xfId="23706" xr:uid="{A4023068-8BC1-4717-93A9-7D144E2995B2}"/>
    <cellStyle name="Currency 2 2 3 2 3 6 2 2" xfId="54530" xr:uid="{D24ECA7B-50AC-42CF-8D3E-860EEB40BF79}"/>
    <cellStyle name="Currency 2 2 3 2 3 6 3" xfId="39120" xr:uid="{FF3B37C8-426E-428A-BF50-613A604FE965}"/>
    <cellStyle name="Currency 2 2 3 2 3 7" xfId="15897" xr:uid="{3DACE34F-D646-47E6-9D56-A77509C041E3}"/>
    <cellStyle name="Currency 2 2 3 2 3 7 2" xfId="46721" xr:uid="{2336CD84-1F69-421D-9F80-4BF03B1730C3}"/>
    <cellStyle name="Currency 2 2 3 2 3 8" xfId="31311" xr:uid="{826B5688-BAB9-4F79-9A15-AD2A9B1A110F}"/>
    <cellStyle name="Currency 2 2 3 2 4" xfId="904" xr:uid="{4C66C88E-0D95-4412-AE71-22C3D1C1DB02}"/>
    <cellStyle name="Currency 2 2 3 2 4 2" xfId="2803" xr:uid="{33DAD5F3-4276-4A35-B4CC-A9952BC5696B}"/>
    <cellStyle name="Currency 2 2 3 2 4 2 2" xfId="6606" xr:uid="{9724C735-8029-4714-8FFC-A3C10C9921D5}"/>
    <cellStyle name="Currency 2 2 3 2 4 2 2 2" xfId="14417" xr:uid="{6F527165-B0CB-41DA-90EB-C3812D6980E4}"/>
    <cellStyle name="Currency 2 2 3 2 4 2 2 2 2" xfId="29828" xr:uid="{BE8C8EF6-EEB6-4D99-BAA7-4052ACC5CA9A}"/>
    <cellStyle name="Currency 2 2 3 2 4 2 2 2 2 2" xfId="60652" xr:uid="{41F67CE5-E798-4540-A767-ECDF5231350A}"/>
    <cellStyle name="Currency 2 2 3 2 4 2 2 2 3" xfId="45242" xr:uid="{314925DF-3DEC-4E25-920D-AC06F40FD035}"/>
    <cellStyle name="Currency 2 2 3 2 4 2 2 3" xfId="22019" xr:uid="{B478B8EB-9750-457B-A7A8-9B4233C4CE23}"/>
    <cellStyle name="Currency 2 2 3 2 4 2 2 3 2" xfId="52843" xr:uid="{9D53299C-7DD7-4AFF-9D6B-CB958008105D}"/>
    <cellStyle name="Currency 2 2 3 2 4 2 2 4" xfId="37433" xr:uid="{58FB02E2-FF77-47EC-8261-09CA77BAAA9B}"/>
    <cellStyle name="Currency 2 2 3 2 4 2 3" xfId="10614" xr:uid="{C671CADA-702F-4112-997F-20C1B1CAF99A}"/>
    <cellStyle name="Currency 2 2 3 2 4 2 3 2" xfId="26025" xr:uid="{987EF0FB-3AEC-483B-884F-349CAAE2E1B8}"/>
    <cellStyle name="Currency 2 2 3 2 4 2 3 2 2" xfId="56849" xr:uid="{A6FE61A1-D57F-46B7-B36A-603F4E9732EC}"/>
    <cellStyle name="Currency 2 2 3 2 4 2 3 3" xfId="41439" xr:uid="{8C573BD9-CF1C-447F-AF78-59525A7EF11B}"/>
    <cellStyle name="Currency 2 2 3 2 4 2 4" xfId="18216" xr:uid="{0F465945-E940-4873-8EF8-8E658AE7F172}"/>
    <cellStyle name="Currency 2 2 3 2 4 2 4 2" xfId="49040" xr:uid="{666E5BCA-FD39-4800-AF21-E7A9B0819B2E}"/>
    <cellStyle name="Currency 2 2 3 2 4 2 5" xfId="33630" xr:uid="{97CDACC1-62C1-45FE-A7F9-65AA3E4A07D7}"/>
    <cellStyle name="Currency 2 2 3 2 4 3" xfId="4707" xr:uid="{AB3E3A63-F1AD-4F36-87E9-595B1B926938}"/>
    <cellStyle name="Currency 2 2 3 2 4 3 2" xfId="12518" xr:uid="{0E15D84F-11AE-4A70-AC4C-CE65CFBF2451}"/>
    <cellStyle name="Currency 2 2 3 2 4 3 2 2" xfId="27929" xr:uid="{E09B1636-FD60-4F93-B974-E2D8830E721C}"/>
    <cellStyle name="Currency 2 2 3 2 4 3 2 2 2" xfId="58753" xr:uid="{9CB4D5F2-5472-4CEC-8633-B470B7CE046B}"/>
    <cellStyle name="Currency 2 2 3 2 4 3 2 3" xfId="43343" xr:uid="{D536DCA0-C533-4128-916B-BB6C74F79AAE}"/>
    <cellStyle name="Currency 2 2 3 2 4 3 3" xfId="20120" xr:uid="{43E193A6-6BC2-43BC-8F5D-D090E74B3494}"/>
    <cellStyle name="Currency 2 2 3 2 4 3 3 2" xfId="50944" xr:uid="{C498C127-14EF-42FF-81EB-17D9FBD940D3}"/>
    <cellStyle name="Currency 2 2 3 2 4 3 4" xfId="35534" xr:uid="{C664814D-2328-40A0-B668-CC70D985F6AC}"/>
    <cellStyle name="Currency 2 2 3 2 4 4" xfId="8715" xr:uid="{D15A03A6-B666-4FCF-AC2F-F4D733852619}"/>
    <cellStyle name="Currency 2 2 3 2 4 4 2" xfId="24126" xr:uid="{400A9C17-93B0-40EB-A241-F8C9D11D538C}"/>
    <cellStyle name="Currency 2 2 3 2 4 4 2 2" xfId="54950" xr:uid="{E1A9D703-33EF-4C3D-8671-0354902A9641}"/>
    <cellStyle name="Currency 2 2 3 2 4 4 3" xfId="39540" xr:uid="{157ED833-6442-4D17-AEC6-7DE263F12669}"/>
    <cellStyle name="Currency 2 2 3 2 4 5" xfId="16317" xr:uid="{C5FF1564-2522-4FB1-82E1-0A7C7B6438D7}"/>
    <cellStyle name="Currency 2 2 3 2 4 5 2" xfId="47141" xr:uid="{17F3DA21-E84C-4390-8B57-8CBB041BC910}"/>
    <cellStyle name="Currency 2 2 3 2 4 6" xfId="31731" xr:uid="{FA9AB8B0-E74A-4F44-940F-7094F254F9C8}"/>
    <cellStyle name="Currency 2 2 3 2 5" xfId="1537" xr:uid="{AD89F6C7-251C-40C0-BD3D-9C9F6092E867}"/>
    <cellStyle name="Currency 2 2 3 2 5 2" xfId="3436" xr:uid="{C3139462-5AFF-4348-A111-BE11DBF86EC0}"/>
    <cellStyle name="Currency 2 2 3 2 5 2 2" xfId="7239" xr:uid="{7F981ED7-AE6A-4BF4-A355-5A76CF6F556D}"/>
    <cellStyle name="Currency 2 2 3 2 5 2 2 2" xfId="15050" xr:uid="{1C8C561D-8261-436E-A8BD-AD5A6EF6C936}"/>
    <cellStyle name="Currency 2 2 3 2 5 2 2 2 2" xfId="30461" xr:uid="{B6E065CC-0341-4E70-A7A3-0B9260F4AF7E}"/>
    <cellStyle name="Currency 2 2 3 2 5 2 2 2 2 2" xfId="61285" xr:uid="{778AD46C-E5E7-48A1-B469-E8839184CF4D}"/>
    <cellStyle name="Currency 2 2 3 2 5 2 2 2 3" xfId="45875" xr:uid="{648001E1-AC87-4AB6-AA51-4E72B2536E71}"/>
    <cellStyle name="Currency 2 2 3 2 5 2 2 3" xfId="22652" xr:uid="{1D2C3D1D-5D66-4D74-87CE-8EAC480903DC}"/>
    <cellStyle name="Currency 2 2 3 2 5 2 2 3 2" xfId="53476" xr:uid="{21BA21FE-3FE7-46EC-AFDB-DD4F8E0057FE}"/>
    <cellStyle name="Currency 2 2 3 2 5 2 2 4" xfId="38066" xr:uid="{8BFA67AD-8FE8-407B-9D88-7DCB7935C0C6}"/>
    <cellStyle name="Currency 2 2 3 2 5 2 3" xfId="11247" xr:uid="{B91DFC68-F88C-4069-96F9-406BD6BA06B5}"/>
    <cellStyle name="Currency 2 2 3 2 5 2 3 2" xfId="26658" xr:uid="{A9BD2FD6-3C08-4EF2-923F-4100CACB61E7}"/>
    <cellStyle name="Currency 2 2 3 2 5 2 3 2 2" xfId="57482" xr:uid="{896D2C09-9902-4B3F-B96F-D91E0BA23249}"/>
    <cellStyle name="Currency 2 2 3 2 5 2 3 3" xfId="42072" xr:uid="{1DA3E00D-970F-4ECC-B3B3-BC998FD52E46}"/>
    <cellStyle name="Currency 2 2 3 2 5 2 4" xfId="18849" xr:uid="{7B357690-F7E5-4AFC-BFC8-32BC5D8493FC}"/>
    <cellStyle name="Currency 2 2 3 2 5 2 4 2" xfId="49673" xr:uid="{2AD51013-4F7C-476F-8700-FC0B5A7779A8}"/>
    <cellStyle name="Currency 2 2 3 2 5 2 5" xfId="34263" xr:uid="{16FA4A36-073A-4260-8D7A-C01A36E8AEA5}"/>
    <cellStyle name="Currency 2 2 3 2 5 3" xfId="5340" xr:uid="{4D5BDCEF-DAD2-421D-A3B2-C8BB9317F0F5}"/>
    <cellStyle name="Currency 2 2 3 2 5 3 2" xfId="13151" xr:uid="{1A284AFA-1F82-475B-9D08-55871E8CD428}"/>
    <cellStyle name="Currency 2 2 3 2 5 3 2 2" xfId="28562" xr:uid="{211ED1FF-CF6D-4BC5-A656-A71A153187C3}"/>
    <cellStyle name="Currency 2 2 3 2 5 3 2 2 2" xfId="59386" xr:uid="{6DF3DED3-D08B-443E-8671-D30ECD74EDEA}"/>
    <cellStyle name="Currency 2 2 3 2 5 3 2 3" xfId="43976" xr:uid="{8DB3622A-F5D3-493A-8AAA-9053C700141C}"/>
    <cellStyle name="Currency 2 2 3 2 5 3 3" xfId="20753" xr:uid="{C7ACC28B-39DA-4130-B065-5BC0D455D671}"/>
    <cellStyle name="Currency 2 2 3 2 5 3 3 2" xfId="51577" xr:uid="{528B7623-54C5-40AD-AC3A-F45856E55BF4}"/>
    <cellStyle name="Currency 2 2 3 2 5 3 4" xfId="36167" xr:uid="{0F0A9B84-6792-4D12-BCC1-5646F7D080D1}"/>
    <cellStyle name="Currency 2 2 3 2 5 4" xfId="9348" xr:uid="{23693A6B-64F2-4D37-9E4C-E89F3B96896F}"/>
    <cellStyle name="Currency 2 2 3 2 5 4 2" xfId="24759" xr:uid="{DB098FC6-075D-4E96-8F58-8C744BA4261D}"/>
    <cellStyle name="Currency 2 2 3 2 5 4 2 2" xfId="55583" xr:uid="{DFD99361-D35C-49CA-A69B-C8821E65E232}"/>
    <cellStyle name="Currency 2 2 3 2 5 4 3" xfId="40173" xr:uid="{A4791D1E-9DD7-4E42-97A7-8AF13B9DDEC0}"/>
    <cellStyle name="Currency 2 2 3 2 5 5" xfId="16950" xr:uid="{24EC1E00-61E5-4945-A6F3-34DBE7869486}"/>
    <cellStyle name="Currency 2 2 3 2 5 5 2" xfId="47774" xr:uid="{12F1DA7F-2168-490C-B39A-0452069540DB}"/>
    <cellStyle name="Currency 2 2 3 2 5 6" xfId="32364" xr:uid="{A733AEC6-745B-4944-B9CF-031D78AEA2E3}"/>
    <cellStyle name="Currency 2 2 3 2 6" xfId="2170" xr:uid="{FB9C261F-A08B-46C6-83BC-BCF285D62C63}"/>
    <cellStyle name="Currency 2 2 3 2 6 2" xfId="5973" xr:uid="{9476CA90-60B5-4371-982C-D6D1FCCFAE7B}"/>
    <cellStyle name="Currency 2 2 3 2 6 2 2" xfId="13784" xr:uid="{289C35EA-8BFA-4FCA-AA52-0E1B432A2591}"/>
    <cellStyle name="Currency 2 2 3 2 6 2 2 2" xfId="29195" xr:uid="{EB83B2DE-BAF4-455E-8AA5-70A91A390414}"/>
    <cellStyle name="Currency 2 2 3 2 6 2 2 2 2" xfId="60019" xr:uid="{D657A6F5-31E6-47AF-88D9-B2EC0D7854B5}"/>
    <cellStyle name="Currency 2 2 3 2 6 2 2 3" xfId="44609" xr:uid="{D6D542D4-BA5D-426D-8A29-D0CE2EF745CF}"/>
    <cellStyle name="Currency 2 2 3 2 6 2 3" xfId="21386" xr:uid="{5713D660-AC6D-4408-8268-643E71C5C0FF}"/>
    <cellStyle name="Currency 2 2 3 2 6 2 3 2" xfId="52210" xr:uid="{60B3D62C-394C-4EE0-8BB2-9D7F197A29CD}"/>
    <cellStyle name="Currency 2 2 3 2 6 2 4" xfId="36800" xr:uid="{7FD603DF-A093-4691-B868-51D8B3DC5887}"/>
    <cellStyle name="Currency 2 2 3 2 6 3" xfId="9981" xr:uid="{4A93D4E2-D067-4C48-B9FA-46617048BF83}"/>
    <cellStyle name="Currency 2 2 3 2 6 3 2" xfId="25392" xr:uid="{9ACC6B69-FE4B-405E-AB87-46D27E1CF9A1}"/>
    <cellStyle name="Currency 2 2 3 2 6 3 2 2" xfId="56216" xr:uid="{94CBE2AC-D3BC-4389-B0CA-C50FF80E0842}"/>
    <cellStyle name="Currency 2 2 3 2 6 3 3" xfId="40806" xr:uid="{8178F568-7C9F-4A37-ACCC-CF66F5D7CA02}"/>
    <cellStyle name="Currency 2 2 3 2 6 4" xfId="17583" xr:uid="{86DF54BF-A209-4C94-8B43-18E9D2EBA4A2}"/>
    <cellStyle name="Currency 2 2 3 2 6 4 2" xfId="48407" xr:uid="{556553F6-B3F8-41A4-A861-3E2A4106389C}"/>
    <cellStyle name="Currency 2 2 3 2 6 5" xfId="32997" xr:uid="{1ECB0739-0F4C-4D06-94F3-01919AFD468A}"/>
    <cellStyle name="Currency 2 2 3 2 7" xfId="4074" xr:uid="{63B6159D-DCF3-43F0-A533-EE53FB5F0FD0}"/>
    <cellStyle name="Currency 2 2 3 2 7 2" xfId="11885" xr:uid="{97A7693B-D104-4871-A9A4-3C6A40884753}"/>
    <cellStyle name="Currency 2 2 3 2 7 2 2" xfId="27296" xr:uid="{0913D3D7-0630-49CE-942F-C57A7E0007C0}"/>
    <cellStyle name="Currency 2 2 3 2 7 2 2 2" xfId="58120" xr:uid="{F6E069CC-BB7D-4506-9548-20B6FBEBAFA5}"/>
    <cellStyle name="Currency 2 2 3 2 7 2 3" xfId="42710" xr:uid="{386D4765-AE70-4032-9B46-4E95E6A95258}"/>
    <cellStyle name="Currency 2 2 3 2 7 3" xfId="19487" xr:uid="{0A107B04-C88B-48F8-B1B0-EF373326B61C}"/>
    <cellStyle name="Currency 2 2 3 2 7 3 2" xfId="50311" xr:uid="{A4B15228-A45E-4487-B0C2-A149D0E8EF85}"/>
    <cellStyle name="Currency 2 2 3 2 7 4" xfId="34901" xr:uid="{866EBB66-2679-4AD2-A393-A14FF2F2AD1A}"/>
    <cellStyle name="Currency 2 2 3 2 8" xfId="8082" xr:uid="{B9A6CE6F-1585-4E8D-8B77-C7028EF9E4B8}"/>
    <cellStyle name="Currency 2 2 3 2 8 2" xfId="23493" xr:uid="{4AF47C2E-2A10-4277-90BB-144DC8960212}"/>
    <cellStyle name="Currency 2 2 3 2 8 2 2" xfId="54317" xr:uid="{55B9D4EA-EE51-4885-920D-85C275007AEC}"/>
    <cellStyle name="Currency 2 2 3 2 8 3" xfId="38907" xr:uid="{75EA2467-CF7F-406C-93BF-B3A4BBF03A2A}"/>
    <cellStyle name="Currency 2 2 3 2 9" xfId="7873" xr:uid="{2906F96B-4C63-4034-A798-D86BA6292D7C}"/>
    <cellStyle name="Currency 2 2 3 2 9 2" xfId="23284" xr:uid="{3FF9B0C2-C982-4D1D-BA8D-1F3F0F8F4F38}"/>
    <cellStyle name="Currency 2 2 3 2 9 2 2" xfId="54108" xr:uid="{34AD8450-4B27-44F1-9B85-B9BF151A4EF7}"/>
    <cellStyle name="Currency 2 2 3 2 9 3" xfId="38698" xr:uid="{0B19AB18-3673-4540-A4DD-2EB3B3778CB6}"/>
    <cellStyle name="Currency 2 2 3 3" xfId="611" xr:uid="{3EB8AB3B-B998-441F-A2C3-62BF622D131C}"/>
    <cellStyle name="Currency 2 2 3 3 2" xfId="1244" xr:uid="{2B6E0959-1F6A-47B0-9B90-9858683AE99E}"/>
    <cellStyle name="Currency 2 2 3 3 2 2" xfId="3143" xr:uid="{27CA19EC-3A64-49E6-9C58-32735A4601BF}"/>
    <cellStyle name="Currency 2 2 3 3 2 2 2" xfId="6946" xr:uid="{A92CD0C2-F68C-4B10-A538-438459F6EA4C}"/>
    <cellStyle name="Currency 2 2 3 3 2 2 2 2" xfId="14757" xr:uid="{A5575FB9-52D7-4A8C-8AA6-E77CE951C0EE}"/>
    <cellStyle name="Currency 2 2 3 3 2 2 2 2 2" xfId="30168" xr:uid="{A24B3715-85E1-4607-B0A9-779D8398AAFF}"/>
    <cellStyle name="Currency 2 2 3 3 2 2 2 2 2 2" xfId="60992" xr:uid="{08EC048D-FAB8-4ED7-A2CD-9FD3DE4B61CA}"/>
    <cellStyle name="Currency 2 2 3 3 2 2 2 2 3" xfId="45582" xr:uid="{22513FEC-8A3A-4B1A-952C-8B8AAC419E77}"/>
    <cellStyle name="Currency 2 2 3 3 2 2 2 3" xfId="22359" xr:uid="{D46F8874-9596-41EC-8F35-0C932630051A}"/>
    <cellStyle name="Currency 2 2 3 3 2 2 2 3 2" xfId="53183" xr:uid="{AFCC07AE-7B63-489A-853F-B8BDB1AE7087}"/>
    <cellStyle name="Currency 2 2 3 3 2 2 2 4" xfId="37773" xr:uid="{11498384-E954-49F4-B2A7-6C823E0B1FB7}"/>
    <cellStyle name="Currency 2 2 3 3 2 2 3" xfId="10954" xr:uid="{C06D252A-237B-41C6-B2C4-034A266F17CB}"/>
    <cellStyle name="Currency 2 2 3 3 2 2 3 2" xfId="26365" xr:uid="{CE2ED8BB-62F9-4136-B51E-FF63E426E574}"/>
    <cellStyle name="Currency 2 2 3 3 2 2 3 2 2" xfId="57189" xr:uid="{FF9C7DCD-C483-4CCD-ABEC-422F52822A6E}"/>
    <cellStyle name="Currency 2 2 3 3 2 2 3 3" xfId="41779" xr:uid="{1BD08397-93C0-479B-894B-5FFF1D7E9BC1}"/>
    <cellStyle name="Currency 2 2 3 3 2 2 4" xfId="18556" xr:uid="{2557949E-6536-4F61-9470-548E6BE1C9E5}"/>
    <cellStyle name="Currency 2 2 3 3 2 2 4 2" xfId="49380" xr:uid="{7C32EFF0-6958-44A0-9E22-B477151737EF}"/>
    <cellStyle name="Currency 2 2 3 3 2 2 5" xfId="33970" xr:uid="{1FB50255-FCDE-438E-82B8-A69729B5D88F}"/>
    <cellStyle name="Currency 2 2 3 3 2 3" xfId="5047" xr:uid="{AB327C8D-BC4D-44FD-9324-7AD4993B798C}"/>
    <cellStyle name="Currency 2 2 3 3 2 3 2" xfId="12858" xr:uid="{FB9928B1-D4BD-437C-9F14-5184761FBDEB}"/>
    <cellStyle name="Currency 2 2 3 3 2 3 2 2" xfId="28269" xr:uid="{ACD5B8BB-94AC-4D43-8342-A8970E224532}"/>
    <cellStyle name="Currency 2 2 3 3 2 3 2 2 2" xfId="59093" xr:uid="{F532055E-F878-446A-BEE3-63BBAE93B9D4}"/>
    <cellStyle name="Currency 2 2 3 3 2 3 2 3" xfId="43683" xr:uid="{53E770FF-5EF2-4243-83E2-60F68A193CCB}"/>
    <cellStyle name="Currency 2 2 3 3 2 3 3" xfId="20460" xr:uid="{1D3C184B-30DF-4609-9754-D958A698282A}"/>
    <cellStyle name="Currency 2 2 3 3 2 3 3 2" xfId="51284" xr:uid="{119DB0DE-43D9-4D29-B525-F3B2ABF8A1BB}"/>
    <cellStyle name="Currency 2 2 3 3 2 3 4" xfId="35874" xr:uid="{34617B4C-59D3-4E41-B0A5-3E7189CABB40}"/>
    <cellStyle name="Currency 2 2 3 3 2 4" xfId="9055" xr:uid="{94F6DE50-81BF-41C8-A765-90239D2366B9}"/>
    <cellStyle name="Currency 2 2 3 3 2 4 2" xfId="24466" xr:uid="{83BB121C-79FE-4C6D-9440-DD06E9686AB2}"/>
    <cellStyle name="Currency 2 2 3 3 2 4 2 2" xfId="55290" xr:uid="{59E4493A-B65D-41F9-A304-DB4F723D26C3}"/>
    <cellStyle name="Currency 2 2 3 3 2 4 3" xfId="39880" xr:uid="{031650CC-5914-4865-B12D-0610D652B23C}"/>
    <cellStyle name="Currency 2 2 3 3 2 5" xfId="16657" xr:uid="{4346128A-8197-4E05-B8E8-0C5F756D8FF2}"/>
    <cellStyle name="Currency 2 2 3 3 2 5 2" xfId="47481" xr:uid="{7188372E-DB75-4433-AA2D-568B48BE8CD6}"/>
    <cellStyle name="Currency 2 2 3 3 2 6" xfId="32071" xr:uid="{801FD5C0-613E-41AC-BB24-3D2D34FF67A3}"/>
    <cellStyle name="Currency 2 2 3 3 3" xfId="1877" xr:uid="{8A23825F-7E77-463E-8B59-455D30942F13}"/>
    <cellStyle name="Currency 2 2 3 3 3 2" xfId="3776" xr:uid="{F409B3D6-E255-4DE8-8970-AFC004C11F7A}"/>
    <cellStyle name="Currency 2 2 3 3 3 2 2" xfId="7579" xr:uid="{D1CFD588-0A2E-422E-9EDF-A34E3108D844}"/>
    <cellStyle name="Currency 2 2 3 3 3 2 2 2" xfId="15390" xr:uid="{2F3D9B38-204D-4FB7-801E-F5EE880961C9}"/>
    <cellStyle name="Currency 2 2 3 3 3 2 2 2 2" xfId="30801" xr:uid="{E398E9FA-5394-45A3-904A-16B139111574}"/>
    <cellStyle name="Currency 2 2 3 3 3 2 2 2 2 2" xfId="61625" xr:uid="{6881379E-AAA0-4687-B631-2308BEBA8DFA}"/>
    <cellStyle name="Currency 2 2 3 3 3 2 2 2 3" xfId="46215" xr:uid="{B71DC360-A949-4A0F-8451-B15DE44921CB}"/>
    <cellStyle name="Currency 2 2 3 3 3 2 2 3" xfId="22992" xr:uid="{9491512E-95E9-4D99-940D-D289EBC5FB07}"/>
    <cellStyle name="Currency 2 2 3 3 3 2 2 3 2" xfId="53816" xr:uid="{477E0448-22FE-43DC-85B3-0AED78C86819}"/>
    <cellStyle name="Currency 2 2 3 3 3 2 2 4" xfId="38406" xr:uid="{728D83DD-3141-49A9-934F-DD431564B936}"/>
    <cellStyle name="Currency 2 2 3 3 3 2 3" xfId="11587" xr:uid="{303338E3-E817-4590-9251-03B291641A77}"/>
    <cellStyle name="Currency 2 2 3 3 3 2 3 2" xfId="26998" xr:uid="{42099351-4A12-41FE-B715-1099171D3F11}"/>
    <cellStyle name="Currency 2 2 3 3 3 2 3 2 2" xfId="57822" xr:uid="{8046CBC5-5F4F-47AF-AF71-C50BDA49A28C}"/>
    <cellStyle name="Currency 2 2 3 3 3 2 3 3" xfId="42412" xr:uid="{F2710E1F-C951-4A00-A307-AF1C21161934}"/>
    <cellStyle name="Currency 2 2 3 3 3 2 4" xfId="19189" xr:uid="{F8892790-696C-457B-97DB-21AAD7E58B43}"/>
    <cellStyle name="Currency 2 2 3 3 3 2 4 2" xfId="50013" xr:uid="{4F9BC4E2-40FF-4C56-AF38-29D2B8593113}"/>
    <cellStyle name="Currency 2 2 3 3 3 2 5" xfId="34603" xr:uid="{95D9A405-934D-450A-8970-B76E480DF030}"/>
    <cellStyle name="Currency 2 2 3 3 3 3" xfId="5680" xr:uid="{E5D7370E-679C-4E59-975E-006AB87C8DAF}"/>
    <cellStyle name="Currency 2 2 3 3 3 3 2" xfId="13491" xr:uid="{4F909ED4-FCDC-4E7C-BCAC-70DA0525ED8A}"/>
    <cellStyle name="Currency 2 2 3 3 3 3 2 2" xfId="28902" xr:uid="{2A6A92DB-E471-4A43-94EC-E760B7BC8302}"/>
    <cellStyle name="Currency 2 2 3 3 3 3 2 2 2" xfId="59726" xr:uid="{1848CA79-38F3-4FE0-B4CD-43E7488447A7}"/>
    <cellStyle name="Currency 2 2 3 3 3 3 2 3" xfId="44316" xr:uid="{1C6CEC3B-2BB0-4D7C-BBCF-51E83655EE70}"/>
    <cellStyle name="Currency 2 2 3 3 3 3 3" xfId="21093" xr:uid="{D4E4159E-ABE4-40A0-9457-7BAFE6090E6E}"/>
    <cellStyle name="Currency 2 2 3 3 3 3 3 2" xfId="51917" xr:uid="{F6CED212-11C1-4154-8C97-62347CCDBC6A}"/>
    <cellStyle name="Currency 2 2 3 3 3 3 4" xfId="36507" xr:uid="{99C34BB9-2DBC-4BA5-9A0F-4CB1044FFD35}"/>
    <cellStyle name="Currency 2 2 3 3 3 4" xfId="9688" xr:uid="{B39363FF-6823-4021-B03B-6E88BD24257B}"/>
    <cellStyle name="Currency 2 2 3 3 3 4 2" xfId="25099" xr:uid="{2F09E755-D46E-4D10-B94B-5B2FD060F177}"/>
    <cellStyle name="Currency 2 2 3 3 3 4 2 2" xfId="55923" xr:uid="{930A627F-C134-4CCA-96B8-378AE9589A8D}"/>
    <cellStyle name="Currency 2 2 3 3 3 4 3" xfId="40513" xr:uid="{7DCAFB37-5132-44C5-B0DF-27682DA4C8D5}"/>
    <cellStyle name="Currency 2 2 3 3 3 5" xfId="17290" xr:uid="{08EFC757-DEF1-4347-9871-8EDC57FC94F3}"/>
    <cellStyle name="Currency 2 2 3 3 3 5 2" xfId="48114" xr:uid="{77B13E50-7DD9-493C-A715-24EE5E683B66}"/>
    <cellStyle name="Currency 2 2 3 3 3 6" xfId="32704" xr:uid="{FFBF080D-C03E-46EB-8957-56558C106AE7}"/>
    <cellStyle name="Currency 2 2 3 3 4" xfId="2510" xr:uid="{ECB87956-40A6-4366-88C4-725267689C4A}"/>
    <cellStyle name="Currency 2 2 3 3 4 2" xfId="6313" xr:uid="{417DD69B-BE4C-415C-96B9-AA3841EC47DE}"/>
    <cellStyle name="Currency 2 2 3 3 4 2 2" xfId="14124" xr:uid="{9CA755CC-A682-4D54-ACC5-0A3D116C78BB}"/>
    <cellStyle name="Currency 2 2 3 3 4 2 2 2" xfId="29535" xr:uid="{76C203B7-C1D0-4995-9AE7-00F179DB1907}"/>
    <cellStyle name="Currency 2 2 3 3 4 2 2 2 2" xfId="60359" xr:uid="{609A39CE-FC32-464F-A699-93F7AA82BB4C}"/>
    <cellStyle name="Currency 2 2 3 3 4 2 2 3" xfId="44949" xr:uid="{2ED309EF-5602-4467-93BE-1377348147FE}"/>
    <cellStyle name="Currency 2 2 3 3 4 2 3" xfId="21726" xr:uid="{2A52F443-290B-418A-86BD-08B4E86634CE}"/>
    <cellStyle name="Currency 2 2 3 3 4 2 3 2" xfId="52550" xr:uid="{E113C118-1A96-4CFE-AF5C-780F87AB6926}"/>
    <cellStyle name="Currency 2 2 3 3 4 2 4" xfId="37140" xr:uid="{4037F0B0-B062-4CA0-8B94-BF454778444E}"/>
    <cellStyle name="Currency 2 2 3 3 4 3" xfId="10321" xr:uid="{0D3FE05A-F543-4B3A-8739-809E9A82E26C}"/>
    <cellStyle name="Currency 2 2 3 3 4 3 2" xfId="25732" xr:uid="{8ADC6CED-A885-4EBE-BDB9-652DD876EBF2}"/>
    <cellStyle name="Currency 2 2 3 3 4 3 2 2" xfId="56556" xr:uid="{F123BB28-F0FD-4382-9678-7E17D88DE231}"/>
    <cellStyle name="Currency 2 2 3 3 4 3 3" xfId="41146" xr:uid="{05669023-6532-47E3-87C2-A212D0671391}"/>
    <cellStyle name="Currency 2 2 3 3 4 4" xfId="17923" xr:uid="{186C9763-458E-4B92-BE50-9D5D0EE73C3F}"/>
    <cellStyle name="Currency 2 2 3 3 4 4 2" xfId="48747" xr:uid="{52C69D51-ACA4-4225-9399-2A0E226337A9}"/>
    <cellStyle name="Currency 2 2 3 3 4 5" xfId="33337" xr:uid="{CFD840CB-2B09-43D8-87D4-C03AFD0F7E49}"/>
    <cellStyle name="Currency 2 2 3 3 5" xfId="4414" xr:uid="{1897C4D0-3277-4CA8-8C79-E2B6F141F375}"/>
    <cellStyle name="Currency 2 2 3 3 5 2" xfId="12225" xr:uid="{085D22D6-B3CB-41FB-9B0C-EF34BCF16A8D}"/>
    <cellStyle name="Currency 2 2 3 3 5 2 2" xfId="27636" xr:uid="{2F69EAEC-1ED0-41CC-98CF-79636D1DA27A}"/>
    <cellStyle name="Currency 2 2 3 3 5 2 2 2" xfId="58460" xr:uid="{940A0484-C851-4A24-B2D5-A1AA5629F877}"/>
    <cellStyle name="Currency 2 2 3 3 5 2 3" xfId="43050" xr:uid="{59B0850A-3198-403A-9F01-C81A03BE3605}"/>
    <cellStyle name="Currency 2 2 3 3 5 3" xfId="19827" xr:uid="{3333215D-F189-4E3D-BE05-C9873C3E3B70}"/>
    <cellStyle name="Currency 2 2 3 3 5 3 2" xfId="50651" xr:uid="{5EAC37C2-0056-4B71-882E-7FA031E6941B}"/>
    <cellStyle name="Currency 2 2 3 3 5 4" xfId="35241" xr:uid="{08F5D48F-3BB7-413A-A3B1-0AD1DC8191C7}"/>
    <cellStyle name="Currency 2 2 3 3 6" xfId="8422" xr:uid="{62D834EB-D37E-4CA9-A5FF-CAC933609321}"/>
    <cellStyle name="Currency 2 2 3 3 6 2" xfId="23833" xr:uid="{61624635-F2F7-4461-BD27-2E5BD9B02908}"/>
    <cellStyle name="Currency 2 2 3 3 6 2 2" xfId="54657" xr:uid="{7B90457A-A06B-4DBE-B8F0-8DCA77967CE8}"/>
    <cellStyle name="Currency 2 2 3 3 6 3" xfId="39247" xr:uid="{9911F6A1-FF03-4F47-A08A-884285C9B94F}"/>
    <cellStyle name="Currency 2 2 3 3 7" xfId="16024" xr:uid="{37ADA4C2-96F2-47C2-A7E4-AF50C65036E7}"/>
    <cellStyle name="Currency 2 2 3 3 7 2" xfId="46848" xr:uid="{7A12BD37-AEC6-4FD3-81AE-AD32DF47F9A5}"/>
    <cellStyle name="Currency 2 2 3 3 8" xfId="31438" xr:uid="{9ABE67EC-754B-4FAB-AEB3-2C2F1C40F34C}"/>
    <cellStyle name="Currency 2 2 3 4" xfId="402" xr:uid="{88C44653-84E0-4AFB-B903-A51273D88413}"/>
    <cellStyle name="Currency 2 2 3 4 2" xfId="1035" xr:uid="{F3F2A843-0F2A-4520-AAEB-0ED6E342880A}"/>
    <cellStyle name="Currency 2 2 3 4 2 2" xfId="2934" xr:uid="{275E22E5-24A8-44F9-A9D3-BC9E7CDC1381}"/>
    <cellStyle name="Currency 2 2 3 4 2 2 2" xfId="6737" xr:uid="{7AB51BE6-5703-4D51-96B1-83146DA6EB40}"/>
    <cellStyle name="Currency 2 2 3 4 2 2 2 2" xfId="14548" xr:uid="{71AE9530-CF9E-4FCD-9657-8422B62F7991}"/>
    <cellStyle name="Currency 2 2 3 4 2 2 2 2 2" xfId="29959" xr:uid="{AE2D6CFC-F1BC-4D88-A2CD-106449073F19}"/>
    <cellStyle name="Currency 2 2 3 4 2 2 2 2 2 2" xfId="60783" xr:uid="{3AF92E17-1317-4FB0-B8D2-CF3E3D68C163}"/>
    <cellStyle name="Currency 2 2 3 4 2 2 2 2 3" xfId="45373" xr:uid="{A0CF8B46-EF4A-443F-927B-2AFB47F260F3}"/>
    <cellStyle name="Currency 2 2 3 4 2 2 2 3" xfId="22150" xr:uid="{C6EDBFB4-1435-42B2-A123-592AFEF7AE31}"/>
    <cellStyle name="Currency 2 2 3 4 2 2 2 3 2" xfId="52974" xr:uid="{29092071-64D6-4689-B522-4526BA8C7089}"/>
    <cellStyle name="Currency 2 2 3 4 2 2 2 4" xfId="37564" xr:uid="{18539D8B-8CFA-4CDF-8797-40A1787B3947}"/>
    <cellStyle name="Currency 2 2 3 4 2 2 3" xfId="10745" xr:uid="{6BA44F2F-7C0A-42B4-B1ED-48B2C04FF3B6}"/>
    <cellStyle name="Currency 2 2 3 4 2 2 3 2" xfId="26156" xr:uid="{0EA48C25-CBFA-41EE-8FE6-38AC9FA904E0}"/>
    <cellStyle name="Currency 2 2 3 4 2 2 3 2 2" xfId="56980" xr:uid="{F09CE058-2DA1-494D-81E2-A34084BD64E7}"/>
    <cellStyle name="Currency 2 2 3 4 2 2 3 3" xfId="41570" xr:uid="{BB2F4B52-088E-4481-A8EC-AE3E374A644C}"/>
    <cellStyle name="Currency 2 2 3 4 2 2 4" xfId="18347" xr:uid="{0F3760A5-9B7E-4D53-9145-88CE91A99BE9}"/>
    <cellStyle name="Currency 2 2 3 4 2 2 4 2" xfId="49171" xr:uid="{A9AD9D20-BA48-4A9B-80A9-B664B0574C3F}"/>
    <cellStyle name="Currency 2 2 3 4 2 2 5" xfId="33761" xr:uid="{EF047615-D1E2-4B74-866A-59D767E252BD}"/>
    <cellStyle name="Currency 2 2 3 4 2 3" xfId="4838" xr:uid="{62660609-0629-4C75-8718-166A42EB6D7F}"/>
    <cellStyle name="Currency 2 2 3 4 2 3 2" xfId="12649" xr:uid="{16D22B9D-9934-4205-A1A0-BF321D849183}"/>
    <cellStyle name="Currency 2 2 3 4 2 3 2 2" xfId="28060" xr:uid="{D60B5849-E4FC-4124-A47D-70241416AFD3}"/>
    <cellStyle name="Currency 2 2 3 4 2 3 2 2 2" xfId="58884" xr:uid="{09096652-D0AA-4017-8F50-59D6143BDD00}"/>
    <cellStyle name="Currency 2 2 3 4 2 3 2 3" xfId="43474" xr:uid="{EF84C01B-C9D5-460B-9D39-7DD183010DB7}"/>
    <cellStyle name="Currency 2 2 3 4 2 3 3" xfId="20251" xr:uid="{EC22357D-F709-4034-ADE0-EB912D8A280F}"/>
    <cellStyle name="Currency 2 2 3 4 2 3 3 2" xfId="51075" xr:uid="{55BA7087-8F5F-4E9B-8B60-EB80D0B889E7}"/>
    <cellStyle name="Currency 2 2 3 4 2 3 4" xfId="35665" xr:uid="{ABF973F9-9991-4EC2-9B01-349F48C3D94F}"/>
    <cellStyle name="Currency 2 2 3 4 2 4" xfId="8846" xr:uid="{BE01F877-26C5-4666-A4E4-CB70AA18B395}"/>
    <cellStyle name="Currency 2 2 3 4 2 4 2" xfId="24257" xr:uid="{E8E490D6-C77A-4B50-808C-FC3244DE9C07}"/>
    <cellStyle name="Currency 2 2 3 4 2 4 2 2" xfId="55081" xr:uid="{9186B1C7-1F91-4776-B917-D32D54EA4241}"/>
    <cellStyle name="Currency 2 2 3 4 2 4 3" xfId="39671" xr:uid="{65F54DB4-7F15-4CCC-B84E-7EDF5FEDA666}"/>
    <cellStyle name="Currency 2 2 3 4 2 5" xfId="16448" xr:uid="{9F72E463-914B-4CD9-961D-C0383877F6BF}"/>
    <cellStyle name="Currency 2 2 3 4 2 5 2" xfId="47272" xr:uid="{706188F8-A511-4204-8E81-B29111D62AFD}"/>
    <cellStyle name="Currency 2 2 3 4 2 6" xfId="31862" xr:uid="{60C0989D-5D72-4FB4-95EC-7723E71ACDAC}"/>
    <cellStyle name="Currency 2 2 3 4 3" xfId="1668" xr:uid="{12212DF2-617D-4819-A6CD-A3181D3AE7F7}"/>
    <cellStyle name="Currency 2 2 3 4 3 2" xfId="3567" xr:uid="{B5E080FD-F01B-4A85-8418-F385604DD032}"/>
    <cellStyle name="Currency 2 2 3 4 3 2 2" xfId="7370" xr:uid="{D11DD3DE-62FF-4C3D-8826-256B0126C0F5}"/>
    <cellStyle name="Currency 2 2 3 4 3 2 2 2" xfId="15181" xr:uid="{60D121B5-F0B9-4968-A86F-0FB0F7264FA3}"/>
    <cellStyle name="Currency 2 2 3 4 3 2 2 2 2" xfId="30592" xr:uid="{15D2384C-F816-42F5-9990-105814DFA6C4}"/>
    <cellStyle name="Currency 2 2 3 4 3 2 2 2 2 2" xfId="61416" xr:uid="{350958CC-246A-4136-ADCD-DF979545A10D}"/>
    <cellStyle name="Currency 2 2 3 4 3 2 2 2 3" xfId="46006" xr:uid="{85A48C98-1836-4674-A7D9-DBA3E9F6BDD4}"/>
    <cellStyle name="Currency 2 2 3 4 3 2 2 3" xfId="22783" xr:uid="{64BC74F5-C747-4616-9787-B7FB0333BB91}"/>
    <cellStyle name="Currency 2 2 3 4 3 2 2 3 2" xfId="53607" xr:uid="{2FBCA236-7C5E-4A1E-9D9C-0CF15CC66268}"/>
    <cellStyle name="Currency 2 2 3 4 3 2 2 4" xfId="38197" xr:uid="{E34FDAF4-D8A1-4F9B-8282-CFBC98687DE5}"/>
    <cellStyle name="Currency 2 2 3 4 3 2 3" xfId="11378" xr:uid="{A472BFD7-D598-4D01-8A81-66A02516815E}"/>
    <cellStyle name="Currency 2 2 3 4 3 2 3 2" xfId="26789" xr:uid="{4646D674-8017-439A-AC00-EBB181881655}"/>
    <cellStyle name="Currency 2 2 3 4 3 2 3 2 2" xfId="57613" xr:uid="{9FA150A2-0247-498C-9CB4-4D01B1DF9A8F}"/>
    <cellStyle name="Currency 2 2 3 4 3 2 3 3" xfId="42203" xr:uid="{E8A51623-F0BD-4757-B443-1DAAC73B8A31}"/>
    <cellStyle name="Currency 2 2 3 4 3 2 4" xfId="18980" xr:uid="{3AB26B7B-3C58-4208-B945-6A42D302B6CD}"/>
    <cellStyle name="Currency 2 2 3 4 3 2 4 2" xfId="49804" xr:uid="{06D287D4-C5F2-4AAD-9683-A21C238AF469}"/>
    <cellStyle name="Currency 2 2 3 4 3 2 5" xfId="34394" xr:uid="{BDFE341C-250F-4C36-A2F2-971A9A2AF8D1}"/>
    <cellStyle name="Currency 2 2 3 4 3 3" xfId="5471" xr:uid="{BCD0C5B0-52C7-426A-BF99-2B11FD94BBC6}"/>
    <cellStyle name="Currency 2 2 3 4 3 3 2" xfId="13282" xr:uid="{65165937-F11B-4282-9CA1-37A790816D08}"/>
    <cellStyle name="Currency 2 2 3 4 3 3 2 2" xfId="28693" xr:uid="{35F6102A-C09D-4EC3-A549-6865DF57E25A}"/>
    <cellStyle name="Currency 2 2 3 4 3 3 2 2 2" xfId="59517" xr:uid="{7DDD41D4-EEE2-42A1-A36B-FC254F3C0A15}"/>
    <cellStyle name="Currency 2 2 3 4 3 3 2 3" xfId="44107" xr:uid="{AE8FACDF-33E6-428D-B2A9-BF57AA208470}"/>
    <cellStyle name="Currency 2 2 3 4 3 3 3" xfId="20884" xr:uid="{C99AE028-F87B-45E9-B4AA-A94F7E30F285}"/>
    <cellStyle name="Currency 2 2 3 4 3 3 3 2" xfId="51708" xr:uid="{9609AFA4-FCCF-41D9-9526-59274E697B64}"/>
    <cellStyle name="Currency 2 2 3 4 3 3 4" xfId="36298" xr:uid="{C8BA6386-2305-4FF4-85F8-5F3AE9379499}"/>
    <cellStyle name="Currency 2 2 3 4 3 4" xfId="9479" xr:uid="{95590580-2A00-4CB2-8B9E-E0B09A0233DF}"/>
    <cellStyle name="Currency 2 2 3 4 3 4 2" xfId="24890" xr:uid="{84BEC9D3-2076-4EF8-AC84-34DCBE7CD5CD}"/>
    <cellStyle name="Currency 2 2 3 4 3 4 2 2" xfId="55714" xr:uid="{223A9BA4-D21F-40AA-B9EB-CC3F1A79B0DC}"/>
    <cellStyle name="Currency 2 2 3 4 3 4 3" xfId="40304" xr:uid="{16516237-0CD4-4AE7-9EB5-4A87D0A15682}"/>
    <cellStyle name="Currency 2 2 3 4 3 5" xfId="17081" xr:uid="{72C46296-A55E-461D-A30B-45059CC0DD38}"/>
    <cellStyle name="Currency 2 2 3 4 3 5 2" xfId="47905" xr:uid="{70F6F058-D9A7-42FD-9457-12C872F95FC3}"/>
    <cellStyle name="Currency 2 2 3 4 3 6" xfId="32495" xr:uid="{FB875348-A308-4437-BCEB-BF98DCA9DBB9}"/>
    <cellStyle name="Currency 2 2 3 4 4" xfId="2301" xr:uid="{AB55E23E-7D62-47B7-AE87-BA85E01F55FE}"/>
    <cellStyle name="Currency 2 2 3 4 4 2" xfId="6104" xr:uid="{F40FE865-4755-489E-BC00-CC0F3BCD6B1B}"/>
    <cellStyle name="Currency 2 2 3 4 4 2 2" xfId="13915" xr:uid="{B55A2659-C689-4AD0-BB54-7FD6B0E666CF}"/>
    <cellStyle name="Currency 2 2 3 4 4 2 2 2" xfId="29326" xr:uid="{DC4A15C3-33A0-4735-B3E0-34358AD89E90}"/>
    <cellStyle name="Currency 2 2 3 4 4 2 2 2 2" xfId="60150" xr:uid="{AF2D3A46-80B3-4ECE-9114-AF8220390E0E}"/>
    <cellStyle name="Currency 2 2 3 4 4 2 2 3" xfId="44740" xr:uid="{E3A7782B-8014-407D-A89E-AAEA564CEC46}"/>
    <cellStyle name="Currency 2 2 3 4 4 2 3" xfId="21517" xr:uid="{1C07B1CE-33B9-4AB4-B5E2-813729A7A1BE}"/>
    <cellStyle name="Currency 2 2 3 4 4 2 3 2" xfId="52341" xr:uid="{AFE4A835-29D6-47EF-9D35-3120BAB37A97}"/>
    <cellStyle name="Currency 2 2 3 4 4 2 4" xfId="36931" xr:uid="{658D287E-C3D4-400B-B5D8-07440903A7D3}"/>
    <cellStyle name="Currency 2 2 3 4 4 3" xfId="10112" xr:uid="{308F490B-72D4-495E-B176-D8FDE7223091}"/>
    <cellStyle name="Currency 2 2 3 4 4 3 2" xfId="25523" xr:uid="{72959C93-3356-4E55-A149-EE7640C5FE0D}"/>
    <cellStyle name="Currency 2 2 3 4 4 3 2 2" xfId="56347" xr:uid="{598FFE0B-29FD-4902-A945-F36941C52863}"/>
    <cellStyle name="Currency 2 2 3 4 4 3 3" xfId="40937" xr:uid="{31EC920B-B9A9-4640-AA91-7E5CE019176E}"/>
    <cellStyle name="Currency 2 2 3 4 4 4" xfId="17714" xr:uid="{E41709F7-0E01-464B-B31C-48834BDF61EC}"/>
    <cellStyle name="Currency 2 2 3 4 4 4 2" xfId="48538" xr:uid="{C7C2D961-6974-4AD6-A60E-D2E0F1085273}"/>
    <cellStyle name="Currency 2 2 3 4 4 5" xfId="33128" xr:uid="{F095E09E-51F6-49B5-BBFD-49AF31D4F70C}"/>
    <cellStyle name="Currency 2 2 3 4 5" xfId="4205" xr:uid="{B421A23E-2B4C-4C0E-B0AA-26218ED080F8}"/>
    <cellStyle name="Currency 2 2 3 4 5 2" xfId="12016" xr:uid="{FF92FFF8-914B-4C20-872E-A728BABAC2A1}"/>
    <cellStyle name="Currency 2 2 3 4 5 2 2" xfId="27427" xr:uid="{EF72EE68-A427-40C0-BDD1-CC38B572E915}"/>
    <cellStyle name="Currency 2 2 3 4 5 2 2 2" xfId="58251" xr:uid="{8807335C-C27C-4833-96D2-C8AF129439DB}"/>
    <cellStyle name="Currency 2 2 3 4 5 2 3" xfId="42841" xr:uid="{D2C6CAF7-99F2-42D0-93AE-4F28EDE741FD}"/>
    <cellStyle name="Currency 2 2 3 4 5 3" xfId="19618" xr:uid="{99F95EC0-43E9-41FC-8D7D-0F4582E7171F}"/>
    <cellStyle name="Currency 2 2 3 4 5 3 2" xfId="50442" xr:uid="{3D93458B-4445-46A1-B5F9-BE82B4D34975}"/>
    <cellStyle name="Currency 2 2 3 4 5 4" xfId="35032" xr:uid="{30CB2E2C-3231-4105-9D72-FE7A97E89051}"/>
    <cellStyle name="Currency 2 2 3 4 6" xfId="8213" xr:uid="{A876DE89-55B9-4220-8D1B-460A812782C8}"/>
    <cellStyle name="Currency 2 2 3 4 6 2" xfId="23624" xr:uid="{3D02D105-1193-432B-BD0E-9B1AD3EBA13C}"/>
    <cellStyle name="Currency 2 2 3 4 6 2 2" xfId="54448" xr:uid="{05DC4EAE-7E27-446D-927B-F33F8FDB0CA6}"/>
    <cellStyle name="Currency 2 2 3 4 6 3" xfId="39038" xr:uid="{4DCBF1F5-3CB3-406D-A39A-0CC6D8BD257D}"/>
    <cellStyle name="Currency 2 2 3 4 7" xfId="15815" xr:uid="{5520CB72-930D-4E29-80FF-54EC4614020D}"/>
    <cellStyle name="Currency 2 2 3 4 7 2" xfId="46639" xr:uid="{BEB18C5B-3175-4E0E-B270-374C6DB9B60C}"/>
    <cellStyle name="Currency 2 2 3 4 8" xfId="31229" xr:uid="{BD693BB2-3D00-4E38-8480-92962A5C8A86}"/>
    <cellStyle name="Currency 2 2 3 5" xfId="822" xr:uid="{E3E0FC35-F019-4B31-8E39-0A56279DC48F}"/>
    <cellStyle name="Currency 2 2 3 5 2" xfId="2721" xr:uid="{2DD2F488-562C-4EEA-912B-379DF063EAB5}"/>
    <cellStyle name="Currency 2 2 3 5 2 2" xfId="6524" xr:uid="{B9C7A869-9339-48F4-8B41-F7A3CFBBF23E}"/>
    <cellStyle name="Currency 2 2 3 5 2 2 2" xfId="14335" xr:uid="{0C1A6F7B-EF9D-4F0A-AC86-DA4846E66D4D}"/>
    <cellStyle name="Currency 2 2 3 5 2 2 2 2" xfId="29746" xr:uid="{06F4EE72-C833-42CB-8698-48006BEAFEA7}"/>
    <cellStyle name="Currency 2 2 3 5 2 2 2 2 2" xfId="60570" xr:uid="{AAD337A3-3DDE-43FB-B9FB-198872235980}"/>
    <cellStyle name="Currency 2 2 3 5 2 2 2 3" xfId="45160" xr:uid="{8BC95B04-CEF5-445D-903A-D304C7EB1951}"/>
    <cellStyle name="Currency 2 2 3 5 2 2 3" xfId="21937" xr:uid="{BEDBD84D-7E5F-4760-B026-5E2E9119C7BC}"/>
    <cellStyle name="Currency 2 2 3 5 2 2 3 2" xfId="52761" xr:uid="{58B177A1-0E71-42E3-ABA2-B7D017E517FF}"/>
    <cellStyle name="Currency 2 2 3 5 2 2 4" xfId="37351" xr:uid="{DA47F78C-DA78-4922-AAB9-9EFE24D30C32}"/>
    <cellStyle name="Currency 2 2 3 5 2 3" xfId="10532" xr:uid="{18F156BD-65E2-46D1-9356-BE594C8952AA}"/>
    <cellStyle name="Currency 2 2 3 5 2 3 2" xfId="25943" xr:uid="{8E11E2A4-2581-4BDD-9D2F-EF4F92FAC600}"/>
    <cellStyle name="Currency 2 2 3 5 2 3 2 2" xfId="56767" xr:uid="{45D9993E-27AA-4087-9805-6DAFFFFD820F}"/>
    <cellStyle name="Currency 2 2 3 5 2 3 3" xfId="41357" xr:uid="{7F31F92B-59E9-4391-9567-21A264D4DD33}"/>
    <cellStyle name="Currency 2 2 3 5 2 4" xfId="18134" xr:uid="{391E1662-8919-4EC6-98DF-C1087A6F7A20}"/>
    <cellStyle name="Currency 2 2 3 5 2 4 2" xfId="48958" xr:uid="{2F1EC72D-1E92-48BE-A413-F77E9F11E2B6}"/>
    <cellStyle name="Currency 2 2 3 5 2 5" xfId="33548" xr:uid="{2E917FAE-5692-404B-A63B-6A59F50A756F}"/>
    <cellStyle name="Currency 2 2 3 5 3" xfId="4625" xr:uid="{441BC428-2E3F-47E4-B394-0F4AFA59E137}"/>
    <cellStyle name="Currency 2 2 3 5 3 2" xfId="12436" xr:uid="{0D8C177F-1418-4C88-9523-8AD6DE98AF9D}"/>
    <cellStyle name="Currency 2 2 3 5 3 2 2" xfId="27847" xr:uid="{73BEE7D9-B4EB-409E-B644-3B46AE73C32D}"/>
    <cellStyle name="Currency 2 2 3 5 3 2 2 2" xfId="58671" xr:uid="{9B83B8A3-70B6-4747-9B96-67973545B6D7}"/>
    <cellStyle name="Currency 2 2 3 5 3 2 3" xfId="43261" xr:uid="{5B013C2F-E9A1-46B9-BBF0-3AFF54A393A7}"/>
    <cellStyle name="Currency 2 2 3 5 3 3" xfId="20038" xr:uid="{A26B28E1-7288-4956-9309-BDD35E0976AF}"/>
    <cellStyle name="Currency 2 2 3 5 3 3 2" xfId="50862" xr:uid="{5E33D1F0-5CEA-4E8E-B95F-2FA1E2EECA1E}"/>
    <cellStyle name="Currency 2 2 3 5 3 4" xfId="35452" xr:uid="{2D0CEBFE-F7B7-4B78-ACE3-36A8F98FA6D5}"/>
    <cellStyle name="Currency 2 2 3 5 4" xfId="8633" xr:uid="{E581553F-2491-40EC-8BE9-FD345F49DE8C}"/>
    <cellStyle name="Currency 2 2 3 5 4 2" xfId="24044" xr:uid="{3434936B-4918-4114-A0F6-C2041A43F2FA}"/>
    <cellStyle name="Currency 2 2 3 5 4 2 2" xfId="54868" xr:uid="{FDCF57D9-6AE8-481E-9D21-8E9FE1E8303A}"/>
    <cellStyle name="Currency 2 2 3 5 4 3" xfId="39458" xr:uid="{83EDBF4C-DA4A-498F-9368-23BBA82B18E3}"/>
    <cellStyle name="Currency 2 2 3 5 5" xfId="16235" xr:uid="{5E2A6A32-4504-4D33-BA41-79ACAF3C6BBB}"/>
    <cellStyle name="Currency 2 2 3 5 5 2" xfId="47059" xr:uid="{9808FF73-227E-4C8E-A10D-330E17F7A286}"/>
    <cellStyle name="Currency 2 2 3 5 6" xfId="31649" xr:uid="{88F40BBF-A894-42D0-AB39-FB66A818D0AA}"/>
    <cellStyle name="Currency 2 2 3 6" xfId="1455" xr:uid="{88F0C898-DB03-4AE1-B7FA-BD7ED63A889A}"/>
    <cellStyle name="Currency 2 2 3 6 2" xfId="3354" xr:uid="{8D721CF2-77D6-42E4-AA2B-4D2694C03F07}"/>
    <cellStyle name="Currency 2 2 3 6 2 2" xfId="7157" xr:uid="{57A444F3-5150-4DB7-863F-A9D58344832E}"/>
    <cellStyle name="Currency 2 2 3 6 2 2 2" xfId="14968" xr:uid="{A1387422-963C-4EE6-9F3B-FA5F473B0AD2}"/>
    <cellStyle name="Currency 2 2 3 6 2 2 2 2" xfId="30379" xr:uid="{4D6DC9FA-5BF3-4DA7-92B9-B2DF003D6A64}"/>
    <cellStyle name="Currency 2 2 3 6 2 2 2 2 2" xfId="61203" xr:uid="{4647E5F5-A084-4D9A-9C31-8225F96D166A}"/>
    <cellStyle name="Currency 2 2 3 6 2 2 2 3" xfId="45793" xr:uid="{70D34914-35B0-44B8-9ABD-047DC97FE60C}"/>
    <cellStyle name="Currency 2 2 3 6 2 2 3" xfId="22570" xr:uid="{B6478405-3AE7-44B8-809B-C7B41BA3531E}"/>
    <cellStyle name="Currency 2 2 3 6 2 2 3 2" xfId="53394" xr:uid="{7338651F-CB8C-41BF-AC37-A5BE4F245FE5}"/>
    <cellStyle name="Currency 2 2 3 6 2 2 4" xfId="37984" xr:uid="{9B47483C-3761-4DF5-9EDD-2AE6DB82CE95}"/>
    <cellStyle name="Currency 2 2 3 6 2 3" xfId="11165" xr:uid="{3AA25AB2-4F46-4086-A49F-AB82B90F3709}"/>
    <cellStyle name="Currency 2 2 3 6 2 3 2" xfId="26576" xr:uid="{302E6BC7-A450-4D8B-951D-88481B5B47A3}"/>
    <cellStyle name="Currency 2 2 3 6 2 3 2 2" xfId="57400" xr:uid="{D0E6293A-8629-4108-B629-C9CAAECB3249}"/>
    <cellStyle name="Currency 2 2 3 6 2 3 3" xfId="41990" xr:uid="{54C15F0B-2614-4533-9D38-9B840E00D913}"/>
    <cellStyle name="Currency 2 2 3 6 2 4" xfId="18767" xr:uid="{C191DC8A-37BB-4516-87F3-7D22C8D4ADAB}"/>
    <cellStyle name="Currency 2 2 3 6 2 4 2" xfId="49591" xr:uid="{14EBC3B8-6754-43EA-AF53-00C451044D93}"/>
    <cellStyle name="Currency 2 2 3 6 2 5" xfId="34181" xr:uid="{85B5E51E-2578-4AE9-A41E-7F08D72FD6F5}"/>
    <cellStyle name="Currency 2 2 3 6 3" xfId="5258" xr:uid="{905EC09D-DE18-4BDB-AF2E-BEE77A407C74}"/>
    <cellStyle name="Currency 2 2 3 6 3 2" xfId="13069" xr:uid="{07E3F4CD-9BDA-4068-8D13-558F51F1CCFF}"/>
    <cellStyle name="Currency 2 2 3 6 3 2 2" xfId="28480" xr:uid="{0BBF7140-D7DA-4CEF-9FD4-16295F9834CE}"/>
    <cellStyle name="Currency 2 2 3 6 3 2 2 2" xfId="59304" xr:uid="{014365DA-90B5-4ACA-9EA5-B429AEBA1741}"/>
    <cellStyle name="Currency 2 2 3 6 3 2 3" xfId="43894" xr:uid="{88BA8309-750F-42E0-9119-9EE5D608955B}"/>
    <cellStyle name="Currency 2 2 3 6 3 3" xfId="20671" xr:uid="{AACC78E2-87BF-4479-85BB-4B13EDD5B056}"/>
    <cellStyle name="Currency 2 2 3 6 3 3 2" xfId="51495" xr:uid="{46247EDD-A0EE-49FD-91BF-09EAC6734A14}"/>
    <cellStyle name="Currency 2 2 3 6 3 4" xfId="36085" xr:uid="{592A62EC-80B7-464E-9A79-051E92EAD71E}"/>
    <cellStyle name="Currency 2 2 3 6 4" xfId="9266" xr:uid="{9FCF926D-0275-421E-ADB2-2C26F1A3C88E}"/>
    <cellStyle name="Currency 2 2 3 6 4 2" xfId="24677" xr:uid="{D23DC139-B0C2-4C3C-9E46-C60552845606}"/>
    <cellStyle name="Currency 2 2 3 6 4 2 2" xfId="55501" xr:uid="{940FDC9E-FEB9-4FE8-B13E-58F47396C012}"/>
    <cellStyle name="Currency 2 2 3 6 4 3" xfId="40091" xr:uid="{100FEEDF-C29F-435F-BF54-916DBBB57E27}"/>
    <cellStyle name="Currency 2 2 3 6 5" xfId="16868" xr:uid="{6EACFAD9-9C90-4EA1-B47C-204A612458E6}"/>
    <cellStyle name="Currency 2 2 3 6 5 2" xfId="47692" xr:uid="{EB42A55B-7957-4059-8AFE-95B901F4BD86}"/>
    <cellStyle name="Currency 2 2 3 6 6" xfId="32282" xr:uid="{9E670935-3FCC-4808-B449-83B787B2B8FE}"/>
    <cellStyle name="Currency 2 2 3 7" xfId="2088" xr:uid="{2BBF0666-7947-4F22-9E03-F7A4F80033F3}"/>
    <cellStyle name="Currency 2 2 3 7 2" xfId="5891" xr:uid="{27080913-A370-4A12-9D85-D38C039B0F53}"/>
    <cellStyle name="Currency 2 2 3 7 2 2" xfId="13702" xr:uid="{6D82CA9B-7B58-439A-9872-015C1D234498}"/>
    <cellStyle name="Currency 2 2 3 7 2 2 2" xfId="29113" xr:uid="{BE12ABA7-BFAC-4684-88B7-34118254295B}"/>
    <cellStyle name="Currency 2 2 3 7 2 2 2 2" xfId="59937" xr:uid="{EF42CCEA-C95E-4367-8BCA-A65D3B661FBA}"/>
    <cellStyle name="Currency 2 2 3 7 2 2 3" xfId="44527" xr:uid="{8ED58AE7-8D39-4A9F-8DF2-892B5A35E8DA}"/>
    <cellStyle name="Currency 2 2 3 7 2 3" xfId="21304" xr:uid="{7BC4A428-8EA9-4F0A-8FE6-DCBFC3BE7D2B}"/>
    <cellStyle name="Currency 2 2 3 7 2 3 2" xfId="52128" xr:uid="{9B730429-0388-4EE2-9381-7A697F49FB96}"/>
    <cellStyle name="Currency 2 2 3 7 2 4" xfId="36718" xr:uid="{2BC68421-ECAE-4C38-91ED-6D8B079AA3DC}"/>
    <cellStyle name="Currency 2 2 3 7 3" xfId="9899" xr:uid="{AD14C39A-501D-4E7D-8D90-87962E5F2C7A}"/>
    <cellStyle name="Currency 2 2 3 7 3 2" xfId="25310" xr:uid="{D5C31954-9683-44C5-82BF-22A20E8FE4B4}"/>
    <cellStyle name="Currency 2 2 3 7 3 2 2" xfId="56134" xr:uid="{E37804FD-6235-4FE8-A58C-2E1D1D5E0A00}"/>
    <cellStyle name="Currency 2 2 3 7 3 3" xfId="40724" xr:uid="{B2146371-01B6-44E6-BE9F-F568724137AE}"/>
    <cellStyle name="Currency 2 2 3 7 4" xfId="17501" xr:uid="{360AF0A2-B4BD-44A0-830B-22AE46B9F51A}"/>
    <cellStyle name="Currency 2 2 3 7 4 2" xfId="48325" xr:uid="{43AFCB00-4B11-40EE-A7E1-1319582E009D}"/>
    <cellStyle name="Currency 2 2 3 7 5" xfId="32915" xr:uid="{7EB95518-D15E-4D51-942C-7BDE27A013C1}"/>
    <cellStyle name="Currency 2 2 3 8" xfId="3992" xr:uid="{61E6BD07-5430-4565-8BBA-641E3BA95082}"/>
    <cellStyle name="Currency 2 2 3 8 2" xfId="11803" xr:uid="{B45557E2-0BBC-4AB6-852B-022F614AC3C6}"/>
    <cellStyle name="Currency 2 2 3 8 2 2" xfId="27214" xr:uid="{1B0604AA-41C8-405B-9920-6ED08C26755F}"/>
    <cellStyle name="Currency 2 2 3 8 2 2 2" xfId="58038" xr:uid="{6FB479A5-6A0C-4B83-8CB8-8DC62735F989}"/>
    <cellStyle name="Currency 2 2 3 8 2 3" xfId="42628" xr:uid="{6B4C9E60-8F0C-4A2D-83A0-47B013DA55CC}"/>
    <cellStyle name="Currency 2 2 3 8 3" xfId="19405" xr:uid="{0CCF230D-34E5-4816-8B46-445216CDDFC2}"/>
    <cellStyle name="Currency 2 2 3 8 3 2" xfId="50229" xr:uid="{CEA9CA8F-6DBF-4B62-AE28-A019251EB77B}"/>
    <cellStyle name="Currency 2 2 3 8 4" xfId="34819" xr:uid="{ACDE248E-E671-4F50-8336-1A2C27FCC50F}"/>
    <cellStyle name="Currency 2 2 3 9" xfId="8000" xr:uid="{03973BA6-4EA4-4935-8A5E-87F5B26CD8A4}"/>
    <cellStyle name="Currency 2 2 3 9 2" xfId="23411" xr:uid="{32D2FF96-5496-4B4F-BC7A-3FAD3622C325}"/>
    <cellStyle name="Currency 2 2 3 9 2 2" xfId="54235" xr:uid="{A2D530AC-9D4E-4B0D-A284-8031B108BDB4}"/>
    <cellStyle name="Currency 2 2 3 9 3" xfId="38825" xr:uid="{113D094E-FEE7-4748-A22D-3706C04348BE}"/>
    <cellStyle name="Currency 2 2 4" xfId="228" xr:uid="{0CB4E43D-5308-4C99-869B-DF3FAD61EE31}"/>
    <cellStyle name="Currency 2 2 4 10" xfId="15642" xr:uid="{0F6BB6D0-5783-4B0E-93F5-21DDAFD93DF6}"/>
    <cellStyle name="Currency 2 2 4 10 2" xfId="46466" xr:uid="{6CE60E7D-7191-4E3D-A1E4-A5B03AD86DC3}"/>
    <cellStyle name="Currency 2 2 4 11" xfId="31056" xr:uid="{05B9D66A-FF1C-482A-8EAE-238C6D502DF2}"/>
    <cellStyle name="Currency 2 2 4 2" xfId="651" xr:uid="{0DEF6ABB-3535-460D-A3A3-4DA7546E4DC0}"/>
    <cellStyle name="Currency 2 2 4 2 2" xfId="1284" xr:uid="{AAC748DB-BBF6-4DC2-9A7A-0B0DF97C5D00}"/>
    <cellStyle name="Currency 2 2 4 2 2 2" xfId="3183" xr:uid="{261A8578-7787-4A37-BD83-6DA1F043D7DD}"/>
    <cellStyle name="Currency 2 2 4 2 2 2 2" xfId="6986" xr:uid="{E42F61A0-B634-468D-A20B-B25BD4FF027E}"/>
    <cellStyle name="Currency 2 2 4 2 2 2 2 2" xfId="14797" xr:uid="{C8F0C3AE-8333-479F-B956-CDD1E3F0A57F}"/>
    <cellStyle name="Currency 2 2 4 2 2 2 2 2 2" xfId="30208" xr:uid="{0D7F49A4-43FD-4831-B566-7F57870E9A0B}"/>
    <cellStyle name="Currency 2 2 4 2 2 2 2 2 2 2" xfId="61032" xr:uid="{2F2F20BD-7966-47BB-9DC1-70C977509644}"/>
    <cellStyle name="Currency 2 2 4 2 2 2 2 2 3" xfId="45622" xr:uid="{26B68967-3B62-4AE9-862B-088D4786466B}"/>
    <cellStyle name="Currency 2 2 4 2 2 2 2 3" xfId="22399" xr:uid="{A8F09921-4887-40F1-88E1-9D7151042EB4}"/>
    <cellStyle name="Currency 2 2 4 2 2 2 2 3 2" xfId="53223" xr:uid="{57BBBD2B-E7D8-4AD1-844D-EFCA9D40CE1E}"/>
    <cellStyle name="Currency 2 2 4 2 2 2 2 4" xfId="37813" xr:uid="{0BB06D97-3494-4B12-9258-EAA9076410EF}"/>
    <cellStyle name="Currency 2 2 4 2 2 2 3" xfId="10994" xr:uid="{BC478534-C409-4978-974D-93E24AC1DC69}"/>
    <cellStyle name="Currency 2 2 4 2 2 2 3 2" xfId="26405" xr:uid="{93C717C2-6F48-40DB-BF5F-AD32D8EE83C7}"/>
    <cellStyle name="Currency 2 2 4 2 2 2 3 2 2" xfId="57229" xr:uid="{ABB22A8A-553A-46BF-ACED-09576DAC9578}"/>
    <cellStyle name="Currency 2 2 4 2 2 2 3 3" xfId="41819" xr:uid="{34CBA419-2BE7-41D5-9E18-F9F1E9281038}"/>
    <cellStyle name="Currency 2 2 4 2 2 2 4" xfId="18596" xr:uid="{BC48A1D3-C04D-4B4F-9286-FDE886AA0AB4}"/>
    <cellStyle name="Currency 2 2 4 2 2 2 4 2" xfId="49420" xr:uid="{3D4FBF54-41D1-48EB-9CD1-304042A51A48}"/>
    <cellStyle name="Currency 2 2 4 2 2 2 5" xfId="34010" xr:uid="{819C4ADB-B983-4ADA-841E-CD5141DC6A78}"/>
    <cellStyle name="Currency 2 2 4 2 2 3" xfId="5087" xr:uid="{9B9EA50D-E92C-4205-B129-22CB518D3FE2}"/>
    <cellStyle name="Currency 2 2 4 2 2 3 2" xfId="12898" xr:uid="{B86A33BE-0291-46D9-B870-3556346E1063}"/>
    <cellStyle name="Currency 2 2 4 2 2 3 2 2" xfId="28309" xr:uid="{42DA590D-8242-48D0-B01D-EAD2F6FB569A}"/>
    <cellStyle name="Currency 2 2 4 2 2 3 2 2 2" xfId="59133" xr:uid="{A4F39E58-D118-47D6-9C03-FE300AB5B325}"/>
    <cellStyle name="Currency 2 2 4 2 2 3 2 3" xfId="43723" xr:uid="{A84D673C-660F-4556-847D-9C8BE4D3F841}"/>
    <cellStyle name="Currency 2 2 4 2 2 3 3" xfId="20500" xr:uid="{38399E34-3A47-482C-9065-925B39141482}"/>
    <cellStyle name="Currency 2 2 4 2 2 3 3 2" xfId="51324" xr:uid="{A7476C82-3E7E-401D-B472-5289BE9A4A2E}"/>
    <cellStyle name="Currency 2 2 4 2 2 3 4" xfId="35914" xr:uid="{64213CF2-2213-4FB7-B340-4AE029032B6C}"/>
    <cellStyle name="Currency 2 2 4 2 2 4" xfId="9095" xr:uid="{DD90BF67-D47B-4B07-B152-8E02E3361564}"/>
    <cellStyle name="Currency 2 2 4 2 2 4 2" xfId="24506" xr:uid="{D040A12C-1763-4F6C-A973-1D7D3F7AFF45}"/>
    <cellStyle name="Currency 2 2 4 2 2 4 2 2" xfId="55330" xr:uid="{3BB7261C-5D7E-4C3E-822E-54C912B7E2E4}"/>
    <cellStyle name="Currency 2 2 4 2 2 4 3" xfId="39920" xr:uid="{F4216B15-91A8-4FAF-AE64-E99348B17358}"/>
    <cellStyle name="Currency 2 2 4 2 2 5" xfId="16697" xr:uid="{7F25F33E-44A9-4EBE-93DD-119816ACF046}"/>
    <cellStyle name="Currency 2 2 4 2 2 5 2" xfId="47521" xr:uid="{053A1FCC-A06D-4D31-9FCA-FD8C66BB6634}"/>
    <cellStyle name="Currency 2 2 4 2 2 6" xfId="32111" xr:uid="{46B7C8A4-7347-4D9F-9616-3A7413C6141E}"/>
    <cellStyle name="Currency 2 2 4 2 3" xfId="1917" xr:uid="{0538D889-7033-4B49-99D3-1E6C67F758F0}"/>
    <cellStyle name="Currency 2 2 4 2 3 2" xfId="3816" xr:uid="{2D20447B-967B-4B37-BBF9-4C428B98A298}"/>
    <cellStyle name="Currency 2 2 4 2 3 2 2" xfId="7619" xr:uid="{06839B7C-72EA-40DD-B982-75C6C6534DA8}"/>
    <cellStyle name="Currency 2 2 4 2 3 2 2 2" xfId="15430" xr:uid="{26F9A344-60EA-4CF3-AFCC-04963972141A}"/>
    <cellStyle name="Currency 2 2 4 2 3 2 2 2 2" xfId="30841" xr:uid="{CE5C2077-4342-41F9-90AC-BDE342D8E0E8}"/>
    <cellStyle name="Currency 2 2 4 2 3 2 2 2 2 2" xfId="61665" xr:uid="{DB0E4DB4-2017-434A-BC6B-54D0E5381262}"/>
    <cellStyle name="Currency 2 2 4 2 3 2 2 2 3" xfId="46255" xr:uid="{BF7FBFAA-4A57-4E30-8AD0-050A5C76EA3E}"/>
    <cellStyle name="Currency 2 2 4 2 3 2 2 3" xfId="23032" xr:uid="{5611B40F-3F90-438C-AF4C-6FC9EAB8F248}"/>
    <cellStyle name="Currency 2 2 4 2 3 2 2 3 2" xfId="53856" xr:uid="{E11988C4-EA0E-4671-A9F1-EC2794FF096B}"/>
    <cellStyle name="Currency 2 2 4 2 3 2 2 4" xfId="38446" xr:uid="{BCE0834A-61EC-4864-94DA-428E5856D1DC}"/>
    <cellStyle name="Currency 2 2 4 2 3 2 3" xfId="11627" xr:uid="{FA435FE5-29B5-42BF-81EF-22358CF42A1A}"/>
    <cellStyle name="Currency 2 2 4 2 3 2 3 2" xfId="27038" xr:uid="{27B8477D-DAD0-4936-9D6E-38A14E11CDBF}"/>
    <cellStyle name="Currency 2 2 4 2 3 2 3 2 2" xfId="57862" xr:uid="{CB05D967-DB09-4D7E-8458-4E5880A6F63E}"/>
    <cellStyle name="Currency 2 2 4 2 3 2 3 3" xfId="42452" xr:uid="{D18AD822-5129-4653-814C-B1FD73468686}"/>
    <cellStyle name="Currency 2 2 4 2 3 2 4" xfId="19229" xr:uid="{68B23D08-9F66-4079-919B-3F7761DFAE64}"/>
    <cellStyle name="Currency 2 2 4 2 3 2 4 2" xfId="50053" xr:uid="{D651E255-0BED-48BB-BEB6-B06858FBB59A}"/>
    <cellStyle name="Currency 2 2 4 2 3 2 5" xfId="34643" xr:uid="{5C656971-3A42-4C3F-B1F2-ACFC079DA9F2}"/>
    <cellStyle name="Currency 2 2 4 2 3 3" xfId="5720" xr:uid="{3F38997F-3455-48FC-8382-C1D7289934B5}"/>
    <cellStyle name="Currency 2 2 4 2 3 3 2" xfId="13531" xr:uid="{BFB4C17E-6D1F-4BA1-9323-BF6BD9C4D099}"/>
    <cellStyle name="Currency 2 2 4 2 3 3 2 2" xfId="28942" xr:uid="{6D691CA4-9F3F-497F-8947-A5237E736905}"/>
    <cellStyle name="Currency 2 2 4 2 3 3 2 2 2" xfId="59766" xr:uid="{9AE0251B-26B5-48D7-9987-FDA06B2DE443}"/>
    <cellStyle name="Currency 2 2 4 2 3 3 2 3" xfId="44356" xr:uid="{ECF33BB3-6931-4DEE-B2D2-84ED594D31AB}"/>
    <cellStyle name="Currency 2 2 4 2 3 3 3" xfId="21133" xr:uid="{3FDE568A-638A-47B0-A12E-04664495B4CC}"/>
    <cellStyle name="Currency 2 2 4 2 3 3 3 2" xfId="51957" xr:uid="{F55F864E-4330-419B-AA54-E7C7B381447C}"/>
    <cellStyle name="Currency 2 2 4 2 3 3 4" xfId="36547" xr:uid="{F580BBBD-C363-4357-9271-FCEDCA539B09}"/>
    <cellStyle name="Currency 2 2 4 2 3 4" xfId="9728" xr:uid="{9C982227-DEE9-4F02-9737-6E01F8DE2EBD}"/>
    <cellStyle name="Currency 2 2 4 2 3 4 2" xfId="25139" xr:uid="{C80ECEDA-4977-4CAC-8A6D-2906D67FC924}"/>
    <cellStyle name="Currency 2 2 4 2 3 4 2 2" xfId="55963" xr:uid="{8F6DC6FA-CC38-4972-ADA3-3246C45AB7FF}"/>
    <cellStyle name="Currency 2 2 4 2 3 4 3" xfId="40553" xr:uid="{F8795EBC-AA7A-467C-BC5F-B9ACF88C7A58}"/>
    <cellStyle name="Currency 2 2 4 2 3 5" xfId="17330" xr:uid="{AD6C3DC9-53A4-4BDC-9530-328059EFC9F2}"/>
    <cellStyle name="Currency 2 2 4 2 3 5 2" xfId="48154" xr:uid="{FAC1E3DD-1BF6-46A9-AB82-0CDA2C64C276}"/>
    <cellStyle name="Currency 2 2 4 2 3 6" xfId="32744" xr:uid="{B29F1228-8015-468F-A0FC-3B2D3A2761BA}"/>
    <cellStyle name="Currency 2 2 4 2 4" xfId="2550" xr:uid="{192FAF4A-7E07-4BAA-A965-107645FAC41B}"/>
    <cellStyle name="Currency 2 2 4 2 4 2" xfId="6353" xr:uid="{381A3E92-4C4F-4669-8920-890C6B8DA8C8}"/>
    <cellStyle name="Currency 2 2 4 2 4 2 2" xfId="14164" xr:uid="{C88B8785-7057-4F4C-BB88-30E8EBDC056C}"/>
    <cellStyle name="Currency 2 2 4 2 4 2 2 2" xfId="29575" xr:uid="{A99A2744-A44D-4D6B-876D-82E44276B268}"/>
    <cellStyle name="Currency 2 2 4 2 4 2 2 2 2" xfId="60399" xr:uid="{F5EA909E-F5A7-489B-B40C-A7B289E62FAE}"/>
    <cellStyle name="Currency 2 2 4 2 4 2 2 3" xfId="44989" xr:uid="{E7E9FF40-27DE-4351-A3EF-C19259631DE7}"/>
    <cellStyle name="Currency 2 2 4 2 4 2 3" xfId="21766" xr:uid="{D4604BFC-7DA8-4510-8A1E-2EF9DD530F57}"/>
    <cellStyle name="Currency 2 2 4 2 4 2 3 2" xfId="52590" xr:uid="{523EF9D7-DDBC-44D0-A6B0-BA693C589390}"/>
    <cellStyle name="Currency 2 2 4 2 4 2 4" xfId="37180" xr:uid="{4E19DE17-A78D-4913-83F5-C46AA80D8D27}"/>
    <cellStyle name="Currency 2 2 4 2 4 3" xfId="10361" xr:uid="{10336243-1A11-48CA-B36D-FEE234E90EE4}"/>
    <cellStyle name="Currency 2 2 4 2 4 3 2" xfId="25772" xr:uid="{20A6EBF4-522D-4396-B155-ECF9B883F210}"/>
    <cellStyle name="Currency 2 2 4 2 4 3 2 2" xfId="56596" xr:uid="{8C919480-66C4-4C7A-B523-584D63AE7E55}"/>
    <cellStyle name="Currency 2 2 4 2 4 3 3" xfId="41186" xr:uid="{ED2E999F-5F39-48A5-A284-415199D0D526}"/>
    <cellStyle name="Currency 2 2 4 2 4 4" xfId="17963" xr:uid="{70B0C498-20BA-448E-8FF0-F341B59A1851}"/>
    <cellStyle name="Currency 2 2 4 2 4 4 2" xfId="48787" xr:uid="{5D5D1FDB-6A5E-488E-837E-31C9BCF5CA69}"/>
    <cellStyle name="Currency 2 2 4 2 4 5" xfId="33377" xr:uid="{1E516E6D-9268-4A73-A20D-4A5D8A3AC36F}"/>
    <cellStyle name="Currency 2 2 4 2 5" xfId="4454" xr:uid="{D095DA1E-6970-4D50-9295-D0257BEB2858}"/>
    <cellStyle name="Currency 2 2 4 2 5 2" xfId="12265" xr:uid="{C1804946-06DF-4CAB-A5C1-BDB6F87E0AA3}"/>
    <cellStyle name="Currency 2 2 4 2 5 2 2" xfId="27676" xr:uid="{7DCF8061-D710-4C59-B860-2D5D4EB91EC4}"/>
    <cellStyle name="Currency 2 2 4 2 5 2 2 2" xfId="58500" xr:uid="{7FF923C8-DBD0-4661-9400-83B50F840E11}"/>
    <cellStyle name="Currency 2 2 4 2 5 2 3" xfId="43090" xr:uid="{9AE3E20F-5AE8-459D-BD21-2AC6429F81DA}"/>
    <cellStyle name="Currency 2 2 4 2 5 3" xfId="19867" xr:uid="{0AC39650-BC7B-405C-8404-47088E7FBF29}"/>
    <cellStyle name="Currency 2 2 4 2 5 3 2" xfId="50691" xr:uid="{34EE2D54-35FB-439B-A9DB-D0B429420A2C}"/>
    <cellStyle name="Currency 2 2 4 2 5 4" xfId="35281" xr:uid="{9C5C28E6-5C46-4DF8-9339-44C6B400024E}"/>
    <cellStyle name="Currency 2 2 4 2 6" xfId="8462" xr:uid="{FF8DEAEF-D01B-4603-95D6-58FFFE6FE377}"/>
    <cellStyle name="Currency 2 2 4 2 6 2" xfId="23873" xr:uid="{C68B1600-062D-4076-A1B0-D370B216BC2F}"/>
    <cellStyle name="Currency 2 2 4 2 6 2 2" xfId="54697" xr:uid="{60BBF310-7F3A-4EFE-A6DF-B661F5365F4E}"/>
    <cellStyle name="Currency 2 2 4 2 6 3" xfId="39287" xr:uid="{22B75B31-7548-4638-9928-F80500706BAA}"/>
    <cellStyle name="Currency 2 2 4 2 7" xfId="16064" xr:uid="{8C11D8E3-7C27-4B65-9010-4DE306373949}"/>
    <cellStyle name="Currency 2 2 4 2 7 2" xfId="46888" xr:uid="{B0DBE8EC-3B10-4FC5-95D6-5FD6B81F3FC6}"/>
    <cellStyle name="Currency 2 2 4 2 8" xfId="31478" xr:uid="{7B0E1248-9B76-4F92-9E1C-2F53F36AF6D0}"/>
    <cellStyle name="Currency 2 2 4 3" xfId="442" xr:uid="{3742123B-C7D0-428D-9532-FCF084ECA15C}"/>
    <cellStyle name="Currency 2 2 4 3 2" xfId="1075" xr:uid="{BB8DC59A-BF4D-47AC-A0C2-958EF3C6A30B}"/>
    <cellStyle name="Currency 2 2 4 3 2 2" xfId="2974" xr:uid="{DA0247F7-5B57-4662-871C-3E62EEB6386D}"/>
    <cellStyle name="Currency 2 2 4 3 2 2 2" xfId="6777" xr:uid="{3DC01A35-58D8-4C82-928E-6DE85EA2C30A}"/>
    <cellStyle name="Currency 2 2 4 3 2 2 2 2" xfId="14588" xr:uid="{7733EA09-55A6-44A8-8D6E-611318DCD399}"/>
    <cellStyle name="Currency 2 2 4 3 2 2 2 2 2" xfId="29999" xr:uid="{9EF95EA6-2946-43FB-BDD6-BB9EB5F98028}"/>
    <cellStyle name="Currency 2 2 4 3 2 2 2 2 2 2" xfId="60823" xr:uid="{C77AF2BA-98F9-4322-A079-ADEE1BE4A6A5}"/>
    <cellStyle name="Currency 2 2 4 3 2 2 2 2 3" xfId="45413" xr:uid="{3E59F363-500D-4BCA-B44D-DE6802B7C721}"/>
    <cellStyle name="Currency 2 2 4 3 2 2 2 3" xfId="22190" xr:uid="{ABE0499E-87E5-48CB-A475-EB8711B2055F}"/>
    <cellStyle name="Currency 2 2 4 3 2 2 2 3 2" xfId="53014" xr:uid="{AE229711-C995-4B07-9777-62CAA62EAB67}"/>
    <cellStyle name="Currency 2 2 4 3 2 2 2 4" xfId="37604" xr:uid="{A6913953-DEF0-41F4-96DB-9E4F4C3E1FB1}"/>
    <cellStyle name="Currency 2 2 4 3 2 2 3" xfId="10785" xr:uid="{BF925F5F-757D-49FF-9400-95C9B71FCE63}"/>
    <cellStyle name="Currency 2 2 4 3 2 2 3 2" xfId="26196" xr:uid="{0FD9A919-ACB4-4D78-9C04-47C126EE41DD}"/>
    <cellStyle name="Currency 2 2 4 3 2 2 3 2 2" xfId="57020" xr:uid="{0D03CCF7-86DC-4EE3-8710-B1C1368627A0}"/>
    <cellStyle name="Currency 2 2 4 3 2 2 3 3" xfId="41610" xr:uid="{B5346CDF-EE98-4B55-8486-4A390BE8C775}"/>
    <cellStyle name="Currency 2 2 4 3 2 2 4" xfId="18387" xr:uid="{A20DF1F8-8089-473A-A141-7DBF7CE20A61}"/>
    <cellStyle name="Currency 2 2 4 3 2 2 4 2" xfId="49211" xr:uid="{64D58C3F-A33D-4F85-AF64-D18E0E260E1B}"/>
    <cellStyle name="Currency 2 2 4 3 2 2 5" xfId="33801" xr:uid="{EAFF748B-493E-4928-97D3-4E0859CA52E6}"/>
    <cellStyle name="Currency 2 2 4 3 2 3" xfId="4878" xr:uid="{560AB55D-C283-4EC4-9391-19AA7B0D688E}"/>
    <cellStyle name="Currency 2 2 4 3 2 3 2" xfId="12689" xr:uid="{ABF28C48-CEB2-4044-B145-94F709601D8D}"/>
    <cellStyle name="Currency 2 2 4 3 2 3 2 2" xfId="28100" xr:uid="{2E8CDA08-73BD-4D9D-8FBE-2839A1A394CB}"/>
    <cellStyle name="Currency 2 2 4 3 2 3 2 2 2" xfId="58924" xr:uid="{733A3138-0FA0-443F-90B1-45B03E5B80D4}"/>
    <cellStyle name="Currency 2 2 4 3 2 3 2 3" xfId="43514" xr:uid="{6D2072E6-B374-45D0-BF98-F683FA8D68D3}"/>
    <cellStyle name="Currency 2 2 4 3 2 3 3" xfId="20291" xr:uid="{442A5243-B4AC-44BB-8E1B-8F49B43570B2}"/>
    <cellStyle name="Currency 2 2 4 3 2 3 3 2" xfId="51115" xr:uid="{94944224-DC2C-4DCA-98C8-245C8812E749}"/>
    <cellStyle name="Currency 2 2 4 3 2 3 4" xfId="35705" xr:uid="{0765656F-0379-41B6-B73C-3C2B7F3F3ACA}"/>
    <cellStyle name="Currency 2 2 4 3 2 4" xfId="8886" xr:uid="{39B80BA2-2962-406C-AB9E-8C22C630EAA3}"/>
    <cellStyle name="Currency 2 2 4 3 2 4 2" xfId="24297" xr:uid="{65E132BE-F277-4E88-8F14-51EC29F6D6B4}"/>
    <cellStyle name="Currency 2 2 4 3 2 4 2 2" xfId="55121" xr:uid="{8CF83FF0-2B22-483E-9F42-0FC1A52BA594}"/>
    <cellStyle name="Currency 2 2 4 3 2 4 3" xfId="39711" xr:uid="{FA493B06-B123-4876-8BC6-B2BC6E9CEA93}"/>
    <cellStyle name="Currency 2 2 4 3 2 5" xfId="16488" xr:uid="{9ACF56BB-DF03-4012-9075-194F5E5AC2E8}"/>
    <cellStyle name="Currency 2 2 4 3 2 5 2" xfId="47312" xr:uid="{C5E884E6-F3C5-4E91-8A09-DDA4DA60FD3C}"/>
    <cellStyle name="Currency 2 2 4 3 2 6" xfId="31902" xr:uid="{7A365AB7-F1FE-47DB-A5B4-60888B257565}"/>
    <cellStyle name="Currency 2 2 4 3 3" xfId="1708" xr:uid="{F3538AE2-8D50-47BA-9063-2F00436AA1EE}"/>
    <cellStyle name="Currency 2 2 4 3 3 2" xfId="3607" xr:uid="{9052319D-5251-47D7-9064-F9F03AA48425}"/>
    <cellStyle name="Currency 2 2 4 3 3 2 2" xfId="7410" xr:uid="{93C4A8BE-0896-4A42-81DD-96D17A01E5DF}"/>
    <cellStyle name="Currency 2 2 4 3 3 2 2 2" xfId="15221" xr:uid="{1CD0DE09-48FB-402D-AEC4-2335CF122EB5}"/>
    <cellStyle name="Currency 2 2 4 3 3 2 2 2 2" xfId="30632" xr:uid="{5E22855D-88A5-4903-A710-08872765B547}"/>
    <cellStyle name="Currency 2 2 4 3 3 2 2 2 2 2" xfId="61456" xr:uid="{820B1260-66F0-4390-A8A0-55AFA1FBEC7C}"/>
    <cellStyle name="Currency 2 2 4 3 3 2 2 2 3" xfId="46046" xr:uid="{349778E0-F6D1-4A44-B955-1B08BF9FA8C3}"/>
    <cellStyle name="Currency 2 2 4 3 3 2 2 3" xfId="22823" xr:uid="{D2DBB498-3B58-40BA-8646-B5D9EEED60AE}"/>
    <cellStyle name="Currency 2 2 4 3 3 2 2 3 2" xfId="53647" xr:uid="{6FB24302-3234-4CA1-9762-9705AFD4CEED}"/>
    <cellStyle name="Currency 2 2 4 3 3 2 2 4" xfId="38237" xr:uid="{63788E62-6565-41D5-B0E7-8A422B31C545}"/>
    <cellStyle name="Currency 2 2 4 3 3 2 3" xfId="11418" xr:uid="{FA65B6A8-C82F-4D81-BA92-9C6EF45C7FE1}"/>
    <cellStyle name="Currency 2 2 4 3 3 2 3 2" xfId="26829" xr:uid="{45F031D8-CAE6-48CE-B7C2-198B6E6337A4}"/>
    <cellStyle name="Currency 2 2 4 3 3 2 3 2 2" xfId="57653" xr:uid="{7207A361-8163-42C0-BC6B-239619ABF030}"/>
    <cellStyle name="Currency 2 2 4 3 3 2 3 3" xfId="42243" xr:uid="{ABFB067B-57E7-41A6-87E4-7884F764BB61}"/>
    <cellStyle name="Currency 2 2 4 3 3 2 4" xfId="19020" xr:uid="{3101A6C0-AAAC-4FC5-8321-0D6EB38D01F1}"/>
    <cellStyle name="Currency 2 2 4 3 3 2 4 2" xfId="49844" xr:uid="{B1224719-5BC9-4A64-BED1-2C62E3AC7962}"/>
    <cellStyle name="Currency 2 2 4 3 3 2 5" xfId="34434" xr:uid="{9001EB2B-B5A9-40CC-B3DF-C1673C133685}"/>
    <cellStyle name="Currency 2 2 4 3 3 3" xfId="5511" xr:uid="{FA45E21D-A011-4C9F-9973-916E5803C60F}"/>
    <cellStyle name="Currency 2 2 4 3 3 3 2" xfId="13322" xr:uid="{F5FFBA99-8B6C-42D0-90A3-3806E3470146}"/>
    <cellStyle name="Currency 2 2 4 3 3 3 2 2" xfId="28733" xr:uid="{391418D6-CD94-4ADD-8720-ADB713B9B29A}"/>
    <cellStyle name="Currency 2 2 4 3 3 3 2 2 2" xfId="59557" xr:uid="{F3C66B4F-294A-47D6-9835-D16E32978AED}"/>
    <cellStyle name="Currency 2 2 4 3 3 3 2 3" xfId="44147" xr:uid="{C86387B2-220E-4D3B-AFDD-45BE2C4B4A45}"/>
    <cellStyle name="Currency 2 2 4 3 3 3 3" xfId="20924" xr:uid="{2E8609F5-2BBD-4786-813B-A02608761CC2}"/>
    <cellStyle name="Currency 2 2 4 3 3 3 3 2" xfId="51748" xr:uid="{A5FEE668-AA31-4182-93EF-1B257D6EC9BE}"/>
    <cellStyle name="Currency 2 2 4 3 3 3 4" xfId="36338" xr:uid="{5A0815C7-098C-42D1-AF1A-6C6FFCE6A0D5}"/>
    <cellStyle name="Currency 2 2 4 3 3 4" xfId="9519" xr:uid="{29F64A4B-1C34-45A8-84BA-CB9B4C6EFA36}"/>
    <cellStyle name="Currency 2 2 4 3 3 4 2" xfId="24930" xr:uid="{354BEBA8-EB9A-40D7-AC67-7E2F261C3646}"/>
    <cellStyle name="Currency 2 2 4 3 3 4 2 2" xfId="55754" xr:uid="{A9203D67-61C9-478C-946F-BFC240714DA8}"/>
    <cellStyle name="Currency 2 2 4 3 3 4 3" xfId="40344" xr:uid="{E5A08771-1777-4414-BF64-9A3D3429A21F}"/>
    <cellStyle name="Currency 2 2 4 3 3 5" xfId="17121" xr:uid="{5916813D-8378-4718-B900-ED5EA9ECD6BA}"/>
    <cellStyle name="Currency 2 2 4 3 3 5 2" xfId="47945" xr:uid="{A5DE9323-F174-44E7-8A71-2AD7FC09F13D}"/>
    <cellStyle name="Currency 2 2 4 3 3 6" xfId="32535" xr:uid="{4C3A94C4-6A63-4E8E-AEAE-2A9CF0458B11}"/>
    <cellStyle name="Currency 2 2 4 3 4" xfId="2341" xr:uid="{40FD3DE0-CF00-4D0B-BCA8-D9998FC01BF6}"/>
    <cellStyle name="Currency 2 2 4 3 4 2" xfId="6144" xr:uid="{F9D24637-73B1-4E34-8D56-5579D766E83B}"/>
    <cellStyle name="Currency 2 2 4 3 4 2 2" xfId="13955" xr:uid="{AE2896C3-F70D-4F97-BF41-22425E836CD3}"/>
    <cellStyle name="Currency 2 2 4 3 4 2 2 2" xfId="29366" xr:uid="{71D99C0F-1042-47E7-9795-E05DF143657F}"/>
    <cellStyle name="Currency 2 2 4 3 4 2 2 2 2" xfId="60190" xr:uid="{E97C9B60-E737-4D77-8BEC-ED7F1EA7967E}"/>
    <cellStyle name="Currency 2 2 4 3 4 2 2 3" xfId="44780" xr:uid="{C3E83C86-B1A9-4E4F-8350-8577D18BA841}"/>
    <cellStyle name="Currency 2 2 4 3 4 2 3" xfId="21557" xr:uid="{23140210-E6A6-47B4-B30C-AF114B05D43B}"/>
    <cellStyle name="Currency 2 2 4 3 4 2 3 2" xfId="52381" xr:uid="{80D4BB0B-88B4-4F8E-9253-198C571EB018}"/>
    <cellStyle name="Currency 2 2 4 3 4 2 4" xfId="36971" xr:uid="{A7D655D8-68A6-415E-A298-5D5C03E193FE}"/>
    <cellStyle name="Currency 2 2 4 3 4 3" xfId="10152" xr:uid="{FD527D93-98E9-4C10-886E-4A864C257152}"/>
    <cellStyle name="Currency 2 2 4 3 4 3 2" xfId="25563" xr:uid="{9AEF746C-DEE6-4963-B6A8-4678FBC5BB43}"/>
    <cellStyle name="Currency 2 2 4 3 4 3 2 2" xfId="56387" xr:uid="{52BA6B4A-850B-4E69-AC8A-2157DDB058F9}"/>
    <cellStyle name="Currency 2 2 4 3 4 3 3" xfId="40977" xr:uid="{8DA7FC7C-D5EE-442B-822D-F25FB6BA8AA7}"/>
    <cellStyle name="Currency 2 2 4 3 4 4" xfId="17754" xr:uid="{C8C60009-70CE-47F4-82E2-8D6B23228B52}"/>
    <cellStyle name="Currency 2 2 4 3 4 4 2" xfId="48578" xr:uid="{D5F975BC-DD4C-411A-A6FE-59925261FF9F}"/>
    <cellStyle name="Currency 2 2 4 3 4 5" xfId="33168" xr:uid="{BB8D9CE9-65B4-4557-BC63-2B0E055824FC}"/>
    <cellStyle name="Currency 2 2 4 3 5" xfId="4245" xr:uid="{E3013DBA-10CA-4AF9-8988-397186A54F49}"/>
    <cellStyle name="Currency 2 2 4 3 5 2" xfId="12056" xr:uid="{6AC8B709-D38B-4C50-AF4B-0543DA0BFAF4}"/>
    <cellStyle name="Currency 2 2 4 3 5 2 2" xfId="27467" xr:uid="{E287B405-3F54-48D1-9AE5-883F6283073B}"/>
    <cellStyle name="Currency 2 2 4 3 5 2 2 2" xfId="58291" xr:uid="{88E4753D-9B4E-48AC-869F-6D7456A5B672}"/>
    <cellStyle name="Currency 2 2 4 3 5 2 3" xfId="42881" xr:uid="{886EE823-D1D4-4864-B507-69C4BA8E4120}"/>
    <cellStyle name="Currency 2 2 4 3 5 3" xfId="19658" xr:uid="{497E8EEF-B618-4B1E-B1BB-51C573DC7886}"/>
    <cellStyle name="Currency 2 2 4 3 5 3 2" xfId="50482" xr:uid="{81E70C32-17C0-4AFB-A0A7-661338CB1ECC}"/>
    <cellStyle name="Currency 2 2 4 3 5 4" xfId="35072" xr:uid="{C44B530F-05FD-4F4B-8D40-35FEB81E9B0A}"/>
    <cellStyle name="Currency 2 2 4 3 6" xfId="8253" xr:uid="{61F79B13-5572-42E1-BA8B-71603B423618}"/>
    <cellStyle name="Currency 2 2 4 3 6 2" xfId="23664" xr:uid="{4CAE5EA7-64F3-4F31-A108-EBBA1D0BA328}"/>
    <cellStyle name="Currency 2 2 4 3 6 2 2" xfId="54488" xr:uid="{9C267598-7BB3-40B8-876F-724D101C4E8B}"/>
    <cellStyle name="Currency 2 2 4 3 6 3" xfId="39078" xr:uid="{0A6E3AE4-1346-49A9-9AD0-62219B3D0676}"/>
    <cellStyle name="Currency 2 2 4 3 7" xfId="15855" xr:uid="{68738315-7024-412C-914D-273DF52C35A8}"/>
    <cellStyle name="Currency 2 2 4 3 7 2" xfId="46679" xr:uid="{F72E50C9-9492-4395-A210-D2E50461A2F2}"/>
    <cellStyle name="Currency 2 2 4 3 8" xfId="31269" xr:uid="{EB701F0E-3010-494C-8CD7-5457D7CE22BA}"/>
    <cellStyle name="Currency 2 2 4 4" xfId="862" xr:uid="{C396BB92-48E2-4A22-9CAD-01D51155BB29}"/>
    <cellStyle name="Currency 2 2 4 4 2" xfId="2761" xr:uid="{872E2036-59A0-450E-B906-72D23D3DAE9F}"/>
    <cellStyle name="Currency 2 2 4 4 2 2" xfId="6564" xr:uid="{AF30959A-D87C-417D-A1AF-F5E937A25D71}"/>
    <cellStyle name="Currency 2 2 4 4 2 2 2" xfId="14375" xr:uid="{A647A027-2310-4E0E-8F43-A1B61862A171}"/>
    <cellStyle name="Currency 2 2 4 4 2 2 2 2" xfId="29786" xr:uid="{1E449FD8-3161-4C3D-985F-62FC2F5EA678}"/>
    <cellStyle name="Currency 2 2 4 4 2 2 2 2 2" xfId="60610" xr:uid="{F8130C0E-A003-4ECE-BAC5-A8D580C5F208}"/>
    <cellStyle name="Currency 2 2 4 4 2 2 2 3" xfId="45200" xr:uid="{D22A24F1-010B-4A41-ADD8-F41E33ADAF19}"/>
    <cellStyle name="Currency 2 2 4 4 2 2 3" xfId="21977" xr:uid="{042DA7D9-980D-4941-9D17-586D273EC8A4}"/>
    <cellStyle name="Currency 2 2 4 4 2 2 3 2" xfId="52801" xr:uid="{0E405792-A2E2-4167-AC8A-6C91ED1AC769}"/>
    <cellStyle name="Currency 2 2 4 4 2 2 4" xfId="37391" xr:uid="{532FA1B9-5DF8-4456-8206-E9026E50D3AD}"/>
    <cellStyle name="Currency 2 2 4 4 2 3" xfId="10572" xr:uid="{22D87AA9-D99B-4234-9B6B-8207A2C51799}"/>
    <cellStyle name="Currency 2 2 4 4 2 3 2" xfId="25983" xr:uid="{D0538639-4169-49F5-9A31-58F854EBCF21}"/>
    <cellStyle name="Currency 2 2 4 4 2 3 2 2" xfId="56807" xr:uid="{8D4A557E-F7C4-49C2-AB96-9543902EACFE}"/>
    <cellStyle name="Currency 2 2 4 4 2 3 3" xfId="41397" xr:uid="{40B15889-6F84-4740-B339-BE1D9BB93E22}"/>
    <cellStyle name="Currency 2 2 4 4 2 4" xfId="18174" xr:uid="{F6300B64-B1C3-4A3B-A7C3-15D2220173D9}"/>
    <cellStyle name="Currency 2 2 4 4 2 4 2" xfId="48998" xr:uid="{F0EA16E7-DB78-492D-975A-0003BAA89C2D}"/>
    <cellStyle name="Currency 2 2 4 4 2 5" xfId="33588" xr:uid="{4511C6C7-E480-4F18-B0EF-DFF6874F546E}"/>
    <cellStyle name="Currency 2 2 4 4 3" xfId="4665" xr:uid="{46B9CA62-8005-476B-93A8-C0C57254DC9A}"/>
    <cellStyle name="Currency 2 2 4 4 3 2" xfId="12476" xr:uid="{AA262531-CE19-4739-A202-4B7596918751}"/>
    <cellStyle name="Currency 2 2 4 4 3 2 2" xfId="27887" xr:uid="{170BAA16-F9F4-48F5-A83C-FE692480B588}"/>
    <cellStyle name="Currency 2 2 4 4 3 2 2 2" xfId="58711" xr:uid="{E4BA37AD-E7F6-48C0-B609-8EABDF99D628}"/>
    <cellStyle name="Currency 2 2 4 4 3 2 3" xfId="43301" xr:uid="{AFC4BD47-F5A9-4882-B938-734B5966425B}"/>
    <cellStyle name="Currency 2 2 4 4 3 3" xfId="20078" xr:uid="{7011A38A-C412-43F5-8083-4CDD18A9EFD5}"/>
    <cellStyle name="Currency 2 2 4 4 3 3 2" xfId="50902" xr:uid="{3845F639-87CB-40A1-8593-C39781F163B4}"/>
    <cellStyle name="Currency 2 2 4 4 3 4" xfId="35492" xr:uid="{0E5849A6-13E0-4F91-BB07-DD9742E7E855}"/>
    <cellStyle name="Currency 2 2 4 4 4" xfId="8673" xr:uid="{5E4AAE2A-1D7E-4AE5-8C7B-34CC8288250F}"/>
    <cellStyle name="Currency 2 2 4 4 4 2" xfId="24084" xr:uid="{8AF646C2-E582-4ACC-9BB4-954D3713364D}"/>
    <cellStyle name="Currency 2 2 4 4 4 2 2" xfId="54908" xr:uid="{708D934B-6D61-4C37-A7B8-9C616D633CFD}"/>
    <cellStyle name="Currency 2 2 4 4 4 3" xfId="39498" xr:uid="{CA10DBD2-FDE3-4F68-A3B4-EBE671FF757B}"/>
    <cellStyle name="Currency 2 2 4 4 5" xfId="16275" xr:uid="{88149A04-1367-401E-BBAF-2A0D1C2964BF}"/>
    <cellStyle name="Currency 2 2 4 4 5 2" xfId="47099" xr:uid="{417C2C6C-2B9C-4EBC-B5C4-CF05C42E0362}"/>
    <cellStyle name="Currency 2 2 4 4 6" xfId="31689" xr:uid="{565B7376-84F6-472E-97AF-814A53C29469}"/>
    <cellStyle name="Currency 2 2 4 5" xfId="1495" xr:uid="{B523AD02-D88A-4351-9F78-995D08BB2DA1}"/>
    <cellStyle name="Currency 2 2 4 5 2" xfId="3394" xr:uid="{B480D77C-13C4-438B-B347-C4C2EDD31453}"/>
    <cellStyle name="Currency 2 2 4 5 2 2" xfId="7197" xr:uid="{7C18E1B0-57B6-4D10-85EF-A3877189EAD7}"/>
    <cellStyle name="Currency 2 2 4 5 2 2 2" xfId="15008" xr:uid="{648052E3-8D31-492B-8B23-F0EB947D3676}"/>
    <cellStyle name="Currency 2 2 4 5 2 2 2 2" xfId="30419" xr:uid="{0FAB08E9-53AB-4341-92DC-3669F4D1969A}"/>
    <cellStyle name="Currency 2 2 4 5 2 2 2 2 2" xfId="61243" xr:uid="{EFB71D28-2C06-4165-99FE-D4571F4B7892}"/>
    <cellStyle name="Currency 2 2 4 5 2 2 2 3" xfId="45833" xr:uid="{63880CCA-6D3B-42A9-AAFA-3E9D920F8F15}"/>
    <cellStyle name="Currency 2 2 4 5 2 2 3" xfId="22610" xr:uid="{3E05316D-9094-4D1B-BC3E-AC56D9CB0483}"/>
    <cellStyle name="Currency 2 2 4 5 2 2 3 2" xfId="53434" xr:uid="{EEDD3589-08B0-47F3-A5AA-30EA752C536D}"/>
    <cellStyle name="Currency 2 2 4 5 2 2 4" xfId="38024" xr:uid="{CDFBE890-7CA8-4FF8-8515-B3C54F39040D}"/>
    <cellStyle name="Currency 2 2 4 5 2 3" xfId="11205" xr:uid="{5B8F655A-7AFA-417E-86BF-8A2CC539E576}"/>
    <cellStyle name="Currency 2 2 4 5 2 3 2" xfId="26616" xr:uid="{B954B673-40A5-428D-A091-3859378688D2}"/>
    <cellStyle name="Currency 2 2 4 5 2 3 2 2" xfId="57440" xr:uid="{B0E8F161-DF88-4FEF-8ED3-9182D9A0F2BD}"/>
    <cellStyle name="Currency 2 2 4 5 2 3 3" xfId="42030" xr:uid="{0612C0EF-0642-44D2-8760-CA274BDECD42}"/>
    <cellStyle name="Currency 2 2 4 5 2 4" xfId="18807" xr:uid="{EB778FC8-A05E-4640-9524-1B2C60814F2D}"/>
    <cellStyle name="Currency 2 2 4 5 2 4 2" xfId="49631" xr:uid="{03C6AF92-6FDA-4686-8149-642FE6D946C5}"/>
    <cellStyle name="Currency 2 2 4 5 2 5" xfId="34221" xr:uid="{745FB59E-4423-4E03-8BC0-4D9C4C00398A}"/>
    <cellStyle name="Currency 2 2 4 5 3" xfId="5298" xr:uid="{E564F26B-A99F-4182-B82E-4AA430D9AA8E}"/>
    <cellStyle name="Currency 2 2 4 5 3 2" xfId="13109" xr:uid="{59339895-C4CF-44A9-AB49-E1946C7717E9}"/>
    <cellStyle name="Currency 2 2 4 5 3 2 2" xfId="28520" xr:uid="{7A14CFD4-F01B-46FF-A70A-33348A94EA64}"/>
    <cellStyle name="Currency 2 2 4 5 3 2 2 2" xfId="59344" xr:uid="{E61BD1AF-A0C3-42ED-9407-9C10ED19BA3C}"/>
    <cellStyle name="Currency 2 2 4 5 3 2 3" xfId="43934" xr:uid="{40C061E4-3E87-46B4-92E8-976A9A6DC80B}"/>
    <cellStyle name="Currency 2 2 4 5 3 3" xfId="20711" xr:uid="{192C3F19-39C8-4157-8B2F-378C5CB972F9}"/>
    <cellStyle name="Currency 2 2 4 5 3 3 2" xfId="51535" xr:uid="{F9BDA582-F19D-4D66-B94C-61945447A584}"/>
    <cellStyle name="Currency 2 2 4 5 3 4" xfId="36125" xr:uid="{024C3882-716F-4EAC-8A58-A8CC0FE3CCD8}"/>
    <cellStyle name="Currency 2 2 4 5 4" xfId="9306" xr:uid="{14DF8EF0-114B-4774-9FCB-C3E3F2673CEA}"/>
    <cellStyle name="Currency 2 2 4 5 4 2" xfId="24717" xr:uid="{402F7A0D-6028-486F-87BC-BD450776097F}"/>
    <cellStyle name="Currency 2 2 4 5 4 2 2" xfId="55541" xr:uid="{18AA2AF0-5751-41D8-B22F-F0433D1D96A3}"/>
    <cellStyle name="Currency 2 2 4 5 4 3" xfId="40131" xr:uid="{E8E0A3E4-D2CE-4134-850B-287DE4362A3C}"/>
    <cellStyle name="Currency 2 2 4 5 5" xfId="16908" xr:uid="{F4C47A01-B34C-4A68-8594-20BDCA5FA9A8}"/>
    <cellStyle name="Currency 2 2 4 5 5 2" xfId="47732" xr:uid="{5339D9BA-B1D0-40E1-9FD1-E0F7F014F19A}"/>
    <cellStyle name="Currency 2 2 4 5 6" xfId="32322" xr:uid="{FBBAFC2C-EBD4-473E-B651-E5DE19DE1332}"/>
    <cellStyle name="Currency 2 2 4 6" xfId="2128" xr:uid="{86FA6A1D-B172-46FE-9381-9120E5C88D0B}"/>
    <cellStyle name="Currency 2 2 4 6 2" xfId="5931" xr:uid="{73DA6173-5331-49F8-A6FC-165577FC74B4}"/>
    <cellStyle name="Currency 2 2 4 6 2 2" xfId="13742" xr:uid="{C5802175-C2A0-44B4-B437-7C1E3AEB7E5B}"/>
    <cellStyle name="Currency 2 2 4 6 2 2 2" xfId="29153" xr:uid="{D30E7BBD-AB92-4C96-BB32-D92E1BA9C01E}"/>
    <cellStyle name="Currency 2 2 4 6 2 2 2 2" xfId="59977" xr:uid="{0B9DF555-9AC9-48F6-9F2C-4D78F803BE30}"/>
    <cellStyle name="Currency 2 2 4 6 2 2 3" xfId="44567" xr:uid="{B26E8B1B-2B5C-4741-A669-2DA81E2B4662}"/>
    <cellStyle name="Currency 2 2 4 6 2 3" xfId="21344" xr:uid="{2E63EF42-C08B-44C5-9192-050964CD7D7C}"/>
    <cellStyle name="Currency 2 2 4 6 2 3 2" xfId="52168" xr:uid="{5C691213-B2BA-46E2-88D9-C88A6AB0F36D}"/>
    <cellStyle name="Currency 2 2 4 6 2 4" xfId="36758" xr:uid="{7D380E37-88E1-4FAC-B324-B326D66DC5E3}"/>
    <cellStyle name="Currency 2 2 4 6 3" xfId="9939" xr:uid="{E76D909E-6F48-46E6-81A2-4FFDCF94C9D2}"/>
    <cellStyle name="Currency 2 2 4 6 3 2" xfId="25350" xr:uid="{AC9CE728-76F0-420E-B4AB-90EA15E8ECC3}"/>
    <cellStyle name="Currency 2 2 4 6 3 2 2" xfId="56174" xr:uid="{EBD08D32-E339-4BD2-85C3-E648501F8B1B}"/>
    <cellStyle name="Currency 2 2 4 6 3 3" xfId="40764" xr:uid="{28F92EBA-1BF3-4148-AB99-8E35DFDEE328}"/>
    <cellStyle name="Currency 2 2 4 6 4" xfId="17541" xr:uid="{4F511A78-9BE0-4A9F-971F-923FDF2F9412}"/>
    <cellStyle name="Currency 2 2 4 6 4 2" xfId="48365" xr:uid="{CF4D83BD-CCE5-46AF-9635-443F461A5429}"/>
    <cellStyle name="Currency 2 2 4 6 5" xfId="32955" xr:uid="{4101B10C-15A1-45EB-AB7D-CAD05840278E}"/>
    <cellStyle name="Currency 2 2 4 7" xfId="4032" xr:uid="{5AE7299F-DAD2-41ED-8448-E83C759686F9}"/>
    <cellStyle name="Currency 2 2 4 7 2" xfId="11843" xr:uid="{332E5EF0-6956-45F9-931D-5F600C056BB7}"/>
    <cellStyle name="Currency 2 2 4 7 2 2" xfId="27254" xr:uid="{20DB9CAE-07F9-4538-B9FD-F8A9F1310CAF}"/>
    <cellStyle name="Currency 2 2 4 7 2 2 2" xfId="58078" xr:uid="{73B5A63F-03EB-40D4-8E43-D8863FE00190}"/>
    <cellStyle name="Currency 2 2 4 7 2 3" xfId="42668" xr:uid="{2E716B4B-30A9-4B3E-B91F-D9B4D47D974B}"/>
    <cellStyle name="Currency 2 2 4 7 3" xfId="19445" xr:uid="{264723B3-AF2D-4C86-986C-EB96B0199FF9}"/>
    <cellStyle name="Currency 2 2 4 7 3 2" xfId="50269" xr:uid="{3E2EF166-E0A8-4527-919E-41913FD6E09D}"/>
    <cellStyle name="Currency 2 2 4 7 4" xfId="34859" xr:uid="{6E95D3F2-B8FD-42A8-A8BA-B62AE914A896}"/>
    <cellStyle name="Currency 2 2 4 8" xfId="8040" xr:uid="{D876A7FC-1DBC-487B-9C44-0C5B652406D9}"/>
    <cellStyle name="Currency 2 2 4 8 2" xfId="23451" xr:uid="{216AC15B-A860-42C4-BC36-DC26BAB63318}"/>
    <cellStyle name="Currency 2 2 4 8 2 2" xfId="54275" xr:uid="{45E6A7F2-178C-47A8-98B9-ECDEF7FDA3F6}"/>
    <cellStyle name="Currency 2 2 4 8 3" xfId="38865" xr:uid="{56CF8D17-E046-41E7-9728-A9163E3EB40F}"/>
    <cellStyle name="Currency 2 2 4 9" xfId="7831" xr:uid="{2BB3F545-3C57-47FD-9695-AB56A6189702}"/>
    <cellStyle name="Currency 2 2 4 9 2" xfId="23242" xr:uid="{3C244B31-13D6-45CD-8EF7-AA2700BFE6B1}"/>
    <cellStyle name="Currency 2 2 4 9 2 2" xfId="54066" xr:uid="{74646114-EF93-480E-9FB9-5047AC2DAEBD}"/>
    <cellStyle name="Currency 2 2 4 9 3" xfId="38656" xr:uid="{141A87D4-1026-49B6-8974-32580702D246}"/>
    <cellStyle name="Currency 2 2 5" xfId="148" xr:uid="{4D8F056D-A3F6-488F-B35F-7014F1620914}"/>
    <cellStyle name="Currency 2 2 5 10" xfId="15562" xr:uid="{272ED461-1ADA-480E-97FB-BD24D83E8CDB}"/>
    <cellStyle name="Currency 2 2 5 10 2" xfId="46386" xr:uid="{074841EF-40D9-48A2-BB52-9701A2832E6C}"/>
    <cellStyle name="Currency 2 2 5 11" xfId="30976" xr:uid="{F3558841-BA17-4803-AB4F-E00EA93CE5DC}"/>
    <cellStyle name="Currency 2 2 5 2" xfId="571" xr:uid="{E2DCDFE0-22FD-4099-B4AF-9FEE53597AF1}"/>
    <cellStyle name="Currency 2 2 5 2 2" xfId="1204" xr:uid="{CF3BE4BF-5998-49F1-953F-20A657E55005}"/>
    <cellStyle name="Currency 2 2 5 2 2 2" xfId="3103" xr:uid="{82BE7395-1A07-46C4-9C63-5CA76399C251}"/>
    <cellStyle name="Currency 2 2 5 2 2 2 2" xfId="6906" xr:uid="{49F91C79-2C46-4B5A-B631-55B526018FBA}"/>
    <cellStyle name="Currency 2 2 5 2 2 2 2 2" xfId="14717" xr:uid="{21366836-1F10-4F80-AC5B-688D93B8935F}"/>
    <cellStyle name="Currency 2 2 5 2 2 2 2 2 2" xfId="30128" xr:uid="{441E409B-36FC-45B1-A266-12B233B2C64F}"/>
    <cellStyle name="Currency 2 2 5 2 2 2 2 2 2 2" xfId="60952" xr:uid="{90FE528E-0001-4352-BA72-BFFC21E0F52C}"/>
    <cellStyle name="Currency 2 2 5 2 2 2 2 2 3" xfId="45542" xr:uid="{C72A192D-D0F9-400F-8DB1-7478E3B7B124}"/>
    <cellStyle name="Currency 2 2 5 2 2 2 2 3" xfId="22319" xr:uid="{63A6E1E3-3E49-46B7-B26F-44A02686406F}"/>
    <cellStyle name="Currency 2 2 5 2 2 2 2 3 2" xfId="53143" xr:uid="{18639072-F0B0-48BB-BC45-B41DC7EC9606}"/>
    <cellStyle name="Currency 2 2 5 2 2 2 2 4" xfId="37733" xr:uid="{0EDAA97F-BED8-4FFE-8FD8-CD41C137969E}"/>
    <cellStyle name="Currency 2 2 5 2 2 2 3" xfId="10914" xr:uid="{DCE440D4-AB7F-4EE4-8971-3F866779D3EF}"/>
    <cellStyle name="Currency 2 2 5 2 2 2 3 2" xfId="26325" xr:uid="{781A6414-7F1C-47FD-BA8C-2A690141ED35}"/>
    <cellStyle name="Currency 2 2 5 2 2 2 3 2 2" xfId="57149" xr:uid="{E921B77F-8E4E-4080-B06F-26AE396994E4}"/>
    <cellStyle name="Currency 2 2 5 2 2 2 3 3" xfId="41739" xr:uid="{50669B2F-BF9D-4C27-8F52-9172F8B1A9C0}"/>
    <cellStyle name="Currency 2 2 5 2 2 2 4" xfId="18516" xr:uid="{AF62C19E-1015-4DC3-932D-55C97D2A04FE}"/>
    <cellStyle name="Currency 2 2 5 2 2 2 4 2" xfId="49340" xr:uid="{4C491B8E-1F29-4585-913A-94A3C5F94005}"/>
    <cellStyle name="Currency 2 2 5 2 2 2 5" xfId="33930" xr:uid="{C7A8333E-E5C6-4762-93D7-2DF71ECD7D44}"/>
    <cellStyle name="Currency 2 2 5 2 2 3" xfId="5007" xr:uid="{F8EDF82A-25BC-4D51-9572-8A76496F66A3}"/>
    <cellStyle name="Currency 2 2 5 2 2 3 2" xfId="12818" xr:uid="{AB1C9D35-6005-478C-AFB9-BC4A0BC918B7}"/>
    <cellStyle name="Currency 2 2 5 2 2 3 2 2" xfId="28229" xr:uid="{3A5D28D1-3557-4667-8CE5-0B6AAEADD0C8}"/>
    <cellStyle name="Currency 2 2 5 2 2 3 2 2 2" xfId="59053" xr:uid="{8094D4B6-A073-4108-8CDC-CA9875449F5B}"/>
    <cellStyle name="Currency 2 2 5 2 2 3 2 3" xfId="43643" xr:uid="{34FEB119-43DB-4CCE-BCB5-617318BA6A29}"/>
    <cellStyle name="Currency 2 2 5 2 2 3 3" xfId="20420" xr:uid="{14D42A8E-137C-4FDF-870D-C490C67F7094}"/>
    <cellStyle name="Currency 2 2 5 2 2 3 3 2" xfId="51244" xr:uid="{6145E667-3665-4491-829C-EFDF3C58D2E5}"/>
    <cellStyle name="Currency 2 2 5 2 2 3 4" xfId="35834" xr:uid="{E1DB7826-8770-413A-971B-CAB7C88D7CDF}"/>
    <cellStyle name="Currency 2 2 5 2 2 4" xfId="9015" xr:uid="{2B5CC9E2-7DA2-4712-8662-6F7B15F198BE}"/>
    <cellStyle name="Currency 2 2 5 2 2 4 2" xfId="24426" xr:uid="{84B78CA3-4D7E-4FE3-9072-B9D431FA52CE}"/>
    <cellStyle name="Currency 2 2 5 2 2 4 2 2" xfId="55250" xr:uid="{41F13C5F-2785-45DB-BB3E-0DFF12C5D722}"/>
    <cellStyle name="Currency 2 2 5 2 2 4 3" xfId="39840" xr:uid="{7850BA45-AE83-439B-B58C-E5D9BB6686EB}"/>
    <cellStyle name="Currency 2 2 5 2 2 5" xfId="16617" xr:uid="{C2AD6E3E-39C8-4C12-845A-392BAC1F69F2}"/>
    <cellStyle name="Currency 2 2 5 2 2 5 2" xfId="47441" xr:uid="{90E6DECA-B23B-4C4C-BF65-92DF878F6A6A}"/>
    <cellStyle name="Currency 2 2 5 2 2 6" xfId="32031" xr:uid="{FAA66191-70E5-4E94-BA5B-5640E0DF9F09}"/>
    <cellStyle name="Currency 2 2 5 2 3" xfId="1837" xr:uid="{82ADBCF0-3C2D-4968-A220-EE4A16F5E83B}"/>
    <cellStyle name="Currency 2 2 5 2 3 2" xfId="3736" xr:uid="{ECDA1C24-B528-4816-825F-BF39A32CF34C}"/>
    <cellStyle name="Currency 2 2 5 2 3 2 2" xfId="7539" xr:uid="{5C6FE16A-0DCF-4CCC-9622-E413E27C63C9}"/>
    <cellStyle name="Currency 2 2 5 2 3 2 2 2" xfId="15350" xr:uid="{8EC70A00-26C0-4ED3-9E8C-AFBD2E781A72}"/>
    <cellStyle name="Currency 2 2 5 2 3 2 2 2 2" xfId="30761" xr:uid="{F4BFACCB-8AA4-4C60-87CA-6C05A47C0185}"/>
    <cellStyle name="Currency 2 2 5 2 3 2 2 2 2 2" xfId="61585" xr:uid="{2A4C2AFF-5436-402E-81CB-6983153FBA5A}"/>
    <cellStyle name="Currency 2 2 5 2 3 2 2 2 3" xfId="46175" xr:uid="{8941022E-057F-4628-9854-D945A3AD9DBD}"/>
    <cellStyle name="Currency 2 2 5 2 3 2 2 3" xfId="22952" xr:uid="{6EAC17E6-8E6D-432D-9D42-3767034766CB}"/>
    <cellStyle name="Currency 2 2 5 2 3 2 2 3 2" xfId="53776" xr:uid="{4AEDA9FE-5264-416E-B063-CEE74526D2BF}"/>
    <cellStyle name="Currency 2 2 5 2 3 2 2 4" xfId="38366" xr:uid="{7570B611-BFC0-49BA-AEE9-860CCD2116C5}"/>
    <cellStyle name="Currency 2 2 5 2 3 2 3" xfId="11547" xr:uid="{32FB2426-9EFC-4C3C-9385-97E8D6D086E6}"/>
    <cellStyle name="Currency 2 2 5 2 3 2 3 2" xfId="26958" xr:uid="{9840DA58-31E4-4051-9EAF-10683CE8022C}"/>
    <cellStyle name="Currency 2 2 5 2 3 2 3 2 2" xfId="57782" xr:uid="{D2E0E5F9-7317-48FA-9305-0E66CBFC7B8A}"/>
    <cellStyle name="Currency 2 2 5 2 3 2 3 3" xfId="42372" xr:uid="{9394C15B-37B4-4F8B-B2EC-6C94BB811829}"/>
    <cellStyle name="Currency 2 2 5 2 3 2 4" xfId="19149" xr:uid="{0F338E35-F07A-4538-AF83-04CC3E4B4FC3}"/>
    <cellStyle name="Currency 2 2 5 2 3 2 4 2" xfId="49973" xr:uid="{71B8C882-E3B2-4D22-A35F-55C05C73A77A}"/>
    <cellStyle name="Currency 2 2 5 2 3 2 5" xfId="34563" xr:uid="{8143E142-8432-418D-B5C0-9B7DF791DB39}"/>
    <cellStyle name="Currency 2 2 5 2 3 3" xfId="5640" xr:uid="{2B623D7E-F308-4900-9580-2CD23D76C2AC}"/>
    <cellStyle name="Currency 2 2 5 2 3 3 2" xfId="13451" xr:uid="{E7A4770E-7CC2-40BB-8BF1-530332EBF188}"/>
    <cellStyle name="Currency 2 2 5 2 3 3 2 2" xfId="28862" xr:uid="{A0166421-217A-40D0-AE35-A91C8193C761}"/>
    <cellStyle name="Currency 2 2 5 2 3 3 2 2 2" xfId="59686" xr:uid="{4B28EEF9-6793-4854-B53D-5FE2B276F80B}"/>
    <cellStyle name="Currency 2 2 5 2 3 3 2 3" xfId="44276" xr:uid="{7420D9DD-93AE-4D8B-935B-15B6CB606942}"/>
    <cellStyle name="Currency 2 2 5 2 3 3 3" xfId="21053" xr:uid="{ABCABA6E-EC14-4CC2-986B-E85770C489D8}"/>
    <cellStyle name="Currency 2 2 5 2 3 3 3 2" xfId="51877" xr:uid="{BFA33E4D-D27F-4641-A336-C66458C8BED3}"/>
    <cellStyle name="Currency 2 2 5 2 3 3 4" xfId="36467" xr:uid="{1109076C-97EB-4F64-BE18-8D00B2FD1316}"/>
    <cellStyle name="Currency 2 2 5 2 3 4" xfId="9648" xr:uid="{3B7B17EB-C6D1-4703-BA49-4FF9C30B529B}"/>
    <cellStyle name="Currency 2 2 5 2 3 4 2" xfId="25059" xr:uid="{17CD78E5-9BF0-4D3B-A174-AB18D1EC8A87}"/>
    <cellStyle name="Currency 2 2 5 2 3 4 2 2" xfId="55883" xr:uid="{14D91DFD-8B82-4266-B2D3-F704C3E4241A}"/>
    <cellStyle name="Currency 2 2 5 2 3 4 3" xfId="40473" xr:uid="{05288624-C8FA-43C8-AB2F-181E0DD4400E}"/>
    <cellStyle name="Currency 2 2 5 2 3 5" xfId="17250" xr:uid="{B8558018-6FF3-464D-B2DA-8954E779C020}"/>
    <cellStyle name="Currency 2 2 5 2 3 5 2" xfId="48074" xr:uid="{3D719825-095C-4644-984B-99F738F29DC3}"/>
    <cellStyle name="Currency 2 2 5 2 3 6" xfId="32664" xr:uid="{D18FC59A-A425-4780-BD7E-01740D12D067}"/>
    <cellStyle name="Currency 2 2 5 2 4" xfId="2470" xr:uid="{A0FC2C00-329C-4A24-B3B9-C08E719599AF}"/>
    <cellStyle name="Currency 2 2 5 2 4 2" xfId="6273" xr:uid="{7ADFAB1C-BF9A-4023-A231-593385E1C982}"/>
    <cellStyle name="Currency 2 2 5 2 4 2 2" xfId="14084" xr:uid="{C0EC07E2-6F83-43F1-8485-EA9F3D685022}"/>
    <cellStyle name="Currency 2 2 5 2 4 2 2 2" xfId="29495" xr:uid="{7E3B3DC7-408F-4842-A285-E4CF06093AF0}"/>
    <cellStyle name="Currency 2 2 5 2 4 2 2 2 2" xfId="60319" xr:uid="{D391BF22-94AD-42B9-A505-089A49179FBC}"/>
    <cellStyle name="Currency 2 2 5 2 4 2 2 3" xfId="44909" xr:uid="{C332D930-A12A-4AE0-972B-ECEF723D2F73}"/>
    <cellStyle name="Currency 2 2 5 2 4 2 3" xfId="21686" xr:uid="{B1872BC4-51FC-4FBB-9FB8-DF38642A69A6}"/>
    <cellStyle name="Currency 2 2 5 2 4 2 3 2" xfId="52510" xr:uid="{DDCD1058-F708-4814-8350-CA43A2E12B9D}"/>
    <cellStyle name="Currency 2 2 5 2 4 2 4" xfId="37100" xr:uid="{3E945784-2B55-4882-9762-4C2635F4AF68}"/>
    <cellStyle name="Currency 2 2 5 2 4 3" xfId="10281" xr:uid="{ABC91526-1381-48D4-9E62-1B276FC5E693}"/>
    <cellStyle name="Currency 2 2 5 2 4 3 2" xfId="25692" xr:uid="{ADEA6B29-630A-4327-8DB3-5B1B8F7307DF}"/>
    <cellStyle name="Currency 2 2 5 2 4 3 2 2" xfId="56516" xr:uid="{E5A01701-56FC-4E13-BD22-4B629816C375}"/>
    <cellStyle name="Currency 2 2 5 2 4 3 3" xfId="41106" xr:uid="{7B15854C-2069-49CB-8FD4-201A9B56273E}"/>
    <cellStyle name="Currency 2 2 5 2 4 4" xfId="17883" xr:uid="{0ECD5EC9-571D-4E1B-9543-B996888EBBC5}"/>
    <cellStyle name="Currency 2 2 5 2 4 4 2" xfId="48707" xr:uid="{8418344D-669A-4C99-A0C7-A387E7D54A5B}"/>
    <cellStyle name="Currency 2 2 5 2 4 5" xfId="33297" xr:uid="{1DAA6AC0-0620-46FE-9E62-B4298A86A98F}"/>
    <cellStyle name="Currency 2 2 5 2 5" xfId="4374" xr:uid="{8C595EBA-BCFE-48DE-8829-4B18E2623ECE}"/>
    <cellStyle name="Currency 2 2 5 2 5 2" xfId="12185" xr:uid="{C27153DA-BC70-4E76-AFEA-3CA02944506F}"/>
    <cellStyle name="Currency 2 2 5 2 5 2 2" xfId="27596" xr:uid="{0CA53EE4-6571-4877-A307-2B7E22EF448D}"/>
    <cellStyle name="Currency 2 2 5 2 5 2 2 2" xfId="58420" xr:uid="{D5D95988-783B-4802-8B24-C73825BEDE2B}"/>
    <cellStyle name="Currency 2 2 5 2 5 2 3" xfId="43010" xr:uid="{44F8BC54-D96F-4738-92F0-B1542C801823}"/>
    <cellStyle name="Currency 2 2 5 2 5 3" xfId="19787" xr:uid="{1D8C9B57-A8A2-4E25-B8CD-4672417D21E7}"/>
    <cellStyle name="Currency 2 2 5 2 5 3 2" xfId="50611" xr:uid="{F1E57D60-8C22-41EB-B2EE-6D4F068C3939}"/>
    <cellStyle name="Currency 2 2 5 2 5 4" xfId="35201" xr:uid="{1C2A2F81-03B0-482C-8215-D6041FDCFAC0}"/>
    <cellStyle name="Currency 2 2 5 2 6" xfId="8382" xr:uid="{569B1A23-EAF0-4AB5-918E-E3DEB67E717C}"/>
    <cellStyle name="Currency 2 2 5 2 6 2" xfId="23793" xr:uid="{C2BCD230-8E7C-4DEF-9EA9-7B763E77AAE8}"/>
    <cellStyle name="Currency 2 2 5 2 6 2 2" xfId="54617" xr:uid="{29B6D64D-14EB-405C-92DA-E4D2068CB650}"/>
    <cellStyle name="Currency 2 2 5 2 6 3" xfId="39207" xr:uid="{12D7CEF8-35D2-4491-9167-E52299A3A7FF}"/>
    <cellStyle name="Currency 2 2 5 2 7" xfId="15984" xr:uid="{B3FEFEB9-6221-40AA-B914-ECFF2A897FED}"/>
    <cellStyle name="Currency 2 2 5 2 7 2" xfId="46808" xr:uid="{6BFC7387-B5A2-42DC-A862-34E8C8E9411A}"/>
    <cellStyle name="Currency 2 2 5 2 8" xfId="31398" xr:uid="{374C23D5-C7C8-4195-84B1-B13347B192F8}"/>
    <cellStyle name="Currency 2 2 5 3" xfId="362" xr:uid="{700B0DAC-0D6D-4BCA-9144-C5AD9713215B}"/>
    <cellStyle name="Currency 2 2 5 3 2" xfId="995" xr:uid="{37796176-42D6-41EB-B0FC-7B53FF25FAF0}"/>
    <cellStyle name="Currency 2 2 5 3 2 2" xfId="2894" xr:uid="{1980E107-702B-4ED8-B45B-8903C1D33E39}"/>
    <cellStyle name="Currency 2 2 5 3 2 2 2" xfId="6697" xr:uid="{5B34B2AC-D375-466A-965C-8BC3A231B4E7}"/>
    <cellStyle name="Currency 2 2 5 3 2 2 2 2" xfId="14508" xr:uid="{61ED9494-75DA-4591-BAD7-5321F3BC878C}"/>
    <cellStyle name="Currency 2 2 5 3 2 2 2 2 2" xfId="29919" xr:uid="{6A164C0A-8E66-41B8-92FE-0C5AAB453D37}"/>
    <cellStyle name="Currency 2 2 5 3 2 2 2 2 2 2" xfId="60743" xr:uid="{CFA7EC06-5B6F-4184-9A50-D4AF380E1F64}"/>
    <cellStyle name="Currency 2 2 5 3 2 2 2 2 3" xfId="45333" xr:uid="{97B3D0F6-EA69-4661-B2C5-3B29E9567D0D}"/>
    <cellStyle name="Currency 2 2 5 3 2 2 2 3" xfId="22110" xr:uid="{CB4B8BD0-3571-4D20-A0F6-02D18D6F77D3}"/>
    <cellStyle name="Currency 2 2 5 3 2 2 2 3 2" xfId="52934" xr:uid="{ADA2CD42-979B-49A8-B6B8-C6265F29F93E}"/>
    <cellStyle name="Currency 2 2 5 3 2 2 2 4" xfId="37524" xr:uid="{121A60FC-9F19-4533-AF27-6CF89DD0F9C0}"/>
    <cellStyle name="Currency 2 2 5 3 2 2 3" xfId="10705" xr:uid="{C6D68B25-956C-4C65-A865-CE15525C49E6}"/>
    <cellStyle name="Currency 2 2 5 3 2 2 3 2" xfId="26116" xr:uid="{460FF5DE-B9ED-473E-AB00-11DCB3FB3DDD}"/>
    <cellStyle name="Currency 2 2 5 3 2 2 3 2 2" xfId="56940" xr:uid="{46CE8C09-245F-47FB-9DE3-8081D5341C04}"/>
    <cellStyle name="Currency 2 2 5 3 2 2 3 3" xfId="41530" xr:uid="{7BF47A23-0983-43E4-8029-66981A18823A}"/>
    <cellStyle name="Currency 2 2 5 3 2 2 4" xfId="18307" xr:uid="{5327993A-47EA-4E34-B4CC-66DF9F267568}"/>
    <cellStyle name="Currency 2 2 5 3 2 2 4 2" xfId="49131" xr:uid="{A402D5E5-0724-44A0-ABA8-B21ACC6D6660}"/>
    <cellStyle name="Currency 2 2 5 3 2 2 5" xfId="33721" xr:uid="{03F247EB-6EEC-4E80-99C9-4652D82E54CC}"/>
    <cellStyle name="Currency 2 2 5 3 2 3" xfId="4798" xr:uid="{0A061DE1-77E8-4D38-844A-BFDEF6A0D8D7}"/>
    <cellStyle name="Currency 2 2 5 3 2 3 2" xfId="12609" xr:uid="{C07945F4-2EAB-4A92-B2DA-6F60C2575B83}"/>
    <cellStyle name="Currency 2 2 5 3 2 3 2 2" xfId="28020" xr:uid="{E9DD737B-B0FC-4D47-A55B-E47622C74943}"/>
    <cellStyle name="Currency 2 2 5 3 2 3 2 2 2" xfId="58844" xr:uid="{CDF643C1-567B-4059-B7D1-31D3963262FA}"/>
    <cellStyle name="Currency 2 2 5 3 2 3 2 3" xfId="43434" xr:uid="{2CE3DA9B-2400-4EFC-A49F-DEF1F0C3A43A}"/>
    <cellStyle name="Currency 2 2 5 3 2 3 3" xfId="20211" xr:uid="{88DE863C-D608-48AC-935D-E0FA3CEEA3F4}"/>
    <cellStyle name="Currency 2 2 5 3 2 3 3 2" xfId="51035" xr:uid="{D3EACE3D-C09E-4622-AD6B-5813AF66AB7B}"/>
    <cellStyle name="Currency 2 2 5 3 2 3 4" xfId="35625" xr:uid="{0516E9C5-6744-45E6-B161-ABB01A5B679D}"/>
    <cellStyle name="Currency 2 2 5 3 2 4" xfId="8806" xr:uid="{5DAB96C7-CA48-4A88-82AF-0FB764D57A1B}"/>
    <cellStyle name="Currency 2 2 5 3 2 4 2" xfId="24217" xr:uid="{91A0E6BA-00A7-41BA-BE2D-707A72CB4DD0}"/>
    <cellStyle name="Currency 2 2 5 3 2 4 2 2" xfId="55041" xr:uid="{48D1D3F4-CE47-433C-B397-E1FEA59C1190}"/>
    <cellStyle name="Currency 2 2 5 3 2 4 3" xfId="39631" xr:uid="{00273632-19DE-448B-A5C8-53B7CABA51B0}"/>
    <cellStyle name="Currency 2 2 5 3 2 5" xfId="16408" xr:uid="{1FA33F61-FC62-4D23-801B-477912E4E876}"/>
    <cellStyle name="Currency 2 2 5 3 2 5 2" xfId="47232" xr:uid="{1BCAC6C3-BF25-465E-BBE1-923BC68CF121}"/>
    <cellStyle name="Currency 2 2 5 3 2 6" xfId="31822" xr:uid="{1964FC1A-A67D-4F15-8A33-27151F3D2516}"/>
    <cellStyle name="Currency 2 2 5 3 3" xfId="1628" xr:uid="{14B697E8-FFB3-4787-B537-B7D89087C4D5}"/>
    <cellStyle name="Currency 2 2 5 3 3 2" xfId="3527" xr:uid="{E65A83F8-9D81-4C71-893B-29D842A0EE3C}"/>
    <cellStyle name="Currency 2 2 5 3 3 2 2" xfId="7330" xr:uid="{B992B479-F1EC-4D53-99A9-1BEDC5529B8A}"/>
    <cellStyle name="Currency 2 2 5 3 3 2 2 2" xfId="15141" xr:uid="{08057FD9-7B6F-4DE2-AC28-FCBEFBC0E141}"/>
    <cellStyle name="Currency 2 2 5 3 3 2 2 2 2" xfId="30552" xr:uid="{C957DD72-5898-44F9-BB79-8E23222C8571}"/>
    <cellStyle name="Currency 2 2 5 3 3 2 2 2 2 2" xfId="61376" xr:uid="{283AA8AD-5CB1-4FBF-BB0C-B07B17D952B9}"/>
    <cellStyle name="Currency 2 2 5 3 3 2 2 2 3" xfId="45966" xr:uid="{1DDF9B4B-4550-4588-ABED-F650A85E00BD}"/>
    <cellStyle name="Currency 2 2 5 3 3 2 2 3" xfId="22743" xr:uid="{7A9C42D9-ECA7-4ECB-857A-63C4DFD67573}"/>
    <cellStyle name="Currency 2 2 5 3 3 2 2 3 2" xfId="53567" xr:uid="{DBB66D73-525E-4BDF-9A7C-5CCA8ABD4DF3}"/>
    <cellStyle name="Currency 2 2 5 3 3 2 2 4" xfId="38157" xr:uid="{BD9D4D9A-F453-46A7-99A2-A61EB91BAF30}"/>
    <cellStyle name="Currency 2 2 5 3 3 2 3" xfId="11338" xr:uid="{683CE673-0E6A-4FCD-8305-F2D82F80B62B}"/>
    <cellStyle name="Currency 2 2 5 3 3 2 3 2" xfId="26749" xr:uid="{6006ACF2-09DB-4176-AD29-3D6720B59925}"/>
    <cellStyle name="Currency 2 2 5 3 3 2 3 2 2" xfId="57573" xr:uid="{FFDFE98C-E9EC-4615-9E2B-4FC453C4EE7D}"/>
    <cellStyle name="Currency 2 2 5 3 3 2 3 3" xfId="42163" xr:uid="{9A018457-8297-4E73-A2D7-DAF787DF6650}"/>
    <cellStyle name="Currency 2 2 5 3 3 2 4" xfId="18940" xr:uid="{DEA776ED-621F-4670-BFE3-E27BCF3F71AB}"/>
    <cellStyle name="Currency 2 2 5 3 3 2 4 2" xfId="49764" xr:uid="{BB117A79-F923-497B-8B92-8E832F82DD7F}"/>
    <cellStyle name="Currency 2 2 5 3 3 2 5" xfId="34354" xr:uid="{61CC550E-9ADB-4660-B4E7-796BEEE5A5C2}"/>
    <cellStyle name="Currency 2 2 5 3 3 3" xfId="5431" xr:uid="{7AE7A60C-7A82-44ED-9926-9AB5FEE638CA}"/>
    <cellStyle name="Currency 2 2 5 3 3 3 2" xfId="13242" xr:uid="{1C706795-B131-49B0-9012-2E44F48F2817}"/>
    <cellStyle name="Currency 2 2 5 3 3 3 2 2" xfId="28653" xr:uid="{F27CDCED-1B5F-46BD-AB37-801AEBE07FC7}"/>
    <cellStyle name="Currency 2 2 5 3 3 3 2 2 2" xfId="59477" xr:uid="{C8BB9086-E6B3-497C-8959-76F3AD368D5D}"/>
    <cellStyle name="Currency 2 2 5 3 3 3 2 3" xfId="44067" xr:uid="{885195A8-97BB-4EBB-A21D-69E934770EA4}"/>
    <cellStyle name="Currency 2 2 5 3 3 3 3" xfId="20844" xr:uid="{FFA49101-2BB9-47EE-923B-39C2DA848623}"/>
    <cellStyle name="Currency 2 2 5 3 3 3 3 2" xfId="51668" xr:uid="{49368B71-367F-4AED-A2C8-4BC8098CCCA6}"/>
    <cellStyle name="Currency 2 2 5 3 3 3 4" xfId="36258" xr:uid="{5BDE55DB-A80B-426C-8745-4BCEE0DC8C6A}"/>
    <cellStyle name="Currency 2 2 5 3 3 4" xfId="9439" xr:uid="{19E801C2-811C-4A5D-B2FF-9A401924E850}"/>
    <cellStyle name="Currency 2 2 5 3 3 4 2" xfId="24850" xr:uid="{211EB469-242E-4E01-A7B9-032990C0D5B7}"/>
    <cellStyle name="Currency 2 2 5 3 3 4 2 2" xfId="55674" xr:uid="{70B6B10E-4412-4DDC-B8EC-5A3551CC5E5F}"/>
    <cellStyle name="Currency 2 2 5 3 3 4 3" xfId="40264" xr:uid="{C59C123C-D838-418E-9D84-1AB32FEC7DA1}"/>
    <cellStyle name="Currency 2 2 5 3 3 5" xfId="17041" xr:uid="{4CB65D6E-E508-4B7E-B552-8D061F598A7C}"/>
    <cellStyle name="Currency 2 2 5 3 3 5 2" xfId="47865" xr:uid="{FA93AA4F-B5AE-4E08-AAEB-0CF87BD68AE9}"/>
    <cellStyle name="Currency 2 2 5 3 3 6" xfId="32455" xr:uid="{133DDD04-B4EC-4BBF-8D1A-E76B05BCC7DA}"/>
    <cellStyle name="Currency 2 2 5 3 4" xfId="2261" xr:uid="{1D5E6755-D86C-4392-ACDC-ED562DC9AF9B}"/>
    <cellStyle name="Currency 2 2 5 3 4 2" xfId="6064" xr:uid="{091F8978-6BAF-40F1-8909-B039439D2F0E}"/>
    <cellStyle name="Currency 2 2 5 3 4 2 2" xfId="13875" xr:uid="{090A826F-18F0-47E4-8826-A533F7A8DBAC}"/>
    <cellStyle name="Currency 2 2 5 3 4 2 2 2" xfId="29286" xr:uid="{A8730C2A-5986-4E78-9072-3EEE7996B34F}"/>
    <cellStyle name="Currency 2 2 5 3 4 2 2 2 2" xfId="60110" xr:uid="{BBE0ADCA-4871-4B8E-88B1-2A9334C8291E}"/>
    <cellStyle name="Currency 2 2 5 3 4 2 2 3" xfId="44700" xr:uid="{7F811E23-914B-4E14-9418-9281810F3CC6}"/>
    <cellStyle name="Currency 2 2 5 3 4 2 3" xfId="21477" xr:uid="{733277AE-6A2B-4599-B64B-6B7602C8EDB7}"/>
    <cellStyle name="Currency 2 2 5 3 4 2 3 2" xfId="52301" xr:uid="{5EC63D97-857F-49FB-A7DD-8FE353459707}"/>
    <cellStyle name="Currency 2 2 5 3 4 2 4" xfId="36891" xr:uid="{7552B97E-6183-4050-B531-64E37D97467D}"/>
    <cellStyle name="Currency 2 2 5 3 4 3" xfId="10072" xr:uid="{6326ADB0-F789-40B3-AF7B-3E622314EFEA}"/>
    <cellStyle name="Currency 2 2 5 3 4 3 2" xfId="25483" xr:uid="{AB319F4F-4906-4CFC-8A66-EAF0D501B010}"/>
    <cellStyle name="Currency 2 2 5 3 4 3 2 2" xfId="56307" xr:uid="{4B217C30-73EA-45CE-99B1-696F7E6655A7}"/>
    <cellStyle name="Currency 2 2 5 3 4 3 3" xfId="40897" xr:uid="{A5785D70-49AA-4C3F-9169-8350C4F2F6F2}"/>
    <cellStyle name="Currency 2 2 5 3 4 4" xfId="17674" xr:uid="{486939E4-C628-44DC-84FD-B66D84E40FC6}"/>
    <cellStyle name="Currency 2 2 5 3 4 4 2" xfId="48498" xr:uid="{97F31F3A-2257-4812-B028-5F6D19B45B7F}"/>
    <cellStyle name="Currency 2 2 5 3 4 5" xfId="33088" xr:uid="{A308FC60-3856-4041-8B9E-3954BF91620B}"/>
    <cellStyle name="Currency 2 2 5 3 5" xfId="4165" xr:uid="{39C3ABAE-3B8B-4D37-9FB7-49DAAB2CA0C6}"/>
    <cellStyle name="Currency 2 2 5 3 5 2" xfId="11976" xr:uid="{6A978D47-A24B-448B-B20D-B7CFEF1E38B9}"/>
    <cellStyle name="Currency 2 2 5 3 5 2 2" xfId="27387" xr:uid="{0E42EE7B-E989-4556-ABE8-A3C7B621389B}"/>
    <cellStyle name="Currency 2 2 5 3 5 2 2 2" xfId="58211" xr:uid="{AB7899B1-C151-42F1-8FB6-CFE03BAE7833}"/>
    <cellStyle name="Currency 2 2 5 3 5 2 3" xfId="42801" xr:uid="{FCD6EAA4-67D7-4A24-A306-4D474D3FC1CA}"/>
    <cellStyle name="Currency 2 2 5 3 5 3" xfId="19578" xr:uid="{FA1A7678-0AB0-47D4-9596-F928F5CBD38B}"/>
    <cellStyle name="Currency 2 2 5 3 5 3 2" xfId="50402" xr:uid="{6DAEA2E0-4333-4CCF-A5F0-9B7DECC75F8F}"/>
    <cellStyle name="Currency 2 2 5 3 5 4" xfId="34992" xr:uid="{194879B2-497C-408D-8CC2-2A28A6041FE9}"/>
    <cellStyle name="Currency 2 2 5 3 6" xfId="8173" xr:uid="{2D030076-D462-4104-B4D3-D2ACA1CA6195}"/>
    <cellStyle name="Currency 2 2 5 3 6 2" xfId="23584" xr:uid="{E5FC749E-4AD7-47E7-89F2-A0F94950081A}"/>
    <cellStyle name="Currency 2 2 5 3 6 2 2" xfId="54408" xr:uid="{E9569079-E2B3-42F0-91D9-155C981C43E1}"/>
    <cellStyle name="Currency 2 2 5 3 6 3" xfId="38998" xr:uid="{21005595-A90A-4402-A495-3AD1886C35C8}"/>
    <cellStyle name="Currency 2 2 5 3 7" xfId="15775" xr:uid="{4DD6A28F-6414-4E35-9EE6-D92F466847D7}"/>
    <cellStyle name="Currency 2 2 5 3 7 2" xfId="46599" xr:uid="{0D4AA5BB-86EB-4879-9CA7-56C4EDCE5265}"/>
    <cellStyle name="Currency 2 2 5 3 8" xfId="31189" xr:uid="{7B04F1EE-FBBC-4C51-89B3-EE1B6B820087}"/>
    <cellStyle name="Currency 2 2 5 4" xfId="782" xr:uid="{10392DBB-EB89-45D3-BE76-57EC1D166364}"/>
    <cellStyle name="Currency 2 2 5 4 2" xfId="2681" xr:uid="{B6791B38-A2D0-44C8-9816-C887DF3359FF}"/>
    <cellStyle name="Currency 2 2 5 4 2 2" xfId="6484" xr:uid="{15B01EE6-D180-433A-B2AA-403F9BB1C16B}"/>
    <cellStyle name="Currency 2 2 5 4 2 2 2" xfId="14295" xr:uid="{1A8E8986-2D8C-46B9-A2F2-CDE51FC4A083}"/>
    <cellStyle name="Currency 2 2 5 4 2 2 2 2" xfId="29706" xr:uid="{6C202A61-B15D-4974-90B5-76B7993FF6C0}"/>
    <cellStyle name="Currency 2 2 5 4 2 2 2 2 2" xfId="60530" xr:uid="{40C70B42-1130-4563-A2F1-979CD7294776}"/>
    <cellStyle name="Currency 2 2 5 4 2 2 2 3" xfId="45120" xr:uid="{0B5F2420-A7C5-46D2-B7D0-40A90409153C}"/>
    <cellStyle name="Currency 2 2 5 4 2 2 3" xfId="21897" xr:uid="{543F15E6-2146-40CC-A679-615E3DA09EF1}"/>
    <cellStyle name="Currency 2 2 5 4 2 2 3 2" xfId="52721" xr:uid="{7A41788C-1E03-451C-9BE4-D6F140CF0E5A}"/>
    <cellStyle name="Currency 2 2 5 4 2 2 4" xfId="37311" xr:uid="{673E798F-356D-4BDA-ABB9-5035C56121C5}"/>
    <cellStyle name="Currency 2 2 5 4 2 3" xfId="10492" xr:uid="{F3B069BC-1DA8-4042-9F3D-85BECA0DB641}"/>
    <cellStyle name="Currency 2 2 5 4 2 3 2" xfId="25903" xr:uid="{25D607BA-7D2C-4F3D-BCC2-1ED59A6C25D6}"/>
    <cellStyle name="Currency 2 2 5 4 2 3 2 2" xfId="56727" xr:uid="{9CFBFD68-AC70-4C19-8758-F1D51C5A5C15}"/>
    <cellStyle name="Currency 2 2 5 4 2 3 3" xfId="41317" xr:uid="{71D5C1E3-CDD4-4646-A3C3-82D0F8E737A0}"/>
    <cellStyle name="Currency 2 2 5 4 2 4" xfId="18094" xr:uid="{DC691473-3A82-4855-A533-7C0B967865F0}"/>
    <cellStyle name="Currency 2 2 5 4 2 4 2" xfId="48918" xr:uid="{3A832626-1A7A-4F29-9F60-1CEBCF31B218}"/>
    <cellStyle name="Currency 2 2 5 4 2 5" xfId="33508" xr:uid="{B9179F73-BBB9-4A06-B8E9-9487D78809AF}"/>
    <cellStyle name="Currency 2 2 5 4 3" xfId="4585" xr:uid="{BFBC2E64-4462-416F-938B-E954E6689E0E}"/>
    <cellStyle name="Currency 2 2 5 4 3 2" xfId="12396" xr:uid="{8C814504-8451-4867-9E49-74A4371995E0}"/>
    <cellStyle name="Currency 2 2 5 4 3 2 2" xfId="27807" xr:uid="{4E115EB0-3EA9-4B2E-BA3C-E39EC0486C72}"/>
    <cellStyle name="Currency 2 2 5 4 3 2 2 2" xfId="58631" xr:uid="{D551FC60-8A82-496A-A850-0B4ECDD13A0A}"/>
    <cellStyle name="Currency 2 2 5 4 3 2 3" xfId="43221" xr:uid="{EE902988-B98C-4AF7-B50D-8B2B6981F10E}"/>
    <cellStyle name="Currency 2 2 5 4 3 3" xfId="19998" xr:uid="{D4B95878-8628-4237-9B67-92ACBB982404}"/>
    <cellStyle name="Currency 2 2 5 4 3 3 2" xfId="50822" xr:uid="{46DA042F-EBCD-4543-B5DE-BF528D548134}"/>
    <cellStyle name="Currency 2 2 5 4 3 4" xfId="35412" xr:uid="{8C18C2E5-B777-48EB-8081-3B0797FC310C}"/>
    <cellStyle name="Currency 2 2 5 4 4" xfId="8593" xr:uid="{AE962C1E-2CB5-471D-BEC2-7D9B7BD25525}"/>
    <cellStyle name="Currency 2 2 5 4 4 2" xfId="24004" xr:uid="{8C540FE0-EB7D-4B2F-B61A-EAA358166E26}"/>
    <cellStyle name="Currency 2 2 5 4 4 2 2" xfId="54828" xr:uid="{2940D17D-B941-4B46-8D8D-C14FB0AF22C5}"/>
    <cellStyle name="Currency 2 2 5 4 4 3" xfId="39418" xr:uid="{7B038682-215D-4F98-80C7-3AE005E4A037}"/>
    <cellStyle name="Currency 2 2 5 4 5" xfId="16195" xr:uid="{FCAD340D-5A3B-4613-959C-E0A4DAA3F192}"/>
    <cellStyle name="Currency 2 2 5 4 5 2" xfId="47019" xr:uid="{A0A285E2-B51E-419B-88EE-FEA87713A218}"/>
    <cellStyle name="Currency 2 2 5 4 6" xfId="31609" xr:uid="{9B3FAB2A-19D0-4F7D-9766-143234360337}"/>
    <cellStyle name="Currency 2 2 5 5" xfId="1415" xr:uid="{819D1710-7801-4FC3-B0FC-CB011C04D892}"/>
    <cellStyle name="Currency 2 2 5 5 2" xfId="3314" xr:uid="{4A53FD2F-8C19-4B3E-912C-D405CA785C20}"/>
    <cellStyle name="Currency 2 2 5 5 2 2" xfId="7117" xr:uid="{3FDC3A56-F252-445B-8AAD-4A32FE0A235B}"/>
    <cellStyle name="Currency 2 2 5 5 2 2 2" xfId="14928" xr:uid="{C3B8A4D9-E733-4C35-A524-8290D7077AF2}"/>
    <cellStyle name="Currency 2 2 5 5 2 2 2 2" xfId="30339" xr:uid="{6A5F2365-CE80-4BAF-BE6C-5A13BC4CD71E}"/>
    <cellStyle name="Currency 2 2 5 5 2 2 2 2 2" xfId="61163" xr:uid="{69C4A3AF-8EBB-4FCE-B410-CBB7141E1F2C}"/>
    <cellStyle name="Currency 2 2 5 5 2 2 2 3" xfId="45753" xr:uid="{C91D3F29-B4F0-435F-B9F7-71F78FCB1CF7}"/>
    <cellStyle name="Currency 2 2 5 5 2 2 3" xfId="22530" xr:uid="{9D92E53E-2442-44B7-AFB5-42607B5FCC8B}"/>
    <cellStyle name="Currency 2 2 5 5 2 2 3 2" xfId="53354" xr:uid="{324FFCB5-248B-48EB-BDF4-8EB32AD1614F}"/>
    <cellStyle name="Currency 2 2 5 5 2 2 4" xfId="37944" xr:uid="{E2200A00-F40F-48D3-91E7-8F39A5E68076}"/>
    <cellStyle name="Currency 2 2 5 5 2 3" xfId="11125" xr:uid="{358F93EA-DA0F-4493-895B-F4A0B13D0295}"/>
    <cellStyle name="Currency 2 2 5 5 2 3 2" xfId="26536" xr:uid="{AEC77C6D-49B4-4961-8D3B-39E1966C17F2}"/>
    <cellStyle name="Currency 2 2 5 5 2 3 2 2" xfId="57360" xr:uid="{8F8BF45E-03B8-445C-B2DD-F6FC94AE29AD}"/>
    <cellStyle name="Currency 2 2 5 5 2 3 3" xfId="41950" xr:uid="{C4589944-040C-4FC9-9D43-3E2C607FB5A6}"/>
    <cellStyle name="Currency 2 2 5 5 2 4" xfId="18727" xr:uid="{BB59F0A8-743C-4938-8A01-A3022FCA0194}"/>
    <cellStyle name="Currency 2 2 5 5 2 4 2" xfId="49551" xr:uid="{A14D6ABD-EC87-475B-9CC4-4606C626F598}"/>
    <cellStyle name="Currency 2 2 5 5 2 5" xfId="34141" xr:uid="{898B7384-D56D-4011-835A-3B3CDE17E60C}"/>
    <cellStyle name="Currency 2 2 5 5 3" xfId="5218" xr:uid="{75CE17EC-304D-45E9-A6DB-52F04D623E49}"/>
    <cellStyle name="Currency 2 2 5 5 3 2" xfId="13029" xr:uid="{EDA4C00A-5EC9-424D-A673-31E552626789}"/>
    <cellStyle name="Currency 2 2 5 5 3 2 2" xfId="28440" xr:uid="{570E3E51-455A-408D-A80B-1002C5627463}"/>
    <cellStyle name="Currency 2 2 5 5 3 2 2 2" xfId="59264" xr:uid="{D5260482-59EB-4F6D-868D-9FF00F4FC874}"/>
    <cellStyle name="Currency 2 2 5 5 3 2 3" xfId="43854" xr:uid="{A0B954F7-4871-4F0B-9EDC-B10E5616367C}"/>
    <cellStyle name="Currency 2 2 5 5 3 3" xfId="20631" xr:uid="{EFF5369A-A8E3-4B85-B9DC-F97DE3858E1C}"/>
    <cellStyle name="Currency 2 2 5 5 3 3 2" xfId="51455" xr:uid="{1EA96F34-7ADE-4D91-BB42-E52FFA06146B}"/>
    <cellStyle name="Currency 2 2 5 5 3 4" xfId="36045" xr:uid="{92695BAA-AB2C-418D-B1C2-17D035BD81E7}"/>
    <cellStyle name="Currency 2 2 5 5 4" xfId="9226" xr:uid="{D4ED8CCD-1DF9-4176-A359-03EB885CCB4C}"/>
    <cellStyle name="Currency 2 2 5 5 4 2" xfId="24637" xr:uid="{EF73FFDC-0C55-476D-A714-36C1B30EAD10}"/>
    <cellStyle name="Currency 2 2 5 5 4 2 2" xfId="55461" xr:uid="{CDD39652-DB14-4A7C-8F25-A48A4F1B8F45}"/>
    <cellStyle name="Currency 2 2 5 5 4 3" xfId="40051" xr:uid="{503BB72C-4ED5-4E93-82D4-FCB7D387A1FD}"/>
    <cellStyle name="Currency 2 2 5 5 5" xfId="16828" xr:uid="{FA449A9F-371D-4FE4-AC70-71B27D13929D}"/>
    <cellStyle name="Currency 2 2 5 5 5 2" xfId="47652" xr:uid="{B8F3FBED-9AB7-4D09-A4BB-654263F7B4A3}"/>
    <cellStyle name="Currency 2 2 5 5 6" xfId="32242" xr:uid="{87E4A1D1-4988-4F9E-8EF9-3602016AA3A8}"/>
    <cellStyle name="Currency 2 2 5 6" xfId="2048" xr:uid="{12A70454-BB0D-4D5F-B7FE-B354FCDB2AA2}"/>
    <cellStyle name="Currency 2 2 5 6 2" xfId="5851" xr:uid="{0DE6CFCB-9B48-49FC-B8AB-173A4506780E}"/>
    <cellStyle name="Currency 2 2 5 6 2 2" xfId="13662" xr:uid="{11FBD266-9C4A-44B0-8D6D-96D9BF21772E}"/>
    <cellStyle name="Currency 2 2 5 6 2 2 2" xfId="29073" xr:uid="{0A74BCFE-C44C-4FA5-AA60-D78BE2ACC250}"/>
    <cellStyle name="Currency 2 2 5 6 2 2 2 2" xfId="59897" xr:uid="{4BAC1619-C091-4ED5-BC34-9A8DF8F22537}"/>
    <cellStyle name="Currency 2 2 5 6 2 2 3" xfId="44487" xr:uid="{74BC3C57-B36E-4594-A4C2-C1E876758677}"/>
    <cellStyle name="Currency 2 2 5 6 2 3" xfId="21264" xr:uid="{B9213B0B-4580-4170-8595-9AA548A923C6}"/>
    <cellStyle name="Currency 2 2 5 6 2 3 2" xfId="52088" xr:uid="{530AAB20-D145-4A91-A0DE-2D38D910397E}"/>
    <cellStyle name="Currency 2 2 5 6 2 4" xfId="36678" xr:uid="{AF939F7E-E75A-4266-A883-D7A68D1EEF36}"/>
    <cellStyle name="Currency 2 2 5 6 3" xfId="9859" xr:uid="{557B63A5-5F63-4F1B-9B32-38E7EBA8E6F0}"/>
    <cellStyle name="Currency 2 2 5 6 3 2" xfId="25270" xr:uid="{0E7C8CDE-FA4A-4683-B40D-B1CBB1423E81}"/>
    <cellStyle name="Currency 2 2 5 6 3 2 2" xfId="56094" xr:uid="{753F4861-831F-47DD-A2A2-FB2855500B28}"/>
    <cellStyle name="Currency 2 2 5 6 3 3" xfId="40684" xr:uid="{A994037A-DB24-4A61-8A88-D7153782F769}"/>
    <cellStyle name="Currency 2 2 5 6 4" xfId="17461" xr:uid="{4F9F2E15-2C4D-46B6-9460-40173A8C87D2}"/>
    <cellStyle name="Currency 2 2 5 6 4 2" xfId="48285" xr:uid="{F197C598-B0CD-4801-A269-F01A9425E32E}"/>
    <cellStyle name="Currency 2 2 5 6 5" xfId="32875" xr:uid="{DBBD6F0A-77E9-408E-AD0B-D5A82317A3F4}"/>
    <cellStyle name="Currency 2 2 5 7" xfId="3952" xr:uid="{2C90C0A1-F4A7-443C-AA51-92CD3FDEB438}"/>
    <cellStyle name="Currency 2 2 5 7 2" xfId="11763" xr:uid="{32229019-2AF9-421E-B749-E655D9C847B7}"/>
    <cellStyle name="Currency 2 2 5 7 2 2" xfId="27174" xr:uid="{5B51BAA1-09F7-4BA5-BDAA-62751F087290}"/>
    <cellStyle name="Currency 2 2 5 7 2 2 2" xfId="57998" xr:uid="{B460195C-FE7E-48E9-A8E6-AD12EC007990}"/>
    <cellStyle name="Currency 2 2 5 7 2 3" xfId="42588" xr:uid="{814F8EC1-52E2-4771-84CE-06EEAA11D088}"/>
    <cellStyle name="Currency 2 2 5 7 3" xfId="19365" xr:uid="{FBA7CEBD-5C72-47CE-AE42-21C7C5806195}"/>
    <cellStyle name="Currency 2 2 5 7 3 2" xfId="50189" xr:uid="{552DAF0C-BDA1-4BC3-9509-D5C53C69C7EE}"/>
    <cellStyle name="Currency 2 2 5 7 4" xfId="34779" xr:uid="{BBAD26DD-2450-4C97-9071-FC44BBAE432A}"/>
    <cellStyle name="Currency 2 2 5 8" xfId="7960" xr:uid="{957F1BF1-61CF-4454-AF13-4BD5E6D70846}"/>
    <cellStyle name="Currency 2 2 5 8 2" xfId="23371" xr:uid="{B9589042-4AB1-4282-B66D-A7773943B517}"/>
    <cellStyle name="Currency 2 2 5 8 2 2" xfId="54195" xr:uid="{B8AF7B38-B180-401E-94D1-4700CE904D01}"/>
    <cellStyle name="Currency 2 2 5 8 3" xfId="38785" xr:uid="{8464107D-1135-44CF-AE29-F322B708F786}"/>
    <cellStyle name="Currency 2 2 5 9" xfId="7751" xr:uid="{BE10B4A4-D185-4078-B0C3-AA83A9B70D87}"/>
    <cellStyle name="Currency 2 2 5 9 2" xfId="23162" xr:uid="{89AB17F7-61B6-40C8-8B38-6B2B5F9A9EF0}"/>
    <cellStyle name="Currency 2 2 5 9 2 2" xfId="53986" xr:uid="{D5AC2574-F43E-4BD8-84AB-CE6E2E099370}"/>
    <cellStyle name="Currency 2 2 5 9 3" xfId="38576" xr:uid="{6CEFF986-3B73-483E-AD77-0707B8019EF2}"/>
    <cellStyle name="Currency 2 2 6" xfId="526" xr:uid="{672AF8AC-6C88-425A-9B69-AE9C8F34AB87}"/>
    <cellStyle name="Currency 2 2 6 2" xfId="1159" xr:uid="{667AA8BB-D3C6-4586-BE9E-0700A957B432}"/>
    <cellStyle name="Currency 2 2 6 2 2" xfId="3058" xr:uid="{DB73E126-40C1-442B-AFDA-9C061E7B4FBE}"/>
    <cellStyle name="Currency 2 2 6 2 2 2" xfId="6861" xr:uid="{A4A4B0A9-581F-4E51-B646-26CF474CC032}"/>
    <cellStyle name="Currency 2 2 6 2 2 2 2" xfId="14672" xr:uid="{1C2BC664-48EE-4D5A-9071-863B8A7F6855}"/>
    <cellStyle name="Currency 2 2 6 2 2 2 2 2" xfId="30083" xr:uid="{B2C798DC-AF12-49CA-85B7-7ABFB3692C1F}"/>
    <cellStyle name="Currency 2 2 6 2 2 2 2 2 2" xfId="60907" xr:uid="{0846CEC6-1C98-4385-B2D9-FFDA20FF6564}"/>
    <cellStyle name="Currency 2 2 6 2 2 2 2 3" xfId="45497" xr:uid="{C43D8000-F10C-4753-A8A0-0C191D03E8C1}"/>
    <cellStyle name="Currency 2 2 6 2 2 2 3" xfId="22274" xr:uid="{4884A70F-819D-48E2-98D9-9E6693BC5BC5}"/>
    <cellStyle name="Currency 2 2 6 2 2 2 3 2" xfId="53098" xr:uid="{8E9FA810-A3F7-4C15-8A63-6A7CCEA1EAB1}"/>
    <cellStyle name="Currency 2 2 6 2 2 2 4" xfId="37688" xr:uid="{C02A0B1E-F8BE-4331-BA5E-5AEC8D92FE41}"/>
    <cellStyle name="Currency 2 2 6 2 2 3" xfId="10869" xr:uid="{70B01A7A-FFFB-4550-9819-0E99975B8819}"/>
    <cellStyle name="Currency 2 2 6 2 2 3 2" xfId="26280" xr:uid="{23FC4363-3AB4-4F00-B9F9-5759D5CFB4E2}"/>
    <cellStyle name="Currency 2 2 6 2 2 3 2 2" xfId="57104" xr:uid="{5AEE9A88-B730-4830-965D-C5D156CE7475}"/>
    <cellStyle name="Currency 2 2 6 2 2 3 3" xfId="41694" xr:uid="{869F0E57-6DC7-4085-9CBF-D02E4A68D20F}"/>
    <cellStyle name="Currency 2 2 6 2 2 4" xfId="18471" xr:uid="{A2FBF3B0-BB98-4AA1-9F5C-EF7AF0BC3DE3}"/>
    <cellStyle name="Currency 2 2 6 2 2 4 2" xfId="49295" xr:uid="{AFEA49B0-6D2C-4B32-A6E0-4EBDCA2B6BC6}"/>
    <cellStyle name="Currency 2 2 6 2 2 5" xfId="33885" xr:uid="{66BA2911-01EA-4F3C-91C4-69EB94303988}"/>
    <cellStyle name="Currency 2 2 6 2 3" xfId="4962" xr:uid="{74681DF2-990E-4609-9070-39E80BE0C758}"/>
    <cellStyle name="Currency 2 2 6 2 3 2" xfId="12773" xr:uid="{8B01582D-9AF6-4E30-99E8-AD3BE021A17B}"/>
    <cellStyle name="Currency 2 2 6 2 3 2 2" xfId="28184" xr:uid="{15412E0F-4983-47DC-BA0B-FCD370CE1A2C}"/>
    <cellStyle name="Currency 2 2 6 2 3 2 2 2" xfId="59008" xr:uid="{01FDE4F8-7D8B-45D1-A129-D4757EA262B0}"/>
    <cellStyle name="Currency 2 2 6 2 3 2 3" xfId="43598" xr:uid="{69CF6891-4FE7-43A6-849F-E40542B39B4C}"/>
    <cellStyle name="Currency 2 2 6 2 3 3" xfId="20375" xr:uid="{A3530549-8516-47A6-8D54-9CB877E0DFDB}"/>
    <cellStyle name="Currency 2 2 6 2 3 3 2" xfId="51199" xr:uid="{E0A06DC5-ABAB-4879-8AE5-AF90525C9976}"/>
    <cellStyle name="Currency 2 2 6 2 3 4" xfId="35789" xr:uid="{68D030E5-C375-4EE9-959B-9D985F580A4F}"/>
    <cellStyle name="Currency 2 2 6 2 4" xfId="8970" xr:uid="{C24F900A-B5B6-44B5-9D11-6C2C97DB25CB}"/>
    <cellStyle name="Currency 2 2 6 2 4 2" xfId="24381" xr:uid="{B1BA8906-62D7-4BE2-8D0A-DD8FABF77A2F}"/>
    <cellStyle name="Currency 2 2 6 2 4 2 2" xfId="55205" xr:uid="{4B02C5AF-4FE6-4825-A8C9-22603D6CE639}"/>
    <cellStyle name="Currency 2 2 6 2 4 3" xfId="39795" xr:uid="{060B9BFB-E9B2-41E9-96BC-40E17FCEE91A}"/>
    <cellStyle name="Currency 2 2 6 2 5" xfId="16572" xr:uid="{72299AF3-EE9B-4CB0-A81B-0EFC9A984023}"/>
    <cellStyle name="Currency 2 2 6 2 5 2" xfId="47396" xr:uid="{BE1B9036-7F06-4657-AE3C-D196F28959B5}"/>
    <cellStyle name="Currency 2 2 6 2 6" xfId="31986" xr:uid="{F63D0F47-7A61-47C3-A889-2C4371726580}"/>
    <cellStyle name="Currency 2 2 6 3" xfId="1792" xr:uid="{BBCFCA63-A601-4A84-8316-553C26EA580F}"/>
    <cellStyle name="Currency 2 2 6 3 2" xfId="3691" xr:uid="{8072743A-9669-4531-9696-3D6B672F4043}"/>
    <cellStyle name="Currency 2 2 6 3 2 2" xfId="7494" xr:uid="{1E6BBB0C-F389-4658-A052-D998B99B5DC1}"/>
    <cellStyle name="Currency 2 2 6 3 2 2 2" xfId="15305" xr:uid="{57AB4758-E7A0-401D-8952-63F267A1F061}"/>
    <cellStyle name="Currency 2 2 6 3 2 2 2 2" xfId="30716" xr:uid="{71969387-C42A-4545-8DF6-593F644F61D8}"/>
    <cellStyle name="Currency 2 2 6 3 2 2 2 2 2" xfId="61540" xr:uid="{5077BD1B-B0E5-4813-9019-43770B57AD24}"/>
    <cellStyle name="Currency 2 2 6 3 2 2 2 3" xfId="46130" xr:uid="{B8DDA5C3-AC95-4C85-B0EF-735CAE2EB8BE}"/>
    <cellStyle name="Currency 2 2 6 3 2 2 3" xfId="22907" xr:uid="{44F20E3D-573A-4999-BBA2-30FD71B13F6F}"/>
    <cellStyle name="Currency 2 2 6 3 2 2 3 2" xfId="53731" xr:uid="{2E1B2A62-FBDF-4E7C-8F24-E91E8FB15A6F}"/>
    <cellStyle name="Currency 2 2 6 3 2 2 4" xfId="38321" xr:uid="{EF8CA1E5-CEC0-43DD-A6B4-7064A23F7570}"/>
    <cellStyle name="Currency 2 2 6 3 2 3" xfId="11502" xr:uid="{27DADB00-8969-404B-9B2C-871980CB05DE}"/>
    <cellStyle name="Currency 2 2 6 3 2 3 2" xfId="26913" xr:uid="{FAD38C5A-A038-4A26-AE7D-A94486A10C5A}"/>
    <cellStyle name="Currency 2 2 6 3 2 3 2 2" xfId="57737" xr:uid="{C3405090-72B4-4FEB-925E-B7C5E82DC9DD}"/>
    <cellStyle name="Currency 2 2 6 3 2 3 3" xfId="42327" xr:uid="{99BAE3D2-9D75-4849-9A0B-A1BFF1EC0AAA}"/>
    <cellStyle name="Currency 2 2 6 3 2 4" xfId="19104" xr:uid="{0EF8824E-7228-4AD0-B339-7EB317157EC7}"/>
    <cellStyle name="Currency 2 2 6 3 2 4 2" xfId="49928" xr:uid="{C08DB6F9-FDC5-47C8-A095-BB79CE045C93}"/>
    <cellStyle name="Currency 2 2 6 3 2 5" xfId="34518" xr:uid="{89535DB5-0852-416C-AE22-900E313E4CCE}"/>
    <cellStyle name="Currency 2 2 6 3 3" xfId="5595" xr:uid="{0321C5D2-72DF-46C8-A490-AD2D4C56699E}"/>
    <cellStyle name="Currency 2 2 6 3 3 2" xfId="13406" xr:uid="{05307622-DEC7-4D59-B53E-956BA0EDFB60}"/>
    <cellStyle name="Currency 2 2 6 3 3 2 2" xfId="28817" xr:uid="{D0215007-63B1-4D62-8E5A-C9AF92D24D48}"/>
    <cellStyle name="Currency 2 2 6 3 3 2 2 2" xfId="59641" xr:uid="{F9E69BD9-9CEB-4509-8D33-A3815815DF1C}"/>
    <cellStyle name="Currency 2 2 6 3 3 2 3" xfId="44231" xr:uid="{BB97C552-DAE0-4544-A2B6-492F2A64FCA4}"/>
    <cellStyle name="Currency 2 2 6 3 3 3" xfId="21008" xr:uid="{3FCA6785-A2B0-4F12-A2EC-DCD9B4E77056}"/>
    <cellStyle name="Currency 2 2 6 3 3 3 2" xfId="51832" xr:uid="{DAC2FE32-8939-43FE-B475-A68CD7E6D188}"/>
    <cellStyle name="Currency 2 2 6 3 3 4" xfId="36422" xr:uid="{6CD9BB06-62ED-40B6-8BE6-05E1D974ED2D}"/>
    <cellStyle name="Currency 2 2 6 3 4" xfId="9603" xr:uid="{028870AF-F9F1-4E1D-923C-94991641CBF3}"/>
    <cellStyle name="Currency 2 2 6 3 4 2" xfId="25014" xr:uid="{52B4A45F-A471-4F77-8D73-E85703C8EEAA}"/>
    <cellStyle name="Currency 2 2 6 3 4 2 2" xfId="55838" xr:uid="{A27D1E8D-AE48-4016-A663-E3F5C8483D2D}"/>
    <cellStyle name="Currency 2 2 6 3 4 3" xfId="40428" xr:uid="{EB056E55-6C0C-4F72-83DC-3E27EDD7BCAA}"/>
    <cellStyle name="Currency 2 2 6 3 5" xfId="17205" xr:uid="{32ED905E-B35F-4136-95F3-53DF051203FE}"/>
    <cellStyle name="Currency 2 2 6 3 5 2" xfId="48029" xr:uid="{B4659E8A-EF63-403E-A8DA-98E5C03EE417}"/>
    <cellStyle name="Currency 2 2 6 3 6" xfId="32619" xr:uid="{0AEBEB69-E41A-48DB-AC12-DD3734D5AD7A}"/>
    <cellStyle name="Currency 2 2 6 4" xfId="2425" xr:uid="{BC7FEED5-8D65-4C38-89C0-66B741B25B67}"/>
    <cellStyle name="Currency 2 2 6 4 2" xfId="6228" xr:uid="{6440369F-1EBF-42DB-941B-6B09DF177872}"/>
    <cellStyle name="Currency 2 2 6 4 2 2" xfId="14039" xr:uid="{89B24263-1732-4E78-840C-EE15B9917AD1}"/>
    <cellStyle name="Currency 2 2 6 4 2 2 2" xfId="29450" xr:uid="{9A46BA00-29AD-4194-B79D-8F08ED626B6C}"/>
    <cellStyle name="Currency 2 2 6 4 2 2 2 2" xfId="60274" xr:uid="{C735B224-F953-43CE-949C-F91307276A0F}"/>
    <cellStyle name="Currency 2 2 6 4 2 2 3" xfId="44864" xr:uid="{EAE1536A-6F26-4579-B207-0AC31D39E160}"/>
    <cellStyle name="Currency 2 2 6 4 2 3" xfId="21641" xr:uid="{9007FEB9-69F3-4409-814E-B4494E1F6763}"/>
    <cellStyle name="Currency 2 2 6 4 2 3 2" xfId="52465" xr:uid="{C1A85015-A5D8-4126-8B09-2EC53EBFC7A9}"/>
    <cellStyle name="Currency 2 2 6 4 2 4" xfId="37055" xr:uid="{E2B90A5C-D020-4D5C-A31F-F6BB93901397}"/>
    <cellStyle name="Currency 2 2 6 4 3" xfId="10236" xr:uid="{8D349495-FB94-4952-AC91-A11ABF241B5E}"/>
    <cellStyle name="Currency 2 2 6 4 3 2" xfId="25647" xr:uid="{14D23D7F-386F-4C2C-8BF7-691DFD3DF7B3}"/>
    <cellStyle name="Currency 2 2 6 4 3 2 2" xfId="56471" xr:uid="{B182008C-AF7A-4925-BF68-AD8E01E8232F}"/>
    <cellStyle name="Currency 2 2 6 4 3 3" xfId="41061" xr:uid="{0FA8D6EC-11C8-4929-B3DD-72B513062721}"/>
    <cellStyle name="Currency 2 2 6 4 4" xfId="17838" xr:uid="{2E3A53CD-99D1-4439-89CC-EBE4174657E9}"/>
    <cellStyle name="Currency 2 2 6 4 4 2" xfId="48662" xr:uid="{271CCCAD-22F4-47C1-A503-B5F2FE3F5187}"/>
    <cellStyle name="Currency 2 2 6 4 5" xfId="33252" xr:uid="{5452A159-65AB-4178-905B-FBF003A10C51}"/>
    <cellStyle name="Currency 2 2 6 5" xfId="4329" xr:uid="{2AF8C752-CB42-4520-85F6-1C62C5665B55}"/>
    <cellStyle name="Currency 2 2 6 5 2" xfId="12140" xr:uid="{DE598D78-7944-48D4-A527-B3641B19CAB1}"/>
    <cellStyle name="Currency 2 2 6 5 2 2" xfId="27551" xr:uid="{3C6215B5-D654-46B7-B511-183AABF2E34E}"/>
    <cellStyle name="Currency 2 2 6 5 2 2 2" xfId="58375" xr:uid="{26E6E5CE-C77A-4D13-90A1-1AFD5FCCE8CE}"/>
    <cellStyle name="Currency 2 2 6 5 2 3" xfId="42965" xr:uid="{4821AAA7-7237-4E0A-BEA5-8818ECACD45E}"/>
    <cellStyle name="Currency 2 2 6 5 3" xfId="19742" xr:uid="{F36642DC-F323-41B9-AF87-7EE42989A1EB}"/>
    <cellStyle name="Currency 2 2 6 5 3 2" xfId="50566" xr:uid="{C8001CE4-BECD-4970-B45B-ABE7BFC0FA2D}"/>
    <cellStyle name="Currency 2 2 6 5 4" xfId="35156" xr:uid="{4433DFFF-7329-4967-928E-94A034513815}"/>
    <cellStyle name="Currency 2 2 6 6" xfId="8337" xr:uid="{EF4DFBF6-3D68-4003-B19F-30FAD2BF28C3}"/>
    <cellStyle name="Currency 2 2 6 6 2" xfId="23748" xr:uid="{A226F6EA-0192-40D3-89BB-20C9A231363E}"/>
    <cellStyle name="Currency 2 2 6 6 2 2" xfId="54572" xr:uid="{6EC565A5-C483-4CF3-82CF-0D472ECC215E}"/>
    <cellStyle name="Currency 2 2 6 6 3" xfId="39162" xr:uid="{84A7C4B6-5A1F-4FCA-8762-B9AC1735DD73}"/>
    <cellStyle name="Currency 2 2 6 7" xfId="15939" xr:uid="{95DBFCC0-763E-4122-A467-E181E4834565}"/>
    <cellStyle name="Currency 2 2 6 7 2" xfId="46763" xr:uid="{53B77786-B6FC-4D9C-AE50-CBEE4EC1A2F2}"/>
    <cellStyle name="Currency 2 2 6 8" xfId="31353" xr:uid="{420A364D-BB6E-4D5B-9D60-18B7A81A7A7A}"/>
    <cellStyle name="Currency 2 2 7" xfId="317" xr:uid="{10C5506C-2A2B-4BA0-BAD5-4ED18BBADC1F}"/>
    <cellStyle name="Currency 2 2 7 2" xfId="950" xr:uid="{B0140DB9-20B9-4702-9126-7DFA4DA5659E}"/>
    <cellStyle name="Currency 2 2 7 2 2" xfId="2849" xr:uid="{17316F15-ABFD-4868-92B1-6A1BB90E826B}"/>
    <cellStyle name="Currency 2 2 7 2 2 2" xfId="6652" xr:uid="{C7337C17-E746-439C-A548-BF214D7FDA19}"/>
    <cellStyle name="Currency 2 2 7 2 2 2 2" xfId="14463" xr:uid="{81721B23-77F6-4E0E-A64A-952A9CA885ED}"/>
    <cellStyle name="Currency 2 2 7 2 2 2 2 2" xfId="29874" xr:uid="{9D5B33C8-448C-4941-A544-DBE2270E243F}"/>
    <cellStyle name="Currency 2 2 7 2 2 2 2 2 2" xfId="60698" xr:uid="{D58B70D4-30F6-47D7-8A3D-06C73F2C6BFC}"/>
    <cellStyle name="Currency 2 2 7 2 2 2 2 3" xfId="45288" xr:uid="{5F9B53C9-786F-4F03-81A2-58CC5CECEE96}"/>
    <cellStyle name="Currency 2 2 7 2 2 2 3" xfId="22065" xr:uid="{9C01CA91-E5D3-4919-B6D3-6A3BC12E829C}"/>
    <cellStyle name="Currency 2 2 7 2 2 2 3 2" xfId="52889" xr:uid="{3DC86E34-1F0B-4289-825E-46E98505BFAA}"/>
    <cellStyle name="Currency 2 2 7 2 2 2 4" xfId="37479" xr:uid="{434101C7-D7A4-4A9F-AB5D-B98D674505A1}"/>
    <cellStyle name="Currency 2 2 7 2 2 3" xfId="10660" xr:uid="{E9E96F0A-8827-48D0-95F5-7B63BA83BCF2}"/>
    <cellStyle name="Currency 2 2 7 2 2 3 2" xfId="26071" xr:uid="{F237067E-F6BE-47DB-B171-116AD9CEB709}"/>
    <cellStyle name="Currency 2 2 7 2 2 3 2 2" xfId="56895" xr:uid="{ACE0159A-E726-4AD2-96B6-678E73DA6E18}"/>
    <cellStyle name="Currency 2 2 7 2 2 3 3" xfId="41485" xr:uid="{2BBDC649-03DF-40CA-A8B4-1D0F0EF92AF4}"/>
    <cellStyle name="Currency 2 2 7 2 2 4" xfId="18262" xr:uid="{FF1C0A4A-2203-4AC8-B078-8D5DF23F1ADC}"/>
    <cellStyle name="Currency 2 2 7 2 2 4 2" xfId="49086" xr:uid="{67DDB7B3-7500-46A8-ACD6-321BDB44A350}"/>
    <cellStyle name="Currency 2 2 7 2 2 5" xfId="33676" xr:uid="{5F07E903-0E42-4076-96C7-9499CA9D89F9}"/>
    <cellStyle name="Currency 2 2 7 2 3" xfId="4753" xr:uid="{860C5C04-76E0-44B7-B7F8-0A1251214F8A}"/>
    <cellStyle name="Currency 2 2 7 2 3 2" xfId="12564" xr:uid="{27692970-2839-4955-BC8A-081E58DC6488}"/>
    <cellStyle name="Currency 2 2 7 2 3 2 2" xfId="27975" xr:uid="{75AA04C9-5762-4C4C-96AA-A73FBC479D48}"/>
    <cellStyle name="Currency 2 2 7 2 3 2 2 2" xfId="58799" xr:uid="{606F44D1-E081-4327-B527-FCFDE83AC363}"/>
    <cellStyle name="Currency 2 2 7 2 3 2 3" xfId="43389" xr:uid="{42DE6D55-B3D2-44CE-A8C7-C1DA39B82830}"/>
    <cellStyle name="Currency 2 2 7 2 3 3" xfId="20166" xr:uid="{D58AF12E-9EAE-43E5-B830-274D7AAD2BE6}"/>
    <cellStyle name="Currency 2 2 7 2 3 3 2" xfId="50990" xr:uid="{327FC4E8-BD00-4027-9C2A-FD25DECBB2BD}"/>
    <cellStyle name="Currency 2 2 7 2 3 4" xfId="35580" xr:uid="{242A4400-C1A8-4E78-80DA-29F9FCCA7587}"/>
    <cellStyle name="Currency 2 2 7 2 4" xfId="8761" xr:uid="{E4F50D23-1949-4C46-885C-3FA2DC9B43E2}"/>
    <cellStyle name="Currency 2 2 7 2 4 2" xfId="24172" xr:uid="{708EDA97-D2C2-41AE-8150-9DBA29ED88F5}"/>
    <cellStyle name="Currency 2 2 7 2 4 2 2" xfId="54996" xr:uid="{10387F6B-78B7-4BD1-9367-3A072176DB58}"/>
    <cellStyle name="Currency 2 2 7 2 4 3" xfId="39586" xr:uid="{D19BB068-7A51-4AE0-8DE2-876EC2B3D9AE}"/>
    <cellStyle name="Currency 2 2 7 2 5" xfId="16363" xr:uid="{C9716019-A5D0-49B1-950D-0F525B097503}"/>
    <cellStyle name="Currency 2 2 7 2 5 2" xfId="47187" xr:uid="{BF72D4C1-9476-450C-A55E-B167D2627BFE}"/>
    <cellStyle name="Currency 2 2 7 2 6" xfId="31777" xr:uid="{1F8759DF-4A64-449F-94AA-E0E1C4D02B15}"/>
    <cellStyle name="Currency 2 2 7 3" xfId="1583" xr:uid="{400C0037-D7D0-4899-A265-4ABE4C575969}"/>
    <cellStyle name="Currency 2 2 7 3 2" xfId="3482" xr:uid="{9D786AFD-CB0D-4846-B481-FA761E4CA05A}"/>
    <cellStyle name="Currency 2 2 7 3 2 2" xfId="7285" xr:uid="{A79D126B-26AC-47F5-B051-4B582B79DE1B}"/>
    <cellStyle name="Currency 2 2 7 3 2 2 2" xfId="15096" xr:uid="{5F146597-8954-4846-B914-73C8D7A5C0FE}"/>
    <cellStyle name="Currency 2 2 7 3 2 2 2 2" xfId="30507" xr:uid="{17189A55-B866-40E9-9FC8-FC2407C21A88}"/>
    <cellStyle name="Currency 2 2 7 3 2 2 2 2 2" xfId="61331" xr:uid="{1E9A1300-C62E-44FF-8ED3-79C8FE581590}"/>
    <cellStyle name="Currency 2 2 7 3 2 2 2 3" xfId="45921" xr:uid="{F2939ED7-076C-4332-983B-77CA3F1BBA75}"/>
    <cellStyle name="Currency 2 2 7 3 2 2 3" xfId="22698" xr:uid="{58D7856C-F065-41E6-B7EC-A53116C182BB}"/>
    <cellStyle name="Currency 2 2 7 3 2 2 3 2" xfId="53522" xr:uid="{ECB97C5F-35E3-4203-A10B-4DB7765DBF1C}"/>
    <cellStyle name="Currency 2 2 7 3 2 2 4" xfId="38112" xr:uid="{159EBD29-4CC1-4328-ADD9-77D4198B0B2B}"/>
    <cellStyle name="Currency 2 2 7 3 2 3" xfId="11293" xr:uid="{B99A7CEC-6DE0-4172-96B3-50A75EC880AF}"/>
    <cellStyle name="Currency 2 2 7 3 2 3 2" xfId="26704" xr:uid="{1167A9D7-8C60-4C25-BD18-83BEB394DBF8}"/>
    <cellStyle name="Currency 2 2 7 3 2 3 2 2" xfId="57528" xr:uid="{B2B941E3-E6F0-4BFB-9027-9A7F8428918D}"/>
    <cellStyle name="Currency 2 2 7 3 2 3 3" xfId="42118" xr:uid="{F61B661F-4667-430D-AFA5-C89EC80278CB}"/>
    <cellStyle name="Currency 2 2 7 3 2 4" xfId="18895" xr:uid="{7326B22A-EDCF-49F1-8011-FF006A52CEB4}"/>
    <cellStyle name="Currency 2 2 7 3 2 4 2" xfId="49719" xr:uid="{A5E4F989-0C27-426F-A589-4975766957A6}"/>
    <cellStyle name="Currency 2 2 7 3 2 5" xfId="34309" xr:uid="{E8AB6E86-FAAF-40DD-A091-779F856159F7}"/>
    <cellStyle name="Currency 2 2 7 3 3" xfId="5386" xr:uid="{CF2C5DAE-528F-4E82-BAD1-5122C0CC746E}"/>
    <cellStyle name="Currency 2 2 7 3 3 2" xfId="13197" xr:uid="{6634A5E1-CC0A-41C0-8C48-826EE6E33ED7}"/>
    <cellStyle name="Currency 2 2 7 3 3 2 2" xfId="28608" xr:uid="{969241E3-0B72-4461-B9E4-AF9043C5AF1A}"/>
    <cellStyle name="Currency 2 2 7 3 3 2 2 2" xfId="59432" xr:uid="{4155A056-D864-495E-8306-7B457025401D}"/>
    <cellStyle name="Currency 2 2 7 3 3 2 3" xfId="44022" xr:uid="{E0E0DF66-E245-456B-929B-D1D53CBEC247}"/>
    <cellStyle name="Currency 2 2 7 3 3 3" xfId="20799" xr:uid="{F08EFD41-15A5-47D1-93C3-E585985B7A9A}"/>
    <cellStyle name="Currency 2 2 7 3 3 3 2" xfId="51623" xr:uid="{F7078261-AB0E-4EDF-820C-45988676E490}"/>
    <cellStyle name="Currency 2 2 7 3 3 4" xfId="36213" xr:uid="{B32239BA-F672-49BD-BF0A-CC532BD68750}"/>
    <cellStyle name="Currency 2 2 7 3 4" xfId="9394" xr:uid="{05246F51-2B41-4021-876C-2A5C736071D8}"/>
    <cellStyle name="Currency 2 2 7 3 4 2" xfId="24805" xr:uid="{DD02333C-1974-45A8-93B9-751CB6F472A5}"/>
    <cellStyle name="Currency 2 2 7 3 4 2 2" xfId="55629" xr:uid="{BD64414D-F9BD-4F99-8DE5-B51B2822AD71}"/>
    <cellStyle name="Currency 2 2 7 3 4 3" xfId="40219" xr:uid="{400BB5EF-B135-46C8-BD36-7E657CDFB856}"/>
    <cellStyle name="Currency 2 2 7 3 5" xfId="16996" xr:uid="{46E6DEE7-77D1-4235-AFD0-F58D0C2172B7}"/>
    <cellStyle name="Currency 2 2 7 3 5 2" xfId="47820" xr:uid="{2B24FCBA-7A28-47F4-819C-76B5EAA0E3EC}"/>
    <cellStyle name="Currency 2 2 7 3 6" xfId="32410" xr:uid="{6098F56A-5A12-46A1-A048-0EF42D9FA7BB}"/>
    <cellStyle name="Currency 2 2 7 4" xfId="2216" xr:uid="{A3760139-D09B-4AB8-8C24-DD33EF3BAA4B}"/>
    <cellStyle name="Currency 2 2 7 4 2" xfId="6019" xr:uid="{7A9C001A-7487-47F2-9B3B-81983A106AC8}"/>
    <cellStyle name="Currency 2 2 7 4 2 2" xfId="13830" xr:uid="{69AA2B5E-B88E-406B-A3D9-D09AD8537E7E}"/>
    <cellStyle name="Currency 2 2 7 4 2 2 2" xfId="29241" xr:uid="{1E946918-BE60-4C4A-A9E5-8B61D58DDC55}"/>
    <cellStyle name="Currency 2 2 7 4 2 2 2 2" xfId="60065" xr:uid="{1D35EDDB-1BD4-4B6D-BF02-5B4CB110922C}"/>
    <cellStyle name="Currency 2 2 7 4 2 2 3" xfId="44655" xr:uid="{C6F17D82-063C-45A4-BC80-75C42B8CE446}"/>
    <cellStyle name="Currency 2 2 7 4 2 3" xfId="21432" xr:uid="{43D5C804-B20C-4C92-8E75-3167B6CFCEC6}"/>
    <cellStyle name="Currency 2 2 7 4 2 3 2" xfId="52256" xr:uid="{BEB66EAA-8693-4638-88CF-6E84964EEAE7}"/>
    <cellStyle name="Currency 2 2 7 4 2 4" xfId="36846" xr:uid="{5A5B4D37-5431-4786-A27E-FA98DD1FAEE3}"/>
    <cellStyle name="Currency 2 2 7 4 3" xfId="10027" xr:uid="{45B89206-D954-424E-A701-B0598E8D44C1}"/>
    <cellStyle name="Currency 2 2 7 4 3 2" xfId="25438" xr:uid="{5DB3B005-D1F5-436B-868D-A9ABA32536C5}"/>
    <cellStyle name="Currency 2 2 7 4 3 2 2" xfId="56262" xr:uid="{FC9A7F91-FBF5-4928-952E-93AA40C26FC9}"/>
    <cellStyle name="Currency 2 2 7 4 3 3" xfId="40852" xr:uid="{C0FD0ACE-3245-4376-983A-0C28BDBCDB24}"/>
    <cellStyle name="Currency 2 2 7 4 4" xfId="17629" xr:uid="{C729A85E-792A-4FA9-89CC-A805475028C4}"/>
    <cellStyle name="Currency 2 2 7 4 4 2" xfId="48453" xr:uid="{2FF9FAB0-B4A0-4C71-A804-198873938623}"/>
    <cellStyle name="Currency 2 2 7 4 5" xfId="33043" xr:uid="{E0126F73-692C-4F6C-B78E-628B7BD5314D}"/>
    <cellStyle name="Currency 2 2 7 5" xfId="4120" xr:uid="{98835159-B484-4B90-83DC-4EE934936E99}"/>
    <cellStyle name="Currency 2 2 7 5 2" xfId="11931" xr:uid="{CE835B99-A794-465A-93E6-6688711BC46C}"/>
    <cellStyle name="Currency 2 2 7 5 2 2" xfId="27342" xr:uid="{D164CB51-0CCE-4B3E-A4B2-3C9913DD19A4}"/>
    <cellStyle name="Currency 2 2 7 5 2 2 2" xfId="58166" xr:uid="{C4056757-2009-4B96-9EBC-AD741F584242}"/>
    <cellStyle name="Currency 2 2 7 5 2 3" xfId="42756" xr:uid="{FE3C5D20-42B3-49C7-A794-6EA3EBCE5098}"/>
    <cellStyle name="Currency 2 2 7 5 3" xfId="19533" xr:uid="{6E8E26F6-55A5-49AD-AA80-3E3C981C1E81}"/>
    <cellStyle name="Currency 2 2 7 5 3 2" xfId="50357" xr:uid="{B4B27AAB-DC33-43F4-8852-B3BFC3550161}"/>
    <cellStyle name="Currency 2 2 7 5 4" xfId="34947" xr:uid="{F11B3A5A-30B7-469C-AEAA-1BC600A4B8A5}"/>
    <cellStyle name="Currency 2 2 7 6" xfId="8128" xr:uid="{D973078E-DB5A-452D-8BF9-3779F4C7D666}"/>
    <cellStyle name="Currency 2 2 7 6 2" xfId="23539" xr:uid="{D0FF0A73-F59B-4C1A-8FBE-E8C08CC69DAB}"/>
    <cellStyle name="Currency 2 2 7 6 2 2" xfId="54363" xr:uid="{653BA58A-FFA2-4FC1-8681-745E823125AD}"/>
    <cellStyle name="Currency 2 2 7 6 3" xfId="38953" xr:uid="{B37F2894-1833-4896-8265-960FCA132F73}"/>
    <cellStyle name="Currency 2 2 7 7" xfId="15730" xr:uid="{CD9BCD2D-A53C-44CE-819D-9F0DA752734E}"/>
    <cellStyle name="Currency 2 2 7 7 2" xfId="46554" xr:uid="{C41207B3-FF8C-43EC-9F24-A1B0D3CEBF13}"/>
    <cellStyle name="Currency 2 2 7 8" xfId="31144" xr:uid="{C107DE10-6F2F-420F-9108-2D51625D54E3}"/>
    <cellStyle name="Currency 2 2 8" xfId="737" xr:uid="{7F7F0257-F922-4264-BABE-1AEF55776557}"/>
    <cellStyle name="Currency 2 2 8 2" xfId="2636" xr:uid="{F21C7521-26EB-4406-A282-0E6418066445}"/>
    <cellStyle name="Currency 2 2 8 2 2" xfId="6439" xr:uid="{7110D618-7271-412E-B283-151584EB9DEC}"/>
    <cellStyle name="Currency 2 2 8 2 2 2" xfId="14250" xr:uid="{250B1CE6-4C20-4D82-83C0-38B9FF7319F7}"/>
    <cellStyle name="Currency 2 2 8 2 2 2 2" xfId="29661" xr:uid="{9BE7E034-6EF4-4103-9E1F-63BD03B3E0E8}"/>
    <cellStyle name="Currency 2 2 8 2 2 2 2 2" xfId="60485" xr:uid="{872AB787-C822-410B-AD90-2D63B5B15FE0}"/>
    <cellStyle name="Currency 2 2 8 2 2 2 3" xfId="45075" xr:uid="{B51ED6F3-1D09-461C-8FFB-2266270D25B1}"/>
    <cellStyle name="Currency 2 2 8 2 2 3" xfId="21852" xr:uid="{F59A1F1A-E768-4A94-82C7-C875EA4B14DB}"/>
    <cellStyle name="Currency 2 2 8 2 2 3 2" xfId="52676" xr:uid="{7E673CB0-3D8C-4CCF-AA27-400CFD1D44F9}"/>
    <cellStyle name="Currency 2 2 8 2 2 4" xfId="37266" xr:uid="{A3A46A0A-9C62-4C4A-A376-9F8567C366BF}"/>
    <cellStyle name="Currency 2 2 8 2 3" xfId="10447" xr:uid="{B93ACF3D-1C3A-49D5-84BB-E3A1A6F06CDF}"/>
    <cellStyle name="Currency 2 2 8 2 3 2" xfId="25858" xr:uid="{283ED390-241A-469A-A4DF-1E254143C480}"/>
    <cellStyle name="Currency 2 2 8 2 3 2 2" xfId="56682" xr:uid="{1F8FCF53-DAB4-4A31-9100-FE1559FF9625}"/>
    <cellStyle name="Currency 2 2 8 2 3 3" xfId="41272" xr:uid="{316DE5D3-E55C-41BA-B21A-21CAD900F8D0}"/>
    <cellStyle name="Currency 2 2 8 2 4" xfId="18049" xr:uid="{E1CD62D9-D3D0-4B09-9CDA-63507ECC9496}"/>
    <cellStyle name="Currency 2 2 8 2 4 2" xfId="48873" xr:uid="{178231C7-A62D-4B75-A317-8282942D8EF3}"/>
    <cellStyle name="Currency 2 2 8 2 5" xfId="33463" xr:uid="{6B1689D2-5AF1-41D8-92C6-4E4E61BD575C}"/>
    <cellStyle name="Currency 2 2 8 3" xfId="4540" xr:uid="{BF87120A-C9AB-4516-8741-2D78ED500A48}"/>
    <cellStyle name="Currency 2 2 8 3 2" xfId="12351" xr:uid="{AE25868F-27A7-4AD6-9720-B4B5765D5098}"/>
    <cellStyle name="Currency 2 2 8 3 2 2" xfId="27762" xr:uid="{730D2C16-7854-4D71-99C8-8EECDBE143A0}"/>
    <cellStyle name="Currency 2 2 8 3 2 2 2" xfId="58586" xr:uid="{A672CE64-37D5-4BCF-BBC9-5BBF2DDE485F}"/>
    <cellStyle name="Currency 2 2 8 3 2 3" xfId="43176" xr:uid="{72BFCAAE-40DD-45E7-8A4F-088D92D548C7}"/>
    <cellStyle name="Currency 2 2 8 3 3" xfId="19953" xr:uid="{DBF2B410-1042-42EE-9984-675A54831F75}"/>
    <cellStyle name="Currency 2 2 8 3 3 2" xfId="50777" xr:uid="{4FA35538-E2D5-43F3-A9C3-3EDEBB5E66BC}"/>
    <cellStyle name="Currency 2 2 8 3 4" xfId="35367" xr:uid="{8B3A7F31-A8F9-4009-A525-A0B72F64C122}"/>
    <cellStyle name="Currency 2 2 8 4" xfId="8548" xr:uid="{1E20D2FF-94C6-4C10-BA66-8A74C103FB1B}"/>
    <cellStyle name="Currency 2 2 8 4 2" xfId="23959" xr:uid="{6D35BC9D-01DF-490B-AE2B-56A3014C47D0}"/>
    <cellStyle name="Currency 2 2 8 4 2 2" xfId="54783" xr:uid="{ED2A613A-F4C9-4094-9FF0-192D3668100A}"/>
    <cellStyle name="Currency 2 2 8 4 3" xfId="39373" xr:uid="{7EA29A77-116D-4585-BDFE-860A9617EA0E}"/>
    <cellStyle name="Currency 2 2 8 5" xfId="16150" xr:uid="{18853FD7-FD34-4B5D-A87C-2701362D9ABA}"/>
    <cellStyle name="Currency 2 2 8 5 2" xfId="46974" xr:uid="{6CBEC00F-B6D8-448E-A0C5-7C4D5959C68A}"/>
    <cellStyle name="Currency 2 2 8 6" xfId="31564" xr:uid="{F166330F-2839-4CEA-8E18-8783EC16B115}"/>
    <cellStyle name="Currency 2 2 9" xfId="1370" xr:uid="{63DC0913-AD11-490B-8177-B9E892A52697}"/>
    <cellStyle name="Currency 2 2 9 2" xfId="3269" xr:uid="{F5EAC7A2-1642-483E-846F-07FC5AF039DE}"/>
    <cellStyle name="Currency 2 2 9 2 2" xfId="7072" xr:uid="{50E1F303-180C-4351-B51D-96D710A61C72}"/>
    <cellStyle name="Currency 2 2 9 2 2 2" xfId="14883" xr:uid="{859A51EB-8C3F-4E89-BFB0-0592ACBEB56F}"/>
    <cellStyle name="Currency 2 2 9 2 2 2 2" xfId="30294" xr:uid="{5BC1A1A0-709F-4A18-BCBF-3557D8307076}"/>
    <cellStyle name="Currency 2 2 9 2 2 2 2 2" xfId="61118" xr:uid="{17C90C5A-54B3-43FA-9EB9-823399C25FAA}"/>
    <cellStyle name="Currency 2 2 9 2 2 2 3" xfId="45708" xr:uid="{6822175E-98F9-41A3-9C1B-FE4DBE34E566}"/>
    <cellStyle name="Currency 2 2 9 2 2 3" xfId="22485" xr:uid="{A867E928-3657-417B-B910-C4BCB3D4ED9B}"/>
    <cellStyle name="Currency 2 2 9 2 2 3 2" xfId="53309" xr:uid="{B4E9B165-7BE0-4F84-97AB-055D0B691EB9}"/>
    <cellStyle name="Currency 2 2 9 2 2 4" xfId="37899" xr:uid="{43552481-2FF6-4195-AF6A-98DD643CE63D}"/>
    <cellStyle name="Currency 2 2 9 2 3" xfId="11080" xr:uid="{33726F96-D7A7-4653-8CAF-0F6483B5C822}"/>
    <cellStyle name="Currency 2 2 9 2 3 2" xfId="26491" xr:uid="{2EF38368-E5EB-4829-8EEE-09D3DFC9BF91}"/>
    <cellStyle name="Currency 2 2 9 2 3 2 2" xfId="57315" xr:uid="{A43D383D-67B8-4E50-91FB-D56A83FED3C2}"/>
    <cellStyle name="Currency 2 2 9 2 3 3" xfId="41905" xr:uid="{735F3581-C4FD-408C-8B72-F2BDD5AAA95A}"/>
    <cellStyle name="Currency 2 2 9 2 4" xfId="18682" xr:uid="{C50AF1FB-32D6-4ADF-84CD-CF64C7F2A2DC}"/>
    <cellStyle name="Currency 2 2 9 2 4 2" xfId="49506" xr:uid="{99D40686-DB5C-4187-8310-FA9879998967}"/>
    <cellStyle name="Currency 2 2 9 2 5" xfId="34096" xr:uid="{D743566E-166C-48B7-9DAF-5FF3DA123A7F}"/>
    <cellStyle name="Currency 2 2 9 3" xfId="5173" xr:uid="{6FEC7AC5-7874-46A6-985A-26D5B9DC322B}"/>
    <cellStyle name="Currency 2 2 9 3 2" xfId="12984" xr:uid="{951E398D-9C17-4A52-B460-874CEEACE683}"/>
    <cellStyle name="Currency 2 2 9 3 2 2" xfId="28395" xr:uid="{BEB54DAC-6260-4DC1-A307-8A626C7901CF}"/>
    <cellStyle name="Currency 2 2 9 3 2 2 2" xfId="59219" xr:uid="{C1EABC13-E95A-44C2-A0FB-D9FF864AE565}"/>
    <cellStyle name="Currency 2 2 9 3 2 3" xfId="43809" xr:uid="{DF6AD180-CA7E-4541-A14C-50754635BA68}"/>
    <cellStyle name="Currency 2 2 9 3 3" xfId="20586" xr:uid="{9108F914-3C38-45A3-92CC-77B951B72C7B}"/>
    <cellStyle name="Currency 2 2 9 3 3 2" xfId="51410" xr:uid="{D364D379-D08D-40A4-B47A-B8257B2A2ACE}"/>
    <cellStyle name="Currency 2 2 9 3 4" xfId="36000" xr:uid="{CCA063C2-1CC5-4FBF-BCC4-5DB23BA045E3}"/>
    <cellStyle name="Currency 2 2 9 4" xfId="9181" xr:uid="{1236086E-2F8D-43DE-806A-A307C60EABA6}"/>
    <cellStyle name="Currency 2 2 9 4 2" xfId="24592" xr:uid="{ECFF50C8-D804-4F3F-A6E5-F7A9F5C15A37}"/>
    <cellStyle name="Currency 2 2 9 4 2 2" xfId="55416" xr:uid="{D7909834-96DD-414D-B8BA-E7E93F019CC6}"/>
    <cellStyle name="Currency 2 2 9 4 3" xfId="40006" xr:uid="{D2C882E1-5591-4B4B-85A9-C91B918CCF7A}"/>
    <cellStyle name="Currency 2 2 9 5" xfId="16783" xr:uid="{FC391C22-E54A-40C8-856D-A20CAFEEE5F4}"/>
    <cellStyle name="Currency 2 2 9 5 2" xfId="47607" xr:uid="{63EEC51A-D44D-4428-87FE-AF1F9DBE8DFE}"/>
    <cellStyle name="Currency 2 2 9 6" xfId="32197" xr:uid="{2479E302-84AA-47C4-8934-02C565F45939}"/>
    <cellStyle name="Currency 2 20" xfId="61745" xr:uid="{DB5D878A-46E4-4EBC-B5F0-CDD8744E9ABE}"/>
    <cellStyle name="Currency 2 21" xfId="61750" xr:uid="{086C7369-ECD5-46F1-86B4-BABB83C600FC}"/>
    <cellStyle name="Currency 2 3" xfId="80" xr:uid="{AD92E2C5-3FF3-43C7-B717-20BEABA49D33}"/>
    <cellStyle name="Currency 2 3 10" xfId="1997" xr:uid="{1C12D99C-9619-444F-AB1A-CA09BE294A67}"/>
    <cellStyle name="Currency 2 3 10 2" xfId="5800" xr:uid="{4B514663-386B-458F-87C4-CB0D18B17BB0}"/>
    <cellStyle name="Currency 2 3 10 2 2" xfId="13611" xr:uid="{1F69EE37-2425-40FF-B309-AD8C77124132}"/>
    <cellStyle name="Currency 2 3 10 2 2 2" xfId="29022" xr:uid="{306459F7-3DE3-4F44-835D-FAC6D55ECD96}"/>
    <cellStyle name="Currency 2 3 10 2 2 2 2" xfId="59846" xr:uid="{1CEC07F2-C2EA-4716-8031-A273BC45BD51}"/>
    <cellStyle name="Currency 2 3 10 2 2 3" xfId="44436" xr:uid="{EB8E9C72-A5C3-4912-806C-897F483EC932}"/>
    <cellStyle name="Currency 2 3 10 2 3" xfId="21213" xr:uid="{6B8A6DEA-0BEC-4F83-B276-EE0C40B329C1}"/>
    <cellStyle name="Currency 2 3 10 2 3 2" xfId="52037" xr:uid="{C94D82E7-2580-4B4A-977D-17A84B3C3A64}"/>
    <cellStyle name="Currency 2 3 10 2 4" xfId="36627" xr:uid="{91993CEA-F0E0-4911-AC1C-4B66305C1ABD}"/>
    <cellStyle name="Currency 2 3 10 3" xfId="9808" xr:uid="{435B152E-E6E1-4D40-8B59-30AFFB0F3230}"/>
    <cellStyle name="Currency 2 3 10 3 2" xfId="25219" xr:uid="{638296C2-3526-493F-9A9B-0BB66C33BCFA}"/>
    <cellStyle name="Currency 2 3 10 3 2 2" xfId="56043" xr:uid="{A43108CA-488A-4F6C-83AF-190F1E036946}"/>
    <cellStyle name="Currency 2 3 10 3 3" xfId="40633" xr:uid="{79C443EA-161C-48F0-B1D7-CCDE7D4CB790}"/>
    <cellStyle name="Currency 2 3 10 4" xfId="17410" xr:uid="{40F6CDD2-1552-45FE-B8C8-D31B3C03ECA7}"/>
    <cellStyle name="Currency 2 3 10 4 2" xfId="48234" xr:uid="{B9585546-3F9B-4337-B36C-6D9F7893CB90}"/>
    <cellStyle name="Currency 2 3 10 5" xfId="32824" xr:uid="{FB6EAEEB-FB6A-4337-9924-535D8C66C867}"/>
    <cellStyle name="Currency 2 3 11" xfId="3901" xr:uid="{9FA9DC3F-42AC-4CE3-9383-39E976E89A5D}"/>
    <cellStyle name="Currency 2 3 11 2" xfId="11712" xr:uid="{7F2C85B3-5593-40B1-88C6-9C22FB439309}"/>
    <cellStyle name="Currency 2 3 11 2 2" xfId="27123" xr:uid="{2033EC16-C20E-43E1-92EA-FB5F313A36F5}"/>
    <cellStyle name="Currency 2 3 11 2 2 2" xfId="57947" xr:uid="{B4F82743-D331-4028-9472-48BB532BB941}"/>
    <cellStyle name="Currency 2 3 11 2 3" xfId="42537" xr:uid="{D58C5CB2-AE71-4299-994F-D681460AA037}"/>
    <cellStyle name="Currency 2 3 11 3" xfId="19314" xr:uid="{8BA43914-B5F4-4F16-A82F-4FB9D8F7A59C}"/>
    <cellStyle name="Currency 2 3 11 3 2" xfId="50138" xr:uid="{3F4938B0-FCE1-453C-9248-6AF132A8B4D5}"/>
    <cellStyle name="Currency 2 3 11 4" xfId="34728" xr:uid="{457538B3-F8A8-4577-8802-F3482EB7CB45}"/>
    <cellStyle name="Currency 2 3 12" xfId="7909" xr:uid="{7A042C0D-BE35-4E96-B78F-247DCEDACFAC}"/>
    <cellStyle name="Currency 2 3 12 2" xfId="23320" xr:uid="{1A604EAA-6933-4320-8014-59B9D1DC107E}"/>
    <cellStyle name="Currency 2 3 12 2 2" xfId="54144" xr:uid="{A77A010A-48E3-4349-9F4A-39ADAB682D9A}"/>
    <cellStyle name="Currency 2 3 12 3" xfId="38734" xr:uid="{905F829B-B078-44B8-B65D-C14411403B76}"/>
    <cellStyle name="Currency 2 3 13" xfId="7700" xr:uid="{0D552A85-3C19-4345-A080-A12B7F18DD8F}"/>
    <cellStyle name="Currency 2 3 13 2" xfId="23111" xr:uid="{8CA4F12E-562A-4807-A417-78F198AD759B}"/>
    <cellStyle name="Currency 2 3 13 2 2" xfId="53935" xr:uid="{799B302D-5B0D-4A82-83C8-C2E1F7C02379}"/>
    <cellStyle name="Currency 2 3 13 3" xfId="38525" xr:uid="{17BE4A95-CF06-4EBB-AAC9-65243355FEA0}"/>
    <cellStyle name="Currency 2 3 14" xfId="15511" xr:uid="{0F663936-C724-4981-AC70-134559253D04}"/>
    <cellStyle name="Currency 2 3 14 2" xfId="46335" xr:uid="{F356A134-E0F8-477F-8383-283A61216250}"/>
    <cellStyle name="Currency 2 3 15" xfId="30925" xr:uid="{7E96B85B-5E20-4CE3-831D-4FA6DD2ED11C}"/>
    <cellStyle name="Currency 2 3 2" xfId="117" xr:uid="{F68DF850-31B8-45C7-AB1B-CDCE071FA93E}"/>
    <cellStyle name="Currency 2 3 2 10" xfId="3921" xr:uid="{5D773735-70DF-430C-8D15-059798EA96EF}"/>
    <cellStyle name="Currency 2 3 2 10 2" xfId="11732" xr:uid="{3EB744A6-B32B-4EE8-B338-362D4D2365F6}"/>
    <cellStyle name="Currency 2 3 2 10 2 2" xfId="27143" xr:uid="{4BB07776-ADE0-4CB3-8389-07D199DE13B8}"/>
    <cellStyle name="Currency 2 3 2 10 2 2 2" xfId="57967" xr:uid="{2FB51324-301F-4FCF-8520-576B93DF574E}"/>
    <cellStyle name="Currency 2 3 2 10 2 3" xfId="42557" xr:uid="{50435CC4-07BF-489C-8B6A-226B807468F2}"/>
    <cellStyle name="Currency 2 3 2 10 3" xfId="19334" xr:uid="{F2EF822B-594E-455A-B3BB-DB5A55058FF0}"/>
    <cellStyle name="Currency 2 3 2 10 3 2" xfId="50158" xr:uid="{B7C4FD77-AD5F-4053-BEC1-D5721B3826A7}"/>
    <cellStyle name="Currency 2 3 2 10 4" xfId="34748" xr:uid="{548D109B-5A01-4D9C-97AC-9E5B1857F6EE}"/>
    <cellStyle name="Currency 2 3 2 11" xfId="7929" xr:uid="{4CBC1873-E744-4B83-BE7E-3BBAB66C5451}"/>
    <cellStyle name="Currency 2 3 2 11 2" xfId="23340" xr:uid="{928A3E9D-C294-4DC9-B525-704ED8383C54}"/>
    <cellStyle name="Currency 2 3 2 11 2 2" xfId="54164" xr:uid="{09521255-79ED-44DA-8124-9561097D7A78}"/>
    <cellStyle name="Currency 2 3 2 11 3" xfId="38754" xr:uid="{B54F88DC-FA15-4213-A0C0-2D37A0DAFB18}"/>
    <cellStyle name="Currency 2 3 2 12" xfId="7720" xr:uid="{FDD3CC29-58DC-482B-B4BA-A6C63B4A69AF}"/>
    <cellStyle name="Currency 2 3 2 12 2" xfId="23131" xr:uid="{1BCE326A-FDAC-47CA-92C8-6C89C047CAB3}"/>
    <cellStyle name="Currency 2 3 2 12 2 2" xfId="53955" xr:uid="{7340C511-3D80-4309-9D76-8043D1A7620C}"/>
    <cellStyle name="Currency 2 3 2 12 3" xfId="38545" xr:uid="{E55F88A3-A88F-44F5-B4C9-D842736D6B30}"/>
    <cellStyle name="Currency 2 3 2 13" xfId="15531" xr:uid="{225347EB-3658-485E-A46C-A9EBE811ABAA}"/>
    <cellStyle name="Currency 2 3 2 13 2" xfId="46355" xr:uid="{08201A99-F274-4C23-8A79-41F63EAE0DFC}"/>
    <cellStyle name="Currency 2 3 2 14" xfId="30945" xr:uid="{8E5AA2F6-D6A5-4336-862C-E2D6EDF83AEF}"/>
    <cellStyle name="Currency 2 3 2 2" xfId="202" xr:uid="{CB343DF4-D31B-4FE0-B670-A69D6B2A2904}"/>
    <cellStyle name="Currency 2 3 2 2 10" xfId="7805" xr:uid="{DF797B11-5565-4B80-A1A9-AB726F983E6D}"/>
    <cellStyle name="Currency 2 3 2 2 10 2" xfId="23216" xr:uid="{08073575-5FE6-4988-A374-ED25AB49AB3A}"/>
    <cellStyle name="Currency 2 3 2 2 10 2 2" xfId="54040" xr:uid="{74B38753-F491-4B96-BF07-35DD1D708C51}"/>
    <cellStyle name="Currency 2 3 2 2 10 3" xfId="38630" xr:uid="{47E9DA5A-ABE2-48F4-BFE3-4C4E188F66D1}"/>
    <cellStyle name="Currency 2 3 2 2 11" xfId="15616" xr:uid="{3784AC83-3CB3-4341-BF57-E391A3267DBC}"/>
    <cellStyle name="Currency 2 3 2 2 11 2" xfId="46440" xr:uid="{41F489ED-1375-4DDB-B736-2D2034077218}"/>
    <cellStyle name="Currency 2 3 2 2 12" xfId="31030" xr:uid="{21932805-1565-4369-AB83-969322A01C80}"/>
    <cellStyle name="Currency 2 3 2 2 2" xfId="284" xr:uid="{A9E9559E-2638-45A4-8E56-FC3DCD38D0DE}"/>
    <cellStyle name="Currency 2 3 2 2 2 10" xfId="15698" xr:uid="{B9AB0597-8C86-4D24-8E50-3620415607BE}"/>
    <cellStyle name="Currency 2 3 2 2 2 10 2" xfId="46522" xr:uid="{AF09EDD4-DF0D-489E-9345-6459B15C4C91}"/>
    <cellStyle name="Currency 2 3 2 2 2 11" xfId="31112" xr:uid="{30155D81-8EBF-4380-A41F-183DFBE2249E}"/>
    <cellStyle name="Currency 2 3 2 2 2 2" xfId="707" xr:uid="{2891AF0B-E25F-42E8-952D-7C06BE6911B4}"/>
    <cellStyle name="Currency 2 3 2 2 2 2 2" xfId="1340" xr:uid="{C7FD3359-BF65-4A8D-BEBE-6E79A80BA0EE}"/>
    <cellStyle name="Currency 2 3 2 2 2 2 2 2" xfId="3239" xr:uid="{F24873CA-05C5-4C63-8D4F-02D490CC0C78}"/>
    <cellStyle name="Currency 2 3 2 2 2 2 2 2 2" xfId="7042" xr:uid="{CA3E0F6B-B44B-4C5D-9636-3A89DC0F9A2B}"/>
    <cellStyle name="Currency 2 3 2 2 2 2 2 2 2 2" xfId="14853" xr:uid="{D5E3A630-081C-447F-98B0-4DE2035998F2}"/>
    <cellStyle name="Currency 2 3 2 2 2 2 2 2 2 2 2" xfId="30264" xr:uid="{FD5F54B3-A4D7-4E5D-823A-C12FDF3EDF8C}"/>
    <cellStyle name="Currency 2 3 2 2 2 2 2 2 2 2 2 2" xfId="61088" xr:uid="{D40F8F86-769E-437B-B870-FF023825DE82}"/>
    <cellStyle name="Currency 2 3 2 2 2 2 2 2 2 2 3" xfId="45678" xr:uid="{F4CC9F4F-E80D-4979-AE10-3B3AD5F5210A}"/>
    <cellStyle name="Currency 2 3 2 2 2 2 2 2 2 3" xfId="22455" xr:uid="{A00D43CD-36A0-41E5-B65C-C6F0B54B75F9}"/>
    <cellStyle name="Currency 2 3 2 2 2 2 2 2 2 3 2" xfId="53279" xr:uid="{DDC6182F-42A9-4406-92EA-B5E81693F182}"/>
    <cellStyle name="Currency 2 3 2 2 2 2 2 2 2 4" xfId="37869" xr:uid="{D8B6916C-ABC1-4D8B-B625-DC61BB78B766}"/>
    <cellStyle name="Currency 2 3 2 2 2 2 2 2 3" xfId="11050" xr:uid="{ED763096-D912-47C6-A956-DADDF995CC06}"/>
    <cellStyle name="Currency 2 3 2 2 2 2 2 2 3 2" xfId="26461" xr:uid="{23AC2EE9-9B8A-4C62-B2A9-2876FAA202D9}"/>
    <cellStyle name="Currency 2 3 2 2 2 2 2 2 3 2 2" xfId="57285" xr:uid="{F1099755-8D5B-4554-AD8D-971E1C27DE38}"/>
    <cellStyle name="Currency 2 3 2 2 2 2 2 2 3 3" xfId="41875" xr:uid="{FC6E0271-9E83-4563-A570-AF0D17A1CDE0}"/>
    <cellStyle name="Currency 2 3 2 2 2 2 2 2 4" xfId="18652" xr:uid="{EE1450E8-8553-4F42-9C9F-A5ED9A35F975}"/>
    <cellStyle name="Currency 2 3 2 2 2 2 2 2 4 2" xfId="49476" xr:uid="{4480DCA9-7C01-4D58-82CA-18AD45020A3D}"/>
    <cellStyle name="Currency 2 3 2 2 2 2 2 2 5" xfId="34066" xr:uid="{392FB57C-1963-40DB-9DA7-132E963E8E2D}"/>
    <cellStyle name="Currency 2 3 2 2 2 2 2 3" xfId="5143" xr:uid="{AD4A5275-B5F1-4972-820B-4EA9FA78B5D3}"/>
    <cellStyle name="Currency 2 3 2 2 2 2 2 3 2" xfId="12954" xr:uid="{03678609-1DD9-4E04-A122-E00F4855E4DB}"/>
    <cellStyle name="Currency 2 3 2 2 2 2 2 3 2 2" xfId="28365" xr:uid="{ED027048-19CD-4793-95E2-9C0EB8CFACEE}"/>
    <cellStyle name="Currency 2 3 2 2 2 2 2 3 2 2 2" xfId="59189" xr:uid="{5AB45D55-8E83-4AAD-A5C5-D4167024746E}"/>
    <cellStyle name="Currency 2 3 2 2 2 2 2 3 2 3" xfId="43779" xr:uid="{4F06A391-1F7A-4C4E-A8A7-84CD35B80653}"/>
    <cellStyle name="Currency 2 3 2 2 2 2 2 3 3" xfId="20556" xr:uid="{653962D2-82EE-43A0-977C-2FD36DBE96EE}"/>
    <cellStyle name="Currency 2 3 2 2 2 2 2 3 3 2" xfId="51380" xr:uid="{AC25D794-17D4-43E4-9AEC-FC2EA90D7454}"/>
    <cellStyle name="Currency 2 3 2 2 2 2 2 3 4" xfId="35970" xr:uid="{C935AB3E-244E-46AA-A450-3A1F7027953A}"/>
    <cellStyle name="Currency 2 3 2 2 2 2 2 4" xfId="9151" xr:uid="{35CEB5D6-5FA7-4738-A25A-B1245366C253}"/>
    <cellStyle name="Currency 2 3 2 2 2 2 2 4 2" xfId="24562" xr:uid="{50C748D1-38D3-4926-A33A-E1288B978A0A}"/>
    <cellStyle name="Currency 2 3 2 2 2 2 2 4 2 2" xfId="55386" xr:uid="{D9824A37-7630-44A9-B685-00E4A7415F70}"/>
    <cellStyle name="Currency 2 3 2 2 2 2 2 4 3" xfId="39976" xr:uid="{8F2E4299-CF4E-4D84-8873-228935493A2C}"/>
    <cellStyle name="Currency 2 3 2 2 2 2 2 5" xfId="16753" xr:uid="{6B0F00C1-271C-4EB5-8567-79DD487549F6}"/>
    <cellStyle name="Currency 2 3 2 2 2 2 2 5 2" xfId="47577" xr:uid="{7B5C3083-2F7C-4F27-B4BE-DC2D86D7149A}"/>
    <cellStyle name="Currency 2 3 2 2 2 2 2 6" xfId="32167" xr:uid="{F56C966F-013A-4DC9-A827-0E0E10845DCA}"/>
    <cellStyle name="Currency 2 3 2 2 2 2 3" xfId="1973" xr:uid="{D3296DC0-E457-4582-AE88-F432DECB8304}"/>
    <cellStyle name="Currency 2 3 2 2 2 2 3 2" xfId="3872" xr:uid="{29755852-5E75-4901-958A-01FCA65BB6B3}"/>
    <cellStyle name="Currency 2 3 2 2 2 2 3 2 2" xfId="7675" xr:uid="{25351492-1242-4CF5-828D-79888D14F7BE}"/>
    <cellStyle name="Currency 2 3 2 2 2 2 3 2 2 2" xfId="15486" xr:uid="{CAEF3A98-1937-432C-8E79-371E9F867201}"/>
    <cellStyle name="Currency 2 3 2 2 2 2 3 2 2 2 2" xfId="30897" xr:uid="{9EFD1587-982C-4F5A-B194-66544EB49089}"/>
    <cellStyle name="Currency 2 3 2 2 2 2 3 2 2 2 2 2" xfId="61721" xr:uid="{C8B4D528-3988-4F6B-B01F-0BAE3B4207A8}"/>
    <cellStyle name="Currency 2 3 2 2 2 2 3 2 2 2 3" xfId="46311" xr:uid="{825FB1A8-90AB-4586-8478-B062AFADA797}"/>
    <cellStyle name="Currency 2 3 2 2 2 2 3 2 2 3" xfId="23088" xr:uid="{D1033791-B28D-4577-8EAD-18CAD8E666B5}"/>
    <cellStyle name="Currency 2 3 2 2 2 2 3 2 2 3 2" xfId="53912" xr:uid="{CE587FFF-4421-4388-BCFC-CDDEC68593C9}"/>
    <cellStyle name="Currency 2 3 2 2 2 2 3 2 2 4" xfId="38502" xr:uid="{E33C0995-9D9C-41DC-AE44-0ED9974D252B}"/>
    <cellStyle name="Currency 2 3 2 2 2 2 3 2 3" xfId="11683" xr:uid="{2E198382-9C34-4B37-A7CF-9F7C3D55B808}"/>
    <cellStyle name="Currency 2 3 2 2 2 2 3 2 3 2" xfId="27094" xr:uid="{3FA77478-3224-4B7A-8046-3871B23694C9}"/>
    <cellStyle name="Currency 2 3 2 2 2 2 3 2 3 2 2" xfId="57918" xr:uid="{8ED49E4C-2302-40D2-A7B7-EB86BD9EF565}"/>
    <cellStyle name="Currency 2 3 2 2 2 2 3 2 3 3" xfId="42508" xr:uid="{8569619F-F973-40DA-A2FA-3B018F86EEF0}"/>
    <cellStyle name="Currency 2 3 2 2 2 2 3 2 4" xfId="19285" xr:uid="{300684A6-F81B-45E5-A82C-7EED1E686377}"/>
    <cellStyle name="Currency 2 3 2 2 2 2 3 2 4 2" xfId="50109" xr:uid="{78A2B744-FE76-41EA-9DD6-B6017294B0E5}"/>
    <cellStyle name="Currency 2 3 2 2 2 2 3 2 5" xfId="34699" xr:uid="{6F50298D-F2B2-4F54-B2BE-FCB812776E9C}"/>
    <cellStyle name="Currency 2 3 2 2 2 2 3 3" xfId="5776" xr:uid="{EA5FF6D0-991F-4D8A-93E6-8F46FAC664B3}"/>
    <cellStyle name="Currency 2 3 2 2 2 2 3 3 2" xfId="13587" xr:uid="{F88F616E-5E76-4962-A970-B92F36365049}"/>
    <cellStyle name="Currency 2 3 2 2 2 2 3 3 2 2" xfId="28998" xr:uid="{F7B9A41B-EB24-4CFB-958C-EE11C43CACFB}"/>
    <cellStyle name="Currency 2 3 2 2 2 2 3 3 2 2 2" xfId="59822" xr:uid="{2707922F-C62E-4829-8AB4-5B7175865DE0}"/>
    <cellStyle name="Currency 2 3 2 2 2 2 3 3 2 3" xfId="44412" xr:uid="{0E939DF9-9D9B-4EE0-A736-A4C2851CE485}"/>
    <cellStyle name="Currency 2 3 2 2 2 2 3 3 3" xfId="21189" xr:uid="{95FD2E0F-BB83-482A-96BA-3ADE1FD411A8}"/>
    <cellStyle name="Currency 2 3 2 2 2 2 3 3 3 2" xfId="52013" xr:uid="{4358B4A3-4BAE-4F83-870A-E510D7DEF51A}"/>
    <cellStyle name="Currency 2 3 2 2 2 2 3 3 4" xfId="36603" xr:uid="{D0810E20-37F8-41CC-AF85-62A4838D36AC}"/>
    <cellStyle name="Currency 2 3 2 2 2 2 3 4" xfId="9784" xr:uid="{2B1C8EB5-4C19-4782-BF2A-950206EBEF9A}"/>
    <cellStyle name="Currency 2 3 2 2 2 2 3 4 2" xfId="25195" xr:uid="{8F538583-08F5-4CB6-9E40-D5D909EB277A}"/>
    <cellStyle name="Currency 2 3 2 2 2 2 3 4 2 2" xfId="56019" xr:uid="{DC2B2025-9514-4E0A-B3C9-B05E5CE71C23}"/>
    <cellStyle name="Currency 2 3 2 2 2 2 3 4 3" xfId="40609" xr:uid="{CFCEB3E1-D1F7-43F6-96B2-37442A86F7B5}"/>
    <cellStyle name="Currency 2 3 2 2 2 2 3 5" xfId="17386" xr:uid="{1EE1E589-9B54-4FBD-A43E-7CD6B7F72177}"/>
    <cellStyle name="Currency 2 3 2 2 2 2 3 5 2" xfId="48210" xr:uid="{D05CAE63-9982-4C28-9F7A-505AE0678264}"/>
    <cellStyle name="Currency 2 3 2 2 2 2 3 6" xfId="32800" xr:uid="{85857F8A-1C99-47AC-B1CF-178DBD37053B}"/>
    <cellStyle name="Currency 2 3 2 2 2 2 4" xfId="2606" xr:uid="{5BC12E13-282E-4D0C-BFB4-BF6DFA061CFD}"/>
    <cellStyle name="Currency 2 3 2 2 2 2 4 2" xfId="6409" xr:uid="{22D6236F-FD1B-4362-B7F6-BCBD161CB8D6}"/>
    <cellStyle name="Currency 2 3 2 2 2 2 4 2 2" xfId="14220" xr:uid="{501DEF7E-9F19-4F8C-AAAD-23FBF5582A7C}"/>
    <cellStyle name="Currency 2 3 2 2 2 2 4 2 2 2" xfId="29631" xr:uid="{DA3E2B6F-B8C8-4EA8-9836-C0966A2171D2}"/>
    <cellStyle name="Currency 2 3 2 2 2 2 4 2 2 2 2" xfId="60455" xr:uid="{6EEADA66-713F-4454-BFE9-BBAA698407D5}"/>
    <cellStyle name="Currency 2 3 2 2 2 2 4 2 2 3" xfId="45045" xr:uid="{81538738-6118-4173-984E-3FCAF1A5FD77}"/>
    <cellStyle name="Currency 2 3 2 2 2 2 4 2 3" xfId="21822" xr:uid="{A26C45F3-DCBA-4B3D-834D-BC9A60DB4D33}"/>
    <cellStyle name="Currency 2 3 2 2 2 2 4 2 3 2" xfId="52646" xr:uid="{C746BCDD-633B-497C-A058-7D5ED59419A1}"/>
    <cellStyle name="Currency 2 3 2 2 2 2 4 2 4" xfId="37236" xr:uid="{F3C75A80-BFFE-45DA-9A4B-11AA1AC9B248}"/>
    <cellStyle name="Currency 2 3 2 2 2 2 4 3" xfId="10417" xr:uid="{006CCDAE-5451-4B23-A182-8CABD37A8D21}"/>
    <cellStyle name="Currency 2 3 2 2 2 2 4 3 2" xfId="25828" xr:uid="{2BA7918F-EBD2-4F8B-8067-B02AD6C2F36A}"/>
    <cellStyle name="Currency 2 3 2 2 2 2 4 3 2 2" xfId="56652" xr:uid="{ACEEE761-4A84-4534-AAF2-0FCA30BA1E4A}"/>
    <cellStyle name="Currency 2 3 2 2 2 2 4 3 3" xfId="41242" xr:uid="{03283EB5-728F-4FD4-ACE3-E0014FFA5E67}"/>
    <cellStyle name="Currency 2 3 2 2 2 2 4 4" xfId="18019" xr:uid="{8406E3D8-5817-4F7E-85FB-657F6884A112}"/>
    <cellStyle name="Currency 2 3 2 2 2 2 4 4 2" xfId="48843" xr:uid="{B4BB90B0-26AE-477F-BF49-FD6C41311A82}"/>
    <cellStyle name="Currency 2 3 2 2 2 2 4 5" xfId="33433" xr:uid="{34EECDB1-81E0-4F6F-929C-EE0B35A5AC66}"/>
    <cellStyle name="Currency 2 3 2 2 2 2 5" xfId="4510" xr:uid="{E6F5ECAE-2455-4FF3-AB5D-B3DFF0E2ADB8}"/>
    <cellStyle name="Currency 2 3 2 2 2 2 5 2" xfId="12321" xr:uid="{DE1DE008-95AA-4AF4-9741-D809270D8912}"/>
    <cellStyle name="Currency 2 3 2 2 2 2 5 2 2" xfId="27732" xr:uid="{4DF5011E-0796-4428-A289-C6DB618A663A}"/>
    <cellStyle name="Currency 2 3 2 2 2 2 5 2 2 2" xfId="58556" xr:uid="{6D7478A7-99D7-49CD-8629-1D128CA2531A}"/>
    <cellStyle name="Currency 2 3 2 2 2 2 5 2 3" xfId="43146" xr:uid="{4240E733-7210-434D-9696-83B4E0553FC8}"/>
    <cellStyle name="Currency 2 3 2 2 2 2 5 3" xfId="19923" xr:uid="{42012681-37A5-49AD-B18C-AA5A2F949F36}"/>
    <cellStyle name="Currency 2 3 2 2 2 2 5 3 2" xfId="50747" xr:uid="{AB692250-501B-48AF-8601-AE82BC6FFDBB}"/>
    <cellStyle name="Currency 2 3 2 2 2 2 5 4" xfId="35337" xr:uid="{7EFF40DD-39A2-4ED9-894D-AB0D32D6BCAF}"/>
    <cellStyle name="Currency 2 3 2 2 2 2 6" xfId="8518" xr:uid="{B7873056-4FC2-4BF7-BEB9-3877F878A403}"/>
    <cellStyle name="Currency 2 3 2 2 2 2 6 2" xfId="23929" xr:uid="{41B9A129-C4C4-4690-AC25-317CE98B15A2}"/>
    <cellStyle name="Currency 2 3 2 2 2 2 6 2 2" xfId="54753" xr:uid="{923E8B04-D5BA-4E25-90BA-86F4CC51FB64}"/>
    <cellStyle name="Currency 2 3 2 2 2 2 6 3" xfId="39343" xr:uid="{A56D41DA-E19E-4E2C-B97F-F68B878EE088}"/>
    <cellStyle name="Currency 2 3 2 2 2 2 7" xfId="16120" xr:uid="{87D39FAE-AC09-447F-84B8-1A30E81D885F}"/>
    <cellStyle name="Currency 2 3 2 2 2 2 7 2" xfId="46944" xr:uid="{DBB6B6E9-39F3-48DE-B3BF-92FBE0D964A3}"/>
    <cellStyle name="Currency 2 3 2 2 2 2 8" xfId="31534" xr:uid="{DA7DC9BA-120B-4422-867B-5CEA54FBB1DA}"/>
    <cellStyle name="Currency 2 3 2 2 2 3" xfId="498" xr:uid="{4B5076D3-BCD7-4CAE-A417-B9B58D38CD8E}"/>
    <cellStyle name="Currency 2 3 2 2 2 3 2" xfId="1131" xr:uid="{E7366F37-7DF4-4412-9520-B9F03952A365}"/>
    <cellStyle name="Currency 2 3 2 2 2 3 2 2" xfId="3030" xr:uid="{55F906BC-4707-4EFF-AE20-C620C10ED7D2}"/>
    <cellStyle name="Currency 2 3 2 2 2 3 2 2 2" xfId="6833" xr:uid="{F5258FCE-2A9E-48F6-81F8-DE24101A1832}"/>
    <cellStyle name="Currency 2 3 2 2 2 3 2 2 2 2" xfId="14644" xr:uid="{8872673B-6752-4B25-A195-A95868ACFE48}"/>
    <cellStyle name="Currency 2 3 2 2 2 3 2 2 2 2 2" xfId="30055" xr:uid="{3FA8CD1E-0BF0-40DE-A68A-31C9DB6CA970}"/>
    <cellStyle name="Currency 2 3 2 2 2 3 2 2 2 2 2 2" xfId="60879" xr:uid="{E76FEA08-6D94-413B-8FAA-A303D3534976}"/>
    <cellStyle name="Currency 2 3 2 2 2 3 2 2 2 2 3" xfId="45469" xr:uid="{16B37CC6-B71C-44B7-8291-0357DD3D0564}"/>
    <cellStyle name="Currency 2 3 2 2 2 3 2 2 2 3" xfId="22246" xr:uid="{8298241B-9152-4FD2-81E4-E0DE5A173BBC}"/>
    <cellStyle name="Currency 2 3 2 2 2 3 2 2 2 3 2" xfId="53070" xr:uid="{A33CF2E0-2FDA-4C86-99B5-38F3B25D0205}"/>
    <cellStyle name="Currency 2 3 2 2 2 3 2 2 2 4" xfId="37660" xr:uid="{F43F23DE-9681-4F87-913A-321AE82F593F}"/>
    <cellStyle name="Currency 2 3 2 2 2 3 2 2 3" xfId="10841" xr:uid="{2D41C302-AD3C-4A90-A41E-6BBB76586616}"/>
    <cellStyle name="Currency 2 3 2 2 2 3 2 2 3 2" xfId="26252" xr:uid="{D976DED3-60C2-47BB-9F4F-6F1367FD97EA}"/>
    <cellStyle name="Currency 2 3 2 2 2 3 2 2 3 2 2" xfId="57076" xr:uid="{217325C7-401A-4ED1-83C3-FAF7D419BBC3}"/>
    <cellStyle name="Currency 2 3 2 2 2 3 2 2 3 3" xfId="41666" xr:uid="{0C71978B-D796-40D1-9AA7-FCF92A526289}"/>
    <cellStyle name="Currency 2 3 2 2 2 3 2 2 4" xfId="18443" xr:uid="{FDC42BC4-6FC5-441D-A695-179C35C95BFF}"/>
    <cellStyle name="Currency 2 3 2 2 2 3 2 2 4 2" xfId="49267" xr:uid="{F81AB911-971B-43A2-A16C-564089F0D609}"/>
    <cellStyle name="Currency 2 3 2 2 2 3 2 2 5" xfId="33857" xr:uid="{78435313-F66D-4AC7-9D3E-DDF0D2A85684}"/>
    <cellStyle name="Currency 2 3 2 2 2 3 2 3" xfId="4934" xr:uid="{5C537DC6-3AFA-4CE9-B33E-14FDEC2BE135}"/>
    <cellStyle name="Currency 2 3 2 2 2 3 2 3 2" xfId="12745" xr:uid="{73BBE926-9590-48F3-A75E-AB373120F7FB}"/>
    <cellStyle name="Currency 2 3 2 2 2 3 2 3 2 2" xfId="28156" xr:uid="{FFF206E8-66D5-48D7-9DAE-B80AEAF45E8C}"/>
    <cellStyle name="Currency 2 3 2 2 2 3 2 3 2 2 2" xfId="58980" xr:uid="{B0EA398E-A86E-49A5-B9A3-3AC9A41E5292}"/>
    <cellStyle name="Currency 2 3 2 2 2 3 2 3 2 3" xfId="43570" xr:uid="{A33104F6-2027-42BE-B78E-B9C402936F85}"/>
    <cellStyle name="Currency 2 3 2 2 2 3 2 3 3" xfId="20347" xr:uid="{7A1A2D2E-9142-4EBB-A4FE-EC83C4138D3E}"/>
    <cellStyle name="Currency 2 3 2 2 2 3 2 3 3 2" xfId="51171" xr:uid="{61931F12-AC8F-4B31-A8F2-2D49E7924A78}"/>
    <cellStyle name="Currency 2 3 2 2 2 3 2 3 4" xfId="35761" xr:uid="{DACD0493-752D-4339-A325-B347876AECA7}"/>
    <cellStyle name="Currency 2 3 2 2 2 3 2 4" xfId="8942" xr:uid="{A0AD5F6A-D8C6-41E6-8FE6-EC31E8C4DF15}"/>
    <cellStyle name="Currency 2 3 2 2 2 3 2 4 2" xfId="24353" xr:uid="{5E82717D-A7B2-4E06-8D80-FB702DFB212D}"/>
    <cellStyle name="Currency 2 3 2 2 2 3 2 4 2 2" xfId="55177" xr:uid="{66482425-D59E-4B35-A6AB-0D76F61A7E16}"/>
    <cellStyle name="Currency 2 3 2 2 2 3 2 4 3" xfId="39767" xr:uid="{1BD923E0-14D2-498E-9CB6-C9F9D0FBA10D}"/>
    <cellStyle name="Currency 2 3 2 2 2 3 2 5" xfId="16544" xr:uid="{EBC5AEDE-C3B9-49EC-922E-2543485789FB}"/>
    <cellStyle name="Currency 2 3 2 2 2 3 2 5 2" xfId="47368" xr:uid="{9F313817-EEC6-4600-A3B4-6B75BF53CFFC}"/>
    <cellStyle name="Currency 2 3 2 2 2 3 2 6" xfId="31958" xr:uid="{99001FE9-F0AB-4FB1-9B1C-FFF784283EE0}"/>
    <cellStyle name="Currency 2 3 2 2 2 3 3" xfId="1764" xr:uid="{9A611483-CA1D-406A-8A9E-9EC3671108E6}"/>
    <cellStyle name="Currency 2 3 2 2 2 3 3 2" xfId="3663" xr:uid="{25B63EB7-BBD6-494A-9744-CF93A515A57C}"/>
    <cellStyle name="Currency 2 3 2 2 2 3 3 2 2" xfId="7466" xr:uid="{6F266BE5-CC8A-4BC6-8EFF-F1BEBD95D0C7}"/>
    <cellStyle name="Currency 2 3 2 2 2 3 3 2 2 2" xfId="15277" xr:uid="{2DC6C470-7DFA-406B-967E-3FF88C832B4E}"/>
    <cellStyle name="Currency 2 3 2 2 2 3 3 2 2 2 2" xfId="30688" xr:uid="{19A80FAE-947C-4E13-B4E4-D5B2A2803D80}"/>
    <cellStyle name="Currency 2 3 2 2 2 3 3 2 2 2 2 2" xfId="61512" xr:uid="{403FA53E-631A-4C73-933A-7DA688FDAE54}"/>
    <cellStyle name="Currency 2 3 2 2 2 3 3 2 2 2 3" xfId="46102" xr:uid="{A6EBB9BE-5241-4AB3-B99A-A8989F46594D}"/>
    <cellStyle name="Currency 2 3 2 2 2 3 3 2 2 3" xfId="22879" xr:uid="{DA6FF459-DF5B-4620-BA8D-093CDB91B76C}"/>
    <cellStyle name="Currency 2 3 2 2 2 3 3 2 2 3 2" xfId="53703" xr:uid="{E5853BED-E55C-4A04-92D1-C956EFFF8C01}"/>
    <cellStyle name="Currency 2 3 2 2 2 3 3 2 2 4" xfId="38293" xr:uid="{E85ABB9B-F281-4B72-8EF8-A0F73DD356AD}"/>
    <cellStyle name="Currency 2 3 2 2 2 3 3 2 3" xfId="11474" xr:uid="{CCA052F8-C6D7-4CC5-BC0B-99851D72F454}"/>
    <cellStyle name="Currency 2 3 2 2 2 3 3 2 3 2" xfId="26885" xr:uid="{86C22E67-D9F6-45E4-8D0E-66903C2FB329}"/>
    <cellStyle name="Currency 2 3 2 2 2 3 3 2 3 2 2" xfId="57709" xr:uid="{39B53F00-D12E-4EF6-A283-5BFDE4F09813}"/>
    <cellStyle name="Currency 2 3 2 2 2 3 3 2 3 3" xfId="42299" xr:uid="{1DC23484-7BFF-4154-89DC-415770DB3716}"/>
    <cellStyle name="Currency 2 3 2 2 2 3 3 2 4" xfId="19076" xr:uid="{81504BE8-BB81-488F-BA67-2580B49BFF02}"/>
    <cellStyle name="Currency 2 3 2 2 2 3 3 2 4 2" xfId="49900" xr:uid="{45E20F38-1087-46D9-8E51-634702CD9D7C}"/>
    <cellStyle name="Currency 2 3 2 2 2 3 3 2 5" xfId="34490" xr:uid="{8D827C2A-3D5D-4251-9B04-ED3DB28C5C14}"/>
    <cellStyle name="Currency 2 3 2 2 2 3 3 3" xfId="5567" xr:uid="{D091D442-4121-4F37-AB7A-A48F2B294F75}"/>
    <cellStyle name="Currency 2 3 2 2 2 3 3 3 2" xfId="13378" xr:uid="{26436C01-E3D9-4B1A-A0D2-0EE9D7522631}"/>
    <cellStyle name="Currency 2 3 2 2 2 3 3 3 2 2" xfId="28789" xr:uid="{E55D6B62-B3C0-415A-8666-EAF64D68F880}"/>
    <cellStyle name="Currency 2 3 2 2 2 3 3 3 2 2 2" xfId="59613" xr:uid="{76AD893E-61AE-4628-A84B-C8B32F7BAF74}"/>
    <cellStyle name="Currency 2 3 2 2 2 3 3 3 2 3" xfId="44203" xr:uid="{0C0ADD0B-B53D-41FC-B594-33898D179797}"/>
    <cellStyle name="Currency 2 3 2 2 2 3 3 3 3" xfId="20980" xr:uid="{9B9B7187-5622-425B-B6BD-D318EF173140}"/>
    <cellStyle name="Currency 2 3 2 2 2 3 3 3 3 2" xfId="51804" xr:uid="{7E9E18FD-F39C-45F9-9572-D354014D2EAC}"/>
    <cellStyle name="Currency 2 3 2 2 2 3 3 3 4" xfId="36394" xr:uid="{7CA41C35-0D2E-40A5-9273-DB57E35E07DD}"/>
    <cellStyle name="Currency 2 3 2 2 2 3 3 4" xfId="9575" xr:uid="{6DE8A882-DC3E-41FE-AADF-B3BE0C08FC5A}"/>
    <cellStyle name="Currency 2 3 2 2 2 3 3 4 2" xfId="24986" xr:uid="{DF1AA711-E39F-47DF-8FCA-EB075822A68A}"/>
    <cellStyle name="Currency 2 3 2 2 2 3 3 4 2 2" xfId="55810" xr:uid="{BFED1BB0-9B63-4F20-B24A-114DFB5D204F}"/>
    <cellStyle name="Currency 2 3 2 2 2 3 3 4 3" xfId="40400" xr:uid="{0B305E41-BA5E-42D2-927F-2327057B0A53}"/>
    <cellStyle name="Currency 2 3 2 2 2 3 3 5" xfId="17177" xr:uid="{51AE7673-B91B-4A23-84AC-DBEBA749FC90}"/>
    <cellStyle name="Currency 2 3 2 2 2 3 3 5 2" xfId="48001" xr:uid="{BCCE9095-387E-4CF1-A614-1B472FA06589}"/>
    <cellStyle name="Currency 2 3 2 2 2 3 3 6" xfId="32591" xr:uid="{07F25815-976A-41FB-9637-F7BF4DC6CF57}"/>
    <cellStyle name="Currency 2 3 2 2 2 3 4" xfId="2397" xr:uid="{3069C6E3-3EB9-434C-9E79-D9B6DEEE5B02}"/>
    <cellStyle name="Currency 2 3 2 2 2 3 4 2" xfId="6200" xr:uid="{352126FB-4A95-4864-94A8-4FA17686FC04}"/>
    <cellStyle name="Currency 2 3 2 2 2 3 4 2 2" xfId="14011" xr:uid="{CD928950-CE59-442B-8B69-8FC6592FCAEC}"/>
    <cellStyle name="Currency 2 3 2 2 2 3 4 2 2 2" xfId="29422" xr:uid="{A6150D00-F71D-4AFC-BC01-B27C6B52B253}"/>
    <cellStyle name="Currency 2 3 2 2 2 3 4 2 2 2 2" xfId="60246" xr:uid="{D9404F50-3726-4681-BE05-EE6D0C2BEDDA}"/>
    <cellStyle name="Currency 2 3 2 2 2 3 4 2 2 3" xfId="44836" xr:uid="{D233F153-57D2-4A0E-93C2-67C332366689}"/>
    <cellStyle name="Currency 2 3 2 2 2 3 4 2 3" xfId="21613" xr:uid="{D165AADA-63B4-4160-B036-99A545181044}"/>
    <cellStyle name="Currency 2 3 2 2 2 3 4 2 3 2" xfId="52437" xr:uid="{29DA54CB-550D-4564-BF4E-A93409DCBABB}"/>
    <cellStyle name="Currency 2 3 2 2 2 3 4 2 4" xfId="37027" xr:uid="{A71DF608-A4E8-418B-A0B0-0D4EDADCEAF6}"/>
    <cellStyle name="Currency 2 3 2 2 2 3 4 3" xfId="10208" xr:uid="{11AAB698-BE34-4D84-92E1-1E776A0BBC9D}"/>
    <cellStyle name="Currency 2 3 2 2 2 3 4 3 2" xfId="25619" xr:uid="{622D523E-36C9-4E7F-BA44-5A9B33FC9C23}"/>
    <cellStyle name="Currency 2 3 2 2 2 3 4 3 2 2" xfId="56443" xr:uid="{08C6141D-AF7D-4000-AD2E-0AF98564D5F3}"/>
    <cellStyle name="Currency 2 3 2 2 2 3 4 3 3" xfId="41033" xr:uid="{8CF6D00E-A112-496E-B34E-E804E246BAFD}"/>
    <cellStyle name="Currency 2 3 2 2 2 3 4 4" xfId="17810" xr:uid="{21892F13-F69B-4CAD-8340-89B94505A127}"/>
    <cellStyle name="Currency 2 3 2 2 2 3 4 4 2" xfId="48634" xr:uid="{1BA71056-6C85-4256-8B7A-7920BD59F44F}"/>
    <cellStyle name="Currency 2 3 2 2 2 3 4 5" xfId="33224" xr:uid="{1E1A0284-9D33-47AB-AD90-913C974C87DA}"/>
    <cellStyle name="Currency 2 3 2 2 2 3 5" xfId="4301" xr:uid="{53404DB0-E4C4-410A-A4E9-79962A517324}"/>
    <cellStyle name="Currency 2 3 2 2 2 3 5 2" xfId="12112" xr:uid="{ABB093DC-36E7-48D0-8517-78744DCAF9E4}"/>
    <cellStyle name="Currency 2 3 2 2 2 3 5 2 2" xfId="27523" xr:uid="{0A392D9A-4B2F-48CE-89CB-2C67F42DE535}"/>
    <cellStyle name="Currency 2 3 2 2 2 3 5 2 2 2" xfId="58347" xr:uid="{76AA098C-03F4-4947-9F11-F54D64250A02}"/>
    <cellStyle name="Currency 2 3 2 2 2 3 5 2 3" xfId="42937" xr:uid="{B63473DB-66CD-4948-B917-912DECC28ED5}"/>
    <cellStyle name="Currency 2 3 2 2 2 3 5 3" xfId="19714" xr:uid="{C39C954A-BD3E-4C85-B55D-2C3AB57E1AF2}"/>
    <cellStyle name="Currency 2 3 2 2 2 3 5 3 2" xfId="50538" xr:uid="{1953ACF2-8467-472A-A11A-808F81AED3D6}"/>
    <cellStyle name="Currency 2 3 2 2 2 3 5 4" xfId="35128" xr:uid="{0E4615E6-BA8D-4D97-9C77-0864F835EC45}"/>
    <cellStyle name="Currency 2 3 2 2 2 3 6" xfId="8309" xr:uid="{FC4E8814-A6F9-4518-9C1B-7C1861740965}"/>
    <cellStyle name="Currency 2 3 2 2 2 3 6 2" xfId="23720" xr:uid="{948B2900-2829-4CA5-AE17-BDFB0CB6CD43}"/>
    <cellStyle name="Currency 2 3 2 2 2 3 6 2 2" xfId="54544" xr:uid="{C912E63F-13F5-41F4-9F75-EAF862D293AF}"/>
    <cellStyle name="Currency 2 3 2 2 2 3 6 3" xfId="39134" xr:uid="{B0427FEA-2F08-466F-92E5-B7F7CE84563C}"/>
    <cellStyle name="Currency 2 3 2 2 2 3 7" xfId="15911" xr:uid="{4CE8F6FF-9CC1-400E-A426-DA779BF3C3E9}"/>
    <cellStyle name="Currency 2 3 2 2 2 3 7 2" xfId="46735" xr:uid="{0FAF7731-3EE1-4639-A2AA-B823BD5A59DD}"/>
    <cellStyle name="Currency 2 3 2 2 2 3 8" xfId="31325" xr:uid="{126CB8CD-D092-4240-909A-300170F7C460}"/>
    <cellStyle name="Currency 2 3 2 2 2 4" xfId="918" xr:uid="{322CB936-EA71-40DA-B0B2-0014D64458B2}"/>
    <cellStyle name="Currency 2 3 2 2 2 4 2" xfId="2817" xr:uid="{09AFA3D9-A64C-416B-8513-C84AD2F625F3}"/>
    <cellStyle name="Currency 2 3 2 2 2 4 2 2" xfId="6620" xr:uid="{459E7533-7B10-48AE-81CE-CD65BFA4572D}"/>
    <cellStyle name="Currency 2 3 2 2 2 4 2 2 2" xfId="14431" xr:uid="{F27BEDA0-A166-4F9F-9D4C-91A0AF600321}"/>
    <cellStyle name="Currency 2 3 2 2 2 4 2 2 2 2" xfId="29842" xr:uid="{19BE8A91-5A8E-48B0-808E-038CFB3D9FDC}"/>
    <cellStyle name="Currency 2 3 2 2 2 4 2 2 2 2 2" xfId="60666" xr:uid="{A94576B6-8974-4478-8C68-5F2DBEB896A1}"/>
    <cellStyle name="Currency 2 3 2 2 2 4 2 2 2 3" xfId="45256" xr:uid="{0C3657A4-B52A-4E50-A321-49AE974DD44C}"/>
    <cellStyle name="Currency 2 3 2 2 2 4 2 2 3" xfId="22033" xr:uid="{52FDF56F-AFF4-4C5A-AB25-5A05FAF69501}"/>
    <cellStyle name="Currency 2 3 2 2 2 4 2 2 3 2" xfId="52857" xr:uid="{9E99F67F-E26B-4C22-93E0-9DF4B30DFBCC}"/>
    <cellStyle name="Currency 2 3 2 2 2 4 2 2 4" xfId="37447" xr:uid="{A6A35C42-4CFC-4B45-9C73-7B0B457E2408}"/>
    <cellStyle name="Currency 2 3 2 2 2 4 2 3" xfId="10628" xr:uid="{744393A4-3CA2-4250-8021-4168068F5FEC}"/>
    <cellStyle name="Currency 2 3 2 2 2 4 2 3 2" xfId="26039" xr:uid="{B0FA38A3-3291-4E58-93F5-5FB60816A018}"/>
    <cellStyle name="Currency 2 3 2 2 2 4 2 3 2 2" xfId="56863" xr:uid="{32C20F5E-5C76-4DC8-B6D8-20B7D37B4EB3}"/>
    <cellStyle name="Currency 2 3 2 2 2 4 2 3 3" xfId="41453" xr:uid="{5B1356A1-D0D4-4042-8616-CF3A2854FE7E}"/>
    <cellStyle name="Currency 2 3 2 2 2 4 2 4" xfId="18230" xr:uid="{1DBB8A92-4EB0-45EC-BBAF-495DDCB34D1D}"/>
    <cellStyle name="Currency 2 3 2 2 2 4 2 4 2" xfId="49054" xr:uid="{14DCADBD-F1F7-4FC6-9378-8FE25A3ED4F2}"/>
    <cellStyle name="Currency 2 3 2 2 2 4 2 5" xfId="33644" xr:uid="{BC7ABAB9-259E-4323-B046-9806C18C287A}"/>
    <cellStyle name="Currency 2 3 2 2 2 4 3" xfId="4721" xr:uid="{88DF5EEC-7460-4E93-A905-F74E7EE4E06D}"/>
    <cellStyle name="Currency 2 3 2 2 2 4 3 2" xfId="12532" xr:uid="{65D8007D-8511-41CE-8D8F-5C39492D3468}"/>
    <cellStyle name="Currency 2 3 2 2 2 4 3 2 2" xfId="27943" xr:uid="{A62562A3-EE54-449E-BC70-FDAAC5CE18F3}"/>
    <cellStyle name="Currency 2 3 2 2 2 4 3 2 2 2" xfId="58767" xr:uid="{01531911-8E0F-4DDD-B836-FAE1A0A1FE95}"/>
    <cellStyle name="Currency 2 3 2 2 2 4 3 2 3" xfId="43357" xr:uid="{24DC9350-CB18-4017-B0E5-1C53D89F4226}"/>
    <cellStyle name="Currency 2 3 2 2 2 4 3 3" xfId="20134" xr:uid="{BF7601AC-7408-4530-A17A-C2EDF681056E}"/>
    <cellStyle name="Currency 2 3 2 2 2 4 3 3 2" xfId="50958" xr:uid="{3F43DAE6-9C23-4180-B69C-3698DCE3D94D}"/>
    <cellStyle name="Currency 2 3 2 2 2 4 3 4" xfId="35548" xr:uid="{BF37697A-79E5-4029-8048-E00BD23DCE66}"/>
    <cellStyle name="Currency 2 3 2 2 2 4 4" xfId="8729" xr:uid="{D9DC9104-4159-407B-ABAD-220EC4D975A0}"/>
    <cellStyle name="Currency 2 3 2 2 2 4 4 2" xfId="24140" xr:uid="{9F49ECD0-E1C5-4380-AC25-A96FB139CEE8}"/>
    <cellStyle name="Currency 2 3 2 2 2 4 4 2 2" xfId="54964" xr:uid="{223601D5-CCE9-49C3-9FCE-86906BB682F0}"/>
    <cellStyle name="Currency 2 3 2 2 2 4 4 3" xfId="39554" xr:uid="{7A25F366-F0DF-48C6-BEEA-FACDD1C26163}"/>
    <cellStyle name="Currency 2 3 2 2 2 4 5" xfId="16331" xr:uid="{EF9A8628-2BD4-4FF4-82E2-FBC5050F47D0}"/>
    <cellStyle name="Currency 2 3 2 2 2 4 5 2" xfId="47155" xr:uid="{CC1D3B05-ABE9-4337-840C-F7E527982C96}"/>
    <cellStyle name="Currency 2 3 2 2 2 4 6" xfId="31745" xr:uid="{1EDF0538-9438-49B4-8655-214C5458357D}"/>
    <cellStyle name="Currency 2 3 2 2 2 5" xfId="1551" xr:uid="{C72CD289-9C08-4490-9FC4-8580C0768D7A}"/>
    <cellStyle name="Currency 2 3 2 2 2 5 2" xfId="3450" xr:uid="{36A917B8-C6B0-4D40-A688-CD40BE2244C5}"/>
    <cellStyle name="Currency 2 3 2 2 2 5 2 2" xfId="7253" xr:uid="{87908C98-4482-4E5D-9DDB-42708FFC6F77}"/>
    <cellStyle name="Currency 2 3 2 2 2 5 2 2 2" xfId="15064" xr:uid="{0686493B-48F2-4D09-9B0F-4BD4C95F27EE}"/>
    <cellStyle name="Currency 2 3 2 2 2 5 2 2 2 2" xfId="30475" xr:uid="{8DCD449D-D450-4BC4-9970-03B82F23CA5E}"/>
    <cellStyle name="Currency 2 3 2 2 2 5 2 2 2 2 2" xfId="61299" xr:uid="{B3D06A56-5E94-4E72-BE5E-3AB05FD2B1E2}"/>
    <cellStyle name="Currency 2 3 2 2 2 5 2 2 2 3" xfId="45889" xr:uid="{7CF65CB2-67BD-4C2C-9EE1-CEC7DC870FE9}"/>
    <cellStyle name="Currency 2 3 2 2 2 5 2 2 3" xfId="22666" xr:uid="{B2510432-F659-448B-BA80-3A3AD6BEFD36}"/>
    <cellStyle name="Currency 2 3 2 2 2 5 2 2 3 2" xfId="53490" xr:uid="{C96F9796-A4F3-4EFB-9EFD-3A54DDBB07D8}"/>
    <cellStyle name="Currency 2 3 2 2 2 5 2 2 4" xfId="38080" xr:uid="{06B8D403-185D-4D24-879A-341D769C0593}"/>
    <cellStyle name="Currency 2 3 2 2 2 5 2 3" xfId="11261" xr:uid="{BFCE8715-B953-4896-8B61-77743A4204E6}"/>
    <cellStyle name="Currency 2 3 2 2 2 5 2 3 2" xfId="26672" xr:uid="{C98315A4-F099-4F3E-9DDF-6CB6F63CA457}"/>
    <cellStyle name="Currency 2 3 2 2 2 5 2 3 2 2" xfId="57496" xr:uid="{10879651-38F1-45EE-B166-DAC98C6F90BC}"/>
    <cellStyle name="Currency 2 3 2 2 2 5 2 3 3" xfId="42086" xr:uid="{98622D2C-7E63-47CC-9DC8-F62B128E0BFA}"/>
    <cellStyle name="Currency 2 3 2 2 2 5 2 4" xfId="18863" xr:uid="{2E9FE7E6-F192-4487-950B-8199E540CE66}"/>
    <cellStyle name="Currency 2 3 2 2 2 5 2 4 2" xfId="49687" xr:uid="{DD881F8A-C196-48E8-ACE1-8EA676A990EC}"/>
    <cellStyle name="Currency 2 3 2 2 2 5 2 5" xfId="34277" xr:uid="{A201C7C5-8E88-4611-A521-CD651F185F27}"/>
    <cellStyle name="Currency 2 3 2 2 2 5 3" xfId="5354" xr:uid="{9758B2DD-D464-4486-BB59-939F3EA018E2}"/>
    <cellStyle name="Currency 2 3 2 2 2 5 3 2" xfId="13165" xr:uid="{6CDB63B3-E9FF-48F3-8BA3-3C3A0412FD50}"/>
    <cellStyle name="Currency 2 3 2 2 2 5 3 2 2" xfId="28576" xr:uid="{77E3F3B1-C0F3-4336-8B75-FC9E3BECBB13}"/>
    <cellStyle name="Currency 2 3 2 2 2 5 3 2 2 2" xfId="59400" xr:uid="{9AA9C775-5656-489F-BEFF-29F2FB5E6606}"/>
    <cellStyle name="Currency 2 3 2 2 2 5 3 2 3" xfId="43990" xr:uid="{17FB944C-D30D-43D3-8AFD-7CCE83996F0C}"/>
    <cellStyle name="Currency 2 3 2 2 2 5 3 3" xfId="20767" xr:uid="{A9766C8C-7BE7-4813-B7C8-2819F383B6EA}"/>
    <cellStyle name="Currency 2 3 2 2 2 5 3 3 2" xfId="51591" xr:uid="{CC516B5C-9996-42F8-A823-C81C6A2E0C01}"/>
    <cellStyle name="Currency 2 3 2 2 2 5 3 4" xfId="36181" xr:uid="{085A8263-5B40-431C-A46A-4F3F4107F25E}"/>
    <cellStyle name="Currency 2 3 2 2 2 5 4" xfId="9362" xr:uid="{10485F9B-37AB-49C1-B5CE-904CA1D95765}"/>
    <cellStyle name="Currency 2 3 2 2 2 5 4 2" xfId="24773" xr:uid="{3BB9CECA-3805-41FB-B935-1B6E4612A863}"/>
    <cellStyle name="Currency 2 3 2 2 2 5 4 2 2" xfId="55597" xr:uid="{A60DD876-009C-4953-AB8B-BEFB598D7E06}"/>
    <cellStyle name="Currency 2 3 2 2 2 5 4 3" xfId="40187" xr:uid="{78898FAC-9000-4F3F-BDEB-82DC4FDF504E}"/>
    <cellStyle name="Currency 2 3 2 2 2 5 5" xfId="16964" xr:uid="{68EB996B-656F-43E3-8C7C-C1A409C9466B}"/>
    <cellStyle name="Currency 2 3 2 2 2 5 5 2" xfId="47788" xr:uid="{F73ADBAE-2C48-41DC-BEDD-14EF19876493}"/>
    <cellStyle name="Currency 2 3 2 2 2 5 6" xfId="32378" xr:uid="{C90C4A84-1C98-45ED-B525-0292A755AD56}"/>
    <cellStyle name="Currency 2 3 2 2 2 6" xfId="2184" xr:uid="{0A21909D-A9C8-46D4-8ECA-F4554AC0754F}"/>
    <cellStyle name="Currency 2 3 2 2 2 6 2" xfId="5987" xr:uid="{15E75634-2610-4AB5-9D79-D3EA00932F01}"/>
    <cellStyle name="Currency 2 3 2 2 2 6 2 2" xfId="13798" xr:uid="{3177EB5C-6821-42C6-9CDE-545C944AE988}"/>
    <cellStyle name="Currency 2 3 2 2 2 6 2 2 2" xfId="29209" xr:uid="{17BA2925-BB67-4A7E-AE18-C112D80B0118}"/>
    <cellStyle name="Currency 2 3 2 2 2 6 2 2 2 2" xfId="60033" xr:uid="{6EEB89CD-20B2-4A75-A357-B0FA081241B9}"/>
    <cellStyle name="Currency 2 3 2 2 2 6 2 2 3" xfId="44623" xr:uid="{5E7E5A3E-6A94-4D7F-9514-FFADB633CACA}"/>
    <cellStyle name="Currency 2 3 2 2 2 6 2 3" xfId="21400" xr:uid="{E19454E8-65CE-449D-B7F9-32EC1AD6A3AD}"/>
    <cellStyle name="Currency 2 3 2 2 2 6 2 3 2" xfId="52224" xr:uid="{5CF2657A-6AE8-4FAE-8AB7-D33CD3D73670}"/>
    <cellStyle name="Currency 2 3 2 2 2 6 2 4" xfId="36814" xr:uid="{C06E9A87-94BD-4C4C-9D19-FB1BAB6E1022}"/>
    <cellStyle name="Currency 2 3 2 2 2 6 3" xfId="9995" xr:uid="{63CA5061-2C92-4B4B-9B8C-CE3CD459B638}"/>
    <cellStyle name="Currency 2 3 2 2 2 6 3 2" xfId="25406" xr:uid="{CF4EC205-0A19-45ED-881C-7764A86D8095}"/>
    <cellStyle name="Currency 2 3 2 2 2 6 3 2 2" xfId="56230" xr:uid="{91F0476D-343B-4862-A254-63509D46564A}"/>
    <cellStyle name="Currency 2 3 2 2 2 6 3 3" xfId="40820" xr:uid="{DCC41A6C-E3B1-49CC-AB4D-7352204129C3}"/>
    <cellStyle name="Currency 2 3 2 2 2 6 4" xfId="17597" xr:uid="{954E2833-1CFE-45B9-962D-01F4D627797C}"/>
    <cellStyle name="Currency 2 3 2 2 2 6 4 2" xfId="48421" xr:uid="{4FFDD212-36FA-4C3C-984A-BDBA27C2220C}"/>
    <cellStyle name="Currency 2 3 2 2 2 6 5" xfId="33011" xr:uid="{0F5D5BCE-950D-4B7F-B18E-AF90C1A35CE9}"/>
    <cellStyle name="Currency 2 3 2 2 2 7" xfId="4088" xr:uid="{9D26BCA8-2A4B-43DE-99A0-CD7F995019A5}"/>
    <cellStyle name="Currency 2 3 2 2 2 7 2" xfId="11899" xr:uid="{83078557-6BBE-4E23-95F4-C6A0D1D1786E}"/>
    <cellStyle name="Currency 2 3 2 2 2 7 2 2" xfId="27310" xr:uid="{AD854248-7BF4-46A7-9267-084F948EDAAA}"/>
    <cellStyle name="Currency 2 3 2 2 2 7 2 2 2" xfId="58134" xr:uid="{A23C6EF9-DE13-4FB7-92C7-CD8C8F6235DD}"/>
    <cellStyle name="Currency 2 3 2 2 2 7 2 3" xfId="42724" xr:uid="{CB39810A-BDFF-4C28-ACAF-3F793B62C209}"/>
    <cellStyle name="Currency 2 3 2 2 2 7 3" xfId="19501" xr:uid="{2E4DB905-B349-4961-ADD2-7325CE49C669}"/>
    <cellStyle name="Currency 2 3 2 2 2 7 3 2" xfId="50325" xr:uid="{6C71C1A8-8F70-469D-9304-55F6537BDAFF}"/>
    <cellStyle name="Currency 2 3 2 2 2 7 4" xfId="34915" xr:uid="{24700CF6-B750-4F54-B12E-2424085645FC}"/>
    <cellStyle name="Currency 2 3 2 2 2 8" xfId="8096" xr:uid="{501CEBAC-49D9-4169-920A-E96F5EBFB210}"/>
    <cellStyle name="Currency 2 3 2 2 2 8 2" xfId="23507" xr:uid="{DAE6869D-A7C3-4331-9B95-F837243E0996}"/>
    <cellStyle name="Currency 2 3 2 2 2 8 2 2" xfId="54331" xr:uid="{EB967B8E-51FE-4284-9B25-5E41BF188581}"/>
    <cellStyle name="Currency 2 3 2 2 2 8 3" xfId="38921" xr:uid="{730FDD78-4862-447F-A82E-6DFA1B953BEC}"/>
    <cellStyle name="Currency 2 3 2 2 2 9" xfId="7887" xr:uid="{6A73E972-0FEA-42E7-89DE-BFD35B920982}"/>
    <cellStyle name="Currency 2 3 2 2 2 9 2" xfId="23298" xr:uid="{5AB9D5A1-8547-4EC5-96FD-37560A250C75}"/>
    <cellStyle name="Currency 2 3 2 2 2 9 2 2" xfId="54122" xr:uid="{F2E87447-CF9C-4253-8CA3-478C0F0046E9}"/>
    <cellStyle name="Currency 2 3 2 2 2 9 3" xfId="38712" xr:uid="{C0E90525-0FB8-4862-B611-2D6FBA17F5E8}"/>
    <cellStyle name="Currency 2 3 2 2 3" xfId="625" xr:uid="{54DD75A7-6EC7-4A73-96F6-2C9FE3FC05D3}"/>
    <cellStyle name="Currency 2 3 2 2 3 2" xfId="1258" xr:uid="{8842029F-1782-4ECA-81E5-765AA50E4D8C}"/>
    <cellStyle name="Currency 2 3 2 2 3 2 2" xfId="3157" xr:uid="{0D9CC79D-80FC-4F9A-8918-1B3227A7BBF8}"/>
    <cellStyle name="Currency 2 3 2 2 3 2 2 2" xfId="6960" xr:uid="{C6BBD2B6-7521-464C-8578-B61BABFE798C}"/>
    <cellStyle name="Currency 2 3 2 2 3 2 2 2 2" xfId="14771" xr:uid="{E7ABEF82-60BB-489E-B7C3-25AB9883983F}"/>
    <cellStyle name="Currency 2 3 2 2 3 2 2 2 2 2" xfId="30182" xr:uid="{15B9920B-4448-4320-B00E-2DBC9DD0F57C}"/>
    <cellStyle name="Currency 2 3 2 2 3 2 2 2 2 2 2" xfId="61006" xr:uid="{709F2648-BD0C-48D2-88C0-A8D1A04BF8F9}"/>
    <cellStyle name="Currency 2 3 2 2 3 2 2 2 2 3" xfId="45596" xr:uid="{D3A93079-C005-4F99-A43C-A70305816DEF}"/>
    <cellStyle name="Currency 2 3 2 2 3 2 2 2 3" xfId="22373" xr:uid="{96920C52-2420-4D71-BD02-E448BFED7151}"/>
    <cellStyle name="Currency 2 3 2 2 3 2 2 2 3 2" xfId="53197" xr:uid="{43087C61-99E8-4C48-A688-9D53EF993335}"/>
    <cellStyle name="Currency 2 3 2 2 3 2 2 2 4" xfId="37787" xr:uid="{DAB5B476-4100-45E3-8692-B89BC6613FC8}"/>
    <cellStyle name="Currency 2 3 2 2 3 2 2 3" xfId="10968" xr:uid="{786E9AB6-26D0-4CC9-BB88-6E044F57CE9A}"/>
    <cellStyle name="Currency 2 3 2 2 3 2 2 3 2" xfId="26379" xr:uid="{CE46E3EA-BD88-4B35-9863-AB71D0D46028}"/>
    <cellStyle name="Currency 2 3 2 2 3 2 2 3 2 2" xfId="57203" xr:uid="{26FDC799-396A-49B0-8737-568A74EC1B8E}"/>
    <cellStyle name="Currency 2 3 2 2 3 2 2 3 3" xfId="41793" xr:uid="{A26FC7BA-DAF2-4EFC-B9B2-C91EE2D61CA9}"/>
    <cellStyle name="Currency 2 3 2 2 3 2 2 4" xfId="18570" xr:uid="{1381416D-287B-49B3-B86C-32A0A05BB1CA}"/>
    <cellStyle name="Currency 2 3 2 2 3 2 2 4 2" xfId="49394" xr:uid="{B0E873B0-9774-4EE8-A7C3-F87CD8CBFD38}"/>
    <cellStyle name="Currency 2 3 2 2 3 2 2 5" xfId="33984" xr:uid="{387CDAF5-89FD-489B-8D6E-6EE09A515E2D}"/>
    <cellStyle name="Currency 2 3 2 2 3 2 3" xfId="5061" xr:uid="{A8F7F578-F7CC-4987-A30F-99A06C05F6DF}"/>
    <cellStyle name="Currency 2 3 2 2 3 2 3 2" xfId="12872" xr:uid="{66216EE2-670C-4044-9698-8857892FBEBC}"/>
    <cellStyle name="Currency 2 3 2 2 3 2 3 2 2" xfId="28283" xr:uid="{57C4449C-845A-49CF-AA1A-5DBFC2B48EFC}"/>
    <cellStyle name="Currency 2 3 2 2 3 2 3 2 2 2" xfId="59107" xr:uid="{FC9097F9-6E95-46D3-BB84-E1D7092560EB}"/>
    <cellStyle name="Currency 2 3 2 2 3 2 3 2 3" xfId="43697" xr:uid="{7F6B8B2D-B0FD-40DB-84E2-E65C6E67A298}"/>
    <cellStyle name="Currency 2 3 2 2 3 2 3 3" xfId="20474" xr:uid="{6AFC2659-4ECB-4A85-9867-0B9BFDD09800}"/>
    <cellStyle name="Currency 2 3 2 2 3 2 3 3 2" xfId="51298" xr:uid="{DE304558-CCD1-4F65-AA77-9C07B4D12749}"/>
    <cellStyle name="Currency 2 3 2 2 3 2 3 4" xfId="35888" xr:uid="{80E90CA7-2F26-42FD-AE58-AAB46D684BD3}"/>
    <cellStyle name="Currency 2 3 2 2 3 2 4" xfId="9069" xr:uid="{41DC8F69-6D00-4216-B861-2407B671F1DC}"/>
    <cellStyle name="Currency 2 3 2 2 3 2 4 2" xfId="24480" xr:uid="{E4598C97-52ED-4257-B647-54387C74ABED}"/>
    <cellStyle name="Currency 2 3 2 2 3 2 4 2 2" xfId="55304" xr:uid="{CE321210-2752-4C1B-A86E-F448E6C97355}"/>
    <cellStyle name="Currency 2 3 2 2 3 2 4 3" xfId="39894" xr:uid="{BC517B6F-5940-4732-9884-BE551B67DBAC}"/>
    <cellStyle name="Currency 2 3 2 2 3 2 5" xfId="16671" xr:uid="{DF8F75E1-C00E-443A-860B-39147294B134}"/>
    <cellStyle name="Currency 2 3 2 2 3 2 5 2" xfId="47495" xr:uid="{E2549949-D1CA-4CA5-A2E0-8A1942A08DE0}"/>
    <cellStyle name="Currency 2 3 2 2 3 2 6" xfId="32085" xr:uid="{5F466BF2-16B3-4003-833D-C3A89EB16C1B}"/>
    <cellStyle name="Currency 2 3 2 2 3 3" xfId="1891" xr:uid="{BAD4F8ED-0318-4C0E-AB8E-BB04028A2CE1}"/>
    <cellStyle name="Currency 2 3 2 2 3 3 2" xfId="3790" xr:uid="{F2BA8F04-07FA-4A93-841D-8D81B90B893C}"/>
    <cellStyle name="Currency 2 3 2 2 3 3 2 2" xfId="7593" xr:uid="{EFD666FD-D4CF-4AA1-8273-BF68C001541F}"/>
    <cellStyle name="Currency 2 3 2 2 3 3 2 2 2" xfId="15404" xr:uid="{79454846-B42E-483C-9FBF-785EF74A26EA}"/>
    <cellStyle name="Currency 2 3 2 2 3 3 2 2 2 2" xfId="30815" xr:uid="{DD411CDE-819D-4D5A-AC89-0EB373DB3959}"/>
    <cellStyle name="Currency 2 3 2 2 3 3 2 2 2 2 2" xfId="61639" xr:uid="{4C697E0C-B6F2-427E-AAE4-50D6A1E14EAB}"/>
    <cellStyle name="Currency 2 3 2 2 3 3 2 2 2 3" xfId="46229" xr:uid="{BD31EBC8-0663-4ECA-BF1E-8A358D336438}"/>
    <cellStyle name="Currency 2 3 2 2 3 3 2 2 3" xfId="23006" xr:uid="{1C930E69-4255-456B-8C01-AF908963FFCB}"/>
    <cellStyle name="Currency 2 3 2 2 3 3 2 2 3 2" xfId="53830" xr:uid="{AE9ECE62-8B06-4D82-851E-30D1B941745D}"/>
    <cellStyle name="Currency 2 3 2 2 3 3 2 2 4" xfId="38420" xr:uid="{C4656181-FB08-44F2-A47D-D0159C8A7FD9}"/>
    <cellStyle name="Currency 2 3 2 2 3 3 2 3" xfId="11601" xr:uid="{C85CF739-8AC1-45C0-936A-E787BA15AAC3}"/>
    <cellStyle name="Currency 2 3 2 2 3 3 2 3 2" xfId="27012" xr:uid="{5031DC86-9C97-4BEB-BC7B-CEEDB305CD13}"/>
    <cellStyle name="Currency 2 3 2 2 3 3 2 3 2 2" xfId="57836" xr:uid="{943F5363-AB1E-4CC0-B743-37344BC63C06}"/>
    <cellStyle name="Currency 2 3 2 2 3 3 2 3 3" xfId="42426" xr:uid="{7836DC82-6521-4E7A-A79D-FD65725D8513}"/>
    <cellStyle name="Currency 2 3 2 2 3 3 2 4" xfId="19203" xr:uid="{A7B02505-CFAE-4A9E-82FF-BEBD0A2F22EA}"/>
    <cellStyle name="Currency 2 3 2 2 3 3 2 4 2" xfId="50027" xr:uid="{52BB750D-A970-47E8-A3CF-6A91D6785703}"/>
    <cellStyle name="Currency 2 3 2 2 3 3 2 5" xfId="34617" xr:uid="{A4009199-A66F-4A36-A5C5-DAD4AB80A9E6}"/>
    <cellStyle name="Currency 2 3 2 2 3 3 3" xfId="5694" xr:uid="{7F24F4B3-41A7-4008-9D0A-A60BF9C6E1C8}"/>
    <cellStyle name="Currency 2 3 2 2 3 3 3 2" xfId="13505" xr:uid="{A15EFE73-0A1B-440B-AC23-2D5A093B23BE}"/>
    <cellStyle name="Currency 2 3 2 2 3 3 3 2 2" xfId="28916" xr:uid="{01D15E83-D1DA-44F8-9910-E926620EE7C1}"/>
    <cellStyle name="Currency 2 3 2 2 3 3 3 2 2 2" xfId="59740" xr:uid="{064F91DD-B021-42A7-9C04-E943C016E8ED}"/>
    <cellStyle name="Currency 2 3 2 2 3 3 3 2 3" xfId="44330" xr:uid="{A34EAAE0-B4A4-438B-8D02-6087208B535A}"/>
    <cellStyle name="Currency 2 3 2 2 3 3 3 3" xfId="21107" xr:uid="{33DC5D2D-E0C1-4AD8-BA48-112DDA2CF773}"/>
    <cellStyle name="Currency 2 3 2 2 3 3 3 3 2" xfId="51931" xr:uid="{BB0730CF-D76E-44F5-A651-8BCA38B83E6D}"/>
    <cellStyle name="Currency 2 3 2 2 3 3 3 4" xfId="36521" xr:uid="{B3DAD3D2-0308-466D-9234-257FBCDC5122}"/>
    <cellStyle name="Currency 2 3 2 2 3 3 4" xfId="9702" xr:uid="{12084BBB-F2CE-4B43-90BF-9795D2850293}"/>
    <cellStyle name="Currency 2 3 2 2 3 3 4 2" xfId="25113" xr:uid="{FA24E9E4-1CF7-4EB5-9B16-C8400BB8428D}"/>
    <cellStyle name="Currency 2 3 2 2 3 3 4 2 2" xfId="55937" xr:uid="{79A4C05F-6C79-4EDC-B705-8E0FA5287505}"/>
    <cellStyle name="Currency 2 3 2 2 3 3 4 3" xfId="40527" xr:uid="{058493FE-47AB-40D6-9E17-4B113E40B9BA}"/>
    <cellStyle name="Currency 2 3 2 2 3 3 5" xfId="17304" xr:uid="{60BC33A5-D5C9-4657-97E1-BC5D55426F95}"/>
    <cellStyle name="Currency 2 3 2 2 3 3 5 2" xfId="48128" xr:uid="{E9A8DED6-1753-472E-A147-3BF8EC69631A}"/>
    <cellStyle name="Currency 2 3 2 2 3 3 6" xfId="32718" xr:uid="{6862F443-53C0-4717-A6E0-ECB6A9A44B96}"/>
    <cellStyle name="Currency 2 3 2 2 3 4" xfId="2524" xr:uid="{34AC17F1-C964-4613-B284-D842B6FF20D6}"/>
    <cellStyle name="Currency 2 3 2 2 3 4 2" xfId="6327" xr:uid="{B9BC8853-2062-450E-A88C-4C8D1E1FD280}"/>
    <cellStyle name="Currency 2 3 2 2 3 4 2 2" xfId="14138" xr:uid="{0D3DF2D8-3A8C-4AF6-94E1-A1830107A255}"/>
    <cellStyle name="Currency 2 3 2 2 3 4 2 2 2" xfId="29549" xr:uid="{8A0E88FA-87B2-4FEA-AE57-75453D7F11BC}"/>
    <cellStyle name="Currency 2 3 2 2 3 4 2 2 2 2" xfId="60373" xr:uid="{1FCDFA45-3038-41F8-9E7E-074736AB217E}"/>
    <cellStyle name="Currency 2 3 2 2 3 4 2 2 3" xfId="44963" xr:uid="{5C786FC0-1AE7-4A0B-8B8D-27CF0EAC53D4}"/>
    <cellStyle name="Currency 2 3 2 2 3 4 2 3" xfId="21740" xr:uid="{D508F64D-257F-4B7B-BBC1-542B5CF2A86F}"/>
    <cellStyle name="Currency 2 3 2 2 3 4 2 3 2" xfId="52564" xr:uid="{AF7A72ED-B35D-44FC-896D-6EA0512F164B}"/>
    <cellStyle name="Currency 2 3 2 2 3 4 2 4" xfId="37154" xr:uid="{2D415156-C088-425D-A03B-74DB34DEDA91}"/>
    <cellStyle name="Currency 2 3 2 2 3 4 3" xfId="10335" xr:uid="{90687A69-95DD-40F0-93BD-2D8090D617A4}"/>
    <cellStyle name="Currency 2 3 2 2 3 4 3 2" xfId="25746" xr:uid="{4BB7F0D8-4209-427A-9C1D-B26ED5528985}"/>
    <cellStyle name="Currency 2 3 2 2 3 4 3 2 2" xfId="56570" xr:uid="{EF32A347-282A-4A73-BC23-839973DA1B20}"/>
    <cellStyle name="Currency 2 3 2 2 3 4 3 3" xfId="41160" xr:uid="{3FBAD4CE-6819-4F4F-9B7D-FA032BED26B4}"/>
    <cellStyle name="Currency 2 3 2 2 3 4 4" xfId="17937" xr:uid="{8BDA4BF6-352B-44F7-8661-BFE08DEBEDF5}"/>
    <cellStyle name="Currency 2 3 2 2 3 4 4 2" xfId="48761" xr:uid="{1D45FDDB-AFA1-4C3C-9553-4697F1D056F1}"/>
    <cellStyle name="Currency 2 3 2 2 3 4 5" xfId="33351" xr:uid="{6BF62CDF-0B84-4E3B-8234-7B3B4C24F94C}"/>
    <cellStyle name="Currency 2 3 2 2 3 5" xfId="4428" xr:uid="{6D451AD4-235C-4D44-A8D0-79BD1BA823FE}"/>
    <cellStyle name="Currency 2 3 2 2 3 5 2" xfId="12239" xr:uid="{66717FB9-3767-4207-B0F1-28E99830D19F}"/>
    <cellStyle name="Currency 2 3 2 2 3 5 2 2" xfId="27650" xr:uid="{39D9C416-6EBE-457A-AAB6-41BF507DFB17}"/>
    <cellStyle name="Currency 2 3 2 2 3 5 2 2 2" xfId="58474" xr:uid="{EC1E5735-06D0-4A0C-AA37-F8DE31487901}"/>
    <cellStyle name="Currency 2 3 2 2 3 5 2 3" xfId="43064" xr:uid="{A4C7EE72-A123-4E7D-BF6B-DDDBD5E3CEA5}"/>
    <cellStyle name="Currency 2 3 2 2 3 5 3" xfId="19841" xr:uid="{D5DFB6A2-C597-4D25-A400-B00FA39009C9}"/>
    <cellStyle name="Currency 2 3 2 2 3 5 3 2" xfId="50665" xr:uid="{3E252924-E958-4EEB-B791-3C310B616B66}"/>
    <cellStyle name="Currency 2 3 2 2 3 5 4" xfId="35255" xr:uid="{A510FCE2-FC24-4E76-92E9-C8C012A1C3B3}"/>
    <cellStyle name="Currency 2 3 2 2 3 6" xfId="8436" xr:uid="{F69386DA-CC96-469B-81BC-4B85CEF5EB2F}"/>
    <cellStyle name="Currency 2 3 2 2 3 6 2" xfId="23847" xr:uid="{4A6A0CAD-D9C2-430D-B55E-D88ABEE7A69D}"/>
    <cellStyle name="Currency 2 3 2 2 3 6 2 2" xfId="54671" xr:uid="{4C6F4908-3CD5-4161-9FCB-7DE2A6671563}"/>
    <cellStyle name="Currency 2 3 2 2 3 6 3" xfId="39261" xr:uid="{16173081-FB6C-4BB5-9F3D-DE97079155DF}"/>
    <cellStyle name="Currency 2 3 2 2 3 7" xfId="16038" xr:uid="{9A70C529-4F8E-4681-AB04-AA0922349147}"/>
    <cellStyle name="Currency 2 3 2 2 3 7 2" xfId="46862" xr:uid="{E73375F1-F1CD-438A-99CC-A2F23F1AA6FC}"/>
    <cellStyle name="Currency 2 3 2 2 3 8" xfId="31452" xr:uid="{D035F41F-57B0-494A-8DD1-6C715B840C6C}"/>
    <cellStyle name="Currency 2 3 2 2 4" xfId="416" xr:uid="{C37B5923-562D-4C49-9872-83CDB4EFBC98}"/>
    <cellStyle name="Currency 2 3 2 2 4 2" xfId="1049" xr:uid="{BAD1DF1F-8130-4B6C-AD7C-CAC65D53BBD4}"/>
    <cellStyle name="Currency 2 3 2 2 4 2 2" xfId="2948" xr:uid="{EF218158-3D15-4421-8E70-9B888FB7843A}"/>
    <cellStyle name="Currency 2 3 2 2 4 2 2 2" xfId="6751" xr:uid="{358BE2FA-1F9F-4DFB-9CB8-9A0322734DB9}"/>
    <cellStyle name="Currency 2 3 2 2 4 2 2 2 2" xfId="14562" xr:uid="{A1F4E6F0-1205-4C4D-AAD2-8A388E599CC9}"/>
    <cellStyle name="Currency 2 3 2 2 4 2 2 2 2 2" xfId="29973" xr:uid="{B436E6B5-AA0A-4B55-8AAB-656A194C80F7}"/>
    <cellStyle name="Currency 2 3 2 2 4 2 2 2 2 2 2" xfId="60797" xr:uid="{5AA5147C-F7E5-4D4A-9B56-54930F94E6BB}"/>
    <cellStyle name="Currency 2 3 2 2 4 2 2 2 2 3" xfId="45387" xr:uid="{31C1C1D1-D4A5-45B5-8283-E96B3C62628A}"/>
    <cellStyle name="Currency 2 3 2 2 4 2 2 2 3" xfId="22164" xr:uid="{F90F0D82-E4ED-4C5B-98A3-B05CA1F0A64D}"/>
    <cellStyle name="Currency 2 3 2 2 4 2 2 2 3 2" xfId="52988" xr:uid="{5FE27A4C-BA5A-45BA-ABD1-C5B85B5A3B3C}"/>
    <cellStyle name="Currency 2 3 2 2 4 2 2 2 4" xfId="37578" xr:uid="{1AE465BD-9F4D-4D19-8802-CCA65AB81199}"/>
    <cellStyle name="Currency 2 3 2 2 4 2 2 3" xfId="10759" xr:uid="{E72E093E-FB12-40A4-9DF1-21A44D1F85C2}"/>
    <cellStyle name="Currency 2 3 2 2 4 2 2 3 2" xfId="26170" xr:uid="{A6E334B0-2AA9-4819-8D95-D2B14E4F57FC}"/>
    <cellStyle name="Currency 2 3 2 2 4 2 2 3 2 2" xfId="56994" xr:uid="{6113C821-CAC6-44F8-A696-B1A45F92F2C5}"/>
    <cellStyle name="Currency 2 3 2 2 4 2 2 3 3" xfId="41584" xr:uid="{CDA0F77E-1223-4169-B517-7AF10A924888}"/>
    <cellStyle name="Currency 2 3 2 2 4 2 2 4" xfId="18361" xr:uid="{D408E3A4-E6B1-4C5C-90A8-0BC69FBA01DA}"/>
    <cellStyle name="Currency 2 3 2 2 4 2 2 4 2" xfId="49185" xr:uid="{231FCBA6-98D3-41B5-A359-E0CFC961953B}"/>
    <cellStyle name="Currency 2 3 2 2 4 2 2 5" xfId="33775" xr:uid="{2E67FD36-029E-4CDB-831B-653B25757EBB}"/>
    <cellStyle name="Currency 2 3 2 2 4 2 3" xfId="4852" xr:uid="{AED87D69-D35F-4209-A45E-6A65EDFC4804}"/>
    <cellStyle name="Currency 2 3 2 2 4 2 3 2" xfId="12663" xr:uid="{3CBF4FD8-63C5-4E8D-8379-45CD7E8F206F}"/>
    <cellStyle name="Currency 2 3 2 2 4 2 3 2 2" xfId="28074" xr:uid="{F8E08D4C-DF55-41D8-B8F7-819087B9B764}"/>
    <cellStyle name="Currency 2 3 2 2 4 2 3 2 2 2" xfId="58898" xr:uid="{5FB16CF6-B334-435E-95A9-F6D9C8820E70}"/>
    <cellStyle name="Currency 2 3 2 2 4 2 3 2 3" xfId="43488" xr:uid="{CA7B5020-E1B8-4112-9C23-02EEA163063E}"/>
    <cellStyle name="Currency 2 3 2 2 4 2 3 3" xfId="20265" xr:uid="{8CCBCDB7-C03A-463E-82BB-77D05035254B}"/>
    <cellStyle name="Currency 2 3 2 2 4 2 3 3 2" xfId="51089" xr:uid="{DED969A1-7D3B-4C5A-99C4-D41846C9B67A}"/>
    <cellStyle name="Currency 2 3 2 2 4 2 3 4" xfId="35679" xr:uid="{83C4B3D6-2D2A-44E3-8822-F1DB3C43D615}"/>
    <cellStyle name="Currency 2 3 2 2 4 2 4" xfId="8860" xr:uid="{663132C7-F0AC-49A0-8501-0DA377808124}"/>
    <cellStyle name="Currency 2 3 2 2 4 2 4 2" xfId="24271" xr:uid="{78AF8CB3-860C-4618-80EE-72ABD401B54D}"/>
    <cellStyle name="Currency 2 3 2 2 4 2 4 2 2" xfId="55095" xr:uid="{382BD687-D624-46E3-8351-DFE56A569914}"/>
    <cellStyle name="Currency 2 3 2 2 4 2 4 3" xfId="39685" xr:uid="{D1F2CD08-C410-48F7-A117-10732ABD6EB8}"/>
    <cellStyle name="Currency 2 3 2 2 4 2 5" xfId="16462" xr:uid="{33F426D2-619D-4E92-8F78-5DC9934D0E0B}"/>
    <cellStyle name="Currency 2 3 2 2 4 2 5 2" xfId="47286" xr:uid="{282CB3E2-9759-4098-ADA2-8FF4050F3ACD}"/>
    <cellStyle name="Currency 2 3 2 2 4 2 6" xfId="31876" xr:uid="{D695F6EE-5072-4190-8BDD-7A01FCD941F0}"/>
    <cellStyle name="Currency 2 3 2 2 4 3" xfId="1682" xr:uid="{453FF4E9-DCAE-4538-A647-50406BD3B52D}"/>
    <cellStyle name="Currency 2 3 2 2 4 3 2" xfId="3581" xr:uid="{F10C65C9-9808-4C0E-AE82-60688B7BDC3F}"/>
    <cellStyle name="Currency 2 3 2 2 4 3 2 2" xfId="7384" xr:uid="{9559936A-67F9-4504-8C72-FE34EF7F99CF}"/>
    <cellStyle name="Currency 2 3 2 2 4 3 2 2 2" xfId="15195" xr:uid="{EB3D90E0-0756-471B-A3DC-BF345CBFFD48}"/>
    <cellStyle name="Currency 2 3 2 2 4 3 2 2 2 2" xfId="30606" xr:uid="{C3E46339-36CD-4621-A599-051D6F59C49B}"/>
    <cellStyle name="Currency 2 3 2 2 4 3 2 2 2 2 2" xfId="61430" xr:uid="{7232F2C0-00CE-4CD2-8138-D158BC5D1662}"/>
    <cellStyle name="Currency 2 3 2 2 4 3 2 2 2 3" xfId="46020" xr:uid="{47625B4A-5687-441D-B256-BDC54890C3C2}"/>
    <cellStyle name="Currency 2 3 2 2 4 3 2 2 3" xfId="22797" xr:uid="{B1D1F0C2-7FA1-4B79-BCC8-92CA81016989}"/>
    <cellStyle name="Currency 2 3 2 2 4 3 2 2 3 2" xfId="53621" xr:uid="{9BD5695B-DFEB-42F6-B699-F9573EBD34E8}"/>
    <cellStyle name="Currency 2 3 2 2 4 3 2 2 4" xfId="38211" xr:uid="{82F3C9BF-8A4C-44B8-B246-6C5DCD43AE55}"/>
    <cellStyle name="Currency 2 3 2 2 4 3 2 3" xfId="11392" xr:uid="{B8A426E0-BE96-4822-BA8F-87F3E7C2EB6F}"/>
    <cellStyle name="Currency 2 3 2 2 4 3 2 3 2" xfId="26803" xr:uid="{1A877F95-40E8-4EDE-AD48-FAB767DF55E2}"/>
    <cellStyle name="Currency 2 3 2 2 4 3 2 3 2 2" xfId="57627" xr:uid="{60657710-47A9-4020-BDED-EA933A31985C}"/>
    <cellStyle name="Currency 2 3 2 2 4 3 2 3 3" xfId="42217" xr:uid="{B7B9993F-4D72-43FF-B70E-4A44E85974E1}"/>
    <cellStyle name="Currency 2 3 2 2 4 3 2 4" xfId="18994" xr:uid="{C5DC9DC9-1BE9-42DA-81F6-6788069637DC}"/>
    <cellStyle name="Currency 2 3 2 2 4 3 2 4 2" xfId="49818" xr:uid="{3DF9D911-C3A7-40C6-A38F-92F60FECE568}"/>
    <cellStyle name="Currency 2 3 2 2 4 3 2 5" xfId="34408" xr:uid="{FFAC55DD-FB71-4299-B4E9-0AF88C32CAEB}"/>
    <cellStyle name="Currency 2 3 2 2 4 3 3" xfId="5485" xr:uid="{07FA2FA8-87BD-40DF-95E3-0BFA81CF803E}"/>
    <cellStyle name="Currency 2 3 2 2 4 3 3 2" xfId="13296" xr:uid="{E9DC56A0-D5F7-4699-9CC8-C36BF4B34E7C}"/>
    <cellStyle name="Currency 2 3 2 2 4 3 3 2 2" xfId="28707" xr:uid="{DB2C43D1-3F77-46FC-8545-19F15E65BECF}"/>
    <cellStyle name="Currency 2 3 2 2 4 3 3 2 2 2" xfId="59531" xr:uid="{771DF984-FA7E-4C38-BF92-07A99BBD0A75}"/>
    <cellStyle name="Currency 2 3 2 2 4 3 3 2 3" xfId="44121" xr:uid="{1278A515-F724-4FDE-A7E9-20D30C96D3BE}"/>
    <cellStyle name="Currency 2 3 2 2 4 3 3 3" xfId="20898" xr:uid="{ECA82D3A-30DF-45B8-B89B-2DC5A416C7AB}"/>
    <cellStyle name="Currency 2 3 2 2 4 3 3 3 2" xfId="51722" xr:uid="{72398498-6380-4DA2-9CD5-BBBB39C8D096}"/>
    <cellStyle name="Currency 2 3 2 2 4 3 3 4" xfId="36312" xr:uid="{A8B2A6C2-FF65-4FFF-B437-BB632E308B3D}"/>
    <cellStyle name="Currency 2 3 2 2 4 3 4" xfId="9493" xr:uid="{B03BE7B9-3713-4E8F-BF1F-CA447E0287FF}"/>
    <cellStyle name="Currency 2 3 2 2 4 3 4 2" xfId="24904" xr:uid="{01EEDC1D-F44C-400D-8A1C-0AB79F8D72ED}"/>
    <cellStyle name="Currency 2 3 2 2 4 3 4 2 2" xfId="55728" xr:uid="{BFF66FE4-4213-4286-90F7-279740EDBCFD}"/>
    <cellStyle name="Currency 2 3 2 2 4 3 4 3" xfId="40318" xr:uid="{355415A1-F546-46D6-88DD-AB712E655364}"/>
    <cellStyle name="Currency 2 3 2 2 4 3 5" xfId="17095" xr:uid="{AF9A1DBF-F605-4D4F-8F7F-9A2EFC5CE26B}"/>
    <cellStyle name="Currency 2 3 2 2 4 3 5 2" xfId="47919" xr:uid="{CA9D1B77-7440-42FC-A6CC-674D84796463}"/>
    <cellStyle name="Currency 2 3 2 2 4 3 6" xfId="32509" xr:uid="{9F3E938B-163A-41F8-9340-0944233DA669}"/>
    <cellStyle name="Currency 2 3 2 2 4 4" xfId="2315" xr:uid="{449B6BDA-2A2A-4A3A-9D08-A5090AF91E0C}"/>
    <cellStyle name="Currency 2 3 2 2 4 4 2" xfId="6118" xr:uid="{937D8CD6-FFBC-4ABB-A5EC-BDE351016BB1}"/>
    <cellStyle name="Currency 2 3 2 2 4 4 2 2" xfId="13929" xr:uid="{5BA81288-4B91-4C1B-B979-96B4B025197E}"/>
    <cellStyle name="Currency 2 3 2 2 4 4 2 2 2" xfId="29340" xr:uid="{0981FEC0-40BA-4425-AECC-195395FB101C}"/>
    <cellStyle name="Currency 2 3 2 2 4 4 2 2 2 2" xfId="60164" xr:uid="{A5D7DF59-B34F-4110-841F-343C130CB6D8}"/>
    <cellStyle name="Currency 2 3 2 2 4 4 2 2 3" xfId="44754" xr:uid="{5565057B-F796-486C-AAEF-98E01FE091DF}"/>
    <cellStyle name="Currency 2 3 2 2 4 4 2 3" xfId="21531" xr:uid="{45DDC8D6-4D36-4193-9EC0-D6AF557CC9A9}"/>
    <cellStyle name="Currency 2 3 2 2 4 4 2 3 2" xfId="52355" xr:uid="{A99A781C-429B-47E5-BA2E-884E5BFD3B95}"/>
    <cellStyle name="Currency 2 3 2 2 4 4 2 4" xfId="36945" xr:uid="{59E33E48-EE49-42BC-8437-FDDE1148711F}"/>
    <cellStyle name="Currency 2 3 2 2 4 4 3" xfId="10126" xr:uid="{28931DFD-00EF-4C2C-98C8-1B5F635D883B}"/>
    <cellStyle name="Currency 2 3 2 2 4 4 3 2" xfId="25537" xr:uid="{4413C1EC-6293-4761-A211-F35D0D31BB98}"/>
    <cellStyle name="Currency 2 3 2 2 4 4 3 2 2" xfId="56361" xr:uid="{90441E4A-7010-49E5-AD1B-5510365E27A0}"/>
    <cellStyle name="Currency 2 3 2 2 4 4 3 3" xfId="40951" xr:uid="{B05320F6-5426-4CE9-A39A-FD7A38A23048}"/>
    <cellStyle name="Currency 2 3 2 2 4 4 4" xfId="17728" xr:uid="{A96A40A7-318A-4EA1-83E5-B37BCA74E931}"/>
    <cellStyle name="Currency 2 3 2 2 4 4 4 2" xfId="48552" xr:uid="{2F37082B-0B1E-4D66-934B-B444D7A70431}"/>
    <cellStyle name="Currency 2 3 2 2 4 4 5" xfId="33142" xr:uid="{3ABB0982-57E0-47EC-8F25-C9A95C9943CA}"/>
    <cellStyle name="Currency 2 3 2 2 4 5" xfId="4219" xr:uid="{12A08BEF-9D00-45A2-B0C7-5DEFA91EE61A}"/>
    <cellStyle name="Currency 2 3 2 2 4 5 2" xfId="12030" xr:uid="{C37FE2EB-11B2-4BC9-85A4-8852E33B09EA}"/>
    <cellStyle name="Currency 2 3 2 2 4 5 2 2" xfId="27441" xr:uid="{C1EDFAB3-C508-42BC-A288-40AB3D7CCAFD}"/>
    <cellStyle name="Currency 2 3 2 2 4 5 2 2 2" xfId="58265" xr:uid="{1DD1289C-4788-47EE-988D-4A093B62D865}"/>
    <cellStyle name="Currency 2 3 2 2 4 5 2 3" xfId="42855" xr:uid="{2F9C982C-449E-41FB-9E2E-0825A0131E81}"/>
    <cellStyle name="Currency 2 3 2 2 4 5 3" xfId="19632" xr:uid="{03E44164-CED8-43AE-AF7E-1F69290A6806}"/>
    <cellStyle name="Currency 2 3 2 2 4 5 3 2" xfId="50456" xr:uid="{33988808-C46C-462E-9768-119490A85033}"/>
    <cellStyle name="Currency 2 3 2 2 4 5 4" xfId="35046" xr:uid="{C7B17217-E126-4317-91A7-E83B30B16C47}"/>
    <cellStyle name="Currency 2 3 2 2 4 6" xfId="8227" xr:uid="{E2371503-109E-4283-809D-9A04DD21E3D8}"/>
    <cellStyle name="Currency 2 3 2 2 4 6 2" xfId="23638" xr:uid="{E877FE18-6CCF-4212-8B20-0861CD3F47BA}"/>
    <cellStyle name="Currency 2 3 2 2 4 6 2 2" xfId="54462" xr:uid="{C9799BB6-3BC1-4ECC-AFB9-AE0CC0BD49CE}"/>
    <cellStyle name="Currency 2 3 2 2 4 6 3" xfId="39052" xr:uid="{81F50641-FB32-477C-96ED-D30118AA1C88}"/>
    <cellStyle name="Currency 2 3 2 2 4 7" xfId="15829" xr:uid="{006567E4-C97C-408E-A8EC-F0B0FAA1A45E}"/>
    <cellStyle name="Currency 2 3 2 2 4 7 2" xfId="46653" xr:uid="{4C4015B5-54BB-4834-B805-D75CD847BAC3}"/>
    <cellStyle name="Currency 2 3 2 2 4 8" xfId="31243" xr:uid="{CC0C9557-A47C-4BDA-A625-C58A31C85E41}"/>
    <cellStyle name="Currency 2 3 2 2 5" xfId="836" xr:uid="{7F34C458-E336-46EB-98E4-C1FB6E5F0208}"/>
    <cellStyle name="Currency 2 3 2 2 5 2" xfId="2735" xr:uid="{905828D3-CBA6-444A-9C65-BAE007357036}"/>
    <cellStyle name="Currency 2 3 2 2 5 2 2" xfId="6538" xr:uid="{4203FD94-315D-4803-A9CA-C9F075520EEF}"/>
    <cellStyle name="Currency 2 3 2 2 5 2 2 2" xfId="14349" xr:uid="{465B2540-81B8-4E42-814B-42F2B9BAD292}"/>
    <cellStyle name="Currency 2 3 2 2 5 2 2 2 2" xfId="29760" xr:uid="{22C9DAF2-7E1C-4241-8D9F-AF38C25ECE75}"/>
    <cellStyle name="Currency 2 3 2 2 5 2 2 2 2 2" xfId="60584" xr:uid="{0DA1078D-B0E7-4A1D-918A-30C16C59F0CA}"/>
    <cellStyle name="Currency 2 3 2 2 5 2 2 2 3" xfId="45174" xr:uid="{9B884378-D614-4F91-ADCB-D1C71F4CD315}"/>
    <cellStyle name="Currency 2 3 2 2 5 2 2 3" xfId="21951" xr:uid="{FF3C1066-6A63-4B98-91EA-C770683D2E23}"/>
    <cellStyle name="Currency 2 3 2 2 5 2 2 3 2" xfId="52775" xr:uid="{C5E4FE03-A192-4B06-89D4-0FEC10A9695F}"/>
    <cellStyle name="Currency 2 3 2 2 5 2 2 4" xfId="37365" xr:uid="{411CD2F9-047E-4C9E-A24E-2161F5892FA9}"/>
    <cellStyle name="Currency 2 3 2 2 5 2 3" xfId="10546" xr:uid="{3587C4BB-DCAB-4ADA-8790-0B7AC06382DF}"/>
    <cellStyle name="Currency 2 3 2 2 5 2 3 2" xfId="25957" xr:uid="{84A67AB6-AB15-4193-B61A-098FE58CA252}"/>
    <cellStyle name="Currency 2 3 2 2 5 2 3 2 2" xfId="56781" xr:uid="{9A278851-6FA3-4268-8E1A-22C099FB7668}"/>
    <cellStyle name="Currency 2 3 2 2 5 2 3 3" xfId="41371" xr:uid="{5D8E43BA-AB64-434F-BB2B-31688878032F}"/>
    <cellStyle name="Currency 2 3 2 2 5 2 4" xfId="18148" xr:uid="{549F3340-79A2-4342-A116-8B748E1CB7A6}"/>
    <cellStyle name="Currency 2 3 2 2 5 2 4 2" xfId="48972" xr:uid="{7E476990-3456-499B-B4E8-D1BCEDC1D5A3}"/>
    <cellStyle name="Currency 2 3 2 2 5 2 5" xfId="33562" xr:uid="{42199CB3-5F6D-4B25-837A-F9ED8B99C3C6}"/>
    <cellStyle name="Currency 2 3 2 2 5 3" xfId="4639" xr:uid="{E75D1352-EC9A-4D6E-AF64-6CE93E5426DC}"/>
    <cellStyle name="Currency 2 3 2 2 5 3 2" xfId="12450" xr:uid="{AE4596C9-C905-49BE-BCDC-3232D7AB705F}"/>
    <cellStyle name="Currency 2 3 2 2 5 3 2 2" xfId="27861" xr:uid="{D5E0ED83-4876-48BA-BEB7-DF2578B70BA8}"/>
    <cellStyle name="Currency 2 3 2 2 5 3 2 2 2" xfId="58685" xr:uid="{F40924F1-E5BB-48C8-B220-B4DF63F43D48}"/>
    <cellStyle name="Currency 2 3 2 2 5 3 2 3" xfId="43275" xr:uid="{D56E87A9-5A61-40A9-9362-FEB8BD73A831}"/>
    <cellStyle name="Currency 2 3 2 2 5 3 3" xfId="20052" xr:uid="{C68A7CE7-FBB6-4610-AE0F-54DBF86B5984}"/>
    <cellStyle name="Currency 2 3 2 2 5 3 3 2" xfId="50876" xr:uid="{B25F0CE8-06DC-4611-860A-529B33A9B17D}"/>
    <cellStyle name="Currency 2 3 2 2 5 3 4" xfId="35466" xr:uid="{4214094C-35D0-4B56-B0D8-5589A672DBB5}"/>
    <cellStyle name="Currency 2 3 2 2 5 4" xfId="8647" xr:uid="{32EEFC8D-AF25-4086-9A36-DBF29998940F}"/>
    <cellStyle name="Currency 2 3 2 2 5 4 2" xfId="24058" xr:uid="{533A180C-BF9E-4D14-B0B7-87F1A220FFF0}"/>
    <cellStyle name="Currency 2 3 2 2 5 4 2 2" xfId="54882" xr:uid="{4E737C32-CCA3-4F16-8511-4073FC6F5182}"/>
    <cellStyle name="Currency 2 3 2 2 5 4 3" xfId="39472" xr:uid="{10245B37-6B1B-4ECE-8964-94AF8CB7D421}"/>
    <cellStyle name="Currency 2 3 2 2 5 5" xfId="16249" xr:uid="{688ACCCD-4FDC-4124-8E2E-4722CB245059}"/>
    <cellStyle name="Currency 2 3 2 2 5 5 2" xfId="47073" xr:uid="{5D97E835-A686-4B5E-93E6-4CA5B0F63698}"/>
    <cellStyle name="Currency 2 3 2 2 5 6" xfId="31663" xr:uid="{0F5820F3-99E6-4559-975A-A889398B2A60}"/>
    <cellStyle name="Currency 2 3 2 2 6" xfId="1469" xr:uid="{A3F6AD7A-EFEF-42AE-9D30-297C4C0A15D6}"/>
    <cellStyle name="Currency 2 3 2 2 6 2" xfId="3368" xr:uid="{D64A5C1A-E4DA-4A86-9C3A-EB9D032EF1EE}"/>
    <cellStyle name="Currency 2 3 2 2 6 2 2" xfId="7171" xr:uid="{123DD47A-4471-4ED9-8F04-F51831473F46}"/>
    <cellStyle name="Currency 2 3 2 2 6 2 2 2" xfId="14982" xr:uid="{B255C48F-8F22-4620-9430-657A0BD4FDF0}"/>
    <cellStyle name="Currency 2 3 2 2 6 2 2 2 2" xfId="30393" xr:uid="{30A6B84C-8E67-474D-9B20-6DC2FB359A42}"/>
    <cellStyle name="Currency 2 3 2 2 6 2 2 2 2 2" xfId="61217" xr:uid="{2A34AC34-F711-4EE1-8CEA-A443975488AB}"/>
    <cellStyle name="Currency 2 3 2 2 6 2 2 2 3" xfId="45807" xr:uid="{81B936CA-3952-4996-A9F5-A511200785BD}"/>
    <cellStyle name="Currency 2 3 2 2 6 2 2 3" xfId="22584" xr:uid="{773599C3-9D73-4BBE-82B0-26D82B5B2898}"/>
    <cellStyle name="Currency 2 3 2 2 6 2 2 3 2" xfId="53408" xr:uid="{0307520B-E746-4B53-978F-4EFE15A48F77}"/>
    <cellStyle name="Currency 2 3 2 2 6 2 2 4" xfId="37998" xr:uid="{76DB4F38-C335-4FEA-A4D3-5DE727E098E9}"/>
    <cellStyle name="Currency 2 3 2 2 6 2 3" xfId="11179" xr:uid="{146E3CEB-B674-473B-8989-1052BB9991D8}"/>
    <cellStyle name="Currency 2 3 2 2 6 2 3 2" xfId="26590" xr:uid="{CFA36D32-FFB9-4A26-95B5-BE38DF81AE7E}"/>
    <cellStyle name="Currency 2 3 2 2 6 2 3 2 2" xfId="57414" xr:uid="{8829832A-8046-40A9-8FA7-59E832515B44}"/>
    <cellStyle name="Currency 2 3 2 2 6 2 3 3" xfId="42004" xr:uid="{F2EB3C37-7317-426F-8B0C-15947E39A765}"/>
    <cellStyle name="Currency 2 3 2 2 6 2 4" xfId="18781" xr:uid="{23257265-D804-4A28-95DF-BCE18EA452C2}"/>
    <cellStyle name="Currency 2 3 2 2 6 2 4 2" xfId="49605" xr:uid="{555ED23E-A992-4F18-A903-7DA3C28552C4}"/>
    <cellStyle name="Currency 2 3 2 2 6 2 5" xfId="34195" xr:uid="{26AB8444-94C7-4052-A220-BC7AE4EA2CEB}"/>
    <cellStyle name="Currency 2 3 2 2 6 3" xfId="5272" xr:uid="{95660BC8-C297-4644-8074-3F6C2989B7D2}"/>
    <cellStyle name="Currency 2 3 2 2 6 3 2" xfId="13083" xr:uid="{5B7563F0-FF14-40B7-AD2D-38AD0F5BF0B6}"/>
    <cellStyle name="Currency 2 3 2 2 6 3 2 2" xfId="28494" xr:uid="{4D4745D7-6B99-425C-8489-643F0893222E}"/>
    <cellStyle name="Currency 2 3 2 2 6 3 2 2 2" xfId="59318" xr:uid="{C4ABE511-9D0B-4FA7-8A85-9E9AD6DDC521}"/>
    <cellStyle name="Currency 2 3 2 2 6 3 2 3" xfId="43908" xr:uid="{3AF90802-BAD3-4D4B-A564-39B73CB8009E}"/>
    <cellStyle name="Currency 2 3 2 2 6 3 3" xfId="20685" xr:uid="{F5AB3BD4-5CDB-4001-9B48-B4DBD9EC0CEA}"/>
    <cellStyle name="Currency 2 3 2 2 6 3 3 2" xfId="51509" xr:uid="{70D199D0-B967-4136-A8E1-AD14A0524211}"/>
    <cellStyle name="Currency 2 3 2 2 6 3 4" xfId="36099" xr:uid="{C786A297-818D-492D-ABD4-69ED15E7FD4F}"/>
    <cellStyle name="Currency 2 3 2 2 6 4" xfId="9280" xr:uid="{BF1F4D0E-27E1-47B9-9BE6-6ACBFAD22040}"/>
    <cellStyle name="Currency 2 3 2 2 6 4 2" xfId="24691" xr:uid="{B902CD51-7146-4049-B720-3429F43545DA}"/>
    <cellStyle name="Currency 2 3 2 2 6 4 2 2" xfId="55515" xr:uid="{F7AFA5A5-EE7F-4032-B1F9-8EBA8B8C776F}"/>
    <cellStyle name="Currency 2 3 2 2 6 4 3" xfId="40105" xr:uid="{88E06A8A-F966-48B7-80A1-6B9C295FF117}"/>
    <cellStyle name="Currency 2 3 2 2 6 5" xfId="16882" xr:uid="{6C219419-8B15-49A0-B67F-FCC5ED3CE35C}"/>
    <cellStyle name="Currency 2 3 2 2 6 5 2" xfId="47706" xr:uid="{C5274376-DF68-4625-8E4D-58755A91CA03}"/>
    <cellStyle name="Currency 2 3 2 2 6 6" xfId="32296" xr:uid="{9859D850-4BC8-448A-A0CB-C82898349715}"/>
    <cellStyle name="Currency 2 3 2 2 7" xfId="2102" xr:uid="{11C312CD-D61A-441E-A8E8-FE7EE1AC447F}"/>
    <cellStyle name="Currency 2 3 2 2 7 2" xfId="5905" xr:uid="{D08300F0-E975-4C6F-BEBB-DCD1D17950C3}"/>
    <cellStyle name="Currency 2 3 2 2 7 2 2" xfId="13716" xr:uid="{0308012D-2A6A-4E99-A81B-A0023C3B21E5}"/>
    <cellStyle name="Currency 2 3 2 2 7 2 2 2" xfId="29127" xr:uid="{1841E954-7B61-4CA6-A793-C22665A670A7}"/>
    <cellStyle name="Currency 2 3 2 2 7 2 2 2 2" xfId="59951" xr:uid="{B63C2E19-1B90-4D70-8D14-10140AF36FAD}"/>
    <cellStyle name="Currency 2 3 2 2 7 2 2 3" xfId="44541" xr:uid="{D9B8DB32-BCEB-46BB-B4A7-C5794060F99C}"/>
    <cellStyle name="Currency 2 3 2 2 7 2 3" xfId="21318" xr:uid="{CFD7CC6C-7D2C-43AD-B79A-ABFC0339864D}"/>
    <cellStyle name="Currency 2 3 2 2 7 2 3 2" xfId="52142" xr:uid="{989AFBA8-AFDC-43FE-B47F-A2EDB2CC8F42}"/>
    <cellStyle name="Currency 2 3 2 2 7 2 4" xfId="36732" xr:uid="{CF1647F6-B5EA-43FE-8053-91A2E1DCD2E3}"/>
    <cellStyle name="Currency 2 3 2 2 7 3" xfId="9913" xr:uid="{9BAA974D-0597-454A-98E9-00E5B05D38AC}"/>
    <cellStyle name="Currency 2 3 2 2 7 3 2" xfId="25324" xr:uid="{AC5A28A0-0D1A-4E46-9DED-C9422C343051}"/>
    <cellStyle name="Currency 2 3 2 2 7 3 2 2" xfId="56148" xr:uid="{6EFDED11-47B0-4BAA-A9CE-E25FAB39D5DE}"/>
    <cellStyle name="Currency 2 3 2 2 7 3 3" xfId="40738" xr:uid="{0CE499FD-BE69-45AF-8F3C-F32D91AA3A05}"/>
    <cellStyle name="Currency 2 3 2 2 7 4" xfId="17515" xr:uid="{4FAC8E7A-D969-4A73-94FD-EAFB3BB32857}"/>
    <cellStyle name="Currency 2 3 2 2 7 4 2" xfId="48339" xr:uid="{490ABB1F-5CBA-4A45-B458-6E82CBFF5FD6}"/>
    <cellStyle name="Currency 2 3 2 2 7 5" xfId="32929" xr:uid="{85ACF551-7914-49CD-AD02-110BCDE5B18E}"/>
    <cellStyle name="Currency 2 3 2 2 8" xfId="4006" xr:uid="{B368D340-0D72-4330-B67F-38684995F073}"/>
    <cellStyle name="Currency 2 3 2 2 8 2" xfId="11817" xr:uid="{DFC52639-4BCE-4319-943C-155902F261A1}"/>
    <cellStyle name="Currency 2 3 2 2 8 2 2" xfId="27228" xr:uid="{B13A68D7-AD66-440C-B526-38116D5CE390}"/>
    <cellStyle name="Currency 2 3 2 2 8 2 2 2" xfId="58052" xr:uid="{D3C47688-6026-4F22-8015-940C7E5BB480}"/>
    <cellStyle name="Currency 2 3 2 2 8 2 3" xfId="42642" xr:uid="{871F0810-87CA-486D-BF48-670BEDCCB408}"/>
    <cellStyle name="Currency 2 3 2 2 8 3" xfId="19419" xr:uid="{A3AC4E70-4C45-4E93-85EC-469DB58028E8}"/>
    <cellStyle name="Currency 2 3 2 2 8 3 2" xfId="50243" xr:uid="{1E59C73C-2531-42D2-BBCF-D9B63BDD301B}"/>
    <cellStyle name="Currency 2 3 2 2 8 4" xfId="34833" xr:uid="{419CD283-166E-4A61-82B8-94266FC73D5D}"/>
    <cellStyle name="Currency 2 3 2 2 9" xfId="8014" xr:uid="{C70301F8-BF6C-4B26-83A6-A04A6DCEF9AA}"/>
    <cellStyle name="Currency 2 3 2 2 9 2" xfId="23425" xr:uid="{57555CE6-0D5E-43B9-93D1-9F52B94A6FE9}"/>
    <cellStyle name="Currency 2 3 2 2 9 2 2" xfId="54249" xr:uid="{5B359BF0-DC43-471E-A494-960B7D2A68EB}"/>
    <cellStyle name="Currency 2 3 2 2 9 3" xfId="38839" xr:uid="{CBE677B0-3C2B-4603-A7C6-B4EC4E3D7BDB}"/>
    <cellStyle name="Currency 2 3 2 3" xfId="242" xr:uid="{0E2B1C1F-9971-439D-8B8F-7D97E6C6221E}"/>
    <cellStyle name="Currency 2 3 2 3 10" xfId="15656" xr:uid="{DAABEDE1-A9A2-4DFD-9C69-1BB89A53643B}"/>
    <cellStyle name="Currency 2 3 2 3 10 2" xfId="46480" xr:uid="{6A9F9BCC-2821-408D-9795-84F0E7DF57F0}"/>
    <cellStyle name="Currency 2 3 2 3 11" xfId="31070" xr:uid="{18ECBE33-B91A-418E-9A29-3942C55B2C59}"/>
    <cellStyle name="Currency 2 3 2 3 2" xfId="665" xr:uid="{E2CC80A0-2C25-4DD6-90F1-0F1226889E88}"/>
    <cellStyle name="Currency 2 3 2 3 2 2" xfId="1298" xr:uid="{E6E749DA-AF1F-4807-9CFB-953152BC21B9}"/>
    <cellStyle name="Currency 2 3 2 3 2 2 2" xfId="3197" xr:uid="{F31893FC-96BB-4523-8B8D-167800961BC7}"/>
    <cellStyle name="Currency 2 3 2 3 2 2 2 2" xfId="7000" xr:uid="{D4DA1ADD-FF74-44BA-A317-3FB34F166160}"/>
    <cellStyle name="Currency 2 3 2 3 2 2 2 2 2" xfId="14811" xr:uid="{310047A0-F86B-49FF-922A-758430DA6C17}"/>
    <cellStyle name="Currency 2 3 2 3 2 2 2 2 2 2" xfId="30222" xr:uid="{C863D05F-A74B-4352-9BBB-3FFB44E206EC}"/>
    <cellStyle name="Currency 2 3 2 3 2 2 2 2 2 2 2" xfId="61046" xr:uid="{AD00FA50-E1E0-4450-9083-435212E18603}"/>
    <cellStyle name="Currency 2 3 2 3 2 2 2 2 2 3" xfId="45636" xr:uid="{5F44D252-832A-4F5B-9004-E199E438AE68}"/>
    <cellStyle name="Currency 2 3 2 3 2 2 2 2 3" xfId="22413" xr:uid="{1D4DDAE2-B254-4ED4-B775-8875A4B72E98}"/>
    <cellStyle name="Currency 2 3 2 3 2 2 2 2 3 2" xfId="53237" xr:uid="{6AAEE4A6-72B9-4041-8E41-71D42E94B275}"/>
    <cellStyle name="Currency 2 3 2 3 2 2 2 2 4" xfId="37827" xr:uid="{F704C2CB-8378-4A8C-A629-38C0549CC98E}"/>
    <cellStyle name="Currency 2 3 2 3 2 2 2 3" xfId="11008" xr:uid="{AF8CC8E2-770F-4B83-9C8A-B99D91B3A0DE}"/>
    <cellStyle name="Currency 2 3 2 3 2 2 2 3 2" xfId="26419" xr:uid="{E7F2B289-BC80-44CE-AB21-DF03AE930AE2}"/>
    <cellStyle name="Currency 2 3 2 3 2 2 2 3 2 2" xfId="57243" xr:uid="{B3BD9971-6EA5-4CA1-9F7C-6F0FFB46502F}"/>
    <cellStyle name="Currency 2 3 2 3 2 2 2 3 3" xfId="41833" xr:uid="{AB59BCE0-C9D8-4720-A42B-B59F8A0DAB58}"/>
    <cellStyle name="Currency 2 3 2 3 2 2 2 4" xfId="18610" xr:uid="{114357B5-B97D-4701-B951-B14D60E45D10}"/>
    <cellStyle name="Currency 2 3 2 3 2 2 2 4 2" xfId="49434" xr:uid="{89D75B18-FC24-4CEE-9EAA-83DD6CF30FA5}"/>
    <cellStyle name="Currency 2 3 2 3 2 2 2 5" xfId="34024" xr:uid="{4218F656-E549-45DC-9B3D-70A2F2A429A2}"/>
    <cellStyle name="Currency 2 3 2 3 2 2 3" xfId="5101" xr:uid="{6A77E368-AC51-4DA4-9200-40E841BA2E02}"/>
    <cellStyle name="Currency 2 3 2 3 2 2 3 2" xfId="12912" xr:uid="{6D695507-70AA-46C6-81F3-69C82748330F}"/>
    <cellStyle name="Currency 2 3 2 3 2 2 3 2 2" xfId="28323" xr:uid="{1DC73BB5-C234-4F3B-A4DC-DAFCBA60BCD5}"/>
    <cellStyle name="Currency 2 3 2 3 2 2 3 2 2 2" xfId="59147" xr:uid="{FE08936B-5047-4CF9-8E8A-E75830543C86}"/>
    <cellStyle name="Currency 2 3 2 3 2 2 3 2 3" xfId="43737" xr:uid="{F9E41C36-C2CE-4F1E-8130-C7E832472AA6}"/>
    <cellStyle name="Currency 2 3 2 3 2 2 3 3" xfId="20514" xr:uid="{5FCBC51A-1802-43F2-8F20-E2878342DE29}"/>
    <cellStyle name="Currency 2 3 2 3 2 2 3 3 2" xfId="51338" xr:uid="{5497ADF3-EBC4-4654-BFB5-A8BB985185D9}"/>
    <cellStyle name="Currency 2 3 2 3 2 2 3 4" xfId="35928" xr:uid="{7AC07C7A-00B8-4B58-9F5F-C332B735C289}"/>
    <cellStyle name="Currency 2 3 2 3 2 2 4" xfId="9109" xr:uid="{B9964D17-7017-48A6-864C-0127C2A7360C}"/>
    <cellStyle name="Currency 2 3 2 3 2 2 4 2" xfId="24520" xr:uid="{AC71C3B7-10FF-4280-8DCF-B0F3961D3D4D}"/>
    <cellStyle name="Currency 2 3 2 3 2 2 4 2 2" xfId="55344" xr:uid="{BDF8F7F2-D4B9-4280-8C6D-5F1AA136DA16}"/>
    <cellStyle name="Currency 2 3 2 3 2 2 4 3" xfId="39934" xr:uid="{DD56B23E-2E60-4B74-B195-351537136099}"/>
    <cellStyle name="Currency 2 3 2 3 2 2 5" xfId="16711" xr:uid="{D6DCD2A0-8774-420C-B650-2EEB0FC8B05E}"/>
    <cellStyle name="Currency 2 3 2 3 2 2 5 2" xfId="47535" xr:uid="{DC0D2F6C-7081-40D7-8FA8-501F4F9490D2}"/>
    <cellStyle name="Currency 2 3 2 3 2 2 6" xfId="32125" xr:uid="{7F89A554-EFA9-4FA5-9F5C-10FDE89395BC}"/>
    <cellStyle name="Currency 2 3 2 3 2 3" xfId="1931" xr:uid="{9FBF7138-47ED-4561-90FF-7EEFD94BA55A}"/>
    <cellStyle name="Currency 2 3 2 3 2 3 2" xfId="3830" xr:uid="{342D7C69-34F4-4A2A-BE8B-E4641B14F16B}"/>
    <cellStyle name="Currency 2 3 2 3 2 3 2 2" xfId="7633" xr:uid="{3F7F483C-495D-4E94-B389-72BF1C807D23}"/>
    <cellStyle name="Currency 2 3 2 3 2 3 2 2 2" xfId="15444" xr:uid="{9BF0E192-9859-4B45-9A18-CB7AD615FCC6}"/>
    <cellStyle name="Currency 2 3 2 3 2 3 2 2 2 2" xfId="30855" xr:uid="{C9C1314C-FF34-4CD9-8B0A-9F02B4D79143}"/>
    <cellStyle name="Currency 2 3 2 3 2 3 2 2 2 2 2" xfId="61679" xr:uid="{E8A90C1D-A7E2-4FDC-B154-2C14491FDBF8}"/>
    <cellStyle name="Currency 2 3 2 3 2 3 2 2 2 3" xfId="46269" xr:uid="{44F23680-65D3-4A9E-A2DF-30AE70B951EF}"/>
    <cellStyle name="Currency 2 3 2 3 2 3 2 2 3" xfId="23046" xr:uid="{FEF9170E-E892-4F50-AE2A-399985BC78F6}"/>
    <cellStyle name="Currency 2 3 2 3 2 3 2 2 3 2" xfId="53870" xr:uid="{9BD3E688-7648-4940-A8CC-88BC7EB68803}"/>
    <cellStyle name="Currency 2 3 2 3 2 3 2 2 4" xfId="38460" xr:uid="{05E69393-A7B1-414B-97B6-3CD13DC8EE7A}"/>
    <cellStyle name="Currency 2 3 2 3 2 3 2 3" xfId="11641" xr:uid="{2094F660-D3A4-43BB-A256-E84425249B13}"/>
    <cellStyle name="Currency 2 3 2 3 2 3 2 3 2" xfId="27052" xr:uid="{F78833D8-E3CF-4A02-B4B8-F16796E30387}"/>
    <cellStyle name="Currency 2 3 2 3 2 3 2 3 2 2" xfId="57876" xr:uid="{4E50B28D-AB83-46D1-8B84-4B8146377C7A}"/>
    <cellStyle name="Currency 2 3 2 3 2 3 2 3 3" xfId="42466" xr:uid="{C5AA655E-0BBA-4C26-8EEC-9EBBC89E8B9E}"/>
    <cellStyle name="Currency 2 3 2 3 2 3 2 4" xfId="19243" xr:uid="{D48403B7-998F-4D74-BB09-7EEB7519C199}"/>
    <cellStyle name="Currency 2 3 2 3 2 3 2 4 2" xfId="50067" xr:uid="{115FAE9F-FA51-44F0-BA66-9E171BEEBF65}"/>
    <cellStyle name="Currency 2 3 2 3 2 3 2 5" xfId="34657" xr:uid="{B59AF5FB-8DEA-4BE2-B8D3-26F8CB9125B2}"/>
    <cellStyle name="Currency 2 3 2 3 2 3 3" xfId="5734" xr:uid="{33EE7B56-857A-444D-AFFA-D52F0171686F}"/>
    <cellStyle name="Currency 2 3 2 3 2 3 3 2" xfId="13545" xr:uid="{FD9923EF-A346-4C51-B328-B6DCDB833A04}"/>
    <cellStyle name="Currency 2 3 2 3 2 3 3 2 2" xfId="28956" xr:uid="{CC9DB866-6A49-4CB7-8A1D-42F7CE4B6D3F}"/>
    <cellStyle name="Currency 2 3 2 3 2 3 3 2 2 2" xfId="59780" xr:uid="{55868F99-E408-4A76-8FC6-B9CCC09D71D2}"/>
    <cellStyle name="Currency 2 3 2 3 2 3 3 2 3" xfId="44370" xr:uid="{4DE2E146-AD3E-4B30-BC79-D0D6E7A42A48}"/>
    <cellStyle name="Currency 2 3 2 3 2 3 3 3" xfId="21147" xr:uid="{787BD6C6-196F-4B1B-98ED-207B07AD8ACC}"/>
    <cellStyle name="Currency 2 3 2 3 2 3 3 3 2" xfId="51971" xr:uid="{DB6DA874-5C9F-440F-AF0D-D1E3BCF11E8F}"/>
    <cellStyle name="Currency 2 3 2 3 2 3 3 4" xfId="36561" xr:uid="{D3D7D645-DFAF-485F-BE79-D0433C5F4542}"/>
    <cellStyle name="Currency 2 3 2 3 2 3 4" xfId="9742" xr:uid="{95B96F2E-F260-4584-8AF6-1AC3935BA470}"/>
    <cellStyle name="Currency 2 3 2 3 2 3 4 2" xfId="25153" xr:uid="{529557FD-E693-479C-A7FF-E26FF69AFE9B}"/>
    <cellStyle name="Currency 2 3 2 3 2 3 4 2 2" xfId="55977" xr:uid="{30173996-3ECF-43CD-B4F3-A9CA238684DC}"/>
    <cellStyle name="Currency 2 3 2 3 2 3 4 3" xfId="40567" xr:uid="{FF8ED2D8-9F3E-4D6B-B31E-808E46690CBB}"/>
    <cellStyle name="Currency 2 3 2 3 2 3 5" xfId="17344" xr:uid="{3F6F1A36-5146-4EFD-BF71-292AED5E5A95}"/>
    <cellStyle name="Currency 2 3 2 3 2 3 5 2" xfId="48168" xr:uid="{F73F9D45-3672-46A8-BF51-453644658201}"/>
    <cellStyle name="Currency 2 3 2 3 2 3 6" xfId="32758" xr:uid="{F68753AC-54EA-4B93-9B49-A6B26D3FE22E}"/>
    <cellStyle name="Currency 2 3 2 3 2 4" xfId="2564" xr:uid="{EF053E55-7B0A-4A2C-81E7-2EFBC6E82CCD}"/>
    <cellStyle name="Currency 2 3 2 3 2 4 2" xfId="6367" xr:uid="{5507D272-D3C7-4744-A844-44BCE754F83D}"/>
    <cellStyle name="Currency 2 3 2 3 2 4 2 2" xfId="14178" xr:uid="{D854D787-2EBF-4E51-A089-6976C8650AB9}"/>
    <cellStyle name="Currency 2 3 2 3 2 4 2 2 2" xfId="29589" xr:uid="{C6FACEAB-D914-4CE6-84C1-D5A30CD7A26A}"/>
    <cellStyle name="Currency 2 3 2 3 2 4 2 2 2 2" xfId="60413" xr:uid="{E6D74288-6687-4C0F-B1E4-A536F1CA7266}"/>
    <cellStyle name="Currency 2 3 2 3 2 4 2 2 3" xfId="45003" xr:uid="{142007ED-3649-4E80-BFAB-28C5A60DBC11}"/>
    <cellStyle name="Currency 2 3 2 3 2 4 2 3" xfId="21780" xr:uid="{40682F34-2776-419B-977F-FC3DF038FB9C}"/>
    <cellStyle name="Currency 2 3 2 3 2 4 2 3 2" xfId="52604" xr:uid="{3C7084CF-6B02-4149-8835-6D381EFE5ADB}"/>
    <cellStyle name="Currency 2 3 2 3 2 4 2 4" xfId="37194" xr:uid="{E35437C7-0C09-4E4A-8041-7DAAD0C60D23}"/>
    <cellStyle name="Currency 2 3 2 3 2 4 3" xfId="10375" xr:uid="{D083A963-1C20-43E2-A57E-E64F31BBD7BE}"/>
    <cellStyle name="Currency 2 3 2 3 2 4 3 2" xfId="25786" xr:uid="{D355626E-8E91-48B2-A770-F859D792A2A6}"/>
    <cellStyle name="Currency 2 3 2 3 2 4 3 2 2" xfId="56610" xr:uid="{EF8F587A-0F5A-4576-9402-595F185C2952}"/>
    <cellStyle name="Currency 2 3 2 3 2 4 3 3" xfId="41200" xr:uid="{F14098D2-5374-4AF4-8521-E1733C8C8D0F}"/>
    <cellStyle name="Currency 2 3 2 3 2 4 4" xfId="17977" xr:uid="{B6F2587B-D662-4B13-9D45-8B1CD27A70D7}"/>
    <cellStyle name="Currency 2 3 2 3 2 4 4 2" xfId="48801" xr:uid="{903C50AD-5990-41AC-AB78-80AEBD4EE38D}"/>
    <cellStyle name="Currency 2 3 2 3 2 4 5" xfId="33391" xr:uid="{C3B4ECC5-6508-4E65-8B71-9A2F5274EF51}"/>
    <cellStyle name="Currency 2 3 2 3 2 5" xfId="4468" xr:uid="{CA398767-5522-40F9-BCBE-39A6F9D3CAFC}"/>
    <cellStyle name="Currency 2 3 2 3 2 5 2" xfId="12279" xr:uid="{5E4C4F89-D053-411E-AAED-0A1E8179860D}"/>
    <cellStyle name="Currency 2 3 2 3 2 5 2 2" xfId="27690" xr:uid="{991E2D7A-64A9-45F0-B27F-7A2559471958}"/>
    <cellStyle name="Currency 2 3 2 3 2 5 2 2 2" xfId="58514" xr:uid="{94A92F3A-A7EA-4452-932C-C3E434E75642}"/>
    <cellStyle name="Currency 2 3 2 3 2 5 2 3" xfId="43104" xr:uid="{E801CC4F-4920-4D62-B034-D963F5703F5C}"/>
    <cellStyle name="Currency 2 3 2 3 2 5 3" xfId="19881" xr:uid="{1EC775D6-F529-4D0A-A1F5-D29FD2BB8D5A}"/>
    <cellStyle name="Currency 2 3 2 3 2 5 3 2" xfId="50705" xr:uid="{00CB1562-C1BA-4D07-9FE1-85659C8A4C71}"/>
    <cellStyle name="Currency 2 3 2 3 2 5 4" xfId="35295" xr:uid="{5305C14F-08AA-4BD7-9B4F-D96342211A0D}"/>
    <cellStyle name="Currency 2 3 2 3 2 6" xfId="8476" xr:uid="{0ADF4A4B-AEFD-40B5-B1E3-C4397CF1202F}"/>
    <cellStyle name="Currency 2 3 2 3 2 6 2" xfId="23887" xr:uid="{10DD7B1A-3E61-4061-AC57-6A96EFB85158}"/>
    <cellStyle name="Currency 2 3 2 3 2 6 2 2" xfId="54711" xr:uid="{9768F29B-925E-4E81-86BD-6F6A1414AE05}"/>
    <cellStyle name="Currency 2 3 2 3 2 6 3" xfId="39301" xr:uid="{D63CE07C-AC72-4E66-B0FB-67804DFFB8FA}"/>
    <cellStyle name="Currency 2 3 2 3 2 7" xfId="16078" xr:uid="{74EFD32C-FE14-4DFA-9868-C73D402D51E8}"/>
    <cellStyle name="Currency 2 3 2 3 2 7 2" xfId="46902" xr:uid="{318ED778-2DD7-4869-9B26-A67B7944C68A}"/>
    <cellStyle name="Currency 2 3 2 3 2 8" xfId="31492" xr:uid="{1ECC1336-3046-49F7-B55C-E193DFB517AF}"/>
    <cellStyle name="Currency 2 3 2 3 3" xfId="456" xr:uid="{8DD61D7E-8C27-4E7C-B32A-07864CEE3778}"/>
    <cellStyle name="Currency 2 3 2 3 3 2" xfId="1089" xr:uid="{5503CDF2-597E-4287-9574-5A5C20AEFE49}"/>
    <cellStyle name="Currency 2 3 2 3 3 2 2" xfId="2988" xr:uid="{C89AD5E1-BE51-4033-A190-1D329D156DDA}"/>
    <cellStyle name="Currency 2 3 2 3 3 2 2 2" xfId="6791" xr:uid="{7378DA00-6189-46A2-A23E-81604B4C89AF}"/>
    <cellStyle name="Currency 2 3 2 3 3 2 2 2 2" xfId="14602" xr:uid="{959F30A8-E646-4C2B-974D-07BFA058F91D}"/>
    <cellStyle name="Currency 2 3 2 3 3 2 2 2 2 2" xfId="30013" xr:uid="{4553E1EE-1027-4273-B0E0-497255DF8490}"/>
    <cellStyle name="Currency 2 3 2 3 3 2 2 2 2 2 2" xfId="60837" xr:uid="{F9BD2556-17AF-498D-9B31-8292BED87540}"/>
    <cellStyle name="Currency 2 3 2 3 3 2 2 2 2 3" xfId="45427" xr:uid="{723A408C-2C9F-4DCE-86CA-29BFBF348697}"/>
    <cellStyle name="Currency 2 3 2 3 3 2 2 2 3" xfId="22204" xr:uid="{14C85A92-6EB7-4A65-A848-91962E320208}"/>
    <cellStyle name="Currency 2 3 2 3 3 2 2 2 3 2" xfId="53028" xr:uid="{ACF8849E-3106-4AEA-992A-E567D5C82AF6}"/>
    <cellStyle name="Currency 2 3 2 3 3 2 2 2 4" xfId="37618" xr:uid="{65ECF95A-831D-405F-9FAB-D54AFFB0FA4B}"/>
    <cellStyle name="Currency 2 3 2 3 3 2 2 3" xfId="10799" xr:uid="{82715F4D-9017-4422-8383-C418287FC8E3}"/>
    <cellStyle name="Currency 2 3 2 3 3 2 2 3 2" xfId="26210" xr:uid="{796FE859-107B-42C4-B5EC-C0AD906D757E}"/>
    <cellStyle name="Currency 2 3 2 3 3 2 2 3 2 2" xfId="57034" xr:uid="{6330703F-F1F1-41A6-98C4-D334EA1D3B2F}"/>
    <cellStyle name="Currency 2 3 2 3 3 2 2 3 3" xfId="41624" xr:uid="{4927FE9E-E8BE-4C55-A6FD-E1352E06D64C}"/>
    <cellStyle name="Currency 2 3 2 3 3 2 2 4" xfId="18401" xr:uid="{E199F62A-72AE-4689-ADC0-2EA298FAAE89}"/>
    <cellStyle name="Currency 2 3 2 3 3 2 2 4 2" xfId="49225" xr:uid="{FCFBF944-14DD-406D-B070-2A7AA37D0B81}"/>
    <cellStyle name="Currency 2 3 2 3 3 2 2 5" xfId="33815" xr:uid="{5C2358DA-5EC1-417B-9BD7-0BB2D3B1555D}"/>
    <cellStyle name="Currency 2 3 2 3 3 2 3" xfId="4892" xr:uid="{38ED5683-1869-4445-8CB1-05560F47FECF}"/>
    <cellStyle name="Currency 2 3 2 3 3 2 3 2" xfId="12703" xr:uid="{E23625B0-BB0D-4751-9C55-989C88C1D4E3}"/>
    <cellStyle name="Currency 2 3 2 3 3 2 3 2 2" xfId="28114" xr:uid="{823F4789-D81D-4C9C-9F93-1CBAA4F99042}"/>
    <cellStyle name="Currency 2 3 2 3 3 2 3 2 2 2" xfId="58938" xr:uid="{29A892DA-54C0-4354-8DC2-FFAD55520716}"/>
    <cellStyle name="Currency 2 3 2 3 3 2 3 2 3" xfId="43528" xr:uid="{79BD1464-F64F-4F5C-821E-43C96BA8C5B1}"/>
    <cellStyle name="Currency 2 3 2 3 3 2 3 3" xfId="20305" xr:uid="{391014D5-4514-49EE-ACC0-9770C1D18746}"/>
    <cellStyle name="Currency 2 3 2 3 3 2 3 3 2" xfId="51129" xr:uid="{B089AC44-9641-4C52-A47D-6E9967FED5FC}"/>
    <cellStyle name="Currency 2 3 2 3 3 2 3 4" xfId="35719" xr:uid="{19F815A6-36B9-44F5-BDA3-724BB6E2B9E1}"/>
    <cellStyle name="Currency 2 3 2 3 3 2 4" xfId="8900" xr:uid="{7021A6B2-25F5-4C3B-9ABC-12A7AC8FFEF1}"/>
    <cellStyle name="Currency 2 3 2 3 3 2 4 2" xfId="24311" xr:uid="{35256B30-0249-410D-8596-D82129AF98B7}"/>
    <cellStyle name="Currency 2 3 2 3 3 2 4 2 2" xfId="55135" xr:uid="{AA8EBFFC-CFEC-4351-B348-7217AB1315C2}"/>
    <cellStyle name="Currency 2 3 2 3 3 2 4 3" xfId="39725" xr:uid="{5D961557-DA9F-4BE9-8641-B4C0FFB67552}"/>
    <cellStyle name="Currency 2 3 2 3 3 2 5" xfId="16502" xr:uid="{8FB0E2CC-147C-450A-BEB9-526A1AC52BA5}"/>
    <cellStyle name="Currency 2 3 2 3 3 2 5 2" xfId="47326" xr:uid="{0F89E4CC-D9A3-4D96-9FE3-7876293F39F6}"/>
    <cellStyle name="Currency 2 3 2 3 3 2 6" xfId="31916" xr:uid="{5ED4343E-AED9-4F2E-81F5-BA47C73B051A}"/>
    <cellStyle name="Currency 2 3 2 3 3 3" xfId="1722" xr:uid="{10460608-CD59-4FF4-AC1F-B3CA88536B11}"/>
    <cellStyle name="Currency 2 3 2 3 3 3 2" xfId="3621" xr:uid="{35C92398-C8FE-4163-8587-D320F33354A7}"/>
    <cellStyle name="Currency 2 3 2 3 3 3 2 2" xfId="7424" xr:uid="{656C590E-36F9-4DC9-BC2C-AD0029F59DEB}"/>
    <cellStyle name="Currency 2 3 2 3 3 3 2 2 2" xfId="15235" xr:uid="{79F4C25D-6C93-40EE-B1AB-6C94AC1DB60A}"/>
    <cellStyle name="Currency 2 3 2 3 3 3 2 2 2 2" xfId="30646" xr:uid="{06552E6B-C589-42F2-B1BB-6A87F8448742}"/>
    <cellStyle name="Currency 2 3 2 3 3 3 2 2 2 2 2" xfId="61470" xr:uid="{C312F110-F5C7-45AE-826A-EA3A967A35EB}"/>
    <cellStyle name="Currency 2 3 2 3 3 3 2 2 2 3" xfId="46060" xr:uid="{A7D9C469-B210-4559-8C45-BD8C27ACCC89}"/>
    <cellStyle name="Currency 2 3 2 3 3 3 2 2 3" xfId="22837" xr:uid="{2DB3351F-36C5-4463-8BCE-009875C5BA47}"/>
    <cellStyle name="Currency 2 3 2 3 3 3 2 2 3 2" xfId="53661" xr:uid="{3E00093A-BC85-4314-9680-C605E7DB60C0}"/>
    <cellStyle name="Currency 2 3 2 3 3 3 2 2 4" xfId="38251" xr:uid="{6BEEEE12-C5E3-4EA4-9E99-FB1BB3994052}"/>
    <cellStyle name="Currency 2 3 2 3 3 3 2 3" xfId="11432" xr:uid="{2BC14642-F195-432E-AD39-84F203A2D938}"/>
    <cellStyle name="Currency 2 3 2 3 3 3 2 3 2" xfId="26843" xr:uid="{5F54BA52-11DA-4DEC-A4AE-46A3FE6DB97F}"/>
    <cellStyle name="Currency 2 3 2 3 3 3 2 3 2 2" xfId="57667" xr:uid="{357B8A30-1416-4BDE-BF1E-ACD9BDC4C67A}"/>
    <cellStyle name="Currency 2 3 2 3 3 3 2 3 3" xfId="42257" xr:uid="{114C9807-366F-48E2-8670-84BCD8B782EB}"/>
    <cellStyle name="Currency 2 3 2 3 3 3 2 4" xfId="19034" xr:uid="{2E2C416B-42D4-43E8-8E64-5AE59696EC99}"/>
    <cellStyle name="Currency 2 3 2 3 3 3 2 4 2" xfId="49858" xr:uid="{DD0F0398-7278-4C73-BF48-337AC774BC46}"/>
    <cellStyle name="Currency 2 3 2 3 3 3 2 5" xfId="34448" xr:uid="{EFE8ADC1-2BFE-44DC-B99E-B19AE324AD3E}"/>
    <cellStyle name="Currency 2 3 2 3 3 3 3" xfId="5525" xr:uid="{17E617E9-ACEF-45FF-8FFE-D7C5418319AC}"/>
    <cellStyle name="Currency 2 3 2 3 3 3 3 2" xfId="13336" xr:uid="{109751C7-56F2-4AFD-B813-9083C10CB968}"/>
    <cellStyle name="Currency 2 3 2 3 3 3 3 2 2" xfId="28747" xr:uid="{42105BE0-ED6C-44CF-B6AB-AFACC97233FF}"/>
    <cellStyle name="Currency 2 3 2 3 3 3 3 2 2 2" xfId="59571" xr:uid="{15D616A4-5CE7-4967-BA54-024F69343403}"/>
    <cellStyle name="Currency 2 3 2 3 3 3 3 2 3" xfId="44161" xr:uid="{DAEF0C0F-FC37-4C0D-BD12-679DACE859B9}"/>
    <cellStyle name="Currency 2 3 2 3 3 3 3 3" xfId="20938" xr:uid="{D5165FC5-CD99-4B94-BCEE-8823595FD5A9}"/>
    <cellStyle name="Currency 2 3 2 3 3 3 3 3 2" xfId="51762" xr:uid="{B7D38A7E-F62A-4C51-A918-2BBFE00B31D9}"/>
    <cellStyle name="Currency 2 3 2 3 3 3 3 4" xfId="36352" xr:uid="{BFBCDB25-2129-4EDD-893E-A1710374042B}"/>
    <cellStyle name="Currency 2 3 2 3 3 3 4" xfId="9533" xr:uid="{4EC41C95-DB40-40A4-806A-568154C53614}"/>
    <cellStyle name="Currency 2 3 2 3 3 3 4 2" xfId="24944" xr:uid="{94624437-6CCF-4183-B918-B9CC6E89D133}"/>
    <cellStyle name="Currency 2 3 2 3 3 3 4 2 2" xfId="55768" xr:uid="{9FE6BBCA-D5EC-4F90-A35A-AF254680F840}"/>
    <cellStyle name="Currency 2 3 2 3 3 3 4 3" xfId="40358" xr:uid="{2A284704-CBFD-4BDE-8EA5-F97C963DF227}"/>
    <cellStyle name="Currency 2 3 2 3 3 3 5" xfId="17135" xr:uid="{2ED5FE08-3CC2-4FE5-908F-37F8E1B7D589}"/>
    <cellStyle name="Currency 2 3 2 3 3 3 5 2" xfId="47959" xr:uid="{E6C39F61-1C25-4A3D-A712-5936DBF7705C}"/>
    <cellStyle name="Currency 2 3 2 3 3 3 6" xfId="32549" xr:uid="{2F982001-F8EB-4091-ACAC-D221D769D1BE}"/>
    <cellStyle name="Currency 2 3 2 3 3 4" xfId="2355" xr:uid="{C7D74A89-C730-4E41-836B-D332EB1AC27B}"/>
    <cellStyle name="Currency 2 3 2 3 3 4 2" xfId="6158" xr:uid="{B475CF59-E44A-47A3-BDC5-3DAAE205C954}"/>
    <cellStyle name="Currency 2 3 2 3 3 4 2 2" xfId="13969" xr:uid="{D92A6FD0-1F0F-4B9F-8F61-E3DF31143807}"/>
    <cellStyle name="Currency 2 3 2 3 3 4 2 2 2" xfId="29380" xr:uid="{499E9C35-7631-4DDB-958B-77442FC672DB}"/>
    <cellStyle name="Currency 2 3 2 3 3 4 2 2 2 2" xfId="60204" xr:uid="{91A87074-EABA-45A2-83A9-6A89F00EEE44}"/>
    <cellStyle name="Currency 2 3 2 3 3 4 2 2 3" xfId="44794" xr:uid="{965DB7C9-B269-463C-9956-CFE741794FB0}"/>
    <cellStyle name="Currency 2 3 2 3 3 4 2 3" xfId="21571" xr:uid="{7024F940-9A66-475A-9D90-829AA5161959}"/>
    <cellStyle name="Currency 2 3 2 3 3 4 2 3 2" xfId="52395" xr:uid="{BA3BAFAC-C230-4DE0-BAEC-2DB7FF3A56E3}"/>
    <cellStyle name="Currency 2 3 2 3 3 4 2 4" xfId="36985" xr:uid="{DF3DA453-2420-4564-83CB-72184888337B}"/>
    <cellStyle name="Currency 2 3 2 3 3 4 3" xfId="10166" xr:uid="{5B480B91-E5EA-43A6-B61D-F20541153EC4}"/>
    <cellStyle name="Currency 2 3 2 3 3 4 3 2" xfId="25577" xr:uid="{2361AE8A-C49B-4364-8C7E-614C8115B8A5}"/>
    <cellStyle name="Currency 2 3 2 3 3 4 3 2 2" xfId="56401" xr:uid="{53DF6147-527C-4B13-8552-D4AE51FDBED7}"/>
    <cellStyle name="Currency 2 3 2 3 3 4 3 3" xfId="40991" xr:uid="{7AA44FD5-4150-4DD1-9079-AE2596F66375}"/>
    <cellStyle name="Currency 2 3 2 3 3 4 4" xfId="17768" xr:uid="{CD1E27B0-C093-4833-883C-B8B51E2A0DD5}"/>
    <cellStyle name="Currency 2 3 2 3 3 4 4 2" xfId="48592" xr:uid="{C12E4588-7C67-48F1-B90C-7339208681A4}"/>
    <cellStyle name="Currency 2 3 2 3 3 4 5" xfId="33182" xr:uid="{3AE840AF-212E-4B42-8919-86F73B5A662C}"/>
    <cellStyle name="Currency 2 3 2 3 3 5" xfId="4259" xr:uid="{1FF1535D-3EA0-486C-A366-965BABC9C514}"/>
    <cellStyle name="Currency 2 3 2 3 3 5 2" xfId="12070" xr:uid="{EB68B91D-EE0F-4C59-8C00-13005505063A}"/>
    <cellStyle name="Currency 2 3 2 3 3 5 2 2" xfId="27481" xr:uid="{F8B43B73-49F1-4738-A1A9-80C3B5AFDCB6}"/>
    <cellStyle name="Currency 2 3 2 3 3 5 2 2 2" xfId="58305" xr:uid="{2BF9D5E3-C365-459C-B7AF-9B75670468E5}"/>
    <cellStyle name="Currency 2 3 2 3 3 5 2 3" xfId="42895" xr:uid="{81F9F113-EC5D-4DD5-ABEF-45252E8C7A3C}"/>
    <cellStyle name="Currency 2 3 2 3 3 5 3" xfId="19672" xr:uid="{34789633-2E50-446E-9FD6-944A08F7F01B}"/>
    <cellStyle name="Currency 2 3 2 3 3 5 3 2" xfId="50496" xr:uid="{52A59721-8DE8-4893-B86F-2DD660F5BD43}"/>
    <cellStyle name="Currency 2 3 2 3 3 5 4" xfId="35086" xr:uid="{C63CA216-B7A7-42A8-B35D-1111E918704C}"/>
    <cellStyle name="Currency 2 3 2 3 3 6" xfId="8267" xr:uid="{B41FA5BB-F022-4E3F-95B3-E26C1AFD35A7}"/>
    <cellStyle name="Currency 2 3 2 3 3 6 2" xfId="23678" xr:uid="{B5CBD088-1E51-4686-B0D6-1CB92359DBD5}"/>
    <cellStyle name="Currency 2 3 2 3 3 6 2 2" xfId="54502" xr:uid="{12EB0F8D-24DA-48DB-B9D9-F611ED68F3EE}"/>
    <cellStyle name="Currency 2 3 2 3 3 6 3" xfId="39092" xr:uid="{D39F325C-DD19-4628-B271-F1951AC4BEEC}"/>
    <cellStyle name="Currency 2 3 2 3 3 7" xfId="15869" xr:uid="{11E6E906-405D-4B1D-B399-77670BD88833}"/>
    <cellStyle name="Currency 2 3 2 3 3 7 2" xfId="46693" xr:uid="{88315139-8500-4B0A-97B2-B9701C356419}"/>
    <cellStyle name="Currency 2 3 2 3 3 8" xfId="31283" xr:uid="{F5F9E2CF-D663-4018-A8A1-8AC175ACC4DB}"/>
    <cellStyle name="Currency 2 3 2 3 4" xfId="876" xr:uid="{FC8692B6-E16A-43C1-A0A4-AED92CD3761E}"/>
    <cellStyle name="Currency 2 3 2 3 4 2" xfId="2775" xr:uid="{3B0A7449-F444-437E-BC19-DA3E032034FF}"/>
    <cellStyle name="Currency 2 3 2 3 4 2 2" xfId="6578" xr:uid="{0A7EC4BB-427F-4055-99C9-20CAADF148D5}"/>
    <cellStyle name="Currency 2 3 2 3 4 2 2 2" xfId="14389" xr:uid="{22BBA82E-5091-430C-8005-CC807E7569CF}"/>
    <cellStyle name="Currency 2 3 2 3 4 2 2 2 2" xfId="29800" xr:uid="{0297A401-08FA-4BFC-98D9-89369F5EA96F}"/>
    <cellStyle name="Currency 2 3 2 3 4 2 2 2 2 2" xfId="60624" xr:uid="{C1258A94-6D0F-43E9-88BB-61FF0720E33C}"/>
    <cellStyle name="Currency 2 3 2 3 4 2 2 2 3" xfId="45214" xr:uid="{03509B59-745C-45C7-8D7E-BB14B24427B3}"/>
    <cellStyle name="Currency 2 3 2 3 4 2 2 3" xfId="21991" xr:uid="{A470E9C1-79DE-4C9A-A870-FF034EFEE8E7}"/>
    <cellStyle name="Currency 2 3 2 3 4 2 2 3 2" xfId="52815" xr:uid="{1DE9C734-DA6F-4C6F-9918-FA3A15A65DCB}"/>
    <cellStyle name="Currency 2 3 2 3 4 2 2 4" xfId="37405" xr:uid="{4F8DB793-7B1C-45BC-8AAE-071B3638D00B}"/>
    <cellStyle name="Currency 2 3 2 3 4 2 3" xfId="10586" xr:uid="{5DD8B691-931E-47B5-9B17-BD61ECAE95FA}"/>
    <cellStyle name="Currency 2 3 2 3 4 2 3 2" xfId="25997" xr:uid="{5314E2FA-AE5D-4D9C-81E7-7D9B8BF847DB}"/>
    <cellStyle name="Currency 2 3 2 3 4 2 3 2 2" xfId="56821" xr:uid="{59686F3A-724E-4D8F-8D3C-30DF16F25039}"/>
    <cellStyle name="Currency 2 3 2 3 4 2 3 3" xfId="41411" xr:uid="{822F88A7-BBC5-4DE8-9CF0-F7ED3844CBAB}"/>
    <cellStyle name="Currency 2 3 2 3 4 2 4" xfId="18188" xr:uid="{848EE50F-A619-488D-B38E-E15722E4679B}"/>
    <cellStyle name="Currency 2 3 2 3 4 2 4 2" xfId="49012" xr:uid="{BBF07072-8F12-4092-BC47-E0493C603E9E}"/>
    <cellStyle name="Currency 2 3 2 3 4 2 5" xfId="33602" xr:uid="{856EB91F-60D7-45A4-8B79-FA6EEC8ED32A}"/>
    <cellStyle name="Currency 2 3 2 3 4 3" xfId="4679" xr:uid="{33D0335E-9A5B-4AFA-A370-DCB0A4A05387}"/>
    <cellStyle name="Currency 2 3 2 3 4 3 2" xfId="12490" xr:uid="{BE915CEA-78C0-49AF-ABF4-1FBE28C9B591}"/>
    <cellStyle name="Currency 2 3 2 3 4 3 2 2" xfId="27901" xr:uid="{9BD045C6-8C78-4C86-9696-C04ED2261A12}"/>
    <cellStyle name="Currency 2 3 2 3 4 3 2 2 2" xfId="58725" xr:uid="{685433E2-A45F-4AAE-99A6-4B1621586C89}"/>
    <cellStyle name="Currency 2 3 2 3 4 3 2 3" xfId="43315" xr:uid="{C3207AFE-4DFC-4435-95BF-0B5D4667D327}"/>
    <cellStyle name="Currency 2 3 2 3 4 3 3" xfId="20092" xr:uid="{3BDC6C8F-B462-4292-A31E-649046A65E0D}"/>
    <cellStyle name="Currency 2 3 2 3 4 3 3 2" xfId="50916" xr:uid="{CE5F4070-35CB-49C7-B53A-D805FCA4BB57}"/>
    <cellStyle name="Currency 2 3 2 3 4 3 4" xfId="35506" xr:uid="{76E568DE-6922-4FBD-A156-CDA2CA477F06}"/>
    <cellStyle name="Currency 2 3 2 3 4 4" xfId="8687" xr:uid="{A5B74568-753E-4BC3-AC3C-08D776A7CC4C}"/>
    <cellStyle name="Currency 2 3 2 3 4 4 2" xfId="24098" xr:uid="{8D94B2CA-CBE6-43D8-B36D-6BBE274675BD}"/>
    <cellStyle name="Currency 2 3 2 3 4 4 2 2" xfId="54922" xr:uid="{3B3E4848-1D90-4989-A38F-E67FE135EA88}"/>
    <cellStyle name="Currency 2 3 2 3 4 4 3" xfId="39512" xr:uid="{30387784-7F2E-49FC-B020-D35582CA9924}"/>
    <cellStyle name="Currency 2 3 2 3 4 5" xfId="16289" xr:uid="{4B53E768-27EC-46B6-B53C-9BC2C6A8A752}"/>
    <cellStyle name="Currency 2 3 2 3 4 5 2" xfId="47113" xr:uid="{9C9BD8B4-19E2-4F0B-9127-B84E519331CD}"/>
    <cellStyle name="Currency 2 3 2 3 4 6" xfId="31703" xr:uid="{BD98DFC6-A46E-4592-BC3F-22CDEF79B1FF}"/>
    <cellStyle name="Currency 2 3 2 3 5" xfId="1509" xr:uid="{73565D7E-A498-46E8-9A33-A3162691A393}"/>
    <cellStyle name="Currency 2 3 2 3 5 2" xfId="3408" xr:uid="{06B1A8D1-4561-49FB-A6BB-D2E7A31CF8B2}"/>
    <cellStyle name="Currency 2 3 2 3 5 2 2" xfId="7211" xr:uid="{29453836-7B4C-41A4-B6DB-090410386DBE}"/>
    <cellStyle name="Currency 2 3 2 3 5 2 2 2" xfId="15022" xr:uid="{FCC11187-8137-466E-BD24-37E87B811FEA}"/>
    <cellStyle name="Currency 2 3 2 3 5 2 2 2 2" xfId="30433" xr:uid="{A7C7661E-58B3-4405-A2B8-368046C36491}"/>
    <cellStyle name="Currency 2 3 2 3 5 2 2 2 2 2" xfId="61257" xr:uid="{57D7E815-0D18-4324-B57B-BD07B89C75E6}"/>
    <cellStyle name="Currency 2 3 2 3 5 2 2 2 3" xfId="45847" xr:uid="{7F3B5037-F1AC-4160-87DD-E42B17309AC1}"/>
    <cellStyle name="Currency 2 3 2 3 5 2 2 3" xfId="22624" xr:uid="{8FDC8054-CE9E-4598-B05D-386789D56E2F}"/>
    <cellStyle name="Currency 2 3 2 3 5 2 2 3 2" xfId="53448" xr:uid="{36BE6233-4EA5-4270-A251-187A2BABF464}"/>
    <cellStyle name="Currency 2 3 2 3 5 2 2 4" xfId="38038" xr:uid="{43828780-0B0B-438A-8C83-1D84A6B48C19}"/>
    <cellStyle name="Currency 2 3 2 3 5 2 3" xfId="11219" xr:uid="{7A22F5E1-D433-4A3A-97ED-933CD7F98927}"/>
    <cellStyle name="Currency 2 3 2 3 5 2 3 2" xfId="26630" xr:uid="{BC5F1FC8-886E-4C32-944E-48757A816F6F}"/>
    <cellStyle name="Currency 2 3 2 3 5 2 3 2 2" xfId="57454" xr:uid="{F6CB9570-5AE9-42EF-B5C4-7417CA74614C}"/>
    <cellStyle name="Currency 2 3 2 3 5 2 3 3" xfId="42044" xr:uid="{3EB4B8C8-4BAD-42A1-B11B-AE3C5474B569}"/>
    <cellStyle name="Currency 2 3 2 3 5 2 4" xfId="18821" xr:uid="{420D0F37-8BAB-4543-8F6B-816EF7BC1BDC}"/>
    <cellStyle name="Currency 2 3 2 3 5 2 4 2" xfId="49645" xr:uid="{E223D103-1415-4C19-98C5-783D80F71866}"/>
    <cellStyle name="Currency 2 3 2 3 5 2 5" xfId="34235" xr:uid="{96D5A69D-FC68-4545-A41F-4AAE5A1B94E3}"/>
    <cellStyle name="Currency 2 3 2 3 5 3" xfId="5312" xr:uid="{172F0F77-FAD3-46CD-848B-AA621AC77786}"/>
    <cellStyle name="Currency 2 3 2 3 5 3 2" xfId="13123" xr:uid="{68D0052A-7C2C-4140-A6E8-EFF6B1284B6C}"/>
    <cellStyle name="Currency 2 3 2 3 5 3 2 2" xfId="28534" xr:uid="{17D76E0E-4616-480B-8123-81AD182107F9}"/>
    <cellStyle name="Currency 2 3 2 3 5 3 2 2 2" xfId="59358" xr:uid="{019D6B99-7CA0-46F5-A494-E6B9FA5E9FB6}"/>
    <cellStyle name="Currency 2 3 2 3 5 3 2 3" xfId="43948" xr:uid="{B8885888-F7DF-4531-B292-E96DA470531A}"/>
    <cellStyle name="Currency 2 3 2 3 5 3 3" xfId="20725" xr:uid="{18890751-CFBD-4B37-A164-EC0DCD2DD7D8}"/>
    <cellStyle name="Currency 2 3 2 3 5 3 3 2" xfId="51549" xr:uid="{249167AC-0784-4797-BA6B-94CF7626F965}"/>
    <cellStyle name="Currency 2 3 2 3 5 3 4" xfId="36139" xr:uid="{7CA5D47F-834A-4A77-8482-E621E1D58715}"/>
    <cellStyle name="Currency 2 3 2 3 5 4" xfId="9320" xr:uid="{156CC8DB-A74F-4044-8C8C-C6F81F892560}"/>
    <cellStyle name="Currency 2 3 2 3 5 4 2" xfId="24731" xr:uid="{3DF954CC-231F-4C9C-B413-902AF60BE5FE}"/>
    <cellStyle name="Currency 2 3 2 3 5 4 2 2" xfId="55555" xr:uid="{D3DB244E-DBDE-4FF9-8763-A5B81425384A}"/>
    <cellStyle name="Currency 2 3 2 3 5 4 3" xfId="40145" xr:uid="{6E2EF8A2-DB05-41CF-8413-51306531D5E1}"/>
    <cellStyle name="Currency 2 3 2 3 5 5" xfId="16922" xr:uid="{B2B34D09-CCEB-49E8-825C-2785C03025FE}"/>
    <cellStyle name="Currency 2 3 2 3 5 5 2" xfId="47746" xr:uid="{966D6B5D-4D40-4993-B69B-3ABE0A9E6F86}"/>
    <cellStyle name="Currency 2 3 2 3 5 6" xfId="32336" xr:uid="{3F7F75FD-A9EC-4963-BDDE-6B7E383C5EE6}"/>
    <cellStyle name="Currency 2 3 2 3 6" xfId="2142" xr:uid="{347AF654-0A43-4811-8282-79AF2BD8D785}"/>
    <cellStyle name="Currency 2 3 2 3 6 2" xfId="5945" xr:uid="{E68018F5-E017-4E55-9CBF-16512A62BEA2}"/>
    <cellStyle name="Currency 2 3 2 3 6 2 2" xfId="13756" xr:uid="{FA9B090C-EDE0-4E0E-A2AA-5E6F44C467C2}"/>
    <cellStyle name="Currency 2 3 2 3 6 2 2 2" xfId="29167" xr:uid="{D8E0796C-A329-4B8B-A995-9FD9FCDD0A81}"/>
    <cellStyle name="Currency 2 3 2 3 6 2 2 2 2" xfId="59991" xr:uid="{CD9483BB-5502-4CFD-B21C-BFA699206307}"/>
    <cellStyle name="Currency 2 3 2 3 6 2 2 3" xfId="44581" xr:uid="{076E1D9D-5630-4956-BBB3-C9AF40F89102}"/>
    <cellStyle name="Currency 2 3 2 3 6 2 3" xfId="21358" xr:uid="{9EB3E3FE-B299-44B5-B367-C40B88596227}"/>
    <cellStyle name="Currency 2 3 2 3 6 2 3 2" xfId="52182" xr:uid="{961C13F1-C782-4D46-AE01-8060644C24E8}"/>
    <cellStyle name="Currency 2 3 2 3 6 2 4" xfId="36772" xr:uid="{5DDF3D46-140F-4CA4-A2BF-9D1D48214C84}"/>
    <cellStyle name="Currency 2 3 2 3 6 3" xfId="9953" xr:uid="{AF951AE2-1952-4A23-980B-4E4F1903CAFD}"/>
    <cellStyle name="Currency 2 3 2 3 6 3 2" xfId="25364" xr:uid="{4B23FA5B-3965-4B97-B6D6-2B48CA0A77D0}"/>
    <cellStyle name="Currency 2 3 2 3 6 3 2 2" xfId="56188" xr:uid="{4093AA16-2596-4BD2-B45F-7D4CB7BA1C2F}"/>
    <cellStyle name="Currency 2 3 2 3 6 3 3" xfId="40778" xr:uid="{9B7672FA-DC68-462E-B5C9-4225484010F9}"/>
    <cellStyle name="Currency 2 3 2 3 6 4" xfId="17555" xr:uid="{3E5A97A6-DE9A-432D-9414-5E9C1E9867F0}"/>
    <cellStyle name="Currency 2 3 2 3 6 4 2" xfId="48379" xr:uid="{1753D9D9-5BCA-41B1-BD79-2D728DE48530}"/>
    <cellStyle name="Currency 2 3 2 3 6 5" xfId="32969" xr:uid="{F10DD26A-81F6-499F-B58B-48BD26F8E6AE}"/>
    <cellStyle name="Currency 2 3 2 3 7" xfId="4046" xr:uid="{37CA1528-B6B4-4AA5-9D35-677AD67097AC}"/>
    <cellStyle name="Currency 2 3 2 3 7 2" xfId="11857" xr:uid="{6DCFB6B1-993A-4690-9335-760FC60B0520}"/>
    <cellStyle name="Currency 2 3 2 3 7 2 2" xfId="27268" xr:uid="{66FA899E-8AEA-4553-9231-B283665DD47E}"/>
    <cellStyle name="Currency 2 3 2 3 7 2 2 2" xfId="58092" xr:uid="{D041C754-0F00-4258-8603-307CDD87013D}"/>
    <cellStyle name="Currency 2 3 2 3 7 2 3" xfId="42682" xr:uid="{8ECE6EAE-19E1-40B9-B9CC-82A23ADD668A}"/>
    <cellStyle name="Currency 2 3 2 3 7 3" xfId="19459" xr:uid="{436B4C1A-B6D1-484A-92F6-EEF190108B4B}"/>
    <cellStyle name="Currency 2 3 2 3 7 3 2" xfId="50283" xr:uid="{78D51A63-A5EF-4164-874F-38F42CE42DCA}"/>
    <cellStyle name="Currency 2 3 2 3 7 4" xfId="34873" xr:uid="{6587759D-1309-406A-9898-9C4B67FDE0A0}"/>
    <cellStyle name="Currency 2 3 2 3 8" xfId="8054" xr:uid="{3B1F6605-6E0F-458A-8A12-48A6A8875C9D}"/>
    <cellStyle name="Currency 2 3 2 3 8 2" xfId="23465" xr:uid="{BC43ED4B-0319-4A7E-9E32-FE1DF59B038F}"/>
    <cellStyle name="Currency 2 3 2 3 8 2 2" xfId="54289" xr:uid="{90E0F226-5826-4444-A86C-605CBED651DB}"/>
    <cellStyle name="Currency 2 3 2 3 8 3" xfId="38879" xr:uid="{AFAB4954-2584-4262-819E-CD93D2218264}"/>
    <cellStyle name="Currency 2 3 2 3 9" xfId="7845" xr:uid="{CA75D36E-8BD6-4D04-89E4-D95817165311}"/>
    <cellStyle name="Currency 2 3 2 3 9 2" xfId="23256" xr:uid="{780E53A0-EB2A-4A5B-A269-FADC185B9F3B}"/>
    <cellStyle name="Currency 2 3 2 3 9 2 2" xfId="54080" xr:uid="{CFE4A38C-2584-4797-B14C-40E75FBD6D5C}"/>
    <cellStyle name="Currency 2 3 2 3 9 3" xfId="38670" xr:uid="{DFB95857-BF9A-4049-B72B-56413F2B89B6}"/>
    <cellStyle name="Currency 2 3 2 4" xfId="162" xr:uid="{40694299-5EF8-490F-A414-BF6B7E08BE5C}"/>
    <cellStyle name="Currency 2 3 2 4 10" xfId="15576" xr:uid="{FAF93A7D-1994-4D86-BB7E-45B82A9235DB}"/>
    <cellStyle name="Currency 2 3 2 4 10 2" xfId="46400" xr:uid="{C5EE7220-006A-4BF6-875E-9DDB5B47E64C}"/>
    <cellStyle name="Currency 2 3 2 4 11" xfId="30990" xr:uid="{51BA63C5-6C06-478F-A500-33347DD03F9D}"/>
    <cellStyle name="Currency 2 3 2 4 2" xfId="585" xr:uid="{11166B23-2879-43F3-AF6D-833ECD0A7898}"/>
    <cellStyle name="Currency 2 3 2 4 2 2" xfId="1218" xr:uid="{26DAF11D-01AF-421F-BFE3-0F32FE9A7EA6}"/>
    <cellStyle name="Currency 2 3 2 4 2 2 2" xfId="3117" xr:uid="{F2593F57-FDCF-48FC-BA19-FF31FAFC959D}"/>
    <cellStyle name="Currency 2 3 2 4 2 2 2 2" xfId="6920" xr:uid="{52E522FD-E225-4257-A0B3-59628D329CAD}"/>
    <cellStyle name="Currency 2 3 2 4 2 2 2 2 2" xfId="14731" xr:uid="{A0BB143E-17ED-45A4-9065-A4F413FCFA3C}"/>
    <cellStyle name="Currency 2 3 2 4 2 2 2 2 2 2" xfId="30142" xr:uid="{57C99AFA-7DAB-42CE-85C0-78926FDBB10D}"/>
    <cellStyle name="Currency 2 3 2 4 2 2 2 2 2 2 2" xfId="60966" xr:uid="{9F818B6B-FB7B-4683-8AAB-0F8284DDE6DD}"/>
    <cellStyle name="Currency 2 3 2 4 2 2 2 2 2 3" xfId="45556" xr:uid="{A30D1271-3FE8-4A79-8F19-50E4DFE96A95}"/>
    <cellStyle name="Currency 2 3 2 4 2 2 2 2 3" xfId="22333" xr:uid="{A0ABC1AF-DC1C-47C4-B882-808FB0D7BECD}"/>
    <cellStyle name="Currency 2 3 2 4 2 2 2 2 3 2" xfId="53157" xr:uid="{52C36F52-4DC0-40FC-B3B4-2B464016EE93}"/>
    <cellStyle name="Currency 2 3 2 4 2 2 2 2 4" xfId="37747" xr:uid="{89F8F357-4E57-46AD-8B7B-4DA4A5A0D3CF}"/>
    <cellStyle name="Currency 2 3 2 4 2 2 2 3" xfId="10928" xr:uid="{6320E760-6D9E-4B3A-A556-1EF0A6895A57}"/>
    <cellStyle name="Currency 2 3 2 4 2 2 2 3 2" xfId="26339" xr:uid="{422A4C25-F693-4570-8AF5-2358C931BE04}"/>
    <cellStyle name="Currency 2 3 2 4 2 2 2 3 2 2" xfId="57163" xr:uid="{880580ED-BC82-4881-85C6-B0B0DEFB0069}"/>
    <cellStyle name="Currency 2 3 2 4 2 2 2 3 3" xfId="41753" xr:uid="{0DE40B34-D34C-44E6-BFC3-591D36B70EC8}"/>
    <cellStyle name="Currency 2 3 2 4 2 2 2 4" xfId="18530" xr:uid="{94B59B6A-01E2-4E93-84E5-B2AEE491C502}"/>
    <cellStyle name="Currency 2 3 2 4 2 2 2 4 2" xfId="49354" xr:uid="{701DFCD1-510B-4A13-9D27-03EC3FAFAE6A}"/>
    <cellStyle name="Currency 2 3 2 4 2 2 2 5" xfId="33944" xr:uid="{A069602C-BC40-47B5-A028-100C13C2F04F}"/>
    <cellStyle name="Currency 2 3 2 4 2 2 3" xfId="5021" xr:uid="{3F84524B-7DDE-48E7-991A-F81CE8A2305B}"/>
    <cellStyle name="Currency 2 3 2 4 2 2 3 2" xfId="12832" xr:uid="{5B2141C7-B1EE-429C-BD65-9377631B13AD}"/>
    <cellStyle name="Currency 2 3 2 4 2 2 3 2 2" xfId="28243" xr:uid="{98E5CA80-E4D9-41D8-BA83-F1792018A2C7}"/>
    <cellStyle name="Currency 2 3 2 4 2 2 3 2 2 2" xfId="59067" xr:uid="{67832C20-0C82-4119-A87B-EA1F544E9EF3}"/>
    <cellStyle name="Currency 2 3 2 4 2 2 3 2 3" xfId="43657" xr:uid="{354E42F9-03FB-4ACC-A6E7-4621AF20BB38}"/>
    <cellStyle name="Currency 2 3 2 4 2 2 3 3" xfId="20434" xr:uid="{FE990832-CAE6-4349-A337-C23C91D52086}"/>
    <cellStyle name="Currency 2 3 2 4 2 2 3 3 2" xfId="51258" xr:uid="{6952D95F-0DEF-4AF3-A2CB-AC785F647AD8}"/>
    <cellStyle name="Currency 2 3 2 4 2 2 3 4" xfId="35848" xr:uid="{673CFAAD-3A2E-4C8F-9F59-E50881785912}"/>
    <cellStyle name="Currency 2 3 2 4 2 2 4" xfId="9029" xr:uid="{217591F0-3BD6-4999-8942-7A85D6A60DE7}"/>
    <cellStyle name="Currency 2 3 2 4 2 2 4 2" xfId="24440" xr:uid="{E3472721-E800-41CE-98FC-871B7ABF843F}"/>
    <cellStyle name="Currency 2 3 2 4 2 2 4 2 2" xfId="55264" xr:uid="{5C941060-9F0C-4519-A7F7-3A256227E049}"/>
    <cellStyle name="Currency 2 3 2 4 2 2 4 3" xfId="39854" xr:uid="{7F7E8727-B66C-49AD-A673-303D1FFCB732}"/>
    <cellStyle name="Currency 2 3 2 4 2 2 5" xfId="16631" xr:uid="{F4AC96F9-9E4D-422A-804A-39D84F89577A}"/>
    <cellStyle name="Currency 2 3 2 4 2 2 5 2" xfId="47455" xr:uid="{1F9E9A02-BD37-4733-9D4B-489F03FAF583}"/>
    <cellStyle name="Currency 2 3 2 4 2 2 6" xfId="32045" xr:uid="{EFFAC22B-0BE6-44BE-A0A1-828E7D1F1416}"/>
    <cellStyle name="Currency 2 3 2 4 2 3" xfId="1851" xr:uid="{2B6D5CBB-E58C-42F6-8A24-485E07277F5B}"/>
    <cellStyle name="Currency 2 3 2 4 2 3 2" xfId="3750" xr:uid="{614B8DE3-B00F-4186-A463-41B1DB472424}"/>
    <cellStyle name="Currency 2 3 2 4 2 3 2 2" xfId="7553" xr:uid="{C1BDA4BB-16CC-40FD-95E0-B198EEA3ECFA}"/>
    <cellStyle name="Currency 2 3 2 4 2 3 2 2 2" xfId="15364" xr:uid="{154B87E6-6A22-488A-91A4-D0B25CFB42D6}"/>
    <cellStyle name="Currency 2 3 2 4 2 3 2 2 2 2" xfId="30775" xr:uid="{B8A3B5D8-DF97-4C28-824A-FCB6AF306139}"/>
    <cellStyle name="Currency 2 3 2 4 2 3 2 2 2 2 2" xfId="61599" xr:uid="{A18095E9-5982-4FED-96EB-1C9E549BA8E9}"/>
    <cellStyle name="Currency 2 3 2 4 2 3 2 2 2 3" xfId="46189" xr:uid="{F1A99840-9677-44C7-93F8-7ABD49B57CD3}"/>
    <cellStyle name="Currency 2 3 2 4 2 3 2 2 3" xfId="22966" xr:uid="{C95A1B22-2BC7-47A5-ABF0-78BE3C8A7092}"/>
    <cellStyle name="Currency 2 3 2 4 2 3 2 2 3 2" xfId="53790" xr:uid="{DE9E98A6-A7A2-4AD6-9C2C-F3CADA41C9D1}"/>
    <cellStyle name="Currency 2 3 2 4 2 3 2 2 4" xfId="38380" xr:uid="{3D23CF00-277E-4788-9CE3-529D7321CB23}"/>
    <cellStyle name="Currency 2 3 2 4 2 3 2 3" xfId="11561" xr:uid="{E4977C81-A7D3-4340-8685-AAACBD199EF3}"/>
    <cellStyle name="Currency 2 3 2 4 2 3 2 3 2" xfId="26972" xr:uid="{145F5B1E-312F-4CFD-B96D-1CEFB72708DA}"/>
    <cellStyle name="Currency 2 3 2 4 2 3 2 3 2 2" xfId="57796" xr:uid="{C5F5ADA0-2CFC-42E3-ACF5-D671A203F098}"/>
    <cellStyle name="Currency 2 3 2 4 2 3 2 3 3" xfId="42386" xr:uid="{C6A3D433-E5C8-4FD5-B682-7DB6B38F19E7}"/>
    <cellStyle name="Currency 2 3 2 4 2 3 2 4" xfId="19163" xr:uid="{4230B7E1-4A65-4097-90DA-DD83F9CC57D8}"/>
    <cellStyle name="Currency 2 3 2 4 2 3 2 4 2" xfId="49987" xr:uid="{2D98805B-2175-47B8-A611-E92B6B2E54E2}"/>
    <cellStyle name="Currency 2 3 2 4 2 3 2 5" xfId="34577" xr:uid="{E74F82B5-7F6B-4865-AB9A-19E62DB45C01}"/>
    <cellStyle name="Currency 2 3 2 4 2 3 3" xfId="5654" xr:uid="{4EA42A0C-51E8-46E3-9D89-5A9ABA68E56B}"/>
    <cellStyle name="Currency 2 3 2 4 2 3 3 2" xfId="13465" xr:uid="{6F4F94D5-3C9A-421D-917A-A7D365D00326}"/>
    <cellStyle name="Currency 2 3 2 4 2 3 3 2 2" xfId="28876" xr:uid="{B06C483F-637D-489E-8A1C-71732F85A04F}"/>
    <cellStyle name="Currency 2 3 2 4 2 3 3 2 2 2" xfId="59700" xr:uid="{B569624C-BA37-4D9E-8C88-1E2917DCB1F8}"/>
    <cellStyle name="Currency 2 3 2 4 2 3 3 2 3" xfId="44290" xr:uid="{A26249D1-3F4C-43AC-88C3-D7D0457E38A7}"/>
    <cellStyle name="Currency 2 3 2 4 2 3 3 3" xfId="21067" xr:uid="{04ACD63C-DA08-4C3B-AABC-25FD88D5C726}"/>
    <cellStyle name="Currency 2 3 2 4 2 3 3 3 2" xfId="51891" xr:uid="{ABB96F3E-903D-44F2-BE17-1E985E5FC7F2}"/>
    <cellStyle name="Currency 2 3 2 4 2 3 3 4" xfId="36481" xr:uid="{028DE2E6-B482-45AE-A7B9-CCD574BA270D}"/>
    <cellStyle name="Currency 2 3 2 4 2 3 4" xfId="9662" xr:uid="{E45D0EC4-812C-42A3-B747-8174254A4B04}"/>
    <cellStyle name="Currency 2 3 2 4 2 3 4 2" xfId="25073" xr:uid="{20F98341-96FC-49F7-806E-3A66973A41BB}"/>
    <cellStyle name="Currency 2 3 2 4 2 3 4 2 2" xfId="55897" xr:uid="{9E9BE9B1-BFE0-49CC-A325-DFCC6365622B}"/>
    <cellStyle name="Currency 2 3 2 4 2 3 4 3" xfId="40487" xr:uid="{73D9BB31-1FC9-4340-99D5-9EA23D97D7F3}"/>
    <cellStyle name="Currency 2 3 2 4 2 3 5" xfId="17264" xr:uid="{7B8BA98A-D142-4FB8-A308-D6A384BE7596}"/>
    <cellStyle name="Currency 2 3 2 4 2 3 5 2" xfId="48088" xr:uid="{6AA4F30E-9F0E-4207-B4AB-C20E2B72AAA5}"/>
    <cellStyle name="Currency 2 3 2 4 2 3 6" xfId="32678" xr:uid="{C4F625BB-A9CC-436F-8121-1BA44DF4C931}"/>
    <cellStyle name="Currency 2 3 2 4 2 4" xfId="2484" xr:uid="{A8911DF6-8C18-44B2-A511-102B6C71C6C9}"/>
    <cellStyle name="Currency 2 3 2 4 2 4 2" xfId="6287" xr:uid="{3C1950FA-209B-4909-9618-F3CD43BC5648}"/>
    <cellStyle name="Currency 2 3 2 4 2 4 2 2" xfId="14098" xr:uid="{6B68286C-B6E4-4C00-BE85-FE70241F1AAF}"/>
    <cellStyle name="Currency 2 3 2 4 2 4 2 2 2" xfId="29509" xr:uid="{B6450CF9-2A10-4C81-9D8C-FD24FC4F1744}"/>
    <cellStyle name="Currency 2 3 2 4 2 4 2 2 2 2" xfId="60333" xr:uid="{084115A6-7926-4A50-ABA6-EEB711509139}"/>
    <cellStyle name="Currency 2 3 2 4 2 4 2 2 3" xfId="44923" xr:uid="{FA5444AC-A212-4733-9C02-550BA0BC746A}"/>
    <cellStyle name="Currency 2 3 2 4 2 4 2 3" xfId="21700" xr:uid="{FFCB1D62-BA37-408D-A3D1-6EEC2A914CB4}"/>
    <cellStyle name="Currency 2 3 2 4 2 4 2 3 2" xfId="52524" xr:uid="{870D9BDF-1A90-43A7-B5C3-3EAB7FB1CB87}"/>
    <cellStyle name="Currency 2 3 2 4 2 4 2 4" xfId="37114" xr:uid="{F1DA5634-3792-4177-8FAF-251188DA828A}"/>
    <cellStyle name="Currency 2 3 2 4 2 4 3" xfId="10295" xr:uid="{F326DA71-C698-4358-8B1D-7D823BAEFB82}"/>
    <cellStyle name="Currency 2 3 2 4 2 4 3 2" xfId="25706" xr:uid="{B8B23B0A-D1A1-4AE7-97B0-04FDC3C99A4B}"/>
    <cellStyle name="Currency 2 3 2 4 2 4 3 2 2" xfId="56530" xr:uid="{76164748-7E62-4D90-AA7A-86983472A8C5}"/>
    <cellStyle name="Currency 2 3 2 4 2 4 3 3" xfId="41120" xr:uid="{29CAC85B-94EF-41E9-B01A-C3443BD73407}"/>
    <cellStyle name="Currency 2 3 2 4 2 4 4" xfId="17897" xr:uid="{D1C78267-9B1A-40EC-8222-31D4AD652665}"/>
    <cellStyle name="Currency 2 3 2 4 2 4 4 2" xfId="48721" xr:uid="{548F71C4-1910-4E16-9C4F-1E53A1A5664B}"/>
    <cellStyle name="Currency 2 3 2 4 2 4 5" xfId="33311" xr:uid="{5BE1D844-A078-462F-866C-5DA3BEC43F45}"/>
    <cellStyle name="Currency 2 3 2 4 2 5" xfId="4388" xr:uid="{563E9864-5FA8-425E-A1AD-1EFF330A24C2}"/>
    <cellStyle name="Currency 2 3 2 4 2 5 2" xfId="12199" xr:uid="{137EFD3F-2EFB-4502-A92A-8B528343A54A}"/>
    <cellStyle name="Currency 2 3 2 4 2 5 2 2" xfId="27610" xr:uid="{67D3BEFB-D940-4431-A79F-776C625B19CE}"/>
    <cellStyle name="Currency 2 3 2 4 2 5 2 2 2" xfId="58434" xr:uid="{86B98251-8243-4F0B-8EE7-85C81541A6DB}"/>
    <cellStyle name="Currency 2 3 2 4 2 5 2 3" xfId="43024" xr:uid="{D9FC736B-21F5-4089-BC29-F7AA95DD4F16}"/>
    <cellStyle name="Currency 2 3 2 4 2 5 3" xfId="19801" xr:uid="{95CC15A1-7142-46C1-AAED-3B4138EA25D8}"/>
    <cellStyle name="Currency 2 3 2 4 2 5 3 2" xfId="50625" xr:uid="{F7E35681-4ACB-45F0-A5E7-420515431EC1}"/>
    <cellStyle name="Currency 2 3 2 4 2 5 4" xfId="35215" xr:uid="{7A83F61F-3466-479F-8A37-78E8D63E88A3}"/>
    <cellStyle name="Currency 2 3 2 4 2 6" xfId="8396" xr:uid="{9DCD0030-1E97-485C-89E3-DF88B1626B43}"/>
    <cellStyle name="Currency 2 3 2 4 2 6 2" xfId="23807" xr:uid="{F71B7A7C-B595-4342-95A6-85AF8E87EFF2}"/>
    <cellStyle name="Currency 2 3 2 4 2 6 2 2" xfId="54631" xr:uid="{4B1B4191-C72E-4D12-8814-BACF565553CE}"/>
    <cellStyle name="Currency 2 3 2 4 2 6 3" xfId="39221" xr:uid="{066B54D8-449D-4F30-B3FA-DCD40DA67D55}"/>
    <cellStyle name="Currency 2 3 2 4 2 7" xfId="15998" xr:uid="{5D8F7B19-D0CA-49ED-8DF6-1267E5121CF7}"/>
    <cellStyle name="Currency 2 3 2 4 2 7 2" xfId="46822" xr:uid="{8A646169-DFEB-4503-9E4F-6D8957150156}"/>
    <cellStyle name="Currency 2 3 2 4 2 8" xfId="31412" xr:uid="{89DF4832-BE37-41FA-800C-D4951E72F142}"/>
    <cellStyle name="Currency 2 3 2 4 3" xfId="376" xr:uid="{BCC61B9C-1FC6-4701-ABFA-E035F41AB2D2}"/>
    <cellStyle name="Currency 2 3 2 4 3 2" xfId="1009" xr:uid="{3A48DFF6-AEB3-4907-B8D2-350FC12807E4}"/>
    <cellStyle name="Currency 2 3 2 4 3 2 2" xfId="2908" xr:uid="{8FD8927E-6577-483D-832D-A6DE5BB7CE6E}"/>
    <cellStyle name="Currency 2 3 2 4 3 2 2 2" xfId="6711" xr:uid="{7AE5EBB6-48A4-489C-A571-D774A51A08D7}"/>
    <cellStyle name="Currency 2 3 2 4 3 2 2 2 2" xfId="14522" xr:uid="{A2D38C38-57DF-4FE4-90BB-E24976521553}"/>
    <cellStyle name="Currency 2 3 2 4 3 2 2 2 2 2" xfId="29933" xr:uid="{9FB85604-C8D1-4991-A56F-6F7D404980D6}"/>
    <cellStyle name="Currency 2 3 2 4 3 2 2 2 2 2 2" xfId="60757" xr:uid="{CAD88288-08A5-4429-A860-BCC20225771F}"/>
    <cellStyle name="Currency 2 3 2 4 3 2 2 2 2 3" xfId="45347" xr:uid="{A3331CDE-11C1-496E-BF23-693091AA32B8}"/>
    <cellStyle name="Currency 2 3 2 4 3 2 2 2 3" xfId="22124" xr:uid="{A229805D-0380-4275-85EF-60B213BC0F92}"/>
    <cellStyle name="Currency 2 3 2 4 3 2 2 2 3 2" xfId="52948" xr:uid="{3F4D566D-E25E-45AA-AA2D-D01B202C9677}"/>
    <cellStyle name="Currency 2 3 2 4 3 2 2 2 4" xfId="37538" xr:uid="{FADFC928-0398-4F02-9928-1D1A59EA1D0D}"/>
    <cellStyle name="Currency 2 3 2 4 3 2 2 3" xfId="10719" xr:uid="{206DDD90-1C43-4F93-8753-0E80E5DF011C}"/>
    <cellStyle name="Currency 2 3 2 4 3 2 2 3 2" xfId="26130" xr:uid="{6CA47107-1D2A-4349-BCA8-2FF9706A6D18}"/>
    <cellStyle name="Currency 2 3 2 4 3 2 2 3 2 2" xfId="56954" xr:uid="{513DABC5-0DC0-4C51-8A47-9E17737827CA}"/>
    <cellStyle name="Currency 2 3 2 4 3 2 2 3 3" xfId="41544" xr:uid="{481BDB17-A1C9-4C63-8735-2F5962755C16}"/>
    <cellStyle name="Currency 2 3 2 4 3 2 2 4" xfId="18321" xr:uid="{8C69B986-1FD3-47F2-95CC-984A9BBFA38C}"/>
    <cellStyle name="Currency 2 3 2 4 3 2 2 4 2" xfId="49145" xr:uid="{1A11EC62-9112-4C44-A02B-D7EAFC7F6914}"/>
    <cellStyle name="Currency 2 3 2 4 3 2 2 5" xfId="33735" xr:uid="{1FC17002-C65F-4559-87FC-417EF74162B6}"/>
    <cellStyle name="Currency 2 3 2 4 3 2 3" xfId="4812" xr:uid="{E2E179FD-780A-4355-9C2C-703F30CAD5F7}"/>
    <cellStyle name="Currency 2 3 2 4 3 2 3 2" xfId="12623" xr:uid="{D70C8DA2-1C20-4A5B-9FAB-7FA36B341A12}"/>
    <cellStyle name="Currency 2 3 2 4 3 2 3 2 2" xfId="28034" xr:uid="{BACDC0BD-AFBD-457A-85F4-8B26B6E0AA8C}"/>
    <cellStyle name="Currency 2 3 2 4 3 2 3 2 2 2" xfId="58858" xr:uid="{11CE1241-01D9-4ED5-AA8B-A9BB05D2A608}"/>
    <cellStyle name="Currency 2 3 2 4 3 2 3 2 3" xfId="43448" xr:uid="{9C4BE060-8212-4554-A972-18C8A336F6D5}"/>
    <cellStyle name="Currency 2 3 2 4 3 2 3 3" xfId="20225" xr:uid="{E5880028-4875-4D18-82CB-68AD800B9CEB}"/>
    <cellStyle name="Currency 2 3 2 4 3 2 3 3 2" xfId="51049" xr:uid="{9876FDE7-96BE-4BAA-A28A-44B030F63656}"/>
    <cellStyle name="Currency 2 3 2 4 3 2 3 4" xfId="35639" xr:uid="{B5ECDA9E-5A38-4D32-93E8-A2DCCDBB25CD}"/>
    <cellStyle name="Currency 2 3 2 4 3 2 4" xfId="8820" xr:uid="{B06CB16D-524B-4320-BDE3-8521686A0A87}"/>
    <cellStyle name="Currency 2 3 2 4 3 2 4 2" xfId="24231" xr:uid="{CD98A751-F565-4456-A159-51D5ED18A204}"/>
    <cellStyle name="Currency 2 3 2 4 3 2 4 2 2" xfId="55055" xr:uid="{7D140C66-DF5D-46E2-AD7D-5157DE71DFA9}"/>
    <cellStyle name="Currency 2 3 2 4 3 2 4 3" xfId="39645" xr:uid="{B553EEA8-8E5E-4B4B-9369-29905A00CF49}"/>
    <cellStyle name="Currency 2 3 2 4 3 2 5" xfId="16422" xr:uid="{EF5CA5BD-337F-4E70-856F-817697124CCF}"/>
    <cellStyle name="Currency 2 3 2 4 3 2 5 2" xfId="47246" xr:uid="{1021A489-9A5B-4D27-AF2F-31DF43BC36E7}"/>
    <cellStyle name="Currency 2 3 2 4 3 2 6" xfId="31836" xr:uid="{B7C700F8-6297-4D60-B943-3C812B328698}"/>
    <cellStyle name="Currency 2 3 2 4 3 3" xfId="1642" xr:uid="{83AD0377-607C-46F7-B55A-5B993844142B}"/>
    <cellStyle name="Currency 2 3 2 4 3 3 2" xfId="3541" xr:uid="{67007507-6B48-41D4-BD7A-3A0007E934C1}"/>
    <cellStyle name="Currency 2 3 2 4 3 3 2 2" xfId="7344" xr:uid="{4D35C46A-01D3-47DC-9E44-CED930264260}"/>
    <cellStyle name="Currency 2 3 2 4 3 3 2 2 2" xfId="15155" xr:uid="{7975FC4B-0C35-45CE-B872-0B0AD2E50101}"/>
    <cellStyle name="Currency 2 3 2 4 3 3 2 2 2 2" xfId="30566" xr:uid="{1C0C735C-632E-47E3-A4A4-99F1345C0984}"/>
    <cellStyle name="Currency 2 3 2 4 3 3 2 2 2 2 2" xfId="61390" xr:uid="{099085D7-433A-4884-9A31-9997F393FE28}"/>
    <cellStyle name="Currency 2 3 2 4 3 3 2 2 2 3" xfId="45980" xr:uid="{C7E2C615-2237-428E-AC41-2DBD6916B5F8}"/>
    <cellStyle name="Currency 2 3 2 4 3 3 2 2 3" xfId="22757" xr:uid="{0ACC6230-3946-45A3-88D3-6480C42D1304}"/>
    <cellStyle name="Currency 2 3 2 4 3 3 2 2 3 2" xfId="53581" xr:uid="{4B7AE988-C6EF-4EC8-A25B-45DFA9C2E723}"/>
    <cellStyle name="Currency 2 3 2 4 3 3 2 2 4" xfId="38171" xr:uid="{8D10D606-6473-481F-9A70-4CBF4ECD9AEE}"/>
    <cellStyle name="Currency 2 3 2 4 3 3 2 3" xfId="11352" xr:uid="{458EC3BE-5135-4BE8-8F64-A35F1A334DEC}"/>
    <cellStyle name="Currency 2 3 2 4 3 3 2 3 2" xfId="26763" xr:uid="{07075AFA-CCDA-46F6-9736-92667557DE03}"/>
    <cellStyle name="Currency 2 3 2 4 3 3 2 3 2 2" xfId="57587" xr:uid="{157D44B3-CC1B-4CB1-9289-010ECAE95E40}"/>
    <cellStyle name="Currency 2 3 2 4 3 3 2 3 3" xfId="42177" xr:uid="{0D71E754-EBB4-49D4-948E-C50E23BC2509}"/>
    <cellStyle name="Currency 2 3 2 4 3 3 2 4" xfId="18954" xr:uid="{69A801D4-7D90-4258-AC55-D08CC0DE1C2B}"/>
    <cellStyle name="Currency 2 3 2 4 3 3 2 4 2" xfId="49778" xr:uid="{A2AB858C-E80F-4C55-B03B-6A8428D9155C}"/>
    <cellStyle name="Currency 2 3 2 4 3 3 2 5" xfId="34368" xr:uid="{71EED564-A80A-40E0-8C3C-1B2F5A04E45C}"/>
    <cellStyle name="Currency 2 3 2 4 3 3 3" xfId="5445" xr:uid="{804FD17C-9808-4626-BD85-F8EE4F2FFD4E}"/>
    <cellStyle name="Currency 2 3 2 4 3 3 3 2" xfId="13256" xr:uid="{3EA816D1-8F2A-4DF5-A976-D895B2EB4AFB}"/>
    <cellStyle name="Currency 2 3 2 4 3 3 3 2 2" xfId="28667" xr:uid="{CF4B4414-5C0B-4622-851A-C0AF336792C3}"/>
    <cellStyle name="Currency 2 3 2 4 3 3 3 2 2 2" xfId="59491" xr:uid="{7AF6AAE4-E1B5-4D18-A6EA-5C56DB9D5023}"/>
    <cellStyle name="Currency 2 3 2 4 3 3 3 2 3" xfId="44081" xr:uid="{88CC9CEB-B2CC-413A-AB32-2B7D9861DBCE}"/>
    <cellStyle name="Currency 2 3 2 4 3 3 3 3" xfId="20858" xr:uid="{64039E32-A795-4DFC-9A49-51C2F60C3A61}"/>
    <cellStyle name="Currency 2 3 2 4 3 3 3 3 2" xfId="51682" xr:uid="{C3B4FC25-6916-4D54-8BC4-E7332ED0A567}"/>
    <cellStyle name="Currency 2 3 2 4 3 3 3 4" xfId="36272" xr:uid="{DAD99C5B-7A8E-4993-BB7B-9A3DE434C61B}"/>
    <cellStyle name="Currency 2 3 2 4 3 3 4" xfId="9453" xr:uid="{7D331626-D23C-41CA-8DA9-4A856A7BEEEC}"/>
    <cellStyle name="Currency 2 3 2 4 3 3 4 2" xfId="24864" xr:uid="{58A690D4-E34E-4763-863E-0DAE19609EA0}"/>
    <cellStyle name="Currency 2 3 2 4 3 3 4 2 2" xfId="55688" xr:uid="{325E07F3-8C42-44F1-82B5-04F52EC29DEA}"/>
    <cellStyle name="Currency 2 3 2 4 3 3 4 3" xfId="40278" xr:uid="{4E1706A4-9323-42D3-B7AE-1D8F69D31F28}"/>
    <cellStyle name="Currency 2 3 2 4 3 3 5" xfId="17055" xr:uid="{6E8DEEF7-072E-4034-9D8C-368CD99950CC}"/>
    <cellStyle name="Currency 2 3 2 4 3 3 5 2" xfId="47879" xr:uid="{8CD5B35A-9B3C-4948-A109-11653ECA038F}"/>
    <cellStyle name="Currency 2 3 2 4 3 3 6" xfId="32469" xr:uid="{430ABCC7-B0D3-4A53-AD90-9A99A490F85B}"/>
    <cellStyle name="Currency 2 3 2 4 3 4" xfId="2275" xr:uid="{BC6818FC-611B-43B5-84BF-B6B5DC476B96}"/>
    <cellStyle name="Currency 2 3 2 4 3 4 2" xfId="6078" xr:uid="{C3B0C984-FDA7-4F6E-B98C-93F9FD40A0D4}"/>
    <cellStyle name="Currency 2 3 2 4 3 4 2 2" xfId="13889" xr:uid="{BFF2E11C-FB7D-4C71-A5BA-523A3DE37E0C}"/>
    <cellStyle name="Currency 2 3 2 4 3 4 2 2 2" xfId="29300" xr:uid="{1118ABEE-C237-4BF5-A2F2-6C708F1720FD}"/>
    <cellStyle name="Currency 2 3 2 4 3 4 2 2 2 2" xfId="60124" xr:uid="{5756EE4C-EF69-432F-B54D-FE5C52314C51}"/>
    <cellStyle name="Currency 2 3 2 4 3 4 2 2 3" xfId="44714" xr:uid="{A6193956-AEB5-4036-8A04-F9EC25D44B64}"/>
    <cellStyle name="Currency 2 3 2 4 3 4 2 3" xfId="21491" xr:uid="{C202F9BE-D6EA-4B4E-8B04-425AC5ECD7FA}"/>
    <cellStyle name="Currency 2 3 2 4 3 4 2 3 2" xfId="52315" xr:uid="{0BC58F99-EA43-4FDB-8AA4-E09186021368}"/>
    <cellStyle name="Currency 2 3 2 4 3 4 2 4" xfId="36905" xr:uid="{E6C15D4B-CD8E-4F77-8953-0F2B30A9AF63}"/>
    <cellStyle name="Currency 2 3 2 4 3 4 3" xfId="10086" xr:uid="{FB25667D-2471-4AEF-932F-58B2A134CCC8}"/>
    <cellStyle name="Currency 2 3 2 4 3 4 3 2" xfId="25497" xr:uid="{D34BABBD-8014-4C06-B52B-C088CC84EF04}"/>
    <cellStyle name="Currency 2 3 2 4 3 4 3 2 2" xfId="56321" xr:uid="{E90AF218-4478-45A9-B973-F89C14F3B2C8}"/>
    <cellStyle name="Currency 2 3 2 4 3 4 3 3" xfId="40911" xr:uid="{E3D8FF5B-DF25-48E7-B125-BC8B4C14E61B}"/>
    <cellStyle name="Currency 2 3 2 4 3 4 4" xfId="17688" xr:uid="{9B84191F-BABA-47FA-A3C3-A8ABA367D073}"/>
    <cellStyle name="Currency 2 3 2 4 3 4 4 2" xfId="48512" xr:uid="{FAB5BFB1-B899-4394-969F-0DA995A3D7E5}"/>
    <cellStyle name="Currency 2 3 2 4 3 4 5" xfId="33102" xr:uid="{632D6D0C-F9D9-4027-AB30-D5AF8267187D}"/>
    <cellStyle name="Currency 2 3 2 4 3 5" xfId="4179" xr:uid="{9B60AFC5-305E-4D48-93D0-5EB3AFB9FA59}"/>
    <cellStyle name="Currency 2 3 2 4 3 5 2" xfId="11990" xr:uid="{5AD320AB-1444-4AE0-9ED5-0829D461B150}"/>
    <cellStyle name="Currency 2 3 2 4 3 5 2 2" xfId="27401" xr:uid="{BE026AAA-D913-4778-92F1-F48175BDC1C2}"/>
    <cellStyle name="Currency 2 3 2 4 3 5 2 2 2" xfId="58225" xr:uid="{9A8D9662-8DCD-4314-AF33-2C76DC59DED6}"/>
    <cellStyle name="Currency 2 3 2 4 3 5 2 3" xfId="42815" xr:uid="{ED0F0AC7-BF79-4718-864C-5182BB5DFE10}"/>
    <cellStyle name="Currency 2 3 2 4 3 5 3" xfId="19592" xr:uid="{B877F77A-17F3-469F-9590-6A4DDC5E9991}"/>
    <cellStyle name="Currency 2 3 2 4 3 5 3 2" xfId="50416" xr:uid="{E5AB9917-CE8B-4E04-91F6-597FB951FD99}"/>
    <cellStyle name="Currency 2 3 2 4 3 5 4" xfId="35006" xr:uid="{699C24AA-32EE-4EE9-BFBA-0DE69544F75C}"/>
    <cellStyle name="Currency 2 3 2 4 3 6" xfId="8187" xr:uid="{FECA3475-3AC9-447E-AFF4-850CFE4A9BC6}"/>
    <cellStyle name="Currency 2 3 2 4 3 6 2" xfId="23598" xr:uid="{C68BEDFF-F151-4956-B27B-3C457800B1AE}"/>
    <cellStyle name="Currency 2 3 2 4 3 6 2 2" xfId="54422" xr:uid="{70CB61A0-F8B8-4925-8514-D012F4E081BD}"/>
    <cellStyle name="Currency 2 3 2 4 3 6 3" xfId="39012" xr:uid="{AE7DF590-4085-4C75-A25B-25046A4541FC}"/>
    <cellStyle name="Currency 2 3 2 4 3 7" xfId="15789" xr:uid="{9A87775B-F4CF-43E4-9E9E-E58CD24CCADB}"/>
    <cellStyle name="Currency 2 3 2 4 3 7 2" xfId="46613" xr:uid="{11814E0D-FB79-4283-942A-FFA89EA55D6E}"/>
    <cellStyle name="Currency 2 3 2 4 3 8" xfId="31203" xr:uid="{530D46FA-251C-41BB-891A-BE1D7A7AED61}"/>
    <cellStyle name="Currency 2 3 2 4 4" xfId="796" xr:uid="{1619CCB4-5AA1-4F55-8FEB-27216E0C6513}"/>
    <cellStyle name="Currency 2 3 2 4 4 2" xfId="2695" xr:uid="{AA82177B-C73F-4CAE-8111-217543F2EA6B}"/>
    <cellStyle name="Currency 2 3 2 4 4 2 2" xfId="6498" xr:uid="{B333A245-32B4-4A68-92AB-6FF405433382}"/>
    <cellStyle name="Currency 2 3 2 4 4 2 2 2" xfId="14309" xr:uid="{3FFCC86C-1425-4EFC-A0BD-ED0D4C850FC8}"/>
    <cellStyle name="Currency 2 3 2 4 4 2 2 2 2" xfId="29720" xr:uid="{4BED5682-0554-461F-B5CF-ECF6C0FC9770}"/>
    <cellStyle name="Currency 2 3 2 4 4 2 2 2 2 2" xfId="60544" xr:uid="{D295B7DD-340C-40B8-A344-94C7FAD8C0BA}"/>
    <cellStyle name="Currency 2 3 2 4 4 2 2 2 3" xfId="45134" xr:uid="{BEC685CC-9DAB-4D39-9051-F49091AC53D0}"/>
    <cellStyle name="Currency 2 3 2 4 4 2 2 3" xfId="21911" xr:uid="{E966C693-DAAA-4309-A1E9-5F2AC99ED607}"/>
    <cellStyle name="Currency 2 3 2 4 4 2 2 3 2" xfId="52735" xr:uid="{02DE7781-6C23-4603-A0B7-45F7FF682F8E}"/>
    <cellStyle name="Currency 2 3 2 4 4 2 2 4" xfId="37325" xr:uid="{D76DBC34-B42E-47C9-AC4E-8FF7612B779B}"/>
    <cellStyle name="Currency 2 3 2 4 4 2 3" xfId="10506" xr:uid="{03B7951C-3090-4F0D-BEE1-249A966293EE}"/>
    <cellStyle name="Currency 2 3 2 4 4 2 3 2" xfId="25917" xr:uid="{2D1CC63C-376A-46BC-BADD-EF4141F13D4D}"/>
    <cellStyle name="Currency 2 3 2 4 4 2 3 2 2" xfId="56741" xr:uid="{4B5A6447-97FC-4E08-B1A7-396785CA0756}"/>
    <cellStyle name="Currency 2 3 2 4 4 2 3 3" xfId="41331" xr:uid="{5207FE9A-7FF4-4D56-B39A-56FECEC7687D}"/>
    <cellStyle name="Currency 2 3 2 4 4 2 4" xfId="18108" xr:uid="{2DD75141-8FD3-4768-8041-EBB0360B6BB5}"/>
    <cellStyle name="Currency 2 3 2 4 4 2 4 2" xfId="48932" xr:uid="{C6B704D9-8D07-4A74-8B65-F6956F0C39BE}"/>
    <cellStyle name="Currency 2 3 2 4 4 2 5" xfId="33522" xr:uid="{FD74923D-C292-4E91-8240-798312DBA185}"/>
    <cellStyle name="Currency 2 3 2 4 4 3" xfId="4599" xr:uid="{8B7BE94A-BF21-4AB3-B6A0-B9B55D862FF4}"/>
    <cellStyle name="Currency 2 3 2 4 4 3 2" xfId="12410" xr:uid="{8D57166B-26E9-4634-8BFE-DC237F3EB945}"/>
    <cellStyle name="Currency 2 3 2 4 4 3 2 2" xfId="27821" xr:uid="{FAB6130B-B761-40EB-8F1B-171D17DFF9A2}"/>
    <cellStyle name="Currency 2 3 2 4 4 3 2 2 2" xfId="58645" xr:uid="{55DD9D4E-00D1-4177-8D14-831A6A85E339}"/>
    <cellStyle name="Currency 2 3 2 4 4 3 2 3" xfId="43235" xr:uid="{145F2A7B-C2C6-4CAA-A798-2F3468F15A90}"/>
    <cellStyle name="Currency 2 3 2 4 4 3 3" xfId="20012" xr:uid="{013B4971-ADDE-472B-A293-92B3DCB57EBE}"/>
    <cellStyle name="Currency 2 3 2 4 4 3 3 2" xfId="50836" xr:uid="{2537A2C9-35AB-483D-97CE-33EC55414E9C}"/>
    <cellStyle name="Currency 2 3 2 4 4 3 4" xfId="35426" xr:uid="{367E8456-6375-4E7B-B333-AC5276DC73E9}"/>
    <cellStyle name="Currency 2 3 2 4 4 4" xfId="8607" xr:uid="{4D340414-4D85-431C-8A8C-77CEF966C0CF}"/>
    <cellStyle name="Currency 2 3 2 4 4 4 2" xfId="24018" xr:uid="{558BFAE1-41C3-4D43-AA94-ADB393A54152}"/>
    <cellStyle name="Currency 2 3 2 4 4 4 2 2" xfId="54842" xr:uid="{7847FF9B-B2A4-4A88-A08D-7612326211DE}"/>
    <cellStyle name="Currency 2 3 2 4 4 4 3" xfId="39432" xr:uid="{4EE02AFF-EA9F-47BF-8A40-44D180EB7776}"/>
    <cellStyle name="Currency 2 3 2 4 4 5" xfId="16209" xr:uid="{31279EBF-DE78-4CD2-9ABE-4293234E42B9}"/>
    <cellStyle name="Currency 2 3 2 4 4 5 2" xfId="47033" xr:uid="{3D58AB76-371E-4824-86E5-C731DEA7AF38}"/>
    <cellStyle name="Currency 2 3 2 4 4 6" xfId="31623" xr:uid="{25F419F4-3BD8-4B74-96B0-4396072F609A}"/>
    <cellStyle name="Currency 2 3 2 4 5" xfId="1429" xr:uid="{3B16F756-1842-467A-874F-1E9F3D54D785}"/>
    <cellStyle name="Currency 2 3 2 4 5 2" xfId="3328" xr:uid="{9D911197-AA88-4554-9F46-71F48F55487A}"/>
    <cellStyle name="Currency 2 3 2 4 5 2 2" xfId="7131" xr:uid="{404AF15A-78D4-4F94-A13E-1FBD124E00A7}"/>
    <cellStyle name="Currency 2 3 2 4 5 2 2 2" xfId="14942" xr:uid="{EA0776B2-30FC-4290-AD02-AD4B6B67489A}"/>
    <cellStyle name="Currency 2 3 2 4 5 2 2 2 2" xfId="30353" xr:uid="{09078359-3E86-4AE4-8D34-A8F44EEEF8AB}"/>
    <cellStyle name="Currency 2 3 2 4 5 2 2 2 2 2" xfId="61177" xr:uid="{D3D111F4-0141-4873-BF5A-16167360AFC0}"/>
    <cellStyle name="Currency 2 3 2 4 5 2 2 2 3" xfId="45767" xr:uid="{B46B1821-A801-4E92-B0CB-F87A3C9164BF}"/>
    <cellStyle name="Currency 2 3 2 4 5 2 2 3" xfId="22544" xr:uid="{61FE09F1-38ED-43AD-AB2D-7D918E78456A}"/>
    <cellStyle name="Currency 2 3 2 4 5 2 2 3 2" xfId="53368" xr:uid="{463FCE8F-E76F-47DC-ADE5-FDEBA376AB5C}"/>
    <cellStyle name="Currency 2 3 2 4 5 2 2 4" xfId="37958" xr:uid="{B506B8EE-A1CC-4A5F-8E86-7FCF57824146}"/>
    <cellStyle name="Currency 2 3 2 4 5 2 3" xfId="11139" xr:uid="{3866B0D5-60C5-465F-8E06-E164DC91BD0C}"/>
    <cellStyle name="Currency 2 3 2 4 5 2 3 2" xfId="26550" xr:uid="{6BC3EFCD-E796-4EAF-98F6-85ED015F7EE8}"/>
    <cellStyle name="Currency 2 3 2 4 5 2 3 2 2" xfId="57374" xr:uid="{F954EEC8-11C9-4115-8E5D-92D80B819746}"/>
    <cellStyle name="Currency 2 3 2 4 5 2 3 3" xfId="41964" xr:uid="{F1CAA453-3D4E-4698-BC12-462A4A7F9260}"/>
    <cellStyle name="Currency 2 3 2 4 5 2 4" xfId="18741" xr:uid="{477A79AC-7638-43A8-A6A3-6E4C67E19132}"/>
    <cellStyle name="Currency 2 3 2 4 5 2 4 2" xfId="49565" xr:uid="{8A8A3D85-421F-44FB-A968-BB5CF90A42D0}"/>
    <cellStyle name="Currency 2 3 2 4 5 2 5" xfId="34155" xr:uid="{F5A6E90B-1443-4F3D-A9D9-D3891AFCC79F}"/>
    <cellStyle name="Currency 2 3 2 4 5 3" xfId="5232" xr:uid="{FBF7ECA1-9D9F-4AA4-80BF-F277A7D4AAA5}"/>
    <cellStyle name="Currency 2 3 2 4 5 3 2" xfId="13043" xr:uid="{314B2F05-7535-4D55-A4B5-35866FBF3A8E}"/>
    <cellStyle name="Currency 2 3 2 4 5 3 2 2" xfId="28454" xr:uid="{7B767FBD-4D6C-4686-B547-49F9F9377186}"/>
    <cellStyle name="Currency 2 3 2 4 5 3 2 2 2" xfId="59278" xr:uid="{843A482C-83A4-436E-A497-0A6906CDCD44}"/>
    <cellStyle name="Currency 2 3 2 4 5 3 2 3" xfId="43868" xr:uid="{B9B8C512-CDF5-4CBD-9466-95948C1F06A1}"/>
    <cellStyle name="Currency 2 3 2 4 5 3 3" xfId="20645" xr:uid="{BCF4E2C1-1922-4642-8230-654B5D030CFC}"/>
    <cellStyle name="Currency 2 3 2 4 5 3 3 2" xfId="51469" xr:uid="{1F262030-0F8D-4AF6-BDD2-1B473C900F09}"/>
    <cellStyle name="Currency 2 3 2 4 5 3 4" xfId="36059" xr:uid="{2716E4DE-7046-4E0B-B2BE-DEF433A775A7}"/>
    <cellStyle name="Currency 2 3 2 4 5 4" xfId="9240" xr:uid="{4F1EE334-E127-4797-AD1E-5992B506219B}"/>
    <cellStyle name="Currency 2 3 2 4 5 4 2" xfId="24651" xr:uid="{6F88C9C1-1600-4175-8FE8-26DEFCAF6A5A}"/>
    <cellStyle name="Currency 2 3 2 4 5 4 2 2" xfId="55475" xr:uid="{02743AC6-2897-47EC-BD49-DFC843750CCE}"/>
    <cellStyle name="Currency 2 3 2 4 5 4 3" xfId="40065" xr:uid="{E6011CD8-F1FA-48AD-A731-C5207A643FE5}"/>
    <cellStyle name="Currency 2 3 2 4 5 5" xfId="16842" xr:uid="{B4C6A78C-0058-400C-BC55-4FCA86898D11}"/>
    <cellStyle name="Currency 2 3 2 4 5 5 2" xfId="47666" xr:uid="{0152E77A-BA0B-4A3C-B3E6-E4607F3850B5}"/>
    <cellStyle name="Currency 2 3 2 4 5 6" xfId="32256" xr:uid="{9F358B6E-7CCC-407A-BE7B-A98A9FDD3576}"/>
    <cellStyle name="Currency 2 3 2 4 6" xfId="2062" xr:uid="{FE7201CC-E031-4262-8343-2B82D693AFC9}"/>
    <cellStyle name="Currency 2 3 2 4 6 2" xfId="5865" xr:uid="{3B1E847C-A5B3-42D3-9A95-B5DFFA5917AC}"/>
    <cellStyle name="Currency 2 3 2 4 6 2 2" xfId="13676" xr:uid="{AC74B000-B3DE-42D4-8931-9BBA098B1100}"/>
    <cellStyle name="Currency 2 3 2 4 6 2 2 2" xfId="29087" xr:uid="{7CEB3D51-9423-41F4-8781-B429F75FE14A}"/>
    <cellStyle name="Currency 2 3 2 4 6 2 2 2 2" xfId="59911" xr:uid="{A296A331-59F4-4131-8278-455F017783F6}"/>
    <cellStyle name="Currency 2 3 2 4 6 2 2 3" xfId="44501" xr:uid="{808E0CCB-637B-4AD6-8691-649861903B6F}"/>
    <cellStyle name="Currency 2 3 2 4 6 2 3" xfId="21278" xr:uid="{54F719E8-4338-40BF-AF95-5DD17867BD76}"/>
    <cellStyle name="Currency 2 3 2 4 6 2 3 2" xfId="52102" xr:uid="{037CE223-79A3-4F22-9F19-F01CF1B25AA6}"/>
    <cellStyle name="Currency 2 3 2 4 6 2 4" xfId="36692" xr:uid="{908CD343-C314-4AD8-BD20-5AB1BFD091EB}"/>
    <cellStyle name="Currency 2 3 2 4 6 3" xfId="9873" xr:uid="{894E523E-7A95-4A41-9221-92071F7070EE}"/>
    <cellStyle name="Currency 2 3 2 4 6 3 2" xfId="25284" xr:uid="{F17E91C0-6912-4A84-B53A-B3C6195BFF99}"/>
    <cellStyle name="Currency 2 3 2 4 6 3 2 2" xfId="56108" xr:uid="{08BD87BE-CFC4-4D80-ABC5-4FF3A8D96A64}"/>
    <cellStyle name="Currency 2 3 2 4 6 3 3" xfId="40698" xr:uid="{C848788D-9611-49E6-8890-5DFD968993FA}"/>
    <cellStyle name="Currency 2 3 2 4 6 4" xfId="17475" xr:uid="{FBE96222-4F27-49CE-8620-58921674A27C}"/>
    <cellStyle name="Currency 2 3 2 4 6 4 2" xfId="48299" xr:uid="{32430D12-670F-45E1-BCF7-C0ACE64F57D8}"/>
    <cellStyle name="Currency 2 3 2 4 6 5" xfId="32889" xr:uid="{A0EF9F8A-A577-4FE7-86FE-ECE8EFD6889C}"/>
    <cellStyle name="Currency 2 3 2 4 7" xfId="3966" xr:uid="{7824F4B9-218C-4170-ACDA-D70E84090CEF}"/>
    <cellStyle name="Currency 2 3 2 4 7 2" xfId="11777" xr:uid="{54669C1E-FE83-4B45-B6C7-51BE19D843C5}"/>
    <cellStyle name="Currency 2 3 2 4 7 2 2" xfId="27188" xr:uid="{212AE5FC-2494-4E06-AB86-75829A16222E}"/>
    <cellStyle name="Currency 2 3 2 4 7 2 2 2" xfId="58012" xr:uid="{1CD84C41-A86A-4D57-BA24-4D00BD63AAE6}"/>
    <cellStyle name="Currency 2 3 2 4 7 2 3" xfId="42602" xr:uid="{EFF63EEF-60FB-40D7-BA49-8B3045C82C8B}"/>
    <cellStyle name="Currency 2 3 2 4 7 3" xfId="19379" xr:uid="{4B163397-C86E-4C95-AA31-7B32C321D2D5}"/>
    <cellStyle name="Currency 2 3 2 4 7 3 2" xfId="50203" xr:uid="{58E6FF18-DEB2-4450-8D42-E60AF8379306}"/>
    <cellStyle name="Currency 2 3 2 4 7 4" xfId="34793" xr:uid="{E3FF653C-AD45-4EBA-A01F-199679D6275D}"/>
    <cellStyle name="Currency 2 3 2 4 8" xfId="7974" xr:uid="{8DEF0C19-B57F-4695-B59F-3A28ABDC4919}"/>
    <cellStyle name="Currency 2 3 2 4 8 2" xfId="23385" xr:uid="{E3C6D5FE-84CD-41E7-9297-36D5AC223780}"/>
    <cellStyle name="Currency 2 3 2 4 8 2 2" xfId="54209" xr:uid="{6ED2473B-E7E1-421F-9EE2-4D79344D2716}"/>
    <cellStyle name="Currency 2 3 2 4 8 3" xfId="38799" xr:uid="{0B46F83E-2BB7-481C-98CD-7CFE0C1B0954}"/>
    <cellStyle name="Currency 2 3 2 4 9" xfId="7765" xr:uid="{BD434BAF-104A-4BFE-9E7A-354CDE7E8599}"/>
    <cellStyle name="Currency 2 3 2 4 9 2" xfId="23176" xr:uid="{043F0402-DDE6-4A1A-8DC2-5DC32895B520}"/>
    <cellStyle name="Currency 2 3 2 4 9 2 2" xfId="54000" xr:uid="{6EC52E54-7CEE-4105-B2A6-FE0D3A190BD4}"/>
    <cellStyle name="Currency 2 3 2 4 9 3" xfId="38590" xr:uid="{F5E5BB53-9FBC-4391-A809-5160D280641E}"/>
    <cellStyle name="Currency 2 3 2 5" xfId="540" xr:uid="{4BACD0E1-0091-49B1-9791-65F52B820BB1}"/>
    <cellStyle name="Currency 2 3 2 5 2" xfId="1173" xr:uid="{8646EA01-0EEE-4515-B11F-F6EA7497F0C2}"/>
    <cellStyle name="Currency 2 3 2 5 2 2" xfId="3072" xr:uid="{4672B97B-404A-4BE5-A3EF-AFE5C1AB8EB8}"/>
    <cellStyle name="Currency 2 3 2 5 2 2 2" xfId="6875" xr:uid="{F92D257D-7B36-4462-8494-09C02517592C}"/>
    <cellStyle name="Currency 2 3 2 5 2 2 2 2" xfId="14686" xr:uid="{CC4EC6C3-B77E-4B00-A280-87A01415F4DA}"/>
    <cellStyle name="Currency 2 3 2 5 2 2 2 2 2" xfId="30097" xr:uid="{66FA48B3-B3D8-4FD0-A1F0-D9C890238B9F}"/>
    <cellStyle name="Currency 2 3 2 5 2 2 2 2 2 2" xfId="60921" xr:uid="{209BCAFA-B6FD-473B-9C00-D36F5F58D186}"/>
    <cellStyle name="Currency 2 3 2 5 2 2 2 2 3" xfId="45511" xr:uid="{7DD40960-BD97-4AB9-9B2D-38575A790607}"/>
    <cellStyle name="Currency 2 3 2 5 2 2 2 3" xfId="22288" xr:uid="{F4DFE44A-AFA4-412A-AA6B-3EE97BBFCA61}"/>
    <cellStyle name="Currency 2 3 2 5 2 2 2 3 2" xfId="53112" xr:uid="{438743E0-1FEF-4F15-8FE3-60E851C50F2D}"/>
    <cellStyle name="Currency 2 3 2 5 2 2 2 4" xfId="37702" xr:uid="{706EC688-3E7A-4B67-BB53-886193F62B4B}"/>
    <cellStyle name="Currency 2 3 2 5 2 2 3" xfId="10883" xr:uid="{276DE10C-97FC-43E4-9465-8948A0BEC10B}"/>
    <cellStyle name="Currency 2 3 2 5 2 2 3 2" xfId="26294" xr:uid="{00413A72-0DDB-40A3-B9E5-E38302E08C5D}"/>
    <cellStyle name="Currency 2 3 2 5 2 2 3 2 2" xfId="57118" xr:uid="{DDA50B9A-E228-428A-80E2-37050BE19385}"/>
    <cellStyle name="Currency 2 3 2 5 2 2 3 3" xfId="41708" xr:uid="{A8D5542A-9AAD-4EC0-AE37-82B514ADAA56}"/>
    <cellStyle name="Currency 2 3 2 5 2 2 4" xfId="18485" xr:uid="{F4DA7F36-60B9-4DA8-A44A-AC41FE23C463}"/>
    <cellStyle name="Currency 2 3 2 5 2 2 4 2" xfId="49309" xr:uid="{20AC3F0F-A5E2-4013-9126-A78610EC1F2C}"/>
    <cellStyle name="Currency 2 3 2 5 2 2 5" xfId="33899" xr:uid="{4C0AEAE5-510F-4155-9055-E67920C4BA14}"/>
    <cellStyle name="Currency 2 3 2 5 2 3" xfId="4976" xr:uid="{F55424B4-FC7A-4AAF-BF2F-934511A18B90}"/>
    <cellStyle name="Currency 2 3 2 5 2 3 2" xfId="12787" xr:uid="{305455E7-4ECA-4E7E-BB0F-68581EA5FF40}"/>
    <cellStyle name="Currency 2 3 2 5 2 3 2 2" xfId="28198" xr:uid="{FAAF0096-687F-474B-B62D-FF91BA12E3A0}"/>
    <cellStyle name="Currency 2 3 2 5 2 3 2 2 2" xfId="59022" xr:uid="{D3664EBD-484C-453B-975B-FD6402DF49CD}"/>
    <cellStyle name="Currency 2 3 2 5 2 3 2 3" xfId="43612" xr:uid="{CF8B7A94-E654-46FE-95FA-638D208A272D}"/>
    <cellStyle name="Currency 2 3 2 5 2 3 3" xfId="20389" xr:uid="{DC25F2BC-E22F-4C99-9C25-839FC6B2F94D}"/>
    <cellStyle name="Currency 2 3 2 5 2 3 3 2" xfId="51213" xr:uid="{273510A4-CF11-4773-8BBF-65F4847332D0}"/>
    <cellStyle name="Currency 2 3 2 5 2 3 4" xfId="35803" xr:uid="{5FAA0457-B843-41DB-806B-4B9BAA34A0BE}"/>
    <cellStyle name="Currency 2 3 2 5 2 4" xfId="8984" xr:uid="{C992090D-7F6A-4AC8-92DB-AC3B2BFD7DEB}"/>
    <cellStyle name="Currency 2 3 2 5 2 4 2" xfId="24395" xr:uid="{D27F7CB5-0A4C-4538-A2FA-4035861D9DDF}"/>
    <cellStyle name="Currency 2 3 2 5 2 4 2 2" xfId="55219" xr:uid="{77CC1252-267B-4596-91FD-C4DBB99592BF}"/>
    <cellStyle name="Currency 2 3 2 5 2 4 3" xfId="39809" xr:uid="{77D2D950-EF30-4257-98B1-5F46B45C1E70}"/>
    <cellStyle name="Currency 2 3 2 5 2 5" xfId="16586" xr:uid="{74E9DB95-8F7E-4B58-B52C-D08FFFE5D134}"/>
    <cellStyle name="Currency 2 3 2 5 2 5 2" xfId="47410" xr:uid="{21A4C47C-C207-4FF0-9BE2-A5DEE831BE4F}"/>
    <cellStyle name="Currency 2 3 2 5 2 6" xfId="32000" xr:uid="{2397BC36-B5C7-460B-9C8A-E5D244459F8D}"/>
    <cellStyle name="Currency 2 3 2 5 3" xfId="1806" xr:uid="{38F28C22-8C2F-4F85-9C1E-691CEB726B6C}"/>
    <cellStyle name="Currency 2 3 2 5 3 2" xfId="3705" xr:uid="{ACB39476-45A4-4720-8A6B-E0526F0DCDEB}"/>
    <cellStyle name="Currency 2 3 2 5 3 2 2" xfId="7508" xr:uid="{F7EAF67B-6ACC-4F3E-8293-982D5A74314B}"/>
    <cellStyle name="Currency 2 3 2 5 3 2 2 2" xfId="15319" xr:uid="{C64A9E6F-B7E8-4ADE-945E-AC89A7C67AD0}"/>
    <cellStyle name="Currency 2 3 2 5 3 2 2 2 2" xfId="30730" xr:uid="{4DB2D162-F7DE-4E48-8B82-0ADF46C1CAB3}"/>
    <cellStyle name="Currency 2 3 2 5 3 2 2 2 2 2" xfId="61554" xr:uid="{7DE8499D-98CC-42D3-BE08-58F837692D4D}"/>
    <cellStyle name="Currency 2 3 2 5 3 2 2 2 3" xfId="46144" xr:uid="{0E5638F5-A40E-49A9-B3B6-00254A75D834}"/>
    <cellStyle name="Currency 2 3 2 5 3 2 2 3" xfId="22921" xr:uid="{E4683291-9930-429E-A9C1-39525480B872}"/>
    <cellStyle name="Currency 2 3 2 5 3 2 2 3 2" xfId="53745" xr:uid="{B177707B-9E79-490C-A06A-3074F0A697F1}"/>
    <cellStyle name="Currency 2 3 2 5 3 2 2 4" xfId="38335" xr:uid="{AA43AD37-EDF9-42D6-BC9E-C11521B9BAD7}"/>
    <cellStyle name="Currency 2 3 2 5 3 2 3" xfId="11516" xr:uid="{C2D29023-FC2A-4D2C-8799-3DBBE6832DB8}"/>
    <cellStyle name="Currency 2 3 2 5 3 2 3 2" xfId="26927" xr:uid="{04C36C85-FC83-48FA-9069-E9E79BA8ACCC}"/>
    <cellStyle name="Currency 2 3 2 5 3 2 3 2 2" xfId="57751" xr:uid="{607D23E8-7D23-4486-80FB-516E36AD72F4}"/>
    <cellStyle name="Currency 2 3 2 5 3 2 3 3" xfId="42341" xr:uid="{A0F1CECD-83D1-4299-B66E-010D9D31FFB6}"/>
    <cellStyle name="Currency 2 3 2 5 3 2 4" xfId="19118" xr:uid="{999D0347-300A-4E92-863E-69AA01F976B2}"/>
    <cellStyle name="Currency 2 3 2 5 3 2 4 2" xfId="49942" xr:uid="{3969BE52-63F5-4A9E-B553-0617422CF254}"/>
    <cellStyle name="Currency 2 3 2 5 3 2 5" xfId="34532" xr:uid="{A488E12B-7567-4B1E-9E94-C0C666F13897}"/>
    <cellStyle name="Currency 2 3 2 5 3 3" xfId="5609" xr:uid="{852AC898-52D8-428F-A64B-E8D481C90FAE}"/>
    <cellStyle name="Currency 2 3 2 5 3 3 2" xfId="13420" xr:uid="{77F385C4-B6AD-4959-AE7B-28AA3D035590}"/>
    <cellStyle name="Currency 2 3 2 5 3 3 2 2" xfId="28831" xr:uid="{3F0A2C2B-AE5E-424D-8AD0-4922599B9A1A}"/>
    <cellStyle name="Currency 2 3 2 5 3 3 2 2 2" xfId="59655" xr:uid="{500DA336-7C9C-4AF6-AEC6-777FCAA9CC98}"/>
    <cellStyle name="Currency 2 3 2 5 3 3 2 3" xfId="44245" xr:uid="{70A56E0E-540F-4203-AD15-9EF607615A1D}"/>
    <cellStyle name="Currency 2 3 2 5 3 3 3" xfId="21022" xr:uid="{2116DAC9-54B7-453C-9171-45310EC5D17E}"/>
    <cellStyle name="Currency 2 3 2 5 3 3 3 2" xfId="51846" xr:uid="{EA343445-1E8D-4F03-B104-7511FF343075}"/>
    <cellStyle name="Currency 2 3 2 5 3 3 4" xfId="36436" xr:uid="{C4AF4F11-6767-4272-AF5C-E469B1D56C97}"/>
    <cellStyle name="Currency 2 3 2 5 3 4" xfId="9617" xr:uid="{5EE6ECCA-8827-43A4-A175-7EE47091BC40}"/>
    <cellStyle name="Currency 2 3 2 5 3 4 2" xfId="25028" xr:uid="{78B56247-C3D8-4A11-990E-95AF85092924}"/>
    <cellStyle name="Currency 2 3 2 5 3 4 2 2" xfId="55852" xr:uid="{92D6EF90-C929-4469-81A2-3BC57CC99FDB}"/>
    <cellStyle name="Currency 2 3 2 5 3 4 3" xfId="40442" xr:uid="{17023B09-3C83-48C4-A337-BC6DE7CF0E5E}"/>
    <cellStyle name="Currency 2 3 2 5 3 5" xfId="17219" xr:uid="{C7F2A67C-C18B-4AAE-BEFB-631D0C0F2194}"/>
    <cellStyle name="Currency 2 3 2 5 3 5 2" xfId="48043" xr:uid="{03E5764B-CCF0-4D54-BA8C-9EDDB5403D64}"/>
    <cellStyle name="Currency 2 3 2 5 3 6" xfId="32633" xr:uid="{500CD693-4715-45CC-9ABD-97608D45E715}"/>
    <cellStyle name="Currency 2 3 2 5 4" xfId="2439" xr:uid="{31030B75-C256-4F67-8654-663995EB222E}"/>
    <cellStyle name="Currency 2 3 2 5 4 2" xfId="6242" xr:uid="{661615C4-AEA5-478E-B30C-21696D3FA3DC}"/>
    <cellStyle name="Currency 2 3 2 5 4 2 2" xfId="14053" xr:uid="{1217C9BD-E44A-4658-8C0D-97CA7C189DCF}"/>
    <cellStyle name="Currency 2 3 2 5 4 2 2 2" xfId="29464" xr:uid="{2459E29E-3DBC-420B-AD3F-D997F1EFDA0F}"/>
    <cellStyle name="Currency 2 3 2 5 4 2 2 2 2" xfId="60288" xr:uid="{31AF30EC-76FF-46C6-B4CB-F0BE50517B9B}"/>
    <cellStyle name="Currency 2 3 2 5 4 2 2 3" xfId="44878" xr:uid="{9980B0DF-2CB7-4A3E-9B2B-1E5E8BDF44B5}"/>
    <cellStyle name="Currency 2 3 2 5 4 2 3" xfId="21655" xr:uid="{DD87D8FB-B493-4CD0-9CF6-2F5E3F6F077C}"/>
    <cellStyle name="Currency 2 3 2 5 4 2 3 2" xfId="52479" xr:uid="{B6C57C33-BB59-4B38-85F0-550B96E287D0}"/>
    <cellStyle name="Currency 2 3 2 5 4 2 4" xfId="37069" xr:uid="{2AD92559-00E6-403D-91F3-D9C9C56BDD62}"/>
    <cellStyle name="Currency 2 3 2 5 4 3" xfId="10250" xr:uid="{D21B4A59-8772-4E10-9D2D-F43CE06BDD10}"/>
    <cellStyle name="Currency 2 3 2 5 4 3 2" xfId="25661" xr:uid="{85CB9FA6-5A8A-4EC4-82B4-F006983E914D}"/>
    <cellStyle name="Currency 2 3 2 5 4 3 2 2" xfId="56485" xr:uid="{AD487D4D-EAF0-4361-BB48-3B83EEC8F0E3}"/>
    <cellStyle name="Currency 2 3 2 5 4 3 3" xfId="41075" xr:uid="{FB884BF2-3EEA-499E-A882-B929DB3E1F80}"/>
    <cellStyle name="Currency 2 3 2 5 4 4" xfId="17852" xr:uid="{865C3EE6-77FF-46C8-9515-BF7BE1F39C8F}"/>
    <cellStyle name="Currency 2 3 2 5 4 4 2" xfId="48676" xr:uid="{A775444F-BB27-4977-856F-1AE9261C2DB0}"/>
    <cellStyle name="Currency 2 3 2 5 4 5" xfId="33266" xr:uid="{1016CFE7-A04F-4228-B31E-EBA29F696358}"/>
    <cellStyle name="Currency 2 3 2 5 5" xfId="4343" xr:uid="{2E93891F-BF75-44C1-978F-FB85311B2DFA}"/>
    <cellStyle name="Currency 2 3 2 5 5 2" xfId="12154" xr:uid="{3FAAED2E-6ECF-43C8-B148-96FC4E09C7E4}"/>
    <cellStyle name="Currency 2 3 2 5 5 2 2" xfId="27565" xr:uid="{52E0B6A3-1346-4BE2-8767-D01B85653FC1}"/>
    <cellStyle name="Currency 2 3 2 5 5 2 2 2" xfId="58389" xr:uid="{EE5A6294-F95E-44DE-BD15-6F8D871296F9}"/>
    <cellStyle name="Currency 2 3 2 5 5 2 3" xfId="42979" xr:uid="{E54D9F40-78BE-4D74-97A2-777A4EB522A1}"/>
    <cellStyle name="Currency 2 3 2 5 5 3" xfId="19756" xr:uid="{C8FF5056-F64F-46ED-BA94-E9A597421B21}"/>
    <cellStyle name="Currency 2 3 2 5 5 3 2" xfId="50580" xr:uid="{74BBFDAC-85BE-41B3-8F78-4E5505290C0A}"/>
    <cellStyle name="Currency 2 3 2 5 5 4" xfId="35170" xr:uid="{EE9D6144-71AB-4D6F-A6C4-DE4FD3A351DA}"/>
    <cellStyle name="Currency 2 3 2 5 6" xfId="8351" xr:uid="{E00C78C3-1F37-4804-9185-00F358113FB7}"/>
    <cellStyle name="Currency 2 3 2 5 6 2" xfId="23762" xr:uid="{E07C4574-2CEC-4E15-82E1-4AFD8282AB5C}"/>
    <cellStyle name="Currency 2 3 2 5 6 2 2" xfId="54586" xr:uid="{89CAA91E-EF43-406A-8D6A-85515463356A}"/>
    <cellStyle name="Currency 2 3 2 5 6 3" xfId="39176" xr:uid="{138D6512-2F4B-45A3-96DF-434EC3092547}"/>
    <cellStyle name="Currency 2 3 2 5 7" xfId="15953" xr:uid="{E30648B9-48E5-4DED-BA8B-9ECC11A83713}"/>
    <cellStyle name="Currency 2 3 2 5 7 2" xfId="46777" xr:uid="{3E568ADB-F035-407E-AEBE-008AE6A0A62C}"/>
    <cellStyle name="Currency 2 3 2 5 8" xfId="31367" xr:uid="{46F0B0F3-8FD2-463E-8BD3-1235A5CBEF8F}"/>
    <cellStyle name="Currency 2 3 2 6" xfId="331" xr:uid="{19D2493B-425B-451A-AF5E-DA19409E3A3A}"/>
    <cellStyle name="Currency 2 3 2 6 2" xfId="964" xr:uid="{B34E897B-B19D-4B28-A792-EAF16D8B5E2A}"/>
    <cellStyle name="Currency 2 3 2 6 2 2" xfId="2863" xr:uid="{4C62679E-645A-4408-B1FB-9F67E8E73006}"/>
    <cellStyle name="Currency 2 3 2 6 2 2 2" xfId="6666" xr:uid="{402C6113-93FA-44D1-B76F-444965164D64}"/>
    <cellStyle name="Currency 2 3 2 6 2 2 2 2" xfId="14477" xr:uid="{B867DAAA-1DFF-4A7B-BEF3-1F9B0EEF0B7D}"/>
    <cellStyle name="Currency 2 3 2 6 2 2 2 2 2" xfId="29888" xr:uid="{E77B6209-FA65-4814-A0C1-3C3C5388F71B}"/>
    <cellStyle name="Currency 2 3 2 6 2 2 2 2 2 2" xfId="60712" xr:uid="{2EA7659A-BBB9-4D77-8CA5-F1344EDE81BB}"/>
    <cellStyle name="Currency 2 3 2 6 2 2 2 2 3" xfId="45302" xr:uid="{4BEDA7A4-2FC7-41C4-82C1-577C795D26DA}"/>
    <cellStyle name="Currency 2 3 2 6 2 2 2 3" xfId="22079" xr:uid="{61CCA27A-6442-4873-A01D-4758ED5CC794}"/>
    <cellStyle name="Currency 2 3 2 6 2 2 2 3 2" xfId="52903" xr:uid="{EC058E57-C50A-4AED-9519-920416B2CCD8}"/>
    <cellStyle name="Currency 2 3 2 6 2 2 2 4" xfId="37493" xr:uid="{C06E08E5-DD8E-4A68-BB25-BF27FA894E77}"/>
    <cellStyle name="Currency 2 3 2 6 2 2 3" xfId="10674" xr:uid="{ABF689F7-7529-47C4-9393-888FE55A46F8}"/>
    <cellStyle name="Currency 2 3 2 6 2 2 3 2" xfId="26085" xr:uid="{BED4B3C8-0868-4A5A-BBA0-5C1F0971224D}"/>
    <cellStyle name="Currency 2 3 2 6 2 2 3 2 2" xfId="56909" xr:uid="{1D74980A-A6E1-436F-8CEB-AB600985629C}"/>
    <cellStyle name="Currency 2 3 2 6 2 2 3 3" xfId="41499" xr:uid="{0B3643F7-3EBB-4E0A-90C2-3AF565C4F3ED}"/>
    <cellStyle name="Currency 2 3 2 6 2 2 4" xfId="18276" xr:uid="{F30C7924-0848-44D4-864D-884FBFF11E77}"/>
    <cellStyle name="Currency 2 3 2 6 2 2 4 2" xfId="49100" xr:uid="{24565C55-AC4B-4109-9D7D-4BDAF2400B7A}"/>
    <cellStyle name="Currency 2 3 2 6 2 2 5" xfId="33690" xr:uid="{62D5B8A3-6B49-4BC2-A5DF-CF89FBABB9F9}"/>
    <cellStyle name="Currency 2 3 2 6 2 3" xfId="4767" xr:uid="{ECD83740-902D-49B4-B83D-50EE72032670}"/>
    <cellStyle name="Currency 2 3 2 6 2 3 2" xfId="12578" xr:uid="{05ABC216-6841-468C-BB71-BE486ACE3CC9}"/>
    <cellStyle name="Currency 2 3 2 6 2 3 2 2" xfId="27989" xr:uid="{8D78406F-9DE0-45AB-9354-88B0EAE3823C}"/>
    <cellStyle name="Currency 2 3 2 6 2 3 2 2 2" xfId="58813" xr:uid="{0C89C889-21BA-468B-95F8-D28AB8535794}"/>
    <cellStyle name="Currency 2 3 2 6 2 3 2 3" xfId="43403" xr:uid="{F2FBEB52-9288-4EDB-9CC1-D994B43C91A7}"/>
    <cellStyle name="Currency 2 3 2 6 2 3 3" xfId="20180" xr:uid="{07B9DE69-1283-47F0-B607-A9C1BE3DA667}"/>
    <cellStyle name="Currency 2 3 2 6 2 3 3 2" xfId="51004" xr:uid="{6F09F711-6158-4B8B-80DD-AEB590ECFA1E}"/>
    <cellStyle name="Currency 2 3 2 6 2 3 4" xfId="35594" xr:uid="{1EDE293A-1C14-476B-82A4-A89CA90BFF75}"/>
    <cellStyle name="Currency 2 3 2 6 2 4" xfId="8775" xr:uid="{DF2F3B6A-4A44-46E5-9399-B6874008056B}"/>
    <cellStyle name="Currency 2 3 2 6 2 4 2" xfId="24186" xr:uid="{EF61B9C7-9FFC-44C3-96E8-95B5037AEE95}"/>
    <cellStyle name="Currency 2 3 2 6 2 4 2 2" xfId="55010" xr:uid="{AFE6C0EA-698C-4493-8470-8E37957C4B9B}"/>
    <cellStyle name="Currency 2 3 2 6 2 4 3" xfId="39600" xr:uid="{3AEC0808-4258-4D4F-9C7C-F5D9E36BC41A}"/>
    <cellStyle name="Currency 2 3 2 6 2 5" xfId="16377" xr:uid="{22275011-30CB-49DA-9085-B90CF29D0E93}"/>
    <cellStyle name="Currency 2 3 2 6 2 5 2" xfId="47201" xr:uid="{7205E48D-ACF2-4874-8557-8E771901AE32}"/>
    <cellStyle name="Currency 2 3 2 6 2 6" xfId="31791" xr:uid="{A082FFEC-7144-4C1F-B250-7AC4792849CE}"/>
    <cellStyle name="Currency 2 3 2 6 3" xfId="1597" xr:uid="{1D1F63EF-FCE7-4C32-9E28-B503FD6081A8}"/>
    <cellStyle name="Currency 2 3 2 6 3 2" xfId="3496" xr:uid="{40D919B6-2982-416A-9366-F9292706BC58}"/>
    <cellStyle name="Currency 2 3 2 6 3 2 2" xfId="7299" xr:uid="{FB8D678D-AB96-4F9D-A426-E92D3BC27C05}"/>
    <cellStyle name="Currency 2 3 2 6 3 2 2 2" xfId="15110" xr:uid="{8B61659F-96F5-4038-ACD2-58EA7E8FEE36}"/>
    <cellStyle name="Currency 2 3 2 6 3 2 2 2 2" xfId="30521" xr:uid="{DB58DAC6-6C1F-4C0E-A3EE-D6AEB690C859}"/>
    <cellStyle name="Currency 2 3 2 6 3 2 2 2 2 2" xfId="61345" xr:uid="{F06DA582-4699-4D28-A078-895998E908BC}"/>
    <cellStyle name="Currency 2 3 2 6 3 2 2 2 3" xfId="45935" xr:uid="{99D86ACD-268B-4B88-9CF9-5FDD54579F94}"/>
    <cellStyle name="Currency 2 3 2 6 3 2 2 3" xfId="22712" xr:uid="{16D91EE1-777E-4CBF-ADF8-34443FBC2D0D}"/>
    <cellStyle name="Currency 2 3 2 6 3 2 2 3 2" xfId="53536" xr:uid="{A6C19311-8C14-421C-A602-AF855AE94440}"/>
    <cellStyle name="Currency 2 3 2 6 3 2 2 4" xfId="38126" xr:uid="{0D19535F-AF2F-4D7B-94DF-34A99137ECEB}"/>
    <cellStyle name="Currency 2 3 2 6 3 2 3" xfId="11307" xr:uid="{1312B90D-F2DE-4CC5-B3E2-7F242D7C4DBD}"/>
    <cellStyle name="Currency 2 3 2 6 3 2 3 2" xfId="26718" xr:uid="{DA0B96FF-FCF8-4042-8CBF-D7D790FA0DB5}"/>
    <cellStyle name="Currency 2 3 2 6 3 2 3 2 2" xfId="57542" xr:uid="{473C95E9-2198-4CFC-A2F8-E70497515045}"/>
    <cellStyle name="Currency 2 3 2 6 3 2 3 3" xfId="42132" xr:uid="{A0B3F24B-8AD9-404A-8923-039F32710A71}"/>
    <cellStyle name="Currency 2 3 2 6 3 2 4" xfId="18909" xr:uid="{9DE9F858-D9F0-46EC-A6F4-08EA812B67A3}"/>
    <cellStyle name="Currency 2 3 2 6 3 2 4 2" xfId="49733" xr:uid="{794B4E48-A45A-4A3F-BD73-581523831A38}"/>
    <cellStyle name="Currency 2 3 2 6 3 2 5" xfId="34323" xr:uid="{655D8ABD-C395-4191-9C57-EB05C869FCC2}"/>
    <cellStyle name="Currency 2 3 2 6 3 3" xfId="5400" xr:uid="{D98E1496-4F3C-4AE2-BAA9-EABDCFC9A6C9}"/>
    <cellStyle name="Currency 2 3 2 6 3 3 2" xfId="13211" xr:uid="{A071BDF4-98F3-4AEE-AC8A-13A7B7A9644C}"/>
    <cellStyle name="Currency 2 3 2 6 3 3 2 2" xfId="28622" xr:uid="{12938413-E3E1-4DAF-8940-4B459E1C18B9}"/>
    <cellStyle name="Currency 2 3 2 6 3 3 2 2 2" xfId="59446" xr:uid="{EA09711B-E2AC-434C-8EBC-DBA8D11C9C3D}"/>
    <cellStyle name="Currency 2 3 2 6 3 3 2 3" xfId="44036" xr:uid="{9D95996D-8067-40BA-9144-B2CC2EC029ED}"/>
    <cellStyle name="Currency 2 3 2 6 3 3 3" xfId="20813" xr:uid="{D416B8F8-B0D2-4A8E-BEF0-F7C19C298FCD}"/>
    <cellStyle name="Currency 2 3 2 6 3 3 3 2" xfId="51637" xr:uid="{2E346CDD-5E59-4F9E-99C1-36187E77D27C}"/>
    <cellStyle name="Currency 2 3 2 6 3 3 4" xfId="36227" xr:uid="{F4C61BC2-D737-429C-97F4-59A92AFB107C}"/>
    <cellStyle name="Currency 2 3 2 6 3 4" xfId="9408" xr:uid="{FB7CBFC1-A82F-4887-B50B-D77C61324170}"/>
    <cellStyle name="Currency 2 3 2 6 3 4 2" xfId="24819" xr:uid="{BEFCE448-B512-41D0-A078-FD475BC1E05C}"/>
    <cellStyle name="Currency 2 3 2 6 3 4 2 2" xfId="55643" xr:uid="{AAC6FFD2-13F8-48DB-A54A-FC779D479967}"/>
    <cellStyle name="Currency 2 3 2 6 3 4 3" xfId="40233" xr:uid="{1372AC42-533B-471D-ADD0-4CA8DC059BE7}"/>
    <cellStyle name="Currency 2 3 2 6 3 5" xfId="17010" xr:uid="{CB0030C8-C72D-4E37-A099-59AF9F6C0951}"/>
    <cellStyle name="Currency 2 3 2 6 3 5 2" xfId="47834" xr:uid="{4DDC55C6-023C-4826-81E3-A300AD07C13A}"/>
    <cellStyle name="Currency 2 3 2 6 3 6" xfId="32424" xr:uid="{C82BA804-3E2B-4FA3-B7B5-EBE8E5E5B1F5}"/>
    <cellStyle name="Currency 2 3 2 6 4" xfId="2230" xr:uid="{1ECADD54-8870-4F3A-8F7D-C023A7706320}"/>
    <cellStyle name="Currency 2 3 2 6 4 2" xfId="6033" xr:uid="{3FC110EB-2E02-4D13-B521-77EE3F30F728}"/>
    <cellStyle name="Currency 2 3 2 6 4 2 2" xfId="13844" xr:uid="{DA6F1675-BEFA-4FD9-91A7-9F8DDF6D8B6D}"/>
    <cellStyle name="Currency 2 3 2 6 4 2 2 2" xfId="29255" xr:uid="{00DCC7E3-115A-402A-86C8-ACE293C4B008}"/>
    <cellStyle name="Currency 2 3 2 6 4 2 2 2 2" xfId="60079" xr:uid="{53246246-6234-420B-A75F-AA102A7087A5}"/>
    <cellStyle name="Currency 2 3 2 6 4 2 2 3" xfId="44669" xr:uid="{82F75873-8929-4192-97AA-EDF5C8587EC2}"/>
    <cellStyle name="Currency 2 3 2 6 4 2 3" xfId="21446" xr:uid="{C95582AA-F6BF-4241-8809-4354B117B474}"/>
    <cellStyle name="Currency 2 3 2 6 4 2 3 2" xfId="52270" xr:uid="{CE306D9F-79A1-4B37-97FD-1D7CDED804EB}"/>
    <cellStyle name="Currency 2 3 2 6 4 2 4" xfId="36860" xr:uid="{41952B75-1603-40C6-BF61-95B4A42D1CAF}"/>
    <cellStyle name="Currency 2 3 2 6 4 3" xfId="10041" xr:uid="{00B8E74C-5577-4B1B-9367-2DA352B534D3}"/>
    <cellStyle name="Currency 2 3 2 6 4 3 2" xfId="25452" xr:uid="{764ACC03-C6EC-4853-A01D-0CA79EFFC8C8}"/>
    <cellStyle name="Currency 2 3 2 6 4 3 2 2" xfId="56276" xr:uid="{98100762-C3DB-4B36-9B78-21CEABBD0805}"/>
    <cellStyle name="Currency 2 3 2 6 4 3 3" xfId="40866" xr:uid="{E7E6F979-705A-4750-9603-FC15FFD2F459}"/>
    <cellStyle name="Currency 2 3 2 6 4 4" xfId="17643" xr:uid="{0BD90193-2FEB-42AC-899A-3A1FAA271DEA}"/>
    <cellStyle name="Currency 2 3 2 6 4 4 2" xfId="48467" xr:uid="{5B6BAFD7-40E3-46C1-8ED4-0E0077860EB9}"/>
    <cellStyle name="Currency 2 3 2 6 4 5" xfId="33057" xr:uid="{BA3A710E-74DC-478C-A61B-F897715EE448}"/>
    <cellStyle name="Currency 2 3 2 6 5" xfId="4134" xr:uid="{34E7A57E-0C57-48B4-BD08-ED1E87E6E174}"/>
    <cellStyle name="Currency 2 3 2 6 5 2" xfId="11945" xr:uid="{E50F9E7F-37E5-4E67-B29A-62BED9C0AE77}"/>
    <cellStyle name="Currency 2 3 2 6 5 2 2" xfId="27356" xr:uid="{903F2B7C-18B5-40A9-9404-E530431E5E31}"/>
    <cellStyle name="Currency 2 3 2 6 5 2 2 2" xfId="58180" xr:uid="{405899BE-4A4E-45C9-AC7D-EABE1FDA596D}"/>
    <cellStyle name="Currency 2 3 2 6 5 2 3" xfId="42770" xr:uid="{8289AD54-6AA7-438A-B96C-F981C196353C}"/>
    <cellStyle name="Currency 2 3 2 6 5 3" xfId="19547" xr:uid="{5D322842-CCD9-40BC-9CD9-34A21087D78D}"/>
    <cellStyle name="Currency 2 3 2 6 5 3 2" xfId="50371" xr:uid="{815E776A-7F03-48B6-B457-A3D540A23A58}"/>
    <cellStyle name="Currency 2 3 2 6 5 4" xfId="34961" xr:uid="{1A64F38F-8893-458F-8228-F88FC5357EBA}"/>
    <cellStyle name="Currency 2 3 2 6 6" xfId="8142" xr:uid="{BA6FCB76-DC77-43D6-939B-02959D983B3B}"/>
    <cellStyle name="Currency 2 3 2 6 6 2" xfId="23553" xr:uid="{F2C78FF8-6C40-4E35-A4BE-BC2080D43723}"/>
    <cellStyle name="Currency 2 3 2 6 6 2 2" xfId="54377" xr:uid="{C09C37AD-0AE5-4564-A507-907A6DEA35B7}"/>
    <cellStyle name="Currency 2 3 2 6 6 3" xfId="38967" xr:uid="{80F7E956-E344-4A3B-9645-A536EEF28FB1}"/>
    <cellStyle name="Currency 2 3 2 6 7" xfId="15744" xr:uid="{DFF0F474-49CF-41FA-A2CF-849755574869}"/>
    <cellStyle name="Currency 2 3 2 6 7 2" xfId="46568" xr:uid="{71390106-AE8A-447A-A555-2F40C9BDE488}"/>
    <cellStyle name="Currency 2 3 2 6 8" xfId="31158" xr:uid="{A2E2CDB2-0610-493F-834C-9D0EABC5560A}"/>
    <cellStyle name="Currency 2 3 2 7" xfId="751" xr:uid="{5B5490C5-2FAA-4551-B4DE-42E9B505E615}"/>
    <cellStyle name="Currency 2 3 2 7 2" xfId="2650" xr:uid="{A73BD7DE-8700-45EE-B7EB-BBCE0684E3A9}"/>
    <cellStyle name="Currency 2 3 2 7 2 2" xfId="6453" xr:uid="{F8824C24-3FB6-45A2-A7B8-1A3A40838FFE}"/>
    <cellStyle name="Currency 2 3 2 7 2 2 2" xfId="14264" xr:uid="{79BA9F39-604E-4CAF-9B28-F381AAB933AE}"/>
    <cellStyle name="Currency 2 3 2 7 2 2 2 2" xfId="29675" xr:uid="{ED9AA9F0-D2F8-4D6A-9A45-76C67B349773}"/>
    <cellStyle name="Currency 2 3 2 7 2 2 2 2 2" xfId="60499" xr:uid="{5836A992-8660-41F0-9F2B-1C72BF31DB3A}"/>
    <cellStyle name="Currency 2 3 2 7 2 2 2 3" xfId="45089" xr:uid="{C8A9C4F1-CB8A-48AF-A929-D73ECA64E3BC}"/>
    <cellStyle name="Currency 2 3 2 7 2 2 3" xfId="21866" xr:uid="{FCB1F60F-435E-4941-B04A-35CEB3336E7F}"/>
    <cellStyle name="Currency 2 3 2 7 2 2 3 2" xfId="52690" xr:uid="{4F5F3FBD-6ACB-474D-A406-B367A8A56C68}"/>
    <cellStyle name="Currency 2 3 2 7 2 2 4" xfId="37280" xr:uid="{CAAA906F-639B-4AF6-8ABA-6C880F509153}"/>
    <cellStyle name="Currency 2 3 2 7 2 3" xfId="10461" xr:uid="{AED23486-6BE1-4BF2-978B-068C294E6396}"/>
    <cellStyle name="Currency 2 3 2 7 2 3 2" xfId="25872" xr:uid="{6E359BFD-5B06-421F-8D31-BDA250AFF9F1}"/>
    <cellStyle name="Currency 2 3 2 7 2 3 2 2" xfId="56696" xr:uid="{A7E848BD-3F9D-4387-A3E4-B72B49A6C527}"/>
    <cellStyle name="Currency 2 3 2 7 2 3 3" xfId="41286" xr:uid="{E1FB3F7F-9D70-49EB-A743-703BB00FFDFF}"/>
    <cellStyle name="Currency 2 3 2 7 2 4" xfId="18063" xr:uid="{7F59B2F2-B1D8-4E57-9269-CE87F6078F2D}"/>
    <cellStyle name="Currency 2 3 2 7 2 4 2" xfId="48887" xr:uid="{08CC351B-FCD8-49B6-BC02-D20E1FA7A4CA}"/>
    <cellStyle name="Currency 2 3 2 7 2 5" xfId="33477" xr:uid="{584FFA51-EFB8-4DD1-A587-87B639BB8A4A}"/>
    <cellStyle name="Currency 2 3 2 7 3" xfId="4554" xr:uid="{1ABF0A0D-AFBD-4635-B3C8-3C47A35A8239}"/>
    <cellStyle name="Currency 2 3 2 7 3 2" xfId="12365" xr:uid="{F166205A-5F73-4AD2-A5D7-B8DE6F210964}"/>
    <cellStyle name="Currency 2 3 2 7 3 2 2" xfId="27776" xr:uid="{2B18DE66-6D6B-4629-8667-43E97F27DDF4}"/>
    <cellStyle name="Currency 2 3 2 7 3 2 2 2" xfId="58600" xr:uid="{0D748DDF-75A0-43E1-8775-47E7D201986D}"/>
    <cellStyle name="Currency 2 3 2 7 3 2 3" xfId="43190" xr:uid="{D34D49E9-04AC-4D1E-8CFF-C59623ED7920}"/>
    <cellStyle name="Currency 2 3 2 7 3 3" xfId="19967" xr:uid="{911128A6-9A8D-46BF-B5F2-7F45119BAD39}"/>
    <cellStyle name="Currency 2 3 2 7 3 3 2" xfId="50791" xr:uid="{8462DDAA-65AA-4146-B337-E150AB4B640F}"/>
    <cellStyle name="Currency 2 3 2 7 3 4" xfId="35381" xr:uid="{CCC5BECB-4B3D-4775-AF60-3BAFE5282A28}"/>
    <cellStyle name="Currency 2 3 2 7 4" xfId="8562" xr:uid="{2CCA9B98-9D9E-4086-B030-9B5F918FCBAF}"/>
    <cellStyle name="Currency 2 3 2 7 4 2" xfId="23973" xr:uid="{6C0C4A8A-0D50-45EC-8AC3-9EE4DD5099D2}"/>
    <cellStyle name="Currency 2 3 2 7 4 2 2" xfId="54797" xr:uid="{CB409E2B-10AB-4F30-A07C-EB583E0FF412}"/>
    <cellStyle name="Currency 2 3 2 7 4 3" xfId="39387" xr:uid="{3A726302-4F8B-4C97-812C-11B6920990E0}"/>
    <cellStyle name="Currency 2 3 2 7 5" xfId="16164" xr:uid="{6142133A-DA30-4AFC-863A-7001C47B1031}"/>
    <cellStyle name="Currency 2 3 2 7 5 2" xfId="46988" xr:uid="{0A7BB11E-C838-41CD-9EF9-B683634AC473}"/>
    <cellStyle name="Currency 2 3 2 7 6" xfId="31578" xr:uid="{9BAFEC57-E86C-4474-995D-0B67A8EE97B0}"/>
    <cellStyle name="Currency 2 3 2 8" xfId="1384" xr:uid="{0E2EF490-9B17-4C40-A087-2946ECB3CF78}"/>
    <cellStyle name="Currency 2 3 2 8 2" xfId="3283" xr:uid="{80043C63-9D03-4618-9914-691EF662151F}"/>
    <cellStyle name="Currency 2 3 2 8 2 2" xfId="7086" xr:uid="{B9B040E2-891C-4064-9037-95B15B476AEC}"/>
    <cellStyle name="Currency 2 3 2 8 2 2 2" xfId="14897" xr:uid="{7483F2B9-8285-49F2-BD78-ED08F3B1A7D1}"/>
    <cellStyle name="Currency 2 3 2 8 2 2 2 2" xfId="30308" xr:uid="{200CEDC5-C701-4CE5-B03C-1251E86B3EAB}"/>
    <cellStyle name="Currency 2 3 2 8 2 2 2 2 2" xfId="61132" xr:uid="{155F3C11-43A8-46BF-A695-C29425EC0459}"/>
    <cellStyle name="Currency 2 3 2 8 2 2 2 3" xfId="45722" xr:uid="{F979A002-B48E-488E-B5BB-6B0CBCF5502A}"/>
    <cellStyle name="Currency 2 3 2 8 2 2 3" xfId="22499" xr:uid="{0D9520ED-86B6-444C-862D-27E30F7FD332}"/>
    <cellStyle name="Currency 2 3 2 8 2 2 3 2" xfId="53323" xr:uid="{E9844332-0ED9-4E48-AB8D-EC57E76B8DCC}"/>
    <cellStyle name="Currency 2 3 2 8 2 2 4" xfId="37913" xr:uid="{3F69E253-2F5D-4F35-8E1B-AE1C5B1895F2}"/>
    <cellStyle name="Currency 2 3 2 8 2 3" xfId="11094" xr:uid="{DBDC3AE1-2990-4549-AC45-31C9B5BDA7B6}"/>
    <cellStyle name="Currency 2 3 2 8 2 3 2" xfId="26505" xr:uid="{DB4DA5D1-BBC8-4F5E-BEF9-33FAF05B44F4}"/>
    <cellStyle name="Currency 2 3 2 8 2 3 2 2" xfId="57329" xr:uid="{B044055F-72FA-460A-BB78-13B2E563C838}"/>
    <cellStyle name="Currency 2 3 2 8 2 3 3" xfId="41919" xr:uid="{DD635D5F-1F1B-4726-A651-F77FC45DFA87}"/>
    <cellStyle name="Currency 2 3 2 8 2 4" xfId="18696" xr:uid="{D4CB7925-27A8-4989-93C4-D0E90230E366}"/>
    <cellStyle name="Currency 2 3 2 8 2 4 2" xfId="49520" xr:uid="{72D078CA-C40B-4E89-8056-A2B38EEC5964}"/>
    <cellStyle name="Currency 2 3 2 8 2 5" xfId="34110" xr:uid="{DFECA08F-1C4E-46CC-A32B-B3253A060E6F}"/>
    <cellStyle name="Currency 2 3 2 8 3" xfId="5187" xr:uid="{45A4AA1C-D04D-4D6A-9CD7-134511E7A8C4}"/>
    <cellStyle name="Currency 2 3 2 8 3 2" xfId="12998" xr:uid="{728CF8DE-88EF-439D-A8E5-E44EE9E948B4}"/>
    <cellStyle name="Currency 2 3 2 8 3 2 2" xfId="28409" xr:uid="{9572366E-C7CA-42B4-95D0-BF617E368371}"/>
    <cellStyle name="Currency 2 3 2 8 3 2 2 2" xfId="59233" xr:uid="{D3D8BA83-B22E-44FE-BF99-002DB81F40E9}"/>
    <cellStyle name="Currency 2 3 2 8 3 2 3" xfId="43823" xr:uid="{FF7C43CC-E853-47DC-B3D0-9C9C73DCFC2A}"/>
    <cellStyle name="Currency 2 3 2 8 3 3" xfId="20600" xr:uid="{398EDF39-0612-469C-9AC6-F863A9928EED}"/>
    <cellStyle name="Currency 2 3 2 8 3 3 2" xfId="51424" xr:uid="{D9439E84-C97E-4258-9DAE-0CD7E5AE85AB}"/>
    <cellStyle name="Currency 2 3 2 8 3 4" xfId="36014" xr:uid="{8BDDA1A3-BE41-4560-8A09-956E87BAEBAF}"/>
    <cellStyle name="Currency 2 3 2 8 4" xfId="9195" xr:uid="{AB8065BF-FC82-468D-9836-B0CBAF7F2AD3}"/>
    <cellStyle name="Currency 2 3 2 8 4 2" xfId="24606" xr:uid="{D3381B36-AD5E-4C31-ADEE-DC1BD453D4AC}"/>
    <cellStyle name="Currency 2 3 2 8 4 2 2" xfId="55430" xr:uid="{9B52693D-265C-4B64-9B78-960F7888D588}"/>
    <cellStyle name="Currency 2 3 2 8 4 3" xfId="40020" xr:uid="{67884FC8-31FF-4FC2-A6CA-68359665C4CD}"/>
    <cellStyle name="Currency 2 3 2 8 5" xfId="16797" xr:uid="{0D62D793-2D02-40C3-B499-0AB5A304E5CB}"/>
    <cellStyle name="Currency 2 3 2 8 5 2" xfId="47621" xr:uid="{8C4813B3-C48D-423E-8371-F6324A444860}"/>
    <cellStyle name="Currency 2 3 2 8 6" xfId="32211" xr:uid="{D8C6E3E9-4995-4CA9-93CD-1BBE71692655}"/>
    <cellStyle name="Currency 2 3 2 9" xfId="2017" xr:uid="{B657E695-8443-4327-B8E1-B35A7352DF98}"/>
    <cellStyle name="Currency 2 3 2 9 2" xfId="5820" xr:uid="{A28DA5B4-750D-4B23-8EFD-A942D5788DB3}"/>
    <cellStyle name="Currency 2 3 2 9 2 2" xfId="13631" xr:uid="{53CD2AC3-CEAE-4340-A140-614C10FEBEED}"/>
    <cellStyle name="Currency 2 3 2 9 2 2 2" xfId="29042" xr:uid="{D178DC08-A7FC-4B86-B0C4-6A91936DE490}"/>
    <cellStyle name="Currency 2 3 2 9 2 2 2 2" xfId="59866" xr:uid="{5F02390E-8A09-4CF0-AC0B-2A7559D91B21}"/>
    <cellStyle name="Currency 2 3 2 9 2 2 3" xfId="44456" xr:uid="{4599A478-E710-489E-A42B-FF35F6221511}"/>
    <cellStyle name="Currency 2 3 2 9 2 3" xfId="21233" xr:uid="{7B0CE593-AF95-49F6-A88C-713105A75C61}"/>
    <cellStyle name="Currency 2 3 2 9 2 3 2" xfId="52057" xr:uid="{8B3AF5FE-FFE3-4EB5-9A2E-4D5AF90D6A01}"/>
    <cellStyle name="Currency 2 3 2 9 2 4" xfId="36647" xr:uid="{962F7C41-F4DF-4C2A-97BD-528D2A489B9D}"/>
    <cellStyle name="Currency 2 3 2 9 3" xfId="9828" xr:uid="{8BF04ABA-01B6-4464-8C9E-501E8E14238C}"/>
    <cellStyle name="Currency 2 3 2 9 3 2" xfId="25239" xr:uid="{2AA95176-82C5-4F02-B6CC-94DDB35313E7}"/>
    <cellStyle name="Currency 2 3 2 9 3 2 2" xfId="56063" xr:uid="{52F2C027-0F1F-43C1-A893-20347DE20934}"/>
    <cellStyle name="Currency 2 3 2 9 3 3" xfId="40653" xr:uid="{C3B4FC32-64E0-4E4A-B734-AAF4EE085320}"/>
    <cellStyle name="Currency 2 3 2 9 4" xfId="17430" xr:uid="{311FB19A-D73C-4652-A46B-F26950C85BAA}"/>
    <cellStyle name="Currency 2 3 2 9 4 2" xfId="48254" xr:uid="{C01B7CA9-0928-45B5-A862-EE56F02E9741}"/>
    <cellStyle name="Currency 2 3 2 9 5" xfId="32844" xr:uid="{A51DE558-D43F-4B35-948F-907017DE5823}"/>
    <cellStyle name="Currency 2 3 3" xfId="182" xr:uid="{AD8B46A0-424D-4466-8E81-CE269B74ECD7}"/>
    <cellStyle name="Currency 2 3 3 10" xfId="7785" xr:uid="{7B5E887C-FEF1-4EE2-A0EC-F817961D8A8D}"/>
    <cellStyle name="Currency 2 3 3 10 2" xfId="23196" xr:uid="{955D2653-4299-4DFD-800D-EFCF3D921CD5}"/>
    <cellStyle name="Currency 2 3 3 10 2 2" xfId="54020" xr:uid="{7490F229-4A81-47E5-BA7E-039F6922D4BC}"/>
    <cellStyle name="Currency 2 3 3 10 3" xfId="38610" xr:uid="{3B53E2A6-F9CB-4D31-AB7A-D4A0AAF05A04}"/>
    <cellStyle name="Currency 2 3 3 11" xfId="15596" xr:uid="{FFB5C906-590F-4095-9B98-30128401B114}"/>
    <cellStyle name="Currency 2 3 3 11 2" xfId="46420" xr:uid="{277A07A5-6EE1-4C4F-B117-A84AD1D0246F}"/>
    <cellStyle name="Currency 2 3 3 12" xfId="31010" xr:uid="{E0ECB5FE-20B7-4B80-A9E9-FB8C002882CE}"/>
    <cellStyle name="Currency 2 3 3 2" xfId="264" xr:uid="{09428397-02DC-47DB-B632-1B8F29BB2EFF}"/>
    <cellStyle name="Currency 2 3 3 2 10" xfId="15678" xr:uid="{D411E9CB-B21A-4BC1-8653-B91F41E365B8}"/>
    <cellStyle name="Currency 2 3 3 2 10 2" xfId="46502" xr:uid="{E75F5DFF-897F-41E1-827F-360BE4337065}"/>
    <cellStyle name="Currency 2 3 3 2 11" xfId="31092" xr:uid="{3E3B98D9-C84B-4D8A-BC0B-667237F50D03}"/>
    <cellStyle name="Currency 2 3 3 2 2" xfId="687" xr:uid="{1E7F5A75-7187-41DF-B5DC-EA8A015F86D9}"/>
    <cellStyle name="Currency 2 3 3 2 2 2" xfId="1320" xr:uid="{CA0D6970-5BC7-4697-8182-9EBD3B056D16}"/>
    <cellStyle name="Currency 2 3 3 2 2 2 2" xfId="3219" xr:uid="{A0B79648-A863-46EB-BE41-FCEB9C73A116}"/>
    <cellStyle name="Currency 2 3 3 2 2 2 2 2" xfId="7022" xr:uid="{CB03B1F1-1FC2-474D-99D8-23C74E714FE5}"/>
    <cellStyle name="Currency 2 3 3 2 2 2 2 2 2" xfId="14833" xr:uid="{53A4DEFB-E7B0-4E6E-884B-B21542AFAEC5}"/>
    <cellStyle name="Currency 2 3 3 2 2 2 2 2 2 2" xfId="30244" xr:uid="{1D13A3EB-A7AE-4B87-B62B-DEBE04173B32}"/>
    <cellStyle name="Currency 2 3 3 2 2 2 2 2 2 2 2" xfId="61068" xr:uid="{55E7DB83-1A49-4FE4-856A-673A7658D03A}"/>
    <cellStyle name="Currency 2 3 3 2 2 2 2 2 2 3" xfId="45658" xr:uid="{D010A3F8-62A5-4756-AD4B-AFF2AB57B15E}"/>
    <cellStyle name="Currency 2 3 3 2 2 2 2 2 3" xfId="22435" xr:uid="{818F8592-5BBF-4758-8125-39E947BA9DD0}"/>
    <cellStyle name="Currency 2 3 3 2 2 2 2 2 3 2" xfId="53259" xr:uid="{D981995B-820A-4E1E-B727-76689CDC0325}"/>
    <cellStyle name="Currency 2 3 3 2 2 2 2 2 4" xfId="37849" xr:uid="{CB7BFD19-492A-43F5-AD02-0837FD676F5F}"/>
    <cellStyle name="Currency 2 3 3 2 2 2 2 3" xfId="11030" xr:uid="{45B42E82-095C-4FB3-B75C-F125D1B3F446}"/>
    <cellStyle name="Currency 2 3 3 2 2 2 2 3 2" xfId="26441" xr:uid="{668F9193-7D45-443B-8E6E-9FA8EC80B757}"/>
    <cellStyle name="Currency 2 3 3 2 2 2 2 3 2 2" xfId="57265" xr:uid="{509A19A0-D476-4FE0-B9EC-0E2E51A1EF1C}"/>
    <cellStyle name="Currency 2 3 3 2 2 2 2 3 3" xfId="41855" xr:uid="{FF21936B-8F6D-4D7D-A721-0E9313F03031}"/>
    <cellStyle name="Currency 2 3 3 2 2 2 2 4" xfId="18632" xr:uid="{94872A5A-87A7-488A-8971-CA527EBA92EC}"/>
    <cellStyle name="Currency 2 3 3 2 2 2 2 4 2" xfId="49456" xr:uid="{1EC62CD8-385D-4F60-B895-49ED0589D6C7}"/>
    <cellStyle name="Currency 2 3 3 2 2 2 2 5" xfId="34046" xr:uid="{C3C5141D-7EBF-4939-8C5C-958E07B233E7}"/>
    <cellStyle name="Currency 2 3 3 2 2 2 3" xfId="5123" xr:uid="{07EBAE83-0960-473D-9C6F-A5F8644E97D5}"/>
    <cellStyle name="Currency 2 3 3 2 2 2 3 2" xfId="12934" xr:uid="{3CD19EFD-C3DC-484E-977E-D0845D746443}"/>
    <cellStyle name="Currency 2 3 3 2 2 2 3 2 2" xfId="28345" xr:uid="{AC936BFC-CE9F-4063-9107-BB25A7330E44}"/>
    <cellStyle name="Currency 2 3 3 2 2 2 3 2 2 2" xfId="59169" xr:uid="{E18661E0-C038-409C-BD4D-A866E8A16AFD}"/>
    <cellStyle name="Currency 2 3 3 2 2 2 3 2 3" xfId="43759" xr:uid="{96E88BEE-6C23-4348-BF75-CF492F186189}"/>
    <cellStyle name="Currency 2 3 3 2 2 2 3 3" xfId="20536" xr:uid="{DAE4DA69-8C95-45E1-A3BC-BC4B5CDFE106}"/>
    <cellStyle name="Currency 2 3 3 2 2 2 3 3 2" xfId="51360" xr:uid="{B98855AF-1208-46B4-B6DA-CECD7E0D0019}"/>
    <cellStyle name="Currency 2 3 3 2 2 2 3 4" xfId="35950" xr:uid="{E6036AE6-79E7-4D75-AB70-37BFF666B1FD}"/>
    <cellStyle name="Currency 2 3 3 2 2 2 4" xfId="9131" xr:uid="{769036C3-B644-4EA2-8514-9BA16F220CBA}"/>
    <cellStyle name="Currency 2 3 3 2 2 2 4 2" xfId="24542" xr:uid="{ECFD7F71-5846-4590-B91C-E2CBAE74FD69}"/>
    <cellStyle name="Currency 2 3 3 2 2 2 4 2 2" xfId="55366" xr:uid="{1F2A5336-15E7-43D7-B637-B10FB7F7EC56}"/>
    <cellStyle name="Currency 2 3 3 2 2 2 4 3" xfId="39956" xr:uid="{16462F0E-5458-46A4-B555-AE6705B1CB8D}"/>
    <cellStyle name="Currency 2 3 3 2 2 2 5" xfId="16733" xr:uid="{178F7C53-96B1-40DB-B1FB-8034A3BD69CD}"/>
    <cellStyle name="Currency 2 3 3 2 2 2 5 2" xfId="47557" xr:uid="{4A49D454-E465-438E-AB2D-37C39F1EAB01}"/>
    <cellStyle name="Currency 2 3 3 2 2 2 6" xfId="32147" xr:uid="{6C2FE8EF-ECFF-4F47-A100-251CF35D5260}"/>
    <cellStyle name="Currency 2 3 3 2 2 3" xfId="1953" xr:uid="{ED932BBA-4D17-4316-B649-695ABE2752E3}"/>
    <cellStyle name="Currency 2 3 3 2 2 3 2" xfId="3852" xr:uid="{564998EB-248E-4057-BDAE-BD6EAA94D160}"/>
    <cellStyle name="Currency 2 3 3 2 2 3 2 2" xfId="7655" xr:uid="{202B67AC-C1E0-40DF-A8B9-1048C7B68DF8}"/>
    <cellStyle name="Currency 2 3 3 2 2 3 2 2 2" xfId="15466" xr:uid="{4F21EB45-530B-40AD-AE15-83DA3C62FB2E}"/>
    <cellStyle name="Currency 2 3 3 2 2 3 2 2 2 2" xfId="30877" xr:uid="{F43CC7EA-8672-4EE0-9CE8-F2BB4AC9BBC1}"/>
    <cellStyle name="Currency 2 3 3 2 2 3 2 2 2 2 2" xfId="61701" xr:uid="{8D9409AD-18B4-42AE-8D69-5BD7EDC9DA1D}"/>
    <cellStyle name="Currency 2 3 3 2 2 3 2 2 2 3" xfId="46291" xr:uid="{C4D5D42E-6031-4ED9-B8D7-54AB11943EB2}"/>
    <cellStyle name="Currency 2 3 3 2 2 3 2 2 3" xfId="23068" xr:uid="{CB5535C7-A49C-4D03-BC5E-3B25FC52E574}"/>
    <cellStyle name="Currency 2 3 3 2 2 3 2 2 3 2" xfId="53892" xr:uid="{97849E7D-3E7D-4226-9A45-2D3FF008ECEC}"/>
    <cellStyle name="Currency 2 3 3 2 2 3 2 2 4" xfId="38482" xr:uid="{24E85B55-FA75-4CC7-B2AB-581C156AF67C}"/>
    <cellStyle name="Currency 2 3 3 2 2 3 2 3" xfId="11663" xr:uid="{0B8BDD5B-4055-4439-BB21-6B71BAE72D11}"/>
    <cellStyle name="Currency 2 3 3 2 2 3 2 3 2" xfId="27074" xr:uid="{BE6F20FC-18A7-41EC-B49F-E56B2D7E7C53}"/>
    <cellStyle name="Currency 2 3 3 2 2 3 2 3 2 2" xfId="57898" xr:uid="{B06FB75E-EF53-45A5-8D31-0EA7DAE1CC39}"/>
    <cellStyle name="Currency 2 3 3 2 2 3 2 3 3" xfId="42488" xr:uid="{A7529294-8F4F-4BB9-A8B0-D835D53E1C11}"/>
    <cellStyle name="Currency 2 3 3 2 2 3 2 4" xfId="19265" xr:uid="{B1B20A8D-61B5-4C96-BC3C-1CD190DC3468}"/>
    <cellStyle name="Currency 2 3 3 2 2 3 2 4 2" xfId="50089" xr:uid="{DDE6F6C8-9A69-4378-A523-65677DEF12CD}"/>
    <cellStyle name="Currency 2 3 3 2 2 3 2 5" xfId="34679" xr:uid="{098FCCFA-6448-48CA-BC88-DC8D22CCA9AD}"/>
    <cellStyle name="Currency 2 3 3 2 2 3 3" xfId="5756" xr:uid="{7E862D8F-768A-4AA7-BB00-4A299E29C2A2}"/>
    <cellStyle name="Currency 2 3 3 2 2 3 3 2" xfId="13567" xr:uid="{C467B601-5D83-4EB2-9699-B622AACC28A4}"/>
    <cellStyle name="Currency 2 3 3 2 2 3 3 2 2" xfId="28978" xr:uid="{23D1566E-7347-4767-99A4-C783DD6F7730}"/>
    <cellStyle name="Currency 2 3 3 2 2 3 3 2 2 2" xfId="59802" xr:uid="{C2FE1F52-280D-4493-8162-AE46CB84DFE7}"/>
    <cellStyle name="Currency 2 3 3 2 2 3 3 2 3" xfId="44392" xr:uid="{0E9E3655-42EE-4E2D-9645-B218C123AA79}"/>
    <cellStyle name="Currency 2 3 3 2 2 3 3 3" xfId="21169" xr:uid="{7D6D4032-54AA-4477-B758-B7D694BBC214}"/>
    <cellStyle name="Currency 2 3 3 2 2 3 3 3 2" xfId="51993" xr:uid="{D232CF52-1C26-4849-9227-3AE66464D4A6}"/>
    <cellStyle name="Currency 2 3 3 2 2 3 3 4" xfId="36583" xr:uid="{143892EB-1A51-4C52-BB46-373D4AD899E2}"/>
    <cellStyle name="Currency 2 3 3 2 2 3 4" xfId="9764" xr:uid="{0AA12212-013D-41E6-99A6-0CB11170EA7C}"/>
    <cellStyle name="Currency 2 3 3 2 2 3 4 2" xfId="25175" xr:uid="{ACB91A0F-AF64-4B7A-ADDB-AB8FAD09DACC}"/>
    <cellStyle name="Currency 2 3 3 2 2 3 4 2 2" xfId="55999" xr:uid="{C0D9F420-1969-4D28-82FB-5BBAAF9E8803}"/>
    <cellStyle name="Currency 2 3 3 2 2 3 4 3" xfId="40589" xr:uid="{167513E8-E095-428A-A640-5C3E9432F27B}"/>
    <cellStyle name="Currency 2 3 3 2 2 3 5" xfId="17366" xr:uid="{133177B8-47BB-4B90-AEFF-6F16A0A0F48C}"/>
    <cellStyle name="Currency 2 3 3 2 2 3 5 2" xfId="48190" xr:uid="{D1EEFBBA-5195-479A-B7E7-4751EAA390E0}"/>
    <cellStyle name="Currency 2 3 3 2 2 3 6" xfId="32780" xr:uid="{9A005F0A-42A9-442D-ACFE-05E9683E5F2F}"/>
    <cellStyle name="Currency 2 3 3 2 2 4" xfId="2586" xr:uid="{E2F26479-DC26-4364-903B-2A5195761BDD}"/>
    <cellStyle name="Currency 2 3 3 2 2 4 2" xfId="6389" xr:uid="{EF13EBB9-A228-4CB2-9C41-C8796BD53611}"/>
    <cellStyle name="Currency 2 3 3 2 2 4 2 2" xfId="14200" xr:uid="{8C590F97-2D00-46BE-9EEE-4486B579A019}"/>
    <cellStyle name="Currency 2 3 3 2 2 4 2 2 2" xfId="29611" xr:uid="{0A1C830D-350A-4C00-B66C-FAF5D56F0E55}"/>
    <cellStyle name="Currency 2 3 3 2 2 4 2 2 2 2" xfId="60435" xr:uid="{56AEE232-912E-4B83-9795-B7935F4AD9D3}"/>
    <cellStyle name="Currency 2 3 3 2 2 4 2 2 3" xfId="45025" xr:uid="{F4524712-6F0B-47FE-A94E-C338D0BF3A50}"/>
    <cellStyle name="Currency 2 3 3 2 2 4 2 3" xfId="21802" xr:uid="{D8926345-1BE6-477C-819B-B8D2B6FEAA85}"/>
    <cellStyle name="Currency 2 3 3 2 2 4 2 3 2" xfId="52626" xr:uid="{64DC0A81-8F70-4C5A-BC88-DA398AECDC35}"/>
    <cellStyle name="Currency 2 3 3 2 2 4 2 4" xfId="37216" xr:uid="{3F8F53F2-790A-45FC-822A-6CE54CA3D241}"/>
    <cellStyle name="Currency 2 3 3 2 2 4 3" xfId="10397" xr:uid="{72B6DBA7-22EC-4585-A3E4-9199BFF4CEF0}"/>
    <cellStyle name="Currency 2 3 3 2 2 4 3 2" xfId="25808" xr:uid="{361FF492-E995-4017-AAEA-EB861D8B7443}"/>
    <cellStyle name="Currency 2 3 3 2 2 4 3 2 2" xfId="56632" xr:uid="{98F092AA-E061-4733-9C19-4552F83FA346}"/>
    <cellStyle name="Currency 2 3 3 2 2 4 3 3" xfId="41222" xr:uid="{241692BA-EFEE-4322-8F01-8D8FE1BF201C}"/>
    <cellStyle name="Currency 2 3 3 2 2 4 4" xfId="17999" xr:uid="{0196574E-168B-407E-BE0B-5C1C730D04AE}"/>
    <cellStyle name="Currency 2 3 3 2 2 4 4 2" xfId="48823" xr:uid="{0CBB4791-A799-4948-9E07-5AFF41499526}"/>
    <cellStyle name="Currency 2 3 3 2 2 4 5" xfId="33413" xr:uid="{375E6908-5201-4A6F-B7B0-5101C21FC1C5}"/>
    <cellStyle name="Currency 2 3 3 2 2 5" xfId="4490" xr:uid="{D7BED5A6-B512-475C-ACEF-3E243AAE033B}"/>
    <cellStyle name="Currency 2 3 3 2 2 5 2" xfId="12301" xr:uid="{77D3970D-A0BD-4BF0-9ED7-614F1E9A5865}"/>
    <cellStyle name="Currency 2 3 3 2 2 5 2 2" xfId="27712" xr:uid="{6E587EDA-6291-4021-B1DA-8783897E6CA2}"/>
    <cellStyle name="Currency 2 3 3 2 2 5 2 2 2" xfId="58536" xr:uid="{37DA2EA9-E2C9-4007-8C05-E6255933A6A4}"/>
    <cellStyle name="Currency 2 3 3 2 2 5 2 3" xfId="43126" xr:uid="{90428516-C4B0-4FA2-BA1F-60D0CF9B6D74}"/>
    <cellStyle name="Currency 2 3 3 2 2 5 3" xfId="19903" xr:uid="{829BEA57-A0A6-4719-828D-16862C22C5C2}"/>
    <cellStyle name="Currency 2 3 3 2 2 5 3 2" xfId="50727" xr:uid="{19C6B80B-5AC0-4C6D-8169-76263DD5F6C6}"/>
    <cellStyle name="Currency 2 3 3 2 2 5 4" xfId="35317" xr:uid="{A0CBD9C4-DCBB-49A4-8345-209EE7DCF66A}"/>
    <cellStyle name="Currency 2 3 3 2 2 6" xfId="8498" xr:uid="{77F8B34D-ECF2-4680-85A8-E03BCE006CDE}"/>
    <cellStyle name="Currency 2 3 3 2 2 6 2" xfId="23909" xr:uid="{40DB45EB-5B29-443A-AFC7-121DDAF83E71}"/>
    <cellStyle name="Currency 2 3 3 2 2 6 2 2" xfId="54733" xr:uid="{EFE589C0-22FA-4B3C-8E27-3C8B8308B770}"/>
    <cellStyle name="Currency 2 3 3 2 2 6 3" xfId="39323" xr:uid="{B09A956A-B2C4-4D63-9634-24A38D83A084}"/>
    <cellStyle name="Currency 2 3 3 2 2 7" xfId="16100" xr:uid="{54066747-1E5D-4527-904C-55020A67F6EC}"/>
    <cellStyle name="Currency 2 3 3 2 2 7 2" xfId="46924" xr:uid="{20C06D92-EA74-42FE-841A-9A55A67AC775}"/>
    <cellStyle name="Currency 2 3 3 2 2 8" xfId="31514" xr:uid="{AB734AE7-7AE8-4DAE-B955-3815F8B2AA06}"/>
    <cellStyle name="Currency 2 3 3 2 3" xfId="478" xr:uid="{6A2650F4-25AA-48BC-B693-5FF596300526}"/>
    <cellStyle name="Currency 2 3 3 2 3 2" xfId="1111" xr:uid="{533E01BC-C559-424D-BB1C-020A1CC14603}"/>
    <cellStyle name="Currency 2 3 3 2 3 2 2" xfId="3010" xr:uid="{6734FCBB-F25D-42ED-9F1F-AB91538BA2FD}"/>
    <cellStyle name="Currency 2 3 3 2 3 2 2 2" xfId="6813" xr:uid="{B6B2358A-D04F-40D5-8426-EE73B960D6D5}"/>
    <cellStyle name="Currency 2 3 3 2 3 2 2 2 2" xfId="14624" xr:uid="{9042A3EC-18AC-4D7E-86CF-D8AB4A7F803C}"/>
    <cellStyle name="Currency 2 3 3 2 3 2 2 2 2 2" xfId="30035" xr:uid="{31E6ED5B-C57B-49D1-9AFE-E39B43E38591}"/>
    <cellStyle name="Currency 2 3 3 2 3 2 2 2 2 2 2" xfId="60859" xr:uid="{AE8E4451-8347-4B0E-893F-74E810DC3CBB}"/>
    <cellStyle name="Currency 2 3 3 2 3 2 2 2 2 3" xfId="45449" xr:uid="{9DF6673C-6B4F-4FF0-A2FE-C723E3BEA404}"/>
    <cellStyle name="Currency 2 3 3 2 3 2 2 2 3" xfId="22226" xr:uid="{CB4E392D-9772-49CC-8FDE-367E098308E1}"/>
    <cellStyle name="Currency 2 3 3 2 3 2 2 2 3 2" xfId="53050" xr:uid="{BC55F697-03E9-4657-ACFD-2F13948D0C4E}"/>
    <cellStyle name="Currency 2 3 3 2 3 2 2 2 4" xfId="37640" xr:uid="{A3846707-0617-4AFA-9864-DDABEE649232}"/>
    <cellStyle name="Currency 2 3 3 2 3 2 2 3" xfId="10821" xr:uid="{E30CC057-462E-443A-95BF-DAD78773308D}"/>
    <cellStyle name="Currency 2 3 3 2 3 2 2 3 2" xfId="26232" xr:uid="{CE24D0DC-32CA-4312-AEA8-CF0C2D40E562}"/>
    <cellStyle name="Currency 2 3 3 2 3 2 2 3 2 2" xfId="57056" xr:uid="{A795285C-B05F-4F04-869E-05668CC02B1D}"/>
    <cellStyle name="Currency 2 3 3 2 3 2 2 3 3" xfId="41646" xr:uid="{8779EBED-F738-4923-B112-2A630E2B70BB}"/>
    <cellStyle name="Currency 2 3 3 2 3 2 2 4" xfId="18423" xr:uid="{51A36C0F-6EB7-45FD-B882-877709994CED}"/>
    <cellStyle name="Currency 2 3 3 2 3 2 2 4 2" xfId="49247" xr:uid="{F37BD753-BA09-47C8-A69B-7CD665D9E4F2}"/>
    <cellStyle name="Currency 2 3 3 2 3 2 2 5" xfId="33837" xr:uid="{A4E62CBB-B60B-45F5-95D6-C7D137A8FD27}"/>
    <cellStyle name="Currency 2 3 3 2 3 2 3" xfId="4914" xr:uid="{A2D95B58-B544-425C-928E-1BCC0AAF93E3}"/>
    <cellStyle name="Currency 2 3 3 2 3 2 3 2" xfId="12725" xr:uid="{9BC861B6-90C2-4CE2-A273-380F7AA4E4AD}"/>
    <cellStyle name="Currency 2 3 3 2 3 2 3 2 2" xfId="28136" xr:uid="{27F7379D-6040-408F-B219-D24B7F3B3344}"/>
    <cellStyle name="Currency 2 3 3 2 3 2 3 2 2 2" xfId="58960" xr:uid="{A01EE895-B24B-4D1E-869C-354B8DBF425D}"/>
    <cellStyle name="Currency 2 3 3 2 3 2 3 2 3" xfId="43550" xr:uid="{A8B2E16E-B906-498C-BE1D-F8E2B5AB2A83}"/>
    <cellStyle name="Currency 2 3 3 2 3 2 3 3" xfId="20327" xr:uid="{1C7E2577-711A-4DD7-81E6-CD8E084E2E91}"/>
    <cellStyle name="Currency 2 3 3 2 3 2 3 3 2" xfId="51151" xr:uid="{CB536D92-439B-4A62-815B-539034ADBAA8}"/>
    <cellStyle name="Currency 2 3 3 2 3 2 3 4" xfId="35741" xr:uid="{FD95CDFA-897B-42F2-A58D-B224F3C7E619}"/>
    <cellStyle name="Currency 2 3 3 2 3 2 4" xfId="8922" xr:uid="{8FF1CF99-5C46-4533-9B98-D883794A73CE}"/>
    <cellStyle name="Currency 2 3 3 2 3 2 4 2" xfId="24333" xr:uid="{608B015D-8BBF-4275-A7AF-10014A131D8A}"/>
    <cellStyle name="Currency 2 3 3 2 3 2 4 2 2" xfId="55157" xr:uid="{FFD042D1-2706-4BB5-9B3E-E721E59CBE45}"/>
    <cellStyle name="Currency 2 3 3 2 3 2 4 3" xfId="39747" xr:uid="{B2AAE162-B98D-4E2E-A951-748CD09E11DC}"/>
    <cellStyle name="Currency 2 3 3 2 3 2 5" xfId="16524" xr:uid="{CBCC963A-B26B-4516-9A15-A7633CFA8386}"/>
    <cellStyle name="Currency 2 3 3 2 3 2 5 2" xfId="47348" xr:uid="{40ED74EB-CF51-4CE4-92F0-4BCF9F6FCEA0}"/>
    <cellStyle name="Currency 2 3 3 2 3 2 6" xfId="31938" xr:uid="{FA9F75E0-95B8-4F0F-88A3-3F4214C4605C}"/>
    <cellStyle name="Currency 2 3 3 2 3 3" xfId="1744" xr:uid="{CE2378A4-919C-4BFC-BDBC-73543FBD614E}"/>
    <cellStyle name="Currency 2 3 3 2 3 3 2" xfId="3643" xr:uid="{B9568415-BB21-49B4-B951-D32A8BE2F84E}"/>
    <cellStyle name="Currency 2 3 3 2 3 3 2 2" xfId="7446" xr:uid="{6811578B-4137-4E6E-8626-8EB264E14429}"/>
    <cellStyle name="Currency 2 3 3 2 3 3 2 2 2" xfId="15257" xr:uid="{FA5C6D36-4292-4F3D-920C-9FF9F88DF3F7}"/>
    <cellStyle name="Currency 2 3 3 2 3 3 2 2 2 2" xfId="30668" xr:uid="{0AB37517-613F-4101-8868-60FFE02CE18C}"/>
    <cellStyle name="Currency 2 3 3 2 3 3 2 2 2 2 2" xfId="61492" xr:uid="{18FF09AD-7B59-4955-9123-B8A34DA33748}"/>
    <cellStyle name="Currency 2 3 3 2 3 3 2 2 2 3" xfId="46082" xr:uid="{09DC2789-2588-4984-BC81-8522AB6E18C3}"/>
    <cellStyle name="Currency 2 3 3 2 3 3 2 2 3" xfId="22859" xr:uid="{47B95926-4DC8-4811-ABF9-A3E8989C6D41}"/>
    <cellStyle name="Currency 2 3 3 2 3 3 2 2 3 2" xfId="53683" xr:uid="{A47B914F-C52D-4AF1-97D6-F46966D830DF}"/>
    <cellStyle name="Currency 2 3 3 2 3 3 2 2 4" xfId="38273" xr:uid="{E4247C55-D4D4-48B2-AF2A-C85546468CFA}"/>
    <cellStyle name="Currency 2 3 3 2 3 3 2 3" xfId="11454" xr:uid="{A3554A9E-0014-4013-9C46-C291109DAC4B}"/>
    <cellStyle name="Currency 2 3 3 2 3 3 2 3 2" xfId="26865" xr:uid="{B2ECEA8B-6FF4-44E0-AB93-8EFA1123B893}"/>
    <cellStyle name="Currency 2 3 3 2 3 3 2 3 2 2" xfId="57689" xr:uid="{5F2CF344-7E1E-423E-B395-16319860FC56}"/>
    <cellStyle name="Currency 2 3 3 2 3 3 2 3 3" xfId="42279" xr:uid="{7BCB3726-90E1-4BA6-9908-6C957B1317D1}"/>
    <cellStyle name="Currency 2 3 3 2 3 3 2 4" xfId="19056" xr:uid="{80E11787-90A7-4337-9323-09AB2431F5F2}"/>
    <cellStyle name="Currency 2 3 3 2 3 3 2 4 2" xfId="49880" xr:uid="{B427CE86-6CE4-4278-BFD3-AE38A059B872}"/>
    <cellStyle name="Currency 2 3 3 2 3 3 2 5" xfId="34470" xr:uid="{B3251B44-A233-4C78-B2CC-9BC35BB89E19}"/>
    <cellStyle name="Currency 2 3 3 2 3 3 3" xfId="5547" xr:uid="{4A7A0151-FF3E-416F-B444-0D6CD9301A9A}"/>
    <cellStyle name="Currency 2 3 3 2 3 3 3 2" xfId="13358" xr:uid="{7E72BEA3-ADF6-4663-9F84-F557F99800AB}"/>
    <cellStyle name="Currency 2 3 3 2 3 3 3 2 2" xfId="28769" xr:uid="{FD1F7F93-286F-4B16-B50E-80D183753CAF}"/>
    <cellStyle name="Currency 2 3 3 2 3 3 3 2 2 2" xfId="59593" xr:uid="{9A313149-691C-401C-8CDE-C2B093ED8DC8}"/>
    <cellStyle name="Currency 2 3 3 2 3 3 3 2 3" xfId="44183" xr:uid="{CF9B41EC-2404-4945-B2FB-5FB823A102BC}"/>
    <cellStyle name="Currency 2 3 3 2 3 3 3 3" xfId="20960" xr:uid="{74356FC3-55A4-46A4-BE1A-34DC9BBE1E97}"/>
    <cellStyle name="Currency 2 3 3 2 3 3 3 3 2" xfId="51784" xr:uid="{5BA594D2-D7BE-4985-82A3-FBE691D24E0C}"/>
    <cellStyle name="Currency 2 3 3 2 3 3 3 4" xfId="36374" xr:uid="{B022C68D-F590-49F6-9787-D4C92CBFC9E4}"/>
    <cellStyle name="Currency 2 3 3 2 3 3 4" xfId="9555" xr:uid="{876607AE-B2A1-4A30-8E35-D00C0A6F4D76}"/>
    <cellStyle name="Currency 2 3 3 2 3 3 4 2" xfId="24966" xr:uid="{839BC496-BD34-4FA1-84A2-5D6D93A970EB}"/>
    <cellStyle name="Currency 2 3 3 2 3 3 4 2 2" xfId="55790" xr:uid="{5DD28E3E-BB13-4212-B846-EDEC409507EC}"/>
    <cellStyle name="Currency 2 3 3 2 3 3 4 3" xfId="40380" xr:uid="{DD34C300-AE12-46E4-BA4B-40138F4A2A45}"/>
    <cellStyle name="Currency 2 3 3 2 3 3 5" xfId="17157" xr:uid="{D9D35E01-C199-46DD-8433-BB15F452B327}"/>
    <cellStyle name="Currency 2 3 3 2 3 3 5 2" xfId="47981" xr:uid="{0CFD6B74-97F3-49B3-949C-66F438E71CF9}"/>
    <cellStyle name="Currency 2 3 3 2 3 3 6" xfId="32571" xr:uid="{5B316F50-6D55-43B5-8176-031E67F50CE5}"/>
    <cellStyle name="Currency 2 3 3 2 3 4" xfId="2377" xr:uid="{A291BFAE-6402-481B-B4A3-57E2C081220A}"/>
    <cellStyle name="Currency 2 3 3 2 3 4 2" xfId="6180" xr:uid="{C9C6E740-5102-4BA1-B74A-122F081D9B96}"/>
    <cellStyle name="Currency 2 3 3 2 3 4 2 2" xfId="13991" xr:uid="{8EAAAD17-58E2-490F-9A2D-AE49CF2AF905}"/>
    <cellStyle name="Currency 2 3 3 2 3 4 2 2 2" xfId="29402" xr:uid="{4089ED9F-EEA6-450A-BD40-E65A6B7BB98D}"/>
    <cellStyle name="Currency 2 3 3 2 3 4 2 2 2 2" xfId="60226" xr:uid="{9FD08013-4220-4B4C-B64F-B7FBA0C3EF7D}"/>
    <cellStyle name="Currency 2 3 3 2 3 4 2 2 3" xfId="44816" xr:uid="{09F4E47B-5F6C-4F70-B35D-2C6BB10957AB}"/>
    <cellStyle name="Currency 2 3 3 2 3 4 2 3" xfId="21593" xr:uid="{02854503-D069-4359-89CE-565387281839}"/>
    <cellStyle name="Currency 2 3 3 2 3 4 2 3 2" xfId="52417" xr:uid="{7C83395C-D498-4D17-AE6D-B6C153BF78EA}"/>
    <cellStyle name="Currency 2 3 3 2 3 4 2 4" xfId="37007" xr:uid="{88D5B580-26AD-4976-B6F5-ED609145AE3F}"/>
    <cellStyle name="Currency 2 3 3 2 3 4 3" xfId="10188" xr:uid="{419D2B45-03C4-4E1C-83AD-7D27C2D387C9}"/>
    <cellStyle name="Currency 2 3 3 2 3 4 3 2" xfId="25599" xr:uid="{CD279408-1995-4BAD-B994-F22D7973A6DB}"/>
    <cellStyle name="Currency 2 3 3 2 3 4 3 2 2" xfId="56423" xr:uid="{30E53512-E0B8-4EA4-BEF4-31BEBA15A887}"/>
    <cellStyle name="Currency 2 3 3 2 3 4 3 3" xfId="41013" xr:uid="{0986298E-7605-47D1-BDC8-F4E081DB6147}"/>
    <cellStyle name="Currency 2 3 3 2 3 4 4" xfId="17790" xr:uid="{E1219361-C64A-443B-A871-2ADF2BA02D53}"/>
    <cellStyle name="Currency 2 3 3 2 3 4 4 2" xfId="48614" xr:uid="{33326233-FE9C-4183-9564-F98C0D8F7A5C}"/>
    <cellStyle name="Currency 2 3 3 2 3 4 5" xfId="33204" xr:uid="{B818E963-9121-43E2-AE9F-A082C9B31705}"/>
    <cellStyle name="Currency 2 3 3 2 3 5" xfId="4281" xr:uid="{88B1E370-6FBF-4FBC-BF42-BC959C43D08F}"/>
    <cellStyle name="Currency 2 3 3 2 3 5 2" xfId="12092" xr:uid="{741A2551-3A02-4E58-BB10-1666B47BD073}"/>
    <cellStyle name="Currency 2 3 3 2 3 5 2 2" xfId="27503" xr:uid="{28694FFD-6E15-414D-B011-EE6961A37819}"/>
    <cellStyle name="Currency 2 3 3 2 3 5 2 2 2" xfId="58327" xr:uid="{08D71B16-AFE5-46AA-B4CD-A7C4E0A86B86}"/>
    <cellStyle name="Currency 2 3 3 2 3 5 2 3" xfId="42917" xr:uid="{0E30BD8F-FBA9-403D-91F9-A82A44A9D43F}"/>
    <cellStyle name="Currency 2 3 3 2 3 5 3" xfId="19694" xr:uid="{07E46066-26C4-433F-BBCC-7F9AC0DA2871}"/>
    <cellStyle name="Currency 2 3 3 2 3 5 3 2" xfId="50518" xr:uid="{A93967C7-2A63-4512-8551-5B20A6F5C364}"/>
    <cellStyle name="Currency 2 3 3 2 3 5 4" xfId="35108" xr:uid="{E76DD2CE-D691-4511-BB7F-E6F9F0917B56}"/>
    <cellStyle name="Currency 2 3 3 2 3 6" xfId="8289" xr:uid="{06327BC4-6369-45B1-B2F1-ECD9F2735E8F}"/>
    <cellStyle name="Currency 2 3 3 2 3 6 2" xfId="23700" xr:uid="{29C7B6BC-B6CE-4F8E-8E94-63BC486BDAD7}"/>
    <cellStyle name="Currency 2 3 3 2 3 6 2 2" xfId="54524" xr:uid="{A783C3D3-59AD-47A3-92E0-255F9CBD7E27}"/>
    <cellStyle name="Currency 2 3 3 2 3 6 3" xfId="39114" xr:uid="{D5F717B7-80E3-4E45-8F22-4D8AB33EACD6}"/>
    <cellStyle name="Currency 2 3 3 2 3 7" xfId="15891" xr:uid="{E290E089-2FFA-4525-9336-AB993D240528}"/>
    <cellStyle name="Currency 2 3 3 2 3 7 2" xfId="46715" xr:uid="{C79AA180-BD3A-40F6-8298-C16E9A0AF6AE}"/>
    <cellStyle name="Currency 2 3 3 2 3 8" xfId="31305" xr:uid="{7379B9B1-6D38-4510-A057-4C2A7B43F3B4}"/>
    <cellStyle name="Currency 2 3 3 2 4" xfId="898" xr:uid="{A64017C4-581C-4521-A2A4-A51EFB30A933}"/>
    <cellStyle name="Currency 2 3 3 2 4 2" xfId="2797" xr:uid="{5AFA82F7-8AE3-48FF-B934-8098D51D5CA0}"/>
    <cellStyle name="Currency 2 3 3 2 4 2 2" xfId="6600" xr:uid="{5F5DB957-9AB0-4F05-ACEB-C7AD1ECE052E}"/>
    <cellStyle name="Currency 2 3 3 2 4 2 2 2" xfId="14411" xr:uid="{6894D99B-6C2A-460B-8B34-8D2F4D71E112}"/>
    <cellStyle name="Currency 2 3 3 2 4 2 2 2 2" xfId="29822" xr:uid="{B94EC4BE-CAAD-4D8B-862F-29F42A6BE842}"/>
    <cellStyle name="Currency 2 3 3 2 4 2 2 2 2 2" xfId="60646" xr:uid="{1F64DDC0-B6BA-430B-83BD-B11F27409698}"/>
    <cellStyle name="Currency 2 3 3 2 4 2 2 2 3" xfId="45236" xr:uid="{B13AF141-1913-4434-8970-81C7193DF181}"/>
    <cellStyle name="Currency 2 3 3 2 4 2 2 3" xfId="22013" xr:uid="{FE33A758-41F2-4E24-AFF8-5C1D56A821E6}"/>
    <cellStyle name="Currency 2 3 3 2 4 2 2 3 2" xfId="52837" xr:uid="{42022261-B47E-41E1-8818-103F8FBE535F}"/>
    <cellStyle name="Currency 2 3 3 2 4 2 2 4" xfId="37427" xr:uid="{299315BD-E12B-48D9-A008-B39FF43C6053}"/>
    <cellStyle name="Currency 2 3 3 2 4 2 3" xfId="10608" xr:uid="{C963F4AA-51BD-4B91-8910-6C9111E5E8FB}"/>
    <cellStyle name="Currency 2 3 3 2 4 2 3 2" xfId="26019" xr:uid="{F146F133-231D-4C91-8AB4-83B987A5D25F}"/>
    <cellStyle name="Currency 2 3 3 2 4 2 3 2 2" xfId="56843" xr:uid="{1D452F5C-8810-44B4-B01B-0B588AF19A68}"/>
    <cellStyle name="Currency 2 3 3 2 4 2 3 3" xfId="41433" xr:uid="{3BA125C0-75CE-41BE-8E97-EBD233E37F2F}"/>
    <cellStyle name="Currency 2 3 3 2 4 2 4" xfId="18210" xr:uid="{3C048CD2-5677-459A-93E6-0AC4D7C5EBC6}"/>
    <cellStyle name="Currency 2 3 3 2 4 2 4 2" xfId="49034" xr:uid="{8CBA8C20-D5F6-4FE3-800D-DB71E39D9847}"/>
    <cellStyle name="Currency 2 3 3 2 4 2 5" xfId="33624" xr:uid="{4EC66826-88B1-4BD6-9F75-B3BB2902CE29}"/>
    <cellStyle name="Currency 2 3 3 2 4 3" xfId="4701" xr:uid="{3CA32ED8-90CA-4043-BE55-7141E1C94AD6}"/>
    <cellStyle name="Currency 2 3 3 2 4 3 2" xfId="12512" xr:uid="{7A8CABA4-567E-4129-9321-2B901BC44DB8}"/>
    <cellStyle name="Currency 2 3 3 2 4 3 2 2" xfId="27923" xr:uid="{70C596AF-B685-40D6-91E1-3441A6DE055C}"/>
    <cellStyle name="Currency 2 3 3 2 4 3 2 2 2" xfId="58747" xr:uid="{31C68E81-BA6D-4252-BC61-34792ACB7541}"/>
    <cellStyle name="Currency 2 3 3 2 4 3 2 3" xfId="43337" xr:uid="{8BD0764A-F829-4033-A754-B223309A0341}"/>
    <cellStyle name="Currency 2 3 3 2 4 3 3" xfId="20114" xr:uid="{8F34AA52-6DB4-4A83-B404-D07F807C66C0}"/>
    <cellStyle name="Currency 2 3 3 2 4 3 3 2" xfId="50938" xr:uid="{567ABEC2-E1EB-4F45-A38F-6A8596565A52}"/>
    <cellStyle name="Currency 2 3 3 2 4 3 4" xfId="35528" xr:uid="{AF2341AA-7ECB-4795-AD0C-E67AD10AFFC3}"/>
    <cellStyle name="Currency 2 3 3 2 4 4" xfId="8709" xr:uid="{6406D737-9ACD-4FEC-9F57-D859B272654E}"/>
    <cellStyle name="Currency 2 3 3 2 4 4 2" xfId="24120" xr:uid="{8B1F9461-BDF5-492F-B681-B860CB9DCF3C}"/>
    <cellStyle name="Currency 2 3 3 2 4 4 2 2" xfId="54944" xr:uid="{C638D197-62D9-474E-97DE-574F950C53E9}"/>
    <cellStyle name="Currency 2 3 3 2 4 4 3" xfId="39534" xr:uid="{671500BA-1ADE-44AA-BEDE-07FC2F0B3EAE}"/>
    <cellStyle name="Currency 2 3 3 2 4 5" xfId="16311" xr:uid="{EF780944-9C20-40A7-9F73-2FCEF2CCA3F7}"/>
    <cellStyle name="Currency 2 3 3 2 4 5 2" xfId="47135" xr:uid="{80AB61E5-1FAD-421F-BC18-488A761B4500}"/>
    <cellStyle name="Currency 2 3 3 2 4 6" xfId="31725" xr:uid="{F14B7C67-3B82-4ADC-9639-E82EB79F9D14}"/>
    <cellStyle name="Currency 2 3 3 2 5" xfId="1531" xr:uid="{B566CA40-417C-48A3-948E-312994AD3137}"/>
    <cellStyle name="Currency 2 3 3 2 5 2" xfId="3430" xr:uid="{5FBD1803-C84F-4B64-84A8-19705B276077}"/>
    <cellStyle name="Currency 2 3 3 2 5 2 2" xfId="7233" xr:uid="{36B04712-7F79-4F3F-8338-406FC3300B4C}"/>
    <cellStyle name="Currency 2 3 3 2 5 2 2 2" xfId="15044" xr:uid="{8CB49AFA-CF6B-4D11-B831-86EE811B63D9}"/>
    <cellStyle name="Currency 2 3 3 2 5 2 2 2 2" xfId="30455" xr:uid="{E4CB2B82-844B-4F46-A5ED-EED9519AAB95}"/>
    <cellStyle name="Currency 2 3 3 2 5 2 2 2 2 2" xfId="61279" xr:uid="{7286FCB0-7E57-4E11-9328-172D1449D2E6}"/>
    <cellStyle name="Currency 2 3 3 2 5 2 2 2 3" xfId="45869" xr:uid="{26DF6DED-39CF-4D28-8AE6-4B5D49550971}"/>
    <cellStyle name="Currency 2 3 3 2 5 2 2 3" xfId="22646" xr:uid="{6347C4EE-4198-48D7-B16A-38A6237B1087}"/>
    <cellStyle name="Currency 2 3 3 2 5 2 2 3 2" xfId="53470" xr:uid="{981D6B51-2E21-4FA4-8EF0-D5BDC15A8DA0}"/>
    <cellStyle name="Currency 2 3 3 2 5 2 2 4" xfId="38060" xr:uid="{6E67D2D9-8A73-4194-A870-5C608B3DCF2B}"/>
    <cellStyle name="Currency 2 3 3 2 5 2 3" xfId="11241" xr:uid="{19E6E964-FE9A-43BC-B463-E948B671F0E9}"/>
    <cellStyle name="Currency 2 3 3 2 5 2 3 2" xfId="26652" xr:uid="{76247F50-E574-4EDA-9E0E-E9057DCE3274}"/>
    <cellStyle name="Currency 2 3 3 2 5 2 3 2 2" xfId="57476" xr:uid="{2CD998C8-FAB7-427D-9E44-CC0FD9B0E257}"/>
    <cellStyle name="Currency 2 3 3 2 5 2 3 3" xfId="42066" xr:uid="{834725D8-72B0-478E-8485-1CCEB0E81165}"/>
    <cellStyle name="Currency 2 3 3 2 5 2 4" xfId="18843" xr:uid="{A828ABA7-09C7-4496-81BE-473386B66A2F}"/>
    <cellStyle name="Currency 2 3 3 2 5 2 4 2" xfId="49667" xr:uid="{6ED0EA0D-95A0-443E-91AD-DFE88D7963AE}"/>
    <cellStyle name="Currency 2 3 3 2 5 2 5" xfId="34257" xr:uid="{BF8085A6-D731-47C1-92F4-1F93CA6512D4}"/>
    <cellStyle name="Currency 2 3 3 2 5 3" xfId="5334" xr:uid="{00795357-ED72-4E7C-AB69-5DEC764AFBC6}"/>
    <cellStyle name="Currency 2 3 3 2 5 3 2" xfId="13145" xr:uid="{9877A1AE-99A5-44B5-8E32-B0DABD6CD62F}"/>
    <cellStyle name="Currency 2 3 3 2 5 3 2 2" xfId="28556" xr:uid="{AE2FA37F-B54D-480E-B14E-E8DD636BEE51}"/>
    <cellStyle name="Currency 2 3 3 2 5 3 2 2 2" xfId="59380" xr:uid="{E6D874A2-C4F1-44F3-ADFF-BB18A8BD2C8E}"/>
    <cellStyle name="Currency 2 3 3 2 5 3 2 3" xfId="43970" xr:uid="{D72DE25E-F961-4655-B5C7-BE91F8DB35F9}"/>
    <cellStyle name="Currency 2 3 3 2 5 3 3" xfId="20747" xr:uid="{57496E17-CFD3-49A6-B57C-BE7D788336B8}"/>
    <cellStyle name="Currency 2 3 3 2 5 3 3 2" xfId="51571" xr:uid="{EFBD45C8-B3B4-4408-94B9-FA22616AD328}"/>
    <cellStyle name="Currency 2 3 3 2 5 3 4" xfId="36161" xr:uid="{8810669E-839E-4C29-9D1C-F7F335F2FE13}"/>
    <cellStyle name="Currency 2 3 3 2 5 4" xfId="9342" xr:uid="{8B315EE0-7710-4A09-ACE3-3CCE59D776DD}"/>
    <cellStyle name="Currency 2 3 3 2 5 4 2" xfId="24753" xr:uid="{9F4AA94E-6C6A-466C-AFFF-C2916FF27EE2}"/>
    <cellStyle name="Currency 2 3 3 2 5 4 2 2" xfId="55577" xr:uid="{8853C78A-9C80-48F5-89D1-E55C0C3E3790}"/>
    <cellStyle name="Currency 2 3 3 2 5 4 3" xfId="40167" xr:uid="{77F8454E-4076-4587-B76A-5B1EEB5C2E06}"/>
    <cellStyle name="Currency 2 3 3 2 5 5" xfId="16944" xr:uid="{CB1BFA88-982C-4379-8D39-33456A26A2C8}"/>
    <cellStyle name="Currency 2 3 3 2 5 5 2" xfId="47768" xr:uid="{C5CC602A-AA1D-4DEB-9B5E-A0B53BECF93B}"/>
    <cellStyle name="Currency 2 3 3 2 5 6" xfId="32358" xr:uid="{C52916AB-71E2-4C49-86E5-5B53D4844339}"/>
    <cellStyle name="Currency 2 3 3 2 6" xfId="2164" xr:uid="{8EC7ED08-1ED3-40D9-8600-49F75720D452}"/>
    <cellStyle name="Currency 2 3 3 2 6 2" xfId="5967" xr:uid="{B7AA4873-CBA1-4483-AC34-42E2A4E5EB47}"/>
    <cellStyle name="Currency 2 3 3 2 6 2 2" xfId="13778" xr:uid="{21B3CBA8-7E26-4DD0-8D88-E4C34458A307}"/>
    <cellStyle name="Currency 2 3 3 2 6 2 2 2" xfId="29189" xr:uid="{1B61AD84-CF40-4365-87F4-960BB8712761}"/>
    <cellStyle name="Currency 2 3 3 2 6 2 2 2 2" xfId="60013" xr:uid="{EE57D758-E006-4B02-B71E-AF03B3BD70C6}"/>
    <cellStyle name="Currency 2 3 3 2 6 2 2 3" xfId="44603" xr:uid="{A8915467-F1ED-49FF-A845-F2058055DA7B}"/>
    <cellStyle name="Currency 2 3 3 2 6 2 3" xfId="21380" xr:uid="{29A4B59A-8102-4ED3-A93E-BE61B549C760}"/>
    <cellStyle name="Currency 2 3 3 2 6 2 3 2" xfId="52204" xr:uid="{05D6B262-1FE5-4F42-9DC0-5FABFE55A897}"/>
    <cellStyle name="Currency 2 3 3 2 6 2 4" xfId="36794" xr:uid="{804D9D8C-56E4-4EF6-A428-658E6B8ADDDC}"/>
    <cellStyle name="Currency 2 3 3 2 6 3" xfId="9975" xr:uid="{162CC735-BFDC-4A6C-86FC-8CF5C242F207}"/>
    <cellStyle name="Currency 2 3 3 2 6 3 2" xfId="25386" xr:uid="{1AC43028-C817-4FA3-8ECA-1AA54F805AC5}"/>
    <cellStyle name="Currency 2 3 3 2 6 3 2 2" xfId="56210" xr:uid="{1918B6A1-A5E5-40C9-AF1A-9EAE0A6FDC62}"/>
    <cellStyle name="Currency 2 3 3 2 6 3 3" xfId="40800" xr:uid="{3CBF9532-88F5-4C94-A9CF-C3B03771FA55}"/>
    <cellStyle name="Currency 2 3 3 2 6 4" xfId="17577" xr:uid="{68C19D39-D60B-4A6F-A737-E636F30472CC}"/>
    <cellStyle name="Currency 2 3 3 2 6 4 2" xfId="48401" xr:uid="{AA0737DF-1503-44F5-A684-DB2E08E670F6}"/>
    <cellStyle name="Currency 2 3 3 2 6 5" xfId="32991" xr:uid="{EFFBBCF8-150D-4573-8E31-B8C402B4F77E}"/>
    <cellStyle name="Currency 2 3 3 2 7" xfId="4068" xr:uid="{42BA1515-00E0-455A-9E7D-9AEBD2B24853}"/>
    <cellStyle name="Currency 2 3 3 2 7 2" xfId="11879" xr:uid="{43DD67B3-5C1E-4B90-A6EF-B8AF1537B2E5}"/>
    <cellStyle name="Currency 2 3 3 2 7 2 2" xfId="27290" xr:uid="{856603B7-19E0-4C2A-BC55-7CD59BB56E65}"/>
    <cellStyle name="Currency 2 3 3 2 7 2 2 2" xfId="58114" xr:uid="{736E4CED-4974-4CFC-BC06-9BCD8CE2233F}"/>
    <cellStyle name="Currency 2 3 3 2 7 2 3" xfId="42704" xr:uid="{A7B818AE-57D3-4D11-9834-C28E9FAAFFEE}"/>
    <cellStyle name="Currency 2 3 3 2 7 3" xfId="19481" xr:uid="{B21052A7-FD9B-4314-B1EE-DA4A3B0FC026}"/>
    <cellStyle name="Currency 2 3 3 2 7 3 2" xfId="50305" xr:uid="{81D8C18D-DD9D-4FF4-AC3A-CE0776128CC1}"/>
    <cellStyle name="Currency 2 3 3 2 7 4" xfId="34895" xr:uid="{D836547A-1F04-4DC4-AA1A-51B48DEAE0EE}"/>
    <cellStyle name="Currency 2 3 3 2 8" xfId="8076" xr:uid="{A8C6E657-4F06-4D85-BF3D-77C9F81C68BF}"/>
    <cellStyle name="Currency 2 3 3 2 8 2" xfId="23487" xr:uid="{508E7EBA-C998-4EB6-8765-856C78AA7ED8}"/>
    <cellStyle name="Currency 2 3 3 2 8 2 2" xfId="54311" xr:uid="{536244B0-2A54-49CC-8ADA-7016FF39F029}"/>
    <cellStyle name="Currency 2 3 3 2 8 3" xfId="38901" xr:uid="{B98EA521-E5D4-4365-8C8D-6B92BD807C09}"/>
    <cellStyle name="Currency 2 3 3 2 9" xfId="7867" xr:uid="{C87AF6BF-66FA-4249-9BBA-9B01BEC5A5FA}"/>
    <cellStyle name="Currency 2 3 3 2 9 2" xfId="23278" xr:uid="{A3ECECCB-88D8-454D-96C5-AFCA6B260F3E}"/>
    <cellStyle name="Currency 2 3 3 2 9 2 2" xfId="54102" xr:uid="{6708CADE-54B6-4880-B260-935EAC7B9D33}"/>
    <cellStyle name="Currency 2 3 3 2 9 3" xfId="38692" xr:uid="{EE93C34D-D6C6-4046-8416-F9BDE715C6E3}"/>
    <cellStyle name="Currency 2 3 3 3" xfId="605" xr:uid="{9D86CC61-A8B0-48A9-BE9D-60A1D5DFFC7B}"/>
    <cellStyle name="Currency 2 3 3 3 2" xfId="1238" xr:uid="{952DA067-2269-434B-AC9A-B50E12D801BD}"/>
    <cellStyle name="Currency 2 3 3 3 2 2" xfId="3137" xr:uid="{991133E8-3F14-4485-8059-B3A8B229D3E7}"/>
    <cellStyle name="Currency 2 3 3 3 2 2 2" xfId="6940" xr:uid="{7015334F-58A0-4F67-B189-7D6FCF0085FD}"/>
    <cellStyle name="Currency 2 3 3 3 2 2 2 2" xfId="14751" xr:uid="{C666545F-471C-4C9B-95D4-820E3A6B6104}"/>
    <cellStyle name="Currency 2 3 3 3 2 2 2 2 2" xfId="30162" xr:uid="{E1E8EA3B-D54A-4277-8D82-6E25BD9B0400}"/>
    <cellStyle name="Currency 2 3 3 3 2 2 2 2 2 2" xfId="60986" xr:uid="{251215FB-9776-4D88-ABB1-29D39A5B37A7}"/>
    <cellStyle name="Currency 2 3 3 3 2 2 2 2 3" xfId="45576" xr:uid="{6C2A2A74-90F4-4296-A123-4F6897DDD3AB}"/>
    <cellStyle name="Currency 2 3 3 3 2 2 2 3" xfId="22353" xr:uid="{D9B85D54-DE90-4FDB-8F0C-00C7E3D4D74D}"/>
    <cellStyle name="Currency 2 3 3 3 2 2 2 3 2" xfId="53177" xr:uid="{2FDE4195-AC99-431C-B2F0-A94F75039D99}"/>
    <cellStyle name="Currency 2 3 3 3 2 2 2 4" xfId="37767" xr:uid="{A8EF8CBD-9817-4E65-AFEB-48BCDEC3B40E}"/>
    <cellStyle name="Currency 2 3 3 3 2 2 3" xfId="10948" xr:uid="{893095B2-CBBD-47E8-9D00-875CCF3B7BB1}"/>
    <cellStyle name="Currency 2 3 3 3 2 2 3 2" xfId="26359" xr:uid="{7CF42BF3-6E53-4121-B5E9-BC1CBF467992}"/>
    <cellStyle name="Currency 2 3 3 3 2 2 3 2 2" xfId="57183" xr:uid="{56609B35-9D1A-4034-9047-8D7C0E16B49A}"/>
    <cellStyle name="Currency 2 3 3 3 2 2 3 3" xfId="41773" xr:uid="{4DCB7DF6-BB4B-42FD-8339-721CFA6BCD3D}"/>
    <cellStyle name="Currency 2 3 3 3 2 2 4" xfId="18550" xr:uid="{92817C35-5D15-4234-ABEC-97D137A12024}"/>
    <cellStyle name="Currency 2 3 3 3 2 2 4 2" xfId="49374" xr:uid="{6C2FE49F-C542-4362-B1B8-7CA9AEA2456F}"/>
    <cellStyle name="Currency 2 3 3 3 2 2 5" xfId="33964" xr:uid="{5D5BE1E6-65C4-4FAE-8B46-003624F97BD0}"/>
    <cellStyle name="Currency 2 3 3 3 2 3" xfId="5041" xr:uid="{6C61C4CA-2024-4CFD-82CD-4E7F056A186F}"/>
    <cellStyle name="Currency 2 3 3 3 2 3 2" xfId="12852" xr:uid="{B456E5B7-17CD-43B4-9173-2DAB5973DCF1}"/>
    <cellStyle name="Currency 2 3 3 3 2 3 2 2" xfId="28263" xr:uid="{9F7E0D85-CCA2-497C-9575-8E471D2DC85A}"/>
    <cellStyle name="Currency 2 3 3 3 2 3 2 2 2" xfId="59087" xr:uid="{97599E58-3A31-4554-8896-AA0F9BF6F355}"/>
    <cellStyle name="Currency 2 3 3 3 2 3 2 3" xfId="43677" xr:uid="{9E64AA91-2A5C-4AE7-B5FB-A026DBE0C221}"/>
    <cellStyle name="Currency 2 3 3 3 2 3 3" xfId="20454" xr:uid="{5CD77104-D7EF-485D-8AA4-53134F41513F}"/>
    <cellStyle name="Currency 2 3 3 3 2 3 3 2" xfId="51278" xr:uid="{59B73926-CB71-4E0C-98EA-95EEDC1DEAB2}"/>
    <cellStyle name="Currency 2 3 3 3 2 3 4" xfId="35868" xr:uid="{59FEAE97-4582-4965-89A2-BFCDB131DEE6}"/>
    <cellStyle name="Currency 2 3 3 3 2 4" xfId="9049" xr:uid="{BFE19230-A8F8-43B4-934E-FA0552D89337}"/>
    <cellStyle name="Currency 2 3 3 3 2 4 2" xfId="24460" xr:uid="{D2E9BE12-B920-410D-9AAB-80170CEC86EC}"/>
    <cellStyle name="Currency 2 3 3 3 2 4 2 2" xfId="55284" xr:uid="{FD1A6252-8042-4556-A920-C7FAB06AEB50}"/>
    <cellStyle name="Currency 2 3 3 3 2 4 3" xfId="39874" xr:uid="{F5CB8B18-0460-46E1-8CC0-E7424FB7C600}"/>
    <cellStyle name="Currency 2 3 3 3 2 5" xfId="16651" xr:uid="{69CCDC1F-DE44-44D1-95D6-3C236FB58397}"/>
    <cellStyle name="Currency 2 3 3 3 2 5 2" xfId="47475" xr:uid="{37CF69CD-E14A-422C-A4EE-183B76FFA189}"/>
    <cellStyle name="Currency 2 3 3 3 2 6" xfId="32065" xr:uid="{9084F22C-8F18-458B-95C9-D95CAA64FCFA}"/>
    <cellStyle name="Currency 2 3 3 3 3" xfId="1871" xr:uid="{E6B5B9D3-1294-4F78-B851-2D8E02F8C32C}"/>
    <cellStyle name="Currency 2 3 3 3 3 2" xfId="3770" xr:uid="{CBEC3A7B-9685-4677-8AED-DE6FC4798D7A}"/>
    <cellStyle name="Currency 2 3 3 3 3 2 2" xfId="7573" xr:uid="{40FC255A-A35D-4265-8C35-7C36395695C2}"/>
    <cellStyle name="Currency 2 3 3 3 3 2 2 2" xfId="15384" xr:uid="{5060A13B-B3FE-45AF-8D14-9C24EE6CA357}"/>
    <cellStyle name="Currency 2 3 3 3 3 2 2 2 2" xfId="30795" xr:uid="{E1D79439-74F8-43D2-B0C5-D407C46A6F72}"/>
    <cellStyle name="Currency 2 3 3 3 3 2 2 2 2 2" xfId="61619" xr:uid="{E3273D84-54DD-449A-8BDC-1FF1E5B93AEB}"/>
    <cellStyle name="Currency 2 3 3 3 3 2 2 2 3" xfId="46209" xr:uid="{A5E9BA74-4CDC-4E2A-96A4-DF9E555864B4}"/>
    <cellStyle name="Currency 2 3 3 3 3 2 2 3" xfId="22986" xr:uid="{2438DB62-FE90-4E4D-A2CD-703D350B5ACF}"/>
    <cellStyle name="Currency 2 3 3 3 3 2 2 3 2" xfId="53810" xr:uid="{307FC822-B4E7-4FDF-A7D5-047DF8F4FAE9}"/>
    <cellStyle name="Currency 2 3 3 3 3 2 2 4" xfId="38400" xr:uid="{E2A453F7-EFD9-42CB-A00D-8279CB4CF181}"/>
    <cellStyle name="Currency 2 3 3 3 3 2 3" xfId="11581" xr:uid="{5258D179-90EE-4E46-9D48-37520CFFE0DA}"/>
    <cellStyle name="Currency 2 3 3 3 3 2 3 2" xfId="26992" xr:uid="{3502AE17-AC72-4245-A729-D9B9DF23E0B7}"/>
    <cellStyle name="Currency 2 3 3 3 3 2 3 2 2" xfId="57816" xr:uid="{48ACCD0C-A17B-45B2-B1F9-179D5725A87D}"/>
    <cellStyle name="Currency 2 3 3 3 3 2 3 3" xfId="42406" xr:uid="{AAAACFC5-EE8D-4B93-A41A-0BBF4F16CB58}"/>
    <cellStyle name="Currency 2 3 3 3 3 2 4" xfId="19183" xr:uid="{11C6BEF5-C7F2-4672-9DFC-BF859AEFD157}"/>
    <cellStyle name="Currency 2 3 3 3 3 2 4 2" xfId="50007" xr:uid="{C8874ABF-8C7E-4271-9E4F-23926CCA69D3}"/>
    <cellStyle name="Currency 2 3 3 3 3 2 5" xfId="34597" xr:uid="{D829C7C2-3737-4BA7-883B-66F2DD9152AD}"/>
    <cellStyle name="Currency 2 3 3 3 3 3" xfId="5674" xr:uid="{885749E0-D53E-4C86-9267-DE48EF1DD591}"/>
    <cellStyle name="Currency 2 3 3 3 3 3 2" xfId="13485" xr:uid="{A5597A05-25CE-4CE8-A613-31CD96F7CAD1}"/>
    <cellStyle name="Currency 2 3 3 3 3 3 2 2" xfId="28896" xr:uid="{A6ECD851-94C3-44C0-A2D0-9E928874C0C6}"/>
    <cellStyle name="Currency 2 3 3 3 3 3 2 2 2" xfId="59720" xr:uid="{B873FF41-FA2A-4EDD-B177-C6CAE87EFA50}"/>
    <cellStyle name="Currency 2 3 3 3 3 3 2 3" xfId="44310" xr:uid="{EED43639-EF4F-4124-B3B9-60B665CF0FB8}"/>
    <cellStyle name="Currency 2 3 3 3 3 3 3" xfId="21087" xr:uid="{0846F6B1-3A11-44BB-B27D-F7BB8A1E7C95}"/>
    <cellStyle name="Currency 2 3 3 3 3 3 3 2" xfId="51911" xr:uid="{C5010F9E-76FA-4E47-A28C-9314DFC32C36}"/>
    <cellStyle name="Currency 2 3 3 3 3 3 4" xfId="36501" xr:uid="{D6536C69-F6B1-422C-9A49-231C4C875470}"/>
    <cellStyle name="Currency 2 3 3 3 3 4" xfId="9682" xr:uid="{06D01BE7-8FC0-4CB3-B4E4-0AA20CCA3264}"/>
    <cellStyle name="Currency 2 3 3 3 3 4 2" xfId="25093" xr:uid="{711D7A6F-920A-4590-A436-F3D5EA716280}"/>
    <cellStyle name="Currency 2 3 3 3 3 4 2 2" xfId="55917" xr:uid="{1A505C28-36CD-40DD-8427-884EECA38DCD}"/>
    <cellStyle name="Currency 2 3 3 3 3 4 3" xfId="40507" xr:uid="{D3FFAAAA-58D5-4D71-9FAA-FA800F9AB533}"/>
    <cellStyle name="Currency 2 3 3 3 3 5" xfId="17284" xr:uid="{FD9DAC5C-602B-4ED4-A6C0-581656820E04}"/>
    <cellStyle name="Currency 2 3 3 3 3 5 2" xfId="48108" xr:uid="{B611EB51-B2A0-43F6-A6FA-98C713771A3E}"/>
    <cellStyle name="Currency 2 3 3 3 3 6" xfId="32698" xr:uid="{13756F66-046B-4DD6-AE46-296A7190E09B}"/>
    <cellStyle name="Currency 2 3 3 3 4" xfId="2504" xr:uid="{5A282AEC-BC61-4CB8-8490-23E3A32C2A15}"/>
    <cellStyle name="Currency 2 3 3 3 4 2" xfId="6307" xr:uid="{092AC76D-6E02-4F67-81A8-A69C50950A3F}"/>
    <cellStyle name="Currency 2 3 3 3 4 2 2" xfId="14118" xr:uid="{6165A6A5-DEE6-445B-9BDA-8CCAE4539E2A}"/>
    <cellStyle name="Currency 2 3 3 3 4 2 2 2" xfId="29529" xr:uid="{3867BCF8-6089-42EF-9B26-018B7A24817E}"/>
    <cellStyle name="Currency 2 3 3 3 4 2 2 2 2" xfId="60353" xr:uid="{E1E94C39-C452-42C0-B315-B128E9C342C9}"/>
    <cellStyle name="Currency 2 3 3 3 4 2 2 3" xfId="44943" xr:uid="{15261919-BF10-4CED-B522-C88203624227}"/>
    <cellStyle name="Currency 2 3 3 3 4 2 3" xfId="21720" xr:uid="{5B497684-E715-4ECD-990F-812987C060ED}"/>
    <cellStyle name="Currency 2 3 3 3 4 2 3 2" xfId="52544" xr:uid="{C5DBDCF4-5776-4184-ADB7-CFAD43CD9967}"/>
    <cellStyle name="Currency 2 3 3 3 4 2 4" xfId="37134" xr:uid="{195672E9-200E-4805-A282-4484EEA4707A}"/>
    <cellStyle name="Currency 2 3 3 3 4 3" xfId="10315" xr:uid="{A75B5E9A-071D-4072-9D43-678D21AB1BAF}"/>
    <cellStyle name="Currency 2 3 3 3 4 3 2" xfId="25726" xr:uid="{76838BF1-7FDA-425C-BF25-C6B06830CB3F}"/>
    <cellStyle name="Currency 2 3 3 3 4 3 2 2" xfId="56550" xr:uid="{53E41FEF-1866-495A-AFF6-E020F7EC8615}"/>
    <cellStyle name="Currency 2 3 3 3 4 3 3" xfId="41140" xr:uid="{7E87FAF3-8FB6-4F65-A95E-7330860B3DDF}"/>
    <cellStyle name="Currency 2 3 3 3 4 4" xfId="17917" xr:uid="{44247CF6-02B8-415C-B903-1DCB778AC232}"/>
    <cellStyle name="Currency 2 3 3 3 4 4 2" xfId="48741" xr:uid="{1CA47344-580E-45B2-8ED9-AB4143F911DF}"/>
    <cellStyle name="Currency 2 3 3 3 4 5" xfId="33331" xr:uid="{13AE5A34-E2F6-4D30-A18E-DEA404702B53}"/>
    <cellStyle name="Currency 2 3 3 3 5" xfId="4408" xr:uid="{52B2352A-AC48-4857-9D12-E4546B96A041}"/>
    <cellStyle name="Currency 2 3 3 3 5 2" xfId="12219" xr:uid="{E2149C2B-C894-45C7-BEF8-F9F2D50377A7}"/>
    <cellStyle name="Currency 2 3 3 3 5 2 2" xfId="27630" xr:uid="{55B1B56A-997E-4249-A760-03CE3949B03D}"/>
    <cellStyle name="Currency 2 3 3 3 5 2 2 2" xfId="58454" xr:uid="{95D646A1-A1DB-4FCB-8877-E65A6AE48702}"/>
    <cellStyle name="Currency 2 3 3 3 5 2 3" xfId="43044" xr:uid="{07CD14CC-E04A-4120-B199-6CC1C14AE886}"/>
    <cellStyle name="Currency 2 3 3 3 5 3" xfId="19821" xr:uid="{68E73FDA-13D2-4945-A5BA-2AC770319A86}"/>
    <cellStyle name="Currency 2 3 3 3 5 3 2" xfId="50645" xr:uid="{64D9452A-DD5E-4C62-9489-E4D211ADBCDD}"/>
    <cellStyle name="Currency 2 3 3 3 5 4" xfId="35235" xr:uid="{47F8DCFF-6AD4-46E7-AD44-C9F3AB4E11D1}"/>
    <cellStyle name="Currency 2 3 3 3 6" xfId="8416" xr:uid="{22A6FDE6-0C13-4775-A0DE-004EE1D6BDD8}"/>
    <cellStyle name="Currency 2 3 3 3 6 2" xfId="23827" xr:uid="{6956A902-54BB-4217-9380-5120F5115BAA}"/>
    <cellStyle name="Currency 2 3 3 3 6 2 2" xfId="54651" xr:uid="{B82FB815-2623-4278-9791-8276DC2193B9}"/>
    <cellStyle name="Currency 2 3 3 3 6 3" xfId="39241" xr:uid="{A7DCA754-51BC-4E7F-9D4A-27DBD7D1860C}"/>
    <cellStyle name="Currency 2 3 3 3 7" xfId="16018" xr:uid="{83071A32-818C-4E8C-94E8-FA5F72844815}"/>
    <cellStyle name="Currency 2 3 3 3 7 2" xfId="46842" xr:uid="{F42A9977-2B9E-4569-8F55-D906ABF7B1BC}"/>
    <cellStyle name="Currency 2 3 3 3 8" xfId="31432" xr:uid="{2D97F7C9-2746-45AD-BEF2-05FC50FDD901}"/>
    <cellStyle name="Currency 2 3 3 4" xfId="396" xr:uid="{5442C9B2-541E-406B-909A-0928B271B812}"/>
    <cellStyle name="Currency 2 3 3 4 2" xfId="1029" xr:uid="{F79178EA-726A-4CEA-9B07-3EB4F6C4493C}"/>
    <cellStyle name="Currency 2 3 3 4 2 2" xfId="2928" xr:uid="{AB8A3DAC-44D0-4C74-947A-FFE260996D6D}"/>
    <cellStyle name="Currency 2 3 3 4 2 2 2" xfId="6731" xr:uid="{DBB41BE0-ACFA-491F-BD82-322B09AB3198}"/>
    <cellStyle name="Currency 2 3 3 4 2 2 2 2" xfId="14542" xr:uid="{952BDB48-FEAD-4E56-9081-B31157C22AC7}"/>
    <cellStyle name="Currency 2 3 3 4 2 2 2 2 2" xfId="29953" xr:uid="{DF89FFC4-53F7-4A2D-A583-8BE04B13132E}"/>
    <cellStyle name="Currency 2 3 3 4 2 2 2 2 2 2" xfId="60777" xr:uid="{506E1C74-5A1E-48BF-8B82-99C2D5B28AF7}"/>
    <cellStyle name="Currency 2 3 3 4 2 2 2 2 3" xfId="45367" xr:uid="{09DC5911-761B-4F9A-A552-A0D69994680A}"/>
    <cellStyle name="Currency 2 3 3 4 2 2 2 3" xfId="22144" xr:uid="{EC677033-7226-4F89-9AE1-93197A653B24}"/>
    <cellStyle name="Currency 2 3 3 4 2 2 2 3 2" xfId="52968" xr:uid="{4840021B-0E36-4D8B-9A45-1BD24D691FF1}"/>
    <cellStyle name="Currency 2 3 3 4 2 2 2 4" xfId="37558" xr:uid="{ACD7040D-BBE3-4954-9B55-6F94D75E20D0}"/>
    <cellStyle name="Currency 2 3 3 4 2 2 3" xfId="10739" xr:uid="{66321CCB-4A72-4DE4-B9C5-6D5BCA81D9E6}"/>
    <cellStyle name="Currency 2 3 3 4 2 2 3 2" xfId="26150" xr:uid="{4758C523-4B36-4F28-AAEE-72C85D572553}"/>
    <cellStyle name="Currency 2 3 3 4 2 2 3 2 2" xfId="56974" xr:uid="{62AA6B4B-B9BC-4993-89F8-1C7E2AF2C20E}"/>
    <cellStyle name="Currency 2 3 3 4 2 2 3 3" xfId="41564" xr:uid="{8C35FB25-B75B-4C0D-A76A-A43D65BBBF92}"/>
    <cellStyle name="Currency 2 3 3 4 2 2 4" xfId="18341" xr:uid="{2C4EA4F1-7D67-44C5-9674-0E5E5168BE40}"/>
    <cellStyle name="Currency 2 3 3 4 2 2 4 2" xfId="49165" xr:uid="{D97C97F1-AE15-4D5C-A6C8-1E2828E6363D}"/>
    <cellStyle name="Currency 2 3 3 4 2 2 5" xfId="33755" xr:uid="{73DDE90C-71D0-4909-ABCC-558918AC1211}"/>
    <cellStyle name="Currency 2 3 3 4 2 3" xfId="4832" xr:uid="{B88E040C-935F-480C-A653-3B08B37D1F76}"/>
    <cellStyle name="Currency 2 3 3 4 2 3 2" xfId="12643" xr:uid="{9DB1F74F-4DCC-434C-A4B2-14C5330C5A04}"/>
    <cellStyle name="Currency 2 3 3 4 2 3 2 2" xfId="28054" xr:uid="{0162D3EC-B6F9-4BE5-AB8F-4BFFFDB1A339}"/>
    <cellStyle name="Currency 2 3 3 4 2 3 2 2 2" xfId="58878" xr:uid="{6CD4946F-04D0-413D-A1B1-9337D7E5A462}"/>
    <cellStyle name="Currency 2 3 3 4 2 3 2 3" xfId="43468" xr:uid="{8664CDF7-F78D-402B-BBEA-82BF837691A6}"/>
    <cellStyle name="Currency 2 3 3 4 2 3 3" xfId="20245" xr:uid="{D2163E31-E67B-4921-A4EF-1D6BC70D4590}"/>
    <cellStyle name="Currency 2 3 3 4 2 3 3 2" xfId="51069" xr:uid="{9797B99B-CEA8-4C88-8C6A-6C666627DCF7}"/>
    <cellStyle name="Currency 2 3 3 4 2 3 4" xfId="35659" xr:uid="{AA7F3BAC-A55D-4E1A-AE87-35E1563EA404}"/>
    <cellStyle name="Currency 2 3 3 4 2 4" xfId="8840" xr:uid="{0D950D8A-48F3-49AF-A7ED-FAB3BC69FB0C}"/>
    <cellStyle name="Currency 2 3 3 4 2 4 2" xfId="24251" xr:uid="{10148367-2515-46E5-B2A6-440E38D1EAB1}"/>
    <cellStyle name="Currency 2 3 3 4 2 4 2 2" xfId="55075" xr:uid="{13CB8D21-3FAD-4987-B702-2A7B68BA206A}"/>
    <cellStyle name="Currency 2 3 3 4 2 4 3" xfId="39665" xr:uid="{14A54995-5BFA-42CC-9CE0-58BB1D238600}"/>
    <cellStyle name="Currency 2 3 3 4 2 5" xfId="16442" xr:uid="{236EA3F4-69B7-4777-9FF6-6A8BC37FD82C}"/>
    <cellStyle name="Currency 2 3 3 4 2 5 2" xfId="47266" xr:uid="{A4096D81-4BC2-409E-9A98-94C0E0E36344}"/>
    <cellStyle name="Currency 2 3 3 4 2 6" xfId="31856" xr:uid="{209C75C6-8130-46F9-A63D-AA2AE503143B}"/>
    <cellStyle name="Currency 2 3 3 4 3" xfId="1662" xr:uid="{D3A3656C-78F5-4712-92A8-6CA7F941D66C}"/>
    <cellStyle name="Currency 2 3 3 4 3 2" xfId="3561" xr:uid="{1157BE69-E2D2-4E6E-87D2-4C1BAE0A5F32}"/>
    <cellStyle name="Currency 2 3 3 4 3 2 2" xfId="7364" xr:uid="{88CEDB50-63BD-4E55-96E0-E66D38B54B21}"/>
    <cellStyle name="Currency 2 3 3 4 3 2 2 2" xfId="15175" xr:uid="{CE266B20-CBC5-4AD7-BC53-416BAFFF22CB}"/>
    <cellStyle name="Currency 2 3 3 4 3 2 2 2 2" xfId="30586" xr:uid="{314F8745-2AC7-4E8C-8415-6C26BD29FC70}"/>
    <cellStyle name="Currency 2 3 3 4 3 2 2 2 2 2" xfId="61410" xr:uid="{D305798E-F7E5-4DC4-BBFB-0236D5F927CD}"/>
    <cellStyle name="Currency 2 3 3 4 3 2 2 2 3" xfId="46000" xr:uid="{3E49E8F5-2DCB-469C-843C-EA2187936AB3}"/>
    <cellStyle name="Currency 2 3 3 4 3 2 2 3" xfId="22777" xr:uid="{391555F0-DBCB-4857-ABFE-32D08D350F6C}"/>
    <cellStyle name="Currency 2 3 3 4 3 2 2 3 2" xfId="53601" xr:uid="{8A272A30-CC00-4B8E-802D-38D7A1A86223}"/>
    <cellStyle name="Currency 2 3 3 4 3 2 2 4" xfId="38191" xr:uid="{91D5CDD4-6C65-4174-B5CD-A10949561B81}"/>
    <cellStyle name="Currency 2 3 3 4 3 2 3" xfId="11372" xr:uid="{8EFF3413-60E8-4756-818C-712589A1F050}"/>
    <cellStyle name="Currency 2 3 3 4 3 2 3 2" xfId="26783" xr:uid="{33A1D4D7-15C2-41D0-9481-5FB554458068}"/>
    <cellStyle name="Currency 2 3 3 4 3 2 3 2 2" xfId="57607" xr:uid="{76A32F8A-CD75-49D4-AEEF-EF9DC6E7BC01}"/>
    <cellStyle name="Currency 2 3 3 4 3 2 3 3" xfId="42197" xr:uid="{E61C32B4-A059-4600-8D03-4E70EFEE22E6}"/>
    <cellStyle name="Currency 2 3 3 4 3 2 4" xfId="18974" xr:uid="{6B573BBB-6099-4409-BEDD-EFB7FC2E4106}"/>
    <cellStyle name="Currency 2 3 3 4 3 2 4 2" xfId="49798" xr:uid="{AA8E9847-9AC5-4C35-8F81-9B2EF201406A}"/>
    <cellStyle name="Currency 2 3 3 4 3 2 5" xfId="34388" xr:uid="{EFADEE18-552B-4A5B-83D2-6F2AC77D7A36}"/>
    <cellStyle name="Currency 2 3 3 4 3 3" xfId="5465" xr:uid="{FDE337A1-42CF-444B-B1F6-78829B08635A}"/>
    <cellStyle name="Currency 2 3 3 4 3 3 2" xfId="13276" xr:uid="{DF78DC0D-A11F-48F9-B591-C4FD0CD0F7D4}"/>
    <cellStyle name="Currency 2 3 3 4 3 3 2 2" xfId="28687" xr:uid="{C71EA9B5-0327-4174-A2A6-ABE73D9FE75F}"/>
    <cellStyle name="Currency 2 3 3 4 3 3 2 2 2" xfId="59511" xr:uid="{FC8D2025-475B-4902-8EBB-3E0BD0E75BF5}"/>
    <cellStyle name="Currency 2 3 3 4 3 3 2 3" xfId="44101" xr:uid="{A4DFD147-52A9-4247-9CFD-B76CBEB45D6E}"/>
    <cellStyle name="Currency 2 3 3 4 3 3 3" xfId="20878" xr:uid="{BFF93961-8E54-452A-9CE4-316D39572C55}"/>
    <cellStyle name="Currency 2 3 3 4 3 3 3 2" xfId="51702" xr:uid="{B6DD0D55-59E1-482C-89F2-B0EBA0A1C78E}"/>
    <cellStyle name="Currency 2 3 3 4 3 3 4" xfId="36292" xr:uid="{D3D8CA4F-EB93-4168-B378-15EF47C42AA3}"/>
    <cellStyle name="Currency 2 3 3 4 3 4" xfId="9473" xr:uid="{F5BCF428-5CB2-450E-A326-2A4C6790D08F}"/>
    <cellStyle name="Currency 2 3 3 4 3 4 2" xfId="24884" xr:uid="{C39290A4-8CA5-4A7A-9CB7-D48599DD61AD}"/>
    <cellStyle name="Currency 2 3 3 4 3 4 2 2" xfId="55708" xr:uid="{E09B09B2-7E68-4E78-AA64-F8D40A9A74A4}"/>
    <cellStyle name="Currency 2 3 3 4 3 4 3" xfId="40298" xr:uid="{3BEC7162-2B5D-4E69-8B8D-43267468FE3F}"/>
    <cellStyle name="Currency 2 3 3 4 3 5" xfId="17075" xr:uid="{DF49E3CD-7227-4A8D-B5A1-F3A29A96B523}"/>
    <cellStyle name="Currency 2 3 3 4 3 5 2" xfId="47899" xr:uid="{E9C9ACC2-3823-465B-AF5A-9098A57CD64F}"/>
    <cellStyle name="Currency 2 3 3 4 3 6" xfId="32489" xr:uid="{2F12CC29-7E73-41E2-BF79-F3FFD344537A}"/>
    <cellStyle name="Currency 2 3 3 4 4" xfId="2295" xr:uid="{7C10A34A-AA09-434E-9B1D-66F970D8EF72}"/>
    <cellStyle name="Currency 2 3 3 4 4 2" xfId="6098" xr:uid="{AB6EF378-E642-4A07-AF4B-A3DDF3E58013}"/>
    <cellStyle name="Currency 2 3 3 4 4 2 2" xfId="13909" xr:uid="{22627A95-1254-44DE-8883-30324927D678}"/>
    <cellStyle name="Currency 2 3 3 4 4 2 2 2" xfId="29320" xr:uid="{2AE1287F-7EBE-49E4-B691-8FF7841D35A1}"/>
    <cellStyle name="Currency 2 3 3 4 4 2 2 2 2" xfId="60144" xr:uid="{E217755E-B9BC-4CBD-9CFA-362752FF4A03}"/>
    <cellStyle name="Currency 2 3 3 4 4 2 2 3" xfId="44734" xr:uid="{E2705E99-5E1D-4167-AE09-57863A64CA9F}"/>
    <cellStyle name="Currency 2 3 3 4 4 2 3" xfId="21511" xr:uid="{CF852532-57F6-4A33-AF1B-15D619C16872}"/>
    <cellStyle name="Currency 2 3 3 4 4 2 3 2" xfId="52335" xr:uid="{38099A60-2F5C-47EB-BDE1-A79CAD4038F2}"/>
    <cellStyle name="Currency 2 3 3 4 4 2 4" xfId="36925" xr:uid="{CBD6F25D-AF49-4F67-B9CF-72E61D87CE74}"/>
    <cellStyle name="Currency 2 3 3 4 4 3" xfId="10106" xr:uid="{738229E0-8A93-4D9E-A070-C03F9C625593}"/>
    <cellStyle name="Currency 2 3 3 4 4 3 2" xfId="25517" xr:uid="{1D882C44-30E3-41AE-B845-BAE87001A357}"/>
    <cellStyle name="Currency 2 3 3 4 4 3 2 2" xfId="56341" xr:uid="{B17375EC-7185-486A-9A42-ED8E1A714122}"/>
    <cellStyle name="Currency 2 3 3 4 4 3 3" xfId="40931" xr:uid="{AC3C29DC-5FD2-49CD-B581-D5974FC22F0E}"/>
    <cellStyle name="Currency 2 3 3 4 4 4" xfId="17708" xr:uid="{C2E90876-E33F-4167-8742-F59EE2C80AC8}"/>
    <cellStyle name="Currency 2 3 3 4 4 4 2" xfId="48532" xr:uid="{555BB601-E9E3-4085-8DEE-878132E6A4E1}"/>
    <cellStyle name="Currency 2 3 3 4 4 5" xfId="33122" xr:uid="{4ABEB53A-599A-4EAD-AE99-3D55B5DC49ED}"/>
    <cellStyle name="Currency 2 3 3 4 5" xfId="4199" xr:uid="{0D7F9FC1-4C59-4845-815F-C939E526E18F}"/>
    <cellStyle name="Currency 2 3 3 4 5 2" xfId="12010" xr:uid="{7D8236E7-A357-4510-82A7-72EBCCD27B8D}"/>
    <cellStyle name="Currency 2 3 3 4 5 2 2" xfId="27421" xr:uid="{5D250E60-7ED2-463D-8D4C-9F3CFA971AB6}"/>
    <cellStyle name="Currency 2 3 3 4 5 2 2 2" xfId="58245" xr:uid="{BC0B24FE-7DD6-47C4-988E-B8EE6CD04B16}"/>
    <cellStyle name="Currency 2 3 3 4 5 2 3" xfId="42835" xr:uid="{89203A9C-01B6-4608-8CF8-BE1AD3821D0F}"/>
    <cellStyle name="Currency 2 3 3 4 5 3" xfId="19612" xr:uid="{86D97511-C1D6-4C6A-AA09-843BD10334BF}"/>
    <cellStyle name="Currency 2 3 3 4 5 3 2" xfId="50436" xr:uid="{8C3A2501-9FF9-47ED-AA5E-44E4B0A4981B}"/>
    <cellStyle name="Currency 2 3 3 4 5 4" xfId="35026" xr:uid="{9C756E89-4122-46BA-9B8F-489C23947F85}"/>
    <cellStyle name="Currency 2 3 3 4 6" xfId="8207" xr:uid="{B433F8C6-8060-4DE4-8640-54DDC12F9FF0}"/>
    <cellStyle name="Currency 2 3 3 4 6 2" xfId="23618" xr:uid="{24B1E64E-227A-436F-9A26-852819D963A6}"/>
    <cellStyle name="Currency 2 3 3 4 6 2 2" xfId="54442" xr:uid="{F3FCEA4E-F298-4996-AB4E-905FD1CE3895}"/>
    <cellStyle name="Currency 2 3 3 4 6 3" xfId="39032" xr:uid="{E870A8D7-AA27-4B45-AE51-8FF41DAB8AB9}"/>
    <cellStyle name="Currency 2 3 3 4 7" xfId="15809" xr:uid="{EA7635F7-AF05-43FF-B901-4A9B4AA6A657}"/>
    <cellStyle name="Currency 2 3 3 4 7 2" xfId="46633" xr:uid="{4CA51299-3E9F-4424-BAE1-333DB7ECE4EF}"/>
    <cellStyle name="Currency 2 3 3 4 8" xfId="31223" xr:uid="{B5C2599A-D6B2-4D41-8843-50A46ECD0FFB}"/>
    <cellStyle name="Currency 2 3 3 5" xfId="816" xr:uid="{78E0D3AA-9E9A-4506-ADFC-362BDAB4A5BF}"/>
    <cellStyle name="Currency 2 3 3 5 2" xfId="2715" xr:uid="{896F5202-C1FB-45EA-8D8E-5E03346214E9}"/>
    <cellStyle name="Currency 2 3 3 5 2 2" xfId="6518" xr:uid="{D17A86E9-A080-4F89-8A51-0A19FB020E12}"/>
    <cellStyle name="Currency 2 3 3 5 2 2 2" xfId="14329" xr:uid="{6DA80DEB-C904-4226-A7D9-09142C55E761}"/>
    <cellStyle name="Currency 2 3 3 5 2 2 2 2" xfId="29740" xr:uid="{6A706C24-BCC4-4EF5-A5C7-8867687D337F}"/>
    <cellStyle name="Currency 2 3 3 5 2 2 2 2 2" xfId="60564" xr:uid="{F2015DF3-2CCA-4859-A84E-5FC0097CDC45}"/>
    <cellStyle name="Currency 2 3 3 5 2 2 2 3" xfId="45154" xr:uid="{23764401-B790-4613-A6E5-79B373EED86B}"/>
    <cellStyle name="Currency 2 3 3 5 2 2 3" xfId="21931" xr:uid="{9DE26CDB-BBB0-4AD0-8BF2-606F77B7CA7B}"/>
    <cellStyle name="Currency 2 3 3 5 2 2 3 2" xfId="52755" xr:uid="{2BD991B3-E9B8-4CEF-8A1E-8D59307F4068}"/>
    <cellStyle name="Currency 2 3 3 5 2 2 4" xfId="37345" xr:uid="{7588A91C-2F0B-40D5-8359-781096671C5B}"/>
    <cellStyle name="Currency 2 3 3 5 2 3" xfId="10526" xr:uid="{4D809042-B617-4F22-BD0A-6AE13D3B0D07}"/>
    <cellStyle name="Currency 2 3 3 5 2 3 2" xfId="25937" xr:uid="{14095039-CCA8-47BE-A86D-CF2FBEF483C5}"/>
    <cellStyle name="Currency 2 3 3 5 2 3 2 2" xfId="56761" xr:uid="{A72EC0AB-7E4D-42C0-9D9D-71FE3CD2274E}"/>
    <cellStyle name="Currency 2 3 3 5 2 3 3" xfId="41351" xr:uid="{C8B7DFFD-7C54-4716-BF52-AACE16314ED0}"/>
    <cellStyle name="Currency 2 3 3 5 2 4" xfId="18128" xr:uid="{83F85237-7EFF-4A51-8116-12633B70241E}"/>
    <cellStyle name="Currency 2 3 3 5 2 4 2" xfId="48952" xr:uid="{CD251358-01A2-4D05-979A-4B918EEA5050}"/>
    <cellStyle name="Currency 2 3 3 5 2 5" xfId="33542" xr:uid="{55960D80-6AF1-41E2-834B-EF5A89390A14}"/>
    <cellStyle name="Currency 2 3 3 5 3" xfId="4619" xr:uid="{88B448DC-299A-4BCE-B3DE-CB6F2896993C}"/>
    <cellStyle name="Currency 2 3 3 5 3 2" xfId="12430" xr:uid="{3A9071A6-4DBD-4ED2-B1F3-B5549DB69325}"/>
    <cellStyle name="Currency 2 3 3 5 3 2 2" xfId="27841" xr:uid="{0266D5C8-A121-437D-BE98-8AAA0016490F}"/>
    <cellStyle name="Currency 2 3 3 5 3 2 2 2" xfId="58665" xr:uid="{E2E616AA-B710-4192-83D6-0810494A71C2}"/>
    <cellStyle name="Currency 2 3 3 5 3 2 3" xfId="43255" xr:uid="{3BC946CE-563D-46C9-ADB6-39AADA054BE2}"/>
    <cellStyle name="Currency 2 3 3 5 3 3" xfId="20032" xr:uid="{8C6BF581-7253-4B81-8D6E-CFD9EDD9D02C}"/>
    <cellStyle name="Currency 2 3 3 5 3 3 2" xfId="50856" xr:uid="{E65C5361-5F3D-4276-93F2-B77CA9D3B638}"/>
    <cellStyle name="Currency 2 3 3 5 3 4" xfId="35446" xr:uid="{5B961033-356D-46C3-8EE6-73DAC736EF50}"/>
    <cellStyle name="Currency 2 3 3 5 4" xfId="8627" xr:uid="{69BCA2CE-2A82-44F0-94CD-53807EDB0394}"/>
    <cellStyle name="Currency 2 3 3 5 4 2" xfId="24038" xr:uid="{A8757CBA-F9D0-4869-9978-FEFC9530D485}"/>
    <cellStyle name="Currency 2 3 3 5 4 2 2" xfId="54862" xr:uid="{A1D9A918-F0BE-4B65-9941-70574FB1C653}"/>
    <cellStyle name="Currency 2 3 3 5 4 3" xfId="39452" xr:uid="{8A7BC97A-A58C-4A01-8E64-43541260AD9C}"/>
    <cellStyle name="Currency 2 3 3 5 5" xfId="16229" xr:uid="{165138B3-FEA0-4BBF-9218-BEE56E8EB3A7}"/>
    <cellStyle name="Currency 2 3 3 5 5 2" xfId="47053" xr:uid="{B8639129-A7C9-4A8D-A7E8-8D2290D7B6FA}"/>
    <cellStyle name="Currency 2 3 3 5 6" xfId="31643" xr:uid="{BED3FCBF-8105-4466-94E6-A61D821E307B}"/>
    <cellStyle name="Currency 2 3 3 6" xfId="1449" xr:uid="{D747E520-7CF6-4317-BF5F-ABF38F9562EA}"/>
    <cellStyle name="Currency 2 3 3 6 2" xfId="3348" xr:uid="{7BC9F3B1-6974-455F-A28F-9B4CEDBF9144}"/>
    <cellStyle name="Currency 2 3 3 6 2 2" xfId="7151" xr:uid="{71D58DED-5083-43F4-B15C-9B0F0CCEDF15}"/>
    <cellStyle name="Currency 2 3 3 6 2 2 2" xfId="14962" xr:uid="{A79A2763-4D99-4E84-AE70-ABF55C471AEE}"/>
    <cellStyle name="Currency 2 3 3 6 2 2 2 2" xfId="30373" xr:uid="{46C95410-191D-48D4-8641-2C9A546B5B38}"/>
    <cellStyle name="Currency 2 3 3 6 2 2 2 2 2" xfId="61197" xr:uid="{84E5E0D1-41E6-4ED0-9BAB-CC6EFBAA9C72}"/>
    <cellStyle name="Currency 2 3 3 6 2 2 2 3" xfId="45787" xr:uid="{DECA9D80-64F7-48ED-9393-FE0AEA178B83}"/>
    <cellStyle name="Currency 2 3 3 6 2 2 3" xfId="22564" xr:uid="{F5120D05-2B52-48AD-BDDB-7F52C7F98CDF}"/>
    <cellStyle name="Currency 2 3 3 6 2 2 3 2" xfId="53388" xr:uid="{67A27E95-24E9-4D7A-A5B4-1CC177747888}"/>
    <cellStyle name="Currency 2 3 3 6 2 2 4" xfId="37978" xr:uid="{54B4352B-1FD2-4972-90BE-FF7B302CDCD1}"/>
    <cellStyle name="Currency 2 3 3 6 2 3" xfId="11159" xr:uid="{6417F1B2-75AE-45AD-A1F7-2C915A4D65FA}"/>
    <cellStyle name="Currency 2 3 3 6 2 3 2" xfId="26570" xr:uid="{C6926536-3040-4088-BCE7-0D15DFA428C3}"/>
    <cellStyle name="Currency 2 3 3 6 2 3 2 2" xfId="57394" xr:uid="{ED5CAE44-2E12-4EE1-BB08-1454A7AFBCAC}"/>
    <cellStyle name="Currency 2 3 3 6 2 3 3" xfId="41984" xr:uid="{C5F35364-7B02-42BC-8876-C593401C6BCF}"/>
    <cellStyle name="Currency 2 3 3 6 2 4" xfId="18761" xr:uid="{20626130-DA27-4A73-85FB-6B6794000677}"/>
    <cellStyle name="Currency 2 3 3 6 2 4 2" xfId="49585" xr:uid="{EAAB6605-E3CD-418F-B726-8739EAFB77CC}"/>
    <cellStyle name="Currency 2 3 3 6 2 5" xfId="34175" xr:uid="{EA5FEA3A-C023-402D-BA30-051166F602BD}"/>
    <cellStyle name="Currency 2 3 3 6 3" xfId="5252" xr:uid="{E06B255E-49E6-4681-9DDC-71D73B9D4CE6}"/>
    <cellStyle name="Currency 2 3 3 6 3 2" xfId="13063" xr:uid="{CAD6F375-74EC-43D9-A24B-4750657F6841}"/>
    <cellStyle name="Currency 2 3 3 6 3 2 2" xfId="28474" xr:uid="{3B5F81B5-0AC0-4E2F-86F8-CB0E124D83B6}"/>
    <cellStyle name="Currency 2 3 3 6 3 2 2 2" xfId="59298" xr:uid="{5AE6EE34-A16E-413B-B1C2-46FDBACF8E2C}"/>
    <cellStyle name="Currency 2 3 3 6 3 2 3" xfId="43888" xr:uid="{70BDCFA0-219F-4A55-952C-129A5E7516E5}"/>
    <cellStyle name="Currency 2 3 3 6 3 3" xfId="20665" xr:uid="{BECA53E8-7208-4A36-AFA1-4C80A4FE7791}"/>
    <cellStyle name="Currency 2 3 3 6 3 3 2" xfId="51489" xr:uid="{5CAE30B7-8EF0-4CDE-80B0-C88ADB46C2BA}"/>
    <cellStyle name="Currency 2 3 3 6 3 4" xfId="36079" xr:uid="{1DDFD690-4570-4880-8169-617E564A22A6}"/>
    <cellStyle name="Currency 2 3 3 6 4" xfId="9260" xr:uid="{6B308D49-C1A6-4C38-855E-8DAD727433B5}"/>
    <cellStyle name="Currency 2 3 3 6 4 2" xfId="24671" xr:uid="{A65347B5-1180-4546-9390-E634ACFB5180}"/>
    <cellStyle name="Currency 2 3 3 6 4 2 2" xfId="55495" xr:uid="{CC0C5AC2-FD42-41D0-9B9C-4120A20AA7C9}"/>
    <cellStyle name="Currency 2 3 3 6 4 3" xfId="40085" xr:uid="{1A4B4D79-9BA9-4F31-91BE-D04A15CC8139}"/>
    <cellStyle name="Currency 2 3 3 6 5" xfId="16862" xr:uid="{3AB5939A-52DC-470D-B9A6-5EB970FC7B04}"/>
    <cellStyle name="Currency 2 3 3 6 5 2" xfId="47686" xr:uid="{7298B818-D235-4119-9CE5-5C43B5EDBFBD}"/>
    <cellStyle name="Currency 2 3 3 6 6" xfId="32276" xr:uid="{9428A384-D0C5-4F8B-B578-9B085D2B5308}"/>
    <cellStyle name="Currency 2 3 3 7" xfId="2082" xr:uid="{57F20639-0B0F-443E-8F2C-8568AC5FB821}"/>
    <cellStyle name="Currency 2 3 3 7 2" xfId="5885" xr:uid="{63DAABFC-DAC8-4A92-9DA7-EB71AFF0235E}"/>
    <cellStyle name="Currency 2 3 3 7 2 2" xfId="13696" xr:uid="{5301CA68-D00F-4264-BE94-C230419A8197}"/>
    <cellStyle name="Currency 2 3 3 7 2 2 2" xfId="29107" xr:uid="{40B28A3F-D476-4BE8-ACB5-8FF31BAB1AEC}"/>
    <cellStyle name="Currency 2 3 3 7 2 2 2 2" xfId="59931" xr:uid="{E0B63DDF-0F81-4069-90B1-088DE45B816B}"/>
    <cellStyle name="Currency 2 3 3 7 2 2 3" xfId="44521" xr:uid="{23E17DCD-7E94-4690-B99C-30C8345B6926}"/>
    <cellStyle name="Currency 2 3 3 7 2 3" xfId="21298" xr:uid="{A88147BC-0C21-484A-8275-C891EA4761C9}"/>
    <cellStyle name="Currency 2 3 3 7 2 3 2" xfId="52122" xr:uid="{CE109AD7-5AD5-47CC-8A6A-39A29B75947E}"/>
    <cellStyle name="Currency 2 3 3 7 2 4" xfId="36712" xr:uid="{D07D3CCC-55C9-4A60-B53F-3AB12AE75D65}"/>
    <cellStyle name="Currency 2 3 3 7 3" xfId="9893" xr:uid="{0DEB7FF1-3029-49F6-8A19-30F010B60E6F}"/>
    <cellStyle name="Currency 2 3 3 7 3 2" xfId="25304" xr:uid="{3D56843C-E710-466A-9500-9A67BE08FDC9}"/>
    <cellStyle name="Currency 2 3 3 7 3 2 2" xfId="56128" xr:uid="{C7662046-16EC-456A-9C80-20833B1500E3}"/>
    <cellStyle name="Currency 2 3 3 7 3 3" xfId="40718" xr:uid="{0750B825-7CF3-4F60-9001-473125CABA53}"/>
    <cellStyle name="Currency 2 3 3 7 4" xfId="17495" xr:uid="{79FC092B-B339-4B73-89E0-BF32AB06EFB7}"/>
    <cellStyle name="Currency 2 3 3 7 4 2" xfId="48319" xr:uid="{1463C22A-52D2-4D12-85AC-AC1EC981C32E}"/>
    <cellStyle name="Currency 2 3 3 7 5" xfId="32909" xr:uid="{2EFE38D0-A038-4882-A434-BA99AF659BAF}"/>
    <cellStyle name="Currency 2 3 3 8" xfId="3986" xr:uid="{B06D9D18-3A2F-4B03-940E-28127AE08796}"/>
    <cellStyle name="Currency 2 3 3 8 2" xfId="11797" xr:uid="{1279912B-056E-485A-8685-618BD34FE833}"/>
    <cellStyle name="Currency 2 3 3 8 2 2" xfId="27208" xr:uid="{89B3665C-61C0-406E-A230-FB5C935698B0}"/>
    <cellStyle name="Currency 2 3 3 8 2 2 2" xfId="58032" xr:uid="{1EADD155-8694-44E3-9904-4AB14C8ED9E8}"/>
    <cellStyle name="Currency 2 3 3 8 2 3" xfId="42622" xr:uid="{739F6A2A-E9DB-40CC-A187-D0AEF71654FC}"/>
    <cellStyle name="Currency 2 3 3 8 3" xfId="19399" xr:uid="{DEFF2342-FD16-4772-9248-EE32555C55C3}"/>
    <cellStyle name="Currency 2 3 3 8 3 2" xfId="50223" xr:uid="{3DD108CE-6ACB-41B7-AE34-0B365AA648B9}"/>
    <cellStyle name="Currency 2 3 3 8 4" xfId="34813" xr:uid="{41AD5F0E-6094-4FE9-971A-D1592972F13B}"/>
    <cellStyle name="Currency 2 3 3 9" xfId="7994" xr:uid="{B2F29D9E-D50B-43DC-8CA2-E93A0A1FA6C3}"/>
    <cellStyle name="Currency 2 3 3 9 2" xfId="23405" xr:uid="{A84B699E-DE7D-4D9B-838A-DE49ED158624}"/>
    <cellStyle name="Currency 2 3 3 9 2 2" xfId="54229" xr:uid="{DFC18E33-EA06-45AC-A360-2E85BE326816}"/>
    <cellStyle name="Currency 2 3 3 9 3" xfId="38819" xr:uid="{259382D9-9BC9-4A3B-A6FC-2A0A7823B1BD}"/>
    <cellStyle name="Currency 2 3 4" xfId="222" xr:uid="{3BB9EEF7-A06C-4548-B34B-FD024024776C}"/>
    <cellStyle name="Currency 2 3 4 10" xfId="15636" xr:uid="{7FA19C3E-EC7A-4046-B550-1B3C50AA5E6D}"/>
    <cellStyle name="Currency 2 3 4 10 2" xfId="46460" xr:uid="{614F09FE-FABB-492C-9CB6-40438B816DA8}"/>
    <cellStyle name="Currency 2 3 4 11" xfId="31050" xr:uid="{87BB3CB0-9326-4A39-93DC-B4592041ABAE}"/>
    <cellStyle name="Currency 2 3 4 2" xfId="645" xr:uid="{AD41AD1E-D9FE-4A8C-A702-9335FDA0AA09}"/>
    <cellStyle name="Currency 2 3 4 2 2" xfId="1278" xr:uid="{90D6C81D-D347-45F9-926E-1A316502C6E8}"/>
    <cellStyle name="Currency 2 3 4 2 2 2" xfId="3177" xr:uid="{AE80F3D8-29A1-4DC6-9A5C-EC6AC1DE6F8C}"/>
    <cellStyle name="Currency 2 3 4 2 2 2 2" xfId="6980" xr:uid="{6B5ED12A-7998-445D-AED3-05450D690EA0}"/>
    <cellStyle name="Currency 2 3 4 2 2 2 2 2" xfId="14791" xr:uid="{01F06176-6443-4A0B-B696-FB2F7C5D7BD1}"/>
    <cellStyle name="Currency 2 3 4 2 2 2 2 2 2" xfId="30202" xr:uid="{76EBFBFB-7302-415D-83A1-7A4374C40FF0}"/>
    <cellStyle name="Currency 2 3 4 2 2 2 2 2 2 2" xfId="61026" xr:uid="{BE51ADBE-B66F-45CF-9AFA-E7C1FCE8C403}"/>
    <cellStyle name="Currency 2 3 4 2 2 2 2 2 3" xfId="45616" xr:uid="{5100C523-7947-44C7-B846-74598862BD24}"/>
    <cellStyle name="Currency 2 3 4 2 2 2 2 3" xfId="22393" xr:uid="{45D5DC69-4401-48AC-97A2-21EFF443BE45}"/>
    <cellStyle name="Currency 2 3 4 2 2 2 2 3 2" xfId="53217" xr:uid="{EA373138-3E82-4426-8AD7-BE6D730BA434}"/>
    <cellStyle name="Currency 2 3 4 2 2 2 2 4" xfId="37807" xr:uid="{6765C78E-0630-4362-A560-7554E6F995C3}"/>
    <cellStyle name="Currency 2 3 4 2 2 2 3" xfId="10988" xr:uid="{2A097C75-FB68-43AB-B7CE-ECDDD33A6C32}"/>
    <cellStyle name="Currency 2 3 4 2 2 2 3 2" xfId="26399" xr:uid="{C89F49FF-E871-498A-B059-AE483F37C1CB}"/>
    <cellStyle name="Currency 2 3 4 2 2 2 3 2 2" xfId="57223" xr:uid="{614E0C5E-D4EA-4D45-B32B-72F9CC172271}"/>
    <cellStyle name="Currency 2 3 4 2 2 2 3 3" xfId="41813" xr:uid="{08B01785-84DF-4F4E-AEBC-F436B74202EB}"/>
    <cellStyle name="Currency 2 3 4 2 2 2 4" xfId="18590" xr:uid="{3B48605C-6BFF-4232-82C0-CEA294502558}"/>
    <cellStyle name="Currency 2 3 4 2 2 2 4 2" xfId="49414" xr:uid="{F534EA10-F6A1-451F-83A6-0ED74D7AD80A}"/>
    <cellStyle name="Currency 2 3 4 2 2 2 5" xfId="34004" xr:uid="{8CA57B7F-C6F4-4E99-B598-66FC28319EBB}"/>
    <cellStyle name="Currency 2 3 4 2 2 3" xfId="5081" xr:uid="{E763D1AF-DC65-444B-A98B-4D83EED80A13}"/>
    <cellStyle name="Currency 2 3 4 2 2 3 2" xfId="12892" xr:uid="{ED25AD93-1CF7-4C8B-86B4-4E95FE806710}"/>
    <cellStyle name="Currency 2 3 4 2 2 3 2 2" xfId="28303" xr:uid="{6DDE3BA3-2E2E-4C05-AC5E-51BD205C2E7E}"/>
    <cellStyle name="Currency 2 3 4 2 2 3 2 2 2" xfId="59127" xr:uid="{5ED90F6B-8715-4913-8E17-0D594681F998}"/>
    <cellStyle name="Currency 2 3 4 2 2 3 2 3" xfId="43717" xr:uid="{67B785E4-75C8-481A-830B-652F6380D21E}"/>
    <cellStyle name="Currency 2 3 4 2 2 3 3" xfId="20494" xr:uid="{D5C70F28-4BA1-4A95-9C3F-3E5E837B2EA2}"/>
    <cellStyle name="Currency 2 3 4 2 2 3 3 2" xfId="51318" xr:uid="{72960C9F-D2C3-405C-93ED-7C82D1BDEBCF}"/>
    <cellStyle name="Currency 2 3 4 2 2 3 4" xfId="35908" xr:uid="{20C0A5B5-3BAF-4C69-AAE7-3DCE755696C1}"/>
    <cellStyle name="Currency 2 3 4 2 2 4" xfId="9089" xr:uid="{C4BFA5C9-68FF-4253-AEED-B1FB8C1B3DD0}"/>
    <cellStyle name="Currency 2 3 4 2 2 4 2" xfId="24500" xr:uid="{2CD46E52-9453-477F-9A05-ED60C9B9F28A}"/>
    <cellStyle name="Currency 2 3 4 2 2 4 2 2" xfId="55324" xr:uid="{B8974A45-288B-44E9-8D40-220AA710DAAD}"/>
    <cellStyle name="Currency 2 3 4 2 2 4 3" xfId="39914" xr:uid="{63EDFC26-F0B7-42A3-BEE3-762A7D4316B0}"/>
    <cellStyle name="Currency 2 3 4 2 2 5" xfId="16691" xr:uid="{AB729950-57F5-40FD-985B-FDA391D295E9}"/>
    <cellStyle name="Currency 2 3 4 2 2 5 2" xfId="47515" xr:uid="{012A138F-E2A2-4494-A60B-72D1FA7477DA}"/>
    <cellStyle name="Currency 2 3 4 2 2 6" xfId="32105" xr:uid="{70841E9A-AE27-45E0-A3AA-5D7DB3DCF49A}"/>
    <cellStyle name="Currency 2 3 4 2 3" xfId="1911" xr:uid="{F05DEB37-5424-4F0D-8227-5D513FDB228F}"/>
    <cellStyle name="Currency 2 3 4 2 3 2" xfId="3810" xr:uid="{8A0E69BE-8795-4618-8345-65871A81C00B}"/>
    <cellStyle name="Currency 2 3 4 2 3 2 2" xfId="7613" xr:uid="{46064F59-33E6-485B-A090-631D8C262393}"/>
    <cellStyle name="Currency 2 3 4 2 3 2 2 2" xfId="15424" xr:uid="{1C3128FB-9B51-43ED-AF02-D5F4C25AB125}"/>
    <cellStyle name="Currency 2 3 4 2 3 2 2 2 2" xfId="30835" xr:uid="{6746B5C4-4C80-4B54-9C69-2A3702A97559}"/>
    <cellStyle name="Currency 2 3 4 2 3 2 2 2 2 2" xfId="61659" xr:uid="{DF065FBA-DEB1-429E-965A-D40BFC27D342}"/>
    <cellStyle name="Currency 2 3 4 2 3 2 2 2 3" xfId="46249" xr:uid="{0C141692-E243-41E2-9FD6-B9E3B61946FD}"/>
    <cellStyle name="Currency 2 3 4 2 3 2 2 3" xfId="23026" xr:uid="{3BB12634-D840-4D20-A7E1-BE3B6E1AB46F}"/>
    <cellStyle name="Currency 2 3 4 2 3 2 2 3 2" xfId="53850" xr:uid="{3CD75AFB-570A-47F4-A4D4-CAE29814A2D8}"/>
    <cellStyle name="Currency 2 3 4 2 3 2 2 4" xfId="38440" xr:uid="{9654950C-8424-4F19-A33F-65EB5C6D4C61}"/>
    <cellStyle name="Currency 2 3 4 2 3 2 3" xfId="11621" xr:uid="{CC4E02EE-9EA6-4456-BD1C-E065A7470AFB}"/>
    <cellStyle name="Currency 2 3 4 2 3 2 3 2" xfId="27032" xr:uid="{7A2841DE-AE3A-45CA-B8A5-C65CC3688145}"/>
    <cellStyle name="Currency 2 3 4 2 3 2 3 2 2" xfId="57856" xr:uid="{30C39DA8-DF86-4C93-A224-142C0A1A7C59}"/>
    <cellStyle name="Currency 2 3 4 2 3 2 3 3" xfId="42446" xr:uid="{B4391410-69BA-492C-AAB4-37B60FD874EA}"/>
    <cellStyle name="Currency 2 3 4 2 3 2 4" xfId="19223" xr:uid="{53E6EA09-E343-4154-8219-402E08B8BF8A}"/>
    <cellStyle name="Currency 2 3 4 2 3 2 4 2" xfId="50047" xr:uid="{D3B18755-DF5D-4043-8058-BF2C9B801FBF}"/>
    <cellStyle name="Currency 2 3 4 2 3 2 5" xfId="34637" xr:uid="{4F8F8822-6303-4345-B747-CEC772BF7F10}"/>
    <cellStyle name="Currency 2 3 4 2 3 3" xfId="5714" xr:uid="{A905C225-E259-46D7-8DE7-491D7A3EAE4C}"/>
    <cellStyle name="Currency 2 3 4 2 3 3 2" xfId="13525" xr:uid="{2973C364-68D5-41DF-88E9-DD167FE7DBC9}"/>
    <cellStyle name="Currency 2 3 4 2 3 3 2 2" xfId="28936" xr:uid="{A6EF4734-6F82-4314-98A4-2FB2EB7C46EF}"/>
    <cellStyle name="Currency 2 3 4 2 3 3 2 2 2" xfId="59760" xr:uid="{D9ADABDC-BE39-4176-A261-3A8EED92A95B}"/>
    <cellStyle name="Currency 2 3 4 2 3 3 2 3" xfId="44350" xr:uid="{8447CE66-FC76-406B-B6CD-78DA28BB905B}"/>
    <cellStyle name="Currency 2 3 4 2 3 3 3" xfId="21127" xr:uid="{53920887-86EA-4B8D-987B-E60633010D59}"/>
    <cellStyle name="Currency 2 3 4 2 3 3 3 2" xfId="51951" xr:uid="{3BBE171E-2E70-4004-ADB0-2C5114085ED9}"/>
    <cellStyle name="Currency 2 3 4 2 3 3 4" xfId="36541" xr:uid="{14796CC4-456B-408C-9BA9-181778FEB395}"/>
    <cellStyle name="Currency 2 3 4 2 3 4" xfId="9722" xr:uid="{2B7FEF55-325D-4B56-885C-A197FACB9FF4}"/>
    <cellStyle name="Currency 2 3 4 2 3 4 2" xfId="25133" xr:uid="{1742A605-9600-479D-9646-803544DB3A29}"/>
    <cellStyle name="Currency 2 3 4 2 3 4 2 2" xfId="55957" xr:uid="{BF642AAC-D83A-4DEF-ADAA-A9DBAAFD234F}"/>
    <cellStyle name="Currency 2 3 4 2 3 4 3" xfId="40547" xr:uid="{D3E0987D-E161-49AE-8CF6-D985F0F301CE}"/>
    <cellStyle name="Currency 2 3 4 2 3 5" xfId="17324" xr:uid="{3826B5F1-09B7-47FC-A54F-9904A508F805}"/>
    <cellStyle name="Currency 2 3 4 2 3 5 2" xfId="48148" xr:uid="{4A014D5F-741E-44E3-87E5-2B1A0DCE39BD}"/>
    <cellStyle name="Currency 2 3 4 2 3 6" xfId="32738" xr:uid="{B62AE6D4-8404-41C0-A480-8F2E719295D4}"/>
    <cellStyle name="Currency 2 3 4 2 4" xfId="2544" xr:uid="{B8B70288-0F61-4196-99EE-01BE667A6073}"/>
    <cellStyle name="Currency 2 3 4 2 4 2" xfId="6347" xr:uid="{2F10711D-0FB6-44BF-A083-1E89F00F21E9}"/>
    <cellStyle name="Currency 2 3 4 2 4 2 2" xfId="14158" xr:uid="{9AB9E297-0E09-4EBF-AFD4-3D12DBA14F7A}"/>
    <cellStyle name="Currency 2 3 4 2 4 2 2 2" xfId="29569" xr:uid="{F077E623-6473-4089-82D4-968BE8192858}"/>
    <cellStyle name="Currency 2 3 4 2 4 2 2 2 2" xfId="60393" xr:uid="{ADE26D60-776C-4A98-98FC-75A04C3B1F7F}"/>
    <cellStyle name="Currency 2 3 4 2 4 2 2 3" xfId="44983" xr:uid="{AD898B4D-5389-4F52-BEBF-810EE908A2FB}"/>
    <cellStyle name="Currency 2 3 4 2 4 2 3" xfId="21760" xr:uid="{2D2DBBE5-9ABF-4F91-8216-3E59DDCF0F6A}"/>
    <cellStyle name="Currency 2 3 4 2 4 2 3 2" xfId="52584" xr:uid="{AE88D8CB-3FCA-42FC-92D3-21FEC7B4EBF2}"/>
    <cellStyle name="Currency 2 3 4 2 4 2 4" xfId="37174" xr:uid="{9BDEBECB-146D-44E2-A208-02ED9F306672}"/>
    <cellStyle name="Currency 2 3 4 2 4 3" xfId="10355" xr:uid="{CF497132-2D11-4BF2-9263-05610776825C}"/>
    <cellStyle name="Currency 2 3 4 2 4 3 2" xfId="25766" xr:uid="{E48E68E6-F1DA-4A8B-B4B0-EE5AB2C1A7E4}"/>
    <cellStyle name="Currency 2 3 4 2 4 3 2 2" xfId="56590" xr:uid="{7BD856D0-D048-4C51-A6E5-89B8C864983A}"/>
    <cellStyle name="Currency 2 3 4 2 4 3 3" xfId="41180" xr:uid="{BA65705E-2705-4ECB-83F4-740C3C42D796}"/>
    <cellStyle name="Currency 2 3 4 2 4 4" xfId="17957" xr:uid="{C72A5AFC-0AA8-4D0E-A798-7AB0D5D16EA4}"/>
    <cellStyle name="Currency 2 3 4 2 4 4 2" xfId="48781" xr:uid="{947FC3F5-D3E6-45AB-B42A-0AD22C5E7B12}"/>
    <cellStyle name="Currency 2 3 4 2 4 5" xfId="33371" xr:uid="{2A47F217-9AB0-461C-BF72-1B02B0A49612}"/>
    <cellStyle name="Currency 2 3 4 2 5" xfId="4448" xr:uid="{64EA12AA-61AF-45E9-9E69-5E4FD923D880}"/>
    <cellStyle name="Currency 2 3 4 2 5 2" xfId="12259" xr:uid="{C9C9B9F7-042A-427F-8729-1AD326A0E747}"/>
    <cellStyle name="Currency 2 3 4 2 5 2 2" xfId="27670" xr:uid="{3C376AD2-D44A-4F9E-BBAC-C4D0DDF8F479}"/>
    <cellStyle name="Currency 2 3 4 2 5 2 2 2" xfId="58494" xr:uid="{1369F86B-5122-4FCB-A912-B9A7B3F2EA4D}"/>
    <cellStyle name="Currency 2 3 4 2 5 2 3" xfId="43084" xr:uid="{B6AD8B86-7F57-4518-BB41-FDE060C96BB0}"/>
    <cellStyle name="Currency 2 3 4 2 5 3" xfId="19861" xr:uid="{21E0108F-4B49-4EF9-9234-7BA2780D941A}"/>
    <cellStyle name="Currency 2 3 4 2 5 3 2" xfId="50685" xr:uid="{A8678A13-4A2F-4A99-A3DB-7B03DD40CCAB}"/>
    <cellStyle name="Currency 2 3 4 2 5 4" xfId="35275" xr:uid="{BFFCD43E-E37D-40C1-A366-EBF9270C231A}"/>
    <cellStyle name="Currency 2 3 4 2 6" xfId="8456" xr:uid="{D2AE34F0-4287-4648-B651-B414909E7986}"/>
    <cellStyle name="Currency 2 3 4 2 6 2" xfId="23867" xr:uid="{774128E3-A51E-44CA-9168-4C62CF41710B}"/>
    <cellStyle name="Currency 2 3 4 2 6 2 2" xfId="54691" xr:uid="{847BC6E8-A26F-455A-AE8D-D35A6CA6F65E}"/>
    <cellStyle name="Currency 2 3 4 2 6 3" xfId="39281" xr:uid="{411E019A-79DE-4D8F-991C-922D582853CE}"/>
    <cellStyle name="Currency 2 3 4 2 7" xfId="16058" xr:uid="{65F1D667-CF30-4ECD-891A-D47EDF4A6EC0}"/>
    <cellStyle name="Currency 2 3 4 2 7 2" xfId="46882" xr:uid="{D2073743-2A83-4CCC-844C-FB130A7F024B}"/>
    <cellStyle name="Currency 2 3 4 2 8" xfId="31472" xr:uid="{8E1C8709-E811-4C3E-9470-171A45BFE2EC}"/>
    <cellStyle name="Currency 2 3 4 3" xfId="436" xr:uid="{973EC781-7252-419D-9F63-ACB294F18E2C}"/>
    <cellStyle name="Currency 2 3 4 3 2" xfId="1069" xr:uid="{7D3976EA-E7CE-4DAD-A1C0-5A4EAFAC3663}"/>
    <cellStyle name="Currency 2 3 4 3 2 2" xfId="2968" xr:uid="{CCAC1DD8-BCC5-41DC-BFF3-E307D35F366C}"/>
    <cellStyle name="Currency 2 3 4 3 2 2 2" xfId="6771" xr:uid="{5B0CD5F9-D2E1-4518-8E82-5F841A041432}"/>
    <cellStyle name="Currency 2 3 4 3 2 2 2 2" xfId="14582" xr:uid="{B9EDE638-BDA8-4D7E-9623-1EFD578B988D}"/>
    <cellStyle name="Currency 2 3 4 3 2 2 2 2 2" xfId="29993" xr:uid="{B4D79EBB-07F2-4C5F-9D0D-2BF00A35834C}"/>
    <cellStyle name="Currency 2 3 4 3 2 2 2 2 2 2" xfId="60817" xr:uid="{99200707-CD83-4F46-B658-28F55025F2D6}"/>
    <cellStyle name="Currency 2 3 4 3 2 2 2 2 3" xfId="45407" xr:uid="{C35472B4-C332-4743-A4FB-1B7A146D6270}"/>
    <cellStyle name="Currency 2 3 4 3 2 2 2 3" xfId="22184" xr:uid="{45BDEEE2-BE23-43A4-9965-3C5450C936C4}"/>
    <cellStyle name="Currency 2 3 4 3 2 2 2 3 2" xfId="53008" xr:uid="{E7202CDC-AE89-4E54-A13B-7E7EBD820ECF}"/>
    <cellStyle name="Currency 2 3 4 3 2 2 2 4" xfId="37598" xr:uid="{9FB405CF-1A72-4DA2-906B-AE0E20643260}"/>
    <cellStyle name="Currency 2 3 4 3 2 2 3" xfId="10779" xr:uid="{17E0DA21-18FF-4DDC-9AC3-92B6FD32DCBD}"/>
    <cellStyle name="Currency 2 3 4 3 2 2 3 2" xfId="26190" xr:uid="{25C92DB0-26E5-470C-952D-D50558BB193B}"/>
    <cellStyle name="Currency 2 3 4 3 2 2 3 2 2" xfId="57014" xr:uid="{49DB3319-63C3-469A-B39F-6BE5CBD82F3C}"/>
    <cellStyle name="Currency 2 3 4 3 2 2 3 3" xfId="41604" xr:uid="{2CBAB91F-5146-49BF-A092-5030905920FB}"/>
    <cellStyle name="Currency 2 3 4 3 2 2 4" xfId="18381" xr:uid="{E5E7DC07-591D-4293-8C8F-F1F99ABB45A5}"/>
    <cellStyle name="Currency 2 3 4 3 2 2 4 2" xfId="49205" xr:uid="{D9092D6F-4088-4C52-B988-C4C09620447B}"/>
    <cellStyle name="Currency 2 3 4 3 2 2 5" xfId="33795" xr:uid="{A7FC13BC-4CF1-4863-9B50-7ACD031B0EDE}"/>
    <cellStyle name="Currency 2 3 4 3 2 3" xfId="4872" xr:uid="{46039210-554F-4B69-90ED-1BED6EC1BDA0}"/>
    <cellStyle name="Currency 2 3 4 3 2 3 2" xfId="12683" xr:uid="{0BAD94A7-E04B-4148-BB17-BC4AE3F49AE4}"/>
    <cellStyle name="Currency 2 3 4 3 2 3 2 2" xfId="28094" xr:uid="{3D50ABF8-20E4-4545-B7E4-207B4F3168BA}"/>
    <cellStyle name="Currency 2 3 4 3 2 3 2 2 2" xfId="58918" xr:uid="{0D414A3B-E82E-415B-A6C6-8921741399A0}"/>
    <cellStyle name="Currency 2 3 4 3 2 3 2 3" xfId="43508" xr:uid="{7DF73A84-A8C4-46D4-90CE-2DAECCDD2767}"/>
    <cellStyle name="Currency 2 3 4 3 2 3 3" xfId="20285" xr:uid="{2C89AEF2-8476-4A24-BA86-8AFBEE27F3A4}"/>
    <cellStyle name="Currency 2 3 4 3 2 3 3 2" xfId="51109" xr:uid="{3C6D7536-7286-4462-8740-18F4E5582DAF}"/>
    <cellStyle name="Currency 2 3 4 3 2 3 4" xfId="35699" xr:uid="{3EB5D1E1-A85B-4CF5-B3E5-3EB3F8B45630}"/>
    <cellStyle name="Currency 2 3 4 3 2 4" xfId="8880" xr:uid="{8D504758-279F-40A6-B8DE-1CC5B075C7C6}"/>
    <cellStyle name="Currency 2 3 4 3 2 4 2" xfId="24291" xr:uid="{0D8C0B53-7C8A-4D77-AC2E-1879D6E2586E}"/>
    <cellStyle name="Currency 2 3 4 3 2 4 2 2" xfId="55115" xr:uid="{F61F94EA-130C-4C2B-822C-90AC2D751929}"/>
    <cellStyle name="Currency 2 3 4 3 2 4 3" xfId="39705" xr:uid="{20861756-24BF-4CC2-AB34-F33F6AA27352}"/>
    <cellStyle name="Currency 2 3 4 3 2 5" xfId="16482" xr:uid="{9927222E-770F-4581-8818-5CED6D1FF4E9}"/>
    <cellStyle name="Currency 2 3 4 3 2 5 2" xfId="47306" xr:uid="{7C588933-CC46-4C58-85FE-C2D527A88BA4}"/>
    <cellStyle name="Currency 2 3 4 3 2 6" xfId="31896" xr:uid="{F4621B41-917F-4142-9D23-C6D6B4D6E026}"/>
    <cellStyle name="Currency 2 3 4 3 3" xfId="1702" xr:uid="{57FCE397-EBAD-4567-9738-8D8BE9252BBD}"/>
    <cellStyle name="Currency 2 3 4 3 3 2" xfId="3601" xr:uid="{01067C78-6756-4DCB-8C81-5F0AA83145D8}"/>
    <cellStyle name="Currency 2 3 4 3 3 2 2" xfId="7404" xr:uid="{A53E441A-563B-4DE1-B442-76454FE2C424}"/>
    <cellStyle name="Currency 2 3 4 3 3 2 2 2" xfId="15215" xr:uid="{82701337-2F52-4757-9BD9-5A2C16D3DCF8}"/>
    <cellStyle name="Currency 2 3 4 3 3 2 2 2 2" xfId="30626" xr:uid="{B309B548-85A7-425D-A62E-6702661E636A}"/>
    <cellStyle name="Currency 2 3 4 3 3 2 2 2 2 2" xfId="61450" xr:uid="{EB6AF0D7-7626-4CC3-AD36-7AB9B76DE8BA}"/>
    <cellStyle name="Currency 2 3 4 3 3 2 2 2 3" xfId="46040" xr:uid="{A550C4E7-EAD2-467B-8045-D3810A91E548}"/>
    <cellStyle name="Currency 2 3 4 3 3 2 2 3" xfId="22817" xr:uid="{41D314B2-2D29-491E-8CB5-BB86257C1797}"/>
    <cellStyle name="Currency 2 3 4 3 3 2 2 3 2" xfId="53641" xr:uid="{67E9F7C5-BF9D-4AB4-BBED-3049EB1514C7}"/>
    <cellStyle name="Currency 2 3 4 3 3 2 2 4" xfId="38231" xr:uid="{6A3D4C60-73A0-4B8F-8C96-4C5EEFD50884}"/>
    <cellStyle name="Currency 2 3 4 3 3 2 3" xfId="11412" xr:uid="{44ED5349-57C6-4893-A4FF-60D9117B124A}"/>
    <cellStyle name="Currency 2 3 4 3 3 2 3 2" xfId="26823" xr:uid="{0813ED3D-C373-4110-8A57-298C1A4459DC}"/>
    <cellStyle name="Currency 2 3 4 3 3 2 3 2 2" xfId="57647" xr:uid="{84EEA92D-F571-4770-8F89-4FF3D3639210}"/>
    <cellStyle name="Currency 2 3 4 3 3 2 3 3" xfId="42237" xr:uid="{B9D26714-F85E-4506-97A9-7624851E5E66}"/>
    <cellStyle name="Currency 2 3 4 3 3 2 4" xfId="19014" xr:uid="{A2C50915-1876-44D5-AFC1-54E30908CBE3}"/>
    <cellStyle name="Currency 2 3 4 3 3 2 4 2" xfId="49838" xr:uid="{BA2DD299-6DCF-42BD-8260-CE11CE8DA681}"/>
    <cellStyle name="Currency 2 3 4 3 3 2 5" xfId="34428" xr:uid="{D34DE2D6-B3F1-46F3-8992-DCEEE84D992B}"/>
    <cellStyle name="Currency 2 3 4 3 3 3" xfId="5505" xr:uid="{D33247DA-0ADB-42E4-8F05-30D45503FC49}"/>
    <cellStyle name="Currency 2 3 4 3 3 3 2" xfId="13316" xr:uid="{2CB8AB3A-601C-4F79-A1A8-D6515D45510B}"/>
    <cellStyle name="Currency 2 3 4 3 3 3 2 2" xfId="28727" xr:uid="{3114EE0F-851E-4858-9AEB-34F0FD7A6E66}"/>
    <cellStyle name="Currency 2 3 4 3 3 3 2 2 2" xfId="59551" xr:uid="{4784BAAA-DF71-431F-9DD6-7B3E0966BE67}"/>
    <cellStyle name="Currency 2 3 4 3 3 3 2 3" xfId="44141" xr:uid="{82FDBA9F-174D-4DD6-9605-E3B500A4A2B3}"/>
    <cellStyle name="Currency 2 3 4 3 3 3 3" xfId="20918" xr:uid="{646202C6-9219-4723-B53D-172233FEB30E}"/>
    <cellStyle name="Currency 2 3 4 3 3 3 3 2" xfId="51742" xr:uid="{312D7DA0-45DD-48F4-A11C-74C2141A32B0}"/>
    <cellStyle name="Currency 2 3 4 3 3 3 4" xfId="36332" xr:uid="{84DC149A-FAE8-4C45-9381-A21F2EDC9F5F}"/>
    <cellStyle name="Currency 2 3 4 3 3 4" xfId="9513" xr:uid="{1E868B9B-6804-403B-8823-CE9C878E7398}"/>
    <cellStyle name="Currency 2 3 4 3 3 4 2" xfId="24924" xr:uid="{A67B39A4-8251-4E6C-9C80-9C0A1F60CED9}"/>
    <cellStyle name="Currency 2 3 4 3 3 4 2 2" xfId="55748" xr:uid="{8378A192-6F6D-4720-AA5B-750847FC4FCB}"/>
    <cellStyle name="Currency 2 3 4 3 3 4 3" xfId="40338" xr:uid="{B1FBE0E8-910E-4054-8CD4-0FA8187792B2}"/>
    <cellStyle name="Currency 2 3 4 3 3 5" xfId="17115" xr:uid="{C529BA52-5730-4D6F-802F-B350CDE0E67D}"/>
    <cellStyle name="Currency 2 3 4 3 3 5 2" xfId="47939" xr:uid="{1D36FF1E-02BE-47F6-AC52-6C02BB717552}"/>
    <cellStyle name="Currency 2 3 4 3 3 6" xfId="32529" xr:uid="{BA34C526-6C88-4D1A-A3C6-723685EBD34F}"/>
    <cellStyle name="Currency 2 3 4 3 4" xfId="2335" xr:uid="{F538B001-58E9-466D-A0A8-E8B1C6AB547E}"/>
    <cellStyle name="Currency 2 3 4 3 4 2" xfId="6138" xr:uid="{49F80918-C677-4EC9-B3B5-26012415CD12}"/>
    <cellStyle name="Currency 2 3 4 3 4 2 2" xfId="13949" xr:uid="{60730B3A-0126-46FD-88C5-6023CBB1D941}"/>
    <cellStyle name="Currency 2 3 4 3 4 2 2 2" xfId="29360" xr:uid="{E207BF40-AE6C-4C1B-99A3-F58A4F33607B}"/>
    <cellStyle name="Currency 2 3 4 3 4 2 2 2 2" xfId="60184" xr:uid="{07722927-EAE1-4B6B-B555-99B911B363EC}"/>
    <cellStyle name="Currency 2 3 4 3 4 2 2 3" xfId="44774" xr:uid="{46CD900A-E8E5-400E-AE9C-AFC355D95F9E}"/>
    <cellStyle name="Currency 2 3 4 3 4 2 3" xfId="21551" xr:uid="{B509AAEC-7012-4434-8493-8963E1227A83}"/>
    <cellStyle name="Currency 2 3 4 3 4 2 3 2" xfId="52375" xr:uid="{3F70EDE3-03A8-4DAE-9B94-7347D90E4BCC}"/>
    <cellStyle name="Currency 2 3 4 3 4 2 4" xfId="36965" xr:uid="{4ACA03CE-56DA-4B17-B1BD-7FAA33DA4187}"/>
    <cellStyle name="Currency 2 3 4 3 4 3" xfId="10146" xr:uid="{B722CE84-624A-4AD9-93C1-120A55119794}"/>
    <cellStyle name="Currency 2 3 4 3 4 3 2" xfId="25557" xr:uid="{385021DD-1D5C-4BF9-9D36-F2648F889A94}"/>
    <cellStyle name="Currency 2 3 4 3 4 3 2 2" xfId="56381" xr:uid="{02315E76-2A98-456C-BB53-C284073021C5}"/>
    <cellStyle name="Currency 2 3 4 3 4 3 3" xfId="40971" xr:uid="{9351CD15-1618-4290-8F34-B1632DA07E93}"/>
    <cellStyle name="Currency 2 3 4 3 4 4" xfId="17748" xr:uid="{2DCB3755-F1E7-4DCA-81B5-1FD96506914E}"/>
    <cellStyle name="Currency 2 3 4 3 4 4 2" xfId="48572" xr:uid="{CD5E6068-07B4-4FE5-87F7-CE227BA3C443}"/>
    <cellStyle name="Currency 2 3 4 3 4 5" xfId="33162" xr:uid="{4796F8F9-1079-4417-816C-64BD239806CC}"/>
    <cellStyle name="Currency 2 3 4 3 5" xfId="4239" xr:uid="{F78D83C9-ABCF-40FE-98D1-FD1C97845A01}"/>
    <cellStyle name="Currency 2 3 4 3 5 2" xfId="12050" xr:uid="{6C75BD3E-6819-4B6C-8FF9-3551E4BF87EA}"/>
    <cellStyle name="Currency 2 3 4 3 5 2 2" xfId="27461" xr:uid="{149D6A2A-F2C7-4983-8703-A79FECE553D9}"/>
    <cellStyle name="Currency 2 3 4 3 5 2 2 2" xfId="58285" xr:uid="{04A753EE-2F45-4034-8F57-9ECCB47A4DD1}"/>
    <cellStyle name="Currency 2 3 4 3 5 2 3" xfId="42875" xr:uid="{42A2AE20-4BEE-463E-B563-E1B005C43EC6}"/>
    <cellStyle name="Currency 2 3 4 3 5 3" xfId="19652" xr:uid="{8B67A9BC-BAF3-453B-B681-2F5BB12425CF}"/>
    <cellStyle name="Currency 2 3 4 3 5 3 2" xfId="50476" xr:uid="{B298F993-B14D-492C-B65F-CC0FD28B433B}"/>
    <cellStyle name="Currency 2 3 4 3 5 4" xfId="35066" xr:uid="{4F804471-0D2B-4E1D-B858-D429C685C0DD}"/>
    <cellStyle name="Currency 2 3 4 3 6" xfId="8247" xr:uid="{8D166B84-7C24-460E-9F41-84FB77D47B09}"/>
    <cellStyle name="Currency 2 3 4 3 6 2" xfId="23658" xr:uid="{8964D55D-58AA-487B-B906-376F4943E523}"/>
    <cellStyle name="Currency 2 3 4 3 6 2 2" xfId="54482" xr:uid="{6AB17B34-D2CB-47AC-B5BE-6AB546245963}"/>
    <cellStyle name="Currency 2 3 4 3 6 3" xfId="39072" xr:uid="{3A5B4B05-8F86-4425-BC91-3252BEE76CEF}"/>
    <cellStyle name="Currency 2 3 4 3 7" xfId="15849" xr:uid="{EE382507-75F6-4CC5-871C-85A131B3927F}"/>
    <cellStyle name="Currency 2 3 4 3 7 2" xfId="46673" xr:uid="{D24A9C2E-6181-44A7-894D-84A14F32CBBD}"/>
    <cellStyle name="Currency 2 3 4 3 8" xfId="31263" xr:uid="{4A0D8148-B8E5-4925-9C23-2852A02C2D36}"/>
    <cellStyle name="Currency 2 3 4 4" xfId="856" xr:uid="{88343081-6EDE-4AA8-A7FC-792C86E01A91}"/>
    <cellStyle name="Currency 2 3 4 4 2" xfId="2755" xr:uid="{1D4EFC0E-ACF3-47DA-93C6-B478F0B93ED7}"/>
    <cellStyle name="Currency 2 3 4 4 2 2" xfId="6558" xr:uid="{3F4AC250-1A33-4271-8744-722A392C80D2}"/>
    <cellStyle name="Currency 2 3 4 4 2 2 2" xfId="14369" xr:uid="{D8E4AF01-AD28-4703-976C-4A4F3511BBD9}"/>
    <cellStyle name="Currency 2 3 4 4 2 2 2 2" xfId="29780" xr:uid="{3CB70956-1A50-407C-8BA3-66E47FD25857}"/>
    <cellStyle name="Currency 2 3 4 4 2 2 2 2 2" xfId="60604" xr:uid="{8D52BD86-7915-4650-AFFC-4879C8365BC0}"/>
    <cellStyle name="Currency 2 3 4 4 2 2 2 3" xfId="45194" xr:uid="{6B45152D-C249-47DE-B984-9DC3C4DDA072}"/>
    <cellStyle name="Currency 2 3 4 4 2 2 3" xfId="21971" xr:uid="{75DFEA04-6434-464A-B539-E73E823B3B0B}"/>
    <cellStyle name="Currency 2 3 4 4 2 2 3 2" xfId="52795" xr:uid="{53B812B8-1C64-48C3-B873-5ACB1902EF6D}"/>
    <cellStyle name="Currency 2 3 4 4 2 2 4" xfId="37385" xr:uid="{F3686E6D-1372-4008-8731-35E457EF8527}"/>
    <cellStyle name="Currency 2 3 4 4 2 3" xfId="10566" xr:uid="{76E86250-7CE7-41C2-8405-6501E2226A8B}"/>
    <cellStyle name="Currency 2 3 4 4 2 3 2" xfId="25977" xr:uid="{F78A7C7D-95AD-4E21-9CEB-41AFDCD49765}"/>
    <cellStyle name="Currency 2 3 4 4 2 3 2 2" xfId="56801" xr:uid="{E38059A1-95BD-4B1E-BCFF-54FAD3360F45}"/>
    <cellStyle name="Currency 2 3 4 4 2 3 3" xfId="41391" xr:uid="{19AACE2F-F59B-4326-8447-631F74BB8502}"/>
    <cellStyle name="Currency 2 3 4 4 2 4" xfId="18168" xr:uid="{7FD6435B-8656-4EAD-AAC5-8A6335DD1551}"/>
    <cellStyle name="Currency 2 3 4 4 2 4 2" xfId="48992" xr:uid="{889D7BFF-C129-4180-AE52-DDCB7A365CCE}"/>
    <cellStyle name="Currency 2 3 4 4 2 5" xfId="33582" xr:uid="{7276941D-A3CB-4031-8B19-7C329CC173FC}"/>
    <cellStyle name="Currency 2 3 4 4 3" xfId="4659" xr:uid="{A1C9739A-D85C-423A-B890-6B1C72F801B3}"/>
    <cellStyle name="Currency 2 3 4 4 3 2" xfId="12470" xr:uid="{6D33B214-DA1A-4711-9D34-18036B983BB9}"/>
    <cellStyle name="Currency 2 3 4 4 3 2 2" xfId="27881" xr:uid="{5660075D-FF17-497F-8021-4E038D618CFB}"/>
    <cellStyle name="Currency 2 3 4 4 3 2 2 2" xfId="58705" xr:uid="{CCA8FCCD-9809-488F-9567-F4407E10502A}"/>
    <cellStyle name="Currency 2 3 4 4 3 2 3" xfId="43295" xr:uid="{6485959C-974D-4086-9BE6-75C929362A3F}"/>
    <cellStyle name="Currency 2 3 4 4 3 3" xfId="20072" xr:uid="{87977601-6608-4A5D-97D2-B47DD850EAA8}"/>
    <cellStyle name="Currency 2 3 4 4 3 3 2" xfId="50896" xr:uid="{6AF24F70-7E44-47E1-8E41-3B1646CD16FA}"/>
    <cellStyle name="Currency 2 3 4 4 3 4" xfId="35486" xr:uid="{1CA3B092-6845-46F2-9F50-DFA18C6079B5}"/>
    <cellStyle name="Currency 2 3 4 4 4" xfId="8667" xr:uid="{3E87E0A1-EB73-45DF-9BE7-D05E26C1424B}"/>
    <cellStyle name="Currency 2 3 4 4 4 2" xfId="24078" xr:uid="{61CFE6AB-3281-4DBB-B6E7-5CF7E076D7D8}"/>
    <cellStyle name="Currency 2 3 4 4 4 2 2" xfId="54902" xr:uid="{57CFD022-C6A1-4DA4-8376-3AAB24FAA5D4}"/>
    <cellStyle name="Currency 2 3 4 4 4 3" xfId="39492" xr:uid="{5E0D6E56-70E5-4C51-88CF-0877B5BD0F10}"/>
    <cellStyle name="Currency 2 3 4 4 5" xfId="16269" xr:uid="{5CF41E89-EC95-499F-A9D6-2B893768CF58}"/>
    <cellStyle name="Currency 2 3 4 4 5 2" xfId="47093" xr:uid="{83BE196E-51F8-4622-8E94-3669C4B350F8}"/>
    <cellStyle name="Currency 2 3 4 4 6" xfId="31683" xr:uid="{D54223E5-B92D-4E9D-8BC3-55652F58307A}"/>
    <cellStyle name="Currency 2 3 4 5" xfId="1489" xr:uid="{72BCFB19-C466-4314-9725-8C1A88B4392D}"/>
    <cellStyle name="Currency 2 3 4 5 2" xfId="3388" xr:uid="{EECC9843-939D-4E97-9F4A-B62A7B66EF92}"/>
    <cellStyle name="Currency 2 3 4 5 2 2" xfId="7191" xr:uid="{D446B5DC-DBF3-4639-A99E-2E721D4B4428}"/>
    <cellStyle name="Currency 2 3 4 5 2 2 2" xfId="15002" xr:uid="{6C070500-DBCB-4C89-B004-1CDA1364EEA7}"/>
    <cellStyle name="Currency 2 3 4 5 2 2 2 2" xfId="30413" xr:uid="{499198BF-3CF9-4B34-A73C-C60FE9C5F8D0}"/>
    <cellStyle name="Currency 2 3 4 5 2 2 2 2 2" xfId="61237" xr:uid="{A174F294-77ED-4A00-9A0C-77E976F0E558}"/>
    <cellStyle name="Currency 2 3 4 5 2 2 2 3" xfId="45827" xr:uid="{6489A8EA-243C-42D1-84D9-51668EBE2BAB}"/>
    <cellStyle name="Currency 2 3 4 5 2 2 3" xfId="22604" xr:uid="{754307E4-7F57-4049-8AF7-26DBE24B4FDE}"/>
    <cellStyle name="Currency 2 3 4 5 2 2 3 2" xfId="53428" xr:uid="{2407E1DB-3903-452D-BF69-037D03216D9B}"/>
    <cellStyle name="Currency 2 3 4 5 2 2 4" xfId="38018" xr:uid="{667A441C-9AF6-42AF-B0B3-0A8AB56DC8C7}"/>
    <cellStyle name="Currency 2 3 4 5 2 3" xfId="11199" xr:uid="{B4F78E85-6CBF-4D2A-9B8F-0EC39EE0F280}"/>
    <cellStyle name="Currency 2 3 4 5 2 3 2" xfId="26610" xr:uid="{56CA9803-D15D-40F8-97F3-A2925F62E750}"/>
    <cellStyle name="Currency 2 3 4 5 2 3 2 2" xfId="57434" xr:uid="{34DA82F1-3DF2-4A58-8587-46A715D01D32}"/>
    <cellStyle name="Currency 2 3 4 5 2 3 3" xfId="42024" xr:uid="{B7594A88-768A-497A-A2E9-E095E56CED82}"/>
    <cellStyle name="Currency 2 3 4 5 2 4" xfId="18801" xr:uid="{EFBDD278-3852-4EBC-A0FA-8F1166C29701}"/>
    <cellStyle name="Currency 2 3 4 5 2 4 2" xfId="49625" xr:uid="{9E8AD570-B4B5-4353-9A3C-0D4336706A90}"/>
    <cellStyle name="Currency 2 3 4 5 2 5" xfId="34215" xr:uid="{B3FE0405-326A-4628-B3B1-C90C7330D28E}"/>
    <cellStyle name="Currency 2 3 4 5 3" xfId="5292" xr:uid="{133C44E6-6CD4-4039-B0CE-F77C515AE77F}"/>
    <cellStyle name="Currency 2 3 4 5 3 2" xfId="13103" xr:uid="{9DAE1648-A3A3-49FA-8141-6B550A6E5126}"/>
    <cellStyle name="Currency 2 3 4 5 3 2 2" xfId="28514" xr:uid="{540D6D38-4724-4F62-86CB-148D08B08587}"/>
    <cellStyle name="Currency 2 3 4 5 3 2 2 2" xfId="59338" xr:uid="{FABE574A-A887-40DD-AABA-4031E46611E2}"/>
    <cellStyle name="Currency 2 3 4 5 3 2 3" xfId="43928" xr:uid="{6D755237-501F-45F8-94C2-0B1EA3E0BFA3}"/>
    <cellStyle name="Currency 2 3 4 5 3 3" xfId="20705" xr:uid="{A09AC3B8-7E3D-4989-828B-2FD4093845F8}"/>
    <cellStyle name="Currency 2 3 4 5 3 3 2" xfId="51529" xr:uid="{4D5AB7B4-B0FA-4146-A485-5FF1DEF2EC61}"/>
    <cellStyle name="Currency 2 3 4 5 3 4" xfId="36119" xr:uid="{DC342A95-ED42-49FC-870F-3EA524224DCE}"/>
    <cellStyle name="Currency 2 3 4 5 4" xfId="9300" xr:uid="{6B50C9D6-B4CC-4846-8239-EA6014DF62EF}"/>
    <cellStyle name="Currency 2 3 4 5 4 2" xfId="24711" xr:uid="{B135BB57-8A1E-48DB-BF01-08EBF19AF864}"/>
    <cellStyle name="Currency 2 3 4 5 4 2 2" xfId="55535" xr:uid="{BD6419F6-5169-42B5-A635-A9C9CCCEDFEC}"/>
    <cellStyle name="Currency 2 3 4 5 4 3" xfId="40125" xr:uid="{5640163E-C50A-45FE-A0D9-D946702E2D3D}"/>
    <cellStyle name="Currency 2 3 4 5 5" xfId="16902" xr:uid="{CF025294-727E-4C4E-99BD-EC964A92EF8A}"/>
    <cellStyle name="Currency 2 3 4 5 5 2" xfId="47726" xr:uid="{12851AE1-8436-43F4-83DB-867D2D5E2E1B}"/>
    <cellStyle name="Currency 2 3 4 5 6" xfId="32316" xr:uid="{759DA300-1BF6-4F94-BF66-961D8EA7A4BA}"/>
    <cellStyle name="Currency 2 3 4 6" xfId="2122" xr:uid="{40A3BE67-1D26-41CB-A99C-B6C46626682B}"/>
    <cellStyle name="Currency 2 3 4 6 2" xfId="5925" xr:uid="{20CFFDA8-BC20-4517-93C4-BE0BD1778833}"/>
    <cellStyle name="Currency 2 3 4 6 2 2" xfId="13736" xr:uid="{BFC16979-5AEA-47A0-83E8-5FB95AA65BBB}"/>
    <cellStyle name="Currency 2 3 4 6 2 2 2" xfId="29147" xr:uid="{F63947B6-CD47-4A31-82A9-A5238599C402}"/>
    <cellStyle name="Currency 2 3 4 6 2 2 2 2" xfId="59971" xr:uid="{C088C580-A266-4DB4-AC55-1373F94B8300}"/>
    <cellStyle name="Currency 2 3 4 6 2 2 3" xfId="44561" xr:uid="{F73F3EF2-8FB1-4E4F-B250-CAB08F349B5F}"/>
    <cellStyle name="Currency 2 3 4 6 2 3" xfId="21338" xr:uid="{85E70355-94C1-43AD-A46D-0880908A905C}"/>
    <cellStyle name="Currency 2 3 4 6 2 3 2" xfId="52162" xr:uid="{CC93A1E9-689B-42C2-8666-B0546E4844C4}"/>
    <cellStyle name="Currency 2 3 4 6 2 4" xfId="36752" xr:uid="{48E502C8-0E67-4590-91D9-E815C91CC62C}"/>
    <cellStyle name="Currency 2 3 4 6 3" xfId="9933" xr:uid="{3E91365C-7FFA-45A8-A8D5-1E12C88CF1ED}"/>
    <cellStyle name="Currency 2 3 4 6 3 2" xfId="25344" xr:uid="{BCB45C2F-8E42-4DEC-A5EE-86DBD24C3B69}"/>
    <cellStyle name="Currency 2 3 4 6 3 2 2" xfId="56168" xr:uid="{388CB2C0-D7DE-4266-AE9E-8F96AB2E6D74}"/>
    <cellStyle name="Currency 2 3 4 6 3 3" xfId="40758" xr:uid="{26D12C7E-FCAD-4761-8D3E-28939CA59576}"/>
    <cellStyle name="Currency 2 3 4 6 4" xfId="17535" xr:uid="{125D9EA4-B4DB-471E-9BB8-65865214CB18}"/>
    <cellStyle name="Currency 2 3 4 6 4 2" xfId="48359" xr:uid="{08E23EB7-A6DE-47DA-8297-4C8DE32E4834}"/>
    <cellStyle name="Currency 2 3 4 6 5" xfId="32949" xr:uid="{035CD8A7-2C94-4A65-83CA-E790B78FC96A}"/>
    <cellStyle name="Currency 2 3 4 7" xfId="4026" xr:uid="{E131195F-16BE-43B4-8691-EAF11CF89278}"/>
    <cellStyle name="Currency 2 3 4 7 2" xfId="11837" xr:uid="{CD4D8EB8-5825-4800-83BC-DB44F1B8A78E}"/>
    <cellStyle name="Currency 2 3 4 7 2 2" xfId="27248" xr:uid="{4559102F-DC1B-4E61-B5E6-29186871439D}"/>
    <cellStyle name="Currency 2 3 4 7 2 2 2" xfId="58072" xr:uid="{3DB9DA71-865D-46DD-80EC-BBB949D5DC38}"/>
    <cellStyle name="Currency 2 3 4 7 2 3" xfId="42662" xr:uid="{9393111E-D39E-4892-855E-28FB4C1DB3D0}"/>
    <cellStyle name="Currency 2 3 4 7 3" xfId="19439" xr:uid="{94453CC0-64DC-4E1F-ADB1-B88340DEFF75}"/>
    <cellStyle name="Currency 2 3 4 7 3 2" xfId="50263" xr:uid="{9D9C6D83-6F79-427E-A8CE-FF8AA2A6818F}"/>
    <cellStyle name="Currency 2 3 4 7 4" xfId="34853" xr:uid="{F30CB141-537B-416A-B073-34EDB480CA06}"/>
    <cellStyle name="Currency 2 3 4 8" xfId="8034" xr:uid="{B6EBD6BA-08D1-4698-AAD1-DB0E30B220A6}"/>
    <cellStyle name="Currency 2 3 4 8 2" xfId="23445" xr:uid="{AA99EC71-39E0-4879-8A8C-060C4044F4CD}"/>
    <cellStyle name="Currency 2 3 4 8 2 2" xfId="54269" xr:uid="{BB57157D-D704-4794-937C-74200FEBEA95}"/>
    <cellStyle name="Currency 2 3 4 8 3" xfId="38859" xr:uid="{0651F555-2CD5-4F7E-9E88-70C8C5062A9D}"/>
    <cellStyle name="Currency 2 3 4 9" xfId="7825" xr:uid="{24C4152A-E7DA-4868-AB18-DEC3DE3E5871}"/>
    <cellStyle name="Currency 2 3 4 9 2" xfId="23236" xr:uid="{53B8BB8D-A32B-4FBE-ABA9-065343C45675}"/>
    <cellStyle name="Currency 2 3 4 9 2 2" xfId="54060" xr:uid="{79150535-FBF4-4C77-A564-F5C67C71F563}"/>
    <cellStyle name="Currency 2 3 4 9 3" xfId="38650" xr:uid="{E595511D-BE95-4C6F-9238-9ADA2C394F2D}"/>
    <cellStyle name="Currency 2 3 5" xfId="142" xr:uid="{F1C1B31B-606E-4045-879F-005CE95671EB}"/>
    <cellStyle name="Currency 2 3 5 10" xfId="15556" xr:uid="{0FDC21E0-BEE4-4305-A176-75783CE06F0E}"/>
    <cellStyle name="Currency 2 3 5 10 2" xfId="46380" xr:uid="{4F49BECF-E741-4D4A-A98F-7D889C73ACCD}"/>
    <cellStyle name="Currency 2 3 5 11" xfId="30970" xr:uid="{62FF2E89-D88C-446E-B31E-3ED934763FA7}"/>
    <cellStyle name="Currency 2 3 5 2" xfId="565" xr:uid="{9381A2DB-C345-4B72-85EE-74A94A097557}"/>
    <cellStyle name="Currency 2 3 5 2 2" xfId="1198" xr:uid="{AB26B094-6D11-422B-9FBB-1DFEF3A226AC}"/>
    <cellStyle name="Currency 2 3 5 2 2 2" xfId="3097" xr:uid="{B62D89BE-837B-4C22-A70E-D48AAA26CCE8}"/>
    <cellStyle name="Currency 2 3 5 2 2 2 2" xfId="6900" xr:uid="{F1728785-7539-4EAC-8A3E-0ECEBCE99778}"/>
    <cellStyle name="Currency 2 3 5 2 2 2 2 2" xfId="14711" xr:uid="{1B59DFA5-8E90-481C-A7A9-6D48072F5D2D}"/>
    <cellStyle name="Currency 2 3 5 2 2 2 2 2 2" xfId="30122" xr:uid="{69EA9653-52DD-414B-AC11-7C9BC5492A5E}"/>
    <cellStyle name="Currency 2 3 5 2 2 2 2 2 2 2" xfId="60946" xr:uid="{3AAE0731-7208-4433-BBD6-17E6D515FE0D}"/>
    <cellStyle name="Currency 2 3 5 2 2 2 2 2 3" xfId="45536" xr:uid="{2C6F584C-93B8-475D-819B-792D706C14E6}"/>
    <cellStyle name="Currency 2 3 5 2 2 2 2 3" xfId="22313" xr:uid="{3715DC6E-4CA1-471E-8866-2FD769E3AEC3}"/>
    <cellStyle name="Currency 2 3 5 2 2 2 2 3 2" xfId="53137" xr:uid="{993ADAC2-A789-40CD-8241-5CF05CA9EB74}"/>
    <cellStyle name="Currency 2 3 5 2 2 2 2 4" xfId="37727" xr:uid="{577952B5-D139-47CE-A184-95F415CCE3BE}"/>
    <cellStyle name="Currency 2 3 5 2 2 2 3" xfId="10908" xr:uid="{3A54AB7A-1007-49AE-8302-1B7105E70D8A}"/>
    <cellStyle name="Currency 2 3 5 2 2 2 3 2" xfId="26319" xr:uid="{F1D1AA71-FFB9-4896-8FCE-D39945BB8B03}"/>
    <cellStyle name="Currency 2 3 5 2 2 2 3 2 2" xfId="57143" xr:uid="{6CEC42B2-8049-4F4C-95A2-95200CB9A39D}"/>
    <cellStyle name="Currency 2 3 5 2 2 2 3 3" xfId="41733" xr:uid="{B36CBDE3-DDA2-4755-AD4B-E127A5637F9F}"/>
    <cellStyle name="Currency 2 3 5 2 2 2 4" xfId="18510" xr:uid="{274627A7-9FE9-4ACB-B7DA-F5B901B905A2}"/>
    <cellStyle name="Currency 2 3 5 2 2 2 4 2" xfId="49334" xr:uid="{F97FDA39-6660-4797-8330-3B2E5FF6CC12}"/>
    <cellStyle name="Currency 2 3 5 2 2 2 5" xfId="33924" xr:uid="{6D1FC086-1761-4773-A5B8-CE44CEEE22AC}"/>
    <cellStyle name="Currency 2 3 5 2 2 3" xfId="5001" xr:uid="{69AF2256-F4F8-43A1-875E-274B33E3D3A4}"/>
    <cellStyle name="Currency 2 3 5 2 2 3 2" xfId="12812" xr:uid="{BE14445A-AA76-4544-ACEB-8C13D8ED4417}"/>
    <cellStyle name="Currency 2 3 5 2 2 3 2 2" xfId="28223" xr:uid="{7C208400-70C2-4516-AE4C-555DB2709BB6}"/>
    <cellStyle name="Currency 2 3 5 2 2 3 2 2 2" xfId="59047" xr:uid="{AD881F7A-13A7-48B0-83BE-DD6D4126CCB2}"/>
    <cellStyle name="Currency 2 3 5 2 2 3 2 3" xfId="43637" xr:uid="{827166F7-6CAA-49BC-8887-EEEE41988A77}"/>
    <cellStyle name="Currency 2 3 5 2 2 3 3" xfId="20414" xr:uid="{B9BC82A4-B0B4-492F-BE27-98FE649592AC}"/>
    <cellStyle name="Currency 2 3 5 2 2 3 3 2" xfId="51238" xr:uid="{3B699828-6AF1-4FBC-AE02-699BDFB1580B}"/>
    <cellStyle name="Currency 2 3 5 2 2 3 4" xfId="35828" xr:uid="{1A28FC06-5C76-44CF-AC4C-610DA8634918}"/>
    <cellStyle name="Currency 2 3 5 2 2 4" xfId="9009" xr:uid="{144E4588-1AD9-4009-9286-B3C83525B1AB}"/>
    <cellStyle name="Currency 2 3 5 2 2 4 2" xfId="24420" xr:uid="{1E555D5F-99A0-46AE-A796-252699CC93D6}"/>
    <cellStyle name="Currency 2 3 5 2 2 4 2 2" xfId="55244" xr:uid="{2B9D6938-9AA9-4944-BCFF-E40FCF34096D}"/>
    <cellStyle name="Currency 2 3 5 2 2 4 3" xfId="39834" xr:uid="{C232320A-1650-4F7B-B005-0A7E2AA6C541}"/>
    <cellStyle name="Currency 2 3 5 2 2 5" xfId="16611" xr:uid="{D232ADAE-35BF-4593-9EF8-9D33BABC0FBB}"/>
    <cellStyle name="Currency 2 3 5 2 2 5 2" xfId="47435" xr:uid="{772F7492-0E22-4405-BB4F-70936F7018A0}"/>
    <cellStyle name="Currency 2 3 5 2 2 6" xfId="32025" xr:uid="{0696BC6A-5CF2-439C-AE03-4843CA94A0CC}"/>
    <cellStyle name="Currency 2 3 5 2 3" xfId="1831" xr:uid="{7D121C8F-3CCA-4AFE-B013-33FBC83952C7}"/>
    <cellStyle name="Currency 2 3 5 2 3 2" xfId="3730" xr:uid="{3E0D27C4-CFD7-49A4-910A-7DC3B13F2985}"/>
    <cellStyle name="Currency 2 3 5 2 3 2 2" xfId="7533" xr:uid="{AD0733F6-8D68-40C8-95EE-79617A7FFA14}"/>
    <cellStyle name="Currency 2 3 5 2 3 2 2 2" xfId="15344" xr:uid="{32BC716C-42A9-4DF3-95FD-AFCB59FA0AE1}"/>
    <cellStyle name="Currency 2 3 5 2 3 2 2 2 2" xfId="30755" xr:uid="{2359013F-10EA-416F-BFD5-A76CE882CA8E}"/>
    <cellStyle name="Currency 2 3 5 2 3 2 2 2 2 2" xfId="61579" xr:uid="{CF2874C4-6D43-499E-B39E-966053B03FE4}"/>
    <cellStyle name="Currency 2 3 5 2 3 2 2 2 3" xfId="46169" xr:uid="{5671D647-BF64-425E-97EF-6316F1BB0038}"/>
    <cellStyle name="Currency 2 3 5 2 3 2 2 3" xfId="22946" xr:uid="{1A77B662-C119-45B0-B0CE-D516565467F6}"/>
    <cellStyle name="Currency 2 3 5 2 3 2 2 3 2" xfId="53770" xr:uid="{2E698703-CBD5-4F3C-8F97-3DCA520C2359}"/>
    <cellStyle name="Currency 2 3 5 2 3 2 2 4" xfId="38360" xr:uid="{B9A1ED6F-4527-4010-BFE0-F718D766B868}"/>
    <cellStyle name="Currency 2 3 5 2 3 2 3" xfId="11541" xr:uid="{9398EE8B-E278-49AB-93A0-49D3E12B518E}"/>
    <cellStyle name="Currency 2 3 5 2 3 2 3 2" xfId="26952" xr:uid="{BE3E10E8-64FF-48C1-8041-279E8DEB63DC}"/>
    <cellStyle name="Currency 2 3 5 2 3 2 3 2 2" xfId="57776" xr:uid="{2CB2C5F3-CD40-49B5-AD26-6C2FCD2F01B0}"/>
    <cellStyle name="Currency 2 3 5 2 3 2 3 3" xfId="42366" xr:uid="{5FEC7447-EB01-428D-A812-F6828E9A74E6}"/>
    <cellStyle name="Currency 2 3 5 2 3 2 4" xfId="19143" xr:uid="{DE9ABA5A-161E-43CC-A1CF-EF817142CE3D}"/>
    <cellStyle name="Currency 2 3 5 2 3 2 4 2" xfId="49967" xr:uid="{4CD3DF77-4C1C-4540-ACF5-EA54FD04496D}"/>
    <cellStyle name="Currency 2 3 5 2 3 2 5" xfId="34557" xr:uid="{F218B9C0-217D-46F4-AACF-43986938F462}"/>
    <cellStyle name="Currency 2 3 5 2 3 3" xfId="5634" xr:uid="{A386BA22-D4C9-4F3A-837C-C18E4B0541EA}"/>
    <cellStyle name="Currency 2 3 5 2 3 3 2" xfId="13445" xr:uid="{8E63A1E8-A6CF-4248-86B8-D2EBC54BAB48}"/>
    <cellStyle name="Currency 2 3 5 2 3 3 2 2" xfId="28856" xr:uid="{8D510575-5005-443C-A6B0-4723E61F861E}"/>
    <cellStyle name="Currency 2 3 5 2 3 3 2 2 2" xfId="59680" xr:uid="{FBF33A31-D02E-414E-98CF-A9B6F6D0F21C}"/>
    <cellStyle name="Currency 2 3 5 2 3 3 2 3" xfId="44270" xr:uid="{112343A8-6FF0-4545-BC57-7C18E1287790}"/>
    <cellStyle name="Currency 2 3 5 2 3 3 3" xfId="21047" xr:uid="{F8BFEDB4-D912-4DF1-94B2-7642AE0E8032}"/>
    <cellStyle name="Currency 2 3 5 2 3 3 3 2" xfId="51871" xr:uid="{39316819-97B8-4443-85E8-DF11FAD764F6}"/>
    <cellStyle name="Currency 2 3 5 2 3 3 4" xfId="36461" xr:uid="{BD9D19C7-F351-4565-A4B1-5044776A1472}"/>
    <cellStyle name="Currency 2 3 5 2 3 4" xfId="9642" xr:uid="{0B691EE1-6BB7-4ECA-B4A8-C1A2E4C73AA6}"/>
    <cellStyle name="Currency 2 3 5 2 3 4 2" xfId="25053" xr:uid="{AB4DCEA3-2B36-4CF3-902E-3C73E87F7438}"/>
    <cellStyle name="Currency 2 3 5 2 3 4 2 2" xfId="55877" xr:uid="{262DD41A-A1A8-434F-8377-E96A2E9B810F}"/>
    <cellStyle name="Currency 2 3 5 2 3 4 3" xfId="40467" xr:uid="{8AC39429-8427-42D5-B484-8B09C0AE3508}"/>
    <cellStyle name="Currency 2 3 5 2 3 5" xfId="17244" xr:uid="{DEDC5BFC-25F6-4D17-9AF6-82B734AA6001}"/>
    <cellStyle name="Currency 2 3 5 2 3 5 2" xfId="48068" xr:uid="{1AE96F27-C1FE-463A-AF21-8D1B181D067E}"/>
    <cellStyle name="Currency 2 3 5 2 3 6" xfId="32658" xr:uid="{8EB8998F-387F-429C-BE15-9D196116CA73}"/>
    <cellStyle name="Currency 2 3 5 2 4" xfId="2464" xr:uid="{BB29BD4F-EA15-4BB6-9C97-C4FB9EBBEA98}"/>
    <cellStyle name="Currency 2 3 5 2 4 2" xfId="6267" xr:uid="{45DD9AB9-B617-420E-9FE4-994B813CFBFF}"/>
    <cellStyle name="Currency 2 3 5 2 4 2 2" xfId="14078" xr:uid="{3D9BE0E8-1763-4D7E-9DF6-9843015C6B6A}"/>
    <cellStyle name="Currency 2 3 5 2 4 2 2 2" xfId="29489" xr:uid="{95AAFC9A-AC13-435A-8E87-F4953D7E2889}"/>
    <cellStyle name="Currency 2 3 5 2 4 2 2 2 2" xfId="60313" xr:uid="{96A16C0A-88C6-4AE8-B2DE-60E039B707C4}"/>
    <cellStyle name="Currency 2 3 5 2 4 2 2 3" xfId="44903" xr:uid="{BC6B9795-437B-4355-B2A6-19DB6A361B28}"/>
    <cellStyle name="Currency 2 3 5 2 4 2 3" xfId="21680" xr:uid="{F01C1620-F4D0-4058-9553-901EFFBEF90D}"/>
    <cellStyle name="Currency 2 3 5 2 4 2 3 2" xfId="52504" xr:uid="{D516D8D1-80E8-4C5A-83B5-F823C2E2D9D4}"/>
    <cellStyle name="Currency 2 3 5 2 4 2 4" xfId="37094" xr:uid="{6A20BE94-462A-483D-9471-771F03596B7B}"/>
    <cellStyle name="Currency 2 3 5 2 4 3" xfId="10275" xr:uid="{270251D2-4DCD-4753-B0C4-BD0CB28CD300}"/>
    <cellStyle name="Currency 2 3 5 2 4 3 2" xfId="25686" xr:uid="{84DFB443-2EC9-42DD-B1F7-28AE724B31A9}"/>
    <cellStyle name="Currency 2 3 5 2 4 3 2 2" xfId="56510" xr:uid="{91746B5E-471A-444F-902D-945F7861B572}"/>
    <cellStyle name="Currency 2 3 5 2 4 3 3" xfId="41100" xr:uid="{9DAFCF7B-A1DF-4FDC-947D-8BFD3E396BC0}"/>
    <cellStyle name="Currency 2 3 5 2 4 4" xfId="17877" xr:uid="{CF302907-B45E-413F-9D3C-D71C920D962A}"/>
    <cellStyle name="Currency 2 3 5 2 4 4 2" xfId="48701" xr:uid="{0CF49B0E-7A3D-4F62-814F-B8C370AAD5B1}"/>
    <cellStyle name="Currency 2 3 5 2 4 5" xfId="33291" xr:uid="{5EC930F9-680A-4BE2-AAC1-E8B9585FC06C}"/>
    <cellStyle name="Currency 2 3 5 2 5" xfId="4368" xr:uid="{89967C4D-4817-4B4C-938B-1A7CD82A3FDC}"/>
    <cellStyle name="Currency 2 3 5 2 5 2" xfId="12179" xr:uid="{E1064AD3-01C8-440C-A401-6A6A4DE4F395}"/>
    <cellStyle name="Currency 2 3 5 2 5 2 2" xfId="27590" xr:uid="{CD065AC6-AA24-4C61-85BE-B5B07134932A}"/>
    <cellStyle name="Currency 2 3 5 2 5 2 2 2" xfId="58414" xr:uid="{100BA64B-9B69-4982-ACB8-CA9A9C5F7D26}"/>
    <cellStyle name="Currency 2 3 5 2 5 2 3" xfId="43004" xr:uid="{780E75FD-6CD9-4DA6-A5AA-118E058F21C0}"/>
    <cellStyle name="Currency 2 3 5 2 5 3" xfId="19781" xr:uid="{02CC4CCB-6C6C-43B8-A824-CBEC2223755B}"/>
    <cellStyle name="Currency 2 3 5 2 5 3 2" xfId="50605" xr:uid="{3F852417-712E-4553-A5AB-9C516F6519AF}"/>
    <cellStyle name="Currency 2 3 5 2 5 4" xfId="35195" xr:uid="{91479932-781B-4981-B09E-0BFE26B7287D}"/>
    <cellStyle name="Currency 2 3 5 2 6" xfId="8376" xr:uid="{038B28B1-BF05-4AC7-B9E4-9030C41FF12B}"/>
    <cellStyle name="Currency 2 3 5 2 6 2" xfId="23787" xr:uid="{16373C3B-6F61-47D9-AC2F-457F4ABD0BF0}"/>
    <cellStyle name="Currency 2 3 5 2 6 2 2" xfId="54611" xr:uid="{E82E83AD-29C6-46BD-AE26-8CCCF71F573B}"/>
    <cellStyle name="Currency 2 3 5 2 6 3" xfId="39201" xr:uid="{B0931BA8-272C-467C-B9C2-E26C2ABFDA06}"/>
    <cellStyle name="Currency 2 3 5 2 7" xfId="15978" xr:uid="{1DD43F6E-069D-4A05-87FE-CC3484A3F768}"/>
    <cellStyle name="Currency 2 3 5 2 7 2" xfId="46802" xr:uid="{CCC7A33D-81B0-430B-B814-06E036D9FBA7}"/>
    <cellStyle name="Currency 2 3 5 2 8" xfId="31392" xr:uid="{3F259022-9134-48C3-A95B-0CAE7BC3C5E6}"/>
    <cellStyle name="Currency 2 3 5 3" xfId="356" xr:uid="{201AB2AE-8054-4D0D-89D9-0BA359B7B3CD}"/>
    <cellStyle name="Currency 2 3 5 3 2" xfId="989" xr:uid="{CCEE86FC-DFEE-476A-8586-149DC635EA87}"/>
    <cellStyle name="Currency 2 3 5 3 2 2" xfId="2888" xr:uid="{543968F9-D097-4259-A0ED-E73EBACBCC01}"/>
    <cellStyle name="Currency 2 3 5 3 2 2 2" xfId="6691" xr:uid="{4F735B4D-39F7-4C97-9DD4-49DB20C2969A}"/>
    <cellStyle name="Currency 2 3 5 3 2 2 2 2" xfId="14502" xr:uid="{F869193E-81AB-4532-8E45-63AFE17EFAC7}"/>
    <cellStyle name="Currency 2 3 5 3 2 2 2 2 2" xfId="29913" xr:uid="{819959B4-724F-48B1-9ED5-AEC67CAFD959}"/>
    <cellStyle name="Currency 2 3 5 3 2 2 2 2 2 2" xfId="60737" xr:uid="{A59A5B23-DAA6-4DC1-B265-49888DF52F99}"/>
    <cellStyle name="Currency 2 3 5 3 2 2 2 2 3" xfId="45327" xr:uid="{900247A8-002D-4054-945C-3E48CCF182E7}"/>
    <cellStyle name="Currency 2 3 5 3 2 2 2 3" xfId="22104" xr:uid="{C0D3AC2F-E5CF-4103-AAE6-D0FC305D2AFC}"/>
    <cellStyle name="Currency 2 3 5 3 2 2 2 3 2" xfId="52928" xr:uid="{CB4C5757-F628-4C1F-B745-6279F360F418}"/>
    <cellStyle name="Currency 2 3 5 3 2 2 2 4" xfId="37518" xr:uid="{2F4F8AF6-A3F2-4CB9-8BA0-A71B6617F15A}"/>
    <cellStyle name="Currency 2 3 5 3 2 2 3" xfId="10699" xr:uid="{4A74CB8F-401F-4B05-8A1A-D7B08F8E619C}"/>
    <cellStyle name="Currency 2 3 5 3 2 2 3 2" xfId="26110" xr:uid="{5BF231A8-D8DC-4FC3-B82E-CF3900FB2A52}"/>
    <cellStyle name="Currency 2 3 5 3 2 2 3 2 2" xfId="56934" xr:uid="{3FCBCED9-9B67-49BB-9B5C-77111B61DC96}"/>
    <cellStyle name="Currency 2 3 5 3 2 2 3 3" xfId="41524" xr:uid="{8A7C396D-058E-4B95-9507-9DEB8FB34AE3}"/>
    <cellStyle name="Currency 2 3 5 3 2 2 4" xfId="18301" xr:uid="{5033C7F5-2B00-4456-BFD4-E4308385B9AE}"/>
    <cellStyle name="Currency 2 3 5 3 2 2 4 2" xfId="49125" xr:uid="{76152FAD-3824-45CA-9AA8-2359A26E19A4}"/>
    <cellStyle name="Currency 2 3 5 3 2 2 5" xfId="33715" xr:uid="{B1148166-8FC8-4F1E-ACF8-748A4EF4EF50}"/>
    <cellStyle name="Currency 2 3 5 3 2 3" xfId="4792" xr:uid="{D8F19E82-CA0D-41A9-A6FD-5CA423E4CEFE}"/>
    <cellStyle name="Currency 2 3 5 3 2 3 2" xfId="12603" xr:uid="{38FF7FB7-E6AF-488D-A3ED-DB31A816CAF7}"/>
    <cellStyle name="Currency 2 3 5 3 2 3 2 2" xfId="28014" xr:uid="{0D2149FE-2CA7-40ED-9A73-B2720EC84F8E}"/>
    <cellStyle name="Currency 2 3 5 3 2 3 2 2 2" xfId="58838" xr:uid="{66B617FF-C61A-4D67-A32C-4069357BD580}"/>
    <cellStyle name="Currency 2 3 5 3 2 3 2 3" xfId="43428" xr:uid="{AA9155D9-A2DF-42C5-A747-9A1DC2AFD94F}"/>
    <cellStyle name="Currency 2 3 5 3 2 3 3" xfId="20205" xr:uid="{65B7DF28-9D9A-49D4-A537-2C73EDEA0731}"/>
    <cellStyle name="Currency 2 3 5 3 2 3 3 2" xfId="51029" xr:uid="{5062B396-F247-4350-98CE-4194C88C44C5}"/>
    <cellStyle name="Currency 2 3 5 3 2 3 4" xfId="35619" xr:uid="{048E6DB9-5F1B-48C1-9578-0F0FB9A4913B}"/>
    <cellStyle name="Currency 2 3 5 3 2 4" xfId="8800" xr:uid="{6BA5E6BF-0321-4187-A546-E534DC2D88F2}"/>
    <cellStyle name="Currency 2 3 5 3 2 4 2" xfId="24211" xr:uid="{B0710CCA-6DBA-4AE6-9CFC-0220B226316C}"/>
    <cellStyle name="Currency 2 3 5 3 2 4 2 2" xfId="55035" xr:uid="{7112519A-50B8-4BE6-93AA-5913D65CFB5F}"/>
    <cellStyle name="Currency 2 3 5 3 2 4 3" xfId="39625" xr:uid="{B3818F3B-D99B-439C-8026-ADE469D7E4F0}"/>
    <cellStyle name="Currency 2 3 5 3 2 5" xfId="16402" xr:uid="{2D4009AF-43B9-4908-B8DD-440C0002F837}"/>
    <cellStyle name="Currency 2 3 5 3 2 5 2" xfId="47226" xr:uid="{EA937C05-2128-49FE-A91D-66089C5C317E}"/>
    <cellStyle name="Currency 2 3 5 3 2 6" xfId="31816" xr:uid="{3AFA87A1-4EE0-4064-975E-2D8DBE1D162F}"/>
    <cellStyle name="Currency 2 3 5 3 3" xfId="1622" xr:uid="{77F34C0B-C4AC-4A24-BE7C-3F5B4FFA4AE7}"/>
    <cellStyle name="Currency 2 3 5 3 3 2" xfId="3521" xr:uid="{A5E77DAA-224E-40E6-B549-93BA98B2B4A2}"/>
    <cellStyle name="Currency 2 3 5 3 3 2 2" xfId="7324" xr:uid="{49F7165F-9B8E-4D9B-894A-390E8FA62892}"/>
    <cellStyle name="Currency 2 3 5 3 3 2 2 2" xfId="15135" xr:uid="{0EBC6F42-7C9F-4731-BCE7-11FBF841E866}"/>
    <cellStyle name="Currency 2 3 5 3 3 2 2 2 2" xfId="30546" xr:uid="{12405C5F-668B-4818-8FB8-1BAAB409DD30}"/>
    <cellStyle name="Currency 2 3 5 3 3 2 2 2 2 2" xfId="61370" xr:uid="{C9B90648-8361-4D1D-929A-CB50AE7870A5}"/>
    <cellStyle name="Currency 2 3 5 3 3 2 2 2 3" xfId="45960" xr:uid="{75EED9D2-0218-42E7-BBF0-C48402837215}"/>
    <cellStyle name="Currency 2 3 5 3 3 2 2 3" xfId="22737" xr:uid="{5EE8D060-C2EA-485C-BBBA-199F2BE52A2C}"/>
    <cellStyle name="Currency 2 3 5 3 3 2 2 3 2" xfId="53561" xr:uid="{D59C6920-9DD0-4AFA-8CF5-EEACD58E45BC}"/>
    <cellStyle name="Currency 2 3 5 3 3 2 2 4" xfId="38151" xr:uid="{B3CD756F-FF05-4A36-8141-A2AC3E8BC681}"/>
    <cellStyle name="Currency 2 3 5 3 3 2 3" xfId="11332" xr:uid="{0DA7573D-F8CE-4EA9-94FB-733B170867FE}"/>
    <cellStyle name="Currency 2 3 5 3 3 2 3 2" xfId="26743" xr:uid="{E3D79E29-2D99-45ED-AA2E-E32C3091CAFA}"/>
    <cellStyle name="Currency 2 3 5 3 3 2 3 2 2" xfId="57567" xr:uid="{14C8AFD8-EFBA-44BF-A12F-63F43BDD9062}"/>
    <cellStyle name="Currency 2 3 5 3 3 2 3 3" xfId="42157" xr:uid="{2BB0F7A2-1D77-43C6-9FC2-2EC0431560AB}"/>
    <cellStyle name="Currency 2 3 5 3 3 2 4" xfId="18934" xr:uid="{8B4058E5-3ED2-40B5-9083-786831F33910}"/>
    <cellStyle name="Currency 2 3 5 3 3 2 4 2" xfId="49758" xr:uid="{9B301651-12BF-4CFB-8DF3-3DB8DDE05BC0}"/>
    <cellStyle name="Currency 2 3 5 3 3 2 5" xfId="34348" xr:uid="{CCBCEB6C-3F1C-4905-8EB1-BD849EFA9927}"/>
    <cellStyle name="Currency 2 3 5 3 3 3" xfId="5425" xr:uid="{F70AC2F1-F8F7-40BB-987A-5727D4DEA268}"/>
    <cellStyle name="Currency 2 3 5 3 3 3 2" xfId="13236" xr:uid="{E47438EF-9904-4EBA-BCF7-4D550CB24A17}"/>
    <cellStyle name="Currency 2 3 5 3 3 3 2 2" xfId="28647" xr:uid="{356F281F-6AE5-433F-ACB7-8377FEDBDFAF}"/>
    <cellStyle name="Currency 2 3 5 3 3 3 2 2 2" xfId="59471" xr:uid="{20D93F65-78D6-43E8-A089-98BBF12410B4}"/>
    <cellStyle name="Currency 2 3 5 3 3 3 2 3" xfId="44061" xr:uid="{0DF2AD60-171C-4C0A-BA0F-E51CE758F868}"/>
    <cellStyle name="Currency 2 3 5 3 3 3 3" xfId="20838" xr:uid="{AD5256E8-65B5-464D-BDA4-49F284375F58}"/>
    <cellStyle name="Currency 2 3 5 3 3 3 3 2" xfId="51662" xr:uid="{770DE204-AF2D-4C0B-AF88-A6575AAB0437}"/>
    <cellStyle name="Currency 2 3 5 3 3 3 4" xfId="36252" xr:uid="{E604C769-6189-4FDB-93FE-CEE1C75BEEBA}"/>
    <cellStyle name="Currency 2 3 5 3 3 4" xfId="9433" xr:uid="{08A95C0F-6E70-4FCC-AF71-741FF5E11C93}"/>
    <cellStyle name="Currency 2 3 5 3 3 4 2" xfId="24844" xr:uid="{F8B9BB77-7B90-4245-9FA6-C60742EDE0E5}"/>
    <cellStyle name="Currency 2 3 5 3 3 4 2 2" xfId="55668" xr:uid="{80A081C8-F69B-43C2-AA2C-15A2AD631D49}"/>
    <cellStyle name="Currency 2 3 5 3 3 4 3" xfId="40258" xr:uid="{8B955AC5-1E4E-4193-939F-2CE2781292A2}"/>
    <cellStyle name="Currency 2 3 5 3 3 5" xfId="17035" xr:uid="{E531F168-C78C-4B8E-8D12-D7E8F9E4865E}"/>
    <cellStyle name="Currency 2 3 5 3 3 5 2" xfId="47859" xr:uid="{6718C8BE-1766-4D9C-9ECE-E3FF73D86EB5}"/>
    <cellStyle name="Currency 2 3 5 3 3 6" xfId="32449" xr:uid="{B6CFB285-E7FE-4EC4-A129-C01BDFFC8F5D}"/>
    <cellStyle name="Currency 2 3 5 3 4" xfId="2255" xr:uid="{641CEF9D-5D73-4EB9-93F8-0A2DB102B510}"/>
    <cellStyle name="Currency 2 3 5 3 4 2" xfId="6058" xr:uid="{8401BDAC-3FE2-4A8F-A294-316342E30F5A}"/>
    <cellStyle name="Currency 2 3 5 3 4 2 2" xfId="13869" xr:uid="{A51AD2B4-AD96-4F03-B965-F294AD37F44D}"/>
    <cellStyle name="Currency 2 3 5 3 4 2 2 2" xfId="29280" xr:uid="{2843B60B-1D25-4B49-B766-38C6EFAB079E}"/>
    <cellStyle name="Currency 2 3 5 3 4 2 2 2 2" xfId="60104" xr:uid="{9F311A21-5A8B-4145-ACFA-B3B339CE8488}"/>
    <cellStyle name="Currency 2 3 5 3 4 2 2 3" xfId="44694" xr:uid="{386B354F-6405-4B06-9FB9-2DD7FBDF122F}"/>
    <cellStyle name="Currency 2 3 5 3 4 2 3" xfId="21471" xr:uid="{3E64A82F-2D1F-486C-9CAD-21CB8F365948}"/>
    <cellStyle name="Currency 2 3 5 3 4 2 3 2" xfId="52295" xr:uid="{309D03FC-4D5B-45C6-8DBB-B4AF6E15A084}"/>
    <cellStyle name="Currency 2 3 5 3 4 2 4" xfId="36885" xr:uid="{DB3904AE-365B-4B56-AB33-8DAF8D67CB37}"/>
    <cellStyle name="Currency 2 3 5 3 4 3" xfId="10066" xr:uid="{3B2F436F-2736-43B8-A0E6-3526EE0E55D7}"/>
    <cellStyle name="Currency 2 3 5 3 4 3 2" xfId="25477" xr:uid="{47213A96-A780-481B-AA81-DC5BFB55ECA1}"/>
    <cellStyle name="Currency 2 3 5 3 4 3 2 2" xfId="56301" xr:uid="{414CB0CE-BF5A-4EFF-847D-A097BE7995A3}"/>
    <cellStyle name="Currency 2 3 5 3 4 3 3" xfId="40891" xr:uid="{DEBCBBBC-79B2-48EE-BF02-36430F31BA89}"/>
    <cellStyle name="Currency 2 3 5 3 4 4" xfId="17668" xr:uid="{2956B69D-555F-4E4B-8B63-0DCF98D77689}"/>
    <cellStyle name="Currency 2 3 5 3 4 4 2" xfId="48492" xr:uid="{9C3B6424-D87E-4C21-BB58-2DFB631B94C9}"/>
    <cellStyle name="Currency 2 3 5 3 4 5" xfId="33082" xr:uid="{CA7E0F4D-84F5-458C-81AF-6A907929C947}"/>
    <cellStyle name="Currency 2 3 5 3 5" xfId="4159" xr:uid="{33577F06-6845-4C2D-A8F3-2B06BE1DC6BD}"/>
    <cellStyle name="Currency 2 3 5 3 5 2" xfId="11970" xr:uid="{455042D6-96CB-48D5-9E94-C7671006DFE7}"/>
    <cellStyle name="Currency 2 3 5 3 5 2 2" xfId="27381" xr:uid="{B7D4D860-F179-4A67-B5C7-517EE23E7CCB}"/>
    <cellStyle name="Currency 2 3 5 3 5 2 2 2" xfId="58205" xr:uid="{AF458C50-9314-430F-88A8-78DE1884DBAC}"/>
    <cellStyle name="Currency 2 3 5 3 5 2 3" xfId="42795" xr:uid="{4E0FBA40-6563-4900-9ABB-50D594C50EE6}"/>
    <cellStyle name="Currency 2 3 5 3 5 3" xfId="19572" xr:uid="{D14AF14B-63E1-40E6-8BC9-8F27E3DCB1CF}"/>
    <cellStyle name="Currency 2 3 5 3 5 3 2" xfId="50396" xr:uid="{CBC737E1-2A67-41E1-A9A0-5427D05326F8}"/>
    <cellStyle name="Currency 2 3 5 3 5 4" xfId="34986" xr:uid="{8E6E2A47-E714-43D1-9744-A2508CE23889}"/>
    <cellStyle name="Currency 2 3 5 3 6" xfId="8167" xr:uid="{04E3FD23-090B-4714-ACE8-CF01BDB3AFD8}"/>
    <cellStyle name="Currency 2 3 5 3 6 2" xfId="23578" xr:uid="{79ED41F2-6EAB-41DF-8BC1-26D61F94E2ED}"/>
    <cellStyle name="Currency 2 3 5 3 6 2 2" xfId="54402" xr:uid="{4F4A862C-65E1-4896-A14A-5A7B3DA66CA2}"/>
    <cellStyle name="Currency 2 3 5 3 6 3" xfId="38992" xr:uid="{4F0577BA-9617-43B0-833B-7FBBEDB17527}"/>
    <cellStyle name="Currency 2 3 5 3 7" xfId="15769" xr:uid="{9C1E481C-9982-465B-B995-9BA559ED7C3D}"/>
    <cellStyle name="Currency 2 3 5 3 7 2" xfId="46593" xr:uid="{07AAF208-324F-4305-88CE-3C3B389304FB}"/>
    <cellStyle name="Currency 2 3 5 3 8" xfId="31183" xr:uid="{C512F44A-E44C-4154-BE62-CFE77A7B0F89}"/>
    <cellStyle name="Currency 2 3 5 4" xfId="776" xr:uid="{2D77863E-A81B-48A0-8C8A-043BF3D72B55}"/>
    <cellStyle name="Currency 2 3 5 4 2" xfId="2675" xr:uid="{1CB71FA5-BE28-4400-A5E9-6FC05489E869}"/>
    <cellStyle name="Currency 2 3 5 4 2 2" xfId="6478" xr:uid="{E7CCFE1F-9704-4C1C-BEB6-10E55393AD7F}"/>
    <cellStyle name="Currency 2 3 5 4 2 2 2" xfId="14289" xr:uid="{3221CB11-D0F5-462E-ABBB-21251BC3B48C}"/>
    <cellStyle name="Currency 2 3 5 4 2 2 2 2" xfId="29700" xr:uid="{C7330667-9AF8-471F-82AA-28F867EAA430}"/>
    <cellStyle name="Currency 2 3 5 4 2 2 2 2 2" xfId="60524" xr:uid="{9512EB5B-A845-4556-B645-C40CDF4ADF0B}"/>
    <cellStyle name="Currency 2 3 5 4 2 2 2 3" xfId="45114" xr:uid="{57111D9C-AC42-4EB2-B9CB-B924E3ECEECD}"/>
    <cellStyle name="Currency 2 3 5 4 2 2 3" xfId="21891" xr:uid="{DAF7B67B-1DFD-4F69-8522-CD02ED641F1C}"/>
    <cellStyle name="Currency 2 3 5 4 2 2 3 2" xfId="52715" xr:uid="{CA665EEB-B04D-43ED-A321-9F8CB002A41F}"/>
    <cellStyle name="Currency 2 3 5 4 2 2 4" xfId="37305" xr:uid="{BBE0D45B-569C-47FA-B80F-FAD272F96BC3}"/>
    <cellStyle name="Currency 2 3 5 4 2 3" xfId="10486" xr:uid="{1448F0C9-F42D-4CE7-8C44-0FC52E279308}"/>
    <cellStyle name="Currency 2 3 5 4 2 3 2" xfId="25897" xr:uid="{1AB00AAA-27AE-4883-918A-BC94239757F8}"/>
    <cellStyle name="Currency 2 3 5 4 2 3 2 2" xfId="56721" xr:uid="{AAE9ABDE-3DBB-4986-A6AC-24A99D3998E6}"/>
    <cellStyle name="Currency 2 3 5 4 2 3 3" xfId="41311" xr:uid="{3C610AF1-74DC-497C-AEC2-AC85EF0D0835}"/>
    <cellStyle name="Currency 2 3 5 4 2 4" xfId="18088" xr:uid="{F59D0D9C-9A04-4979-A4B1-C31D3090D0EE}"/>
    <cellStyle name="Currency 2 3 5 4 2 4 2" xfId="48912" xr:uid="{3CC1C5D6-BB7F-4C48-A180-E0C2F6E2A982}"/>
    <cellStyle name="Currency 2 3 5 4 2 5" xfId="33502" xr:uid="{7A77DFC7-DC48-4012-A6C5-9A4224CAF324}"/>
    <cellStyle name="Currency 2 3 5 4 3" xfId="4579" xr:uid="{C7B16132-03C5-41B8-B12B-2A3013BB89A6}"/>
    <cellStyle name="Currency 2 3 5 4 3 2" xfId="12390" xr:uid="{0CDC77C6-C5DF-4832-99FE-2173C154E5FA}"/>
    <cellStyle name="Currency 2 3 5 4 3 2 2" xfId="27801" xr:uid="{F3396685-4B84-4F04-882F-268C72B64118}"/>
    <cellStyle name="Currency 2 3 5 4 3 2 2 2" xfId="58625" xr:uid="{1F1BC3E6-5F49-412A-9239-83EEF2ADD3F5}"/>
    <cellStyle name="Currency 2 3 5 4 3 2 3" xfId="43215" xr:uid="{EE06C1CB-499E-46DB-94D3-7102527653C3}"/>
    <cellStyle name="Currency 2 3 5 4 3 3" xfId="19992" xr:uid="{FCCA20FF-BF53-454D-9F59-B92D793D4D83}"/>
    <cellStyle name="Currency 2 3 5 4 3 3 2" xfId="50816" xr:uid="{44C08947-A4AD-4ED1-A6D1-8ED22187BF1D}"/>
    <cellStyle name="Currency 2 3 5 4 3 4" xfId="35406" xr:uid="{16E54850-98C4-4724-AE8F-FF0E9C966EF0}"/>
    <cellStyle name="Currency 2 3 5 4 4" xfId="8587" xr:uid="{8E59D8DC-6CB9-4064-8C70-DC092B46FF25}"/>
    <cellStyle name="Currency 2 3 5 4 4 2" xfId="23998" xr:uid="{406B4DA8-DC11-49D2-B3C5-34C9F6BB9A6E}"/>
    <cellStyle name="Currency 2 3 5 4 4 2 2" xfId="54822" xr:uid="{2B12E5C8-F57C-4669-80AC-C956FAEC5187}"/>
    <cellStyle name="Currency 2 3 5 4 4 3" xfId="39412" xr:uid="{B6207A57-8487-4B2D-8C8D-F4E683E58524}"/>
    <cellStyle name="Currency 2 3 5 4 5" xfId="16189" xr:uid="{56ADEB13-5278-4B68-8FE2-0E3D54AE1285}"/>
    <cellStyle name="Currency 2 3 5 4 5 2" xfId="47013" xr:uid="{1447C847-E192-4675-A36B-1FF78423D93C}"/>
    <cellStyle name="Currency 2 3 5 4 6" xfId="31603" xr:uid="{3B3191BB-C00C-4FC5-998E-D96A18B8D53B}"/>
    <cellStyle name="Currency 2 3 5 5" xfId="1409" xr:uid="{094CCC69-95E8-4B4A-A317-921C1BF0A7F3}"/>
    <cellStyle name="Currency 2 3 5 5 2" xfId="3308" xr:uid="{F619C7F9-91B5-45E6-A98A-8D1824A5E1D2}"/>
    <cellStyle name="Currency 2 3 5 5 2 2" xfId="7111" xr:uid="{51A8806E-E261-471B-9754-F53014D7173D}"/>
    <cellStyle name="Currency 2 3 5 5 2 2 2" xfId="14922" xr:uid="{7691121B-6A6A-4F96-BC43-921B04E0C022}"/>
    <cellStyle name="Currency 2 3 5 5 2 2 2 2" xfId="30333" xr:uid="{8BE2B21E-C5C2-43D6-986E-BB81997D7C8A}"/>
    <cellStyle name="Currency 2 3 5 5 2 2 2 2 2" xfId="61157" xr:uid="{9DD6EA45-A02F-4682-871C-02DA9DB38936}"/>
    <cellStyle name="Currency 2 3 5 5 2 2 2 3" xfId="45747" xr:uid="{A657D401-35A7-41B5-A8E0-642AD7179B26}"/>
    <cellStyle name="Currency 2 3 5 5 2 2 3" xfId="22524" xr:uid="{5E1EEF07-F801-4727-9568-108437F0C358}"/>
    <cellStyle name="Currency 2 3 5 5 2 2 3 2" xfId="53348" xr:uid="{89B700A3-136D-4F97-9031-93102444E709}"/>
    <cellStyle name="Currency 2 3 5 5 2 2 4" xfId="37938" xr:uid="{68636E3F-BF6D-41A9-9EA8-2B3103174F1A}"/>
    <cellStyle name="Currency 2 3 5 5 2 3" xfId="11119" xr:uid="{4B691F07-F62D-47EF-8372-EC277B9C46BA}"/>
    <cellStyle name="Currency 2 3 5 5 2 3 2" xfId="26530" xr:uid="{771B6B66-3554-4C0D-A962-1C7BAB06E012}"/>
    <cellStyle name="Currency 2 3 5 5 2 3 2 2" xfId="57354" xr:uid="{65EBD7F8-A5C5-454C-BCA6-D9E314B24CF3}"/>
    <cellStyle name="Currency 2 3 5 5 2 3 3" xfId="41944" xr:uid="{257FEFE9-D972-40C4-967D-3CCE3189850E}"/>
    <cellStyle name="Currency 2 3 5 5 2 4" xfId="18721" xr:uid="{625D2B75-3471-49BB-81FB-D1E01BD631C7}"/>
    <cellStyle name="Currency 2 3 5 5 2 4 2" xfId="49545" xr:uid="{B2118764-F58E-4FCD-87C1-6D2B4DAD5295}"/>
    <cellStyle name="Currency 2 3 5 5 2 5" xfId="34135" xr:uid="{1ED3D88C-CBB7-4343-808E-5C325072F09D}"/>
    <cellStyle name="Currency 2 3 5 5 3" xfId="5212" xr:uid="{DD8061D9-099A-4AAE-96D7-9A02E3342A05}"/>
    <cellStyle name="Currency 2 3 5 5 3 2" xfId="13023" xr:uid="{F5CAAC1B-EC07-4617-89D7-652CFC33BB47}"/>
    <cellStyle name="Currency 2 3 5 5 3 2 2" xfId="28434" xr:uid="{9A16768F-3CEC-401E-A35C-CCC5D7FEC366}"/>
    <cellStyle name="Currency 2 3 5 5 3 2 2 2" xfId="59258" xr:uid="{93AD64FC-1D8B-4DBE-9F5D-5511BC5768CA}"/>
    <cellStyle name="Currency 2 3 5 5 3 2 3" xfId="43848" xr:uid="{E3E01F01-D2A6-4A7B-A476-9C1380098B36}"/>
    <cellStyle name="Currency 2 3 5 5 3 3" xfId="20625" xr:uid="{FA4027D0-FC8F-4D62-AE0B-F17255C415EE}"/>
    <cellStyle name="Currency 2 3 5 5 3 3 2" xfId="51449" xr:uid="{EF3B31F1-B601-4E53-96FB-627AC3BCD0B2}"/>
    <cellStyle name="Currency 2 3 5 5 3 4" xfId="36039" xr:uid="{95AAB352-DB8A-4E21-A1F2-19E60C189B56}"/>
    <cellStyle name="Currency 2 3 5 5 4" xfId="9220" xr:uid="{23B27BCE-685B-4A99-AF6D-B6F8EBDE5777}"/>
    <cellStyle name="Currency 2 3 5 5 4 2" xfId="24631" xr:uid="{BC1453F2-A4FD-4E09-BF45-8D36F922A3D3}"/>
    <cellStyle name="Currency 2 3 5 5 4 2 2" xfId="55455" xr:uid="{BA5563AC-BD5C-499A-8A48-66E8364E6378}"/>
    <cellStyle name="Currency 2 3 5 5 4 3" xfId="40045" xr:uid="{DF16A125-4628-4D4F-BBCE-FA4EF51D5F71}"/>
    <cellStyle name="Currency 2 3 5 5 5" xfId="16822" xr:uid="{9E3C6DA9-5B62-4B8E-8011-0C9686EB0011}"/>
    <cellStyle name="Currency 2 3 5 5 5 2" xfId="47646" xr:uid="{D207C47D-5C20-482E-B60D-CF44576C5156}"/>
    <cellStyle name="Currency 2 3 5 5 6" xfId="32236" xr:uid="{AE04AC32-42F3-4908-8A3C-665FAABA8375}"/>
    <cellStyle name="Currency 2 3 5 6" xfId="2042" xr:uid="{6A961A0A-8F80-417E-9A6F-BB299C3FED35}"/>
    <cellStyle name="Currency 2 3 5 6 2" xfId="5845" xr:uid="{5C287A61-BDED-4B6D-B018-E64D21A3A6C6}"/>
    <cellStyle name="Currency 2 3 5 6 2 2" xfId="13656" xr:uid="{5C3627DD-3D2A-44CC-9B5D-64DB42FE9FAA}"/>
    <cellStyle name="Currency 2 3 5 6 2 2 2" xfId="29067" xr:uid="{96024256-B64C-4D8E-AB2F-80EC3773BD26}"/>
    <cellStyle name="Currency 2 3 5 6 2 2 2 2" xfId="59891" xr:uid="{48FB0558-03EE-4226-8B04-5F43680FAFA5}"/>
    <cellStyle name="Currency 2 3 5 6 2 2 3" xfId="44481" xr:uid="{D0997F4B-0852-4346-BEBD-41FA4FAA7C6F}"/>
    <cellStyle name="Currency 2 3 5 6 2 3" xfId="21258" xr:uid="{04996F66-40DF-42B8-991D-DCB4320393BB}"/>
    <cellStyle name="Currency 2 3 5 6 2 3 2" xfId="52082" xr:uid="{7BCF197A-AF96-4663-B1E0-A068E2B34CD1}"/>
    <cellStyle name="Currency 2 3 5 6 2 4" xfId="36672" xr:uid="{4DB78388-3B12-480B-BD8C-5925A574BC47}"/>
    <cellStyle name="Currency 2 3 5 6 3" xfId="9853" xr:uid="{11A54A0B-8D88-4AEF-ADB1-E7D2AC690784}"/>
    <cellStyle name="Currency 2 3 5 6 3 2" xfId="25264" xr:uid="{4F34C50D-854B-4F86-949D-896C4AF0DC0C}"/>
    <cellStyle name="Currency 2 3 5 6 3 2 2" xfId="56088" xr:uid="{C54DB7D7-1E83-4B80-A685-28916220E1F6}"/>
    <cellStyle name="Currency 2 3 5 6 3 3" xfId="40678" xr:uid="{31F24497-4F63-457A-9786-280152E1CE9A}"/>
    <cellStyle name="Currency 2 3 5 6 4" xfId="17455" xr:uid="{D3AE2A20-1E36-4B3B-89C7-60351D92C502}"/>
    <cellStyle name="Currency 2 3 5 6 4 2" xfId="48279" xr:uid="{69B6E192-FA17-4596-B257-EE52B7A9140B}"/>
    <cellStyle name="Currency 2 3 5 6 5" xfId="32869" xr:uid="{56F464E0-652D-40CB-A902-65624B1C5060}"/>
    <cellStyle name="Currency 2 3 5 7" xfId="3946" xr:uid="{295DCE1A-F67B-412A-A4CD-460C0A0D8D53}"/>
    <cellStyle name="Currency 2 3 5 7 2" xfId="11757" xr:uid="{5BAC1D55-A9FC-484D-96D6-49FD3AC21683}"/>
    <cellStyle name="Currency 2 3 5 7 2 2" xfId="27168" xr:uid="{14F205C9-DD54-487B-A763-1C99F95CEF8F}"/>
    <cellStyle name="Currency 2 3 5 7 2 2 2" xfId="57992" xr:uid="{70690B2F-8041-44C4-B209-136B8C910710}"/>
    <cellStyle name="Currency 2 3 5 7 2 3" xfId="42582" xr:uid="{FC59A733-74C6-4A70-9E76-8516D6920F7E}"/>
    <cellStyle name="Currency 2 3 5 7 3" xfId="19359" xr:uid="{AB265307-CE22-4FCA-83CD-2446D4A16C9E}"/>
    <cellStyle name="Currency 2 3 5 7 3 2" xfId="50183" xr:uid="{4221157C-72FD-4026-A72A-C81CC1D7263D}"/>
    <cellStyle name="Currency 2 3 5 7 4" xfId="34773" xr:uid="{12882CC6-777D-4875-A2EA-82057CB33FBE}"/>
    <cellStyle name="Currency 2 3 5 8" xfId="7954" xr:uid="{0E5FF694-0565-4CF3-B037-88242DE44495}"/>
    <cellStyle name="Currency 2 3 5 8 2" xfId="23365" xr:uid="{2EB21D21-A331-48D3-A895-8579ACBF4C4B}"/>
    <cellStyle name="Currency 2 3 5 8 2 2" xfId="54189" xr:uid="{C3EEB0E2-C944-4510-A015-6D66C308DE47}"/>
    <cellStyle name="Currency 2 3 5 8 3" xfId="38779" xr:uid="{A06708B7-02A0-407B-9A9F-8239F946ADF6}"/>
    <cellStyle name="Currency 2 3 5 9" xfId="7745" xr:uid="{130EBFA9-56C0-4C57-ADAF-7F3A8E3DE7C7}"/>
    <cellStyle name="Currency 2 3 5 9 2" xfId="23156" xr:uid="{505983DC-39B5-4B0A-BF6F-ADAC751527DC}"/>
    <cellStyle name="Currency 2 3 5 9 2 2" xfId="53980" xr:uid="{7AE59AC1-ADEB-4DB5-8FAC-076A4CA342EE}"/>
    <cellStyle name="Currency 2 3 5 9 3" xfId="38570" xr:uid="{A887F5F5-13A8-4B8D-B775-6D50A4920524}"/>
    <cellStyle name="Currency 2 3 6" xfId="520" xr:uid="{E8B9537F-78C3-4945-808C-0E13C50BC126}"/>
    <cellStyle name="Currency 2 3 6 2" xfId="1153" xr:uid="{7A54E32A-3B4C-421F-A19F-3B8CEB2B4853}"/>
    <cellStyle name="Currency 2 3 6 2 2" xfId="3052" xr:uid="{6B3F80B5-5098-44E9-9A40-A938D267704F}"/>
    <cellStyle name="Currency 2 3 6 2 2 2" xfId="6855" xr:uid="{CF18318A-C935-42CD-8E68-828365BD433B}"/>
    <cellStyle name="Currency 2 3 6 2 2 2 2" xfId="14666" xr:uid="{2705DD48-8D8E-4B6B-964B-57B0D8DEE08E}"/>
    <cellStyle name="Currency 2 3 6 2 2 2 2 2" xfId="30077" xr:uid="{A8665BFF-3BFE-4A87-B147-F188F38A3FEC}"/>
    <cellStyle name="Currency 2 3 6 2 2 2 2 2 2" xfId="60901" xr:uid="{9398BDE6-34F8-478E-8360-A479F4B7B852}"/>
    <cellStyle name="Currency 2 3 6 2 2 2 2 3" xfId="45491" xr:uid="{B906C9C2-3D44-420B-81E6-9941F31BB01E}"/>
    <cellStyle name="Currency 2 3 6 2 2 2 3" xfId="22268" xr:uid="{24403C5B-FA12-420E-A3BF-870E234A97D2}"/>
    <cellStyle name="Currency 2 3 6 2 2 2 3 2" xfId="53092" xr:uid="{00151C9A-4A2D-4DC9-8018-1E38F0B8EB70}"/>
    <cellStyle name="Currency 2 3 6 2 2 2 4" xfId="37682" xr:uid="{C5C706F9-BD64-4021-84D9-93EA62FCB247}"/>
    <cellStyle name="Currency 2 3 6 2 2 3" xfId="10863" xr:uid="{1D3E2B9C-48B6-4261-8BC2-F00D3EC48441}"/>
    <cellStyle name="Currency 2 3 6 2 2 3 2" xfId="26274" xr:uid="{3682DBE1-B474-4147-98DD-FCE1587B7E67}"/>
    <cellStyle name="Currency 2 3 6 2 2 3 2 2" xfId="57098" xr:uid="{733E9412-3FCE-432B-8D16-40B341010EEA}"/>
    <cellStyle name="Currency 2 3 6 2 2 3 3" xfId="41688" xr:uid="{27A4788E-D3E2-4B0E-92E7-AEFE9B92299B}"/>
    <cellStyle name="Currency 2 3 6 2 2 4" xfId="18465" xr:uid="{B8016B8A-7EE8-432A-912F-8C1226965E0A}"/>
    <cellStyle name="Currency 2 3 6 2 2 4 2" xfId="49289" xr:uid="{357710BB-668D-4C3D-A2B4-D76729034C63}"/>
    <cellStyle name="Currency 2 3 6 2 2 5" xfId="33879" xr:uid="{A431A481-8DB0-445A-8CB6-6F5DBED2581B}"/>
    <cellStyle name="Currency 2 3 6 2 3" xfId="4956" xr:uid="{466F983D-E6C0-479E-9DC0-761380C2CD45}"/>
    <cellStyle name="Currency 2 3 6 2 3 2" xfId="12767" xr:uid="{CA7D0B86-47C6-4A9F-ABF6-5FA7A166E93E}"/>
    <cellStyle name="Currency 2 3 6 2 3 2 2" xfId="28178" xr:uid="{6E5315DC-4903-4DDC-BCD5-1342AC349A95}"/>
    <cellStyle name="Currency 2 3 6 2 3 2 2 2" xfId="59002" xr:uid="{CE54B880-ABB3-41E7-A96D-9BFBCB985DB6}"/>
    <cellStyle name="Currency 2 3 6 2 3 2 3" xfId="43592" xr:uid="{C144CF15-6286-4E7F-9941-D368071752CC}"/>
    <cellStyle name="Currency 2 3 6 2 3 3" xfId="20369" xr:uid="{539CFC14-2354-487C-B0CC-10ED34DF9354}"/>
    <cellStyle name="Currency 2 3 6 2 3 3 2" xfId="51193" xr:uid="{879898E4-900B-41DA-8A72-5CDF8ABD88B4}"/>
    <cellStyle name="Currency 2 3 6 2 3 4" xfId="35783" xr:uid="{ED0368A1-42C4-47E0-9F1C-E831D6E5F0EE}"/>
    <cellStyle name="Currency 2 3 6 2 4" xfId="8964" xr:uid="{F1E216F0-C109-46F8-BF58-F8630A5FA73E}"/>
    <cellStyle name="Currency 2 3 6 2 4 2" xfId="24375" xr:uid="{8B909DBC-7631-4786-8C1E-7DA2990AAC9A}"/>
    <cellStyle name="Currency 2 3 6 2 4 2 2" xfId="55199" xr:uid="{E6A21E08-0BC7-4EB6-865A-EB94F6F5671A}"/>
    <cellStyle name="Currency 2 3 6 2 4 3" xfId="39789" xr:uid="{239AB7DF-AAFB-4AE3-892A-4D3DA9966D79}"/>
    <cellStyle name="Currency 2 3 6 2 5" xfId="16566" xr:uid="{94712241-65B9-40BF-8BA1-23009A25BCC4}"/>
    <cellStyle name="Currency 2 3 6 2 5 2" xfId="47390" xr:uid="{E256746D-7248-4422-B89A-0E7202A8AC7C}"/>
    <cellStyle name="Currency 2 3 6 2 6" xfId="31980" xr:uid="{4512A901-166B-4305-A5DD-D4AC5DBE761A}"/>
    <cellStyle name="Currency 2 3 6 3" xfId="1786" xr:uid="{326C76B5-41E6-4F6F-AA35-8097B387E26E}"/>
    <cellStyle name="Currency 2 3 6 3 2" xfId="3685" xr:uid="{6F6BC6C9-2910-43F5-8A54-8100DF60D01F}"/>
    <cellStyle name="Currency 2 3 6 3 2 2" xfId="7488" xr:uid="{830C9901-CDE0-4FE3-8A7C-57DC6AB7697A}"/>
    <cellStyle name="Currency 2 3 6 3 2 2 2" xfId="15299" xr:uid="{8C8A47EF-334C-4821-9BAF-A7B8922AC84D}"/>
    <cellStyle name="Currency 2 3 6 3 2 2 2 2" xfId="30710" xr:uid="{1843B739-DAAB-4761-ADE4-10F3FCE6F512}"/>
    <cellStyle name="Currency 2 3 6 3 2 2 2 2 2" xfId="61534" xr:uid="{32585CB2-1D09-4C47-9449-C354DA86F1E9}"/>
    <cellStyle name="Currency 2 3 6 3 2 2 2 3" xfId="46124" xr:uid="{DC83B017-E6D5-4E39-BCCA-E4DF577B216F}"/>
    <cellStyle name="Currency 2 3 6 3 2 2 3" xfId="22901" xr:uid="{B54B9AD6-02DE-45E9-BA63-6BF90CD7F407}"/>
    <cellStyle name="Currency 2 3 6 3 2 2 3 2" xfId="53725" xr:uid="{E4A46641-4AE3-483F-AE49-D61D1181A22A}"/>
    <cellStyle name="Currency 2 3 6 3 2 2 4" xfId="38315" xr:uid="{36B2FC81-54D6-41F3-AE62-8F59C570A3CD}"/>
    <cellStyle name="Currency 2 3 6 3 2 3" xfId="11496" xr:uid="{6E759110-E5D7-4F86-A530-E34335849706}"/>
    <cellStyle name="Currency 2 3 6 3 2 3 2" xfId="26907" xr:uid="{148C2989-8E73-44D6-A9BD-204DB155E69F}"/>
    <cellStyle name="Currency 2 3 6 3 2 3 2 2" xfId="57731" xr:uid="{0B975305-A343-4BF2-9387-BCEDFFCC4911}"/>
    <cellStyle name="Currency 2 3 6 3 2 3 3" xfId="42321" xr:uid="{3628BBCD-D0B0-482E-A287-1758C07C866E}"/>
    <cellStyle name="Currency 2 3 6 3 2 4" xfId="19098" xr:uid="{EDE49ED9-9B31-4881-8703-6377EA8FEABD}"/>
    <cellStyle name="Currency 2 3 6 3 2 4 2" xfId="49922" xr:uid="{64E3B478-05E0-4EF6-8064-9310A7C90EA8}"/>
    <cellStyle name="Currency 2 3 6 3 2 5" xfId="34512" xr:uid="{5BD26FF7-125B-471D-82A7-F5C9EF855837}"/>
    <cellStyle name="Currency 2 3 6 3 3" xfId="5589" xr:uid="{7E7313F8-6A3A-48AC-8C14-072D9DDA248C}"/>
    <cellStyle name="Currency 2 3 6 3 3 2" xfId="13400" xr:uid="{A95C1DA6-6883-49CB-BF28-AD5B649215CC}"/>
    <cellStyle name="Currency 2 3 6 3 3 2 2" xfId="28811" xr:uid="{7583AA4C-1404-444B-8CAD-A6B360C0B49A}"/>
    <cellStyle name="Currency 2 3 6 3 3 2 2 2" xfId="59635" xr:uid="{2C5C35C0-8501-418B-BF1F-65CC48040A47}"/>
    <cellStyle name="Currency 2 3 6 3 3 2 3" xfId="44225" xr:uid="{CD9D1F84-2B8C-4211-A40F-6723F1C5E855}"/>
    <cellStyle name="Currency 2 3 6 3 3 3" xfId="21002" xr:uid="{94373819-020C-46B4-9704-BA0EF766D247}"/>
    <cellStyle name="Currency 2 3 6 3 3 3 2" xfId="51826" xr:uid="{0A8FA479-6BE5-44A3-99EF-31009341FC96}"/>
    <cellStyle name="Currency 2 3 6 3 3 4" xfId="36416" xr:uid="{516AAA73-58B1-4CD8-B124-07A2671690EC}"/>
    <cellStyle name="Currency 2 3 6 3 4" xfId="9597" xr:uid="{C71FDCD6-E8CF-4B07-808C-69C4FDD30F81}"/>
    <cellStyle name="Currency 2 3 6 3 4 2" xfId="25008" xr:uid="{E839A6EA-F852-4605-84F3-960ACA154D25}"/>
    <cellStyle name="Currency 2 3 6 3 4 2 2" xfId="55832" xr:uid="{D312771A-FB9C-4E3F-A337-65D7547A2A67}"/>
    <cellStyle name="Currency 2 3 6 3 4 3" xfId="40422" xr:uid="{33117E49-0C7F-4EB2-9495-F776BD820285}"/>
    <cellStyle name="Currency 2 3 6 3 5" xfId="17199" xr:uid="{F49D2406-9844-4A8E-ADA1-7EA76705C610}"/>
    <cellStyle name="Currency 2 3 6 3 5 2" xfId="48023" xr:uid="{B9E6DB27-F20A-4E84-A5B8-6D29A2775840}"/>
    <cellStyle name="Currency 2 3 6 3 6" xfId="32613" xr:uid="{620EF179-06CA-4491-9681-27A7FE751EC9}"/>
    <cellStyle name="Currency 2 3 6 4" xfId="2419" xr:uid="{41949D45-7F43-4342-A9F7-C8A64B3B3DEB}"/>
    <cellStyle name="Currency 2 3 6 4 2" xfId="6222" xr:uid="{B847E5FC-2ED0-4EFE-A17A-AC3F9A5A5BB4}"/>
    <cellStyle name="Currency 2 3 6 4 2 2" xfId="14033" xr:uid="{83290C12-ACB7-4E3F-8AA8-DD9631A3EEA1}"/>
    <cellStyle name="Currency 2 3 6 4 2 2 2" xfId="29444" xr:uid="{40A74FFB-6385-476A-98D2-D893AE6900E3}"/>
    <cellStyle name="Currency 2 3 6 4 2 2 2 2" xfId="60268" xr:uid="{7D8114BB-6434-4FB8-81FA-42E990F2C552}"/>
    <cellStyle name="Currency 2 3 6 4 2 2 3" xfId="44858" xr:uid="{AD906C68-F6C7-4DE8-A21E-C286BB45D214}"/>
    <cellStyle name="Currency 2 3 6 4 2 3" xfId="21635" xr:uid="{1715F5D8-A9DD-42AC-BAB7-2126EA518F14}"/>
    <cellStyle name="Currency 2 3 6 4 2 3 2" xfId="52459" xr:uid="{D619216A-3B90-4FA1-B211-24350AA52E48}"/>
    <cellStyle name="Currency 2 3 6 4 2 4" xfId="37049" xr:uid="{04EE1BD4-3CD7-4882-B27B-F2572325EE99}"/>
    <cellStyle name="Currency 2 3 6 4 3" xfId="10230" xr:uid="{E34FD418-53D7-45EB-B92E-B515A1C59D84}"/>
    <cellStyle name="Currency 2 3 6 4 3 2" xfId="25641" xr:uid="{7A2FECE1-D75B-40CD-A69D-B1EA35BD0F50}"/>
    <cellStyle name="Currency 2 3 6 4 3 2 2" xfId="56465" xr:uid="{21DF16B3-1214-4C16-BA57-77F82D938B09}"/>
    <cellStyle name="Currency 2 3 6 4 3 3" xfId="41055" xr:uid="{96CDF675-F257-4EA7-B96B-24F69B05984A}"/>
    <cellStyle name="Currency 2 3 6 4 4" xfId="17832" xr:uid="{CF2CD9F2-C154-4CB7-A3DC-F90BA7DD7A52}"/>
    <cellStyle name="Currency 2 3 6 4 4 2" xfId="48656" xr:uid="{497D5B95-DFF4-4153-941A-F1DDE9DFED8F}"/>
    <cellStyle name="Currency 2 3 6 4 5" xfId="33246" xr:uid="{5BB99462-7770-4536-9C65-5ED487F1FA7C}"/>
    <cellStyle name="Currency 2 3 6 5" xfId="4323" xr:uid="{8289956A-81E1-4A65-8214-E4495ADCF56B}"/>
    <cellStyle name="Currency 2 3 6 5 2" xfId="12134" xr:uid="{3626966A-F249-4826-BEED-813DC31F814B}"/>
    <cellStyle name="Currency 2 3 6 5 2 2" xfId="27545" xr:uid="{6CCEBDF6-1CFC-4DCF-9752-8FE07DA81DDB}"/>
    <cellStyle name="Currency 2 3 6 5 2 2 2" xfId="58369" xr:uid="{90A33305-C678-4014-87D4-028C96E6414F}"/>
    <cellStyle name="Currency 2 3 6 5 2 3" xfId="42959" xr:uid="{78A724EE-5558-40EB-AB28-0918702DC8C6}"/>
    <cellStyle name="Currency 2 3 6 5 3" xfId="19736" xr:uid="{2CA0AA3D-26D5-4E35-BDCE-70AD6AC03936}"/>
    <cellStyle name="Currency 2 3 6 5 3 2" xfId="50560" xr:uid="{F1669ADD-ACA2-4D8C-B0D6-D6BFE5DBB307}"/>
    <cellStyle name="Currency 2 3 6 5 4" xfId="35150" xr:uid="{E38E5C0D-A6FA-49FB-AD34-CA58DD37D742}"/>
    <cellStyle name="Currency 2 3 6 6" xfId="8331" xr:uid="{C5B660E7-7BC3-43A7-B8EE-AF4B3EEA0BA8}"/>
    <cellStyle name="Currency 2 3 6 6 2" xfId="23742" xr:uid="{4DA33B7D-B923-4162-91D6-A51E2AA3941E}"/>
    <cellStyle name="Currency 2 3 6 6 2 2" xfId="54566" xr:uid="{B10C9A92-6CB7-46B1-9838-B6E203A0D5C1}"/>
    <cellStyle name="Currency 2 3 6 6 3" xfId="39156" xr:uid="{A8B1A451-B3ED-429F-A86F-1422B46ABAD9}"/>
    <cellStyle name="Currency 2 3 6 7" xfId="15933" xr:uid="{6211EFF4-8272-4DB7-A3AC-77FAD7505E10}"/>
    <cellStyle name="Currency 2 3 6 7 2" xfId="46757" xr:uid="{C8D7DA72-5C85-4800-9696-4CDBB8EC5666}"/>
    <cellStyle name="Currency 2 3 6 8" xfId="31347" xr:uid="{80B938CB-EBBD-404E-944A-682F9611FEAA}"/>
    <cellStyle name="Currency 2 3 7" xfId="311" xr:uid="{DD63F2B5-8E49-478D-B501-9274417F95B3}"/>
    <cellStyle name="Currency 2 3 7 2" xfId="944" xr:uid="{2982C915-C3C2-4ED3-A991-F8F6160A4436}"/>
    <cellStyle name="Currency 2 3 7 2 2" xfId="2843" xr:uid="{51431D99-768E-4DC8-99BD-CD5D01FFF8A0}"/>
    <cellStyle name="Currency 2 3 7 2 2 2" xfId="6646" xr:uid="{12BAAA8B-1DEF-4279-82F1-D03211B210FD}"/>
    <cellStyle name="Currency 2 3 7 2 2 2 2" xfId="14457" xr:uid="{FC96EA3E-767F-42F3-84FA-FD7D35A2E682}"/>
    <cellStyle name="Currency 2 3 7 2 2 2 2 2" xfId="29868" xr:uid="{EB8EB02D-651C-4BBC-8D32-24E63242B36F}"/>
    <cellStyle name="Currency 2 3 7 2 2 2 2 2 2" xfId="60692" xr:uid="{FE771446-C974-4570-9C9A-CE73E5EAEF04}"/>
    <cellStyle name="Currency 2 3 7 2 2 2 2 3" xfId="45282" xr:uid="{04135650-DBDF-40B5-9D9A-0B9FDC124C94}"/>
    <cellStyle name="Currency 2 3 7 2 2 2 3" xfId="22059" xr:uid="{72E487E4-B1ED-45DE-80BD-1D7CF4219E9F}"/>
    <cellStyle name="Currency 2 3 7 2 2 2 3 2" xfId="52883" xr:uid="{37516B84-B3EC-4755-B9AC-8B9CF29592F9}"/>
    <cellStyle name="Currency 2 3 7 2 2 2 4" xfId="37473" xr:uid="{DA724CF3-EC6E-42FF-9B45-8D84824BCD59}"/>
    <cellStyle name="Currency 2 3 7 2 2 3" xfId="10654" xr:uid="{218D21DA-957F-4A1F-8F74-8DE441E99AA1}"/>
    <cellStyle name="Currency 2 3 7 2 2 3 2" xfId="26065" xr:uid="{734626C5-5FE6-4696-B479-ABE7DAE01DB1}"/>
    <cellStyle name="Currency 2 3 7 2 2 3 2 2" xfId="56889" xr:uid="{A01E9CAB-BF6C-495C-A12A-A0C2885318A0}"/>
    <cellStyle name="Currency 2 3 7 2 2 3 3" xfId="41479" xr:uid="{7B621B08-9D72-4829-9915-7FC186337FCC}"/>
    <cellStyle name="Currency 2 3 7 2 2 4" xfId="18256" xr:uid="{ED49B8B8-CE1C-49C9-8A31-838F1B68B21F}"/>
    <cellStyle name="Currency 2 3 7 2 2 4 2" xfId="49080" xr:uid="{63F6906E-7A6D-4EF6-A058-51177E6DD176}"/>
    <cellStyle name="Currency 2 3 7 2 2 5" xfId="33670" xr:uid="{0D79A6A0-34DD-4F35-B991-D29E07673D9F}"/>
    <cellStyle name="Currency 2 3 7 2 3" xfId="4747" xr:uid="{11F8D338-35D7-45D4-97BD-43A538AC07F3}"/>
    <cellStyle name="Currency 2 3 7 2 3 2" xfId="12558" xr:uid="{81A366D9-5CD7-441D-BC62-A06C9FCE92F1}"/>
    <cellStyle name="Currency 2 3 7 2 3 2 2" xfId="27969" xr:uid="{4A57AAE2-0DC7-4126-B9F0-1A68F4E38A4B}"/>
    <cellStyle name="Currency 2 3 7 2 3 2 2 2" xfId="58793" xr:uid="{A1FABABE-4DD8-4205-A178-17E64065D0E6}"/>
    <cellStyle name="Currency 2 3 7 2 3 2 3" xfId="43383" xr:uid="{8753E930-EB54-428D-981A-9C9EDB351934}"/>
    <cellStyle name="Currency 2 3 7 2 3 3" xfId="20160" xr:uid="{26A76228-DF8B-42BB-B066-930483F17BC0}"/>
    <cellStyle name="Currency 2 3 7 2 3 3 2" xfId="50984" xr:uid="{59D3E78C-B7DD-4688-8AF2-E6B3EF115E52}"/>
    <cellStyle name="Currency 2 3 7 2 3 4" xfId="35574" xr:uid="{6D231333-3A5C-457C-8382-D30EBBF48ACC}"/>
    <cellStyle name="Currency 2 3 7 2 4" xfId="8755" xr:uid="{06125870-C5FF-409E-B9A1-E747F6BA2CDD}"/>
    <cellStyle name="Currency 2 3 7 2 4 2" xfId="24166" xr:uid="{E60D6B24-AD92-4073-9836-9680FF7DFFFB}"/>
    <cellStyle name="Currency 2 3 7 2 4 2 2" xfId="54990" xr:uid="{B42A9919-CDD1-4F21-8E9C-18890B0A54FD}"/>
    <cellStyle name="Currency 2 3 7 2 4 3" xfId="39580" xr:uid="{CFFD5ED6-2F8B-4F0D-A299-6C9B3FD6C8FB}"/>
    <cellStyle name="Currency 2 3 7 2 5" xfId="16357" xr:uid="{7E53AC37-84D8-4302-A5E4-F3B1BA20C0E4}"/>
    <cellStyle name="Currency 2 3 7 2 5 2" xfId="47181" xr:uid="{D435C438-6B3E-4C62-9BF0-B2BBA76D5B57}"/>
    <cellStyle name="Currency 2 3 7 2 6" xfId="31771" xr:uid="{914FE09C-8E65-45D3-BC55-4DE60BD61DCA}"/>
    <cellStyle name="Currency 2 3 7 3" xfId="1577" xr:uid="{5FD938FF-B907-464E-8292-4CB67A6537EB}"/>
    <cellStyle name="Currency 2 3 7 3 2" xfId="3476" xr:uid="{48CC9114-4283-466A-880F-E1CC6263E523}"/>
    <cellStyle name="Currency 2 3 7 3 2 2" xfId="7279" xr:uid="{9AB2FEA0-5CA5-4157-8D43-A8E9FFCB5647}"/>
    <cellStyle name="Currency 2 3 7 3 2 2 2" xfId="15090" xr:uid="{C1A1247E-C3FD-4E3B-AFF6-E16CA4AEE5DD}"/>
    <cellStyle name="Currency 2 3 7 3 2 2 2 2" xfId="30501" xr:uid="{7F7212E4-626F-4789-91CB-222477C58231}"/>
    <cellStyle name="Currency 2 3 7 3 2 2 2 2 2" xfId="61325" xr:uid="{BDE58F80-EF2A-4E1F-8DB3-AFF88D534957}"/>
    <cellStyle name="Currency 2 3 7 3 2 2 2 3" xfId="45915" xr:uid="{041FD0FB-7488-45F5-A596-2ACD8CEE9A01}"/>
    <cellStyle name="Currency 2 3 7 3 2 2 3" xfId="22692" xr:uid="{4E0F69CC-B254-480F-A05C-3DB73A735747}"/>
    <cellStyle name="Currency 2 3 7 3 2 2 3 2" xfId="53516" xr:uid="{F8AD8680-C3C8-47F4-9F22-970BA2F6D23F}"/>
    <cellStyle name="Currency 2 3 7 3 2 2 4" xfId="38106" xr:uid="{C73339CE-C5C1-4983-9833-38FC315F2F44}"/>
    <cellStyle name="Currency 2 3 7 3 2 3" xfId="11287" xr:uid="{0FE1DF62-401D-41E5-A01A-08BC82C80AE9}"/>
    <cellStyle name="Currency 2 3 7 3 2 3 2" xfId="26698" xr:uid="{25729237-F4F3-4A2F-8B05-AF02AFBBBD25}"/>
    <cellStyle name="Currency 2 3 7 3 2 3 2 2" xfId="57522" xr:uid="{32022640-D2BB-443C-B4C5-AC9C84881974}"/>
    <cellStyle name="Currency 2 3 7 3 2 3 3" xfId="42112" xr:uid="{0F18A3E2-DAB2-4059-9A3E-4D27680A0B87}"/>
    <cellStyle name="Currency 2 3 7 3 2 4" xfId="18889" xr:uid="{88B878D7-D387-4281-B53F-55AEFC12285E}"/>
    <cellStyle name="Currency 2 3 7 3 2 4 2" xfId="49713" xr:uid="{AF8C3DFC-FFEF-4C1F-BD42-82E63F729CDB}"/>
    <cellStyle name="Currency 2 3 7 3 2 5" xfId="34303" xr:uid="{DF3BDEBF-5346-48E9-90E8-2FDD117E0956}"/>
    <cellStyle name="Currency 2 3 7 3 3" xfId="5380" xr:uid="{35C5749F-0537-4869-9342-2DE627A55B36}"/>
    <cellStyle name="Currency 2 3 7 3 3 2" xfId="13191" xr:uid="{A2D9D034-261C-40AC-B674-D5E5E63981BD}"/>
    <cellStyle name="Currency 2 3 7 3 3 2 2" xfId="28602" xr:uid="{F9E98E24-B886-43DC-831F-726B515E2C3C}"/>
    <cellStyle name="Currency 2 3 7 3 3 2 2 2" xfId="59426" xr:uid="{8C8F8241-64EE-4CBE-8B63-1BB01AF67EB4}"/>
    <cellStyle name="Currency 2 3 7 3 3 2 3" xfId="44016" xr:uid="{57290A7A-FB53-4C9C-A059-7B29DF2AA390}"/>
    <cellStyle name="Currency 2 3 7 3 3 3" xfId="20793" xr:uid="{7E11909D-5BDC-41D4-81A6-8A1184D0B0DD}"/>
    <cellStyle name="Currency 2 3 7 3 3 3 2" xfId="51617" xr:uid="{66ED87F6-F955-4D88-AD07-8CC12C6C7CF8}"/>
    <cellStyle name="Currency 2 3 7 3 3 4" xfId="36207" xr:uid="{CBA5E391-658B-4B56-B538-D496ACA15C7B}"/>
    <cellStyle name="Currency 2 3 7 3 4" xfId="9388" xr:uid="{39E773D2-500E-4F6A-90C4-6BB8922146D4}"/>
    <cellStyle name="Currency 2 3 7 3 4 2" xfId="24799" xr:uid="{45C3F884-1B29-4760-B726-6C35A5390CF0}"/>
    <cellStyle name="Currency 2 3 7 3 4 2 2" xfId="55623" xr:uid="{EF493C6C-A09A-44AA-A0F4-4A0DD1620CB4}"/>
    <cellStyle name="Currency 2 3 7 3 4 3" xfId="40213" xr:uid="{5F91945F-F6EC-4DAF-AA31-045C71F5719F}"/>
    <cellStyle name="Currency 2 3 7 3 5" xfId="16990" xr:uid="{9BC84622-75DE-4623-AF44-F48A25C18E47}"/>
    <cellStyle name="Currency 2 3 7 3 5 2" xfId="47814" xr:uid="{425B4088-B7BE-4BC3-885B-DDF161100BD5}"/>
    <cellStyle name="Currency 2 3 7 3 6" xfId="32404" xr:uid="{81285597-4093-42AF-967B-3FF7AC62022A}"/>
    <cellStyle name="Currency 2 3 7 4" xfId="2210" xr:uid="{7F6158FF-B5C6-46B8-9946-D0E7D8BC2FF1}"/>
    <cellStyle name="Currency 2 3 7 4 2" xfId="6013" xr:uid="{138661BA-7657-4E4C-9ECF-C475B788D2C9}"/>
    <cellStyle name="Currency 2 3 7 4 2 2" xfId="13824" xr:uid="{9456E836-3593-4E50-9205-A152E370D540}"/>
    <cellStyle name="Currency 2 3 7 4 2 2 2" xfId="29235" xr:uid="{BBB011AF-8623-4F3D-8AE5-A60610ACA10F}"/>
    <cellStyle name="Currency 2 3 7 4 2 2 2 2" xfId="60059" xr:uid="{571C1661-6487-4365-AD84-EA0808A14004}"/>
    <cellStyle name="Currency 2 3 7 4 2 2 3" xfId="44649" xr:uid="{5F1B0691-BB06-4C5A-8CC4-52401F6A03E7}"/>
    <cellStyle name="Currency 2 3 7 4 2 3" xfId="21426" xr:uid="{8BF399CC-D9BC-4BA4-94E7-729AD7B43FA5}"/>
    <cellStyle name="Currency 2 3 7 4 2 3 2" xfId="52250" xr:uid="{A4A78CE8-E11F-4741-BAFD-9CFD1BCE5F36}"/>
    <cellStyle name="Currency 2 3 7 4 2 4" xfId="36840" xr:uid="{291047E4-542A-44E5-B4A3-783E82B20C55}"/>
    <cellStyle name="Currency 2 3 7 4 3" xfId="10021" xr:uid="{20C3EE99-5A55-4870-8D3B-CDA9F92C56A5}"/>
    <cellStyle name="Currency 2 3 7 4 3 2" xfId="25432" xr:uid="{3FCC18A2-83DB-4A19-9C8B-72445AD213A2}"/>
    <cellStyle name="Currency 2 3 7 4 3 2 2" xfId="56256" xr:uid="{8C7632E9-40F6-4DA8-B69E-6EF2D0CB4A68}"/>
    <cellStyle name="Currency 2 3 7 4 3 3" xfId="40846" xr:uid="{0A5EC427-3102-4228-9B56-9CA219491F79}"/>
    <cellStyle name="Currency 2 3 7 4 4" xfId="17623" xr:uid="{C4AA8B1E-26C0-4A87-B2F2-79809515207B}"/>
    <cellStyle name="Currency 2 3 7 4 4 2" xfId="48447" xr:uid="{6956EE5B-A388-41CC-A32B-1696E5E588C0}"/>
    <cellStyle name="Currency 2 3 7 4 5" xfId="33037" xr:uid="{5E245DBD-ED93-484D-9D95-6F7D29915420}"/>
    <cellStyle name="Currency 2 3 7 5" xfId="4114" xr:uid="{EE7DBC58-3651-4857-B4E1-9C732EF33077}"/>
    <cellStyle name="Currency 2 3 7 5 2" xfId="11925" xr:uid="{CED19FC4-E812-43BC-8957-710D0CE01CFC}"/>
    <cellStyle name="Currency 2 3 7 5 2 2" xfId="27336" xr:uid="{C0ECB60B-1EA6-4634-B3EB-BF13DD2CB32B}"/>
    <cellStyle name="Currency 2 3 7 5 2 2 2" xfId="58160" xr:uid="{F76F2710-3920-4FA3-AE96-DE106712DA10}"/>
    <cellStyle name="Currency 2 3 7 5 2 3" xfId="42750" xr:uid="{F2342BAD-5390-4F66-90B8-BE54A75927C6}"/>
    <cellStyle name="Currency 2 3 7 5 3" xfId="19527" xr:uid="{F4178759-3FD3-4CBE-9F65-A80E306B1DFB}"/>
    <cellStyle name="Currency 2 3 7 5 3 2" xfId="50351" xr:uid="{2D6BAB91-925B-40CF-A4FD-BDCDB52D12E2}"/>
    <cellStyle name="Currency 2 3 7 5 4" xfId="34941" xr:uid="{B0235ECD-1925-4438-AD1B-B85D2853ACD3}"/>
    <cellStyle name="Currency 2 3 7 6" xfId="8122" xr:uid="{5C0F23D2-F46F-47D9-A0E1-A99614ED0490}"/>
    <cellStyle name="Currency 2 3 7 6 2" xfId="23533" xr:uid="{D0BF5EEE-1B6B-4201-8A23-5222E8D9B869}"/>
    <cellStyle name="Currency 2 3 7 6 2 2" xfId="54357" xr:uid="{10C4BAF3-83D3-4878-BE2D-7262E6132B4B}"/>
    <cellStyle name="Currency 2 3 7 6 3" xfId="38947" xr:uid="{1B53F078-4F8B-409A-A11E-77E6798F7645}"/>
    <cellStyle name="Currency 2 3 7 7" xfId="15724" xr:uid="{DB2D300C-1F87-4AAF-986A-32795D780947}"/>
    <cellStyle name="Currency 2 3 7 7 2" xfId="46548" xr:uid="{2BA182BF-0245-42F0-BA77-888A4EC5DDA4}"/>
    <cellStyle name="Currency 2 3 7 8" xfId="31138" xr:uid="{64210AF8-EF77-491A-A795-2F47B61E8412}"/>
    <cellStyle name="Currency 2 3 8" xfId="731" xr:uid="{1DC2D27B-F891-453F-B3D5-0735BFF4037F}"/>
    <cellStyle name="Currency 2 3 8 2" xfId="2630" xr:uid="{36315392-CCA4-48E1-8866-35A25C1B6DDA}"/>
    <cellStyle name="Currency 2 3 8 2 2" xfId="6433" xr:uid="{090BBFEF-8CBD-455F-A301-BDD090602800}"/>
    <cellStyle name="Currency 2 3 8 2 2 2" xfId="14244" xr:uid="{2946C603-AA4B-4176-BB92-1B671A5DAC63}"/>
    <cellStyle name="Currency 2 3 8 2 2 2 2" xfId="29655" xr:uid="{6675938B-AC7F-4E43-ADD8-64BBAAB5ED1F}"/>
    <cellStyle name="Currency 2 3 8 2 2 2 2 2" xfId="60479" xr:uid="{A5446527-F8D0-494D-ABB8-89FA72E2B30E}"/>
    <cellStyle name="Currency 2 3 8 2 2 2 3" xfId="45069" xr:uid="{2704F2DC-0DCA-4541-99CE-FB02F27C895C}"/>
    <cellStyle name="Currency 2 3 8 2 2 3" xfId="21846" xr:uid="{E8297458-FFB8-424C-AD1C-98216E69A119}"/>
    <cellStyle name="Currency 2 3 8 2 2 3 2" xfId="52670" xr:uid="{0B7FEAC8-27C5-4D86-B220-4110A5AC0167}"/>
    <cellStyle name="Currency 2 3 8 2 2 4" xfId="37260" xr:uid="{AD3880ED-E740-4FA6-B4F5-05E438AA2C71}"/>
    <cellStyle name="Currency 2 3 8 2 3" xfId="10441" xr:uid="{0D4A0684-3232-4222-A428-DFCB8AB6B327}"/>
    <cellStyle name="Currency 2 3 8 2 3 2" xfId="25852" xr:uid="{60CEAF64-F8E6-42CE-9D7F-A9D9F4D18DA7}"/>
    <cellStyle name="Currency 2 3 8 2 3 2 2" xfId="56676" xr:uid="{77A1BB79-B839-4717-A766-87182B0DE9F8}"/>
    <cellStyle name="Currency 2 3 8 2 3 3" xfId="41266" xr:uid="{6EF65B90-88C5-496B-ACD8-8192F43A0929}"/>
    <cellStyle name="Currency 2 3 8 2 4" xfId="18043" xr:uid="{58DD11A8-184B-42EB-BBB8-99085805D5B1}"/>
    <cellStyle name="Currency 2 3 8 2 4 2" xfId="48867" xr:uid="{3972092C-779D-47A4-9A1B-49EE09B0FF99}"/>
    <cellStyle name="Currency 2 3 8 2 5" xfId="33457" xr:uid="{BCBBBB82-9117-485B-A438-053A9401F141}"/>
    <cellStyle name="Currency 2 3 8 3" xfId="4534" xr:uid="{7F187C02-F4DE-4AD7-AB67-361281260C62}"/>
    <cellStyle name="Currency 2 3 8 3 2" xfId="12345" xr:uid="{4308FDDB-12A3-4A5B-A6D2-4C20C6929DFC}"/>
    <cellStyle name="Currency 2 3 8 3 2 2" xfId="27756" xr:uid="{9FADC7DA-D30B-4972-BC35-58DBE68900CC}"/>
    <cellStyle name="Currency 2 3 8 3 2 2 2" xfId="58580" xr:uid="{81582A0A-C088-4E18-BC06-3BAEC91CF5A0}"/>
    <cellStyle name="Currency 2 3 8 3 2 3" xfId="43170" xr:uid="{C2F42E6F-EE9B-40C6-B940-B3034656F920}"/>
    <cellStyle name="Currency 2 3 8 3 3" xfId="19947" xr:uid="{C16C27C8-5768-4A18-A07B-21C0B35065D4}"/>
    <cellStyle name="Currency 2 3 8 3 3 2" xfId="50771" xr:uid="{4CD63964-8702-48DA-9FB0-D212B9B2BA3A}"/>
    <cellStyle name="Currency 2 3 8 3 4" xfId="35361" xr:uid="{C1B4A23B-0B23-406B-AE5C-1C2A307F0768}"/>
    <cellStyle name="Currency 2 3 8 4" xfId="8542" xr:uid="{2D775DFC-6552-4E0E-9DD8-9C15F71BEFA7}"/>
    <cellStyle name="Currency 2 3 8 4 2" xfId="23953" xr:uid="{7FCBD337-72BE-4871-837E-C1EEDDE99696}"/>
    <cellStyle name="Currency 2 3 8 4 2 2" xfId="54777" xr:uid="{D339707C-2EC2-49BC-8076-63E0CF361802}"/>
    <cellStyle name="Currency 2 3 8 4 3" xfId="39367" xr:uid="{1C5A0D74-6DAE-46A6-9442-42D6C6E4793F}"/>
    <cellStyle name="Currency 2 3 8 5" xfId="16144" xr:uid="{E3FE22DE-DE51-4DDD-955E-E72B526E117B}"/>
    <cellStyle name="Currency 2 3 8 5 2" xfId="46968" xr:uid="{EAD7F31D-A24C-4A39-A736-0AA0FB6EA33D}"/>
    <cellStyle name="Currency 2 3 8 6" xfId="31558" xr:uid="{AC580390-0281-45D8-ADD7-FC485E1A0B2C}"/>
    <cellStyle name="Currency 2 3 9" xfId="1364" xr:uid="{FD857CC0-5A6E-4ADA-8407-FDDC198E1039}"/>
    <cellStyle name="Currency 2 3 9 2" xfId="3263" xr:uid="{94E9EA35-897D-44F7-9853-71C87FA3AFD2}"/>
    <cellStyle name="Currency 2 3 9 2 2" xfId="7066" xr:uid="{A5BC744B-DB62-40B9-8521-F941CBB6BF03}"/>
    <cellStyle name="Currency 2 3 9 2 2 2" xfId="14877" xr:uid="{B6C39DBD-12B4-4981-AF78-854018EAFC9F}"/>
    <cellStyle name="Currency 2 3 9 2 2 2 2" xfId="30288" xr:uid="{7C77BA12-41D1-4908-BEDE-5310DD0C9F5E}"/>
    <cellStyle name="Currency 2 3 9 2 2 2 2 2" xfId="61112" xr:uid="{BA700E17-8830-4525-BF05-B9331B942A66}"/>
    <cellStyle name="Currency 2 3 9 2 2 2 3" xfId="45702" xr:uid="{D998CA3D-FDAF-4147-880E-9E621ECC6D3A}"/>
    <cellStyle name="Currency 2 3 9 2 2 3" xfId="22479" xr:uid="{47118237-1D8F-4917-A56F-A56D4F884CF2}"/>
    <cellStyle name="Currency 2 3 9 2 2 3 2" xfId="53303" xr:uid="{C8FF5F84-0E9D-4F43-A0A7-20BB36D0DFE7}"/>
    <cellStyle name="Currency 2 3 9 2 2 4" xfId="37893" xr:uid="{0F55A34A-5F39-46EC-A7D4-0BD1ED93F3BB}"/>
    <cellStyle name="Currency 2 3 9 2 3" xfId="11074" xr:uid="{E9A1E83C-06E1-4EF7-8643-66A0B6D9BCCA}"/>
    <cellStyle name="Currency 2 3 9 2 3 2" xfId="26485" xr:uid="{ED14CDD8-9C83-4BD8-B4DF-37C0BC316A4C}"/>
    <cellStyle name="Currency 2 3 9 2 3 2 2" xfId="57309" xr:uid="{A46E863B-D7B1-43ED-9939-ECC20275A244}"/>
    <cellStyle name="Currency 2 3 9 2 3 3" xfId="41899" xr:uid="{86F4ACF3-2FA1-4471-AFE1-B85D1131B776}"/>
    <cellStyle name="Currency 2 3 9 2 4" xfId="18676" xr:uid="{8C8699DA-2FBB-480F-8F2E-A24D19170520}"/>
    <cellStyle name="Currency 2 3 9 2 4 2" xfId="49500" xr:uid="{C50CD323-3DAC-486E-BA00-72FBAA71C6FC}"/>
    <cellStyle name="Currency 2 3 9 2 5" xfId="34090" xr:uid="{535F4905-2D16-480A-AEDE-D56AC5E5EF9B}"/>
    <cellStyle name="Currency 2 3 9 3" xfId="5167" xr:uid="{00CDDD42-2036-416A-8314-30DB2AC907CA}"/>
    <cellStyle name="Currency 2 3 9 3 2" xfId="12978" xr:uid="{5A8E8988-6E8F-4762-8EF4-3218546380AF}"/>
    <cellStyle name="Currency 2 3 9 3 2 2" xfId="28389" xr:uid="{415E97F6-4271-4DAC-A08C-E2CF641205C4}"/>
    <cellStyle name="Currency 2 3 9 3 2 2 2" xfId="59213" xr:uid="{6246100D-B374-46B8-B303-5461F27B722A}"/>
    <cellStyle name="Currency 2 3 9 3 2 3" xfId="43803" xr:uid="{51CFAFEA-7DEA-4AF3-B4C7-D20E662D9A58}"/>
    <cellStyle name="Currency 2 3 9 3 3" xfId="20580" xr:uid="{42E4DE33-DAEE-4ED4-8532-4EDCC7ED2B9C}"/>
    <cellStyle name="Currency 2 3 9 3 3 2" xfId="51404" xr:uid="{500AE288-A285-47E0-99AC-CDC8BDD8C93D}"/>
    <cellStyle name="Currency 2 3 9 3 4" xfId="35994" xr:uid="{BA32CC37-958C-4F91-A1E8-CAB2B4160932}"/>
    <cellStyle name="Currency 2 3 9 4" xfId="9175" xr:uid="{1FB9117D-7FFD-40FC-AF1A-F97FA2F812CC}"/>
    <cellStyle name="Currency 2 3 9 4 2" xfId="24586" xr:uid="{9277A20F-5406-453C-AEB0-602176EE5ABE}"/>
    <cellStyle name="Currency 2 3 9 4 2 2" xfId="55410" xr:uid="{950192A7-426A-49E6-AF85-77571279D9D7}"/>
    <cellStyle name="Currency 2 3 9 4 3" xfId="40000" xr:uid="{07BAC7D3-CAE8-4D91-BF73-AEC640F4D962}"/>
    <cellStyle name="Currency 2 3 9 5" xfId="16777" xr:uid="{52FF34A2-9F67-4BA8-BD21-F479177344F9}"/>
    <cellStyle name="Currency 2 3 9 5 2" xfId="47601" xr:uid="{CCD9BA02-3A86-4D3A-8A67-EF1A173E3E72}"/>
    <cellStyle name="Currency 2 3 9 6" xfId="32191" xr:uid="{BDC18A1B-3A09-4BD7-81E9-2165516A4195}"/>
    <cellStyle name="Currency 2 4" xfId="112" xr:uid="{D6479F24-E0F1-44D3-B3A9-1A6509A1ACF9}"/>
    <cellStyle name="Currency 2 4 10" xfId="3916" xr:uid="{BC70A03D-B904-4BC5-8EB3-0BE481ABE8EA}"/>
    <cellStyle name="Currency 2 4 10 2" xfId="11727" xr:uid="{AEE89254-2AE7-4B52-AF51-D2CA737B7D7E}"/>
    <cellStyle name="Currency 2 4 10 2 2" xfId="27138" xr:uid="{F8E6E218-2EC1-4454-8CE0-A043A039DA28}"/>
    <cellStyle name="Currency 2 4 10 2 2 2" xfId="57962" xr:uid="{34922834-AB33-4FD3-9122-92EE62C224C9}"/>
    <cellStyle name="Currency 2 4 10 2 3" xfId="42552" xr:uid="{B93EA717-A440-4240-9097-3B824DA25A55}"/>
    <cellStyle name="Currency 2 4 10 3" xfId="19329" xr:uid="{9A022BE0-42C4-4AEE-B2B4-36E120B059A1}"/>
    <cellStyle name="Currency 2 4 10 3 2" xfId="50153" xr:uid="{9FE99286-CEDF-4929-AE6A-17B0FC29C692}"/>
    <cellStyle name="Currency 2 4 10 4" xfId="34743" xr:uid="{FC0D172B-271D-4A0A-A978-9622A4B694B8}"/>
    <cellStyle name="Currency 2 4 11" xfId="7924" xr:uid="{943967FE-FD56-4C08-B155-F53110D6432C}"/>
    <cellStyle name="Currency 2 4 11 2" xfId="23335" xr:uid="{C10723C9-623F-46B1-BB80-D481D05A1A71}"/>
    <cellStyle name="Currency 2 4 11 2 2" xfId="54159" xr:uid="{9BD6483C-5191-4A2C-87F4-B8D71ACF105C}"/>
    <cellStyle name="Currency 2 4 11 3" xfId="38749" xr:uid="{DB434072-3302-4262-B773-E41D4D2D30E8}"/>
    <cellStyle name="Currency 2 4 12" xfId="7715" xr:uid="{DBAE4FC9-B2E0-4C24-BB3A-8F5A7B4EF176}"/>
    <cellStyle name="Currency 2 4 12 2" xfId="23126" xr:uid="{A1CFE2FB-F64F-4799-8E22-FF06CB3A7819}"/>
    <cellStyle name="Currency 2 4 12 2 2" xfId="53950" xr:uid="{4C8C96F1-7015-4105-81FD-AAFBA42F7773}"/>
    <cellStyle name="Currency 2 4 12 3" xfId="38540" xr:uid="{4EAFDBA2-E306-477B-A85B-98AAF9BF29EF}"/>
    <cellStyle name="Currency 2 4 13" xfId="15526" xr:uid="{EE86A763-3EBD-4E92-AEC9-FFC8AAAEC60C}"/>
    <cellStyle name="Currency 2 4 13 2" xfId="46350" xr:uid="{52E5474E-F85A-45AB-9DD2-D5C1F0575900}"/>
    <cellStyle name="Currency 2 4 14" xfId="30940" xr:uid="{F816BB60-D796-494D-9A35-B7ABDA852C57}"/>
    <cellStyle name="Currency 2 4 2" xfId="197" xr:uid="{E0F2B02E-7A70-4E3E-8613-BE99C67D9A43}"/>
    <cellStyle name="Currency 2 4 2 10" xfId="7800" xr:uid="{FD3D9378-E0F3-4174-866D-A41B576B10EB}"/>
    <cellStyle name="Currency 2 4 2 10 2" xfId="23211" xr:uid="{C60D1FEB-4B93-495A-9A78-8D81C2FBB892}"/>
    <cellStyle name="Currency 2 4 2 10 2 2" xfId="54035" xr:uid="{068AB5A1-519B-4B55-A8AB-37D9AA58EDD5}"/>
    <cellStyle name="Currency 2 4 2 10 3" xfId="38625" xr:uid="{60C3AE68-E68A-4A38-9DE0-16E30AD71DAA}"/>
    <cellStyle name="Currency 2 4 2 11" xfId="15611" xr:uid="{A4473248-46CC-4F2D-9110-B99149E6F56F}"/>
    <cellStyle name="Currency 2 4 2 11 2" xfId="46435" xr:uid="{729BE553-9B72-4692-B819-D21A7225097A}"/>
    <cellStyle name="Currency 2 4 2 12" xfId="31025" xr:uid="{324DD33C-FAB5-4D4D-A374-82316336187E}"/>
    <cellStyle name="Currency 2 4 2 2" xfId="279" xr:uid="{65CDE8AE-D46E-4C3C-8713-F09DC2F889F2}"/>
    <cellStyle name="Currency 2 4 2 2 10" xfId="15693" xr:uid="{3F7F89E7-D43E-4A22-9300-5FB329DEA13E}"/>
    <cellStyle name="Currency 2 4 2 2 10 2" xfId="46517" xr:uid="{CCAF623A-A064-4179-84D9-C816937AF884}"/>
    <cellStyle name="Currency 2 4 2 2 11" xfId="31107" xr:uid="{FC0A1B53-E8A0-4466-8EC7-BAED0ED4491F}"/>
    <cellStyle name="Currency 2 4 2 2 2" xfId="702" xr:uid="{DB098EFF-FBF1-4171-94DA-6EE8F5E7C5E5}"/>
    <cellStyle name="Currency 2 4 2 2 2 2" xfId="1335" xr:uid="{E213730B-F631-4CAE-A1BB-FAA1586497DA}"/>
    <cellStyle name="Currency 2 4 2 2 2 2 2" xfId="3234" xr:uid="{3F180B1F-DFFE-43EB-BFBF-54BF8CD729FA}"/>
    <cellStyle name="Currency 2 4 2 2 2 2 2 2" xfId="7037" xr:uid="{58462CFA-D46B-4B79-8F22-B8E8149C80FB}"/>
    <cellStyle name="Currency 2 4 2 2 2 2 2 2 2" xfId="14848" xr:uid="{A6529689-4D36-4FE6-8C8A-19CE6B0C0742}"/>
    <cellStyle name="Currency 2 4 2 2 2 2 2 2 2 2" xfId="30259" xr:uid="{13248152-8D10-440E-9CD9-F5C404DA5ACE}"/>
    <cellStyle name="Currency 2 4 2 2 2 2 2 2 2 2 2" xfId="61083" xr:uid="{48921914-2DC2-40C4-97BD-77B54F301E9F}"/>
    <cellStyle name="Currency 2 4 2 2 2 2 2 2 2 3" xfId="45673" xr:uid="{B3D33B64-2EC0-44A8-9833-633B6868730A}"/>
    <cellStyle name="Currency 2 4 2 2 2 2 2 2 3" xfId="22450" xr:uid="{7C115897-25C5-4BFE-B487-5401CA82A01C}"/>
    <cellStyle name="Currency 2 4 2 2 2 2 2 2 3 2" xfId="53274" xr:uid="{2DA5D405-C2FB-4CE3-AC47-D3F095A55DB5}"/>
    <cellStyle name="Currency 2 4 2 2 2 2 2 2 4" xfId="37864" xr:uid="{D1A7383A-DABA-4F10-BA1C-5C12260D50E1}"/>
    <cellStyle name="Currency 2 4 2 2 2 2 2 3" xfId="11045" xr:uid="{C214CF7E-AB8B-46A3-9129-3F34C15D6D16}"/>
    <cellStyle name="Currency 2 4 2 2 2 2 2 3 2" xfId="26456" xr:uid="{1BE5F2CD-73C5-4656-8110-4D494401EC45}"/>
    <cellStyle name="Currency 2 4 2 2 2 2 2 3 2 2" xfId="57280" xr:uid="{97DFEE81-2F44-457E-91D4-F49684CD2723}"/>
    <cellStyle name="Currency 2 4 2 2 2 2 2 3 3" xfId="41870" xr:uid="{70ED7416-63FA-4A62-9227-55C68B96E8F0}"/>
    <cellStyle name="Currency 2 4 2 2 2 2 2 4" xfId="18647" xr:uid="{DB9BAA3C-7E14-4B35-92C1-29621D7D8EFF}"/>
    <cellStyle name="Currency 2 4 2 2 2 2 2 4 2" xfId="49471" xr:uid="{047FE8CC-6E08-4160-86E1-2F33669F2A48}"/>
    <cellStyle name="Currency 2 4 2 2 2 2 2 5" xfId="34061" xr:uid="{6A5C7E4C-1DEF-4488-9E6A-4A1101973228}"/>
    <cellStyle name="Currency 2 4 2 2 2 2 3" xfId="5138" xr:uid="{BBB919E5-A910-437A-B6BD-D2C72206BEBC}"/>
    <cellStyle name="Currency 2 4 2 2 2 2 3 2" xfId="12949" xr:uid="{151A089F-D241-46BB-BB9F-542819BBCB3A}"/>
    <cellStyle name="Currency 2 4 2 2 2 2 3 2 2" xfId="28360" xr:uid="{4CEFB92C-784E-4E83-9036-3FDF5B82E7F1}"/>
    <cellStyle name="Currency 2 4 2 2 2 2 3 2 2 2" xfId="59184" xr:uid="{CC4B72F8-D94D-4CEB-82A9-3E72865509DF}"/>
    <cellStyle name="Currency 2 4 2 2 2 2 3 2 3" xfId="43774" xr:uid="{54175503-FDA1-49D1-9F3F-8146FBA6D5EB}"/>
    <cellStyle name="Currency 2 4 2 2 2 2 3 3" xfId="20551" xr:uid="{2B506274-1DD7-4111-BACD-9064372C1D3F}"/>
    <cellStyle name="Currency 2 4 2 2 2 2 3 3 2" xfId="51375" xr:uid="{B748C18C-F801-479B-ACB7-C8636BD96EC2}"/>
    <cellStyle name="Currency 2 4 2 2 2 2 3 4" xfId="35965" xr:uid="{97648F5E-41CC-4531-AD51-38D12DF1D07C}"/>
    <cellStyle name="Currency 2 4 2 2 2 2 4" xfId="9146" xr:uid="{BD2681F8-C4A3-4002-A372-50BA8D3C761B}"/>
    <cellStyle name="Currency 2 4 2 2 2 2 4 2" xfId="24557" xr:uid="{1EF93C4E-D064-4E6D-B863-36FB66C0DC2F}"/>
    <cellStyle name="Currency 2 4 2 2 2 2 4 2 2" xfId="55381" xr:uid="{AD195AD2-E4BB-447E-9C7A-2DAAB322A1BB}"/>
    <cellStyle name="Currency 2 4 2 2 2 2 4 3" xfId="39971" xr:uid="{36D43066-5BCC-44EC-B87F-5DEC620A5180}"/>
    <cellStyle name="Currency 2 4 2 2 2 2 5" xfId="16748" xr:uid="{47D455FE-E793-41C8-AAC6-6C6983F4300C}"/>
    <cellStyle name="Currency 2 4 2 2 2 2 5 2" xfId="47572" xr:uid="{95B73DBC-5496-44D3-9F1E-4940215AFD55}"/>
    <cellStyle name="Currency 2 4 2 2 2 2 6" xfId="32162" xr:uid="{289D9A23-CF90-4291-AE22-1A6B7DF84A38}"/>
    <cellStyle name="Currency 2 4 2 2 2 3" xfId="1968" xr:uid="{B714D00A-02B9-4225-82C4-8EEA79BB0000}"/>
    <cellStyle name="Currency 2 4 2 2 2 3 2" xfId="3867" xr:uid="{EA633E61-6241-41AC-B086-4DDC51CF3DEA}"/>
    <cellStyle name="Currency 2 4 2 2 2 3 2 2" xfId="7670" xr:uid="{4ADB6AC3-73F7-417D-90B4-5CED805D7F7D}"/>
    <cellStyle name="Currency 2 4 2 2 2 3 2 2 2" xfId="15481" xr:uid="{BBB8E723-77EA-44DC-B352-EA14CCE37FAB}"/>
    <cellStyle name="Currency 2 4 2 2 2 3 2 2 2 2" xfId="30892" xr:uid="{0E5BC70C-CF85-4144-A97A-6CB236623EA6}"/>
    <cellStyle name="Currency 2 4 2 2 2 3 2 2 2 2 2" xfId="61716" xr:uid="{3EF7A258-F09D-4E95-979D-1E6E01138646}"/>
    <cellStyle name="Currency 2 4 2 2 2 3 2 2 2 3" xfId="46306" xr:uid="{5B85D44C-7338-4208-BB9D-FE3EA56D962B}"/>
    <cellStyle name="Currency 2 4 2 2 2 3 2 2 3" xfId="23083" xr:uid="{6937890F-00EC-449C-988D-20A78FB15DEE}"/>
    <cellStyle name="Currency 2 4 2 2 2 3 2 2 3 2" xfId="53907" xr:uid="{86A0DC31-02E2-4853-B051-2A3733ADFA43}"/>
    <cellStyle name="Currency 2 4 2 2 2 3 2 2 4" xfId="38497" xr:uid="{ACF90E1E-EBBB-425C-BA04-36499C179115}"/>
    <cellStyle name="Currency 2 4 2 2 2 3 2 3" xfId="11678" xr:uid="{6B86CC26-98F6-48F5-AF8B-446D4D6DDD82}"/>
    <cellStyle name="Currency 2 4 2 2 2 3 2 3 2" xfId="27089" xr:uid="{23500836-1FD5-469F-BD53-59C7A00C341A}"/>
    <cellStyle name="Currency 2 4 2 2 2 3 2 3 2 2" xfId="57913" xr:uid="{45B79ADB-EF42-4245-B80C-EA2712142E22}"/>
    <cellStyle name="Currency 2 4 2 2 2 3 2 3 3" xfId="42503" xr:uid="{C9B13C81-3F21-4DF2-877A-4ABDF2C4C800}"/>
    <cellStyle name="Currency 2 4 2 2 2 3 2 4" xfId="19280" xr:uid="{B53E5DA2-60BB-4CED-9E01-81875B244C76}"/>
    <cellStyle name="Currency 2 4 2 2 2 3 2 4 2" xfId="50104" xr:uid="{69487D1B-D9D2-4506-AE69-D3012C805714}"/>
    <cellStyle name="Currency 2 4 2 2 2 3 2 5" xfId="34694" xr:uid="{5C8BA682-C37B-4EA8-BAE5-C248E2D1F6FB}"/>
    <cellStyle name="Currency 2 4 2 2 2 3 3" xfId="5771" xr:uid="{249D55D8-295C-47A4-8140-FB84DF875955}"/>
    <cellStyle name="Currency 2 4 2 2 2 3 3 2" xfId="13582" xr:uid="{E6DB1A09-1FDC-4BF4-B4C1-4AF865FD3D74}"/>
    <cellStyle name="Currency 2 4 2 2 2 3 3 2 2" xfId="28993" xr:uid="{6EB72F39-26C1-47C6-AD8B-CAC1E0812024}"/>
    <cellStyle name="Currency 2 4 2 2 2 3 3 2 2 2" xfId="59817" xr:uid="{3A6F1517-727A-4CCC-A4A3-B3BE22D57991}"/>
    <cellStyle name="Currency 2 4 2 2 2 3 3 2 3" xfId="44407" xr:uid="{E6143A31-A860-4F2F-892B-E3D70388E0D1}"/>
    <cellStyle name="Currency 2 4 2 2 2 3 3 3" xfId="21184" xr:uid="{F08E50DB-6F6D-45E4-8BBC-4B851ACD392B}"/>
    <cellStyle name="Currency 2 4 2 2 2 3 3 3 2" xfId="52008" xr:uid="{BC8BA5B4-607C-4D9D-AD1C-C7819189F91C}"/>
    <cellStyle name="Currency 2 4 2 2 2 3 3 4" xfId="36598" xr:uid="{5CE1585D-8F48-4955-90A7-704CDECB2E88}"/>
    <cellStyle name="Currency 2 4 2 2 2 3 4" xfId="9779" xr:uid="{6E576E4A-6C12-4D5D-9085-1C7C2DCC7FA8}"/>
    <cellStyle name="Currency 2 4 2 2 2 3 4 2" xfId="25190" xr:uid="{17F83AB5-E372-42BE-BE40-4EE4BD3A638F}"/>
    <cellStyle name="Currency 2 4 2 2 2 3 4 2 2" xfId="56014" xr:uid="{8EA26CFD-31D7-4931-B65E-0A46D656DD82}"/>
    <cellStyle name="Currency 2 4 2 2 2 3 4 3" xfId="40604" xr:uid="{83917A41-2B10-47A3-B7A1-13E7CA4817A0}"/>
    <cellStyle name="Currency 2 4 2 2 2 3 5" xfId="17381" xr:uid="{4CCBE6B9-E929-4561-A38C-E6507AF890D5}"/>
    <cellStyle name="Currency 2 4 2 2 2 3 5 2" xfId="48205" xr:uid="{6D00DBFF-1C0D-4565-9539-30829C603D54}"/>
    <cellStyle name="Currency 2 4 2 2 2 3 6" xfId="32795" xr:uid="{6DF537E1-1A84-49DA-AD24-0E4160DCAC07}"/>
    <cellStyle name="Currency 2 4 2 2 2 4" xfId="2601" xr:uid="{BAC42FF3-3FAE-4FB2-80A3-91876086B43F}"/>
    <cellStyle name="Currency 2 4 2 2 2 4 2" xfId="6404" xr:uid="{58D5D9BC-A0BC-4565-A635-87516CDE06C6}"/>
    <cellStyle name="Currency 2 4 2 2 2 4 2 2" xfId="14215" xr:uid="{CC7B839A-F33F-42EA-8585-BDB84154AA11}"/>
    <cellStyle name="Currency 2 4 2 2 2 4 2 2 2" xfId="29626" xr:uid="{41F4D3E5-3453-4E07-BFAD-616D601509B0}"/>
    <cellStyle name="Currency 2 4 2 2 2 4 2 2 2 2" xfId="60450" xr:uid="{32A556AE-D232-44F2-ACD9-E27100BC37CB}"/>
    <cellStyle name="Currency 2 4 2 2 2 4 2 2 3" xfId="45040" xr:uid="{E8DEC82C-3AB1-4A44-8EEC-645F0812D4E4}"/>
    <cellStyle name="Currency 2 4 2 2 2 4 2 3" xfId="21817" xr:uid="{A03F4596-D5FB-4E1A-BA00-8E3A8A050970}"/>
    <cellStyle name="Currency 2 4 2 2 2 4 2 3 2" xfId="52641" xr:uid="{A9F91F9E-A31C-4B13-9F19-A95106B41CE0}"/>
    <cellStyle name="Currency 2 4 2 2 2 4 2 4" xfId="37231" xr:uid="{CF8625D5-CD8C-434D-A6CC-298D33559B70}"/>
    <cellStyle name="Currency 2 4 2 2 2 4 3" xfId="10412" xr:uid="{902D5BAA-FD0F-427B-8A21-8A33DFB25345}"/>
    <cellStyle name="Currency 2 4 2 2 2 4 3 2" xfId="25823" xr:uid="{1D02B630-5789-4D9D-8015-8BB646AD6929}"/>
    <cellStyle name="Currency 2 4 2 2 2 4 3 2 2" xfId="56647" xr:uid="{1CFAE9D8-BB88-4A0A-ACD2-6DCD7614B337}"/>
    <cellStyle name="Currency 2 4 2 2 2 4 3 3" xfId="41237" xr:uid="{4933FB2A-115E-4E11-A866-A7213D484E43}"/>
    <cellStyle name="Currency 2 4 2 2 2 4 4" xfId="18014" xr:uid="{548CB34A-DB77-4DBD-BD29-CEEB00CA6862}"/>
    <cellStyle name="Currency 2 4 2 2 2 4 4 2" xfId="48838" xr:uid="{423D5168-A8F7-47C6-A5F5-C9F6764DA2EC}"/>
    <cellStyle name="Currency 2 4 2 2 2 4 5" xfId="33428" xr:uid="{3253AF16-3E18-4FF3-9155-CB784A3FD99C}"/>
    <cellStyle name="Currency 2 4 2 2 2 5" xfId="4505" xr:uid="{651C79A8-FE50-40E4-9236-DB51863E5AF8}"/>
    <cellStyle name="Currency 2 4 2 2 2 5 2" xfId="12316" xr:uid="{E9F25068-A286-4CE6-AECA-9729A80C4FAC}"/>
    <cellStyle name="Currency 2 4 2 2 2 5 2 2" xfId="27727" xr:uid="{07E023A2-53E7-407B-9F65-54B66942AA39}"/>
    <cellStyle name="Currency 2 4 2 2 2 5 2 2 2" xfId="58551" xr:uid="{3181210D-DC09-4EE1-AD5E-FD632407E6C5}"/>
    <cellStyle name="Currency 2 4 2 2 2 5 2 3" xfId="43141" xr:uid="{B99E3B77-BD45-4FA4-8F90-334FEF3EB590}"/>
    <cellStyle name="Currency 2 4 2 2 2 5 3" xfId="19918" xr:uid="{F30C4759-AD7C-40E0-A0A5-6076E0C353A3}"/>
    <cellStyle name="Currency 2 4 2 2 2 5 3 2" xfId="50742" xr:uid="{FE5C5D52-D512-436B-9E32-7F5D740AF7CF}"/>
    <cellStyle name="Currency 2 4 2 2 2 5 4" xfId="35332" xr:uid="{60115E57-3420-4734-8419-E8599C1EE333}"/>
    <cellStyle name="Currency 2 4 2 2 2 6" xfId="8513" xr:uid="{6E312491-7864-4539-8819-FB9DE7B71E57}"/>
    <cellStyle name="Currency 2 4 2 2 2 6 2" xfId="23924" xr:uid="{28179E84-DA83-4609-A934-9D35232D307E}"/>
    <cellStyle name="Currency 2 4 2 2 2 6 2 2" xfId="54748" xr:uid="{50DA5894-CBD9-4116-A31B-68A38B7D5C76}"/>
    <cellStyle name="Currency 2 4 2 2 2 6 3" xfId="39338" xr:uid="{921394D3-C0AE-499B-8812-1DE5E021544D}"/>
    <cellStyle name="Currency 2 4 2 2 2 7" xfId="16115" xr:uid="{52A2128D-8D7F-45A9-A583-75362E0D0DE8}"/>
    <cellStyle name="Currency 2 4 2 2 2 7 2" xfId="46939" xr:uid="{B4C3627E-B651-4697-895C-BF5366BFCCBF}"/>
    <cellStyle name="Currency 2 4 2 2 2 8" xfId="31529" xr:uid="{CD5F11FD-7FD1-497F-8B72-39208BE013C9}"/>
    <cellStyle name="Currency 2 4 2 2 3" xfId="493" xr:uid="{A62369AD-1E4A-46CD-97AA-62C1C06A45A1}"/>
    <cellStyle name="Currency 2 4 2 2 3 2" xfId="1126" xr:uid="{FC021E08-2E9F-4760-96A9-876EA03FC504}"/>
    <cellStyle name="Currency 2 4 2 2 3 2 2" xfId="3025" xr:uid="{9B1E067B-ECF9-409F-B6B4-C5EEE77793D0}"/>
    <cellStyle name="Currency 2 4 2 2 3 2 2 2" xfId="6828" xr:uid="{460A2750-E879-4554-A212-74AFB022EF51}"/>
    <cellStyle name="Currency 2 4 2 2 3 2 2 2 2" xfId="14639" xr:uid="{29F97E65-B325-41A2-9660-9248D6F08D8B}"/>
    <cellStyle name="Currency 2 4 2 2 3 2 2 2 2 2" xfId="30050" xr:uid="{DE4B9C82-B4D5-4E1D-B494-1AD25B6E9A51}"/>
    <cellStyle name="Currency 2 4 2 2 3 2 2 2 2 2 2" xfId="60874" xr:uid="{65FABE94-7C65-4D36-9813-E45B477A5BAD}"/>
    <cellStyle name="Currency 2 4 2 2 3 2 2 2 2 3" xfId="45464" xr:uid="{88AB33EF-03EB-4A47-B4E5-506EB3C8F257}"/>
    <cellStyle name="Currency 2 4 2 2 3 2 2 2 3" xfId="22241" xr:uid="{2DF6C0BB-FFD7-439E-9FA9-63F9874C7E0C}"/>
    <cellStyle name="Currency 2 4 2 2 3 2 2 2 3 2" xfId="53065" xr:uid="{AB82086F-B7D9-4AC4-9AE5-4B80C4FDD715}"/>
    <cellStyle name="Currency 2 4 2 2 3 2 2 2 4" xfId="37655" xr:uid="{A68A16C8-9363-4E74-86A2-EF3EDE09B091}"/>
    <cellStyle name="Currency 2 4 2 2 3 2 2 3" xfId="10836" xr:uid="{CEE9056C-CDE5-4646-9A77-2B315DE69692}"/>
    <cellStyle name="Currency 2 4 2 2 3 2 2 3 2" xfId="26247" xr:uid="{CB780D93-491F-4283-8A1A-9B87B7937834}"/>
    <cellStyle name="Currency 2 4 2 2 3 2 2 3 2 2" xfId="57071" xr:uid="{9D460D69-0065-4937-A503-78E0DD559E0A}"/>
    <cellStyle name="Currency 2 4 2 2 3 2 2 3 3" xfId="41661" xr:uid="{2ACDE04B-BDB4-46E9-8F22-E5AF5C1939C1}"/>
    <cellStyle name="Currency 2 4 2 2 3 2 2 4" xfId="18438" xr:uid="{AB7E2C6F-4B66-49DF-8C55-BE3379B59146}"/>
    <cellStyle name="Currency 2 4 2 2 3 2 2 4 2" xfId="49262" xr:uid="{E64F1640-228F-41C4-B6D2-BA4345E484DA}"/>
    <cellStyle name="Currency 2 4 2 2 3 2 2 5" xfId="33852" xr:uid="{3394733E-91C8-4A75-8F44-FAA2B6E8565B}"/>
    <cellStyle name="Currency 2 4 2 2 3 2 3" xfId="4929" xr:uid="{81C554D8-D1B6-4058-8D5F-7C771EE98541}"/>
    <cellStyle name="Currency 2 4 2 2 3 2 3 2" xfId="12740" xr:uid="{C135E34F-9E71-4815-A707-1A3B11165125}"/>
    <cellStyle name="Currency 2 4 2 2 3 2 3 2 2" xfId="28151" xr:uid="{6F9B76A3-FDA3-4B27-95A7-C269AEF3E9E6}"/>
    <cellStyle name="Currency 2 4 2 2 3 2 3 2 2 2" xfId="58975" xr:uid="{2A621D11-72D9-4A33-92E5-7F647D3E6F04}"/>
    <cellStyle name="Currency 2 4 2 2 3 2 3 2 3" xfId="43565" xr:uid="{08A40AB0-36AF-4EE8-A11B-0E59E7856147}"/>
    <cellStyle name="Currency 2 4 2 2 3 2 3 3" xfId="20342" xr:uid="{CB187B37-06AE-47B6-A03D-E1EEAED451F0}"/>
    <cellStyle name="Currency 2 4 2 2 3 2 3 3 2" xfId="51166" xr:uid="{237FCF86-B52D-46CE-9A50-BFC2D140EEAB}"/>
    <cellStyle name="Currency 2 4 2 2 3 2 3 4" xfId="35756" xr:uid="{EE358444-41D2-4E8B-937B-F3D17BED0415}"/>
    <cellStyle name="Currency 2 4 2 2 3 2 4" xfId="8937" xr:uid="{843DB268-D50A-4262-81D0-ADDC67D95440}"/>
    <cellStyle name="Currency 2 4 2 2 3 2 4 2" xfId="24348" xr:uid="{244191C0-58B9-4981-B42D-D6AF566F9B45}"/>
    <cellStyle name="Currency 2 4 2 2 3 2 4 2 2" xfId="55172" xr:uid="{570C94F0-A5AC-44AE-809B-65E955FADA2B}"/>
    <cellStyle name="Currency 2 4 2 2 3 2 4 3" xfId="39762" xr:uid="{292F0367-02CF-432B-B4B5-4CAB12642EE6}"/>
    <cellStyle name="Currency 2 4 2 2 3 2 5" xfId="16539" xr:uid="{57E40768-D990-4C06-B2C3-801EBDE46C56}"/>
    <cellStyle name="Currency 2 4 2 2 3 2 5 2" xfId="47363" xr:uid="{80289AD9-1FA8-4EE5-8CF1-AA4C8646FEC8}"/>
    <cellStyle name="Currency 2 4 2 2 3 2 6" xfId="31953" xr:uid="{0DDEEA03-7619-453D-B992-85268F97FAF5}"/>
    <cellStyle name="Currency 2 4 2 2 3 3" xfId="1759" xr:uid="{2BF5C9C5-AC95-4530-84FB-22AC3337C77B}"/>
    <cellStyle name="Currency 2 4 2 2 3 3 2" xfId="3658" xr:uid="{D7EB30FF-497D-4868-8CD8-3D453CED529E}"/>
    <cellStyle name="Currency 2 4 2 2 3 3 2 2" xfId="7461" xr:uid="{79788084-0A2E-4A73-8546-05C844362F3E}"/>
    <cellStyle name="Currency 2 4 2 2 3 3 2 2 2" xfId="15272" xr:uid="{6BEEAA0B-B66F-46A3-8C3A-589DCA59E8EE}"/>
    <cellStyle name="Currency 2 4 2 2 3 3 2 2 2 2" xfId="30683" xr:uid="{EE020C89-0DC4-46CF-83B4-5CC5845620CE}"/>
    <cellStyle name="Currency 2 4 2 2 3 3 2 2 2 2 2" xfId="61507" xr:uid="{BC791801-42C8-4430-B3D5-A0739B5AD1E9}"/>
    <cellStyle name="Currency 2 4 2 2 3 3 2 2 2 3" xfId="46097" xr:uid="{DC92E27E-CF1E-4699-9F99-9C89C4BCC0B5}"/>
    <cellStyle name="Currency 2 4 2 2 3 3 2 2 3" xfId="22874" xr:uid="{D40C7BD4-FD19-4F3E-8569-A7F190FE14DE}"/>
    <cellStyle name="Currency 2 4 2 2 3 3 2 2 3 2" xfId="53698" xr:uid="{8F994ABE-A7B0-48F9-8469-815D36C9EB02}"/>
    <cellStyle name="Currency 2 4 2 2 3 3 2 2 4" xfId="38288" xr:uid="{381E4A06-A18A-45EA-B9AC-CB39EF68D9F7}"/>
    <cellStyle name="Currency 2 4 2 2 3 3 2 3" xfId="11469" xr:uid="{A1FC33CB-89FF-496C-8D93-DC2B474D9F97}"/>
    <cellStyle name="Currency 2 4 2 2 3 3 2 3 2" xfId="26880" xr:uid="{E54C6593-0B09-410A-A3BD-8D30F3FE0CFF}"/>
    <cellStyle name="Currency 2 4 2 2 3 3 2 3 2 2" xfId="57704" xr:uid="{C79DAFEC-82AE-4D8E-9F14-D8356A559AA7}"/>
    <cellStyle name="Currency 2 4 2 2 3 3 2 3 3" xfId="42294" xr:uid="{06A21772-1A33-4444-AB21-87EC8C7E8E9B}"/>
    <cellStyle name="Currency 2 4 2 2 3 3 2 4" xfId="19071" xr:uid="{FD8AFC86-584D-47A1-A816-E46C4037F886}"/>
    <cellStyle name="Currency 2 4 2 2 3 3 2 4 2" xfId="49895" xr:uid="{7363A2E7-EE05-43F6-B8A8-ABF08DB6E59A}"/>
    <cellStyle name="Currency 2 4 2 2 3 3 2 5" xfId="34485" xr:uid="{43098C22-3021-4092-B729-ABC9A98D073E}"/>
    <cellStyle name="Currency 2 4 2 2 3 3 3" xfId="5562" xr:uid="{730E46BC-4014-43AE-B48F-C2FC2E299F5E}"/>
    <cellStyle name="Currency 2 4 2 2 3 3 3 2" xfId="13373" xr:uid="{D71BD718-CA0E-4770-BAF9-8103D2CC4BC6}"/>
    <cellStyle name="Currency 2 4 2 2 3 3 3 2 2" xfId="28784" xr:uid="{4A3C77F2-929C-44D9-8ECE-EE5EDEC7D9A2}"/>
    <cellStyle name="Currency 2 4 2 2 3 3 3 2 2 2" xfId="59608" xr:uid="{5EFD0391-DC0F-4B50-80A5-55E64D348EF6}"/>
    <cellStyle name="Currency 2 4 2 2 3 3 3 2 3" xfId="44198" xr:uid="{19130E95-B2B9-4AC1-AE74-9A9348EB7008}"/>
    <cellStyle name="Currency 2 4 2 2 3 3 3 3" xfId="20975" xr:uid="{2CE65CCB-77F8-45B8-A857-B324AE66E2C2}"/>
    <cellStyle name="Currency 2 4 2 2 3 3 3 3 2" xfId="51799" xr:uid="{A23D0B63-1848-4A31-90A7-0E4A5B250C38}"/>
    <cellStyle name="Currency 2 4 2 2 3 3 3 4" xfId="36389" xr:uid="{EE43ECC9-AA00-4FC6-9158-8F30FDC4821C}"/>
    <cellStyle name="Currency 2 4 2 2 3 3 4" xfId="9570" xr:uid="{96983FF9-3A49-45D2-9D80-868440515D3B}"/>
    <cellStyle name="Currency 2 4 2 2 3 3 4 2" xfId="24981" xr:uid="{06CFCF8C-CF31-48C7-A61F-CFBE641CAD9C}"/>
    <cellStyle name="Currency 2 4 2 2 3 3 4 2 2" xfId="55805" xr:uid="{11A5B09C-118E-4382-B5A4-EDB67F1B0ED3}"/>
    <cellStyle name="Currency 2 4 2 2 3 3 4 3" xfId="40395" xr:uid="{E63042A7-7B97-458C-8E95-95251F88985D}"/>
    <cellStyle name="Currency 2 4 2 2 3 3 5" xfId="17172" xr:uid="{2EB739A3-556E-4D01-9225-57EB7DC3C181}"/>
    <cellStyle name="Currency 2 4 2 2 3 3 5 2" xfId="47996" xr:uid="{7F69C709-8FB6-4298-B0FC-9F2C6B557905}"/>
    <cellStyle name="Currency 2 4 2 2 3 3 6" xfId="32586" xr:uid="{2D179E80-2DED-4549-B3DB-0A55F43D8B53}"/>
    <cellStyle name="Currency 2 4 2 2 3 4" xfId="2392" xr:uid="{020D70B1-8942-4340-9A27-FF7B5D091248}"/>
    <cellStyle name="Currency 2 4 2 2 3 4 2" xfId="6195" xr:uid="{321F6ABE-40C1-4E05-8695-04E9FB156E12}"/>
    <cellStyle name="Currency 2 4 2 2 3 4 2 2" xfId="14006" xr:uid="{A327633F-404C-4947-9BD5-8352D8F3FC73}"/>
    <cellStyle name="Currency 2 4 2 2 3 4 2 2 2" xfId="29417" xr:uid="{E8EA973B-BCF7-4FC6-9BA0-FF5FA205283E}"/>
    <cellStyle name="Currency 2 4 2 2 3 4 2 2 2 2" xfId="60241" xr:uid="{3B9F20EE-DD1C-4E48-ADF6-D46B1F1A3BD4}"/>
    <cellStyle name="Currency 2 4 2 2 3 4 2 2 3" xfId="44831" xr:uid="{D7985706-5B64-42B4-970C-BB788FDA3CAB}"/>
    <cellStyle name="Currency 2 4 2 2 3 4 2 3" xfId="21608" xr:uid="{A7206843-43FB-40F0-8C2F-665210A06A67}"/>
    <cellStyle name="Currency 2 4 2 2 3 4 2 3 2" xfId="52432" xr:uid="{8BAFE489-B504-4255-B163-571EADED1577}"/>
    <cellStyle name="Currency 2 4 2 2 3 4 2 4" xfId="37022" xr:uid="{CDE60D71-F49D-4BEC-B953-7B26265CBB4F}"/>
    <cellStyle name="Currency 2 4 2 2 3 4 3" xfId="10203" xr:uid="{18438C69-DA36-4325-900A-9D75EB652349}"/>
    <cellStyle name="Currency 2 4 2 2 3 4 3 2" xfId="25614" xr:uid="{94908DDD-3042-42EF-ADD7-ECAD02876A17}"/>
    <cellStyle name="Currency 2 4 2 2 3 4 3 2 2" xfId="56438" xr:uid="{26426F64-B004-4F93-A7E2-D6F788E03042}"/>
    <cellStyle name="Currency 2 4 2 2 3 4 3 3" xfId="41028" xr:uid="{5C9BD1E9-3331-4BB9-A3A8-F0BC226CA34E}"/>
    <cellStyle name="Currency 2 4 2 2 3 4 4" xfId="17805" xr:uid="{E0E28ED4-D177-4665-88D3-C2B96B307C58}"/>
    <cellStyle name="Currency 2 4 2 2 3 4 4 2" xfId="48629" xr:uid="{B6560CD7-6918-41F7-8A96-2DA07D6ADC4E}"/>
    <cellStyle name="Currency 2 4 2 2 3 4 5" xfId="33219" xr:uid="{B216A93E-F4B8-46F0-B659-EE624401513D}"/>
    <cellStyle name="Currency 2 4 2 2 3 5" xfId="4296" xr:uid="{C49B3918-5C4D-478F-A4F8-C893B00D09CB}"/>
    <cellStyle name="Currency 2 4 2 2 3 5 2" xfId="12107" xr:uid="{FBB22D42-7B94-4A7D-9330-E332A3BA02C1}"/>
    <cellStyle name="Currency 2 4 2 2 3 5 2 2" xfId="27518" xr:uid="{7DBE63AC-99A9-46A6-8800-07B45ABC136D}"/>
    <cellStyle name="Currency 2 4 2 2 3 5 2 2 2" xfId="58342" xr:uid="{DF87C49B-989F-4A32-B5C9-47B898DE4AC3}"/>
    <cellStyle name="Currency 2 4 2 2 3 5 2 3" xfId="42932" xr:uid="{568581A3-0200-4027-9C99-91CBD9209B97}"/>
    <cellStyle name="Currency 2 4 2 2 3 5 3" xfId="19709" xr:uid="{1D46F6F9-5FB0-4393-9078-844CC7ACD3AE}"/>
    <cellStyle name="Currency 2 4 2 2 3 5 3 2" xfId="50533" xr:uid="{118FABAF-64A2-4F16-A72D-36C0AA8F455B}"/>
    <cellStyle name="Currency 2 4 2 2 3 5 4" xfId="35123" xr:uid="{403E9628-7AA9-4C8B-8049-3FFB48F76578}"/>
    <cellStyle name="Currency 2 4 2 2 3 6" xfId="8304" xr:uid="{58C4BDC1-31DC-4A14-B4AD-CA9B2D91C532}"/>
    <cellStyle name="Currency 2 4 2 2 3 6 2" xfId="23715" xr:uid="{EEEF5D61-38E3-4ADC-9D13-C2E99197A45C}"/>
    <cellStyle name="Currency 2 4 2 2 3 6 2 2" xfId="54539" xr:uid="{EB7EED0D-E81C-4364-9342-5A6704170FA3}"/>
    <cellStyle name="Currency 2 4 2 2 3 6 3" xfId="39129" xr:uid="{A9FA9C4F-A03B-48D4-9234-724A64CB80EC}"/>
    <cellStyle name="Currency 2 4 2 2 3 7" xfId="15906" xr:uid="{2E5A362D-0CE4-4959-BC4C-BF745C1F8BD3}"/>
    <cellStyle name="Currency 2 4 2 2 3 7 2" xfId="46730" xr:uid="{CB946126-489B-427A-95CF-0793B2BB6F84}"/>
    <cellStyle name="Currency 2 4 2 2 3 8" xfId="31320" xr:uid="{1B5DB543-1B61-431D-AF4D-51797D5BAE5C}"/>
    <cellStyle name="Currency 2 4 2 2 4" xfId="913" xr:uid="{53ADD92D-7B59-49B1-BCF7-7AC7D17A1DE5}"/>
    <cellStyle name="Currency 2 4 2 2 4 2" xfId="2812" xr:uid="{A7223D3C-F358-4E34-8A20-C399684485DB}"/>
    <cellStyle name="Currency 2 4 2 2 4 2 2" xfId="6615" xr:uid="{B4A1EA92-94D9-475B-BAFE-B26B3A9FBBD2}"/>
    <cellStyle name="Currency 2 4 2 2 4 2 2 2" xfId="14426" xr:uid="{952C44EC-26D4-40D2-9AAD-6BD85ED49492}"/>
    <cellStyle name="Currency 2 4 2 2 4 2 2 2 2" xfId="29837" xr:uid="{9D2D7C0D-E959-4E25-8A65-A9A2DDFF4F99}"/>
    <cellStyle name="Currency 2 4 2 2 4 2 2 2 2 2" xfId="60661" xr:uid="{A3E64351-9782-4004-8283-79F580A77DF3}"/>
    <cellStyle name="Currency 2 4 2 2 4 2 2 2 3" xfId="45251" xr:uid="{E4F707A5-C1FF-4F4D-B4F8-13B83C1319CE}"/>
    <cellStyle name="Currency 2 4 2 2 4 2 2 3" xfId="22028" xr:uid="{910CA56F-8625-44BE-9C2A-CB4AC3B7A9CB}"/>
    <cellStyle name="Currency 2 4 2 2 4 2 2 3 2" xfId="52852" xr:uid="{48B9A612-ECA3-46BF-8EF8-F1C27C27A7DF}"/>
    <cellStyle name="Currency 2 4 2 2 4 2 2 4" xfId="37442" xr:uid="{4A2907D5-A407-4976-8B84-66A2629EECB3}"/>
    <cellStyle name="Currency 2 4 2 2 4 2 3" xfId="10623" xr:uid="{24C0AE62-8BAE-4D41-941C-A9DD7B051452}"/>
    <cellStyle name="Currency 2 4 2 2 4 2 3 2" xfId="26034" xr:uid="{853FF8AA-6D6C-4206-A5D1-2219E20B2626}"/>
    <cellStyle name="Currency 2 4 2 2 4 2 3 2 2" xfId="56858" xr:uid="{0AE92748-126E-400D-B69A-0D42DAE4251C}"/>
    <cellStyle name="Currency 2 4 2 2 4 2 3 3" xfId="41448" xr:uid="{EB430964-5156-493B-B010-A93B8548C6B5}"/>
    <cellStyle name="Currency 2 4 2 2 4 2 4" xfId="18225" xr:uid="{FAF05A04-ED8F-4E42-ACB2-AC8C96F35064}"/>
    <cellStyle name="Currency 2 4 2 2 4 2 4 2" xfId="49049" xr:uid="{C52F8453-CBA4-4D9F-943E-D764110D4A25}"/>
    <cellStyle name="Currency 2 4 2 2 4 2 5" xfId="33639" xr:uid="{E7913DDE-AA9D-453F-A626-535054E3DD7E}"/>
    <cellStyle name="Currency 2 4 2 2 4 3" xfId="4716" xr:uid="{C1CC6ACD-B639-4E14-BFC5-5F359A777664}"/>
    <cellStyle name="Currency 2 4 2 2 4 3 2" xfId="12527" xr:uid="{FEE7F12C-6857-41D3-ADAB-77CFE90DF9EE}"/>
    <cellStyle name="Currency 2 4 2 2 4 3 2 2" xfId="27938" xr:uid="{5E91AF08-7D1F-4944-BBFA-0D8C1362B3AB}"/>
    <cellStyle name="Currency 2 4 2 2 4 3 2 2 2" xfId="58762" xr:uid="{09CCDD01-1D9B-4221-9915-54EA4809771D}"/>
    <cellStyle name="Currency 2 4 2 2 4 3 2 3" xfId="43352" xr:uid="{B856EABB-2B4C-4E72-8C65-4A3B651B6ED4}"/>
    <cellStyle name="Currency 2 4 2 2 4 3 3" xfId="20129" xr:uid="{C2CF813D-843B-4671-B8EB-02115FD7C29E}"/>
    <cellStyle name="Currency 2 4 2 2 4 3 3 2" xfId="50953" xr:uid="{66905963-631C-4814-AD08-5D90C3E62DFA}"/>
    <cellStyle name="Currency 2 4 2 2 4 3 4" xfId="35543" xr:uid="{2A90A01A-A3BD-42BB-8E52-30C2FDB4BF4A}"/>
    <cellStyle name="Currency 2 4 2 2 4 4" xfId="8724" xr:uid="{0D08245F-5213-43F2-AEDC-71824C53026F}"/>
    <cellStyle name="Currency 2 4 2 2 4 4 2" xfId="24135" xr:uid="{A0C99899-9F24-425C-830E-B8F88E4BAB32}"/>
    <cellStyle name="Currency 2 4 2 2 4 4 2 2" xfId="54959" xr:uid="{06813D0C-CF8F-4006-9B50-0B06F96663A3}"/>
    <cellStyle name="Currency 2 4 2 2 4 4 3" xfId="39549" xr:uid="{3741F8FA-DDC8-4A4B-9546-981DDBDC0DF6}"/>
    <cellStyle name="Currency 2 4 2 2 4 5" xfId="16326" xr:uid="{31B8D19A-CFF6-41E8-BC35-01BBEB1968D2}"/>
    <cellStyle name="Currency 2 4 2 2 4 5 2" xfId="47150" xr:uid="{ED2E80A6-09E2-4F10-BAEE-5E1FE2EF27C8}"/>
    <cellStyle name="Currency 2 4 2 2 4 6" xfId="31740" xr:uid="{F277F100-9A63-4B9A-A8BA-C3D6B1FE3F9F}"/>
    <cellStyle name="Currency 2 4 2 2 5" xfId="1546" xr:uid="{31887629-84D1-4069-868B-AA5A0748A35A}"/>
    <cellStyle name="Currency 2 4 2 2 5 2" xfId="3445" xr:uid="{C7F0C871-4452-426F-81C3-B2F738D33AEE}"/>
    <cellStyle name="Currency 2 4 2 2 5 2 2" xfId="7248" xr:uid="{89260037-0304-4768-AD38-AF15599D6A81}"/>
    <cellStyle name="Currency 2 4 2 2 5 2 2 2" xfId="15059" xr:uid="{4C306CF8-32F5-4719-B6A4-35538FC784E6}"/>
    <cellStyle name="Currency 2 4 2 2 5 2 2 2 2" xfId="30470" xr:uid="{720CB08E-1E45-4D95-9586-3C8490D0A0BD}"/>
    <cellStyle name="Currency 2 4 2 2 5 2 2 2 2 2" xfId="61294" xr:uid="{E8C8BB2A-9DC7-4AEC-B889-0071397168D6}"/>
    <cellStyle name="Currency 2 4 2 2 5 2 2 2 3" xfId="45884" xr:uid="{164F364D-8E5F-4B42-B2F1-A7A2F7756A9A}"/>
    <cellStyle name="Currency 2 4 2 2 5 2 2 3" xfId="22661" xr:uid="{46DAD834-09BB-4BAD-BBFB-A02909337346}"/>
    <cellStyle name="Currency 2 4 2 2 5 2 2 3 2" xfId="53485" xr:uid="{26E2569D-BD61-49C9-A289-36C99BAEB08D}"/>
    <cellStyle name="Currency 2 4 2 2 5 2 2 4" xfId="38075" xr:uid="{6972BD6A-E379-4830-9E49-BDFFE612E35D}"/>
    <cellStyle name="Currency 2 4 2 2 5 2 3" xfId="11256" xr:uid="{387F19EB-F5E2-49CA-8B35-7AAE7280B833}"/>
    <cellStyle name="Currency 2 4 2 2 5 2 3 2" xfId="26667" xr:uid="{F9B72B18-AF2B-41C5-80F4-5D45E835E4CD}"/>
    <cellStyle name="Currency 2 4 2 2 5 2 3 2 2" xfId="57491" xr:uid="{08642CD8-B9D4-40C0-BD2C-354668505364}"/>
    <cellStyle name="Currency 2 4 2 2 5 2 3 3" xfId="42081" xr:uid="{83B004CC-5244-4EBA-9898-9CE86E4863E5}"/>
    <cellStyle name="Currency 2 4 2 2 5 2 4" xfId="18858" xr:uid="{9D232033-8947-4326-BFB7-996A5E6667ED}"/>
    <cellStyle name="Currency 2 4 2 2 5 2 4 2" xfId="49682" xr:uid="{02F906FE-7B5C-490D-896C-32EB49F7414F}"/>
    <cellStyle name="Currency 2 4 2 2 5 2 5" xfId="34272" xr:uid="{813749D8-9588-45A9-A61E-DD1D06411DE4}"/>
    <cellStyle name="Currency 2 4 2 2 5 3" xfId="5349" xr:uid="{2111BF03-4C9D-4EB2-BA7A-825EDEC07011}"/>
    <cellStyle name="Currency 2 4 2 2 5 3 2" xfId="13160" xr:uid="{123559FC-1A32-4AE2-B8B7-74C38799034F}"/>
    <cellStyle name="Currency 2 4 2 2 5 3 2 2" xfId="28571" xr:uid="{B49EF2D2-7986-4143-AD47-137D545916EA}"/>
    <cellStyle name="Currency 2 4 2 2 5 3 2 2 2" xfId="59395" xr:uid="{56A45D4C-4F83-4744-BA36-6BBD6CA68CC2}"/>
    <cellStyle name="Currency 2 4 2 2 5 3 2 3" xfId="43985" xr:uid="{1339A47D-F1A7-49C7-B48D-5E1AD26735A5}"/>
    <cellStyle name="Currency 2 4 2 2 5 3 3" xfId="20762" xr:uid="{F1E3EE28-A647-438B-AABA-3DB24B096A6E}"/>
    <cellStyle name="Currency 2 4 2 2 5 3 3 2" xfId="51586" xr:uid="{4663E9D3-379C-4507-AD6C-F2D6D6154CDB}"/>
    <cellStyle name="Currency 2 4 2 2 5 3 4" xfId="36176" xr:uid="{2E1378F4-7279-4DFD-84D0-6E0D8CC6FEDC}"/>
    <cellStyle name="Currency 2 4 2 2 5 4" xfId="9357" xr:uid="{9763AE1C-75D0-49EC-A1B0-B0F9F264EF30}"/>
    <cellStyle name="Currency 2 4 2 2 5 4 2" xfId="24768" xr:uid="{DA36499D-AECB-4D5B-952D-6F6C9BADA02D}"/>
    <cellStyle name="Currency 2 4 2 2 5 4 2 2" xfId="55592" xr:uid="{30A5D382-E0A2-439B-B8A2-0BD738FBCE56}"/>
    <cellStyle name="Currency 2 4 2 2 5 4 3" xfId="40182" xr:uid="{1AC36356-683C-43D8-97E8-6B1F54695325}"/>
    <cellStyle name="Currency 2 4 2 2 5 5" xfId="16959" xr:uid="{20602A25-0A02-465C-8179-225DA0F39C77}"/>
    <cellStyle name="Currency 2 4 2 2 5 5 2" xfId="47783" xr:uid="{FF966BE2-57FA-4BCA-9170-E13F17254E34}"/>
    <cellStyle name="Currency 2 4 2 2 5 6" xfId="32373" xr:uid="{03B8E40C-5F9E-475E-B5A7-0FAF1030C8B1}"/>
    <cellStyle name="Currency 2 4 2 2 6" xfId="2179" xr:uid="{0F783162-3453-42D1-9619-D52F0302197B}"/>
    <cellStyle name="Currency 2 4 2 2 6 2" xfId="5982" xr:uid="{411C77E3-020D-447A-B2F5-F8E4D9784027}"/>
    <cellStyle name="Currency 2 4 2 2 6 2 2" xfId="13793" xr:uid="{63C30096-1B9C-45AA-A2C7-A3D61343508C}"/>
    <cellStyle name="Currency 2 4 2 2 6 2 2 2" xfId="29204" xr:uid="{CE23270B-C140-4EC4-965E-DD037F74DEB5}"/>
    <cellStyle name="Currency 2 4 2 2 6 2 2 2 2" xfId="60028" xr:uid="{E9FDFE4D-F025-494F-8547-932F29BE3A7E}"/>
    <cellStyle name="Currency 2 4 2 2 6 2 2 3" xfId="44618" xr:uid="{7CDEADEF-199F-4A12-9228-BC5B8BB04D85}"/>
    <cellStyle name="Currency 2 4 2 2 6 2 3" xfId="21395" xr:uid="{729C5506-2963-4D00-8DED-14A27DDF6D2B}"/>
    <cellStyle name="Currency 2 4 2 2 6 2 3 2" xfId="52219" xr:uid="{9F167053-927B-470C-9E29-38054FDF120B}"/>
    <cellStyle name="Currency 2 4 2 2 6 2 4" xfId="36809" xr:uid="{9716717E-87F5-4527-89C7-EAF8ED06E73B}"/>
    <cellStyle name="Currency 2 4 2 2 6 3" xfId="9990" xr:uid="{15D47449-8E9E-4FD7-9638-4D742A6D5535}"/>
    <cellStyle name="Currency 2 4 2 2 6 3 2" xfId="25401" xr:uid="{716BAF49-34D1-4452-A5FB-E63C68B7E6AF}"/>
    <cellStyle name="Currency 2 4 2 2 6 3 2 2" xfId="56225" xr:uid="{B17D6E59-2AFD-416A-8FA0-5F6699DA3FDD}"/>
    <cellStyle name="Currency 2 4 2 2 6 3 3" xfId="40815" xr:uid="{1C3DCB93-FE01-40CF-B337-F881C813B56F}"/>
    <cellStyle name="Currency 2 4 2 2 6 4" xfId="17592" xr:uid="{AD808E1C-8C61-4017-B991-787F65B1D96A}"/>
    <cellStyle name="Currency 2 4 2 2 6 4 2" xfId="48416" xr:uid="{5FB8D662-167F-473E-BA00-7A071AC670D1}"/>
    <cellStyle name="Currency 2 4 2 2 6 5" xfId="33006" xr:uid="{1D7572DF-96D3-4592-8D2D-975945BEE220}"/>
    <cellStyle name="Currency 2 4 2 2 7" xfId="4083" xr:uid="{49A959F0-634D-4730-8E43-98D8237E7488}"/>
    <cellStyle name="Currency 2 4 2 2 7 2" xfId="11894" xr:uid="{0353FCF9-C8D2-4B44-9DB9-FCADF2CE255C}"/>
    <cellStyle name="Currency 2 4 2 2 7 2 2" xfId="27305" xr:uid="{67A00755-3DCF-4D58-B949-59D59E920BA7}"/>
    <cellStyle name="Currency 2 4 2 2 7 2 2 2" xfId="58129" xr:uid="{25FDACC3-8A77-4966-91A1-972EDD77D8AE}"/>
    <cellStyle name="Currency 2 4 2 2 7 2 3" xfId="42719" xr:uid="{67AD2480-36C9-4D67-963C-BF400EF81E5F}"/>
    <cellStyle name="Currency 2 4 2 2 7 3" xfId="19496" xr:uid="{C33825FE-57E3-43CD-AAD6-E6EF3F74BA23}"/>
    <cellStyle name="Currency 2 4 2 2 7 3 2" xfId="50320" xr:uid="{06CB6B49-CC32-4A8E-934B-E31FA55A390F}"/>
    <cellStyle name="Currency 2 4 2 2 7 4" xfId="34910" xr:uid="{C9010755-63BB-416F-988B-CA68459E8080}"/>
    <cellStyle name="Currency 2 4 2 2 8" xfId="8091" xr:uid="{7AFB6E9C-DDFB-4F54-8C3F-9BB97F3AFFDE}"/>
    <cellStyle name="Currency 2 4 2 2 8 2" xfId="23502" xr:uid="{4F36D538-1B67-4635-AFCD-63388BD76828}"/>
    <cellStyle name="Currency 2 4 2 2 8 2 2" xfId="54326" xr:uid="{BDE376A5-67EC-4A7F-A137-FDF24612B7D4}"/>
    <cellStyle name="Currency 2 4 2 2 8 3" xfId="38916" xr:uid="{259C5D61-5FC1-49FC-B356-D7877BADC4B7}"/>
    <cellStyle name="Currency 2 4 2 2 9" xfId="7882" xr:uid="{CCBD6A52-170B-447F-BCE2-73E1B50BB692}"/>
    <cellStyle name="Currency 2 4 2 2 9 2" xfId="23293" xr:uid="{4F52258D-F6F2-4378-A569-45E1FDC5732F}"/>
    <cellStyle name="Currency 2 4 2 2 9 2 2" xfId="54117" xr:uid="{9941B214-421E-4C78-A685-662654E92FE4}"/>
    <cellStyle name="Currency 2 4 2 2 9 3" xfId="38707" xr:uid="{0C4795A8-B667-49D3-8B1C-3B71C5BF5439}"/>
    <cellStyle name="Currency 2 4 2 3" xfId="620" xr:uid="{8BEFB8E1-C653-4979-B964-C6F182F4BAD7}"/>
    <cellStyle name="Currency 2 4 2 3 2" xfId="1253" xr:uid="{1DABB3E4-1C9D-4576-A01D-0737D6284DC7}"/>
    <cellStyle name="Currency 2 4 2 3 2 2" xfId="3152" xr:uid="{851E6F59-8B98-4876-BC84-AA9E9E75BFC4}"/>
    <cellStyle name="Currency 2 4 2 3 2 2 2" xfId="6955" xr:uid="{3CCEF1F6-7B65-4E80-9714-9722D991D102}"/>
    <cellStyle name="Currency 2 4 2 3 2 2 2 2" xfId="14766" xr:uid="{4C767911-4488-496B-8C1D-5AE72E5FC524}"/>
    <cellStyle name="Currency 2 4 2 3 2 2 2 2 2" xfId="30177" xr:uid="{9FAE7550-CC6C-4C6B-B982-D667546E078C}"/>
    <cellStyle name="Currency 2 4 2 3 2 2 2 2 2 2" xfId="61001" xr:uid="{DE1A24D4-45D6-4D01-8F60-31DC9865DF3A}"/>
    <cellStyle name="Currency 2 4 2 3 2 2 2 2 3" xfId="45591" xr:uid="{97F747F2-28C0-4C50-ADF4-6253BCFA27AA}"/>
    <cellStyle name="Currency 2 4 2 3 2 2 2 3" xfId="22368" xr:uid="{3CCD8A7E-6C60-408D-AA2B-2B714AE2C98C}"/>
    <cellStyle name="Currency 2 4 2 3 2 2 2 3 2" xfId="53192" xr:uid="{3886BF53-0BBE-401A-B4B3-BA7FEB72C193}"/>
    <cellStyle name="Currency 2 4 2 3 2 2 2 4" xfId="37782" xr:uid="{5617CD0F-7A45-429C-89A2-BDBF93B6CF92}"/>
    <cellStyle name="Currency 2 4 2 3 2 2 3" xfId="10963" xr:uid="{BE96A09F-4B64-4607-91DD-6AA9236ED485}"/>
    <cellStyle name="Currency 2 4 2 3 2 2 3 2" xfId="26374" xr:uid="{25BB966A-1DA8-4D39-81A2-31406C947577}"/>
    <cellStyle name="Currency 2 4 2 3 2 2 3 2 2" xfId="57198" xr:uid="{68B18E65-C5F2-46B0-9E14-BEEB2FFCA876}"/>
    <cellStyle name="Currency 2 4 2 3 2 2 3 3" xfId="41788" xr:uid="{2D7E1FFE-8005-44E4-8DBD-422B11A6710E}"/>
    <cellStyle name="Currency 2 4 2 3 2 2 4" xfId="18565" xr:uid="{50291085-85F2-4E79-B919-A0715262CDB2}"/>
    <cellStyle name="Currency 2 4 2 3 2 2 4 2" xfId="49389" xr:uid="{A7D4B511-1CCE-4F8D-8D53-E774F0DF853B}"/>
    <cellStyle name="Currency 2 4 2 3 2 2 5" xfId="33979" xr:uid="{C7C860C6-3975-4B18-91ED-0CD6AA02A700}"/>
    <cellStyle name="Currency 2 4 2 3 2 3" xfId="5056" xr:uid="{305E7E53-CF3E-42C4-8CBD-4C08BC3FDED5}"/>
    <cellStyle name="Currency 2 4 2 3 2 3 2" xfId="12867" xr:uid="{E7B837AE-6275-4A96-B2D0-A6DDEE72B762}"/>
    <cellStyle name="Currency 2 4 2 3 2 3 2 2" xfId="28278" xr:uid="{54B14BE7-70D0-49D0-8B9B-4451F7C99518}"/>
    <cellStyle name="Currency 2 4 2 3 2 3 2 2 2" xfId="59102" xr:uid="{76AE7135-17CE-4FA9-82CC-6138CDB4BA25}"/>
    <cellStyle name="Currency 2 4 2 3 2 3 2 3" xfId="43692" xr:uid="{D28A3A9D-2ED0-48A5-8BF0-9AA312DF5802}"/>
    <cellStyle name="Currency 2 4 2 3 2 3 3" xfId="20469" xr:uid="{E8F3B41A-C8D1-4582-A6CA-1342A8323688}"/>
    <cellStyle name="Currency 2 4 2 3 2 3 3 2" xfId="51293" xr:uid="{64B4FFF4-1606-4C9F-B8E3-372A9C6CEEA5}"/>
    <cellStyle name="Currency 2 4 2 3 2 3 4" xfId="35883" xr:uid="{902F0A81-FC44-49F9-95D2-A5718FE7775F}"/>
    <cellStyle name="Currency 2 4 2 3 2 4" xfId="9064" xr:uid="{14A82EC2-8CA5-4DF5-B173-1858498A79D4}"/>
    <cellStyle name="Currency 2 4 2 3 2 4 2" xfId="24475" xr:uid="{A5B8C40E-83F5-436A-A597-D62D4EF75A6A}"/>
    <cellStyle name="Currency 2 4 2 3 2 4 2 2" xfId="55299" xr:uid="{12B02B13-960B-426B-A30D-84620CEED140}"/>
    <cellStyle name="Currency 2 4 2 3 2 4 3" xfId="39889" xr:uid="{2FED47A9-55EA-42EC-8DC5-C2030E560715}"/>
    <cellStyle name="Currency 2 4 2 3 2 5" xfId="16666" xr:uid="{296F1C75-5D16-48FE-A6D8-42B1325E66AE}"/>
    <cellStyle name="Currency 2 4 2 3 2 5 2" xfId="47490" xr:uid="{9A1FDFAF-3358-4926-83C5-D16D6803D8F3}"/>
    <cellStyle name="Currency 2 4 2 3 2 6" xfId="32080" xr:uid="{63F3C2A3-88E3-4EA0-A0A6-DF9E70041CBB}"/>
    <cellStyle name="Currency 2 4 2 3 3" xfId="1886" xr:uid="{4DB5CAFF-7F07-4CF4-BAC5-16374CC08D77}"/>
    <cellStyle name="Currency 2 4 2 3 3 2" xfId="3785" xr:uid="{5B42D0E4-ADDA-46A2-BA60-331B72D697D3}"/>
    <cellStyle name="Currency 2 4 2 3 3 2 2" xfId="7588" xr:uid="{B4CF6E54-C5BD-436A-B987-310C9FA9FCB3}"/>
    <cellStyle name="Currency 2 4 2 3 3 2 2 2" xfId="15399" xr:uid="{A2B4B8F1-DC05-4D3F-A2F2-DA397A2913E0}"/>
    <cellStyle name="Currency 2 4 2 3 3 2 2 2 2" xfId="30810" xr:uid="{3D1945C7-50D7-4A06-B17D-3E64595017BB}"/>
    <cellStyle name="Currency 2 4 2 3 3 2 2 2 2 2" xfId="61634" xr:uid="{736B5C64-3062-4B70-883E-E9F8C37BD386}"/>
    <cellStyle name="Currency 2 4 2 3 3 2 2 2 3" xfId="46224" xr:uid="{2CD4A8DC-26D1-4C6D-AA17-F25A5C76519D}"/>
    <cellStyle name="Currency 2 4 2 3 3 2 2 3" xfId="23001" xr:uid="{4539266B-413E-4309-8EAB-D06D4EDA6FA3}"/>
    <cellStyle name="Currency 2 4 2 3 3 2 2 3 2" xfId="53825" xr:uid="{7F194F3F-B8F9-496D-80CB-DE8742CC987F}"/>
    <cellStyle name="Currency 2 4 2 3 3 2 2 4" xfId="38415" xr:uid="{368E3883-A683-4697-A8B5-2A452513020B}"/>
    <cellStyle name="Currency 2 4 2 3 3 2 3" xfId="11596" xr:uid="{726565EC-90FD-47C7-A2F7-FBEB1F12F663}"/>
    <cellStyle name="Currency 2 4 2 3 3 2 3 2" xfId="27007" xr:uid="{6893EFC2-9194-4329-B81D-5BB3337FF136}"/>
    <cellStyle name="Currency 2 4 2 3 3 2 3 2 2" xfId="57831" xr:uid="{33570EE2-A237-4D84-AE60-E433775D7B57}"/>
    <cellStyle name="Currency 2 4 2 3 3 2 3 3" xfId="42421" xr:uid="{9C8418E6-0E7F-4272-8AE0-8686EAC14748}"/>
    <cellStyle name="Currency 2 4 2 3 3 2 4" xfId="19198" xr:uid="{83D57D5C-3C84-4BDB-9941-ADE3DAD683B8}"/>
    <cellStyle name="Currency 2 4 2 3 3 2 4 2" xfId="50022" xr:uid="{69E77AA3-6C55-4915-80A7-6CB80DAC186F}"/>
    <cellStyle name="Currency 2 4 2 3 3 2 5" xfId="34612" xr:uid="{3A51B972-F2F4-4AF2-A132-1FE8F29EB7E1}"/>
    <cellStyle name="Currency 2 4 2 3 3 3" xfId="5689" xr:uid="{E3F43169-94EE-4736-8EBD-5E4220B1C957}"/>
    <cellStyle name="Currency 2 4 2 3 3 3 2" xfId="13500" xr:uid="{C30160CD-5B5F-4240-837B-B4D827E71E9F}"/>
    <cellStyle name="Currency 2 4 2 3 3 3 2 2" xfId="28911" xr:uid="{66AC2F5A-C70A-4789-BB74-A943A674708B}"/>
    <cellStyle name="Currency 2 4 2 3 3 3 2 2 2" xfId="59735" xr:uid="{AAF628A1-EC0D-4297-B151-D37A05255EF4}"/>
    <cellStyle name="Currency 2 4 2 3 3 3 2 3" xfId="44325" xr:uid="{A9B50925-4D3A-4854-B2E4-6327ABC4AF29}"/>
    <cellStyle name="Currency 2 4 2 3 3 3 3" xfId="21102" xr:uid="{3282FF6C-F9B6-48D5-828B-A104DA133DAA}"/>
    <cellStyle name="Currency 2 4 2 3 3 3 3 2" xfId="51926" xr:uid="{28ABE9E6-00FB-4633-96B4-977A45866E38}"/>
    <cellStyle name="Currency 2 4 2 3 3 3 4" xfId="36516" xr:uid="{96C0C5CF-9AFC-4D36-8214-D77D61A37CF4}"/>
    <cellStyle name="Currency 2 4 2 3 3 4" xfId="9697" xr:uid="{2E6AD82D-EEAD-42F9-86D3-C7D77325443B}"/>
    <cellStyle name="Currency 2 4 2 3 3 4 2" xfId="25108" xr:uid="{62101A31-462F-4FAC-BDFA-765503C032E1}"/>
    <cellStyle name="Currency 2 4 2 3 3 4 2 2" xfId="55932" xr:uid="{8B7C5DEE-2640-4739-97BA-F00683A6756E}"/>
    <cellStyle name="Currency 2 4 2 3 3 4 3" xfId="40522" xr:uid="{200EC6E8-8FB3-426F-B3ED-B31F1357EFEC}"/>
    <cellStyle name="Currency 2 4 2 3 3 5" xfId="17299" xr:uid="{3116CC53-9826-4866-B54D-CAC7101393AE}"/>
    <cellStyle name="Currency 2 4 2 3 3 5 2" xfId="48123" xr:uid="{6EA49651-25E7-4E78-8001-202B09E6BB16}"/>
    <cellStyle name="Currency 2 4 2 3 3 6" xfId="32713" xr:uid="{4E9BD00E-8F41-4EE4-9902-AE3101260F7B}"/>
    <cellStyle name="Currency 2 4 2 3 4" xfId="2519" xr:uid="{592F981D-581E-472F-A6FE-667400F21EAC}"/>
    <cellStyle name="Currency 2 4 2 3 4 2" xfId="6322" xr:uid="{E9FBF2BF-7E48-4C0F-962D-7CE3E4BDF070}"/>
    <cellStyle name="Currency 2 4 2 3 4 2 2" xfId="14133" xr:uid="{BD118955-DDF3-499B-809D-CC0D9F1F21F0}"/>
    <cellStyle name="Currency 2 4 2 3 4 2 2 2" xfId="29544" xr:uid="{33667FD2-B6D9-471F-8042-40365D215633}"/>
    <cellStyle name="Currency 2 4 2 3 4 2 2 2 2" xfId="60368" xr:uid="{313D7514-8D46-4DB4-B630-533E8082EFAC}"/>
    <cellStyle name="Currency 2 4 2 3 4 2 2 3" xfId="44958" xr:uid="{74F5A4F8-D391-4B4A-AED1-09F85D3AB1E3}"/>
    <cellStyle name="Currency 2 4 2 3 4 2 3" xfId="21735" xr:uid="{B5581512-E5DB-4ACD-8121-C682F33F8B72}"/>
    <cellStyle name="Currency 2 4 2 3 4 2 3 2" xfId="52559" xr:uid="{5E2C17D3-321F-4379-9A75-A139B32B756F}"/>
    <cellStyle name="Currency 2 4 2 3 4 2 4" xfId="37149" xr:uid="{26D7623F-9925-4B3A-808C-5EB10814E1EF}"/>
    <cellStyle name="Currency 2 4 2 3 4 3" xfId="10330" xr:uid="{FC08F686-301B-4C62-A7FB-0CCD455F7141}"/>
    <cellStyle name="Currency 2 4 2 3 4 3 2" xfId="25741" xr:uid="{54B12DEB-BA7D-4954-83E5-308F26022547}"/>
    <cellStyle name="Currency 2 4 2 3 4 3 2 2" xfId="56565" xr:uid="{12A6302A-5A4F-46D4-8B4C-75FCA7E548F9}"/>
    <cellStyle name="Currency 2 4 2 3 4 3 3" xfId="41155" xr:uid="{081E27E8-FF3F-40E2-84DA-FB89034F2B08}"/>
    <cellStyle name="Currency 2 4 2 3 4 4" xfId="17932" xr:uid="{12231E61-7397-41B5-AB15-FD49D38F38AD}"/>
    <cellStyle name="Currency 2 4 2 3 4 4 2" xfId="48756" xr:uid="{9EDDA79D-D288-4125-97BE-225784FFE04C}"/>
    <cellStyle name="Currency 2 4 2 3 4 5" xfId="33346" xr:uid="{5F52362A-55FB-4FB8-A242-151806449F92}"/>
    <cellStyle name="Currency 2 4 2 3 5" xfId="4423" xr:uid="{6DBD8B64-2B72-487D-9DDC-F0B9113F470B}"/>
    <cellStyle name="Currency 2 4 2 3 5 2" xfId="12234" xr:uid="{F1095A6B-9E66-4242-B72A-726D2E0DE3CF}"/>
    <cellStyle name="Currency 2 4 2 3 5 2 2" xfId="27645" xr:uid="{A437A6DE-0D40-44D0-AA53-1B4C4AC11BA3}"/>
    <cellStyle name="Currency 2 4 2 3 5 2 2 2" xfId="58469" xr:uid="{18A911B3-82CE-49B1-B43E-601F92D1270D}"/>
    <cellStyle name="Currency 2 4 2 3 5 2 3" xfId="43059" xr:uid="{DEAA7AAD-D40A-4ECD-BF41-BF18D71903B4}"/>
    <cellStyle name="Currency 2 4 2 3 5 3" xfId="19836" xr:uid="{B47D6BCF-4E0C-48F1-94AE-774920CE6724}"/>
    <cellStyle name="Currency 2 4 2 3 5 3 2" xfId="50660" xr:uid="{34AF0E4E-76AD-4CB6-8090-9A075666AE7C}"/>
    <cellStyle name="Currency 2 4 2 3 5 4" xfId="35250" xr:uid="{42BBD4D6-DD3D-48D2-A777-4AF95001F9F5}"/>
    <cellStyle name="Currency 2 4 2 3 6" xfId="8431" xr:uid="{0761F566-A08C-4849-AD46-3D06A52A4147}"/>
    <cellStyle name="Currency 2 4 2 3 6 2" xfId="23842" xr:uid="{B87B58A8-5A51-474B-A9B7-ECF8462B8C09}"/>
    <cellStyle name="Currency 2 4 2 3 6 2 2" xfId="54666" xr:uid="{AE564724-BFF8-4F88-AD91-997CC8202FD1}"/>
    <cellStyle name="Currency 2 4 2 3 6 3" xfId="39256" xr:uid="{42BB8558-2728-4449-A00D-F02CFF9ABE7D}"/>
    <cellStyle name="Currency 2 4 2 3 7" xfId="16033" xr:uid="{5DB27331-0AC7-451A-B412-E4E657CA34BC}"/>
    <cellStyle name="Currency 2 4 2 3 7 2" xfId="46857" xr:uid="{1438A551-054F-466C-A3E6-403F3B8456B0}"/>
    <cellStyle name="Currency 2 4 2 3 8" xfId="31447" xr:uid="{EF733E00-7975-490C-AA1A-FD90D86F8FAD}"/>
    <cellStyle name="Currency 2 4 2 4" xfId="411" xr:uid="{C88A3995-F7A1-4106-82F2-08D63A403D2F}"/>
    <cellStyle name="Currency 2 4 2 4 2" xfId="1044" xr:uid="{6CD8FC8E-277F-4970-A594-D5C7BBF991B0}"/>
    <cellStyle name="Currency 2 4 2 4 2 2" xfId="2943" xr:uid="{E616C162-F020-4198-9A63-F7275457D603}"/>
    <cellStyle name="Currency 2 4 2 4 2 2 2" xfId="6746" xr:uid="{3CD9D573-8A9B-4CB2-A11D-08E62266A756}"/>
    <cellStyle name="Currency 2 4 2 4 2 2 2 2" xfId="14557" xr:uid="{1B08018D-E802-4184-8DF9-9C9D30D01B09}"/>
    <cellStyle name="Currency 2 4 2 4 2 2 2 2 2" xfId="29968" xr:uid="{15D7FC2B-245C-42DC-BCCB-A800C6456C87}"/>
    <cellStyle name="Currency 2 4 2 4 2 2 2 2 2 2" xfId="60792" xr:uid="{4D85F442-98E3-49C4-BCD6-626DD34F5736}"/>
    <cellStyle name="Currency 2 4 2 4 2 2 2 2 3" xfId="45382" xr:uid="{425866CC-4A8B-4625-BE0C-20DD3654CAD9}"/>
    <cellStyle name="Currency 2 4 2 4 2 2 2 3" xfId="22159" xr:uid="{49EA2F5B-6647-496F-8792-52B9550154DD}"/>
    <cellStyle name="Currency 2 4 2 4 2 2 2 3 2" xfId="52983" xr:uid="{289FD996-DA68-4AA3-BF25-E8F756E19537}"/>
    <cellStyle name="Currency 2 4 2 4 2 2 2 4" xfId="37573" xr:uid="{9D52DD9A-B75C-4FC5-ABA6-E53735741A1D}"/>
    <cellStyle name="Currency 2 4 2 4 2 2 3" xfId="10754" xr:uid="{B8828571-1634-4567-B99B-3B8AFEED6BDF}"/>
    <cellStyle name="Currency 2 4 2 4 2 2 3 2" xfId="26165" xr:uid="{C873E42F-F91C-4C05-8311-C998C5228FE6}"/>
    <cellStyle name="Currency 2 4 2 4 2 2 3 2 2" xfId="56989" xr:uid="{7DD18677-DCEA-4D1A-B7F4-059B4504CD67}"/>
    <cellStyle name="Currency 2 4 2 4 2 2 3 3" xfId="41579" xr:uid="{52F3862A-0F17-485C-9FCA-B19232E6E1CB}"/>
    <cellStyle name="Currency 2 4 2 4 2 2 4" xfId="18356" xr:uid="{412237F4-39DE-4231-93AB-C6D3DD01F7C8}"/>
    <cellStyle name="Currency 2 4 2 4 2 2 4 2" xfId="49180" xr:uid="{671988AB-7F07-469C-B459-4AF1023852EC}"/>
    <cellStyle name="Currency 2 4 2 4 2 2 5" xfId="33770" xr:uid="{08252678-4BFB-43E5-BD03-3A7CD572F4F5}"/>
    <cellStyle name="Currency 2 4 2 4 2 3" xfId="4847" xr:uid="{A8BCDE08-D70A-4F03-B75A-495FFDF889E0}"/>
    <cellStyle name="Currency 2 4 2 4 2 3 2" xfId="12658" xr:uid="{DC0C3902-86B6-4577-9A82-2AB62E345053}"/>
    <cellStyle name="Currency 2 4 2 4 2 3 2 2" xfId="28069" xr:uid="{DB0D9FE7-E905-4918-9B66-3BFEE22B567D}"/>
    <cellStyle name="Currency 2 4 2 4 2 3 2 2 2" xfId="58893" xr:uid="{8E6CF52B-B155-4F45-A105-448019A49E6A}"/>
    <cellStyle name="Currency 2 4 2 4 2 3 2 3" xfId="43483" xr:uid="{C67E0AE9-8B21-4309-B5DE-61653AAC2568}"/>
    <cellStyle name="Currency 2 4 2 4 2 3 3" xfId="20260" xr:uid="{4E108A25-942A-402A-9997-4467EB8CD725}"/>
    <cellStyle name="Currency 2 4 2 4 2 3 3 2" xfId="51084" xr:uid="{1E1EAC11-2770-4FA3-B4E8-1443F7E1D3A7}"/>
    <cellStyle name="Currency 2 4 2 4 2 3 4" xfId="35674" xr:uid="{066C11F2-0F62-4F6A-B930-8B6F0F938421}"/>
    <cellStyle name="Currency 2 4 2 4 2 4" xfId="8855" xr:uid="{6643F672-F398-4C01-ABE3-304177C9F55A}"/>
    <cellStyle name="Currency 2 4 2 4 2 4 2" xfId="24266" xr:uid="{F23A1A14-D75C-4582-8516-DC8090414510}"/>
    <cellStyle name="Currency 2 4 2 4 2 4 2 2" xfId="55090" xr:uid="{666B8E51-92AC-48EA-BDF9-58FB72C2AB95}"/>
    <cellStyle name="Currency 2 4 2 4 2 4 3" xfId="39680" xr:uid="{EDCF018A-425B-4601-88AF-F50DE08C6193}"/>
    <cellStyle name="Currency 2 4 2 4 2 5" xfId="16457" xr:uid="{DF6FB45F-A48C-4B1D-A214-ED0CFC38086E}"/>
    <cellStyle name="Currency 2 4 2 4 2 5 2" xfId="47281" xr:uid="{36A559C6-901D-4654-B32F-7922B4AF4F11}"/>
    <cellStyle name="Currency 2 4 2 4 2 6" xfId="31871" xr:uid="{AABAD50A-7FD0-4255-9D8F-249F47D40812}"/>
    <cellStyle name="Currency 2 4 2 4 3" xfId="1677" xr:uid="{91747D9B-BA64-42F2-9E9B-547A10CE3914}"/>
    <cellStyle name="Currency 2 4 2 4 3 2" xfId="3576" xr:uid="{7F0E8FE9-36E6-42ED-813B-4484D8B9C1C0}"/>
    <cellStyle name="Currency 2 4 2 4 3 2 2" xfId="7379" xr:uid="{FB332FFD-33D7-4612-886C-4733E82CBF7F}"/>
    <cellStyle name="Currency 2 4 2 4 3 2 2 2" xfId="15190" xr:uid="{891C65C3-7602-4BF4-BB3E-6E5B3466D0A5}"/>
    <cellStyle name="Currency 2 4 2 4 3 2 2 2 2" xfId="30601" xr:uid="{88D57515-16E7-4F46-B1AD-685BA9940A8B}"/>
    <cellStyle name="Currency 2 4 2 4 3 2 2 2 2 2" xfId="61425" xr:uid="{CA5C475E-CE75-4B8D-B4CE-03EBFA376ACA}"/>
    <cellStyle name="Currency 2 4 2 4 3 2 2 2 3" xfId="46015" xr:uid="{56867D96-199A-4937-8138-C1184AEA7F51}"/>
    <cellStyle name="Currency 2 4 2 4 3 2 2 3" xfId="22792" xr:uid="{66FF0B79-DC26-4C02-8A1B-899C126858CA}"/>
    <cellStyle name="Currency 2 4 2 4 3 2 2 3 2" xfId="53616" xr:uid="{12F02DB8-B92C-48EA-B641-24320F172248}"/>
    <cellStyle name="Currency 2 4 2 4 3 2 2 4" xfId="38206" xr:uid="{2C8AEDCA-7C51-4F18-937C-0E5E1D34B0F6}"/>
    <cellStyle name="Currency 2 4 2 4 3 2 3" xfId="11387" xr:uid="{34BDE686-3EF8-4E91-AE2E-C1880202B7C7}"/>
    <cellStyle name="Currency 2 4 2 4 3 2 3 2" xfId="26798" xr:uid="{BF44A002-F7F5-4352-9345-AF8DF6A22B2C}"/>
    <cellStyle name="Currency 2 4 2 4 3 2 3 2 2" xfId="57622" xr:uid="{ECED45F8-2CE1-4BF9-B786-3CCF95623C84}"/>
    <cellStyle name="Currency 2 4 2 4 3 2 3 3" xfId="42212" xr:uid="{FCDB7E8C-CEBF-476E-9CAA-DEBBDD4470E7}"/>
    <cellStyle name="Currency 2 4 2 4 3 2 4" xfId="18989" xr:uid="{F6B923E0-40F0-4CF2-9443-B0AC81A524F3}"/>
    <cellStyle name="Currency 2 4 2 4 3 2 4 2" xfId="49813" xr:uid="{BD6E46E3-D62F-4372-9E3C-6EC03C25369B}"/>
    <cellStyle name="Currency 2 4 2 4 3 2 5" xfId="34403" xr:uid="{99D879D4-34C7-4047-A643-3D01C42ED574}"/>
    <cellStyle name="Currency 2 4 2 4 3 3" xfId="5480" xr:uid="{36C4766C-3C2D-45AF-956D-8B718BA23323}"/>
    <cellStyle name="Currency 2 4 2 4 3 3 2" xfId="13291" xr:uid="{7C0C6580-30CF-4BBD-897C-52E3AB4F6D95}"/>
    <cellStyle name="Currency 2 4 2 4 3 3 2 2" xfId="28702" xr:uid="{3499DDA1-2EEF-4DE6-82D9-FFD45BF9EC7F}"/>
    <cellStyle name="Currency 2 4 2 4 3 3 2 2 2" xfId="59526" xr:uid="{E42E5C1B-046B-4ED4-A249-46578BFF3336}"/>
    <cellStyle name="Currency 2 4 2 4 3 3 2 3" xfId="44116" xr:uid="{6291903B-1DCE-4355-BD6C-4B70EB202744}"/>
    <cellStyle name="Currency 2 4 2 4 3 3 3" xfId="20893" xr:uid="{90EBB572-0EEB-432C-85DF-780201058C1A}"/>
    <cellStyle name="Currency 2 4 2 4 3 3 3 2" xfId="51717" xr:uid="{525219D0-011A-4607-A76B-36829EED9CB9}"/>
    <cellStyle name="Currency 2 4 2 4 3 3 4" xfId="36307" xr:uid="{11E333CA-BC49-44F5-A54C-FA238D82160E}"/>
    <cellStyle name="Currency 2 4 2 4 3 4" xfId="9488" xr:uid="{1C3BECE1-535A-48D7-AD37-A3E18BFEC762}"/>
    <cellStyle name="Currency 2 4 2 4 3 4 2" xfId="24899" xr:uid="{509AC63B-2B35-48E9-8037-8C6D3431A5CA}"/>
    <cellStyle name="Currency 2 4 2 4 3 4 2 2" xfId="55723" xr:uid="{46B06131-E32B-4B91-84C6-9A371E5956D7}"/>
    <cellStyle name="Currency 2 4 2 4 3 4 3" xfId="40313" xr:uid="{63A9FAAA-B271-4BDD-A06E-DC47E74307DE}"/>
    <cellStyle name="Currency 2 4 2 4 3 5" xfId="17090" xr:uid="{19C2E1A5-C406-443F-AC2C-8242DA440811}"/>
    <cellStyle name="Currency 2 4 2 4 3 5 2" xfId="47914" xr:uid="{3FEFC6E2-F8AD-4391-9FC7-A523BD715ABF}"/>
    <cellStyle name="Currency 2 4 2 4 3 6" xfId="32504" xr:uid="{EEF36FCA-BC8B-4C5B-AA31-D6B499609765}"/>
    <cellStyle name="Currency 2 4 2 4 4" xfId="2310" xr:uid="{DB3809FB-D5F4-40DC-A404-C1363AD41FEA}"/>
    <cellStyle name="Currency 2 4 2 4 4 2" xfId="6113" xr:uid="{27752EC8-714A-49BB-9EDC-2AC858314B99}"/>
    <cellStyle name="Currency 2 4 2 4 4 2 2" xfId="13924" xr:uid="{0B93DD12-5C3C-470B-9F70-F9FC16CCF027}"/>
    <cellStyle name="Currency 2 4 2 4 4 2 2 2" xfId="29335" xr:uid="{8813F8AF-1FCE-43AC-8958-5A2726A76850}"/>
    <cellStyle name="Currency 2 4 2 4 4 2 2 2 2" xfId="60159" xr:uid="{F85F96A2-3954-4C3C-A758-574B4E87CD82}"/>
    <cellStyle name="Currency 2 4 2 4 4 2 2 3" xfId="44749" xr:uid="{C71D5EAC-C4AD-464B-AAAB-AEBBF0D36042}"/>
    <cellStyle name="Currency 2 4 2 4 4 2 3" xfId="21526" xr:uid="{12BA52D4-0849-462A-B2D1-ADDB19BF95E0}"/>
    <cellStyle name="Currency 2 4 2 4 4 2 3 2" xfId="52350" xr:uid="{873F8C58-57E4-47F1-A791-3099AF3445C9}"/>
    <cellStyle name="Currency 2 4 2 4 4 2 4" xfId="36940" xr:uid="{42A9E054-BECF-47C6-99E0-BBFCB42EEF1A}"/>
    <cellStyle name="Currency 2 4 2 4 4 3" xfId="10121" xr:uid="{190F8551-22B9-4F49-A6D5-9D457D05A796}"/>
    <cellStyle name="Currency 2 4 2 4 4 3 2" xfId="25532" xr:uid="{3ADA947C-43BF-4D94-AECE-F86A529DE275}"/>
    <cellStyle name="Currency 2 4 2 4 4 3 2 2" xfId="56356" xr:uid="{9A8D16C4-6B31-468D-A16D-250A0D7CB14D}"/>
    <cellStyle name="Currency 2 4 2 4 4 3 3" xfId="40946" xr:uid="{C646AF50-D6BA-4024-826D-A174903BEE2B}"/>
    <cellStyle name="Currency 2 4 2 4 4 4" xfId="17723" xr:uid="{23428C8E-93D9-43AC-9352-5745476A1B93}"/>
    <cellStyle name="Currency 2 4 2 4 4 4 2" xfId="48547" xr:uid="{A236A371-5DD9-421F-9F30-10C8B504EE70}"/>
    <cellStyle name="Currency 2 4 2 4 4 5" xfId="33137" xr:uid="{A48CDD1E-49EF-456C-980C-82627E413925}"/>
    <cellStyle name="Currency 2 4 2 4 5" xfId="4214" xr:uid="{F876C6BE-97AA-4C64-AC1A-4F7850BFF960}"/>
    <cellStyle name="Currency 2 4 2 4 5 2" xfId="12025" xr:uid="{76203648-E5D0-4B2C-969F-306725677D2F}"/>
    <cellStyle name="Currency 2 4 2 4 5 2 2" xfId="27436" xr:uid="{77D26385-458D-417B-A01D-12EB83DB4628}"/>
    <cellStyle name="Currency 2 4 2 4 5 2 2 2" xfId="58260" xr:uid="{BBD7A707-83A7-4143-8F7A-3C5CA1784C60}"/>
    <cellStyle name="Currency 2 4 2 4 5 2 3" xfId="42850" xr:uid="{C5C5A60E-2485-48F6-A6D1-19C62A7A7A80}"/>
    <cellStyle name="Currency 2 4 2 4 5 3" xfId="19627" xr:uid="{C5FE17C6-2097-4639-B1EF-032EAB8DBE04}"/>
    <cellStyle name="Currency 2 4 2 4 5 3 2" xfId="50451" xr:uid="{8BF5F6FE-1137-4020-BF2B-60567805DD00}"/>
    <cellStyle name="Currency 2 4 2 4 5 4" xfId="35041" xr:uid="{0C0C3DBE-FF55-40C3-9B53-97EBD8A8BCF7}"/>
    <cellStyle name="Currency 2 4 2 4 6" xfId="8222" xr:uid="{3E18E518-407C-4FED-8A7C-4EC5C615C270}"/>
    <cellStyle name="Currency 2 4 2 4 6 2" xfId="23633" xr:uid="{55480606-109D-4981-B1EE-87FBC4121C1B}"/>
    <cellStyle name="Currency 2 4 2 4 6 2 2" xfId="54457" xr:uid="{3A1F401C-8C45-482B-816B-254ABE0F875A}"/>
    <cellStyle name="Currency 2 4 2 4 6 3" xfId="39047" xr:uid="{CA354DCE-DA6F-4447-BC6B-22958443AD0C}"/>
    <cellStyle name="Currency 2 4 2 4 7" xfId="15824" xr:uid="{564A9A1F-9860-4D02-B424-B4EE7A978B9E}"/>
    <cellStyle name="Currency 2 4 2 4 7 2" xfId="46648" xr:uid="{0ACB7107-43B8-4426-8B5D-7E62C233ED4B}"/>
    <cellStyle name="Currency 2 4 2 4 8" xfId="31238" xr:uid="{B3BCAA62-2D01-4E64-9703-8E1A03B77082}"/>
    <cellStyle name="Currency 2 4 2 5" xfId="831" xr:uid="{ABB7ADC9-D2F5-4801-9744-08ACF9E7A2F5}"/>
    <cellStyle name="Currency 2 4 2 5 2" xfId="2730" xr:uid="{AB9DBA96-92D1-439E-A742-6D57F6B633C7}"/>
    <cellStyle name="Currency 2 4 2 5 2 2" xfId="6533" xr:uid="{81B72B45-CB96-4887-9777-15C50EB1E6B7}"/>
    <cellStyle name="Currency 2 4 2 5 2 2 2" xfId="14344" xr:uid="{D64BBC1D-4C45-4115-8F1D-1DDBD19AE3EF}"/>
    <cellStyle name="Currency 2 4 2 5 2 2 2 2" xfId="29755" xr:uid="{8ACD4003-E2CB-44F8-8A7A-8A1589C42D87}"/>
    <cellStyle name="Currency 2 4 2 5 2 2 2 2 2" xfId="60579" xr:uid="{0EBFEF0B-02A9-4395-A9F6-72B3FF130C54}"/>
    <cellStyle name="Currency 2 4 2 5 2 2 2 3" xfId="45169" xr:uid="{4D31DC91-59D5-449D-A0A3-D22251D65546}"/>
    <cellStyle name="Currency 2 4 2 5 2 2 3" xfId="21946" xr:uid="{3A163F23-0D63-4374-9238-5381172B254F}"/>
    <cellStyle name="Currency 2 4 2 5 2 2 3 2" xfId="52770" xr:uid="{1C599278-CEA0-4A0B-A37E-9E03869332C4}"/>
    <cellStyle name="Currency 2 4 2 5 2 2 4" xfId="37360" xr:uid="{498BC888-357E-4984-BCF4-CEAF145112CE}"/>
    <cellStyle name="Currency 2 4 2 5 2 3" xfId="10541" xr:uid="{72B2DCBF-E749-4607-A4F3-254A1AE9B0CD}"/>
    <cellStyle name="Currency 2 4 2 5 2 3 2" xfId="25952" xr:uid="{15C7A531-55B0-4C3D-8842-57C972293B07}"/>
    <cellStyle name="Currency 2 4 2 5 2 3 2 2" xfId="56776" xr:uid="{72E6A8A3-CB8F-4877-907D-4856FC163023}"/>
    <cellStyle name="Currency 2 4 2 5 2 3 3" xfId="41366" xr:uid="{264AD93C-F356-4ED7-9E15-1DA068C1C96B}"/>
    <cellStyle name="Currency 2 4 2 5 2 4" xfId="18143" xr:uid="{60FF0881-3BBD-444B-B57B-A62792A72894}"/>
    <cellStyle name="Currency 2 4 2 5 2 4 2" xfId="48967" xr:uid="{D396CE2A-3142-47E2-969D-C122A3F4EE47}"/>
    <cellStyle name="Currency 2 4 2 5 2 5" xfId="33557" xr:uid="{4344FCFE-39CF-4EEE-A187-E48F510E6F0C}"/>
    <cellStyle name="Currency 2 4 2 5 3" xfId="4634" xr:uid="{F6F91BA5-44A2-425C-96AE-35C010DE5B87}"/>
    <cellStyle name="Currency 2 4 2 5 3 2" xfId="12445" xr:uid="{210ED673-A5BD-4AE3-A47C-0B05AC1CCBCA}"/>
    <cellStyle name="Currency 2 4 2 5 3 2 2" xfId="27856" xr:uid="{5015439F-4A9A-4009-82B1-E7912BB70575}"/>
    <cellStyle name="Currency 2 4 2 5 3 2 2 2" xfId="58680" xr:uid="{C4D99383-E5C9-44AB-8FD2-2EBCDF249DBA}"/>
    <cellStyle name="Currency 2 4 2 5 3 2 3" xfId="43270" xr:uid="{D506000B-44B3-40D3-9741-D9F94A32072C}"/>
    <cellStyle name="Currency 2 4 2 5 3 3" xfId="20047" xr:uid="{CD07B7A6-D6E0-42EC-A89E-F5D77B7F7F55}"/>
    <cellStyle name="Currency 2 4 2 5 3 3 2" xfId="50871" xr:uid="{BEE62D45-BD39-444E-8DD2-7DCD800DF37F}"/>
    <cellStyle name="Currency 2 4 2 5 3 4" xfId="35461" xr:uid="{0635344B-D32A-41DF-B06D-F102C919D87B}"/>
    <cellStyle name="Currency 2 4 2 5 4" xfId="8642" xr:uid="{668C05D4-FB5B-4262-9FEE-387E4606952C}"/>
    <cellStyle name="Currency 2 4 2 5 4 2" xfId="24053" xr:uid="{66E30156-4890-4868-A5B0-E295C8169484}"/>
    <cellStyle name="Currency 2 4 2 5 4 2 2" xfId="54877" xr:uid="{6F4F5A1F-C1DB-4761-A505-5B608FEA8DCA}"/>
    <cellStyle name="Currency 2 4 2 5 4 3" xfId="39467" xr:uid="{809DAD0A-2626-4A24-B4D3-5208304B8D63}"/>
    <cellStyle name="Currency 2 4 2 5 5" xfId="16244" xr:uid="{FFB4EDEE-3879-44AC-BBFD-C35AAE196C88}"/>
    <cellStyle name="Currency 2 4 2 5 5 2" xfId="47068" xr:uid="{B5B76F6E-D425-40E9-AD5B-AB388A79CEB4}"/>
    <cellStyle name="Currency 2 4 2 5 6" xfId="31658" xr:uid="{8BD7B582-8822-41BE-99A5-82476AA2E509}"/>
    <cellStyle name="Currency 2 4 2 6" xfId="1464" xr:uid="{17925289-64B0-4A34-BE61-EB16F8B97E61}"/>
    <cellStyle name="Currency 2 4 2 6 2" xfId="3363" xr:uid="{F702FA8B-1C6C-4CD8-8719-E47E69516418}"/>
    <cellStyle name="Currency 2 4 2 6 2 2" xfId="7166" xr:uid="{51D08BC4-1528-4D0F-A6CF-982A7A644237}"/>
    <cellStyle name="Currency 2 4 2 6 2 2 2" xfId="14977" xr:uid="{209B0CDA-839E-4D47-9C0F-6024B4220840}"/>
    <cellStyle name="Currency 2 4 2 6 2 2 2 2" xfId="30388" xr:uid="{15F0D228-78D4-4627-9D54-A93D22BD2927}"/>
    <cellStyle name="Currency 2 4 2 6 2 2 2 2 2" xfId="61212" xr:uid="{1A5DE512-64A5-41E0-B97E-1A954C63204C}"/>
    <cellStyle name="Currency 2 4 2 6 2 2 2 3" xfId="45802" xr:uid="{1FEA89E6-6A9A-4A3E-A2B8-1D011E10C52C}"/>
    <cellStyle name="Currency 2 4 2 6 2 2 3" xfId="22579" xr:uid="{7CFF060A-6F50-4A5D-98D7-79E1FFEB73E2}"/>
    <cellStyle name="Currency 2 4 2 6 2 2 3 2" xfId="53403" xr:uid="{0C80FCF4-C2D7-43A9-A4F5-77E1EC888514}"/>
    <cellStyle name="Currency 2 4 2 6 2 2 4" xfId="37993" xr:uid="{FF676E16-4A5E-4472-A4DD-816FEA58B215}"/>
    <cellStyle name="Currency 2 4 2 6 2 3" xfId="11174" xr:uid="{53C29209-47FE-4D95-A6A5-393DCE08C15F}"/>
    <cellStyle name="Currency 2 4 2 6 2 3 2" xfId="26585" xr:uid="{5AEC689D-8D6A-4655-A168-4AABB084268B}"/>
    <cellStyle name="Currency 2 4 2 6 2 3 2 2" xfId="57409" xr:uid="{9B352162-376C-494B-A791-B8CB4FB7AE54}"/>
    <cellStyle name="Currency 2 4 2 6 2 3 3" xfId="41999" xr:uid="{67154566-B722-4B13-8622-15A61695C9E1}"/>
    <cellStyle name="Currency 2 4 2 6 2 4" xfId="18776" xr:uid="{EC6EDFED-7AE2-45AA-AC4A-DDFBF9EEE20B}"/>
    <cellStyle name="Currency 2 4 2 6 2 4 2" xfId="49600" xr:uid="{DED81973-1AA6-4315-A2D0-6EACE85A4339}"/>
    <cellStyle name="Currency 2 4 2 6 2 5" xfId="34190" xr:uid="{94078E49-5875-4304-8FD7-848B44E26EF2}"/>
    <cellStyle name="Currency 2 4 2 6 3" xfId="5267" xr:uid="{8CFDB765-3D2A-4357-813F-E0BA38815691}"/>
    <cellStyle name="Currency 2 4 2 6 3 2" xfId="13078" xr:uid="{1CA86202-F8DF-4E80-AB96-3F95A05F749A}"/>
    <cellStyle name="Currency 2 4 2 6 3 2 2" xfId="28489" xr:uid="{F5EE16B1-E1D8-4486-BF96-2814A3085CBB}"/>
    <cellStyle name="Currency 2 4 2 6 3 2 2 2" xfId="59313" xr:uid="{4777A041-15FD-4AB5-A551-7573BA55F76B}"/>
    <cellStyle name="Currency 2 4 2 6 3 2 3" xfId="43903" xr:uid="{7C04C2B6-F910-4D65-A181-57E922875E9C}"/>
    <cellStyle name="Currency 2 4 2 6 3 3" xfId="20680" xr:uid="{369B4B69-3786-43C8-B51D-434D4879C89D}"/>
    <cellStyle name="Currency 2 4 2 6 3 3 2" xfId="51504" xr:uid="{0110938A-012B-4E99-AB62-BA6241569086}"/>
    <cellStyle name="Currency 2 4 2 6 3 4" xfId="36094" xr:uid="{EF06838E-C4F8-4E84-8C37-2C5DDAED59FB}"/>
    <cellStyle name="Currency 2 4 2 6 4" xfId="9275" xr:uid="{51259489-E2DE-4A5E-A4F6-BEB011580663}"/>
    <cellStyle name="Currency 2 4 2 6 4 2" xfId="24686" xr:uid="{218F3AB3-1534-4868-A792-AD58F29BB25F}"/>
    <cellStyle name="Currency 2 4 2 6 4 2 2" xfId="55510" xr:uid="{8F0825A4-FE13-4843-B17C-2F09453109D1}"/>
    <cellStyle name="Currency 2 4 2 6 4 3" xfId="40100" xr:uid="{A4D4C819-66D1-41BF-B4BD-06043DBED33A}"/>
    <cellStyle name="Currency 2 4 2 6 5" xfId="16877" xr:uid="{0F6EE3B4-E389-4CC1-801D-46CBE826A8B8}"/>
    <cellStyle name="Currency 2 4 2 6 5 2" xfId="47701" xr:uid="{475FDAF1-6EA1-4C94-88FE-25379AAEE9BC}"/>
    <cellStyle name="Currency 2 4 2 6 6" xfId="32291" xr:uid="{13259265-A49E-47FE-AC19-B53ED2E1AEC2}"/>
    <cellStyle name="Currency 2 4 2 7" xfId="2097" xr:uid="{6DDF738C-6E00-416B-A4B8-AB7BCED97759}"/>
    <cellStyle name="Currency 2 4 2 7 2" xfId="5900" xr:uid="{307D1C7A-B54E-447B-AAA4-4D2423AA32D3}"/>
    <cellStyle name="Currency 2 4 2 7 2 2" xfId="13711" xr:uid="{AA39A275-9677-4910-A094-7D7798FDF32A}"/>
    <cellStyle name="Currency 2 4 2 7 2 2 2" xfId="29122" xr:uid="{52AA5432-5A69-460E-8611-CF9CA26395BC}"/>
    <cellStyle name="Currency 2 4 2 7 2 2 2 2" xfId="59946" xr:uid="{5EEC8D8F-CC6C-44FA-AC0E-3CCEAC1F1B67}"/>
    <cellStyle name="Currency 2 4 2 7 2 2 3" xfId="44536" xr:uid="{5D3153D5-6BC6-423A-8659-6D27AD1C0B94}"/>
    <cellStyle name="Currency 2 4 2 7 2 3" xfId="21313" xr:uid="{DC09BF1F-4FA4-4B43-97B3-4E86ED659E9C}"/>
    <cellStyle name="Currency 2 4 2 7 2 3 2" xfId="52137" xr:uid="{49A8B042-1A3C-40A1-9E7F-E669E2C16BFC}"/>
    <cellStyle name="Currency 2 4 2 7 2 4" xfId="36727" xr:uid="{0DF0B045-F80F-4CC1-B117-BE2EE67C84F3}"/>
    <cellStyle name="Currency 2 4 2 7 3" xfId="9908" xr:uid="{87B83365-D876-4635-8F50-012429ADB557}"/>
    <cellStyle name="Currency 2 4 2 7 3 2" xfId="25319" xr:uid="{FA5A66CB-F267-4F40-89D3-8886F3AB46CC}"/>
    <cellStyle name="Currency 2 4 2 7 3 2 2" xfId="56143" xr:uid="{346A2967-CA51-4B60-BD66-DBBA9919DE73}"/>
    <cellStyle name="Currency 2 4 2 7 3 3" xfId="40733" xr:uid="{D4612838-8638-45BF-BC91-B5A19218495C}"/>
    <cellStyle name="Currency 2 4 2 7 4" xfId="17510" xr:uid="{8A95575B-374D-40ED-BC7B-778492A02CC1}"/>
    <cellStyle name="Currency 2 4 2 7 4 2" xfId="48334" xr:uid="{957F3346-885D-4352-8B49-628B67FCB910}"/>
    <cellStyle name="Currency 2 4 2 7 5" xfId="32924" xr:uid="{5B796B2E-CD2C-4BB9-834A-745D6F5C9610}"/>
    <cellStyle name="Currency 2 4 2 8" xfId="4001" xr:uid="{AB5E964A-901F-4B8B-817A-FD665996E329}"/>
    <cellStyle name="Currency 2 4 2 8 2" xfId="11812" xr:uid="{CC030BF4-FA04-4FD6-AC6B-36F22E49F094}"/>
    <cellStyle name="Currency 2 4 2 8 2 2" xfId="27223" xr:uid="{B4CB61C2-0AFF-425F-90C2-8328C4532FEE}"/>
    <cellStyle name="Currency 2 4 2 8 2 2 2" xfId="58047" xr:uid="{AC9E1503-2B6E-4CF6-94C1-B5261709BF92}"/>
    <cellStyle name="Currency 2 4 2 8 2 3" xfId="42637" xr:uid="{BB846078-181C-4DE0-B20C-B0190EBEEB30}"/>
    <cellStyle name="Currency 2 4 2 8 3" xfId="19414" xr:uid="{8699486C-C8D9-4EA0-B238-A9EF33BF3089}"/>
    <cellStyle name="Currency 2 4 2 8 3 2" xfId="50238" xr:uid="{C5752A71-49B0-47EF-B898-C5C88CE8CECE}"/>
    <cellStyle name="Currency 2 4 2 8 4" xfId="34828" xr:uid="{B200C93A-9BF7-4B77-8EE2-ABB28DE306BC}"/>
    <cellStyle name="Currency 2 4 2 9" xfId="8009" xr:uid="{13E6ECAC-0B5D-4EB5-A92F-102D33E6B869}"/>
    <cellStyle name="Currency 2 4 2 9 2" xfId="23420" xr:uid="{C5A836C5-E825-4961-A170-4538252A29F0}"/>
    <cellStyle name="Currency 2 4 2 9 2 2" xfId="54244" xr:uid="{7BD8AB28-1BB7-4654-A417-EBBED2A90D15}"/>
    <cellStyle name="Currency 2 4 2 9 3" xfId="38834" xr:uid="{E32A6D7E-2DEF-4939-9329-0144050DC1D7}"/>
    <cellStyle name="Currency 2 4 3" xfId="237" xr:uid="{F63F108A-39B2-4DB0-B1ED-F5913A6B4E8A}"/>
    <cellStyle name="Currency 2 4 3 10" xfId="15651" xr:uid="{975A5835-0B6E-4437-885C-ADA4C51DBA58}"/>
    <cellStyle name="Currency 2 4 3 10 2" xfId="46475" xr:uid="{728695A2-365D-4219-AA98-37F62CB5FDF8}"/>
    <cellStyle name="Currency 2 4 3 11" xfId="31065" xr:uid="{8B5F40BB-4459-440A-951A-F8AF0642F5CE}"/>
    <cellStyle name="Currency 2 4 3 2" xfId="660" xr:uid="{6AA6A414-2A95-4D34-8FA1-0ABB7AE1491A}"/>
    <cellStyle name="Currency 2 4 3 2 2" xfId="1293" xr:uid="{104A1C9E-9762-4599-8120-00AB02365392}"/>
    <cellStyle name="Currency 2 4 3 2 2 2" xfId="3192" xr:uid="{5076617E-DBE6-409E-A11D-C493106A470C}"/>
    <cellStyle name="Currency 2 4 3 2 2 2 2" xfId="6995" xr:uid="{AF726175-7078-4517-B004-194D9A551E97}"/>
    <cellStyle name="Currency 2 4 3 2 2 2 2 2" xfId="14806" xr:uid="{19F311B2-C28D-419E-B60D-3B9B27001279}"/>
    <cellStyle name="Currency 2 4 3 2 2 2 2 2 2" xfId="30217" xr:uid="{E588ED34-916D-4F26-A063-A32B04AF8D47}"/>
    <cellStyle name="Currency 2 4 3 2 2 2 2 2 2 2" xfId="61041" xr:uid="{FCB1C627-EF75-4155-9233-70FC33DAFACD}"/>
    <cellStyle name="Currency 2 4 3 2 2 2 2 2 3" xfId="45631" xr:uid="{47FB3AB1-B7B8-47BC-BDDB-3A219E3C7C84}"/>
    <cellStyle name="Currency 2 4 3 2 2 2 2 3" xfId="22408" xr:uid="{FA829955-D00C-4E57-8E31-0871DDF69487}"/>
    <cellStyle name="Currency 2 4 3 2 2 2 2 3 2" xfId="53232" xr:uid="{C7CA7417-D257-479C-82B5-70E8A7BE04C1}"/>
    <cellStyle name="Currency 2 4 3 2 2 2 2 4" xfId="37822" xr:uid="{AC002DBE-8A3B-417B-9D04-09B4DCA874C7}"/>
    <cellStyle name="Currency 2 4 3 2 2 2 3" xfId="11003" xr:uid="{B7A52EE1-BFFF-4B14-AD22-CB81774472B6}"/>
    <cellStyle name="Currency 2 4 3 2 2 2 3 2" xfId="26414" xr:uid="{EDA1DB86-9418-4084-AB3C-DAD56CC07A1D}"/>
    <cellStyle name="Currency 2 4 3 2 2 2 3 2 2" xfId="57238" xr:uid="{4ED5DC80-10BC-40BD-BAB8-6201C83DA238}"/>
    <cellStyle name="Currency 2 4 3 2 2 2 3 3" xfId="41828" xr:uid="{0B319575-4DEB-4450-B54F-8DB28CD1436A}"/>
    <cellStyle name="Currency 2 4 3 2 2 2 4" xfId="18605" xr:uid="{EEEEC3CA-75EA-4E39-AAD8-BDE6740652E1}"/>
    <cellStyle name="Currency 2 4 3 2 2 2 4 2" xfId="49429" xr:uid="{A57BCA5E-EC09-4BD8-A0EA-56E5C443374F}"/>
    <cellStyle name="Currency 2 4 3 2 2 2 5" xfId="34019" xr:uid="{B5809768-2D90-4843-B375-69D8C0BEE841}"/>
    <cellStyle name="Currency 2 4 3 2 2 3" xfId="5096" xr:uid="{B1EA00CA-A48F-448B-899A-59B058A76639}"/>
    <cellStyle name="Currency 2 4 3 2 2 3 2" xfId="12907" xr:uid="{3C6023BE-683E-4AF1-BF76-5FB665D9F321}"/>
    <cellStyle name="Currency 2 4 3 2 2 3 2 2" xfId="28318" xr:uid="{89793563-8682-40CA-99BF-D1CFD4747EE6}"/>
    <cellStyle name="Currency 2 4 3 2 2 3 2 2 2" xfId="59142" xr:uid="{24D18E16-F632-4B5B-89A1-1A386815F7AE}"/>
    <cellStyle name="Currency 2 4 3 2 2 3 2 3" xfId="43732" xr:uid="{FA97E157-1039-4DA2-8082-C94A47BF7581}"/>
    <cellStyle name="Currency 2 4 3 2 2 3 3" xfId="20509" xr:uid="{5A910D34-08BB-4C7C-AF55-DD7925B164B8}"/>
    <cellStyle name="Currency 2 4 3 2 2 3 3 2" xfId="51333" xr:uid="{77B14DA7-E2C8-484F-8D0C-4D7353883BCF}"/>
    <cellStyle name="Currency 2 4 3 2 2 3 4" xfId="35923" xr:uid="{0FBFADE4-98CD-49C9-8F0E-302131F752DE}"/>
    <cellStyle name="Currency 2 4 3 2 2 4" xfId="9104" xr:uid="{8821AA4A-1525-407E-99D8-AED1F137DA40}"/>
    <cellStyle name="Currency 2 4 3 2 2 4 2" xfId="24515" xr:uid="{74A628F6-5ADE-4154-8155-362CFE358E16}"/>
    <cellStyle name="Currency 2 4 3 2 2 4 2 2" xfId="55339" xr:uid="{540392FC-E170-4BA3-A82B-6A1EE2C86FE3}"/>
    <cellStyle name="Currency 2 4 3 2 2 4 3" xfId="39929" xr:uid="{5EA584C8-B009-4A4A-9D47-518B4CBB3532}"/>
    <cellStyle name="Currency 2 4 3 2 2 5" xfId="16706" xr:uid="{086A5278-6C72-41F1-8D98-99549917F7EE}"/>
    <cellStyle name="Currency 2 4 3 2 2 5 2" xfId="47530" xr:uid="{43917556-A0E2-4CCD-8F28-071D39F7BE14}"/>
    <cellStyle name="Currency 2 4 3 2 2 6" xfId="32120" xr:uid="{9DBC4C63-4BFB-4847-BDD9-D1A4D771CC95}"/>
    <cellStyle name="Currency 2 4 3 2 3" xfId="1926" xr:uid="{E55F9143-9FA4-443D-BA0C-D3B517C23DA1}"/>
    <cellStyle name="Currency 2 4 3 2 3 2" xfId="3825" xr:uid="{0B488829-D2E5-4ED9-A9C7-699A8BA2E995}"/>
    <cellStyle name="Currency 2 4 3 2 3 2 2" xfId="7628" xr:uid="{58545AE5-0974-4E3F-88B1-9ABCBA98C5BB}"/>
    <cellStyle name="Currency 2 4 3 2 3 2 2 2" xfId="15439" xr:uid="{739FC449-260E-4CA8-B101-D43DF2197EF6}"/>
    <cellStyle name="Currency 2 4 3 2 3 2 2 2 2" xfId="30850" xr:uid="{779BAFC7-C6E0-42B7-9A4E-1DEC8E3C380C}"/>
    <cellStyle name="Currency 2 4 3 2 3 2 2 2 2 2" xfId="61674" xr:uid="{B5B4116F-A50D-4465-8FE8-7CE89B3F81EB}"/>
    <cellStyle name="Currency 2 4 3 2 3 2 2 2 3" xfId="46264" xr:uid="{C3D3E31D-74B4-4F91-8418-62B90F68C24B}"/>
    <cellStyle name="Currency 2 4 3 2 3 2 2 3" xfId="23041" xr:uid="{B0049443-443A-47A2-9F5A-DBB331ABE3EF}"/>
    <cellStyle name="Currency 2 4 3 2 3 2 2 3 2" xfId="53865" xr:uid="{AC372744-82B6-4A3E-9F7C-924ECB2F8783}"/>
    <cellStyle name="Currency 2 4 3 2 3 2 2 4" xfId="38455" xr:uid="{7EB99559-45E9-4F70-9321-6970697C3CBE}"/>
    <cellStyle name="Currency 2 4 3 2 3 2 3" xfId="11636" xr:uid="{A4578ABA-0737-4CD1-B892-E0CA7CBE8600}"/>
    <cellStyle name="Currency 2 4 3 2 3 2 3 2" xfId="27047" xr:uid="{A79A44ED-4A40-415F-882F-8AE567EE3880}"/>
    <cellStyle name="Currency 2 4 3 2 3 2 3 2 2" xfId="57871" xr:uid="{9BB066EC-8EE4-4A04-A2FD-963FC60C2CF2}"/>
    <cellStyle name="Currency 2 4 3 2 3 2 3 3" xfId="42461" xr:uid="{A4DEB791-95D7-46E2-B769-5D72DB023726}"/>
    <cellStyle name="Currency 2 4 3 2 3 2 4" xfId="19238" xr:uid="{7924318C-B659-4059-AF7B-D56575AA73C4}"/>
    <cellStyle name="Currency 2 4 3 2 3 2 4 2" xfId="50062" xr:uid="{6432AF40-AB54-4872-9764-4A03F3C0E8A2}"/>
    <cellStyle name="Currency 2 4 3 2 3 2 5" xfId="34652" xr:uid="{0F6A984A-657F-4098-9900-CBE67E7CCC5D}"/>
    <cellStyle name="Currency 2 4 3 2 3 3" xfId="5729" xr:uid="{ADCC2B38-6BA1-4707-AF74-5667DF38717E}"/>
    <cellStyle name="Currency 2 4 3 2 3 3 2" xfId="13540" xr:uid="{CB14D979-8CB3-4694-BE14-A74655C2C94D}"/>
    <cellStyle name="Currency 2 4 3 2 3 3 2 2" xfId="28951" xr:uid="{283F5938-576D-431E-9336-D8D7406A7E52}"/>
    <cellStyle name="Currency 2 4 3 2 3 3 2 2 2" xfId="59775" xr:uid="{1E000374-D4C3-4A8E-84DF-69C21975503F}"/>
    <cellStyle name="Currency 2 4 3 2 3 3 2 3" xfId="44365" xr:uid="{F3DFA1DD-0FA1-4C96-98A9-B4962B6A4AAC}"/>
    <cellStyle name="Currency 2 4 3 2 3 3 3" xfId="21142" xr:uid="{E489A77D-1884-4A19-A4DB-7CAA919F64B3}"/>
    <cellStyle name="Currency 2 4 3 2 3 3 3 2" xfId="51966" xr:uid="{ED813757-515B-4594-863F-681079F2177A}"/>
    <cellStyle name="Currency 2 4 3 2 3 3 4" xfId="36556" xr:uid="{479A9F77-CCF6-4739-9946-B85E9A6675AA}"/>
    <cellStyle name="Currency 2 4 3 2 3 4" xfId="9737" xr:uid="{CF6DFA3F-C189-4C8F-AED8-9398A6E540E2}"/>
    <cellStyle name="Currency 2 4 3 2 3 4 2" xfId="25148" xr:uid="{3E3BEC1A-D03E-4AE0-B2C8-17303A57587B}"/>
    <cellStyle name="Currency 2 4 3 2 3 4 2 2" xfId="55972" xr:uid="{9F194A3D-395A-410D-A502-C18D76487BD6}"/>
    <cellStyle name="Currency 2 4 3 2 3 4 3" xfId="40562" xr:uid="{1B62E3DE-5B49-4283-A3F9-CB4B33E015F1}"/>
    <cellStyle name="Currency 2 4 3 2 3 5" xfId="17339" xr:uid="{AED1385C-6FAE-4C11-B1BC-6BB6A0A80FD5}"/>
    <cellStyle name="Currency 2 4 3 2 3 5 2" xfId="48163" xr:uid="{387ADE65-74E1-4FDF-8FAB-27143E3222D7}"/>
    <cellStyle name="Currency 2 4 3 2 3 6" xfId="32753" xr:uid="{38F3C053-20B6-40F0-840C-85A73669F234}"/>
    <cellStyle name="Currency 2 4 3 2 4" xfId="2559" xr:uid="{1C14A505-1BE9-4BD3-880A-36DFB39277E4}"/>
    <cellStyle name="Currency 2 4 3 2 4 2" xfId="6362" xr:uid="{A10E04A6-FB49-4740-98F8-12FA92959281}"/>
    <cellStyle name="Currency 2 4 3 2 4 2 2" xfId="14173" xr:uid="{2705FC60-D21C-44F4-AA24-AF6136A6B33F}"/>
    <cellStyle name="Currency 2 4 3 2 4 2 2 2" xfId="29584" xr:uid="{6534567B-5C59-4467-89AF-601E2EEB6C6F}"/>
    <cellStyle name="Currency 2 4 3 2 4 2 2 2 2" xfId="60408" xr:uid="{A3D76179-3DBE-4FEF-A2E4-E712B289362C}"/>
    <cellStyle name="Currency 2 4 3 2 4 2 2 3" xfId="44998" xr:uid="{659D6689-320F-482C-8200-BFDE9FCF8F98}"/>
    <cellStyle name="Currency 2 4 3 2 4 2 3" xfId="21775" xr:uid="{35C91CFD-9C21-42C6-8A13-DE4B3D23FE43}"/>
    <cellStyle name="Currency 2 4 3 2 4 2 3 2" xfId="52599" xr:uid="{EDEE2C3E-9E5F-43F2-888E-854A85C88093}"/>
    <cellStyle name="Currency 2 4 3 2 4 2 4" xfId="37189" xr:uid="{53048E37-FE2D-41CA-B999-9BE24B097F6F}"/>
    <cellStyle name="Currency 2 4 3 2 4 3" xfId="10370" xr:uid="{3D701182-3409-43B5-9880-C65C35690D53}"/>
    <cellStyle name="Currency 2 4 3 2 4 3 2" xfId="25781" xr:uid="{4E05FA96-BE75-4B52-BA7C-D91B88DFF2C3}"/>
    <cellStyle name="Currency 2 4 3 2 4 3 2 2" xfId="56605" xr:uid="{BEF3256B-86AC-4D22-8082-0C07742FFD17}"/>
    <cellStyle name="Currency 2 4 3 2 4 3 3" xfId="41195" xr:uid="{F6B2B6D9-04DB-47E5-9595-08A1D553272D}"/>
    <cellStyle name="Currency 2 4 3 2 4 4" xfId="17972" xr:uid="{E18415C2-AAAE-4DD5-A3BC-AE5FF2F2662D}"/>
    <cellStyle name="Currency 2 4 3 2 4 4 2" xfId="48796" xr:uid="{D482BF00-2C3E-4737-9A58-359A73BEF122}"/>
    <cellStyle name="Currency 2 4 3 2 4 5" xfId="33386" xr:uid="{E2EA410D-9129-4399-BBA0-2980DE631C02}"/>
    <cellStyle name="Currency 2 4 3 2 5" xfId="4463" xr:uid="{0A8A2AD2-14BE-4781-95D4-78B414C6F30E}"/>
    <cellStyle name="Currency 2 4 3 2 5 2" xfId="12274" xr:uid="{1656D9D6-6AE5-416A-A0E3-89E3732F6419}"/>
    <cellStyle name="Currency 2 4 3 2 5 2 2" xfId="27685" xr:uid="{4A20EB0E-7719-45F2-911A-30E753C0BE95}"/>
    <cellStyle name="Currency 2 4 3 2 5 2 2 2" xfId="58509" xr:uid="{05E9C628-4977-4124-994C-32D69FFE3237}"/>
    <cellStyle name="Currency 2 4 3 2 5 2 3" xfId="43099" xr:uid="{6E9C8B48-24E0-4CD0-847D-69A39613C4C3}"/>
    <cellStyle name="Currency 2 4 3 2 5 3" xfId="19876" xr:uid="{3A1F70E8-E8DE-4DB7-B1F1-B989DE69222A}"/>
    <cellStyle name="Currency 2 4 3 2 5 3 2" xfId="50700" xr:uid="{D8275B2B-F9EA-49F4-BAA5-D301A8FF5B64}"/>
    <cellStyle name="Currency 2 4 3 2 5 4" xfId="35290" xr:uid="{BF8C87F4-4C6B-45E6-B94A-9C0763222B6B}"/>
    <cellStyle name="Currency 2 4 3 2 6" xfId="8471" xr:uid="{174DD821-0924-4711-88E1-1D2D94F869B9}"/>
    <cellStyle name="Currency 2 4 3 2 6 2" xfId="23882" xr:uid="{8DC7C6B2-0C97-443F-9B6A-6EE1FACBEEB0}"/>
    <cellStyle name="Currency 2 4 3 2 6 2 2" xfId="54706" xr:uid="{67F13C79-8BC0-440B-90AE-1633EC5256E8}"/>
    <cellStyle name="Currency 2 4 3 2 6 3" xfId="39296" xr:uid="{09ED043D-E1E0-4C12-AC0D-CBCB0B3FCA02}"/>
    <cellStyle name="Currency 2 4 3 2 7" xfId="16073" xr:uid="{81EB0E89-F378-4F78-AE28-C28F7A6F827E}"/>
    <cellStyle name="Currency 2 4 3 2 7 2" xfId="46897" xr:uid="{6126B6C6-4091-4FB5-AEB0-1448B863CBB7}"/>
    <cellStyle name="Currency 2 4 3 2 8" xfId="31487" xr:uid="{145F3C79-778B-405F-8688-7DEE11A2A8D8}"/>
    <cellStyle name="Currency 2 4 3 3" xfId="451" xr:uid="{83A86666-195C-479A-A905-266C28091765}"/>
    <cellStyle name="Currency 2 4 3 3 2" xfId="1084" xr:uid="{CF775B4A-5CBB-47CF-A589-522D4F5F23F5}"/>
    <cellStyle name="Currency 2 4 3 3 2 2" xfId="2983" xr:uid="{E6C4B9A7-5126-4D33-BFCE-B1F9F44D0848}"/>
    <cellStyle name="Currency 2 4 3 3 2 2 2" xfId="6786" xr:uid="{211B2376-E0E0-461A-9C8F-1C3D2788D634}"/>
    <cellStyle name="Currency 2 4 3 3 2 2 2 2" xfId="14597" xr:uid="{82510D62-398E-4E2A-B2E0-59054B497467}"/>
    <cellStyle name="Currency 2 4 3 3 2 2 2 2 2" xfId="30008" xr:uid="{9B03DE58-1C76-4365-B22F-6C2121291238}"/>
    <cellStyle name="Currency 2 4 3 3 2 2 2 2 2 2" xfId="60832" xr:uid="{6EEA8DA9-FB13-405E-8E0A-DE0DC916E0A4}"/>
    <cellStyle name="Currency 2 4 3 3 2 2 2 2 3" xfId="45422" xr:uid="{99D2F789-AA78-4F0A-9C58-63317B8C78D7}"/>
    <cellStyle name="Currency 2 4 3 3 2 2 2 3" xfId="22199" xr:uid="{2BA642DD-6F28-4EF3-B8E4-276D4D7FE039}"/>
    <cellStyle name="Currency 2 4 3 3 2 2 2 3 2" xfId="53023" xr:uid="{74A32C34-1857-42BB-BE41-2939166DDA8F}"/>
    <cellStyle name="Currency 2 4 3 3 2 2 2 4" xfId="37613" xr:uid="{A59634C0-79A5-42BC-930E-42D2CA660231}"/>
    <cellStyle name="Currency 2 4 3 3 2 2 3" xfId="10794" xr:uid="{3D00AC26-D405-4871-909D-A7C88614FD17}"/>
    <cellStyle name="Currency 2 4 3 3 2 2 3 2" xfId="26205" xr:uid="{87645F10-7EEB-4AAA-860E-8E8072BCC50F}"/>
    <cellStyle name="Currency 2 4 3 3 2 2 3 2 2" xfId="57029" xr:uid="{9CF07085-A3C0-45B9-A479-EF4FB181CA8A}"/>
    <cellStyle name="Currency 2 4 3 3 2 2 3 3" xfId="41619" xr:uid="{CFFFE8F7-5DE7-467D-8092-124799900CFD}"/>
    <cellStyle name="Currency 2 4 3 3 2 2 4" xfId="18396" xr:uid="{4D24EA52-630B-4C77-99F9-B9F494C2720B}"/>
    <cellStyle name="Currency 2 4 3 3 2 2 4 2" xfId="49220" xr:uid="{39BA9AE5-AD01-481E-8A54-B588ADA993F0}"/>
    <cellStyle name="Currency 2 4 3 3 2 2 5" xfId="33810" xr:uid="{BD64071F-7774-4B9F-840D-B68AA9D1E22D}"/>
    <cellStyle name="Currency 2 4 3 3 2 3" xfId="4887" xr:uid="{93C141D4-A88F-4FF7-9B10-3A406E8F3D24}"/>
    <cellStyle name="Currency 2 4 3 3 2 3 2" xfId="12698" xr:uid="{CF595E3B-BED5-47DD-808C-425CEBE02DEB}"/>
    <cellStyle name="Currency 2 4 3 3 2 3 2 2" xfId="28109" xr:uid="{B0695F42-192C-45DC-87C9-B199FB335067}"/>
    <cellStyle name="Currency 2 4 3 3 2 3 2 2 2" xfId="58933" xr:uid="{0BD40970-160A-456C-8821-A4A47FF26A6A}"/>
    <cellStyle name="Currency 2 4 3 3 2 3 2 3" xfId="43523" xr:uid="{C1699B6B-B1EA-4412-A9C1-F44E9E45C9F6}"/>
    <cellStyle name="Currency 2 4 3 3 2 3 3" xfId="20300" xr:uid="{7742DD2C-7C93-4115-A83D-4D038D95E73C}"/>
    <cellStyle name="Currency 2 4 3 3 2 3 3 2" xfId="51124" xr:uid="{CC101CD4-7332-4E05-A725-E6BB3D7745B4}"/>
    <cellStyle name="Currency 2 4 3 3 2 3 4" xfId="35714" xr:uid="{9ED36B3E-EBBB-426E-A27B-99E92363D7B3}"/>
    <cellStyle name="Currency 2 4 3 3 2 4" xfId="8895" xr:uid="{831154C0-2790-4C76-A14E-3F4D620FBD2F}"/>
    <cellStyle name="Currency 2 4 3 3 2 4 2" xfId="24306" xr:uid="{A973579A-05C7-47A8-8A71-699CB1904533}"/>
    <cellStyle name="Currency 2 4 3 3 2 4 2 2" xfId="55130" xr:uid="{D274E87E-2C80-4773-B743-A8A183A131EE}"/>
    <cellStyle name="Currency 2 4 3 3 2 4 3" xfId="39720" xr:uid="{C90CF104-3542-4B3F-8E5F-BA9008998B11}"/>
    <cellStyle name="Currency 2 4 3 3 2 5" xfId="16497" xr:uid="{20D7332F-788C-4B6E-AA3E-EE91EA75E667}"/>
    <cellStyle name="Currency 2 4 3 3 2 5 2" xfId="47321" xr:uid="{4A1C89DC-A950-4FDF-B5E5-E5F068570E76}"/>
    <cellStyle name="Currency 2 4 3 3 2 6" xfId="31911" xr:uid="{7E18320F-6CF9-4801-952C-14D310754D46}"/>
    <cellStyle name="Currency 2 4 3 3 3" xfId="1717" xr:uid="{47F27A3F-6147-48A9-BF0F-14FEE7BD781E}"/>
    <cellStyle name="Currency 2 4 3 3 3 2" xfId="3616" xr:uid="{2E8B5EAB-163F-4BC0-BC3C-6D6117A377DF}"/>
    <cellStyle name="Currency 2 4 3 3 3 2 2" xfId="7419" xr:uid="{9A8D9200-BA43-4FDE-B966-28C8B4F15A3A}"/>
    <cellStyle name="Currency 2 4 3 3 3 2 2 2" xfId="15230" xr:uid="{2F02FF96-B4C8-4E1C-85EF-8764D47BDE7A}"/>
    <cellStyle name="Currency 2 4 3 3 3 2 2 2 2" xfId="30641" xr:uid="{0F79A1C0-B2B9-4326-B97A-0E3CCDC7DA4B}"/>
    <cellStyle name="Currency 2 4 3 3 3 2 2 2 2 2" xfId="61465" xr:uid="{85F66C9A-C15B-4DDE-9E61-6BA5FA8CFFD9}"/>
    <cellStyle name="Currency 2 4 3 3 3 2 2 2 3" xfId="46055" xr:uid="{5A5EE67B-D4EA-4CA2-9EFA-AD4E4EE2D561}"/>
    <cellStyle name="Currency 2 4 3 3 3 2 2 3" xfId="22832" xr:uid="{6C020607-CE45-40AA-AC18-3F3ED4913EB8}"/>
    <cellStyle name="Currency 2 4 3 3 3 2 2 3 2" xfId="53656" xr:uid="{AA7DC816-1193-42A4-9F87-333E4247C84C}"/>
    <cellStyle name="Currency 2 4 3 3 3 2 2 4" xfId="38246" xr:uid="{BB1C23CF-8328-442B-B03D-2CC1E337C038}"/>
    <cellStyle name="Currency 2 4 3 3 3 2 3" xfId="11427" xr:uid="{AEA71752-2766-4F91-B877-F7299EA8D5B1}"/>
    <cellStyle name="Currency 2 4 3 3 3 2 3 2" xfId="26838" xr:uid="{E9C11B8D-CC58-4867-A890-703E4234C8B5}"/>
    <cellStyle name="Currency 2 4 3 3 3 2 3 2 2" xfId="57662" xr:uid="{9D33C60C-5C1C-4100-BA6C-456853B42244}"/>
    <cellStyle name="Currency 2 4 3 3 3 2 3 3" xfId="42252" xr:uid="{7497E2DF-45DE-4891-AFC5-7FAAF8A21B16}"/>
    <cellStyle name="Currency 2 4 3 3 3 2 4" xfId="19029" xr:uid="{035696DE-AAAA-4325-920D-9592B63D21B0}"/>
    <cellStyle name="Currency 2 4 3 3 3 2 4 2" xfId="49853" xr:uid="{4ACF5A6D-FE1C-4D7E-AC97-7E7387B2BC92}"/>
    <cellStyle name="Currency 2 4 3 3 3 2 5" xfId="34443" xr:uid="{C9C9E39D-A6AE-4C44-825B-E7BD41507CBF}"/>
    <cellStyle name="Currency 2 4 3 3 3 3" xfId="5520" xr:uid="{16FEA44F-5428-4E0B-A26C-FDDBB2D54A0B}"/>
    <cellStyle name="Currency 2 4 3 3 3 3 2" xfId="13331" xr:uid="{AF81121D-4904-40CE-ADCD-13B6051328ED}"/>
    <cellStyle name="Currency 2 4 3 3 3 3 2 2" xfId="28742" xr:uid="{2076B88A-86C4-4216-AACC-EAEE99D27A49}"/>
    <cellStyle name="Currency 2 4 3 3 3 3 2 2 2" xfId="59566" xr:uid="{42AD5C3B-FB70-44F3-84C9-CA0DDCF4766B}"/>
    <cellStyle name="Currency 2 4 3 3 3 3 2 3" xfId="44156" xr:uid="{27BCC8BD-BA2F-48B6-A626-478B167A82F4}"/>
    <cellStyle name="Currency 2 4 3 3 3 3 3" xfId="20933" xr:uid="{35E76526-CAB8-431F-90F3-117EBC935150}"/>
    <cellStyle name="Currency 2 4 3 3 3 3 3 2" xfId="51757" xr:uid="{99AC8F90-A8E3-4DA9-A540-B963425C091A}"/>
    <cellStyle name="Currency 2 4 3 3 3 3 4" xfId="36347" xr:uid="{7C20602B-707C-47A8-AEDB-30AFF8257FC8}"/>
    <cellStyle name="Currency 2 4 3 3 3 4" xfId="9528" xr:uid="{71FCA8D9-6CCD-482E-8389-5F737EA2D435}"/>
    <cellStyle name="Currency 2 4 3 3 3 4 2" xfId="24939" xr:uid="{BB785145-0F67-4ECD-9D4B-285B0200F145}"/>
    <cellStyle name="Currency 2 4 3 3 3 4 2 2" xfId="55763" xr:uid="{68AC505E-FD04-4EB7-822C-2C955FEE7B76}"/>
    <cellStyle name="Currency 2 4 3 3 3 4 3" xfId="40353" xr:uid="{769D0EBC-F240-4E3A-9B2C-24104C00CBCA}"/>
    <cellStyle name="Currency 2 4 3 3 3 5" xfId="17130" xr:uid="{76588FD6-D8EF-4ACE-B722-D98CACCA8C67}"/>
    <cellStyle name="Currency 2 4 3 3 3 5 2" xfId="47954" xr:uid="{7396F002-B70E-44C1-BA56-4B11C0B27172}"/>
    <cellStyle name="Currency 2 4 3 3 3 6" xfId="32544" xr:uid="{899E8F76-6282-412A-837F-D988C74F0F0F}"/>
    <cellStyle name="Currency 2 4 3 3 4" xfId="2350" xr:uid="{304211A4-294A-4158-9887-07E770FE25C8}"/>
    <cellStyle name="Currency 2 4 3 3 4 2" xfId="6153" xr:uid="{63CE69D9-1B52-4AD0-912C-6EAA706863B8}"/>
    <cellStyle name="Currency 2 4 3 3 4 2 2" xfId="13964" xr:uid="{F0065EB3-D5EF-4697-B1FC-00DAA59B51FB}"/>
    <cellStyle name="Currency 2 4 3 3 4 2 2 2" xfId="29375" xr:uid="{569124FD-885F-4A56-A7B8-9151B6FF172F}"/>
    <cellStyle name="Currency 2 4 3 3 4 2 2 2 2" xfId="60199" xr:uid="{F061DF48-1027-496C-AD24-DB19A52CD735}"/>
    <cellStyle name="Currency 2 4 3 3 4 2 2 3" xfId="44789" xr:uid="{E31CD75D-8046-43AA-B920-DB94F018D8EE}"/>
    <cellStyle name="Currency 2 4 3 3 4 2 3" xfId="21566" xr:uid="{27E63871-6A04-49D1-B0E7-E72591D0D6CB}"/>
    <cellStyle name="Currency 2 4 3 3 4 2 3 2" xfId="52390" xr:uid="{2FA6F09D-B7DF-471A-A9C8-53D8A9926703}"/>
    <cellStyle name="Currency 2 4 3 3 4 2 4" xfId="36980" xr:uid="{A6B3834A-6AD4-482A-A41E-8598D8E1FB33}"/>
    <cellStyle name="Currency 2 4 3 3 4 3" xfId="10161" xr:uid="{C39D841D-0B3E-47C7-A4D3-4CD53CF87E6C}"/>
    <cellStyle name="Currency 2 4 3 3 4 3 2" xfId="25572" xr:uid="{59614DFD-A4FF-49DF-94C1-17296E4251E4}"/>
    <cellStyle name="Currency 2 4 3 3 4 3 2 2" xfId="56396" xr:uid="{560FEEC1-9607-4CC9-BD1E-8511F16CA016}"/>
    <cellStyle name="Currency 2 4 3 3 4 3 3" xfId="40986" xr:uid="{FA495FF8-9CE3-4F7F-A15A-E609E1D4B592}"/>
    <cellStyle name="Currency 2 4 3 3 4 4" xfId="17763" xr:uid="{0488D61E-A891-4898-9860-0126552FB253}"/>
    <cellStyle name="Currency 2 4 3 3 4 4 2" xfId="48587" xr:uid="{CE93BDA5-EC09-42C3-8643-DCFF83F03014}"/>
    <cellStyle name="Currency 2 4 3 3 4 5" xfId="33177" xr:uid="{125B9EE9-AF1C-4873-93AC-DC86DD5A5A57}"/>
    <cellStyle name="Currency 2 4 3 3 5" xfId="4254" xr:uid="{117C74FF-5E1B-4BAC-83F3-79CD1D08DE23}"/>
    <cellStyle name="Currency 2 4 3 3 5 2" xfId="12065" xr:uid="{D8082BA6-35D3-4C64-B336-66979F11871B}"/>
    <cellStyle name="Currency 2 4 3 3 5 2 2" xfId="27476" xr:uid="{74BECDB7-DB52-4907-B381-7E6037D5D066}"/>
    <cellStyle name="Currency 2 4 3 3 5 2 2 2" xfId="58300" xr:uid="{72AE323C-5BFC-4B81-BFA0-786C288D8C59}"/>
    <cellStyle name="Currency 2 4 3 3 5 2 3" xfId="42890" xr:uid="{42FDD55F-E539-4FB3-8009-E7584C7F6BF4}"/>
    <cellStyle name="Currency 2 4 3 3 5 3" xfId="19667" xr:uid="{FF4B25DD-D93F-4B8B-AAFF-D0A478BC4D37}"/>
    <cellStyle name="Currency 2 4 3 3 5 3 2" xfId="50491" xr:uid="{80A84E00-9D1F-4B1B-9C0C-C2ACBBE29250}"/>
    <cellStyle name="Currency 2 4 3 3 5 4" xfId="35081" xr:uid="{90E2E567-7E46-4345-91C7-7ACFE8D6A4BD}"/>
    <cellStyle name="Currency 2 4 3 3 6" xfId="8262" xr:uid="{01B32BBC-FD71-4C73-BB2C-4BFF986D57B7}"/>
    <cellStyle name="Currency 2 4 3 3 6 2" xfId="23673" xr:uid="{4780AC1B-CD08-42CC-8F21-538C94FABC63}"/>
    <cellStyle name="Currency 2 4 3 3 6 2 2" xfId="54497" xr:uid="{5050DCF2-4185-4292-BCB9-841171B1788C}"/>
    <cellStyle name="Currency 2 4 3 3 6 3" xfId="39087" xr:uid="{0843A905-739F-4A17-B07F-2395DB5E1244}"/>
    <cellStyle name="Currency 2 4 3 3 7" xfId="15864" xr:uid="{37A7532F-DBD6-4A15-9AA4-F47246731FB9}"/>
    <cellStyle name="Currency 2 4 3 3 7 2" xfId="46688" xr:uid="{A2AFD195-A903-4156-89F4-0C487CEAC032}"/>
    <cellStyle name="Currency 2 4 3 3 8" xfId="31278" xr:uid="{C91EA1D0-1BDF-4C3B-82D4-27B4E5052F81}"/>
    <cellStyle name="Currency 2 4 3 4" xfId="871" xr:uid="{F47DEF06-E905-46BF-BDF1-CD0EAA3C5979}"/>
    <cellStyle name="Currency 2 4 3 4 2" xfId="2770" xr:uid="{04BDD396-B3D4-416D-91ED-E935D656CCC0}"/>
    <cellStyle name="Currency 2 4 3 4 2 2" xfId="6573" xr:uid="{4815372F-85FE-4DA9-A470-E98E25E2CC0B}"/>
    <cellStyle name="Currency 2 4 3 4 2 2 2" xfId="14384" xr:uid="{78B6BB87-0F88-48C1-9DC9-557454A1BB0C}"/>
    <cellStyle name="Currency 2 4 3 4 2 2 2 2" xfId="29795" xr:uid="{F5E762CB-7082-4207-8DC4-0B5F54D636C7}"/>
    <cellStyle name="Currency 2 4 3 4 2 2 2 2 2" xfId="60619" xr:uid="{3B2A798A-6ED2-4E97-9180-BC45E70F74CA}"/>
    <cellStyle name="Currency 2 4 3 4 2 2 2 3" xfId="45209" xr:uid="{C485B3B7-B699-40CE-B493-F473B5689222}"/>
    <cellStyle name="Currency 2 4 3 4 2 2 3" xfId="21986" xr:uid="{00E468FC-369C-4E5A-870B-8F82F0F59AFC}"/>
    <cellStyle name="Currency 2 4 3 4 2 2 3 2" xfId="52810" xr:uid="{BCDE4320-1A00-46C8-8269-54F4433BABE7}"/>
    <cellStyle name="Currency 2 4 3 4 2 2 4" xfId="37400" xr:uid="{5C654E60-EA31-4DFA-A8DB-E4B271F4281C}"/>
    <cellStyle name="Currency 2 4 3 4 2 3" xfId="10581" xr:uid="{652713F4-C479-41C6-B6CA-FA83276056D5}"/>
    <cellStyle name="Currency 2 4 3 4 2 3 2" xfId="25992" xr:uid="{0EAEFCC6-0E00-4EB5-BACD-E06A746D0C52}"/>
    <cellStyle name="Currency 2 4 3 4 2 3 2 2" xfId="56816" xr:uid="{CCB0CCA7-F46C-4412-9897-F7C11C0BAB21}"/>
    <cellStyle name="Currency 2 4 3 4 2 3 3" xfId="41406" xr:uid="{EB806799-DDBF-4C84-A855-E39A05D7639E}"/>
    <cellStyle name="Currency 2 4 3 4 2 4" xfId="18183" xr:uid="{8C909519-2EE1-4F11-A40F-DC55BAFAE3E6}"/>
    <cellStyle name="Currency 2 4 3 4 2 4 2" xfId="49007" xr:uid="{F3CBCC3D-BE91-4CB8-AC97-CFC2E8444A57}"/>
    <cellStyle name="Currency 2 4 3 4 2 5" xfId="33597" xr:uid="{ED420E32-7C2B-4934-9EE6-30B95A98B38A}"/>
    <cellStyle name="Currency 2 4 3 4 3" xfId="4674" xr:uid="{9501C523-F7F3-4D12-A40C-CBFC1350E4C0}"/>
    <cellStyle name="Currency 2 4 3 4 3 2" xfId="12485" xr:uid="{5518E3C2-37BC-4F15-8B6C-790A75E1DDF1}"/>
    <cellStyle name="Currency 2 4 3 4 3 2 2" xfId="27896" xr:uid="{982D2119-61A3-4146-BDC0-F9C8F479C912}"/>
    <cellStyle name="Currency 2 4 3 4 3 2 2 2" xfId="58720" xr:uid="{F2C861D7-D394-4EB9-951C-0DE61879F142}"/>
    <cellStyle name="Currency 2 4 3 4 3 2 3" xfId="43310" xr:uid="{D5014DE4-93FB-4192-A386-EE134E49C389}"/>
    <cellStyle name="Currency 2 4 3 4 3 3" xfId="20087" xr:uid="{10D9355A-8BE3-4816-AD35-7F209BE5149D}"/>
    <cellStyle name="Currency 2 4 3 4 3 3 2" xfId="50911" xr:uid="{A909E968-5CA5-4AD1-91E8-F43E79EFA705}"/>
    <cellStyle name="Currency 2 4 3 4 3 4" xfId="35501" xr:uid="{2F99EA07-AD87-421C-8FB6-31151F6ABA0A}"/>
    <cellStyle name="Currency 2 4 3 4 4" xfId="8682" xr:uid="{FD410BF2-70A6-44B1-8E96-86996F6E95DB}"/>
    <cellStyle name="Currency 2 4 3 4 4 2" xfId="24093" xr:uid="{E8F2F3F5-3E34-4987-AF76-19849ACCF0BB}"/>
    <cellStyle name="Currency 2 4 3 4 4 2 2" xfId="54917" xr:uid="{67216670-C219-4F0D-AF24-DC29A9C49A97}"/>
    <cellStyle name="Currency 2 4 3 4 4 3" xfId="39507" xr:uid="{89782E10-B078-4D2F-A831-206B01045373}"/>
    <cellStyle name="Currency 2 4 3 4 5" xfId="16284" xr:uid="{5B30B387-6A88-4AB2-AFC2-00A4698C7957}"/>
    <cellStyle name="Currency 2 4 3 4 5 2" xfId="47108" xr:uid="{8CFC262A-1D41-48A9-A2EA-E5ED54C0C97A}"/>
    <cellStyle name="Currency 2 4 3 4 6" xfId="31698" xr:uid="{D48C8986-28F3-4F02-9FCB-CC74CEDCAC10}"/>
    <cellStyle name="Currency 2 4 3 5" xfId="1504" xr:uid="{266BB30F-CF5C-4FA9-872C-77244D698993}"/>
    <cellStyle name="Currency 2 4 3 5 2" xfId="3403" xr:uid="{579BE818-0492-4B3A-949D-D96007F713F4}"/>
    <cellStyle name="Currency 2 4 3 5 2 2" xfId="7206" xr:uid="{1FE5C27C-AFDE-4FD5-A55E-B37F8EED2DFF}"/>
    <cellStyle name="Currency 2 4 3 5 2 2 2" xfId="15017" xr:uid="{5D22834B-7952-48DE-9B96-D32444EBF1DB}"/>
    <cellStyle name="Currency 2 4 3 5 2 2 2 2" xfId="30428" xr:uid="{3904AA4A-2926-42A3-B522-40553AC84A61}"/>
    <cellStyle name="Currency 2 4 3 5 2 2 2 2 2" xfId="61252" xr:uid="{51ABCCE1-DC41-41B4-8A7F-5637C6D0317E}"/>
    <cellStyle name="Currency 2 4 3 5 2 2 2 3" xfId="45842" xr:uid="{B2C8DDDE-CCD6-4FFE-8F2E-F8AB6C67AABE}"/>
    <cellStyle name="Currency 2 4 3 5 2 2 3" xfId="22619" xr:uid="{120C3A4F-EA82-4EC7-A3BC-F95DE58C5044}"/>
    <cellStyle name="Currency 2 4 3 5 2 2 3 2" xfId="53443" xr:uid="{ACF41182-5464-48E7-BCE9-219E7F14B279}"/>
    <cellStyle name="Currency 2 4 3 5 2 2 4" xfId="38033" xr:uid="{24B8FAA9-CC9F-42F7-9991-8F876AB48B63}"/>
    <cellStyle name="Currency 2 4 3 5 2 3" xfId="11214" xr:uid="{86DBDE02-4283-43D4-826B-700C00EA1BC7}"/>
    <cellStyle name="Currency 2 4 3 5 2 3 2" xfId="26625" xr:uid="{F1D076CA-2AA6-4C76-B1C4-6855DFEDD81C}"/>
    <cellStyle name="Currency 2 4 3 5 2 3 2 2" xfId="57449" xr:uid="{31B49207-9BB5-4571-B0AC-5ED0AC95DB61}"/>
    <cellStyle name="Currency 2 4 3 5 2 3 3" xfId="42039" xr:uid="{11D65F93-1BB8-4C76-A104-854442C6CA69}"/>
    <cellStyle name="Currency 2 4 3 5 2 4" xfId="18816" xr:uid="{6E1AD71F-8951-4904-B16F-1AC082ED76F2}"/>
    <cellStyle name="Currency 2 4 3 5 2 4 2" xfId="49640" xr:uid="{83D6A2CC-4326-47C9-8EF4-BEBBEFF280A4}"/>
    <cellStyle name="Currency 2 4 3 5 2 5" xfId="34230" xr:uid="{6A12D600-C5E4-40C2-B64F-EDAD17D18D1D}"/>
    <cellStyle name="Currency 2 4 3 5 3" xfId="5307" xr:uid="{C9CE8AF1-4678-4BB7-9B62-AF35AA338B26}"/>
    <cellStyle name="Currency 2 4 3 5 3 2" xfId="13118" xr:uid="{B3E0E749-2A36-43F4-9F9D-FD72955F859E}"/>
    <cellStyle name="Currency 2 4 3 5 3 2 2" xfId="28529" xr:uid="{D6EAB226-89C2-4A18-9E6A-4D3CC7C17A2C}"/>
    <cellStyle name="Currency 2 4 3 5 3 2 2 2" xfId="59353" xr:uid="{9607D2BB-BBBD-468B-89EA-7A9D5FC8547D}"/>
    <cellStyle name="Currency 2 4 3 5 3 2 3" xfId="43943" xr:uid="{2541B2FD-DF15-4970-BD61-346A46901672}"/>
    <cellStyle name="Currency 2 4 3 5 3 3" xfId="20720" xr:uid="{3044D7ED-0DF8-4FD9-813B-FF2545CF8FBD}"/>
    <cellStyle name="Currency 2 4 3 5 3 3 2" xfId="51544" xr:uid="{FDBDBFB3-56A6-4F89-A50D-77E7996BDC9B}"/>
    <cellStyle name="Currency 2 4 3 5 3 4" xfId="36134" xr:uid="{28EC4DF1-AAD6-4342-8767-42C1C9F57B4D}"/>
    <cellStyle name="Currency 2 4 3 5 4" xfId="9315" xr:uid="{6AAF25E7-E9A8-40E7-A5EC-08D31E901260}"/>
    <cellStyle name="Currency 2 4 3 5 4 2" xfId="24726" xr:uid="{BC4923E5-A3A7-4C1D-A7EE-E4DD8BE306A5}"/>
    <cellStyle name="Currency 2 4 3 5 4 2 2" xfId="55550" xr:uid="{29990687-2032-40E7-8CFF-011595B6D987}"/>
    <cellStyle name="Currency 2 4 3 5 4 3" xfId="40140" xr:uid="{4D332B21-735F-4795-986B-429C23137264}"/>
    <cellStyle name="Currency 2 4 3 5 5" xfId="16917" xr:uid="{F679BF93-CC28-4D7F-ADCC-3D2D81212DEE}"/>
    <cellStyle name="Currency 2 4 3 5 5 2" xfId="47741" xr:uid="{A520D56B-E41E-4ADF-8E58-B1836EE6DC79}"/>
    <cellStyle name="Currency 2 4 3 5 6" xfId="32331" xr:uid="{5CB40B5D-7C35-4A4A-B6E0-A1EA1E9BD2FA}"/>
    <cellStyle name="Currency 2 4 3 6" xfId="2137" xr:uid="{1793249A-A66E-49D8-A1FD-F3974524C528}"/>
    <cellStyle name="Currency 2 4 3 6 2" xfId="5940" xr:uid="{FAD9F459-527D-4812-89C8-93E03B3D5A10}"/>
    <cellStyle name="Currency 2 4 3 6 2 2" xfId="13751" xr:uid="{93721336-9B17-4B1B-9C08-F27023E84CF4}"/>
    <cellStyle name="Currency 2 4 3 6 2 2 2" xfId="29162" xr:uid="{032A21CF-24C4-4C28-B399-AD0CA2511601}"/>
    <cellStyle name="Currency 2 4 3 6 2 2 2 2" xfId="59986" xr:uid="{C3612BE3-EDE0-4C1C-AFF5-8E75F13A4F36}"/>
    <cellStyle name="Currency 2 4 3 6 2 2 3" xfId="44576" xr:uid="{FCE636B7-4F71-450A-A95D-C20DA4EDBFFD}"/>
    <cellStyle name="Currency 2 4 3 6 2 3" xfId="21353" xr:uid="{83F8857E-07D2-476F-AEB7-959B8BAB2D39}"/>
    <cellStyle name="Currency 2 4 3 6 2 3 2" xfId="52177" xr:uid="{ABCD4947-4CCD-4F7D-8CC4-DD632A558027}"/>
    <cellStyle name="Currency 2 4 3 6 2 4" xfId="36767" xr:uid="{FEAC1DF9-9337-47EA-BEA7-119203107DEB}"/>
    <cellStyle name="Currency 2 4 3 6 3" xfId="9948" xr:uid="{1F4ED387-8D1B-44EF-81A1-C1558DDBA1DF}"/>
    <cellStyle name="Currency 2 4 3 6 3 2" xfId="25359" xr:uid="{EB3B15E2-32AC-400B-BE2A-C423D6B80D84}"/>
    <cellStyle name="Currency 2 4 3 6 3 2 2" xfId="56183" xr:uid="{D5EB5D3B-001F-4928-925F-A79A263C21D4}"/>
    <cellStyle name="Currency 2 4 3 6 3 3" xfId="40773" xr:uid="{2F43A5B9-A36A-44E6-8655-FBE66A0E04E2}"/>
    <cellStyle name="Currency 2 4 3 6 4" xfId="17550" xr:uid="{16D6E72F-B2FB-446C-B666-04D373379F62}"/>
    <cellStyle name="Currency 2 4 3 6 4 2" xfId="48374" xr:uid="{54C43CAE-744E-4C1C-A136-EFC8BDC93FAC}"/>
    <cellStyle name="Currency 2 4 3 6 5" xfId="32964" xr:uid="{214FAD46-25BF-44CE-A71C-752474EED986}"/>
    <cellStyle name="Currency 2 4 3 7" xfId="4041" xr:uid="{CE92C5E2-417A-4BA3-97FA-FECD2B2EDDDA}"/>
    <cellStyle name="Currency 2 4 3 7 2" xfId="11852" xr:uid="{B3CE5EA6-3394-4817-8A28-A4B52486A46A}"/>
    <cellStyle name="Currency 2 4 3 7 2 2" xfId="27263" xr:uid="{2B47B409-F2FC-4E53-BF2C-2E32BF551D98}"/>
    <cellStyle name="Currency 2 4 3 7 2 2 2" xfId="58087" xr:uid="{971C7429-FC7B-46AF-8EBB-850C389A1EC9}"/>
    <cellStyle name="Currency 2 4 3 7 2 3" xfId="42677" xr:uid="{0F1149F9-78DF-4595-92F9-C40AC54CC3A4}"/>
    <cellStyle name="Currency 2 4 3 7 3" xfId="19454" xr:uid="{A69C7397-9D1D-46DF-9EF2-819537D2B6E2}"/>
    <cellStyle name="Currency 2 4 3 7 3 2" xfId="50278" xr:uid="{76642F38-942E-47F6-8DC1-7D290EC62A9A}"/>
    <cellStyle name="Currency 2 4 3 7 4" xfId="34868" xr:uid="{12BCD7B4-F064-46D1-8C87-ED0AE16F7DFE}"/>
    <cellStyle name="Currency 2 4 3 8" xfId="8049" xr:uid="{3CD3E967-D94B-49B9-BCBE-D2EB1E5ACDA3}"/>
    <cellStyle name="Currency 2 4 3 8 2" xfId="23460" xr:uid="{139C52E1-2EC4-48EA-8007-133D45652028}"/>
    <cellStyle name="Currency 2 4 3 8 2 2" xfId="54284" xr:uid="{546837B1-0770-4205-8C5B-92DB58EA470B}"/>
    <cellStyle name="Currency 2 4 3 8 3" xfId="38874" xr:uid="{4C870570-6F92-4165-AD93-B6B572FDA27B}"/>
    <cellStyle name="Currency 2 4 3 9" xfId="7840" xr:uid="{18561C3D-EF5D-443F-8FBE-9CD93EA24611}"/>
    <cellStyle name="Currency 2 4 3 9 2" xfId="23251" xr:uid="{CFD886DD-1B1D-448C-8A41-FE79212E5B84}"/>
    <cellStyle name="Currency 2 4 3 9 2 2" xfId="54075" xr:uid="{313E0ED1-17CF-40F3-972D-6620DF22ABCC}"/>
    <cellStyle name="Currency 2 4 3 9 3" xfId="38665" xr:uid="{8A11FCF9-F307-427B-844D-1854F2F9D309}"/>
    <cellStyle name="Currency 2 4 4" xfId="157" xr:uid="{4A2EE26C-AD2B-4BC2-B250-A568658E1B77}"/>
    <cellStyle name="Currency 2 4 4 10" xfId="15571" xr:uid="{7CB4EED6-AA53-43CC-A1E1-7ADAF32E1008}"/>
    <cellStyle name="Currency 2 4 4 10 2" xfId="46395" xr:uid="{E331BE6C-C85E-4114-9F54-0A7725922014}"/>
    <cellStyle name="Currency 2 4 4 11" xfId="30985" xr:uid="{E4C47084-A91D-4D53-A839-50DC052FBABC}"/>
    <cellStyle name="Currency 2 4 4 2" xfId="580" xr:uid="{EEFD01CD-B355-4DFE-BDAD-E99089FAB643}"/>
    <cellStyle name="Currency 2 4 4 2 2" xfId="1213" xr:uid="{BFBBDD1D-399B-4FB8-8FDF-FBED54E0C68E}"/>
    <cellStyle name="Currency 2 4 4 2 2 2" xfId="3112" xr:uid="{F55AC378-6C8D-4E0F-9C88-66DCA6DA523B}"/>
    <cellStyle name="Currency 2 4 4 2 2 2 2" xfId="6915" xr:uid="{F601E87E-7631-486C-B2BD-CE8E132EEDD6}"/>
    <cellStyle name="Currency 2 4 4 2 2 2 2 2" xfId="14726" xr:uid="{7174CFD7-FF11-483E-81BF-1597951F97AC}"/>
    <cellStyle name="Currency 2 4 4 2 2 2 2 2 2" xfId="30137" xr:uid="{B69358E3-FEC4-4FC3-B11E-7294F670F4CB}"/>
    <cellStyle name="Currency 2 4 4 2 2 2 2 2 2 2" xfId="60961" xr:uid="{97570670-3D36-4616-AFE5-93E92E4EF1E5}"/>
    <cellStyle name="Currency 2 4 4 2 2 2 2 2 3" xfId="45551" xr:uid="{4D315F2F-F09D-49E9-937B-DB3FE80B502F}"/>
    <cellStyle name="Currency 2 4 4 2 2 2 2 3" xfId="22328" xr:uid="{574FF680-9990-4449-9460-752B29DAEF07}"/>
    <cellStyle name="Currency 2 4 4 2 2 2 2 3 2" xfId="53152" xr:uid="{DFC813E8-6B88-41D8-83FB-2259F18B2A0C}"/>
    <cellStyle name="Currency 2 4 4 2 2 2 2 4" xfId="37742" xr:uid="{7BD234EF-5D56-4338-B8E9-8C30BF7DB80B}"/>
    <cellStyle name="Currency 2 4 4 2 2 2 3" xfId="10923" xr:uid="{88595E45-8AA8-47E5-AF7D-0C980D9B113B}"/>
    <cellStyle name="Currency 2 4 4 2 2 2 3 2" xfId="26334" xr:uid="{AE52906F-A360-45FE-8C76-D48E9545925A}"/>
    <cellStyle name="Currency 2 4 4 2 2 2 3 2 2" xfId="57158" xr:uid="{0620C335-D939-4A02-8C6F-C8F593E41F89}"/>
    <cellStyle name="Currency 2 4 4 2 2 2 3 3" xfId="41748" xr:uid="{DA04CB96-9ECF-4532-883D-3A2E3B4F0034}"/>
    <cellStyle name="Currency 2 4 4 2 2 2 4" xfId="18525" xr:uid="{9A2343B2-6BB3-4F86-9115-4ED0F3CE87FE}"/>
    <cellStyle name="Currency 2 4 4 2 2 2 4 2" xfId="49349" xr:uid="{C6B08991-824E-4732-A076-D75E5C4B33AE}"/>
    <cellStyle name="Currency 2 4 4 2 2 2 5" xfId="33939" xr:uid="{9DECF8BB-46BF-438E-B76E-00A656ED1509}"/>
    <cellStyle name="Currency 2 4 4 2 2 3" xfId="5016" xr:uid="{B482EF37-DF69-4A43-A1BA-B646392A57A6}"/>
    <cellStyle name="Currency 2 4 4 2 2 3 2" xfId="12827" xr:uid="{89CB2859-69CE-426A-AD37-89CB0BC38268}"/>
    <cellStyle name="Currency 2 4 4 2 2 3 2 2" xfId="28238" xr:uid="{877DB09C-42CC-4A6A-B206-1853D3C77343}"/>
    <cellStyle name="Currency 2 4 4 2 2 3 2 2 2" xfId="59062" xr:uid="{E8E71793-4C5D-41EE-8320-9B5E697F057F}"/>
    <cellStyle name="Currency 2 4 4 2 2 3 2 3" xfId="43652" xr:uid="{4FE145FB-4335-4416-A82F-AFE0D41C207C}"/>
    <cellStyle name="Currency 2 4 4 2 2 3 3" xfId="20429" xr:uid="{B1D465B0-2FF6-4DCA-AFF2-648CE71326BC}"/>
    <cellStyle name="Currency 2 4 4 2 2 3 3 2" xfId="51253" xr:uid="{D35725CC-7CEA-4088-9967-5AC26C2A3CC9}"/>
    <cellStyle name="Currency 2 4 4 2 2 3 4" xfId="35843" xr:uid="{81F5EDF7-01AC-42B8-9809-2EC684E2ABB5}"/>
    <cellStyle name="Currency 2 4 4 2 2 4" xfId="9024" xr:uid="{05FD00E9-6AB1-400B-AE0A-19DCFECE5D57}"/>
    <cellStyle name="Currency 2 4 4 2 2 4 2" xfId="24435" xr:uid="{AF15ADAA-9853-44A4-8C0D-A338691A63BE}"/>
    <cellStyle name="Currency 2 4 4 2 2 4 2 2" xfId="55259" xr:uid="{99005B2C-C0D5-46E6-B03F-A29CBD3D41E6}"/>
    <cellStyle name="Currency 2 4 4 2 2 4 3" xfId="39849" xr:uid="{073CE155-04CB-4C7C-B915-2B3539048012}"/>
    <cellStyle name="Currency 2 4 4 2 2 5" xfId="16626" xr:uid="{19C80339-6959-4BA4-B18C-5D1F7BD6DB17}"/>
    <cellStyle name="Currency 2 4 4 2 2 5 2" xfId="47450" xr:uid="{27FEB1DC-D043-459A-AA04-CC9141D97F0D}"/>
    <cellStyle name="Currency 2 4 4 2 2 6" xfId="32040" xr:uid="{45AF9196-AB1D-4446-BBE9-054FD0D63A0C}"/>
    <cellStyle name="Currency 2 4 4 2 3" xfId="1846" xr:uid="{C84BE7B9-2224-47DC-BFFE-4F4759B59673}"/>
    <cellStyle name="Currency 2 4 4 2 3 2" xfId="3745" xr:uid="{417662D4-A4E2-4CE5-BBBF-5679483988C1}"/>
    <cellStyle name="Currency 2 4 4 2 3 2 2" xfId="7548" xr:uid="{B6E321B2-3EB1-4C4D-ACA8-31A23C8EE6C8}"/>
    <cellStyle name="Currency 2 4 4 2 3 2 2 2" xfId="15359" xr:uid="{F37DC0BA-0F3B-417F-BE49-3FE7EDB8F358}"/>
    <cellStyle name="Currency 2 4 4 2 3 2 2 2 2" xfId="30770" xr:uid="{A172BA3B-1226-43E8-BB5A-318CF5EC108B}"/>
    <cellStyle name="Currency 2 4 4 2 3 2 2 2 2 2" xfId="61594" xr:uid="{0C6A60D8-874E-483C-980C-EFFD2BC913C2}"/>
    <cellStyle name="Currency 2 4 4 2 3 2 2 2 3" xfId="46184" xr:uid="{51D85516-FEE7-4944-B2D8-2F6192FED2B3}"/>
    <cellStyle name="Currency 2 4 4 2 3 2 2 3" xfId="22961" xr:uid="{93B0E930-67E1-44DA-9BCC-B76DF1D1B66A}"/>
    <cellStyle name="Currency 2 4 4 2 3 2 2 3 2" xfId="53785" xr:uid="{6E7C19C7-56F6-4EF2-BD03-B9EA3BA5AC5A}"/>
    <cellStyle name="Currency 2 4 4 2 3 2 2 4" xfId="38375" xr:uid="{F5A548CA-CB1A-4D8E-B9DC-BFE61F2B59C3}"/>
    <cellStyle name="Currency 2 4 4 2 3 2 3" xfId="11556" xr:uid="{0B16C5B5-58BB-4B36-A63A-FC22166655A7}"/>
    <cellStyle name="Currency 2 4 4 2 3 2 3 2" xfId="26967" xr:uid="{8B686285-3E85-408A-AAEE-207EB72F982F}"/>
    <cellStyle name="Currency 2 4 4 2 3 2 3 2 2" xfId="57791" xr:uid="{AFEEC1A0-3002-4C3C-9BF5-7600550E69C3}"/>
    <cellStyle name="Currency 2 4 4 2 3 2 3 3" xfId="42381" xr:uid="{D4737388-6BF6-473C-853E-3B6523346539}"/>
    <cellStyle name="Currency 2 4 4 2 3 2 4" xfId="19158" xr:uid="{DAD8E4CA-B208-4F3C-80E8-FC96B4E598E7}"/>
    <cellStyle name="Currency 2 4 4 2 3 2 4 2" xfId="49982" xr:uid="{702F99AA-A4EE-4390-90F6-35A36FDED7C7}"/>
    <cellStyle name="Currency 2 4 4 2 3 2 5" xfId="34572" xr:uid="{87EBA6F1-8887-4CD6-B48D-74445D1FD694}"/>
    <cellStyle name="Currency 2 4 4 2 3 3" xfId="5649" xr:uid="{618FDD08-7732-4579-82CB-810C8F2C5E16}"/>
    <cellStyle name="Currency 2 4 4 2 3 3 2" xfId="13460" xr:uid="{5D1EFF1A-FA6D-44C3-8186-2DBB410BDF68}"/>
    <cellStyle name="Currency 2 4 4 2 3 3 2 2" xfId="28871" xr:uid="{682C234C-989F-45E7-B950-705A7100BA39}"/>
    <cellStyle name="Currency 2 4 4 2 3 3 2 2 2" xfId="59695" xr:uid="{0C71E065-F886-4B06-B745-84EA4A0B1720}"/>
    <cellStyle name="Currency 2 4 4 2 3 3 2 3" xfId="44285" xr:uid="{C0B4EA6B-C3CE-4504-82BF-6D15E214CC2E}"/>
    <cellStyle name="Currency 2 4 4 2 3 3 3" xfId="21062" xr:uid="{7446BCEA-3265-4020-8023-32E8303A020F}"/>
    <cellStyle name="Currency 2 4 4 2 3 3 3 2" xfId="51886" xr:uid="{58F5E9BA-07FB-4566-97AB-2DAE2CB75845}"/>
    <cellStyle name="Currency 2 4 4 2 3 3 4" xfId="36476" xr:uid="{7D82CAEB-56CD-426B-A4C2-BEF1D4483F2A}"/>
    <cellStyle name="Currency 2 4 4 2 3 4" xfId="9657" xr:uid="{46FD14FB-A7E1-4F3A-A3DA-0FA686AD0816}"/>
    <cellStyle name="Currency 2 4 4 2 3 4 2" xfId="25068" xr:uid="{31F590C1-8783-4269-8548-D90BBF250BBC}"/>
    <cellStyle name="Currency 2 4 4 2 3 4 2 2" xfId="55892" xr:uid="{6B98F34A-8A2F-45E6-8FAB-6F99F724C826}"/>
    <cellStyle name="Currency 2 4 4 2 3 4 3" xfId="40482" xr:uid="{786BD6F3-747F-45E1-B9A5-4E69ED38BA9A}"/>
    <cellStyle name="Currency 2 4 4 2 3 5" xfId="17259" xr:uid="{666733DA-7209-4ED3-AD97-8709FDEE9CB6}"/>
    <cellStyle name="Currency 2 4 4 2 3 5 2" xfId="48083" xr:uid="{C11D12DB-426F-4615-8739-208493F64927}"/>
    <cellStyle name="Currency 2 4 4 2 3 6" xfId="32673" xr:uid="{5FA95F2C-378A-4FE0-B90A-AEA40E2F2C92}"/>
    <cellStyle name="Currency 2 4 4 2 4" xfId="2479" xr:uid="{39A7B49D-E61B-4A22-91C8-240AF213554C}"/>
    <cellStyle name="Currency 2 4 4 2 4 2" xfId="6282" xr:uid="{2008208E-A26E-4B41-A32E-7728BEA7B6BB}"/>
    <cellStyle name="Currency 2 4 4 2 4 2 2" xfId="14093" xr:uid="{ADF91F30-51CE-42E3-9173-48B7D00B3AA1}"/>
    <cellStyle name="Currency 2 4 4 2 4 2 2 2" xfId="29504" xr:uid="{876173FA-12DC-4222-B847-883A80C760F4}"/>
    <cellStyle name="Currency 2 4 4 2 4 2 2 2 2" xfId="60328" xr:uid="{240CA2F6-D22A-45D5-A4A6-72E3617F79F8}"/>
    <cellStyle name="Currency 2 4 4 2 4 2 2 3" xfId="44918" xr:uid="{64812ADF-9199-4F1C-95BB-42245E4AE942}"/>
    <cellStyle name="Currency 2 4 4 2 4 2 3" xfId="21695" xr:uid="{A33A9B81-11D1-44E8-AEA6-D65F2F4D8658}"/>
    <cellStyle name="Currency 2 4 4 2 4 2 3 2" xfId="52519" xr:uid="{A383A4FE-4925-4F42-88C5-CE0C97100A1B}"/>
    <cellStyle name="Currency 2 4 4 2 4 2 4" xfId="37109" xr:uid="{A51AB603-088E-4349-9C96-1A07B6561EAE}"/>
    <cellStyle name="Currency 2 4 4 2 4 3" xfId="10290" xr:uid="{C75C1824-A921-4D4C-BD0B-50607EAB41C1}"/>
    <cellStyle name="Currency 2 4 4 2 4 3 2" xfId="25701" xr:uid="{9514D46D-8321-41DF-8938-60EF8EB5A875}"/>
    <cellStyle name="Currency 2 4 4 2 4 3 2 2" xfId="56525" xr:uid="{80B4623B-C0E0-44BE-A078-FA78C959D1A3}"/>
    <cellStyle name="Currency 2 4 4 2 4 3 3" xfId="41115" xr:uid="{A1F62B79-315E-4707-8DAE-238F2CA0088E}"/>
    <cellStyle name="Currency 2 4 4 2 4 4" xfId="17892" xr:uid="{21815FB8-5F1E-4880-9120-E7CD0C0EE7A2}"/>
    <cellStyle name="Currency 2 4 4 2 4 4 2" xfId="48716" xr:uid="{15DA68E3-C456-4472-8069-C8C70A88060B}"/>
    <cellStyle name="Currency 2 4 4 2 4 5" xfId="33306" xr:uid="{A174D01E-25E0-43CA-AC0D-23D788AE1025}"/>
    <cellStyle name="Currency 2 4 4 2 5" xfId="4383" xr:uid="{5BA82DE2-9B36-4CA3-8245-C6B70B78A13B}"/>
    <cellStyle name="Currency 2 4 4 2 5 2" xfId="12194" xr:uid="{F6B9C7A9-A37F-42EC-A4A6-69F66CCA43E2}"/>
    <cellStyle name="Currency 2 4 4 2 5 2 2" xfId="27605" xr:uid="{93F51CB6-A42B-473B-A790-E2F2D1AE6E2A}"/>
    <cellStyle name="Currency 2 4 4 2 5 2 2 2" xfId="58429" xr:uid="{4E605A60-5D7E-4CC4-8052-ADB5A3B5FE10}"/>
    <cellStyle name="Currency 2 4 4 2 5 2 3" xfId="43019" xr:uid="{BAEDC9F0-BE44-4A24-8ADC-E450B3CA7D2E}"/>
    <cellStyle name="Currency 2 4 4 2 5 3" xfId="19796" xr:uid="{36231A8C-FA3A-4E0B-A45D-61C7BD5D45BF}"/>
    <cellStyle name="Currency 2 4 4 2 5 3 2" xfId="50620" xr:uid="{D4937F2E-1F65-41A4-BC99-BCD002694B4A}"/>
    <cellStyle name="Currency 2 4 4 2 5 4" xfId="35210" xr:uid="{755BE031-B117-4C90-9E90-F3D9D8888B88}"/>
    <cellStyle name="Currency 2 4 4 2 6" xfId="8391" xr:uid="{6CDF7DAB-83E7-4B6F-8FA6-A7715CD14D42}"/>
    <cellStyle name="Currency 2 4 4 2 6 2" xfId="23802" xr:uid="{54A619D9-A61B-476E-A9A2-C3B50720802B}"/>
    <cellStyle name="Currency 2 4 4 2 6 2 2" xfId="54626" xr:uid="{707024C6-3828-45B9-B715-954A9A276CB0}"/>
    <cellStyle name="Currency 2 4 4 2 6 3" xfId="39216" xr:uid="{1C1825F5-4385-4C05-BCFB-FCEE99586EC9}"/>
    <cellStyle name="Currency 2 4 4 2 7" xfId="15993" xr:uid="{D6855E0E-513A-4CEF-87C4-5ABE2DA1DAF4}"/>
    <cellStyle name="Currency 2 4 4 2 7 2" xfId="46817" xr:uid="{A715EC71-E128-440D-8C1F-8881674F9C40}"/>
    <cellStyle name="Currency 2 4 4 2 8" xfId="31407" xr:uid="{EC976361-1452-4E5F-8BCF-BAA7D804DE6C}"/>
    <cellStyle name="Currency 2 4 4 3" xfId="371" xr:uid="{9B32D5C6-7D1E-4B1E-AB0A-1D6467E833B7}"/>
    <cellStyle name="Currency 2 4 4 3 2" xfId="1004" xr:uid="{CF725476-4377-400B-91EA-72E7174BBB48}"/>
    <cellStyle name="Currency 2 4 4 3 2 2" xfId="2903" xr:uid="{7E803698-E2CD-4798-BF82-37AFCC1EF30C}"/>
    <cellStyle name="Currency 2 4 4 3 2 2 2" xfId="6706" xr:uid="{B46DE683-A217-4904-9C4C-62F17B8AADBB}"/>
    <cellStyle name="Currency 2 4 4 3 2 2 2 2" xfId="14517" xr:uid="{9C0087E5-C06F-4EB9-B7F9-BBC1AA188F61}"/>
    <cellStyle name="Currency 2 4 4 3 2 2 2 2 2" xfId="29928" xr:uid="{00853210-C380-4F53-8F8E-F2FB1B056190}"/>
    <cellStyle name="Currency 2 4 4 3 2 2 2 2 2 2" xfId="60752" xr:uid="{B086DFE3-245B-43BC-9D19-D005AB68D811}"/>
    <cellStyle name="Currency 2 4 4 3 2 2 2 2 3" xfId="45342" xr:uid="{524A59FA-B0DD-4694-81A9-499BF24A13D1}"/>
    <cellStyle name="Currency 2 4 4 3 2 2 2 3" xfId="22119" xr:uid="{134B7274-8327-43DA-B487-B181489E8E0E}"/>
    <cellStyle name="Currency 2 4 4 3 2 2 2 3 2" xfId="52943" xr:uid="{0335DBDF-D79D-437D-8D05-66B16D2B6D38}"/>
    <cellStyle name="Currency 2 4 4 3 2 2 2 4" xfId="37533" xr:uid="{40C43D3F-D9D1-4D6E-980D-7EA727E8920B}"/>
    <cellStyle name="Currency 2 4 4 3 2 2 3" xfId="10714" xr:uid="{F08FBBC7-AE6C-4013-93B4-E99C64F65CCF}"/>
    <cellStyle name="Currency 2 4 4 3 2 2 3 2" xfId="26125" xr:uid="{EAABBC04-AF8C-4AA0-A63A-CB310ED8B981}"/>
    <cellStyle name="Currency 2 4 4 3 2 2 3 2 2" xfId="56949" xr:uid="{74C25693-AB35-45C1-B9C9-81FD61238AEE}"/>
    <cellStyle name="Currency 2 4 4 3 2 2 3 3" xfId="41539" xr:uid="{9ADBF1F6-B571-43FF-808C-1A3E4B9BC6E5}"/>
    <cellStyle name="Currency 2 4 4 3 2 2 4" xfId="18316" xr:uid="{DB77E146-030A-4FA3-9680-7148E12DC520}"/>
    <cellStyle name="Currency 2 4 4 3 2 2 4 2" xfId="49140" xr:uid="{4F5B82B9-AF0B-446F-B2A9-48ABD77A37DA}"/>
    <cellStyle name="Currency 2 4 4 3 2 2 5" xfId="33730" xr:uid="{F19ABA28-A1BE-4692-8722-2E88AF9AB9CF}"/>
    <cellStyle name="Currency 2 4 4 3 2 3" xfId="4807" xr:uid="{E793F488-CCB5-48FB-9A2F-D6617E16AB84}"/>
    <cellStyle name="Currency 2 4 4 3 2 3 2" xfId="12618" xr:uid="{5AC37651-574B-4A7A-BFA2-D9B4B12BCFC4}"/>
    <cellStyle name="Currency 2 4 4 3 2 3 2 2" xfId="28029" xr:uid="{32B567D0-8A86-43C8-8263-60946DD09EE3}"/>
    <cellStyle name="Currency 2 4 4 3 2 3 2 2 2" xfId="58853" xr:uid="{5A696ED8-4CDF-436D-A163-079A61778640}"/>
    <cellStyle name="Currency 2 4 4 3 2 3 2 3" xfId="43443" xr:uid="{5E29FDC6-6B67-4E2F-A7EF-41731709050C}"/>
    <cellStyle name="Currency 2 4 4 3 2 3 3" xfId="20220" xr:uid="{33121EBF-7E4C-4139-B55B-E4DBD8F56107}"/>
    <cellStyle name="Currency 2 4 4 3 2 3 3 2" xfId="51044" xr:uid="{552EF63B-AF1D-459D-9AE3-CBB87C66DC6E}"/>
    <cellStyle name="Currency 2 4 4 3 2 3 4" xfId="35634" xr:uid="{16EA04B3-EA78-4F7E-892E-A11F515983FE}"/>
    <cellStyle name="Currency 2 4 4 3 2 4" xfId="8815" xr:uid="{ED71D59E-43E8-4F70-B015-73B6197CE4B1}"/>
    <cellStyle name="Currency 2 4 4 3 2 4 2" xfId="24226" xr:uid="{7A2DBB4F-EAE3-43F0-A299-77BA8874A5CB}"/>
    <cellStyle name="Currency 2 4 4 3 2 4 2 2" xfId="55050" xr:uid="{D0ECABFE-BEA4-41A4-BD9D-C655526164DB}"/>
    <cellStyle name="Currency 2 4 4 3 2 4 3" xfId="39640" xr:uid="{8679929B-19BE-44F6-B158-B690C204B215}"/>
    <cellStyle name="Currency 2 4 4 3 2 5" xfId="16417" xr:uid="{C9C425DC-2985-4FE4-B835-2D8CB16E6426}"/>
    <cellStyle name="Currency 2 4 4 3 2 5 2" xfId="47241" xr:uid="{250D88AD-C351-4142-9D3C-1B04E8BD1834}"/>
    <cellStyle name="Currency 2 4 4 3 2 6" xfId="31831" xr:uid="{8B4197F1-50C5-499F-99E9-DDAB04878938}"/>
    <cellStyle name="Currency 2 4 4 3 3" xfId="1637" xr:uid="{84666BB9-045C-440D-8B78-6ADD00C1D50D}"/>
    <cellStyle name="Currency 2 4 4 3 3 2" xfId="3536" xr:uid="{AF35BD81-38C5-48F8-BF35-5FBE717616CB}"/>
    <cellStyle name="Currency 2 4 4 3 3 2 2" xfId="7339" xr:uid="{6775CA0B-6E8C-43DC-9CA4-496648D95722}"/>
    <cellStyle name="Currency 2 4 4 3 3 2 2 2" xfId="15150" xr:uid="{8FAEB191-C5C1-4E72-95D0-6E5FB3E2F858}"/>
    <cellStyle name="Currency 2 4 4 3 3 2 2 2 2" xfId="30561" xr:uid="{50144BF3-E045-4FC0-A6BA-5F8599B1D4D9}"/>
    <cellStyle name="Currency 2 4 4 3 3 2 2 2 2 2" xfId="61385" xr:uid="{8E3F3671-A70E-440C-89BB-3368BFC9C86F}"/>
    <cellStyle name="Currency 2 4 4 3 3 2 2 2 3" xfId="45975" xr:uid="{6F9FA466-3410-4960-A428-7F3AD04DE36E}"/>
    <cellStyle name="Currency 2 4 4 3 3 2 2 3" xfId="22752" xr:uid="{E8734EAF-7575-48BE-9B31-779DE279C599}"/>
    <cellStyle name="Currency 2 4 4 3 3 2 2 3 2" xfId="53576" xr:uid="{6ECDD5BD-3789-489C-A34F-08DEA9BF78EF}"/>
    <cellStyle name="Currency 2 4 4 3 3 2 2 4" xfId="38166" xr:uid="{CF5F0369-DC91-4388-8D20-B8EDE4D4FF6C}"/>
    <cellStyle name="Currency 2 4 4 3 3 2 3" xfId="11347" xr:uid="{DC0D1F03-B098-4732-8A63-E47A7249114B}"/>
    <cellStyle name="Currency 2 4 4 3 3 2 3 2" xfId="26758" xr:uid="{8C519320-37CE-4E66-98FC-D03FE729ED3A}"/>
    <cellStyle name="Currency 2 4 4 3 3 2 3 2 2" xfId="57582" xr:uid="{6624312D-DA66-4A14-96E0-2965E15049D5}"/>
    <cellStyle name="Currency 2 4 4 3 3 2 3 3" xfId="42172" xr:uid="{88CD94D3-9F83-4BDA-8ABE-8B07B2A6A71C}"/>
    <cellStyle name="Currency 2 4 4 3 3 2 4" xfId="18949" xr:uid="{3E4B1A11-EFA6-4F70-9726-9175B62CD63A}"/>
    <cellStyle name="Currency 2 4 4 3 3 2 4 2" xfId="49773" xr:uid="{940BC6C8-6866-4B5D-92DC-009E7C5C80D7}"/>
    <cellStyle name="Currency 2 4 4 3 3 2 5" xfId="34363" xr:uid="{C31A5DBA-1907-443C-BBA6-46504D2E4139}"/>
    <cellStyle name="Currency 2 4 4 3 3 3" xfId="5440" xr:uid="{C9F6D25B-876D-49F2-9554-E9318DFAA062}"/>
    <cellStyle name="Currency 2 4 4 3 3 3 2" xfId="13251" xr:uid="{D929543F-9BAB-4E83-90AF-D3C49E4FF1E7}"/>
    <cellStyle name="Currency 2 4 4 3 3 3 2 2" xfId="28662" xr:uid="{18EBF6F8-43C2-482D-B316-A7D9C7AD75B2}"/>
    <cellStyle name="Currency 2 4 4 3 3 3 2 2 2" xfId="59486" xr:uid="{4F24A651-EE2C-4491-B461-0AA3DE1B5B45}"/>
    <cellStyle name="Currency 2 4 4 3 3 3 2 3" xfId="44076" xr:uid="{FE8DEFBC-A394-4C9E-90D5-FD14BF051965}"/>
    <cellStyle name="Currency 2 4 4 3 3 3 3" xfId="20853" xr:uid="{6B51C164-AF81-4B07-883C-AA93307A277C}"/>
    <cellStyle name="Currency 2 4 4 3 3 3 3 2" xfId="51677" xr:uid="{44965640-5298-402F-8E87-306970C6C5FE}"/>
    <cellStyle name="Currency 2 4 4 3 3 3 4" xfId="36267" xr:uid="{B6299074-0382-4E08-B36C-718F2C6386FC}"/>
    <cellStyle name="Currency 2 4 4 3 3 4" xfId="9448" xr:uid="{7F24B7EC-C0B8-4FD2-845A-9EDB5F168A4F}"/>
    <cellStyle name="Currency 2 4 4 3 3 4 2" xfId="24859" xr:uid="{E7D7A972-F13C-4D7D-BDFF-9DD20E2BA262}"/>
    <cellStyle name="Currency 2 4 4 3 3 4 2 2" xfId="55683" xr:uid="{52FABB59-F677-43AC-839E-01C41ED7F2CF}"/>
    <cellStyle name="Currency 2 4 4 3 3 4 3" xfId="40273" xr:uid="{2A83B9DA-CD62-4553-9658-001EA0D08C39}"/>
    <cellStyle name="Currency 2 4 4 3 3 5" xfId="17050" xr:uid="{3BFE7DDF-B3DE-4374-B13A-473F562860CC}"/>
    <cellStyle name="Currency 2 4 4 3 3 5 2" xfId="47874" xr:uid="{0AFB6F28-E366-4948-8CA7-1FCCFC142644}"/>
    <cellStyle name="Currency 2 4 4 3 3 6" xfId="32464" xr:uid="{F7392833-B711-4746-9F70-CB47ED947937}"/>
    <cellStyle name="Currency 2 4 4 3 4" xfId="2270" xr:uid="{A8A39DB2-5CE9-4234-969C-2D4390E2029B}"/>
    <cellStyle name="Currency 2 4 4 3 4 2" xfId="6073" xr:uid="{032867C3-69EF-4AB1-AD4A-8B6FFD3A4FF9}"/>
    <cellStyle name="Currency 2 4 4 3 4 2 2" xfId="13884" xr:uid="{554CAD3C-3A88-4D4F-B5DE-E56AE6220B59}"/>
    <cellStyle name="Currency 2 4 4 3 4 2 2 2" xfId="29295" xr:uid="{D6F25302-1514-4364-A495-7530668CF479}"/>
    <cellStyle name="Currency 2 4 4 3 4 2 2 2 2" xfId="60119" xr:uid="{977270D2-028F-4D7A-BF96-C377EA3500B4}"/>
    <cellStyle name="Currency 2 4 4 3 4 2 2 3" xfId="44709" xr:uid="{6651729B-EA54-4D29-A06F-FF9695504D1F}"/>
    <cellStyle name="Currency 2 4 4 3 4 2 3" xfId="21486" xr:uid="{F3A93FE9-82E8-4CC1-8C69-0BA946CAD9B8}"/>
    <cellStyle name="Currency 2 4 4 3 4 2 3 2" xfId="52310" xr:uid="{E7C14E51-F997-4F2B-A0EA-30A500AB08B7}"/>
    <cellStyle name="Currency 2 4 4 3 4 2 4" xfId="36900" xr:uid="{C73A8422-C262-44EA-9453-5669FA3E4912}"/>
    <cellStyle name="Currency 2 4 4 3 4 3" xfId="10081" xr:uid="{2D356AF2-8212-450E-AF0D-FEE355CACD64}"/>
    <cellStyle name="Currency 2 4 4 3 4 3 2" xfId="25492" xr:uid="{DD6F9377-54B3-40A2-9A1E-6A801CAAE634}"/>
    <cellStyle name="Currency 2 4 4 3 4 3 2 2" xfId="56316" xr:uid="{3E68BE7C-D362-4B90-915C-E1A085566CC1}"/>
    <cellStyle name="Currency 2 4 4 3 4 3 3" xfId="40906" xr:uid="{BE5C17A7-F982-4F5A-B376-9956A020BFDE}"/>
    <cellStyle name="Currency 2 4 4 3 4 4" xfId="17683" xr:uid="{7897A0BD-0EC6-4D7D-80D2-E30023584A4C}"/>
    <cellStyle name="Currency 2 4 4 3 4 4 2" xfId="48507" xr:uid="{F00F0DA1-3C5C-4F9F-BA8D-A9DF4EAED122}"/>
    <cellStyle name="Currency 2 4 4 3 4 5" xfId="33097" xr:uid="{993E8FB2-0FEF-414B-83D2-ED9A2FF5ED3B}"/>
    <cellStyle name="Currency 2 4 4 3 5" xfId="4174" xr:uid="{B7BF0B3C-E527-4E96-BC42-1BDEC77DB37A}"/>
    <cellStyle name="Currency 2 4 4 3 5 2" xfId="11985" xr:uid="{8D3597A9-8B6E-44F1-BB51-E1958245F71F}"/>
    <cellStyle name="Currency 2 4 4 3 5 2 2" xfId="27396" xr:uid="{7BF7C726-E575-448A-AFCC-034ACCD346EF}"/>
    <cellStyle name="Currency 2 4 4 3 5 2 2 2" xfId="58220" xr:uid="{93B58601-A89A-472D-852C-F763844E8E41}"/>
    <cellStyle name="Currency 2 4 4 3 5 2 3" xfId="42810" xr:uid="{B6BFAA0C-A127-4539-98CD-3DC5F5B07771}"/>
    <cellStyle name="Currency 2 4 4 3 5 3" xfId="19587" xr:uid="{2E1C2B2A-98E3-460B-B4EF-E0048088F32E}"/>
    <cellStyle name="Currency 2 4 4 3 5 3 2" xfId="50411" xr:uid="{AE63EF8A-8225-4146-B1C7-429AA44782D9}"/>
    <cellStyle name="Currency 2 4 4 3 5 4" xfId="35001" xr:uid="{85F86541-FB0F-4142-A9CA-1A0D7A5A6DE6}"/>
    <cellStyle name="Currency 2 4 4 3 6" xfId="8182" xr:uid="{C562B0E2-0E68-47E6-97DA-2B630CCFB7F8}"/>
    <cellStyle name="Currency 2 4 4 3 6 2" xfId="23593" xr:uid="{B36C35D7-3769-4358-B759-91BC4C34CD38}"/>
    <cellStyle name="Currency 2 4 4 3 6 2 2" xfId="54417" xr:uid="{04F4E207-1C1A-470F-A243-FDA1A4DC9590}"/>
    <cellStyle name="Currency 2 4 4 3 6 3" xfId="39007" xr:uid="{45687A87-A3BD-43E2-97FC-8E958C37C48B}"/>
    <cellStyle name="Currency 2 4 4 3 7" xfId="15784" xr:uid="{90276ABD-45D0-4C17-AEA5-E42EE5D5B84C}"/>
    <cellStyle name="Currency 2 4 4 3 7 2" xfId="46608" xr:uid="{7F80AFFB-C9F5-4133-81F3-3D883294220A}"/>
    <cellStyle name="Currency 2 4 4 3 8" xfId="31198" xr:uid="{269DF917-B2EB-4EF2-A501-EEE3932D401F}"/>
    <cellStyle name="Currency 2 4 4 4" xfId="791" xr:uid="{7B256C5F-575B-40B3-9170-06047B3441C8}"/>
    <cellStyle name="Currency 2 4 4 4 2" xfId="2690" xr:uid="{DDD967A8-C980-4AA4-BD1A-EDBBDBDF9C6B}"/>
    <cellStyle name="Currency 2 4 4 4 2 2" xfId="6493" xr:uid="{0E677D41-DE85-4AD7-B962-10B5AE980EE2}"/>
    <cellStyle name="Currency 2 4 4 4 2 2 2" xfId="14304" xr:uid="{8F551AD0-E96B-4585-A4BA-6B0E17746D1E}"/>
    <cellStyle name="Currency 2 4 4 4 2 2 2 2" xfId="29715" xr:uid="{76220772-301E-4C3D-8965-A2557BC158C9}"/>
    <cellStyle name="Currency 2 4 4 4 2 2 2 2 2" xfId="60539" xr:uid="{C1228151-129B-4F9A-8EE2-EE462ED45C61}"/>
    <cellStyle name="Currency 2 4 4 4 2 2 2 3" xfId="45129" xr:uid="{9CA08F93-36CE-42D9-AA92-2FCD6649893E}"/>
    <cellStyle name="Currency 2 4 4 4 2 2 3" xfId="21906" xr:uid="{CB9EE45E-D9A5-46EA-BEDC-B2CE5842E36F}"/>
    <cellStyle name="Currency 2 4 4 4 2 2 3 2" xfId="52730" xr:uid="{E34627B9-C771-441E-9265-9E6905F8D6E3}"/>
    <cellStyle name="Currency 2 4 4 4 2 2 4" xfId="37320" xr:uid="{FBED65A5-A87B-4602-9C20-B739753123E1}"/>
    <cellStyle name="Currency 2 4 4 4 2 3" xfId="10501" xr:uid="{F136CD0C-FF86-4B4D-A31F-753D6F87E310}"/>
    <cellStyle name="Currency 2 4 4 4 2 3 2" xfId="25912" xr:uid="{353FC4D6-B71A-4B68-8D56-445AB9215164}"/>
    <cellStyle name="Currency 2 4 4 4 2 3 2 2" xfId="56736" xr:uid="{FCE175BE-0251-4C8E-A432-0A084FA45D4E}"/>
    <cellStyle name="Currency 2 4 4 4 2 3 3" xfId="41326" xr:uid="{44835C77-F4D5-4432-8C81-D394C47A7CC6}"/>
    <cellStyle name="Currency 2 4 4 4 2 4" xfId="18103" xr:uid="{6FD91980-AD10-4F1C-A2DE-349E572D4B7B}"/>
    <cellStyle name="Currency 2 4 4 4 2 4 2" xfId="48927" xr:uid="{20F229A0-4E40-488C-A337-394EDC507905}"/>
    <cellStyle name="Currency 2 4 4 4 2 5" xfId="33517" xr:uid="{EC080C0B-85C5-4FE2-A433-DC96017C5B23}"/>
    <cellStyle name="Currency 2 4 4 4 3" xfId="4594" xr:uid="{9667E5D2-8FD1-4153-B7CF-E14776C51D9C}"/>
    <cellStyle name="Currency 2 4 4 4 3 2" xfId="12405" xr:uid="{68157397-F6F1-4142-B799-D1BB6058DBA4}"/>
    <cellStyle name="Currency 2 4 4 4 3 2 2" xfId="27816" xr:uid="{16916FE8-1DCE-43B1-8DAB-B80C6B352C30}"/>
    <cellStyle name="Currency 2 4 4 4 3 2 2 2" xfId="58640" xr:uid="{C440814A-BC6C-4FFF-A6D5-61D6B1A084AA}"/>
    <cellStyle name="Currency 2 4 4 4 3 2 3" xfId="43230" xr:uid="{F3CF7621-8C13-46A8-BD69-7FFD81C74CE6}"/>
    <cellStyle name="Currency 2 4 4 4 3 3" xfId="20007" xr:uid="{8B862DDB-D2B7-4DC9-AB5B-88021D03AD57}"/>
    <cellStyle name="Currency 2 4 4 4 3 3 2" xfId="50831" xr:uid="{B0EC124E-C601-4E3E-A9C9-7EA77F1547D3}"/>
    <cellStyle name="Currency 2 4 4 4 3 4" xfId="35421" xr:uid="{372EA068-92C9-424A-A4B2-AAAAFA2BAA56}"/>
    <cellStyle name="Currency 2 4 4 4 4" xfId="8602" xr:uid="{E1AF224D-CEDD-4728-AD1D-444DAC2B0DD0}"/>
    <cellStyle name="Currency 2 4 4 4 4 2" xfId="24013" xr:uid="{DFACFE30-AAAC-4DD1-A2F5-CA86D42E803A}"/>
    <cellStyle name="Currency 2 4 4 4 4 2 2" xfId="54837" xr:uid="{3785A3C2-9B98-49AC-93A5-8B8AEB3B566C}"/>
    <cellStyle name="Currency 2 4 4 4 4 3" xfId="39427" xr:uid="{56124057-95D2-4F27-825A-8FBF61ADFABE}"/>
    <cellStyle name="Currency 2 4 4 4 5" xfId="16204" xr:uid="{63BEB5C6-284F-481E-B25C-7EF1C8D77E39}"/>
    <cellStyle name="Currency 2 4 4 4 5 2" xfId="47028" xr:uid="{08220198-7A7F-48EC-BD52-C7F88550D063}"/>
    <cellStyle name="Currency 2 4 4 4 6" xfId="31618" xr:uid="{067987BF-D2C4-4D5F-A4EC-1C6B6102E849}"/>
    <cellStyle name="Currency 2 4 4 5" xfId="1424" xr:uid="{65F16B72-C6B5-4D33-A69B-6F0FBA2558E9}"/>
    <cellStyle name="Currency 2 4 4 5 2" xfId="3323" xr:uid="{A3DB335D-BDE5-4911-806A-3902339928DF}"/>
    <cellStyle name="Currency 2 4 4 5 2 2" xfId="7126" xr:uid="{23E700A7-209F-43A7-A1B0-7842C41C5040}"/>
    <cellStyle name="Currency 2 4 4 5 2 2 2" xfId="14937" xr:uid="{F7736E57-CD15-46A9-B671-5C238A273D8D}"/>
    <cellStyle name="Currency 2 4 4 5 2 2 2 2" xfId="30348" xr:uid="{D5B27F34-D220-4144-AAC0-F5BD3745E7A3}"/>
    <cellStyle name="Currency 2 4 4 5 2 2 2 2 2" xfId="61172" xr:uid="{DEE4A41A-4467-4123-BD70-53842B400375}"/>
    <cellStyle name="Currency 2 4 4 5 2 2 2 3" xfId="45762" xr:uid="{F6FF699A-C643-4B53-A3FB-14E65CC0877B}"/>
    <cellStyle name="Currency 2 4 4 5 2 2 3" xfId="22539" xr:uid="{36647BD4-50D7-4E13-91F3-AEA87FCB57E4}"/>
    <cellStyle name="Currency 2 4 4 5 2 2 3 2" xfId="53363" xr:uid="{A9FB70C2-0FBB-40CE-832F-6EDF89AD04A6}"/>
    <cellStyle name="Currency 2 4 4 5 2 2 4" xfId="37953" xr:uid="{2BC6E3E7-52D0-4A1C-B896-0B06F7715F14}"/>
    <cellStyle name="Currency 2 4 4 5 2 3" xfId="11134" xr:uid="{7F185D3F-5DA5-4B24-ADCC-3401E6797DCD}"/>
    <cellStyle name="Currency 2 4 4 5 2 3 2" xfId="26545" xr:uid="{DA8F6CB7-39FD-4CF5-98B8-15A77E14AF78}"/>
    <cellStyle name="Currency 2 4 4 5 2 3 2 2" xfId="57369" xr:uid="{A3E3751A-9613-4D1F-8C8F-B81816FC9AA0}"/>
    <cellStyle name="Currency 2 4 4 5 2 3 3" xfId="41959" xr:uid="{7F58E4B5-6EFB-4B21-87F9-065428B0CA53}"/>
    <cellStyle name="Currency 2 4 4 5 2 4" xfId="18736" xr:uid="{063FFBE1-48F8-46B8-A975-C0E092F390CB}"/>
    <cellStyle name="Currency 2 4 4 5 2 4 2" xfId="49560" xr:uid="{359BE164-4ADC-425B-A2DE-19E9332DA5D4}"/>
    <cellStyle name="Currency 2 4 4 5 2 5" xfId="34150" xr:uid="{8E072E5B-F997-4892-BE52-8A8D278F485C}"/>
    <cellStyle name="Currency 2 4 4 5 3" xfId="5227" xr:uid="{C40B87A7-596E-4603-9D8F-81216A0C6218}"/>
    <cellStyle name="Currency 2 4 4 5 3 2" xfId="13038" xr:uid="{D8DC5B5E-8E55-4953-9717-BC1B0DE38705}"/>
    <cellStyle name="Currency 2 4 4 5 3 2 2" xfId="28449" xr:uid="{6DF475AB-F1DF-4060-A2B8-EA0A9D8A189D}"/>
    <cellStyle name="Currency 2 4 4 5 3 2 2 2" xfId="59273" xr:uid="{59C2D364-8371-4650-A0B7-3F25C72490E8}"/>
    <cellStyle name="Currency 2 4 4 5 3 2 3" xfId="43863" xr:uid="{19D13609-92EC-4823-AD01-C84B5525EA4E}"/>
    <cellStyle name="Currency 2 4 4 5 3 3" xfId="20640" xr:uid="{CC8B26FA-392B-43DC-8F39-580FF7F20899}"/>
    <cellStyle name="Currency 2 4 4 5 3 3 2" xfId="51464" xr:uid="{5AA870C2-91E7-4886-8A96-B1CC725130C8}"/>
    <cellStyle name="Currency 2 4 4 5 3 4" xfId="36054" xr:uid="{D64B8970-D7A8-4BBF-80F4-D05CBF506F59}"/>
    <cellStyle name="Currency 2 4 4 5 4" xfId="9235" xr:uid="{F5D1687A-E86F-4369-B91A-99C0BB1708F6}"/>
    <cellStyle name="Currency 2 4 4 5 4 2" xfId="24646" xr:uid="{F4E7CA95-1178-4724-A300-C9146D8D7F21}"/>
    <cellStyle name="Currency 2 4 4 5 4 2 2" xfId="55470" xr:uid="{79778CC4-7933-4422-AFD6-3EA17A45BD96}"/>
    <cellStyle name="Currency 2 4 4 5 4 3" xfId="40060" xr:uid="{87C4BF98-310E-4FFC-8B17-58274C580991}"/>
    <cellStyle name="Currency 2 4 4 5 5" xfId="16837" xr:uid="{A09EC1A6-54E4-4B07-AD15-5376A5833F1F}"/>
    <cellStyle name="Currency 2 4 4 5 5 2" xfId="47661" xr:uid="{7DB6ABC9-119F-4D39-BD9E-D09E0D2FDE28}"/>
    <cellStyle name="Currency 2 4 4 5 6" xfId="32251" xr:uid="{182A7FCB-F74B-4ADE-8BBE-419FF8352AAA}"/>
    <cellStyle name="Currency 2 4 4 6" xfId="2057" xr:uid="{C9473F40-C077-42A5-9DD5-646551167018}"/>
    <cellStyle name="Currency 2 4 4 6 2" xfId="5860" xr:uid="{BCF79CE3-2393-48B6-9BEE-5766EF119FA8}"/>
    <cellStyle name="Currency 2 4 4 6 2 2" xfId="13671" xr:uid="{9DD4F292-62FD-43D7-A32C-3AC973A7A1A6}"/>
    <cellStyle name="Currency 2 4 4 6 2 2 2" xfId="29082" xr:uid="{02C3544C-0EB3-4F62-9E5F-88201567CFFA}"/>
    <cellStyle name="Currency 2 4 4 6 2 2 2 2" xfId="59906" xr:uid="{623BBC35-8B95-4EEB-9BBD-8AAF223B952C}"/>
    <cellStyle name="Currency 2 4 4 6 2 2 3" xfId="44496" xr:uid="{A274D7B9-48B9-4C84-A359-FE0508C2FF92}"/>
    <cellStyle name="Currency 2 4 4 6 2 3" xfId="21273" xr:uid="{F2112EA9-7B36-464C-9E18-DC64CF707ED0}"/>
    <cellStyle name="Currency 2 4 4 6 2 3 2" xfId="52097" xr:uid="{426E3994-2AE5-4C79-80E0-DA6DB882BA8A}"/>
    <cellStyle name="Currency 2 4 4 6 2 4" xfId="36687" xr:uid="{9B1B0076-D789-4C19-993C-B533E27AC72B}"/>
    <cellStyle name="Currency 2 4 4 6 3" xfId="9868" xr:uid="{36D4A7C6-C77F-42F4-83C7-1081ACE192DC}"/>
    <cellStyle name="Currency 2 4 4 6 3 2" xfId="25279" xr:uid="{B1671473-3236-4D9E-B8FF-8F1AD130007E}"/>
    <cellStyle name="Currency 2 4 4 6 3 2 2" xfId="56103" xr:uid="{C9E9D83F-C37C-4E05-9910-C2C8362A2B7D}"/>
    <cellStyle name="Currency 2 4 4 6 3 3" xfId="40693" xr:uid="{0F95E1E1-6ED6-4571-B112-C14EC188EAC2}"/>
    <cellStyle name="Currency 2 4 4 6 4" xfId="17470" xr:uid="{74EF72A4-D855-40EC-BD0F-3815AF4D5A85}"/>
    <cellStyle name="Currency 2 4 4 6 4 2" xfId="48294" xr:uid="{B7BCC4D0-60E2-44FB-81F0-A528D0C27A1F}"/>
    <cellStyle name="Currency 2 4 4 6 5" xfId="32884" xr:uid="{8C08085B-384D-4D74-9125-BDC1DCDE2FB9}"/>
    <cellStyle name="Currency 2 4 4 7" xfId="3961" xr:uid="{22B0ACF2-D3A4-45C1-85E3-7545A986B41E}"/>
    <cellStyle name="Currency 2 4 4 7 2" xfId="11772" xr:uid="{A9D6A591-4CF7-4BC7-875F-07CD2C1778A9}"/>
    <cellStyle name="Currency 2 4 4 7 2 2" xfId="27183" xr:uid="{8A0A1850-2D43-4A23-ACD6-5050CC5ADEA8}"/>
    <cellStyle name="Currency 2 4 4 7 2 2 2" xfId="58007" xr:uid="{B8F89AA6-5A3F-45C7-8127-876454F870FF}"/>
    <cellStyle name="Currency 2 4 4 7 2 3" xfId="42597" xr:uid="{8790B895-BD08-4AC6-A0F1-58508A442F77}"/>
    <cellStyle name="Currency 2 4 4 7 3" xfId="19374" xr:uid="{CD9F88BA-75BC-4062-8998-225DEEF0EFA5}"/>
    <cellStyle name="Currency 2 4 4 7 3 2" xfId="50198" xr:uid="{CBD48CEB-A4AE-4F11-8586-168C17B9CC0D}"/>
    <cellStyle name="Currency 2 4 4 7 4" xfId="34788" xr:uid="{557A70AA-B146-41B2-8642-EA6326C27A43}"/>
    <cellStyle name="Currency 2 4 4 8" xfId="7969" xr:uid="{54D28F83-4C6E-403C-A135-509278FC57AC}"/>
    <cellStyle name="Currency 2 4 4 8 2" xfId="23380" xr:uid="{BDF54282-2DE0-4A00-801A-BC8FF1833844}"/>
    <cellStyle name="Currency 2 4 4 8 2 2" xfId="54204" xr:uid="{08FD58D8-289F-48C0-8CC5-2647833D019B}"/>
    <cellStyle name="Currency 2 4 4 8 3" xfId="38794" xr:uid="{0956EB45-3D2F-4558-A471-28F16AF4D915}"/>
    <cellStyle name="Currency 2 4 4 9" xfId="7760" xr:uid="{7519F317-11E4-438B-A5B6-D1CC143C5245}"/>
    <cellStyle name="Currency 2 4 4 9 2" xfId="23171" xr:uid="{3E7DB73B-0448-45F8-9D44-55D1F7183A3C}"/>
    <cellStyle name="Currency 2 4 4 9 2 2" xfId="53995" xr:uid="{720226FF-5240-41AB-9387-C8FE65E460CB}"/>
    <cellStyle name="Currency 2 4 4 9 3" xfId="38585" xr:uid="{B10187CC-DDAC-45F5-AAA7-506C9F332345}"/>
    <cellStyle name="Currency 2 4 5" xfId="535" xr:uid="{7207F294-103B-45B4-A5EC-6FD8C59EA87A}"/>
    <cellStyle name="Currency 2 4 5 2" xfId="1168" xr:uid="{074C45F0-4E7C-4F4E-886A-7857B5AF5ACD}"/>
    <cellStyle name="Currency 2 4 5 2 2" xfId="3067" xr:uid="{88EE5C8C-3BD2-4A1D-9F8E-ECA59846B7D3}"/>
    <cellStyle name="Currency 2 4 5 2 2 2" xfId="6870" xr:uid="{AE55F360-FB63-41B3-B159-B52E527FFEA0}"/>
    <cellStyle name="Currency 2 4 5 2 2 2 2" xfId="14681" xr:uid="{F69DBCE2-3D35-4A76-ADBB-AF76F8B0CCE1}"/>
    <cellStyle name="Currency 2 4 5 2 2 2 2 2" xfId="30092" xr:uid="{29EF02FC-FAD4-4E21-B726-72736FE1D979}"/>
    <cellStyle name="Currency 2 4 5 2 2 2 2 2 2" xfId="60916" xr:uid="{4E5B4D62-5ACC-4196-B2F7-C4C73B20E1C2}"/>
    <cellStyle name="Currency 2 4 5 2 2 2 2 3" xfId="45506" xr:uid="{114A867F-3B9D-4362-B7B5-0CB12335FC4B}"/>
    <cellStyle name="Currency 2 4 5 2 2 2 3" xfId="22283" xr:uid="{1F0EE7E9-3ADC-4F5E-A0BE-D739BDB4A40C}"/>
    <cellStyle name="Currency 2 4 5 2 2 2 3 2" xfId="53107" xr:uid="{F1DB5EF6-68B5-4C57-B86F-A8619CF9478B}"/>
    <cellStyle name="Currency 2 4 5 2 2 2 4" xfId="37697" xr:uid="{F63615AE-E127-4BE3-AE90-5B3267828AB0}"/>
    <cellStyle name="Currency 2 4 5 2 2 3" xfId="10878" xr:uid="{4F3AB7E9-916C-476D-8EA2-30D47580E671}"/>
    <cellStyle name="Currency 2 4 5 2 2 3 2" xfId="26289" xr:uid="{4E319A35-0781-48C2-B383-A47293FC34F3}"/>
    <cellStyle name="Currency 2 4 5 2 2 3 2 2" xfId="57113" xr:uid="{A7DC12EF-D152-4BA5-99AC-AC8E4E98CDC2}"/>
    <cellStyle name="Currency 2 4 5 2 2 3 3" xfId="41703" xr:uid="{6FB67FBA-EFAA-4E37-9B61-BC4AC341555E}"/>
    <cellStyle name="Currency 2 4 5 2 2 4" xfId="18480" xr:uid="{F21E22F4-46B2-47D7-98EE-7CB1F1EDBABA}"/>
    <cellStyle name="Currency 2 4 5 2 2 4 2" xfId="49304" xr:uid="{50A11D3E-A168-4367-B58A-B4990FA9EBB1}"/>
    <cellStyle name="Currency 2 4 5 2 2 5" xfId="33894" xr:uid="{2AE3629E-562A-489E-9CEA-925343301BCF}"/>
    <cellStyle name="Currency 2 4 5 2 3" xfId="4971" xr:uid="{869BDE86-7AF5-4D8A-AA85-7853DEA918FF}"/>
    <cellStyle name="Currency 2 4 5 2 3 2" xfId="12782" xr:uid="{26E363B4-D995-4AD5-A543-27BF5B85E7C1}"/>
    <cellStyle name="Currency 2 4 5 2 3 2 2" xfId="28193" xr:uid="{9FBCAE06-67BB-4A98-8E3A-EBE770C4A2F1}"/>
    <cellStyle name="Currency 2 4 5 2 3 2 2 2" xfId="59017" xr:uid="{35C7E587-C9A2-4AD4-8EA4-94BB99B39345}"/>
    <cellStyle name="Currency 2 4 5 2 3 2 3" xfId="43607" xr:uid="{943EAC32-AA31-4391-8BB3-6A3CBCB2222A}"/>
    <cellStyle name="Currency 2 4 5 2 3 3" xfId="20384" xr:uid="{657C6936-9376-4438-89F6-32C5CDE0DCA1}"/>
    <cellStyle name="Currency 2 4 5 2 3 3 2" xfId="51208" xr:uid="{894F15FA-C0E5-42D9-85E4-BBF02BF42CD2}"/>
    <cellStyle name="Currency 2 4 5 2 3 4" xfId="35798" xr:uid="{6B6DBD79-97B8-4E94-8E6E-58FFF4072627}"/>
    <cellStyle name="Currency 2 4 5 2 4" xfId="8979" xr:uid="{78879625-B04B-4676-8DF4-F022805F1ED0}"/>
    <cellStyle name="Currency 2 4 5 2 4 2" xfId="24390" xr:uid="{F9C01B7D-B70A-431B-86CF-D3B9FD6AFE6E}"/>
    <cellStyle name="Currency 2 4 5 2 4 2 2" xfId="55214" xr:uid="{BC77C8B7-854F-4AFA-B916-E53367185FE9}"/>
    <cellStyle name="Currency 2 4 5 2 4 3" xfId="39804" xr:uid="{35B596A8-92CC-4AC1-AADE-844FC1DD0870}"/>
    <cellStyle name="Currency 2 4 5 2 5" xfId="16581" xr:uid="{2AC2AD6A-AC77-4500-AA42-1A7ACE9F2EC5}"/>
    <cellStyle name="Currency 2 4 5 2 5 2" xfId="47405" xr:uid="{FED7FFA0-237A-423C-A750-6329A8BCB578}"/>
    <cellStyle name="Currency 2 4 5 2 6" xfId="31995" xr:uid="{98C07D1D-2B35-4ABF-BA99-3BE225183BD2}"/>
    <cellStyle name="Currency 2 4 5 3" xfId="1801" xr:uid="{1227E5BE-E174-49F3-8607-DD17E63FCF96}"/>
    <cellStyle name="Currency 2 4 5 3 2" xfId="3700" xr:uid="{B8CEA1CD-4C2A-4101-A03C-D388DCC6CA9D}"/>
    <cellStyle name="Currency 2 4 5 3 2 2" xfId="7503" xr:uid="{F4C89B64-9365-40AB-BE31-1C5DC3D0266C}"/>
    <cellStyle name="Currency 2 4 5 3 2 2 2" xfId="15314" xr:uid="{15AA733B-F64B-465C-A732-61382673FD55}"/>
    <cellStyle name="Currency 2 4 5 3 2 2 2 2" xfId="30725" xr:uid="{41074512-4214-4156-801E-CE55574768DD}"/>
    <cellStyle name="Currency 2 4 5 3 2 2 2 2 2" xfId="61549" xr:uid="{5BAD1567-8C35-4B03-828C-B6837BDB483A}"/>
    <cellStyle name="Currency 2 4 5 3 2 2 2 3" xfId="46139" xr:uid="{5FA5B110-D368-4C04-9D24-026E37109AF9}"/>
    <cellStyle name="Currency 2 4 5 3 2 2 3" xfId="22916" xr:uid="{71FC20A2-2142-46FE-B125-D59C5081172B}"/>
    <cellStyle name="Currency 2 4 5 3 2 2 3 2" xfId="53740" xr:uid="{C5237FE8-A52D-4DAF-96EF-52A814CD45B7}"/>
    <cellStyle name="Currency 2 4 5 3 2 2 4" xfId="38330" xr:uid="{470F286C-38F3-480A-8F7D-6397E95AEC63}"/>
    <cellStyle name="Currency 2 4 5 3 2 3" xfId="11511" xr:uid="{D71B7B1F-6C89-47E7-A70C-67BAFDF1E77E}"/>
    <cellStyle name="Currency 2 4 5 3 2 3 2" xfId="26922" xr:uid="{AFDA02CF-775E-498A-B870-6D3602F9ECBA}"/>
    <cellStyle name="Currency 2 4 5 3 2 3 2 2" xfId="57746" xr:uid="{46BEA8E2-85B3-4DBA-BB65-34F23A9451D7}"/>
    <cellStyle name="Currency 2 4 5 3 2 3 3" xfId="42336" xr:uid="{4F0C1766-ECA4-45AD-B73C-6EF1EEFC6681}"/>
    <cellStyle name="Currency 2 4 5 3 2 4" xfId="19113" xr:uid="{CA330832-5547-432C-8656-DC1F43729251}"/>
    <cellStyle name="Currency 2 4 5 3 2 4 2" xfId="49937" xr:uid="{5B56B02E-64C4-431F-93CA-47BE4E23160B}"/>
    <cellStyle name="Currency 2 4 5 3 2 5" xfId="34527" xr:uid="{76A01D87-92C9-488A-BE5D-DEEE3041E671}"/>
    <cellStyle name="Currency 2 4 5 3 3" xfId="5604" xr:uid="{742B2CE7-E260-4731-A3E0-2857A6465457}"/>
    <cellStyle name="Currency 2 4 5 3 3 2" xfId="13415" xr:uid="{E294996E-0C8B-47CD-9328-86C51BA8295D}"/>
    <cellStyle name="Currency 2 4 5 3 3 2 2" xfId="28826" xr:uid="{1F550A78-64C9-4C05-B6AC-BD31A735C7AC}"/>
    <cellStyle name="Currency 2 4 5 3 3 2 2 2" xfId="59650" xr:uid="{DF2B4E0A-84FE-4CE9-AC2B-670970DD76C0}"/>
    <cellStyle name="Currency 2 4 5 3 3 2 3" xfId="44240" xr:uid="{7BF19301-A78C-4EFC-9D91-8CA7ABB5828C}"/>
    <cellStyle name="Currency 2 4 5 3 3 3" xfId="21017" xr:uid="{6D7F01D4-BA3B-4588-B0AA-16896EAEFED7}"/>
    <cellStyle name="Currency 2 4 5 3 3 3 2" xfId="51841" xr:uid="{63712AE0-087A-472F-9A88-A7CB59C7DB28}"/>
    <cellStyle name="Currency 2 4 5 3 3 4" xfId="36431" xr:uid="{0151A595-7CCD-4766-BA8F-DF4872236163}"/>
    <cellStyle name="Currency 2 4 5 3 4" xfId="9612" xr:uid="{E0696D33-19C0-4BE6-9CE1-B117C00375FC}"/>
    <cellStyle name="Currency 2 4 5 3 4 2" xfId="25023" xr:uid="{B21E0A2F-A493-498C-BC2C-0776F0C1CFA4}"/>
    <cellStyle name="Currency 2 4 5 3 4 2 2" xfId="55847" xr:uid="{4D7D273A-7732-443A-A738-570C201034A9}"/>
    <cellStyle name="Currency 2 4 5 3 4 3" xfId="40437" xr:uid="{6BDA31C9-FBDF-422B-BF10-A30559980210}"/>
    <cellStyle name="Currency 2 4 5 3 5" xfId="17214" xr:uid="{3A61B631-B6F6-4108-8A62-2D8FE3677F3D}"/>
    <cellStyle name="Currency 2 4 5 3 5 2" xfId="48038" xr:uid="{481A1CFA-A7B8-4AA0-864D-8324C2B5A4BB}"/>
    <cellStyle name="Currency 2 4 5 3 6" xfId="32628" xr:uid="{4AE1D64B-23AC-48A0-BE92-6301AFEA08B8}"/>
    <cellStyle name="Currency 2 4 5 4" xfId="2434" xr:uid="{B1C56378-E674-4E46-96DA-36D143AD6972}"/>
    <cellStyle name="Currency 2 4 5 4 2" xfId="6237" xr:uid="{79D922F8-8B90-4E26-8AB9-77662DD5AAAD}"/>
    <cellStyle name="Currency 2 4 5 4 2 2" xfId="14048" xr:uid="{CDB99756-5AE3-4576-B89A-974776361F08}"/>
    <cellStyle name="Currency 2 4 5 4 2 2 2" xfId="29459" xr:uid="{8B9A4A3F-3CAC-46DE-9CB3-15C2569EB680}"/>
    <cellStyle name="Currency 2 4 5 4 2 2 2 2" xfId="60283" xr:uid="{E6394173-3C25-4A0A-9F05-657ACDD1CB8F}"/>
    <cellStyle name="Currency 2 4 5 4 2 2 3" xfId="44873" xr:uid="{A4134E54-A55C-46D2-BBC2-B0210E55FCB9}"/>
    <cellStyle name="Currency 2 4 5 4 2 3" xfId="21650" xr:uid="{E5E81C6C-8C02-4A30-9C0F-77E3EDE421BA}"/>
    <cellStyle name="Currency 2 4 5 4 2 3 2" xfId="52474" xr:uid="{46244313-768E-4BDC-A067-CF1388DDA45A}"/>
    <cellStyle name="Currency 2 4 5 4 2 4" xfId="37064" xr:uid="{98547214-3220-42E4-8B33-E7596BB7A1F6}"/>
    <cellStyle name="Currency 2 4 5 4 3" xfId="10245" xr:uid="{AA0E6CEE-D4C0-4B3F-9CBB-B8D6AC6AC57D}"/>
    <cellStyle name="Currency 2 4 5 4 3 2" xfId="25656" xr:uid="{4FFD8EE1-F67A-470E-8882-40A927B174D1}"/>
    <cellStyle name="Currency 2 4 5 4 3 2 2" xfId="56480" xr:uid="{6356D5B2-60D4-42E0-A0CF-43542D4C8EE3}"/>
    <cellStyle name="Currency 2 4 5 4 3 3" xfId="41070" xr:uid="{446C5CCA-5759-4E57-93EC-E6DE7AE1E137}"/>
    <cellStyle name="Currency 2 4 5 4 4" xfId="17847" xr:uid="{79E30E48-632A-4551-99E7-E17C9CE32AEF}"/>
    <cellStyle name="Currency 2 4 5 4 4 2" xfId="48671" xr:uid="{01C93AB7-B8A4-4054-8B75-D364ECF91293}"/>
    <cellStyle name="Currency 2 4 5 4 5" xfId="33261" xr:uid="{4768F038-05BE-4E40-8B27-2BDA7C371638}"/>
    <cellStyle name="Currency 2 4 5 5" xfId="4338" xr:uid="{A4CC673D-F088-47E9-9C60-361B564F6A57}"/>
    <cellStyle name="Currency 2 4 5 5 2" xfId="12149" xr:uid="{CCB9E5F2-0676-4DDD-BFEE-F2F4C5EE0E70}"/>
    <cellStyle name="Currency 2 4 5 5 2 2" xfId="27560" xr:uid="{5182D662-2E6C-419D-BB89-063CFD20310C}"/>
    <cellStyle name="Currency 2 4 5 5 2 2 2" xfId="58384" xr:uid="{8E6CB285-3C72-4853-B2F2-2820E2209A78}"/>
    <cellStyle name="Currency 2 4 5 5 2 3" xfId="42974" xr:uid="{BCDF148B-8968-41F4-9E81-885729DF95D4}"/>
    <cellStyle name="Currency 2 4 5 5 3" xfId="19751" xr:uid="{56A34395-863A-45DF-BF6F-4D4806A04C06}"/>
    <cellStyle name="Currency 2 4 5 5 3 2" xfId="50575" xr:uid="{C1ADC874-2743-4477-A6D0-6262CD666A69}"/>
    <cellStyle name="Currency 2 4 5 5 4" xfId="35165" xr:uid="{D2FFFA70-76C2-4D95-8696-692D2B0934E9}"/>
    <cellStyle name="Currency 2 4 5 6" xfId="8346" xr:uid="{2B517320-94D2-4BF2-8276-BBD6C2072DCB}"/>
    <cellStyle name="Currency 2 4 5 6 2" xfId="23757" xr:uid="{976F49BA-0588-4C29-AAEB-1F093EB08C5F}"/>
    <cellStyle name="Currency 2 4 5 6 2 2" xfId="54581" xr:uid="{E59006EF-3BF2-4E8A-A227-1BC003387B48}"/>
    <cellStyle name="Currency 2 4 5 6 3" xfId="39171" xr:uid="{08651FFE-E884-4F96-B201-DE04B4A97946}"/>
    <cellStyle name="Currency 2 4 5 7" xfId="15948" xr:uid="{6FC1456B-A2D7-4A87-81E1-46509F9E4A57}"/>
    <cellStyle name="Currency 2 4 5 7 2" xfId="46772" xr:uid="{F2BDF6AC-2EAC-4C7F-8F47-BCC599B2BFD6}"/>
    <cellStyle name="Currency 2 4 5 8" xfId="31362" xr:uid="{46C7807B-1EC0-4EAD-911B-E699153174DE}"/>
    <cellStyle name="Currency 2 4 6" xfId="326" xr:uid="{B425330A-35F7-4530-8A1A-5B38135B9761}"/>
    <cellStyle name="Currency 2 4 6 2" xfId="959" xr:uid="{72C65E26-FEF4-4B5F-A398-407FB08C0CC3}"/>
    <cellStyle name="Currency 2 4 6 2 2" xfId="2858" xr:uid="{A70F036B-7F60-4B9D-B94D-67BA525D1963}"/>
    <cellStyle name="Currency 2 4 6 2 2 2" xfId="6661" xr:uid="{D4C97BE6-F476-4833-8ECB-B5D9013FA9BD}"/>
    <cellStyle name="Currency 2 4 6 2 2 2 2" xfId="14472" xr:uid="{5FEAE09A-896C-49D2-9D88-6F72A857D9A0}"/>
    <cellStyle name="Currency 2 4 6 2 2 2 2 2" xfId="29883" xr:uid="{5E9CE63D-26D9-4B47-AD64-3F1EDD394D17}"/>
    <cellStyle name="Currency 2 4 6 2 2 2 2 2 2" xfId="60707" xr:uid="{6EFB3D5E-EFD2-4A1C-BDF1-336602CD709E}"/>
    <cellStyle name="Currency 2 4 6 2 2 2 2 3" xfId="45297" xr:uid="{F07132EE-184B-4FD8-81A7-2B4EB8082B5C}"/>
    <cellStyle name="Currency 2 4 6 2 2 2 3" xfId="22074" xr:uid="{142AAFCC-3E72-40A8-A0E0-C0170B0787FB}"/>
    <cellStyle name="Currency 2 4 6 2 2 2 3 2" xfId="52898" xr:uid="{E73F7EDD-82CD-49BD-9DDE-317F2EB13447}"/>
    <cellStyle name="Currency 2 4 6 2 2 2 4" xfId="37488" xr:uid="{B2F2107E-79F6-40F6-A214-DA15938A3308}"/>
    <cellStyle name="Currency 2 4 6 2 2 3" xfId="10669" xr:uid="{6C3F96D3-5A04-4E71-A656-E0911A8D8BCE}"/>
    <cellStyle name="Currency 2 4 6 2 2 3 2" xfId="26080" xr:uid="{145D19E8-48F0-4BE8-B920-823BBC384368}"/>
    <cellStyle name="Currency 2 4 6 2 2 3 2 2" xfId="56904" xr:uid="{A24B44B0-432B-401A-AC8E-3DEBF8AD405B}"/>
    <cellStyle name="Currency 2 4 6 2 2 3 3" xfId="41494" xr:uid="{2B6A5D20-3057-40CF-87D4-2AAC0A8B5295}"/>
    <cellStyle name="Currency 2 4 6 2 2 4" xfId="18271" xr:uid="{5A337533-8F74-4E86-92C6-AAEEEBEA59C1}"/>
    <cellStyle name="Currency 2 4 6 2 2 4 2" xfId="49095" xr:uid="{63DF2F83-8069-405F-A6BD-1CB6D98635CF}"/>
    <cellStyle name="Currency 2 4 6 2 2 5" xfId="33685" xr:uid="{2B4BFA77-6320-4816-9C68-4E7B336983D3}"/>
    <cellStyle name="Currency 2 4 6 2 3" xfId="4762" xr:uid="{3BC96526-0AF6-4915-9EB6-218D70C7C8C0}"/>
    <cellStyle name="Currency 2 4 6 2 3 2" xfId="12573" xr:uid="{AF5883E0-F3A0-4E9B-8F04-9A4C6E2404BC}"/>
    <cellStyle name="Currency 2 4 6 2 3 2 2" xfId="27984" xr:uid="{EE9B49A9-BC4B-4300-89F8-41EE657EF529}"/>
    <cellStyle name="Currency 2 4 6 2 3 2 2 2" xfId="58808" xr:uid="{79031785-79F6-43FE-A762-ED519EB48897}"/>
    <cellStyle name="Currency 2 4 6 2 3 2 3" xfId="43398" xr:uid="{F907FADF-76D6-4D08-85AB-01B20EA99303}"/>
    <cellStyle name="Currency 2 4 6 2 3 3" xfId="20175" xr:uid="{C5A62E67-43C4-4D42-AD90-5539733F7B86}"/>
    <cellStyle name="Currency 2 4 6 2 3 3 2" xfId="50999" xr:uid="{822A633A-C260-4145-9BE2-B538E188073D}"/>
    <cellStyle name="Currency 2 4 6 2 3 4" xfId="35589" xr:uid="{DDAE4267-9641-48E4-B46B-26570E9C2229}"/>
    <cellStyle name="Currency 2 4 6 2 4" xfId="8770" xr:uid="{2F08B833-7DB7-4D43-B023-42DFD0DF189F}"/>
    <cellStyle name="Currency 2 4 6 2 4 2" xfId="24181" xr:uid="{4A9605A4-1660-433C-BB1B-65D23BA4D23D}"/>
    <cellStyle name="Currency 2 4 6 2 4 2 2" xfId="55005" xr:uid="{C0F60241-3BDE-4C86-855E-048E7CE5FAE2}"/>
    <cellStyle name="Currency 2 4 6 2 4 3" xfId="39595" xr:uid="{F41FDFF3-2EB8-482D-A134-365BFA4B2101}"/>
    <cellStyle name="Currency 2 4 6 2 5" xfId="16372" xr:uid="{3D089CAE-5A33-4750-872F-F3F222190191}"/>
    <cellStyle name="Currency 2 4 6 2 5 2" xfId="47196" xr:uid="{49BD9FB2-E71E-44C3-B8E2-D571D9454524}"/>
    <cellStyle name="Currency 2 4 6 2 6" xfId="31786" xr:uid="{1F759675-DBF1-456D-9CA7-672ADF99FA4F}"/>
    <cellStyle name="Currency 2 4 6 3" xfId="1592" xr:uid="{5BFDB518-727B-4712-BED2-0DA77CC8DD2B}"/>
    <cellStyle name="Currency 2 4 6 3 2" xfId="3491" xr:uid="{948370A5-2819-4C7E-9452-CCA3D3D871F5}"/>
    <cellStyle name="Currency 2 4 6 3 2 2" xfId="7294" xr:uid="{AE6804A8-DC08-406B-9AE1-7BFA166D33C7}"/>
    <cellStyle name="Currency 2 4 6 3 2 2 2" xfId="15105" xr:uid="{7D6AC9FC-4D42-4E33-AA87-D32D9F8A1DA3}"/>
    <cellStyle name="Currency 2 4 6 3 2 2 2 2" xfId="30516" xr:uid="{B814B683-5934-4109-AEB9-20AB615E06B0}"/>
    <cellStyle name="Currency 2 4 6 3 2 2 2 2 2" xfId="61340" xr:uid="{A6A57EC9-2A8E-4151-A904-177E45F8D20A}"/>
    <cellStyle name="Currency 2 4 6 3 2 2 2 3" xfId="45930" xr:uid="{3169969E-70FB-4A54-B30A-8F0D60DD47A2}"/>
    <cellStyle name="Currency 2 4 6 3 2 2 3" xfId="22707" xr:uid="{456BACFE-0CD1-4A8D-88A9-B7F109751FF6}"/>
    <cellStyle name="Currency 2 4 6 3 2 2 3 2" xfId="53531" xr:uid="{3CC7F08F-9618-44A1-86E7-C3B77E3310CF}"/>
    <cellStyle name="Currency 2 4 6 3 2 2 4" xfId="38121" xr:uid="{D1B2489D-644F-4F41-9868-2FA0A14E5F8B}"/>
    <cellStyle name="Currency 2 4 6 3 2 3" xfId="11302" xr:uid="{014C8540-C64F-4544-90AB-8BB84A655573}"/>
    <cellStyle name="Currency 2 4 6 3 2 3 2" xfId="26713" xr:uid="{7AFB4E18-D34C-4EA3-BD7E-9291F411DAF9}"/>
    <cellStyle name="Currency 2 4 6 3 2 3 2 2" xfId="57537" xr:uid="{01EC1BB3-7581-4040-BC93-585F152351A0}"/>
    <cellStyle name="Currency 2 4 6 3 2 3 3" xfId="42127" xr:uid="{DD77E2FF-820F-459C-9E4A-845CD35AAF63}"/>
    <cellStyle name="Currency 2 4 6 3 2 4" xfId="18904" xr:uid="{6A065B31-81D7-4824-A06C-17A85F01DBA4}"/>
    <cellStyle name="Currency 2 4 6 3 2 4 2" xfId="49728" xr:uid="{D4139AB1-B215-4380-9DC0-436B7AE34A0E}"/>
    <cellStyle name="Currency 2 4 6 3 2 5" xfId="34318" xr:uid="{84F4BED9-A513-4C0F-BA4C-8F64C991F4D6}"/>
    <cellStyle name="Currency 2 4 6 3 3" xfId="5395" xr:uid="{1A9604A1-A1A7-412B-BEB0-20B77666633E}"/>
    <cellStyle name="Currency 2 4 6 3 3 2" xfId="13206" xr:uid="{1738C3FB-BC96-43E3-A326-92F2A38D2F08}"/>
    <cellStyle name="Currency 2 4 6 3 3 2 2" xfId="28617" xr:uid="{7B9CAA86-7E7D-43AE-ACC5-6F17921D88E3}"/>
    <cellStyle name="Currency 2 4 6 3 3 2 2 2" xfId="59441" xr:uid="{9D08F55F-6184-4C3D-BA14-DEAE68312949}"/>
    <cellStyle name="Currency 2 4 6 3 3 2 3" xfId="44031" xr:uid="{EB9323EF-A24B-4F6D-B17F-1B77DB993F43}"/>
    <cellStyle name="Currency 2 4 6 3 3 3" xfId="20808" xr:uid="{D93045C0-99D4-4DE5-9362-4EC4D13EE761}"/>
    <cellStyle name="Currency 2 4 6 3 3 3 2" xfId="51632" xr:uid="{B0EC2CF7-AC41-4131-AB12-052430C2E1E4}"/>
    <cellStyle name="Currency 2 4 6 3 3 4" xfId="36222" xr:uid="{315880FF-52D6-49EE-96A5-B1975C31B23D}"/>
    <cellStyle name="Currency 2 4 6 3 4" xfId="9403" xr:uid="{582045AF-9673-49D0-8B4D-6AF4EC5B9F1E}"/>
    <cellStyle name="Currency 2 4 6 3 4 2" xfId="24814" xr:uid="{82B25500-FE97-4A23-92E1-CC3AAA007604}"/>
    <cellStyle name="Currency 2 4 6 3 4 2 2" xfId="55638" xr:uid="{3D30BFE1-2E8F-45D1-8E38-652C213CC6BA}"/>
    <cellStyle name="Currency 2 4 6 3 4 3" xfId="40228" xr:uid="{3E8D29D5-E16B-4312-8C80-72AE85137ED0}"/>
    <cellStyle name="Currency 2 4 6 3 5" xfId="17005" xr:uid="{9B7C8DA4-7CCA-432A-964D-7045C039FDD1}"/>
    <cellStyle name="Currency 2 4 6 3 5 2" xfId="47829" xr:uid="{B8BEB9B5-83FA-4EED-A79C-4DEA4427D4EA}"/>
    <cellStyle name="Currency 2 4 6 3 6" xfId="32419" xr:uid="{AACD7701-BF7B-44A1-B2EA-3AD95E7662EA}"/>
    <cellStyle name="Currency 2 4 6 4" xfId="2225" xr:uid="{24BB4860-3DC7-4F73-B225-501C69A099C4}"/>
    <cellStyle name="Currency 2 4 6 4 2" xfId="6028" xr:uid="{F0F46836-F375-45E1-B768-A219EEC3DB63}"/>
    <cellStyle name="Currency 2 4 6 4 2 2" xfId="13839" xr:uid="{8CFF240B-E28B-4FCD-9E5E-43B2C4F62B6C}"/>
    <cellStyle name="Currency 2 4 6 4 2 2 2" xfId="29250" xr:uid="{D5F9904C-3A41-4058-8CAD-F676508B55D9}"/>
    <cellStyle name="Currency 2 4 6 4 2 2 2 2" xfId="60074" xr:uid="{52EA2405-9522-4027-9DC2-9EA580411E80}"/>
    <cellStyle name="Currency 2 4 6 4 2 2 3" xfId="44664" xr:uid="{E1918A7B-A892-41AE-862B-1516EE9C58A3}"/>
    <cellStyle name="Currency 2 4 6 4 2 3" xfId="21441" xr:uid="{850D4B2E-7106-44BA-9614-C8C1196A4413}"/>
    <cellStyle name="Currency 2 4 6 4 2 3 2" xfId="52265" xr:uid="{BA37DE84-9C0F-448B-8281-252B22E17567}"/>
    <cellStyle name="Currency 2 4 6 4 2 4" xfId="36855" xr:uid="{443102A6-DB35-4058-A656-E3EB9B2296AF}"/>
    <cellStyle name="Currency 2 4 6 4 3" xfId="10036" xr:uid="{89DC9E2D-7552-4F64-927B-0DA6DB653612}"/>
    <cellStyle name="Currency 2 4 6 4 3 2" xfId="25447" xr:uid="{4815D4F8-2D3F-4110-BAEB-5C5BC90D8DD4}"/>
    <cellStyle name="Currency 2 4 6 4 3 2 2" xfId="56271" xr:uid="{94E9DF64-D28A-4FB2-BC6C-7E7D019CC169}"/>
    <cellStyle name="Currency 2 4 6 4 3 3" xfId="40861" xr:uid="{B130AED4-7480-4F76-AFC2-55184F79FD80}"/>
    <cellStyle name="Currency 2 4 6 4 4" xfId="17638" xr:uid="{B291EEDB-6F6B-4421-99EF-7A8C79831C29}"/>
    <cellStyle name="Currency 2 4 6 4 4 2" xfId="48462" xr:uid="{8CC56250-DF2F-4E58-812F-7F01FC41B093}"/>
    <cellStyle name="Currency 2 4 6 4 5" xfId="33052" xr:uid="{E47AEBF2-4DED-47C6-A282-740761FD0394}"/>
    <cellStyle name="Currency 2 4 6 5" xfId="4129" xr:uid="{CE5EDD34-1C77-4F33-AC68-B8E987B9D7A5}"/>
    <cellStyle name="Currency 2 4 6 5 2" xfId="11940" xr:uid="{A841E424-5459-410F-9261-F397C37CD07F}"/>
    <cellStyle name="Currency 2 4 6 5 2 2" xfId="27351" xr:uid="{EE042CA2-BAA8-49E6-9E8F-140B96D43E6F}"/>
    <cellStyle name="Currency 2 4 6 5 2 2 2" xfId="58175" xr:uid="{F00F29E5-772C-422B-8A06-B1C9932586AD}"/>
    <cellStyle name="Currency 2 4 6 5 2 3" xfId="42765" xr:uid="{C255A597-F6A2-44CF-999A-6A31C3E5A35A}"/>
    <cellStyle name="Currency 2 4 6 5 3" xfId="19542" xr:uid="{B041A0F3-BA00-4920-8ADE-AFD467196203}"/>
    <cellStyle name="Currency 2 4 6 5 3 2" xfId="50366" xr:uid="{DAE4F6C2-F749-4D99-BA84-03996944EDA8}"/>
    <cellStyle name="Currency 2 4 6 5 4" xfId="34956" xr:uid="{CF3B106B-E965-498C-AA38-290E25EC7C65}"/>
    <cellStyle name="Currency 2 4 6 6" xfId="8137" xr:uid="{3599E4D3-BBF1-40A8-8674-2B64CDA63D9B}"/>
    <cellStyle name="Currency 2 4 6 6 2" xfId="23548" xr:uid="{5BE0F481-C189-4DDB-BE4F-C31C8BA363D5}"/>
    <cellStyle name="Currency 2 4 6 6 2 2" xfId="54372" xr:uid="{49B11422-AF8B-4D53-AE7F-84AD41456720}"/>
    <cellStyle name="Currency 2 4 6 6 3" xfId="38962" xr:uid="{0B2A6D99-9027-488C-B586-505C52D288E0}"/>
    <cellStyle name="Currency 2 4 6 7" xfId="15739" xr:uid="{831817FB-08AF-4668-8409-73C98A70A15D}"/>
    <cellStyle name="Currency 2 4 6 7 2" xfId="46563" xr:uid="{DE2116A5-3056-4250-A05A-C0153ABA05A6}"/>
    <cellStyle name="Currency 2 4 6 8" xfId="31153" xr:uid="{DF930C07-A695-4584-BFC1-8F0056B15FCB}"/>
    <cellStyle name="Currency 2 4 7" xfId="746" xr:uid="{C56A7C80-E787-41E9-A505-985845DB5726}"/>
    <cellStyle name="Currency 2 4 7 2" xfId="2645" xr:uid="{1089B512-3B86-40B6-950E-F3FA25A636DF}"/>
    <cellStyle name="Currency 2 4 7 2 2" xfId="6448" xr:uid="{441DB71A-3422-4D4F-94FB-03CFA7014E7E}"/>
    <cellStyle name="Currency 2 4 7 2 2 2" xfId="14259" xr:uid="{7D48FEAF-DDD4-4ED8-90C9-D1990074F867}"/>
    <cellStyle name="Currency 2 4 7 2 2 2 2" xfId="29670" xr:uid="{2FEF512B-2571-4878-88F3-D4EBFBB4A076}"/>
    <cellStyle name="Currency 2 4 7 2 2 2 2 2" xfId="60494" xr:uid="{EF47CF0A-E6B6-4ACB-88DB-3E7C3958D678}"/>
    <cellStyle name="Currency 2 4 7 2 2 2 3" xfId="45084" xr:uid="{9B169D40-1877-4CCB-BEA0-284A2E6EC460}"/>
    <cellStyle name="Currency 2 4 7 2 2 3" xfId="21861" xr:uid="{04E24C68-ECE2-4477-92A2-F404B90D5C33}"/>
    <cellStyle name="Currency 2 4 7 2 2 3 2" xfId="52685" xr:uid="{1F757309-CBF1-43F4-8B5B-561A51DA004E}"/>
    <cellStyle name="Currency 2 4 7 2 2 4" xfId="37275" xr:uid="{AABCC64B-8A75-4490-AC4F-BC68A99E3C91}"/>
    <cellStyle name="Currency 2 4 7 2 3" xfId="10456" xr:uid="{38D53821-7986-4850-91BE-73F1A8305311}"/>
    <cellStyle name="Currency 2 4 7 2 3 2" xfId="25867" xr:uid="{C713C4D9-73C3-47F0-909C-050E9B013BA1}"/>
    <cellStyle name="Currency 2 4 7 2 3 2 2" xfId="56691" xr:uid="{756850A7-9D32-4311-9872-8E98FAE1165A}"/>
    <cellStyle name="Currency 2 4 7 2 3 3" xfId="41281" xr:uid="{0CCAB7DE-774B-4632-8E5E-43C6EA4E2CD4}"/>
    <cellStyle name="Currency 2 4 7 2 4" xfId="18058" xr:uid="{B46E0596-E048-458B-A6C5-86FC46478367}"/>
    <cellStyle name="Currency 2 4 7 2 4 2" xfId="48882" xr:uid="{D4A21908-D962-4029-BA16-1C0B8015E8A3}"/>
    <cellStyle name="Currency 2 4 7 2 5" xfId="33472" xr:uid="{6B3BE3F9-1D91-46CC-AD17-2BDAEB3EE70D}"/>
    <cellStyle name="Currency 2 4 7 3" xfId="4549" xr:uid="{3EA6F7C6-CA8A-48D6-BC68-5E3B20B51324}"/>
    <cellStyle name="Currency 2 4 7 3 2" xfId="12360" xr:uid="{616686B7-7E63-4567-B3AE-874C901BFA3D}"/>
    <cellStyle name="Currency 2 4 7 3 2 2" xfId="27771" xr:uid="{842F1460-4B4F-4A28-B07F-0F1312740AA1}"/>
    <cellStyle name="Currency 2 4 7 3 2 2 2" xfId="58595" xr:uid="{D73506E3-2F55-4DEA-86F4-C12D5EFBCA31}"/>
    <cellStyle name="Currency 2 4 7 3 2 3" xfId="43185" xr:uid="{B7A58A1E-FF24-46C2-8927-97558CF52F92}"/>
    <cellStyle name="Currency 2 4 7 3 3" xfId="19962" xr:uid="{F8C224FB-FB2F-4219-9A4C-D910CC263E06}"/>
    <cellStyle name="Currency 2 4 7 3 3 2" xfId="50786" xr:uid="{CBA08E9A-20DB-4327-A64F-24618B854AF7}"/>
    <cellStyle name="Currency 2 4 7 3 4" xfId="35376" xr:uid="{E2C774F8-E0B5-443A-AB10-785FB5DE5E34}"/>
    <cellStyle name="Currency 2 4 7 4" xfId="8557" xr:uid="{1071610D-37F3-4F7D-978B-9CAEEA0A0BCA}"/>
    <cellStyle name="Currency 2 4 7 4 2" xfId="23968" xr:uid="{97AE5BB3-94EA-4092-A7E8-B6D35E9E8394}"/>
    <cellStyle name="Currency 2 4 7 4 2 2" xfId="54792" xr:uid="{D21C185C-5011-4E70-A188-4957C4ECC570}"/>
    <cellStyle name="Currency 2 4 7 4 3" xfId="39382" xr:uid="{E24EC03B-9E6C-451B-BF1D-91BB5725BA9A}"/>
    <cellStyle name="Currency 2 4 7 5" xfId="16159" xr:uid="{0E2563DC-3C41-4129-963F-1640105250CD}"/>
    <cellStyle name="Currency 2 4 7 5 2" xfId="46983" xr:uid="{FA7DD491-D047-4A2E-AD2A-7126C2BFB802}"/>
    <cellStyle name="Currency 2 4 7 6" xfId="31573" xr:uid="{527B9A5C-3A73-4D4F-B583-9EE894C98FBE}"/>
    <cellStyle name="Currency 2 4 8" xfId="1379" xr:uid="{4272646D-6D5B-46C3-B247-6DA2C6E28565}"/>
    <cellStyle name="Currency 2 4 8 2" xfId="3278" xr:uid="{FF5DC255-D587-49F3-ABAE-BFAA39265D19}"/>
    <cellStyle name="Currency 2 4 8 2 2" xfId="7081" xr:uid="{7B213643-F475-4A25-8353-F67B627FF259}"/>
    <cellStyle name="Currency 2 4 8 2 2 2" xfId="14892" xr:uid="{08FF0B1E-B835-40E3-A312-F7B504677A96}"/>
    <cellStyle name="Currency 2 4 8 2 2 2 2" xfId="30303" xr:uid="{83975EAD-02B8-4F84-AF47-1F668BA930B3}"/>
    <cellStyle name="Currency 2 4 8 2 2 2 2 2" xfId="61127" xr:uid="{AF5796CE-6B6A-47B2-9A90-A1E65020352F}"/>
    <cellStyle name="Currency 2 4 8 2 2 2 3" xfId="45717" xr:uid="{F49418CB-D04A-4AF1-96D0-1A70DF1AC465}"/>
    <cellStyle name="Currency 2 4 8 2 2 3" xfId="22494" xr:uid="{5218F8C8-FAC0-4809-A9D9-A9E3176CEDE4}"/>
    <cellStyle name="Currency 2 4 8 2 2 3 2" xfId="53318" xr:uid="{8A4A1FD1-4084-47A8-A861-B0E1842E3F10}"/>
    <cellStyle name="Currency 2 4 8 2 2 4" xfId="37908" xr:uid="{01B7E4F3-FC03-4190-B560-30FDC1C35FAD}"/>
    <cellStyle name="Currency 2 4 8 2 3" xfId="11089" xr:uid="{D2755CB6-7867-4B73-9463-10873E7E0F5B}"/>
    <cellStyle name="Currency 2 4 8 2 3 2" xfId="26500" xr:uid="{F82BABCA-B84C-4E2C-BEBB-EDBA5AA1707C}"/>
    <cellStyle name="Currency 2 4 8 2 3 2 2" xfId="57324" xr:uid="{8668C747-BBE8-4B5D-8923-B3672108F2ED}"/>
    <cellStyle name="Currency 2 4 8 2 3 3" xfId="41914" xr:uid="{9AC378AC-C8B5-4A80-BD3B-1F95FB072A61}"/>
    <cellStyle name="Currency 2 4 8 2 4" xfId="18691" xr:uid="{0AA27CD2-5AB6-412D-832B-8B3CA5E50BAD}"/>
    <cellStyle name="Currency 2 4 8 2 4 2" xfId="49515" xr:uid="{1ACDE4B3-B038-404B-A279-386190E901BC}"/>
    <cellStyle name="Currency 2 4 8 2 5" xfId="34105" xr:uid="{244E1CA0-7F6C-432D-A52D-8CA0FA8A14F7}"/>
    <cellStyle name="Currency 2 4 8 3" xfId="5182" xr:uid="{4D4BDD6E-B69D-4535-AC0E-A10C71863A8D}"/>
    <cellStyle name="Currency 2 4 8 3 2" xfId="12993" xr:uid="{A5CA24AB-D912-4CF0-B4B7-6C3EFD1DD8F3}"/>
    <cellStyle name="Currency 2 4 8 3 2 2" xfId="28404" xr:uid="{7BB051F9-1D89-47F0-9870-F8CC72F6526D}"/>
    <cellStyle name="Currency 2 4 8 3 2 2 2" xfId="59228" xr:uid="{AE273C0A-F709-4885-9561-08525DD0823F}"/>
    <cellStyle name="Currency 2 4 8 3 2 3" xfId="43818" xr:uid="{CCFB296E-F0E8-4B36-90D5-C3570060F1C9}"/>
    <cellStyle name="Currency 2 4 8 3 3" xfId="20595" xr:uid="{3A20CEB7-338C-47BB-B488-9A6D41C964D3}"/>
    <cellStyle name="Currency 2 4 8 3 3 2" xfId="51419" xr:uid="{042ED535-791E-4D9D-B2B9-3827B31F5B24}"/>
    <cellStyle name="Currency 2 4 8 3 4" xfId="36009" xr:uid="{CF7865D9-9EFB-440B-9717-9281A7232EAC}"/>
    <cellStyle name="Currency 2 4 8 4" xfId="9190" xr:uid="{0DFC2CE1-8FBC-4363-8DCF-AD40862B385B}"/>
    <cellStyle name="Currency 2 4 8 4 2" xfId="24601" xr:uid="{864684D9-E775-42BA-A791-EDCA8D6E921F}"/>
    <cellStyle name="Currency 2 4 8 4 2 2" xfId="55425" xr:uid="{AF1130AF-000E-4367-B109-D9C465F0EA5A}"/>
    <cellStyle name="Currency 2 4 8 4 3" xfId="40015" xr:uid="{304D12DF-3F9E-4A32-B96A-66D4EFD1D6F6}"/>
    <cellStyle name="Currency 2 4 8 5" xfId="16792" xr:uid="{EEE7437B-F5EF-474A-B569-C4910F343ED4}"/>
    <cellStyle name="Currency 2 4 8 5 2" xfId="47616" xr:uid="{CAA67BC1-9E77-41C6-94C0-9457026DE4DD}"/>
    <cellStyle name="Currency 2 4 8 6" xfId="32206" xr:uid="{E691FABE-701C-4F24-839D-B05292ACEC8F}"/>
    <cellStyle name="Currency 2 4 9" xfId="2012" xr:uid="{250FB4C9-6186-4F91-BD48-6FDB37E1A07B}"/>
    <cellStyle name="Currency 2 4 9 2" xfId="5815" xr:uid="{B0ECC6B2-E357-4B6B-9065-DAC513F2189D}"/>
    <cellStyle name="Currency 2 4 9 2 2" xfId="13626" xr:uid="{4175FCDA-21B8-4EC4-B6A1-D9F5B995F062}"/>
    <cellStyle name="Currency 2 4 9 2 2 2" xfId="29037" xr:uid="{FECC4373-AD4C-498A-92E7-6C82A9005237}"/>
    <cellStyle name="Currency 2 4 9 2 2 2 2" xfId="59861" xr:uid="{A5BA74DD-B148-41E1-AC00-82E4471C2949}"/>
    <cellStyle name="Currency 2 4 9 2 2 3" xfId="44451" xr:uid="{88B0B030-FE05-4754-8A4D-7B468E7352B9}"/>
    <cellStyle name="Currency 2 4 9 2 3" xfId="21228" xr:uid="{FEBF7B4D-0D8F-4A86-9EBF-8C196FC26C0C}"/>
    <cellStyle name="Currency 2 4 9 2 3 2" xfId="52052" xr:uid="{BAB61F4E-34EE-44AF-89BF-8B0F0304625D}"/>
    <cellStyle name="Currency 2 4 9 2 4" xfId="36642" xr:uid="{E71BB296-E4DF-4D08-A792-9F2B52B89975}"/>
    <cellStyle name="Currency 2 4 9 3" xfId="9823" xr:uid="{2CC80741-650C-40AD-B862-3BD60FCFA0FC}"/>
    <cellStyle name="Currency 2 4 9 3 2" xfId="25234" xr:uid="{30E3787A-038B-417E-BC5B-4B362EED8A24}"/>
    <cellStyle name="Currency 2 4 9 3 2 2" xfId="56058" xr:uid="{23579800-F72B-4FB3-9E81-012D9A9C59B4}"/>
    <cellStyle name="Currency 2 4 9 3 3" xfId="40648" xr:uid="{A581B944-0642-43B9-86DF-AACE203717D1}"/>
    <cellStyle name="Currency 2 4 9 4" xfId="17425" xr:uid="{287A4113-1E6B-4F5C-A032-063F5CFB311B}"/>
    <cellStyle name="Currency 2 4 9 4 2" xfId="48249" xr:uid="{CB1133C8-5B8A-4A63-8D39-5F68251B97FC}"/>
    <cellStyle name="Currency 2 4 9 5" xfId="32839" xr:uid="{60A372CD-309B-4234-92BE-C80F630FFE1B}"/>
    <cellStyle name="Currency 2 5" xfId="132" xr:uid="{19E602BD-9CA9-49B0-8B7E-E73903EBDED3}"/>
    <cellStyle name="Currency 2 5 10" xfId="7944" xr:uid="{7B24137F-3512-4F43-88B5-B6B798AABC09}"/>
    <cellStyle name="Currency 2 5 10 2" xfId="23355" xr:uid="{5381143E-BDE3-498E-8811-6B9F8859EEB7}"/>
    <cellStyle name="Currency 2 5 10 2 2" xfId="54179" xr:uid="{999BC2C0-149E-4D06-BBD2-4797AF40BF6F}"/>
    <cellStyle name="Currency 2 5 10 3" xfId="38769" xr:uid="{DC374A1A-24FE-4E9C-A5E5-0C835C8A440A}"/>
    <cellStyle name="Currency 2 5 11" xfId="7735" xr:uid="{95F6B0E4-895C-47A9-B45B-D6CB77400566}"/>
    <cellStyle name="Currency 2 5 11 2" xfId="23146" xr:uid="{69249B3B-52A8-4FB7-9245-A9F851907174}"/>
    <cellStyle name="Currency 2 5 11 2 2" xfId="53970" xr:uid="{C502010C-6E8F-4824-B968-813A2CFF1F92}"/>
    <cellStyle name="Currency 2 5 11 3" xfId="38560" xr:uid="{9992DF83-51A1-4443-AB2F-1889913181BE}"/>
    <cellStyle name="Currency 2 5 12" xfId="15546" xr:uid="{FD33E6E7-223E-4249-9B99-CE82FD15B994}"/>
    <cellStyle name="Currency 2 5 12 2" xfId="46370" xr:uid="{E351BE22-25CF-4B56-8368-24E4D1B176F5}"/>
    <cellStyle name="Currency 2 5 13" xfId="30960" xr:uid="{7F05DF77-902F-420A-B58E-EB9868B129AB}"/>
    <cellStyle name="Currency 2 5 2" xfId="257" xr:uid="{0FF95DEE-07A7-49CA-944F-D75341466C84}"/>
    <cellStyle name="Currency 2 5 2 10" xfId="15671" xr:uid="{BEB55B86-76A2-467B-9532-17D606A42862}"/>
    <cellStyle name="Currency 2 5 2 10 2" xfId="46495" xr:uid="{F5885301-AA7C-4F4F-B39D-3E2B6237FE5D}"/>
    <cellStyle name="Currency 2 5 2 11" xfId="31085" xr:uid="{341B574D-1DEF-4C62-8721-DE636C89940F}"/>
    <cellStyle name="Currency 2 5 2 2" xfId="680" xr:uid="{6EB96258-B375-4DBE-9155-785D9FE56238}"/>
    <cellStyle name="Currency 2 5 2 2 2" xfId="1313" xr:uid="{D69C2203-471B-4EEF-BB6A-4006332218C1}"/>
    <cellStyle name="Currency 2 5 2 2 2 2" xfId="3212" xr:uid="{D634372A-F03F-4E91-BA8F-676169C4173B}"/>
    <cellStyle name="Currency 2 5 2 2 2 2 2" xfId="7015" xr:uid="{297DF888-58A8-4B7C-B99F-60D4B03130FA}"/>
    <cellStyle name="Currency 2 5 2 2 2 2 2 2" xfId="14826" xr:uid="{649C3DD9-5285-4666-BAE3-1225121FB381}"/>
    <cellStyle name="Currency 2 5 2 2 2 2 2 2 2" xfId="30237" xr:uid="{ABBBB3BB-B701-42C6-A03D-44357EA9C86A}"/>
    <cellStyle name="Currency 2 5 2 2 2 2 2 2 2 2" xfId="61061" xr:uid="{2452C64E-ED51-4E27-8535-2D274292B950}"/>
    <cellStyle name="Currency 2 5 2 2 2 2 2 2 3" xfId="45651" xr:uid="{3D77F550-183B-4D29-825C-1AF8633BF7D6}"/>
    <cellStyle name="Currency 2 5 2 2 2 2 2 3" xfId="22428" xr:uid="{18AA6ABB-F978-47DA-ACD3-FD01E92A5359}"/>
    <cellStyle name="Currency 2 5 2 2 2 2 2 3 2" xfId="53252" xr:uid="{7E7F0378-D4FF-4796-AAD9-ABB6458FEF77}"/>
    <cellStyle name="Currency 2 5 2 2 2 2 2 4" xfId="37842" xr:uid="{74BAD918-541C-4AB0-B715-873143CD1561}"/>
    <cellStyle name="Currency 2 5 2 2 2 2 3" xfId="11023" xr:uid="{48963CC0-03F6-4268-B52C-870132BAA05F}"/>
    <cellStyle name="Currency 2 5 2 2 2 2 3 2" xfId="26434" xr:uid="{FFB502E4-A374-4C27-9FDC-A873E1E810B5}"/>
    <cellStyle name="Currency 2 5 2 2 2 2 3 2 2" xfId="57258" xr:uid="{E5F35B7E-CF87-451F-9951-A72033184B5C}"/>
    <cellStyle name="Currency 2 5 2 2 2 2 3 3" xfId="41848" xr:uid="{1069D3F1-74F5-4227-8403-2C9F967B5318}"/>
    <cellStyle name="Currency 2 5 2 2 2 2 4" xfId="18625" xr:uid="{9E9A7558-6C92-4087-A63A-58057D590E90}"/>
    <cellStyle name="Currency 2 5 2 2 2 2 4 2" xfId="49449" xr:uid="{F64D7893-528A-456F-BF45-73793EFD9F57}"/>
    <cellStyle name="Currency 2 5 2 2 2 2 5" xfId="34039" xr:uid="{670926C0-09B7-4551-B7F4-3C9EB1E7F572}"/>
    <cellStyle name="Currency 2 5 2 2 2 3" xfId="5116" xr:uid="{86DF0503-E294-42C9-821A-ED84AEC4009D}"/>
    <cellStyle name="Currency 2 5 2 2 2 3 2" xfId="12927" xr:uid="{4B3F401C-D33D-43CC-92DB-0EE873CC2DD2}"/>
    <cellStyle name="Currency 2 5 2 2 2 3 2 2" xfId="28338" xr:uid="{8510561A-0176-465C-B2ED-0AD73AB5A892}"/>
    <cellStyle name="Currency 2 5 2 2 2 3 2 2 2" xfId="59162" xr:uid="{8D1E6DB1-91A2-48DA-9002-30AAAB2E29FD}"/>
    <cellStyle name="Currency 2 5 2 2 2 3 2 3" xfId="43752" xr:uid="{9BDB4978-3925-41CB-A075-2098F72EC248}"/>
    <cellStyle name="Currency 2 5 2 2 2 3 3" xfId="20529" xr:uid="{7CBD3293-D1DA-455C-90F2-48E813D869FE}"/>
    <cellStyle name="Currency 2 5 2 2 2 3 3 2" xfId="51353" xr:uid="{4EBD0FCF-1C7C-4A31-8718-45DEE30DA82B}"/>
    <cellStyle name="Currency 2 5 2 2 2 3 4" xfId="35943" xr:uid="{99407B42-B032-4AEC-8720-CE0407A0E37E}"/>
    <cellStyle name="Currency 2 5 2 2 2 4" xfId="9124" xr:uid="{4F434512-90E4-4037-ABB4-FA4211C3FB7E}"/>
    <cellStyle name="Currency 2 5 2 2 2 4 2" xfId="24535" xr:uid="{8DD95264-9F84-4B56-BE22-EB61EA0FC4B5}"/>
    <cellStyle name="Currency 2 5 2 2 2 4 2 2" xfId="55359" xr:uid="{F23AE9E9-64BF-458E-BE4A-DE090FEBF74C}"/>
    <cellStyle name="Currency 2 5 2 2 2 4 3" xfId="39949" xr:uid="{92FE1CB8-86F2-4299-906C-E52327AE8F92}"/>
    <cellStyle name="Currency 2 5 2 2 2 5" xfId="16726" xr:uid="{49F9C456-BC36-4EA3-8DBA-4BC162F229E4}"/>
    <cellStyle name="Currency 2 5 2 2 2 5 2" xfId="47550" xr:uid="{2F1272C8-0364-4B29-BC65-B5E77AC21118}"/>
    <cellStyle name="Currency 2 5 2 2 2 6" xfId="32140" xr:uid="{3BA8D53A-A1B9-4BF6-80B2-273F3069202A}"/>
    <cellStyle name="Currency 2 5 2 2 3" xfId="1946" xr:uid="{C70FD2F3-38C7-4075-AA07-430559759519}"/>
    <cellStyle name="Currency 2 5 2 2 3 2" xfId="3845" xr:uid="{C887B029-7451-4D03-868A-7241B4911F59}"/>
    <cellStyle name="Currency 2 5 2 2 3 2 2" xfId="7648" xr:uid="{F691C38F-4600-49C5-8932-787DC1A6D575}"/>
    <cellStyle name="Currency 2 5 2 2 3 2 2 2" xfId="15459" xr:uid="{1E8550FE-68DE-466A-A08E-1449F5141766}"/>
    <cellStyle name="Currency 2 5 2 2 3 2 2 2 2" xfId="30870" xr:uid="{3FBE4BCB-7E3B-4C0F-87D5-2E007347641D}"/>
    <cellStyle name="Currency 2 5 2 2 3 2 2 2 2 2" xfId="61694" xr:uid="{6F43A698-9376-4657-8591-8112D0A7EF8F}"/>
    <cellStyle name="Currency 2 5 2 2 3 2 2 2 3" xfId="46284" xr:uid="{DA5196AE-6EC5-494F-A66A-11CC69E01384}"/>
    <cellStyle name="Currency 2 5 2 2 3 2 2 3" xfId="23061" xr:uid="{6C0AE00B-AB87-4DF0-B6AF-B33E8AAEBCD1}"/>
    <cellStyle name="Currency 2 5 2 2 3 2 2 3 2" xfId="53885" xr:uid="{406BF257-07E4-4F8B-B503-F6EB99279A0E}"/>
    <cellStyle name="Currency 2 5 2 2 3 2 2 4" xfId="38475" xr:uid="{4C191023-A8C2-4D44-861A-9648C642B7EA}"/>
    <cellStyle name="Currency 2 5 2 2 3 2 3" xfId="11656" xr:uid="{FC122B46-00DC-473F-9D2D-7B799387DAB7}"/>
    <cellStyle name="Currency 2 5 2 2 3 2 3 2" xfId="27067" xr:uid="{7EA6FEDD-BFB7-4FA8-9F4A-C9B7D72F8B3F}"/>
    <cellStyle name="Currency 2 5 2 2 3 2 3 2 2" xfId="57891" xr:uid="{065574D8-24E9-4BC4-BE59-18E92C4EB00B}"/>
    <cellStyle name="Currency 2 5 2 2 3 2 3 3" xfId="42481" xr:uid="{8D32FC48-4C14-4A45-82E3-743C7CA0C92F}"/>
    <cellStyle name="Currency 2 5 2 2 3 2 4" xfId="19258" xr:uid="{2EBE64FF-9F5D-4666-BFE3-4EB2D801C8F5}"/>
    <cellStyle name="Currency 2 5 2 2 3 2 4 2" xfId="50082" xr:uid="{836DD0D7-8C2E-41C1-AD2C-8AAFC87F3154}"/>
    <cellStyle name="Currency 2 5 2 2 3 2 5" xfId="34672" xr:uid="{5A5354C8-1E66-4479-8A2A-A0FCA4AF7F56}"/>
    <cellStyle name="Currency 2 5 2 2 3 3" xfId="5749" xr:uid="{E94E92C1-92A1-4255-93B4-382FB13CAA5F}"/>
    <cellStyle name="Currency 2 5 2 2 3 3 2" xfId="13560" xr:uid="{6113DF51-FC86-445F-B18E-A792DF7F1665}"/>
    <cellStyle name="Currency 2 5 2 2 3 3 2 2" xfId="28971" xr:uid="{E9937DF0-7E95-4362-ABFD-63EF15569EC9}"/>
    <cellStyle name="Currency 2 5 2 2 3 3 2 2 2" xfId="59795" xr:uid="{FF44CD9A-096B-47D4-82EA-FA18923C247A}"/>
    <cellStyle name="Currency 2 5 2 2 3 3 2 3" xfId="44385" xr:uid="{940AD5A9-E607-42E6-8F3D-EB4EF35B7354}"/>
    <cellStyle name="Currency 2 5 2 2 3 3 3" xfId="21162" xr:uid="{E7685025-4814-4B5A-8C95-58A7BD650AE8}"/>
    <cellStyle name="Currency 2 5 2 2 3 3 3 2" xfId="51986" xr:uid="{40CA136B-F74C-4E89-9A08-8AFFC0141ECC}"/>
    <cellStyle name="Currency 2 5 2 2 3 3 4" xfId="36576" xr:uid="{71F629A6-0BD8-4B19-B0C1-3A89C35FF37B}"/>
    <cellStyle name="Currency 2 5 2 2 3 4" xfId="9757" xr:uid="{A6AF7B2E-238A-4BC7-858D-6890215EFDFE}"/>
    <cellStyle name="Currency 2 5 2 2 3 4 2" xfId="25168" xr:uid="{A142BCCE-4E02-45C8-9BD4-AC046EB7E7FC}"/>
    <cellStyle name="Currency 2 5 2 2 3 4 2 2" xfId="55992" xr:uid="{0061EAB3-261E-483D-AFC7-B0E5A9CA6205}"/>
    <cellStyle name="Currency 2 5 2 2 3 4 3" xfId="40582" xr:uid="{404FEB84-9376-421F-8E0D-B2B845AD0076}"/>
    <cellStyle name="Currency 2 5 2 2 3 5" xfId="17359" xr:uid="{15AF02A3-1A90-4CB8-95C0-1738556BF854}"/>
    <cellStyle name="Currency 2 5 2 2 3 5 2" xfId="48183" xr:uid="{86BBEEE8-A115-4D37-B669-EAFFBEECBE11}"/>
    <cellStyle name="Currency 2 5 2 2 3 6" xfId="32773" xr:uid="{6583C704-E09E-4F93-AEAB-235F833378CA}"/>
    <cellStyle name="Currency 2 5 2 2 4" xfId="2579" xr:uid="{BAB07D6A-88E0-4C5C-B1A4-E853ACB9410B}"/>
    <cellStyle name="Currency 2 5 2 2 4 2" xfId="6382" xr:uid="{405C922A-F310-4028-A269-96C146E313DD}"/>
    <cellStyle name="Currency 2 5 2 2 4 2 2" xfId="14193" xr:uid="{B80D6331-5B60-412B-A17B-E213E7663940}"/>
    <cellStyle name="Currency 2 5 2 2 4 2 2 2" xfId="29604" xr:uid="{8FD8B34D-DC5C-43ED-AB40-64328D62AADB}"/>
    <cellStyle name="Currency 2 5 2 2 4 2 2 2 2" xfId="60428" xr:uid="{6A47D40A-8292-42A1-BC71-0211CECF563B}"/>
    <cellStyle name="Currency 2 5 2 2 4 2 2 3" xfId="45018" xr:uid="{6886C00A-D6FA-4224-BF5B-CFB77758E069}"/>
    <cellStyle name="Currency 2 5 2 2 4 2 3" xfId="21795" xr:uid="{4BB25A6B-D5F9-4300-AB65-3CF27FE6F7CC}"/>
    <cellStyle name="Currency 2 5 2 2 4 2 3 2" xfId="52619" xr:uid="{7DAF8A06-E210-4827-B96D-9E2245D9EEB2}"/>
    <cellStyle name="Currency 2 5 2 2 4 2 4" xfId="37209" xr:uid="{AE37B073-4CE9-4DFC-B56E-3B98234E441D}"/>
    <cellStyle name="Currency 2 5 2 2 4 3" xfId="10390" xr:uid="{158BC353-8284-4A0B-BDCA-A7215FC8060D}"/>
    <cellStyle name="Currency 2 5 2 2 4 3 2" xfId="25801" xr:uid="{3BA9DB41-AAC1-41D2-8C99-5EA90DC86699}"/>
    <cellStyle name="Currency 2 5 2 2 4 3 2 2" xfId="56625" xr:uid="{16F4CF91-2791-40D7-A36D-CC00A4683F27}"/>
    <cellStyle name="Currency 2 5 2 2 4 3 3" xfId="41215" xr:uid="{58DF0047-326B-4908-B0C6-7320F18B3916}"/>
    <cellStyle name="Currency 2 5 2 2 4 4" xfId="17992" xr:uid="{38D8428A-09E8-432C-B983-284B9145AC5A}"/>
    <cellStyle name="Currency 2 5 2 2 4 4 2" xfId="48816" xr:uid="{8B78E54C-FF53-4A5E-A3F3-55ABA37D7A1F}"/>
    <cellStyle name="Currency 2 5 2 2 4 5" xfId="33406" xr:uid="{F9E93B71-E3B5-4572-AF11-C02CE3DFB00C}"/>
    <cellStyle name="Currency 2 5 2 2 5" xfId="4483" xr:uid="{509C7CCA-2C71-4345-B229-618210957BE8}"/>
    <cellStyle name="Currency 2 5 2 2 5 2" xfId="12294" xr:uid="{F5830A3A-0094-421B-87AB-D0BDB2C1B92F}"/>
    <cellStyle name="Currency 2 5 2 2 5 2 2" xfId="27705" xr:uid="{41EE0411-3E57-45E7-AA55-A3DD26B8293E}"/>
    <cellStyle name="Currency 2 5 2 2 5 2 2 2" xfId="58529" xr:uid="{27B113CC-9996-42F3-9E36-62E842D1AF16}"/>
    <cellStyle name="Currency 2 5 2 2 5 2 3" xfId="43119" xr:uid="{277101D5-C3D1-4884-BE95-11164CA35421}"/>
    <cellStyle name="Currency 2 5 2 2 5 3" xfId="19896" xr:uid="{8E4E5461-8461-477D-9F8C-3726FAF6BAA6}"/>
    <cellStyle name="Currency 2 5 2 2 5 3 2" xfId="50720" xr:uid="{4AA580FB-2A89-4434-99E9-98FCC34DA9DA}"/>
    <cellStyle name="Currency 2 5 2 2 5 4" xfId="35310" xr:uid="{AC413C82-6CD6-42E8-9411-95BC3F9B50E7}"/>
    <cellStyle name="Currency 2 5 2 2 6" xfId="8491" xr:uid="{7DA2262B-BF03-4075-A68B-125A3FA0DB07}"/>
    <cellStyle name="Currency 2 5 2 2 6 2" xfId="23902" xr:uid="{389AB6A1-3E8C-4539-874A-08B46FD6254A}"/>
    <cellStyle name="Currency 2 5 2 2 6 2 2" xfId="54726" xr:uid="{7F6DD776-B635-4BCA-A677-7E124573AD17}"/>
    <cellStyle name="Currency 2 5 2 2 6 3" xfId="39316" xr:uid="{5B205E5C-4934-4052-B500-A9E3E489109F}"/>
    <cellStyle name="Currency 2 5 2 2 7" xfId="16093" xr:uid="{FE0A5049-20A7-4882-A7CC-1F5D64C27130}"/>
    <cellStyle name="Currency 2 5 2 2 7 2" xfId="46917" xr:uid="{A54E5DF2-5847-449E-9F17-2A50A1239B4B}"/>
    <cellStyle name="Currency 2 5 2 2 8" xfId="31507" xr:uid="{E976940B-0AC2-42AA-918C-7938CAEE365F}"/>
    <cellStyle name="Currency 2 5 2 3" xfId="471" xr:uid="{1AA6FA80-B3AA-41B7-A954-D4B5E07F3351}"/>
    <cellStyle name="Currency 2 5 2 3 2" xfId="1104" xr:uid="{06D80665-E27C-4390-865C-D8C3B5633A98}"/>
    <cellStyle name="Currency 2 5 2 3 2 2" xfId="3003" xr:uid="{1BDEB67F-CF2C-4F9A-A448-F7E5DD258BB0}"/>
    <cellStyle name="Currency 2 5 2 3 2 2 2" xfId="6806" xr:uid="{B3C46410-F03A-473F-B266-78090647A40D}"/>
    <cellStyle name="Currency 2 5 2 3 2 2 2 2" xfId="14617" xr:uid="{B4A40C6B-8E89-469F-A3BC-5A099B3C5A29}"/>
    <cellStyle name="Currency 2 5 2 3 2 2 2 2 2" xfId="30028" xr:uid="{96855549-A8E9-45AC-98B7-6E83B243D1E8}"/>
    <cellStyle name="Currency 2 5 2 3 2 2 2 2 2 2" xfId="60852" xr:uid="{CF521B8B-835F-4CD3-AC8D-EDB0121B21E5}"/>
    <cellStyle name="Currency 2 5 2 3 2 2 2 2 3" xfId="45442" xr:uid="{78A75A87-ECF2-41CC-B353-3BDB96D801DD}"/>
    <cellStyle name="Currency 2 5 2 3 2 2 2 3" xfId="22219" xr:uid="{B24C2786-DD07-417F-9764-AE14E51A8EC1}"/>
    <cellStyle name="Currency 2 5 2 3 2 2 2 3 2" xfId="53043" xr:uid="{7227C568-6859-47E1-81B1-1BD275EE1891}"/>
    <cellStyle name="Currency 2 5 2 3 2 2 2 4" xfId="37633" xr:uid="{E7C1DF28-AD3B-4EA5-8875-DE57C7EF2755}"/>
    <cellStyle name="Currency 2 5 2 3 2 2 3" xfId="10814" xr:uid="{EFCD2955-2DB3-433F-BE2F-B43EC2A415BE}"/>
    <cellStyle name="Currency 2 5 2 3 2 2 3 2" xfId="26225" xr:uid="{5D668D7B-D3A5-48EF-AA9B-50E096FC658D}"/>
    <cellStyle name="Currency 2 5 2 3 2 2 3 2 2" xfId="57049" xr:uid="{9E6DA96C-A285-4453-A5A4-6B56178D70DF}"/>
    <cellStyle name="Currency 2 5 2 3 2 2 3 3" xfId="41639" xr:uid="{C75EA374-89C4-464E-9C2B-0E849B645FA6}"/>
    <cellStyle name="Currency 2 5 2 3 2 2 4" xfId="18416" xr:uid="{F24EC01A-0216-4B25-952D-7465B5813FAD}"/>
    <cellStyle name="Currency 2 5 2 3 2 2 4 2" xfId="49240" xr:uid="{6B203803-3A64-461B-A7F6-E97D6C3E2E30}"/>
    <cellStyle name="Currency 2 5 2 3 2 2 5" xfId="33830" xr:uid="{FB8027F1-3354-468F-BA86-35DEF3FD34A7}"/>
    <cellStyle name="Currency 2 5 2 3 2 3" xfId="4907" xr:uid="{EE901C19-D6C5-4A8A-BF42-697350B0FB39}"/>
    <cellStyle name="Currency 2 5 2 3 2 3 2" xfId="12718" xr:uid="{C0922B5A-D016-4292-8D15-F378CCF4A628}"/>
    <cellStyle name="Currency 2 5 2 3 2 3 2 2" xfId="28129" xr:uid="{F7352868-2EF0-4D2A-A88C-F950F19AA586}"/>
    <cellStyle name="Currency 2 5 2 3 2 3 2 2 2" xfId="58953" xr:uid="{762EBC5F-073F-43BD-8D39-39388A4DAD95}"/>
    <cellStyle name="Currency 2 5 2 3 2 3 2 3" xfId="43543" xr:uid="{6EA854E2-375C-40E9-A2D5-76E7B2C8AEC9}"/>
    <cellStyle name="Currency 2 5 2 3 2 3 3" xfId="20320" xr:uid="{07D1DF58-826D-4B85-BD03-3D93CA1AC32D}"/>
    <cellStyle name="Currency 2 5 2 3 2 3 3 2" xfId="51144" xr:uid="{65BC6307-1312-4EE2-85F9-2EB19AFBA29E}"/>
    <cellStyle name="Currency 2 5 2 3 2 3 4" xfId="35734" xr:uid="{E2A97429-8C0F-4E75-854D-E771D6124467}"/>
    <cellStyle name="Currency 2 5 2 3 2 4" xfId="8915" xr:uid="{09B2885E-6331-4D5F-9F17-4BF849959B5B}"/>
    <cellStyle name="Currency 2 5 2 3 2 4 2" xfId="24326" xr:uid="{5FDBFBB5-7AAD-4039-99C5-B4852D696333}"/>
    <cellStyle name="Currency 2 5 2 3 2 4 2 2" xfId="55150" xr:uid="{36F7B645-EAF4-4BAA-8F35-DE8E6394A372}"/>
    <cellStyle name="Currency 2 5 2 3 2 4 3" xfId="39740" xr:uid="{C2B9C727-0C8D-4732-8FCD-9228A782744D}"/>
    <cellStyle name="Currency 2 5 2 3 2 5" xfId="16517" xr:uid="{EC6D3E54-61A4-42C3-A0ED-9C0F7E449123}"/>
    <cellStyle name="Currency 2 5 2 3 2 5 2" xfId="47341" xr:uid="{A3B25D61-830A-463E-9E1F-4D19798C4FC0}"/>
    <cellStyle name="Currency 2 5 2 3 2 6" xfId="31931" xr:uid="{3C3DB8F8-8F48-448B-B20A-06CE3EA64D03}"/>
    <cellStyle name="Currency 2 5 2 3 3" xfId="1737" xr:uid="{8D5B2130-565D-42CF-8822-CAD48447A012}"/>
    <cellStyle name="Currency 2 5 2 3 3 2" xfId="3636" xr:uid="{C4574A53-8C5A-4CFD-B83F-D84BFA369306}"/>
    <cellStyle name="Currency 2 5 2 3 3 2 2" xfId="7439" xr:uid="{66C9E6CC-4C66-4765-8BDD-0B106502DBBD}"/>
    <cellStyle name="Currency 2 5 2 3 3 2 2 2" xfId="15250" xr:uid="{E90A69BA-D3C3-4361-A996-4B39DB0AAC83}"/>
    <cellStyle name="Currency 2 5 2 3 3 2 2 2 2" xfId="30661" xr:uid="{04E60A1A-6B03-4029-84CC-BF2EBB56D287}"/>
    <cellStyle name="Currency 2 5 2 3 3 2 2 2 2 2" xfId="61485" xr:uid="{EEBACA33-6FBD-4D71-866A-64CF53FD3CC1}"/>
    <cellStyle name="Currency 2 5 2 3 3 2 2 2 3" xfId="46075" xr:uid="{5FD36B66-2D6D-4048-BFC6-954567C96B66}"/>
    <cellStyle name="Currency 2 5 2 3 3 2 2 3" xfId="22852" xr:uid="{977538C3-1472-46E4-AD30-749E56D062E8}"/>
    <cellStyle name="Currency 2 5 2 3 3 2 2 3 2" xfId="53676" xr:uid="{0B9471B0-EDFA-429D-A640-F8826B10E323}"/>
    <cellStyle name="Currency 2 5 2 3 3 2 2 4" xfId="38266" xr:uid="{B2E0D2CD-46E3-486B-968F-1859BB5917B9}"/>
    <cellStyle name="Currency 2 5 2 3 3 2 3" xfId="11447" xr:uid="{80EB2351-40B5-4871-AD7B-F5493E7A6C85}"/>
    <cellStyle name="Currency 2 5 2 3 3 2 3 2" xfId="26858" xr:uid="{0D2640F9-30D6-4E5D-9495-C06D69BB825F}"/>
    <cellStyle name="Currency 2 5 2 3 3 2 3 2 2" xfId="57682" xr:uid="{65ACBF74-7DB0-45E0-986D-4086E978C2BA}"/>
    <cellStyle name="Currency 2 5 2 3 3 2 3 3" xfId="42272" xr:uid="{C818781D-4E50-4E55-843C-5ED330CD140D}"/>
    <cellStyle name="Currency 2 5 2 3 3 2 4" xfId="19049" xr:uid="{6D5648C0-9CCD-4A49-8A73-F380FE4D2ED2}"/>
    <cellStyle name="Currency 2 5 2 3 3 2 4 2" xfId="49873" xr:uid="{907282E8-6B3E-467A-9920-CCC7267825E0}"/>
    <cellStyle name="Currency 2 5 2 3 3 2 5" xfId="34463" xr:uid="{55BF25F3-3F5D-4722-A582-F5D206687EF8}"/>
    <cellStyle name="Currency 2 5 2 3 3 3" xfId="5540" xr:uid="{BC91AAB0-3C5A-4A06-AB30-9DE8376DF330}"/>
    <cellStyle name="Currency 2 5 2 3 3 3 2" xfId="13351" xr:uid="{DDBA4793-FB9B-4E88-BCA8-D7FD8FF5767C}"/>
    <cellStyle name="Currency 2 5 2 3 3 3 2 2" xfId="28762" xr:uid="{28E1FED3-7DD5-418F-9647-5E66DC064EA5}"/>
    <cellStyle name="Currency 2 5 2 3 3 3 2 2 2" xfId="59586" xr:uid="{709F754A-5D83-4C05-8437-9EF770DEDFF9}"/>
    <cellStyle name="Currency 2 5 2 3 3 3 2 3" xfId="44176" xr:uid="{2AE09273-1069-4CA4-85BA-4E2C95A1A096}"/>
    <cellStyle name="Currency 2 5 2 3 3 3 3" xfId="20953" xr:uid="{6070F1D9-F9AD-4EAD-9A06-EE09C6929A2D}"/>
    <cellStyle name="Currency 2 5 2 3 3 3 3 2" xfId="51777" xr:uid="{3EFF13A6-B8D5-4935-B60A-0E076921103C}"/>
    <cellStyle name="Currency 2 5 2 3 3 3 4" xfId="36367" xr:uid="{6E908077-2412-4622-8806-A6F8A06D1832}"/>
    <cellStyle name="Currency 2 5 2 3 3 4" xfId="9548" xr:uid="{84B88D67-47AD-428C-82FF-DE6A39B2324E}"/>
    <cellStyle name="Currency 2 5 2 3 3 4 2" xfId="24959" xr:uid="{84A8A9FD-1105-44B1-A75B-DA347D463089}"/>
    <cellStyle name="Currency 2 5 2 3 3 4 2 2" xfId="55783" xr:uid="{CEB027B6-284C-46C6-9DFF-4E7EDBCDDDEB}"/>
    <cellStyle name="Currency 2 5 2 3 3 4 3" xfId="40373" xr:uid="{89AE3111-6441-4E53-9DDA-B651535DA84B}"/>
    <cellStyle name="Currency 2 5 2 3 3 5" xfId="17150" xr:uid="{969B08A0-8E14-4B38-B52F-DFEC405777E6}"/>
    <cellStyle name="Currency 2 5 2 3 3 5 2" xfId="47974" xr:uid="{2F8805BE-0D16-4563-874B-78DC6EE76C6D}"/>
    <cellStyle name="Currency 2 5 2 3 3 6" xfId="32564" xr:uid="{F346117D-385C-4FAF-9F29-6A42B2832C51}"/>
    <cellStyle name="Currency 2 5 2 3 4" xfId="2370" xr:uid="{51A72A73-AD91-4F91-BA00-C4CB5FEE19FC}"/>
    <cellStyle name="Currency 2 5 2 3 4 2" xfId="6173" xr:uid="{9FB4310F-073D-4AF8-B6A2-9182950B641B}"/>
    <cellStyle name="Currency 2 5 2 3 4 2 2" xfId="13984" xr:uid="{5A2C4808-7E68-4457-9986-9FEE98C836C2}"/>
    <cellStyle name="Currency 2 5 2 3 4 2 2 2" xfId="29395" xr:uid="{3A408AB6-E292-4582-8143-D5B454DC8A9B}"/>
    <cellStyle name="Currency 2 5 2 3 4 2 2 2 2" xfId="60219" xr:uid="{3B47E57E-082C-45A7-A2C3-2BA02DAE99F4}"/>
    <cellStyle name="Currency 2 5 2 3 4 2 2 3" xfId="44809" xr:uid="{C4F63BF5-6ABF-44DC-8311-A1CDAE68079D}"/>
    <cellStyle name="Currency 2 5 2 3 4 2 3" xfId="21586" xr:uid="{D228DA7B-B62C-468D-B3E3-CFFE713E49DD}"/>
    <cellStyle name="Currency 2 5 2 3 4 2 3 2" xfId="52410" xr:uid="{6336F089-E2CE-4661-8D8E-060E93DE3415}"/>
    <cellStyle name="Currency 2 5 2 3 4 2 4" xfId="37000" xr:uid="{F54DC956-B2AC-484C-886A-5B9C4911942B}"/>
    <cellStyle name="Currency 2 5 2 3 4 3" xfId="10181" xr:uid="{BB74F955-DD19-4EB6-A3D1-C00A9A8BA64E}"/>
    <cellStyle name="Currency 2 5 2 3 4 3 2" xfId="25592" xr:uid="{0889754A-3107-4E3D-BCAF-B779BB833425}"/>
    <cellStyle name="Currency 2 5 2 3 4 3 2 2" xfId="56416" xr:uid="{FA832A2D-A1AB-4A60-A3C4-7CFDD04BE270}"/>
    <cellStyle name="Currency 2 5 2 3 4 3 3" xfId="41006" xr:uid="{CF3CEA1C-5D50-4BEC-B8EC-610339245911}"/>
    <cellStyle name="Currency 2 5 2 3 4 4" xfId="17783" xr:uid="{11F37A82-7F7D-40EA-A913-7AE5FD5B9710}"/>
    <cellStyle name="Currency 2 5 2 3 4 4 2" xfId="48607" xr:uid="{466B1FAA-C61E-4413-8FA3-A59E93B44583}"/>
    <cellStyle name="Currency 2 5 2 3 4 5" xfId="33197" xr:uid="{8A7F6FB5-3FA3-4120-A682-F6BBA9A3240A}"/>
    <cellStyle name="Currency 2 5 2 3 5" xfId="4274" xr:uid="{0A794A51-C387-4A82-A4C3-314C81E67C24}"/>
    <cellStyle name="Currency 2 5 2 3 5 2" xfId="12085" xr:uid="{1AFC5BBF-D184-4A7C-99BE-786F3912CF4A}"/>
    <cellStyle name="Currency 2 5 2 3 5 2 2" xfId="27496" xr:uid="{E411A330-B383-4B3A-8113-B3E636984CEA}"/>
    <cellStyle name="Currency 2 5 2 3 5 2 2 2" xfId="58320" xr:uid="{EF32B819-3FDF-4AC8-929C-F86F37DEE013}"/>
    <cellStyle name="Currency 2 5 2 3 5 2 3" xfId="42910" xr:uid="{55ADDE14-AA65-4538-B7A5-61EBC089AF04}"/>
    <cellStyle name="Currency 2 5 2 3 5 3" xfId="19687" xr:uid="{ABDE8272-660E-4F5D-8193-5D4C4CFC4477}"/>
    <cellStyle name="Currency 2 5 2 3 5 3 2" xfId="50511" xr:uid="{13A0606D-DCA6-471A-ADAE-3510A2B06360}"/>
    <cellStyle name="Currency 2 5 2 3 5 4" xfId="35101" xr:uid="{0D092664-13CA-4B12-8F22-2C0C04870FF0}"/>
    <cellStyle name="Currency 2 5 2 3 6" xfId="8282" xr:uid="{F3D80F6D-B7F1-4FCC-BF0D-F9C40346B172}"/>
    <cellStyle name="Currency 2 5 2 3 6 2" xfId="23693" xr:uid="{0B322790-E0CB-4FA8-AFE7-9F868280D6FD}"/>
    <cellStyle name="Currency 2 5 2 3 6 2 2" xfId="54517" xr:uid="{6D76300A-25D1-4BA7-8C11-FF449F06945E}"/>
    <cellStyle name="Currency 2 5 2 3 6 3" xfId="39107" xr:uid="{6FCDA57F-D3A9-4AE4-933D-C7E26F9C6DF9}"/>
    <cellStyle name="Currency 2 5 2 3 7" xfId="15884" xr:uid="{C82CFE47-1343-49B2-A7DF-35F0297F6A74}"/>
    <cellStyle name="Currency 2 5 2 3 7 2" xfId="46708" xr:uid="{21985B26-B590-4E64-8B13-8752199DD818}"/>
    <cellStyle name="Currency 2 5 2 3 8" xfId="31298" xr:uid="{12E2275D-D484-4B82-97C3-4E49C9C55794}"/>
    <cellStyle name="Currency 2 5 2 4" xfId="891" xr:uid="{49163DA8-175A-4753-9057-E2E5383C67B0}"/>
    <cellStyle name="Currency 2 5 2 4 2" xfId="2790" xr:uid="{3BC81C8A-79AC-4323-9CF3-ACFE1C082BFF}"/>
    <cellStyle name="Currency 2 5 2 4 2 2" xfId="6593" xr:uid="{045BA4A5-23E0-4F3A-8E5F-21B566C5B6DA}"/>
    <cellStyle name="Currency 2 5 2 4 2 2 2" xfId="14404" xr:uid="{17EC0B56-277D-4C6E-BEBA-8C56F2DDB010}"/>
    <cellStyle name="Currency 2 5 2 4 2 2 2 2" xfId="29815" xr:uid="{D757DD5A-EA20-4364-94B8-8FEA55FC5939}"/>
    <cellStyle name="Currency 2 5 2 4 2 2 2 2 2" xfId="60639" xr:uid="{864B4653-9266-4FA6-A85E-1A6BED0408AA}"/>
    <cellStyle name="Currency 2 5 2 4 2 2 2 3" xfId="45229" xr:uid="{2DC5C01A-FE64-4212-AB8B-7F573C37589D}"/>
    <cellStyle name="Currency 2 5 2 4 2 2 3" xfId="22006" xr:uid="{143119B2-AC9D-44B2-8186-24C4E662225A}"/>
    <cellStyle name="Currency 2 5 2 4 2 2 3 2" xfId="52830" xr:uid="{C63282B2-B5AC-4435-B086-0821E4A0D911}"/>
    <cellStyle name="Currency 2 5 2 4 2 2 4" xfId="37420" xr:uid="{CEECBF15-A536-425D-B650-422F75A8143A}"/>
    <cellStyle name="Currency 2 5 2 4 2 3" xfId="10601" xr:uid="{F2F8D00D-C38D-479E-9039-EBFD32B227A2}"/>
    <cellStyle name="Currency 2 5 2 4 2 3 2" xfId="26012" xr:uid="{292E9E5C-3EB1-4DA8-8F61-2AB002714634}"/>
    <cellStyle name="Currency 2 5 2 4 2 3 2 2" xfId="56836" xr:uid="{CBA1DE0B-9B22-47B2-A7BE-940883F5F4E0}"/>
    <cellStyle name="Currency 2 5 2 4 2 3 3" xfId="41426" xr:uid="{30215453-1A6F-457F-839F-EBF6698286E8}"/>
    <cellStyle name="Currency 2 5 2 4 2 4" xfId="18203" xr:uid="{4A79E17C-6BDD-4D17-8848-2A7EB69D3509}"/>
    <cellStyle name="Currency 2 5 2 4 2 4 2" xfId="49027" xr:uid="{35F6BDFE-BB68-481E-AA97-9360FFAFC8AF}"/>
    <cellStyle name="Currency 2 5 2 4 2 5" xfId="33617" xr:uid="{C4FFFD8F-A552-4643-A786-CB10E3737B98}"/>
    <cellStyle name="Currency 2 5 2 4 3" xfId="4694" xr:uid="{7E3F99CB-F719-42BA-8F85-803D34638B73}"/>
    <cellStyle name="Currency 2 5 2 4 3 2" xfId="12505" xr:uid="{E1DA4464-79FB-44BF-8B41-8812ABAB00AC}"/>
    <cellStyle name="Currency 2 5 2 4 3 2 2" xfId="27916" xr:uid="{7230096F-15ED-4D71-8B25-42BE9766F5FA}"/>
    <cellStyle name="Currency 2 5 2 4 3 2 2 2" xfId="58740" xr:uid="{85A689A4-2D03-4996-9E23-7E0B0183F186}"/>
    <cellStyle name="Currency 2 5 2 4 3 2 3" xfId="43330" xr:uid="{8C7EE06F-3B62-4324-A227-B049D1B8C308}"/>
    <cellStyle name="Currency 2 5 2 4 3 3" xfId="20107" xr:uid="{25D586AE-29E5-459F-9A65-3FF009CE1949}"/>
    <cellStyle name="Currency 2 5 2 4 3 3 2" xfId="50931" xr:uid="{A7610181-3D4E-4A76-B4FD-16DC03CC1563}"/>
    <cellStyle name="Currency 2 5 2 4 3 4" xfId="35521" xr:uid="{CD3C6175-B3D4-43E5-827D-564F1CE7C0D2}"/>
    <cellStyle name="Currency 2 5 2 4 4" xfId="8702" xr:uid="{24A11961-C539-450B-9517-2993BCF77B7E}"/>
    <cellStyle name="Currency 2 5 2 4 4 2" xfId="24113" xr:uid="{3248C109-F4ED-4C05-B9D7-0B27023CF16D}"/>
    <cellStyle name="Currency 2 5 2 4 4 2 2" xfId="54937" xr:uid="{AD043934-3F78-4277-9201-97B11C3196C3}"/>
    <cellStyle name="Currency 2 5 2 4 4 3" xfId="39527" xr:uid="{ABC6DA64-5C25-4923-AF87-AC5A7AA6DEDB}"/>
    <cellStyle name="Currency 2 5 2 4 5" xfId="16304" xr:uid="{3E2013C9-0A12-4867-A658-8980180B8ABB}"/>
    <cellStyle name="Currency 2 5 2 4 5 2" xfId="47128" xr:uid="{26FEE0A6-0132-4F95-9526-BFBDC7C30734}"/>
    <cellStyle name="Currency 2 5 2 4 6" xfId="31718" xr:uid="{383AD847-36B6-46CF-9FA7-82736E049E1A}"/>
    <cellStyle name="Currency 2 5 2 5" xfId="1524" xr:uid="{5A96C5CE-6328-415D-A0CC-DF7E4198740E}"/>
    <cellStyle name="Currency 2 5 2 5 2" xfId="3423" xr:uid="{0B078ABF-5B89-453C-AD3C-D9037E926ED7}"/>
    <cellStyle name="Currency 2 5 2 5 2 2" xfId="7226" xr:uid="{9800B050-D997-420B-AEF9-5096200A46C1}"/>
    <cellStyle name="Currency 2 5 2 5 2 2 2" xfId="15037" xr:uid="{B4D39341-6F61-4271-87EA-8866248BEA47}"/>
    <cellStyle name="Currency 2 5 2 5 2 2 2 2" xfId="30448" xr:uid="{0F957272-3D15-4D07-80E4-507C880B71A3}"/>
    <cellStyle name="Currency 2 5 2 5 2 2 2 2 2" xfId="61272" xr:uid="{7661DC5A-F1E5-435D-8144-CF9668F05DC8}"/>
    <cellStyle name="Currency 2 5 2 5 2 2 2 3" xfId="45862" xr:uid="{B9A50EB5-5E0D-4165-9BC4-88E14AEA5F2A}"/>
    <cellStyle name="Currency 2 5 2 5 2 2 3" xfId="22639" xr:uid="{FD0D06F5-0F6B-434E-8041-B29760592C6C}"/>
    <cellStyle name="Currency 2 5 2 5 2 2 3 2" xfId="53463" xr:uid="{F4572B55-DD03-407B-BD3F-CFDE9F893328}"/>
    <cellStyle name="Currency 2 5 2 5 2 2 4" xfId="38053" xr:uid="{A1F4A4F2-CB8C-47E4-973D-C9062132162D}"/>
    <cellStyle name="Currency 2 5 2 5 2 3" xfId="11234" xr:uid="{408DC4EE-1F1C-417C-9B12-380A645DE278}"/>
    <cellStyle name="Currency 2 5 2 5 2 3 2" xfId="26645" xr:uid="{336520A5-9FBA-4851-B21F-FC6283BD15A1}"/>
    <cellStyle name="Currency 2 5 2 5 2 3 2 2" xfId="57469" xr:uid="{66D85715-C68E-4A6A-A119-845CCE9EA51A}"/>
    <cellStyle name="Currency 2 5 2 5 2 3 3" xfId="42059" xr:uid="{C06B7112-5652-4E96-B244-8B58306902AE}"/>
    <cellStyle name="Currency 2 5 2 5 2 4" xfId="18836" xr:uid="{32CE89C9-66BA-48CB-9A72-7A7A6F324F59}"/>
    <cellStyle name="Currency 2 5 2 5 2 4 2" xfId="49660" xr:uid="{3B6B6802-1D29-420D-94A9-113ED0210A88}"/>
    <cellStyle name="Currency 2 5 2 5 2 5" xfId="34250" xr:uid="{2E6E5686-3B8C-499B-ABF9-CA1142D3D08C}"/>
    <cellStyle name="Currency 2 5 2 5 3" xfId="5327" xr:uid="{8E7AE4A5-B9CF-42CC-9219-215251DCDA9F}"/>
    <cellStyle name="Currency 2 5 2 5 3 2" xfId="13138" xr:uid="{E6C4E97C-3013-40AF-8C02-F316CDFCABB8}"/>
    <cellStyle name="Currency 2 5 2 5 3 2 2" xfId="28549" xr:uid="{FDD22E02-243B-4012-9B61-7EDEC76D5FB7}"/>
    <cellStyle name="Currency 2 5 2 5 3 2 2 2" xfId="59373" xr:uid="{9CFE81EB-2851-4A6B-9FEB-BECA3593AB2C}"/>
    <cellStyle name="Currency 2 5 2 5 3 2 3" xfId="43963" xr:uid="{235129D1-C4DD-405A-9624-AEE5825BDACC}"/>
    <cellStyle name="Currency 2 5 2 5 3 3" xfId="20740" xr:uid="{875B436B-4CED-47EF-AA9E-E43D8717005C}"/>
    <cellStyle name="Currency 2 5 2 5 3 3 2" xfId="51564" xr:uid="{33CE8D0A-8BCC-4A15-82EE-906DB588A747}"/>
    <cellStyle name="Currency 2 5 2 5 3 4" xfId="36154" xr:uid="{90878DD2-0AC5-4A0F-84E1-AE1BFAD8C320}"/>
    <cellStyle name="Currency 2 5 2 5 4" xfId="9335" xr:uid="{25FE3114-F7AC-401D-9BF5-1A9B5A7083B8}"/>
    <cellStyle name="Currency 2 5 2 5 4 2" xfId="24746" xr:uid="{C6A4251B-DF9C-4627-BBDA-5DE2AFCAA6BB}"/>
    <cellStyle name="Currency 2 5 2 5 4 2 2" xfId="55570" xr:uid="{60664151-2695-4517-8F6B-6E35713492D9}"/>
    <cellStyle name="Currency 2 5 2 5 4 3" xfId="40160" xr:uid="{E9050D0E-1463-4D3A-85E8-4559620B127A}"/>
    <cellStyle name="Currency 2 5 2 5 5" xfId="16937" xr:uid="{80CC1C58-B933-48DF-911B-CE3C318B707D}"/>
    <cellStyle name="Currency 2 5 2 5 5 2" xfId="47761" xr:uid="{B61DF6EC-73F1-4D74-8A96-5F1BE7C2A356}"/>
    <cellStyle name="Currency 2 5 2 5 6" xfId="32351" xr:uid="{7501BA40-FEC2-4704-BE9D-CE058B37641D}"/>
    <cellStyle name="Currency 2 5 2 6" xfId="2157" xr:uid="{8BB10EC2-06EE-4C92-8963-604C4BFE0E9A}"/>
    <cellStyle name="Currency 2 5 2 6 2" xfId="5960" xr:uid="{623686AB-B0D9-4236-A2D3-2E3CD4416AAB}"/>
    <cellStyle name="Currency 2 5 2 6 2 2" xfId="13771" xr:uid="{B2F4F4CF-7EB1-4007-88C4-9D5F5ABFCDBE}"/>
    <cellStyle name="Currency 2 5 2 6 2 2 2" xfId="29182" xr:uid="{7E97E613-241F-483F-95C1-8717B304E3F9}"/>
    <cellStyle name="Currency 2 5 2 6 2 2 2 2" xfId="60006" xr:uid="{0070BBCE-8E6E-4137-86CD-963CC8F28450}"/>
    <cellStyle name="Currency 2 5 2 6 2 2 3" xfId="44596" xr:uid="{4034C1CF-57F5-4B42-9253-86ABAC00B208}"/>
    <cellStyle name="Currency 2 5 2 6 2 3" xfId="21373" xr:uid="{E4DCD931-2149-4CA3-A111-D934C576ADE3}"/>
    <cellStyle name="Currency 2 5 2 6 2 3 2" xfId="52197" xr:uid="{771B6167-EEDC-4038-92A8-4531A94352C7}"/>
    <cellStyle name="Currency 2 5 2 6 2 4" xfId="36787" xr:uid="{B911F974-D829-4566-BBCE-13ADDAFBAF2B}"/>
    <cellStyle name="Currency 2 5 2 6 3" xfId="9968" xr:uid="{20BFCEC2-746E-4440-A426-A53D527191E6}"/>
    <cellStyle name="Currency 2 5 2 6 3 2" xfId="25379" xr:uid="{7C7A2189-EA61-4F1C-991A-B946A62FA3FE}"/>
    <cellStyle name="Currency 2 5 2 6 3 2 2" xfId="56203" xr:uid="{DB4636A1-42C1-4DB7-B61B-DE01CD0B606C}"/>
    <cellStyle name="Currency 2 5 2 6 3 3" xfId="40793" xr:uid="{30106549-1507-4E1D-8FE3-EDE99AFFFB95}"/>
    <cellStyle name="Currency 2 5 2 6 4" xfId="17570" xr:uid="{58D687B0-DF74-4B87-8060-3C09B68AB847}"/>
    <cellStyle name="Currency 2 5 2 6 4 2" xfId="48394" xr:uid="{94E5630F-ABD1-4DE5-98EF-4247452F898A}"/>
    <cellStyle name="Currency 2 5 2 6 5" xfId="32984" xr:uid="{3F1A0736-85AA-40CF-A5A3-CCE7A2269452}"/>
    <cellStyle name="Currency 2 5 2 7" xfId="4061" xr:uid="{EB9BAEEB-8CA4-43A2-9DCC-9EC44CEF37BE}"/>
    <cellStyle name="Currency 2 5 2 7 2" xfId="11872" xr:uid="{FCDED547-931F-4CFF-AF15-69E4E5926DA6}"/>
    <cellStyle name="Currency 2 5 2 7 2 2" xfId="27283" xr:uid="{A4E0DDB7-56AD-46F8-9409-0FD6A838A68D}"/>
    <cellStyle name="Currency 2 5 2 7 2 2 2" xfId="58107" xr:uid="{D42499C6-BD46-4EAB-86A5-DDF49DD335A3}"/>
    <cellStyle name="Currency 2 5 2 7 2 3" xfId="42697" xr:uid="{16ED1C43-73BF-4FF3-8393-8D2356CB7285}"/>
    <cellStyle name="Currency 2 5 2 7 3" xfId="19474" xr:uid="{7D619F46-FDC6-44D8-AD11-8B4300952072}"/>
    <cellStyle name="Currency 2 5 2 7 3 2" xfId="50298" xr:uid="{92242C74-F298-4DB0-B89C-5D28E0AFA127}"/>
    <cellStyle name="Currency 2 5 2 7 4" xfId="34888" xr:uid="{B5A8F1B0-C122-4CA4-B36D-440B2484E8E6}"/>
    <cellStyle name="Currency 2 5 2 8" xfId="8069" xr:uid="{19808519-31AC-445D-98D3-991160322CF9}"/>
    <cellStyle name="Currency 2 5 2 8 2" xfId="23480" xr:uid="{8FCDFAC9-A683-4189-BFEC-7F938C2F3EAD}"/>
    <cellStyle name="Currency 2 5 2 8 2 2" xfId="54304" xr:uid="{BB9A9F0C-F936-42FA-9A4C-C873DB436DCE}"/>
    <cellStyle name="Currency 2 5 2 8 3" xfId="38894" xr:uid="{CA4FD4D7-4A49-415A-AF92-42F2F5D808DA}"/>
    <cellStyle name="Currency 2 5 2 9" xfId="7860" xr:uid="{18481446-0DD6-443B-BD67-9B50F72A3FA4}"/>
    <cellStyle name="Currency 2 5 2 9 2" xfId="23271" xr:uid="{D11F32AA-FB62-4A01-8382-B8259288B8AE}"/>
    <cellStyle name="Currency 2 5 2 9 2 2" xfId="54095" xr:uid="{6DC39CD5-906D-4BD1-9229-85C833DCE38E}"/>
    <cellStyle name="Currency 2 5 2 9 3" xfId="38685" xr:uid="{D283DBC1-4C92-4FD9-A66E-A1DE2F2BB218}"/>
    <cellStyle name="Currency 2 5 3" xfId="177" xr:uid="{81BE4E4F-3B11-439E-A445-A4A5BC946CF0}"/>
    <cellStyle name="Currency 2 5 3 10" xfId="15591" xr:uid="{AD276726-520C-4B89-B6D8-308FD25D9E2A}"/>
    <cellStyle name="Currency 2 5 3 10 2" xfId="46415" xr:uid="{606F8E8D-993A-49E8-9DFC-C801289AE212}"/>
    <cellStyle name="Currency 2 5 3 11" xfId="31005" xr:uid="{B635117C-EE4E-4C15-BACB-8E8726FC8B65}"/>
    <cellStyle name="Currency 2 5 3 2" xfId="600" xr:uid="{E98765AB-3633-481E-A002-87FAE3DF210A}"/>
    <cellStyle name="Currency 2 5 3 2 2" xfId="1233" xr:uid="{67746E38-9D45-4781-8337-CE0E148AAB8D}"/>
    <cellStyle name="Currency 2 5 3 2 2 2" xfId="3132" xr:uid="{74D8EB80-6349-4E55-A34D-E0985A501975}"/>
    <cellStyle name="Currency 2 5 3 2 2 2 2" xfId="6935" xr:uid="{410A3224-CC9D-485E-954C-34ADD7AAB59A}"/>
    <cellStyle name="Currency 2 5 3 2 2 2 2 2" xfId="14746" xr:uid="{3941B2B1-A9C7-4752-BE0E-B2D44D9F6578}"/>
    <cellStyle name="Currency 2 5 3 2 2 2 2 2 2" xfId="30157" xr:uid="{E88ED1B4-2C02-426B-8FF3-B5550E612C93}"/>
    <cellStyle name="Currency 2 5 3 2 2 2 2 2 2 2" xfId="60981" xr:uid="{1830D0CC-991F-4529-BB4E-2F3992B9D495}"/>
    <cellStyle name="Currency 2 5 3 2 2 2 2 2 3" xfId="45571" xr:uid="{25ABA94E-0EED-474B-9D80-E8A1DEE3E59B}"/>
    <cellStyle name="Currency 2 5 3 2 2 2 2 3" xfId="22348" xr:uid="{B74DBF38-67DC-44F0-8667-FC2A5CC58B7C}"/>
    <cellStyle name="Currency 2 5 3 2 2 2 2 3 2" xfId="53172" xr:uid="{157ABE0E-00E0-45E7-B187-9176E66AE8FD}"/>
    <cellStyle name="Currency 2 5 3 2 2 2 2 4" xfId="37762" xr:uid="{28C0846B-DAC2-4E1A-99E4-84CF63A73BA7}"/>
    <cellStyle name="Currency 2 5 3 2 2 2 3" xfId="10943" xr:uid="{B7AE6070-14E3-4DC3-A646-5EFDB64917AF}"/>
    <cellStyle name="Currency 2 5 3 2 2 2 3 2" xfId="26354" xr:uid="{11C2F2C4-4BE7-4F31-BD8C-FB4DF9FA4938}"/>
    <cellStyle name="Currency 2 5 3 2 2 2 3 2 2" xfId="57178" xr:uid="{46B8740B-BC6D-4745-8E56-23D78152F3D2}"/>
    <cellStyle name="Currency 2 5 3 2 2 2 3 3" xfId="41768" xr:uid="{CCA7DAAF-B2B4-4216-BAAA-3BAA0C5250A4}"/>
    <cellStyle name="Currency 2 5 3 2 2 2 4" xfId="18545" xr:uid="{CAA9B1C2-383B-42DA-BA9D-586467E35166}"/>
    <cellStyle name="Currency 2 5 3 2 2 2 4 2" xfId="49369" xr:uid="{71983410-A534-4F08-A9D9-5E8CC0EEC01E}"/>
    <cellStyle name="Currency 2 5 3 2 2 2 5" xfId="33959" xr:uid="{581FDF6F-6C4E-412D-9183-ADAC80D2396D}"/>
    <cellStyle name="Currency 2 5 3 2 2 3" xfId="5036" xr:uid="{B64ADDA8-4CDE-47B1-B2BC-A3E7418B43EC}"/>
    <cellStyle name="Currency 2 5 3 2 2 3 2" xfId="12847" xr:uid="{B9D7AB19-8BBB-4240-B176-4962CB037A20}"/>
    <cellStyle name="Currency 2 5 3 2 2 3 2 2" xfId="28258" xr:uid="{18C01C1A-6796-4D87-9194-B35FD44EF5E4}"/>
    <cellStyle name="Currency 2 5 3 2 2 3 2 2 2" xfId="59082" xr:uid="{9A3F949F-5731-4A4E-B365-E7AA84A83653}"/>
    <cellStyle name="Currency 2 5 3 2 2 3 2 3" xfId="43672" xr:uid="{8C5B9B56-F092-48C5-A5A5-4D0EC2955D55}"/>
    <cellStyle name="Currency 2 5 3 2 2 3 3" xfId="20449" xr:uid="{0A9B90F1-9BBD-4A44-B0DC-3DEBC2EDB945}"/>
    <cellStyle name="Currency 2 5 3 2 2 3 3 2" xfId="51273" xr:uid="{B1362EB3-31D8-491A-9B24-7C7875913B9B}"/>
    <cellStyle name="Currency 2 5 3 2 2 3 4" xfId="35863" xr:uid="{7BF81678-DDBB-447B-855E-A7ED532AB115}"/>
    <cellStyle name="Currency 2 5 3 2 2 4" xfId="9044" xr:uid="{AAF8A90F-B0B4-44B7-A206-799084E812AD}"/>
    <cellStyle name="Currency 2 5 3 2 2 4 2" xfId="24455" xr:uid="{C19D5904-CDCE-4A6F-A454-0B4C3A315537}"/>
    <cellStyle name="Currency 2 5 3 2 2 4 2 2" xfId="55279" xr:uid="{A5EC0B25-B117-46BA-A8C3-B5AF0DC7BCB8}"/>
    <cellStyle name="Currency 2 5 3 2 2 4 3" xfId="39869" xr:uid="{035C15EB-90C4-41A0-9EC4-4AB40FDF58B9}"/>
    <cellStyle name="Currency 2 5 3 2 2 5" xfId="16646" xr:uid="{CDA321AE-F3AA-40EE-861F-ED967EF79235}"/>
    <cellStyle name="Currency 2 5 3 2 2 5 2" xfId="47470" xr:uid="{A797C3A1-4F3B-4143-8A3B-8982AF200230}"/>
    <cellStyle name="Currency 2 5 3 2 2 6" xfId="32060" xr:uid="{7BC42D5E-4B3A-4EB2-BFF4-56C4FE68C084}"/>
    <cellStyle name="Currency 2 5 3 2 3" xfId="1866" xr:uid="{8F07711C-8B6D-404B-AAFE-560406EFB305}"/>
    <cellStyle name="Currency 2 5 3 2 3 2" xfId="3765" xr:uid="{41BF712D-6C88-4BBB-82B4-CFC5FC99108B}"/>
    <cellStyle name="Currency 2 5 3 2 3 2 2" xfId="7568" xr:uid="{5125FFF8-A803-4256-BC18-012B12451585}"/>
    <cellStyle name="Currency 2 5 3 2 3 2 2 2" xfId="15379" xr:uid="{A708C8A9-2827-4296-B182-84D083D051D0}"/>
    <cellStyle name="Currency 2 5 3 2 3 2 2 2 2" xfId="30790" xr:uid="{505B1239-90FB-4E10-BA69-65560843B71F}"/>
    <cellStyle name="Currency 2 5 3 2 3 2 2 2 2 2" xfId="61614" xr:uid="{C3EBAAC4-8C5B-4E29-BF41-094A7F67524D}"/>
    <cellStyle name="Currency 2 5 3 2 3 2 2 2 3" xfId="46204" xr:uid="{ECCA20F6-28FC-4173-997B-8F9BB70C7F6F}"/>
    <cellStyle name="Currency 2 5 3 2 3 2 2 3" xfId="22981" xr:uid="{36F32EA8-BAAC-4010-B552-8F22C82AE76C}"/>
    <cellStyle name="Currency 2 5 3 2 3 2 2 3 2" xfId="53805" xr:uid="{D6A62639-FC7F-4C3E-B7F9-A80E7DFEA003}"/>
    <cellStyle name="Currency 2 5 3 2 3 2 2 4" xfId="38395" xr:uid="{F1B5F7FF-C695-47B1-8CEC-674A46E6ECF7}"/>
    <cellStyle name="Currency 2 5 3 2 3 2 3" xfId="11576" xr:uid="{8D406C8F-1219-40B9-B471-ED6C2AF5E4EF}"/>
    <cellStyle name="Currency 2 5 3 2 3 2 3 2" xfId="26987" xr:uid="{512F8E06-B5B1-4382-8E3B-F770BA79B1BA}"/>
    <cellStyle name="Currency 2 5 3 2 3 2 3 2 2" xfId="57811" xr:uid="{A04D0E0A-CC33-48E7-BE89-97E44CF910D6}"/>
    <cellStyle name="Currency 2 5 3 2 3 2 3 3" xfId="42401" xr:uid="{3D770DDF-0335-436B-8EE4-66ECFF530E82}"/>
    <cellStyle name="Currency 2 5 3 2 3 2 4" xfId="19178" xr:uid="{53C1C72D-D663-4F2C-BFDE-C92FAFCE119E}"/>
    <cellStyle name="Currency 2 5 3 2 3 2 4 2" xfId="50002" xr:uid="{9A1BA6AA-561C-4A1D-9788-D647A2AF89A1}"/>
    <cellStyle name="Currency 2 5 3 2 3 2 5" xfId="34592" xr:uid="{36AF307D-7A8B-41C3-B0BA-D08F9F32752A}"/>
    <cellStyle name="Currency 2 5 3 2 3 3" xfId="5669" xr:uid="{E66E906E-0212-4FA8-94A0-1E5AF10FDD55}"/>
    <cellStyle name="Currency 2 5 3 2 3 3 2" xfId="13480" xr:uid="{2A2DCFC0-3380-4BF6-B9A7-8131170D9F4D}"/>
    <cellStyle name="Currency 2 5 3 2 3 3 2 2" xfId="28891" xr:uid="{D12C973D-994B-45E3-A573-92575B2AF026}"/>
    <cellStyle name="Currency 2 5 3 2 3 3 2 2 2" xfId="59715" xr:uid="{AFEB7FB1-E6A9-4D14-BA7B-36EB23B6D57F}"/>
    <cellStyle name="Currency 2 5 3 2 3 3 2 3" xfId="44305" xr:uid="{93FB3EA0-3953-47F6-874A-46752D454740}"/>
    <cellStyle name="Currency 2 5 3 2 3 3 3" xfId="21082" xr:uid="{D4A9CAD0-D314-4CC4-8FFD-DE4AFF8B238B}"/>
    <cellStyle name="Currency 2 5 3 2 3 3 3 2" xfId="51906" xr:uid="{FDA93C67-C89E-4507-89FE-ED9D8E68DD5D}"/>
    <cellStyle name="Currency 2 5 3 2 3 3 4" xfId="36496" xr:uid="{7BF5AA21-8EC4-469C-A541-B6C4A11DC1E9}"/>
    <cellStyle name="Currency 2 5 3 2 3 4" xfId="9677" xr:uid="{6E2DB12E-412B-43BC-926C-E5F98000C8CA}"/>
    <cellStyle name="Currency 2 5 3 2 3 4 2" xfId="25088" xr:uid="{0ED11BCE-2051-4A3D-BD2C-B8B0E00BBA7C}"/>
    <cellStyle name="Currency 2 5 3 2 3 4 2 2" xfId="55912" xr:uid="{6E194DB3-2287-4CD3-B9D0-A04A1FBEF19F}"/>
    <cellStyle name="Currency 2 5 3 2 3 4 3" xfId="40502" xr:uid="{58B7BB02-0319-46F0-808D-8DA883A84D7C}"/>
    <cellStyle name="Currency 2 5 3 2 3 5" xfId="17279" xr:uid="{DB07785F-8D41-40E8-B18E-B85AC33D5820}"/>
    <cellStyle name="Currency 2 5 3 2 3 5 2" xfId="48103" xr:uid="{4835EA10-EDFD-41A3-AC34-FD5BF5454E0B}"/>
    <cellStyle name="Currency 2 5 3 2 3 6" xfId="32693" xr:uid="{8F7E348E-D473-422F-9EBC-EBDAC707A8E3}"/>
    <cellStyle name="Currency 2 5 3 2 4" xfId="2499" xr:uid="{245F2F20-5372-4191-A990-2671BA386171}"/>
    <cellStyle name="Currency 2 5 3 2 4 2" xfId="6302" xr:uid="{A6E00367-7492-4DF7-9CE3-15979434237F}"/>
    <cellStyle name="Currency 2 5 3 2 4 2 2" xfId="14113" xr:uid="{9A50D146-9D5D-4A43-AFA8-0CDF37F4A76E}"/>
    <cellStyle name="Currency 2 5 3 2 4 2 2 2" xfId="29524" xr:uid="{3CAD0537-C84B-4871-BA24-41195C7BE43E}"/>
    <cellStyle name="Currency 2 5 3 2 4 2 2 2 2" xfId="60348" xr:uid="{2D77ADAC-1597-477C-AF74-6BB0CE5F28C3}"/>
    <cellStyle name="Currency 2 5 3 2 4 2 2 3" xfId="44938" xr:uid="{90850B90-6B38-4B3D-9FD3-8395F6D20E1B}"/>
    <cellStyle name="Currency 2 5 3 2 4 2 3" xfId="21715" xr:uid="{218A5146-AC08-4F81-B493-C60DEAF44809}"/>
    <cellStyle name="Currency 2 5 3 2 4 2 3 2" xfId="52539" xr:uid="{7EBEE331-97DC-43EB-B210-F92ED0AEF039}"/>
    <cellStyle name="Currency 2 5 3 2 4 2 4" xfId="37129" xr:uid="{7571B1CF-B112-4460-BE92-C74C3C92505C}"/>
    <cellStyle name="Currency 2 5 3 2 4 3" xfId="10310" xr:uid="{3E10A8A6-29D8-48B4-B53A-1CB4E3E94D38}"/>
    <cellStyle name="Currency 2 5 3 2 4 3 2" xfId="25721" xr:uid="{E0A54A8D-0867-4D4D-83BD-F3159F81CA37}"/>
    <cellStyle name="Currency 2 5 3 2 4 3 2 2" xfId="56545" xr:uid="{0327BA83-CB09-4ADB-9F5B-00549AF58339}"/>
    <cellStyle name="Currency 2 5 3 2 4 3 3" xfId="41135" xr:uid="{7A15D1F8-0B27-4F1A-BCE8-B588E46BCC61}"/>
    <cellStyle name="Currency 2 5 3 2 4 4" xfId="17912" xr:uid="{F17993CE-7CC6-49C6-8B0B-E00D5AB70851}"/>
    <cellStyle name="Currency 2 5 3 2 4 4 2" xfId="48736" xr:uid="{FAD33820-37D3-42FD-A546-9DBA19293A51}"/>
    <cellStyle name="Currency 2 5 3 2 4 5" xfId="33326" xr:uid="{59D4C933-D7DA-4626-A23B-A384CAAE3E8B}"/>
    <cellStyle name="Currency 2 5 3 2 5" xfId="4403" xr:uid="{43E611EF-55C7-4434-9C5F-689C928F34FC}"/>
    <cellStyle name="Currency 2 5 3 2 5 2" xfId="12214" xr:uid="{E07FA173-7453-4E6A-8ADD-14C20152CDC6}"/>
    <cellStyle name="Currency 2 5 3 2 5 2 2" xfId="27625" xr:uid="{58C39CC6-1DEE-4E76-8132-91A013365875}"/>
    <cellStyle name="Currency 2 5 3 2 5 2 2 2" xfId="58449" xr:uid="{FAF5E08D-BE0A-4067-BEFB-5F24E7274C03}"/>
    <cellStyle name="Currency 2 5 3 2 5 2 3" xfId="43039" xr:uid="{F1C94A35-B6EC-4310-8054-2CB77FDC641B}"/>
    <cellStyle name="Currency 2 5 3 2 5 3" xfId="19816" xr:uid="{9A543F8A-C4FC-407B-A3A8-EAB2FA67BFB3}"/>
    <cellStyle name="Currency 2 5 3 2 5 3 2" xfId="50640" xr:uid="{02FB8B95-E7D6-45F1-855C-3344D004EAAC}"/>
    <cellStyle name="Currency 2 5 3 2 5 4" xfId="35230" xr:uid="{0B23A05B-2A70-487C-B258-79CBC4AD6E7B}"/>
    <cellStyle name="Currency 2 5 3 2 6" xfId="8411" xr:uid="{36C4D9A3-14FD-4DED-97EC-492C8A2D1BF9}"/>
    <cellStyle name="Currency 2 5 3 2 6 2" xfId="23822" xr:uid="{21FEEB64-7D4D-46EC-B4AB-997A08DEEF01}"/>
    <cellStyle name="Currency 2 5 3 2 6 2 2" xfId="54646" xr:uid="{8231D70A-FE31-47E0-830D-73E1BAD7FA60}"/>
    <cellStyle name="Currency 2 5 3 2 6 3" xfId="39236" xr:uid="{CB5932CF-C681-44FB-ADE2-047F3F96D505}"/>
    <cellStyle name="Currency 2 5 3 2 7" xfId="16013" xr:uid="{3F995893-8CFB-4721-8E88-57CE10C7F362}"/>
    <cellStyle name="Currency 2 5 3 2 7 2" xfId="46837" xr:uid="{FEAC1C92-06F8-4161-A190-4512760EF32E}"/>
    <cellStyle name="Currency 2 5 3 2 8" xfId="31427" xr:uid="{E72F4953-C8A3-42A5-938E-CC77CB021759}"/>
    <cellStyle name="Currency 2 5 3 3" xfId="391" xr:uid="{2027B4C0-9801-413F-ADE0-60EE20DD2231}"/>
    <cellStyle name="Currency 2 5 3 3 2" xfId="1024" xr:uid="{095D757B-605A-4D2A-8C28-A8DCA8490264}"/>
    <cellStyle name="Currency 2 5 3 3 2 2" xfId="2923" xr:uid="{535FCF96-7C5E-45C1-B7FD-10A566A6226A}"/>
    <cellStyle name="Currency 2 5 3 3 2 2 2" xfId="6726" xr:uid="{67154E9A-5473-4F81-A64A-AE2B18C31F0C}"/>
    <cellStyle name="Currency 2 5 3 3 2 2 2 2" xfId="14537" xr:uid="{58F781B2-7D67-42D0-9113-7ABE4FEA2D55}"/>
    <cellStyle name="Currency 2 5 3 3 2 2 2 2 2" xfId="29948" xr:uid="{0063796F-4E1C-48BA-B195-4CE80D63F2E8}"/>
    <cellStyle name="Currency 2 5 3 3 2 2 2 2 2 2" xfId="60772" xr:uid="{9B096CFA-6DD2-403B-BD27-EBAE3A20F430}"/>
    <cellStyle name="Currency 2 5 3 3 2 2 2 2 3" xfId="45362" xr:uid="{60945D86-F8A1-48EF-AD1F-6900BF0F3EF1}"/>
    <cellStyle name="Currency 2 5 3 3 2 2 2 3" xfId="22139" xr:uid="{10D7A08E-E3CE-470E-8E94-CD0B914F2E85}"/>
    <cellStyle name="Currency 2 5 3 3 2 2 2 3 2" xfId="52963" xr:uid="{110BD6F6-60B5-41C2-BB2A-B873FECDD541}"/>
    <cellStyle name="Currency 2 5 3 3 2 2 2 4" xfId="37553" xr:uid="{712C5E45-D624-46EF-A384-8705BC617F75}"/>
    <cellStyle name="Currency 2 5 3 3 2 2 3" xfId="10734" xr:uid="{EE3E07E0-7BDB-45B3-9877-BCEF6FAB6ACE}"/>
    <cellStyle name="Currency 2 5 3 3 2 2 3 2" xfId="26145" xr:uid="{FF969118-11B9-4412-81CC-696EC9DDEC03}"/>
    <cellStyle name="Currency 2 5 3 3 2 2 3 2 2" xfId="56969" xr:uid="{C9942080-7AFC-4F6E-B53F-BD93070BAEE1}"/>
    <cellStyle name="Currency 2 5 3 3 2 2 3 3" xfId="41559" xr:uid="{4E470CE5-92F5-486A-AB6A-580994AD06D1}"/>
    <cellStyle name="Currency 2 5 3 3 2 2 4" xfId="18336" xr:uid="{A5013B85-E309-4C80-A334-5A2122F2C6A3}"/>
    <cellStyle name="Currency 2 5 3 3 2 2 4 2" xfId="49160" xr:uid="{D58E6A95-7CC2-4C31-82EA-210BEAC5876D}"/>
    <cellStyle name="Currency 2 5 3 3 2 2 5" xfId="33750" xr:uid="{A9D189AA-A976-411D-ACC5-5C09437CABDC}"/>
    <cellStyle name="Currency 2 5 3 3 2 3" xfId="4827" xr:uid="{9AC1A341-F2B6-4881-A796-76ECAFEA4622}"/>
    <cellStyle name="Currency 2 5 3 3 2 3 2" xfId="12638" xr:uid="{37C405DE-9430-4728-AA23-74E64AE0D76E}"/>
    <cellStyle name="Currency 2 5 3 3 2 3 2 2" xfId="28049" xr:uid="{80DB5DBB-2B5B-4625-818A-C3A858D74A36}"/>
    <cellStyle name="Currency 2 5 3 3 2 3 2 2 2" xfId="58873" xr:uid="{EB5B3AC5-9703-416C-A22D-7DE79A62D8BC}"/>
    <cellStyle name="Currency 2 5 3 3 2 3 2 3" xfId="43463" xr:uid="{68E44049-E010-4C32-AFF7-3CBBA55F5494}"/>
    <cellStyle name="Currency 2 5 3 3 2 3 3" xfId="20240" xr:uid="{9CCC1CF2-5CA0-4691-8910-A56F2C06C496}"/>
    <cellStyle name="Currency 2 5 3 3 2 3 3 2" xfId="51064" xr:uid="{CE793800-5B9A-4D80-ABBC-FEF5D04D31F7}"/>
    <cellStyle name="Currency 2 5 3 3 2 3 4" xfId="35654" xr:uid="{F8F46CFA-0562-43DF-851A-E3A133F1CCF7}"/>
    <cellStyle name="Currency 2 5 3 3 2 4" xfId="8835" xr:uid="{C2139B2E-CF46-4524-936C-E527C27DB9C6}"/>
    <cellStyle name="Currency 2 5 3 3 2 4 2" xfId="24246" xr:uid="{D5EA846C-247A-4AB2-A7AA-F898EC4FD3AE}"/>
    <cellStyle name="Currency 2 5 3 3 2 4 2 2" xfId="55070" xr:uid="{BC52A33A-3707-4E72-99AC-2A41183919BD}"/>
    <cellStyle name="Currency 2 5 3 3 2 4 3" xfId="39660" xr:uid="{30FE2423-F98D-45DF-939B-D7AA10370260}"/>
    <cellStyle name="Currency 2 5 3 3 2 5" xfId="16437" xr:uid="{1C74478D-11A0-469D-99C3-F9393686257D}"/>
    <cellStyle name="Currency 2 5 3 3 2 5 2" xfId="47261" xr:uid="{832DA0AA-94D8-4066-8A2F-964553C34A4D}"/>
    <cellStyle name="Currency 2 5 3 3 2 6" xfId="31851" xr:uid="{905EF157-2A96-41E8-A59A-9426118C4393}"/>
    <cellStyle name="Currency 2 5 3 3 3" xfId="1657" xr:uid="{F30B5992-6B83-4915-B542-919B4F70B0DA}"/>
    <cellStyle name="Currency 2 5 3 3 3 2" xfId="3556" xr:uid="{BAE69A83-6F9A-42D6-8C1B-B582D9D4B19E}"/>
    <cellStyle name="Currency 2 5 3 3 3 2 2" xfId="7359" xr:uid="{3BEC0075-1CD6-4A4F-863A-00A959968401}"/>
    <cellStyle name="Currency 2 5 3 3 3 2 2 2" xfId="15170" xr:uid="{92A2EEF8-7AED-4059-BEC0-594DEFA82134}"/>
    <cellStyle name="Currency 2 5 3 3 3 2 2 2 2" xfId="30581" xr:uid="{C0AE9D5D-0E4B-4F10-BB2A-2DF44C1F88C2}"/>
    <cellStyle name="Currency 2 5 3 3 3 2 2 2 2 2" xfId="61405" xr:uid="{9525E30B-82F3-4892-B4A7-7783CBBA32CF}"/>
    <cellStyle name="Currency 2 5 3 3 3 2 2 2 3" xfId="45995" xr:uid="{A593562C-4EA9-452E-A46E-FD400D50728D}"/>
    <cellStyle name="Currency 2 5 3 3 3 2 2 3" xfId="22772" xr:uid="{3011C714-8A8D-40A9-B00F-F0F327F8A1F3}"/>
    <cellStyle name="Currency 2 5 3 3 3 2 2 3 2" xfId="53596" xr:uid="{12DD9E8D-75E7-40D9-A63E-C6495942FCC0}"/>
    <cellStyle name="Currency 2 5 3 3 3 2 2 4" xfId="38186" xr:uid="{714887BD-55C5-4ED4-9A29-9DE6A7DE5509}"/>
    <cellStyle name="Currency 2 5 3 3 3 2 3" xfId="11367" xr:uid="{30FF4382-CF94-40BE-92ED-FE1277A5E129}"/>
    <cellStyle name="Currency 2 5 3 3 3 2 3 2" xfId="26778" xr:uid="{75A521D5-FC38-4CEF-914B-E327FE70EAD2}"/>
    <cellStyle name="Currency 2 5 3 3 3 2 3 2 2" xfId="57602" xr:uid="{30749439-9BF7-4E9D-BA4F-26FB7BFDCB0C}"/>
    <cellStyle name="Currency 2 5 3 3 3 2 3 3" xfId="42192" xr:uid="{8EC0D56C-26B0-49B2-ADCE-F05008F48674}"/>
    <cellStyle name="Currency 2 5 3 3 3 2 4" xfId="18969" xr:uid="{437FE2F8-2465-49F6-8314-6F41C01D881E}"/>
    <cellStyle name="Currency 2 5 3 3 3 2 4 2" xfId="49793" xr:uid="{9DF0E066-0DAE-4FD3-9130-00DB0C695DF9}"/>
    <cellStyle name="Currency 2 5 3 3 3 2 5" xfId="34383" xr:uid="{467A4CB0-07A7-48EB-9190-3D4FD88FE7FD}"/>
    <cellStyle name="Currency 2 5 3 3 3 3" xfId="5460" xr:uid="{B00CF60C-426D-4690-9DC1-533969E913D7}"/>
    <cellStyle name="Currency 2 5 3 3 3 3 2" xfId="13271" xr:uid="{4C55CC84-6996-45C9-92F9-112C5F980553}"/>
    <cellStyle name="Currency 2 5 3 3 3 3 2 2" xfId="28682" xr:uid="{4D431DEF-A20D-4143-834C-456EE106E7FF}"/>
    <cellStyle name="Currency 2 5 3 3 3 3 2 2 2" xfId="59506" xr:uid="{747DA20D-C35B-4B67-8E5A-C2248DA1661C}"/>
    <cellStyle name="Currency 2 5 3 3 3 3 2 3" xfId="44096" xr:uid="{3C1B8593-3BA7-4DEF-9A34-603D273989DA}"/>
    <cellStyle name="Currency 2 5 3 3 3 3 3" xfId="20873" xr:uid="{3617017E-1AAC-40FB-9967-266CBC4F04BD}"/>
    <cellStyle name="Currency 2 5 3 3 3 3 3 2" xfId="51697" xr:uid="{D271F305-320D-4C50-ABBE-9AEEA88099C7}"/>
    <cellStyle name="Currency 2 5 3 3 3 3 4" xfId="36287" xr:uid="{5626B32A-4A04-408D-A83D-8ED07D7A2A83}"/>
    <cellStyle name="Currency 2 5 3 3 3 4" xfId="9468" xr:uid="{9C8440EB-FD4C-447F-A11A-2FC3397A3970}"/>
    <cellStyle name="Currency 2 5 3 3 3 4 2" xfId="24879" xr:uid="{24B2A0D8-6108-4B02-AFB0-FD7950C920A7}"/>
    <cellStyle name="Currency 2 5 3 3 3 4 2 2" xfId="55703" xr:uid="{46B2A264-CDB4-459E-AD78-4A3D6EA5A8D2}"/>
    <cellStyle name="Currency 2 5 3 3 3 4 3" xfId="40293" xr:uid="{289F7657-D707-4297-B3CD-6EBC08F3EE14}"/>
    <cellStyle name="Currency 2 5 3 3 3 5" xfId="17070" xr:uid="{5C9ECD79-40DF-4A9C-92EE-F80B7C0E0D05}"/>
    <cellStyle name="Currency 2 5 3 3 3 5 2" xfId="47894" xr:uid="{B7957739-A13A-4C80-8223-F0FB609B37CC}"/>
    <cellStyle name="Currency 2 5 3 3 3 6" xfId="32484" xr:uid="{ED898294-379C-4C8B-B27C-6254DFC6873C}"/>
    <cellStyle name="Currency 2 5 3 3 4" xfId="2290" xr:uid="{05ABB622-8CAB-4687-A6BD-F0AA8F97D22B}"/>
    <cellStyle name="Currency 2 5 3 3 4 2" xfId="6093" xr:uid="{45E38E0D-0884-4591-8BED-23150E71ABFF}"/>
    <cellStyle name="Currency 2 5 3 3 4 2 2" xfId="13904" xr:uid="{995022A4-EB3B-49B7-94DC-A610CCAB5259}"/>
    <cellStyle name="Currency 2 5 3 3 4 2 2 2" xfId="29315" xr:uid="{170EBC98-EB8C-4D25-88C7-4E4AF0326DD7}"/>
    <cellStyle name="Currency 2 5 3 3 4 2 2 2 2" xfId="60139" xr:uid="{853773E0-99F1-4584-A700-8394B69C65A3}"/>
    <cellStyle name="Currency 2 5 3 3 4 2 2 3" xfId="44729" xr:uid="{1C7FAEBD-2812-49AF-AF40-9CBFBEA0EE09}"/>
    <cellStyle name="Currency 2 5 3 3 4 2 3" xfId="21506" xr:uid="{BA8AE75C-F8B5-4250-AECB-660267445436}"/>
    <cellStyle name="Currency 2 5 3 3 4 2 3 2" xfId="52330" xr:uid="{05C73979-3CB0-46CA-8495-47590C19CDC4}"/>
    <cellStyle name="Currency 2 5 3 3 4 2 4" xfId="36920" xr:uid="{46B89CCC-FDF2-4468-8505-A56231814A83}"/>
    <cellStyle name="Currency 2 5 3 3 4 3" xfId="10101" xr:uid="{FA33FAE0-7FD0-4777-BBE1-C60D2BE83BAD}"/>
    <cellStyle name="Currency 2 5 3 3 4 3 2" xfId="25512" xr:uid="{67312B52-B891-42FE-947A-852147815B7D}"/>
    <cellStyle name="Currency 2 5 3 3 4 3 2 2" xfId="56336" xr:uid="{892AF286-FCBF-4D30-84EC-56966B34A82E}"/>
    <cellStyle name="Currency 2 5 3 3 4 3 3" xfId="40926" xr:uid="{99051E3E-4E50-45A0-8282-91ED1B3050F6}"/>
    <cellStyle name="Currency 2 5 3 3 4 4" xfId="17703" xr:uid="{ED1B3931-7210-4BD1-8F49-422320C607B6}"/>
    <cellStyle name="Currency 2 5 3 3 4 4 2" xfId="48527" xr:uid="{5D4863F2-F220-4F03-A1D8-D8FCAE1F6BFF}"/>
    <cellStyle name="Currency 2 5 3 3 4 5" xfId="33117" xr:uid="{A100135A-8533-40E0-8E7D-EC9295C47EFA}"/>
    <cellStyle name="Currency 2 5 3 3 5" xfId="4194" xr:uid="{2CCA7BDF-2F11-4C9E-80C7-8D9DF57EBC70}"/>
    <cellStyle name="Currency 2 5 3 3 5 2" xfId="12005" xr:uid="{E8F1256E-C129-42E5-8C70-09A6DF75C717}"/>
    <cellStyle name="Currency 2 5 3 3 5 2 2" xfId="27416" xr:uid="{018A2A36-6909-4C9C-8470-36F93666C570}"/>
    <cellStyle name="Currency 2 5 3 3 5 2 2 2" xfId="58240" xr:uid="{3C388F99-41E0-49EB-9134-148242DA6022}"/>
    <cellStyle name="Currency 2 5 3 3 5 2 3" xfId="42830" xr:uid="{C82A1453-57A8-41FB-A064-B24F5A180FD1}"/>
    <cellStyle name="Currency 2 5 3 3 5 3" xfId="19607" xr:uid="{07D3D5C4-8595-45BA-AE2A-AC9E768A8EBE}"/>
    <cellStyle name="Currency 2 5 3 3 5 3 2" xfId="50431" xr:uid="{0591BF59-7AB8-4945-8A49-9F87C2ACF19D}"/>
    <cellStyle name="Currency 2 5 3 3 5 4" xfId="35021" xr:uid="{19518727-A4BB-4BC8-AF1A-51699CE315AF}"/>
    <cellStyle name="Currency 2 5 3 3 6" xfId="8202" xr:uid="{484240A8-D6D4-42A2-AE06-2B34EE3CB671}"/>
    <cellStyle name="Currency 2 5 3 3 6 2" xfId="23613" xr:uid="{E5ACCBAB-C57D-4E01-9E94-6517AA007DE9}"/>
    <cellStyle name="Currency 2 5 3 3 6 2 2" xfId="54437" xr:uid="{744DC7BF-73EC-4CB0-9F88-AF0AC619F4AD}"/>
    <cellStyle name="Currency 2 5 3 3 6 3" xfId="39027" xr:uid="{81FA3390-4D30-4340-80AA-D8B1BDDA3D71}"/>
    <cellStyle name="Currency 2 5 3 3 7" xfId="15804" xr:uid="{9985CDDA-CB4C-4903-82D2-75133A69942E}"/>
    <cellStyle name="Currency 2 5 3 3 7 2" xfId="46628" xr:uid="{0AC156BF-D93E-4584-BF02-AE031CDC5B7D}"/>
    <cellStyle name="Currency 2 5 3 3 8" xfId="31218" xr:uid="{3EC0C35A-0ABB-49BE-AC5D-5045DFD05F60}"/>
    <cellStyle name="Currency 2 5 3 4" xfId="811" xr:uid="{7933743F-195B-43F7-B6EC-249D2EF70812}"/>
    <cellStyle name="Currency 2 5 3 4 2" xfId="2710" xr:uid="{E30FCA7E-0C3B-4516-8264-AE6674FC1CD3}"/>
    <cellStyle name="Currency 2 5 3 4 2 2" xfId="6513" xr:uid="{EF40C4FB-CC1B-491D-A19A-90519818A282}"/>
    <cellStyle name="Currency 2 5 3 4 2 2 2" xfId="14324" xr:uid="{F0502C38-AA05-4510-87AF-433A3701557F}"/>
    <cellStyle name="Currency 2 5 3 4 2 2 2 2" xfId="29735" xr:uid="{E8D4A993-0F9B-424A-B17F-9E45679BA52E}"/>
    <cellStyle name="Currency 2 5 3 4 2 2 2 2 2" xfId="60559" xr:uid="{A350C9D0-C83F-403C-97BC-2879E42D846E}"/>
    <cellStyle name="Currency 2 5 3 4 2 2 2 3" xfId="45149" xr:uid="{4EB7ACD9-CB6C-4918-8D02-365AF3D15442}"/>
    <cellStyle name="Currency 2 5 3 4 2 2 3" xfId="21926" xr:uid="{8E62D9F1-D41C-4596-B199-D2893F9884A8}"/>
    <cellStyle name="Currency 2 5 3 4 2 2 3 2" xfId="52750" xr:uid="{E881C175-0C4C-438F-BA5A-A0E989713B73}"/>
    <cellStyle name="Currency 2 5 3 4 2 2 4" xfId="37340" xr:uid="{0899D6BD-A91A-46A0-944F-2A8E52FFB7E0}"/>
    <cellStyle name="Currency 2 5 3 4 2 3" xfId="10521" xr:uid="{A99B7320-F38C-4808-BCAA-DE239D9C085A}"/>
    <cellStyle name="Currency 2 5 3 4 2 3 2" xfId="25932" xr:uid="{1B9C4DFC-6102-41ED-AB84-BB32ABEB37A9}"/>
    <cellStyle name="Currency 2 5 3 4 2 3 2 2" xfId="56756" xr:uid="{02EB1A0C-E980-4C55-88B6-2A92CF260DE5}"/>
    <cellStyle name="Currency 2 5 3 4 2 3 3" xfId="41346" xr:uid="{513E8B6C-AA82-4DAE-A731-5FA38E2451FC}"/>
    <cellStyle name="Currency 2 5 3 4 2 4" xfId="18123" xr:uid="{17E3BBBF-BC26-4121-9800-0404063389A3}"/>
    <cellStyle name="Currency 2 5 3 4 2 4 2" xfId="48947" xr:uid="{EBCA218A-35C1-40B9-A071-948057656A90}"/>
    <cellStyle name="Currency 2 5 3 4 2 5" xfId="33537" xr:uid="{8F4FC072-9F9C-4658-90E7-E12641268E8C}"/>
    <cellStyle name="Currency 2 5 3 4 3" xfId="4614" xr:uid="{0D339211-0703-4C44-B681-FE885EF33A91}"/>
    <cellStyle name="Currency 2 5 3 4 3 2" xfId="12425" xr:uid="{4A761E90-7BBA-4872-9D2E-EAF89422DD39}"/>
    <cellStyle name="Currency 2 5 3 4 3 2 2" xfId="27836" xr:uid="{699D7E62-6D10-4053-9117-FD17DB700C36}"/>
    <cellStyle name="Currency 2 5 3 4 3 2 2 2" xfId="58660" xr:uid="{5E9CBD4D-498B-49A2-87D3-1CF71F79A03C}"/>
    <cellStyle name="Currency 2 5 3 4 3 2 3" xfId="43250" xr:uid="{0906B466-4424-4A37-AF51-7E444C8C485D}"/>
    <cellStyle name="Currency 2 5 3 4 3 3" xfId="20027" xr:uid="{83EE6B40-E06F-4C65-8E2A-39EE1F1BDB9E}"/>
    <cellStyle name="Currency 2 5 3 4 3 3 2" xfId="50851" xr:uid="{9419519E-1DB6-4FC1-B4E5-E4E69D335433}"/>
    <cellStyle name="Currency 2 5 3 4 3 4" xfId="35441" xr:uid="{B1690935-C55F-4D68-9E8E-5E7CCF8AEA93}"/>
    <cellStyle name="Currency 2 5 3 4 4" xfId="8622" xr:uid="{C753F371-0327-4E41-B2B2-0E963C03B73A}"/>
    <cellStyle name="Currency 2 5 3 4 4 2" xfId="24033" xr:uid="{9979DE6F-D79A-4141-B00B-96F8FF1138A2}"/>
    <cellStyle name="Currency 2 5 3 4 4 2 2" xfId="54857" xr:uid="{E2CD37B6-67F1-4E51-BF01-66CDA440997D}"/>
    <cellStyle name="Currency 2 5 3 4 4 3" xfId="39447" xr:uid="{5BF1D923-C517-40B2-83DF-F28CC38713C0}"/>
    <cellStyle name="Currency 2 5 3 4 5" xfId="16224" xr:uid="{308D0414-A953-4364-B3E9-563B32543B0F}"/>
    <cellStyle name="Currency 2 5 3 4 5 2" xfId="47048" xr:uid="{2A971678-16DA-48E9-935C-0EFCE6DFC5E1}"/>
    <cellStyle name="Currency 2 5 3 4 6" xfId="31638" xr:uid="{6688D59A-53D0-450B-A325-51101C2A23F3}"/>
    <cellStyle name="Currency 2 5 3 5" xfId="1444" xr:uid="{2426ED0C-509B-49DE-A884-D0A3E8DA5280}"/>
    <cellStyle name="Currency 2 5 3 5 2" xfId="3343" xr:uid="{06BE809F-D3A0-4178-B395-E8B3F2746232}"/>
    <cellStyle name="Currency 2 5 3 5 2 2" xfId="7146" xr:uid="{25702480-FAB3-4F43-8EF6-2BEB05E1B66A}"/>
    <cellStyle name="Currency 2 5 3 5 2 2 2" xfId="14957" xr:uid="{025802F2-0DC8-4C5F-8605-5725CB19C13B}"/>
    <cellStyle name="Currency 2 5 3 5 2 2 2 2" xfId="30368" xr:uid="{2F900D90-3ABA-4B1D-A8D3-64F48D7E0E27}"/>
    <cellStyle name="Currency 2 5 3 5 2 2 2 2 2" xfId="61192" xr:uid="{A07F69DC-C5B3-48B2-8332-BEE5B615A31E}"/>
    <cellStyle name="Currency 2 5 3 5 2 2 2 3" xfId="45782" xr:uid="{73FC3D63-4CCE-44B0-86E0-95FCA977F6B1}"/>
    <cellStyle name="Currency 2 5 3 5 2 2 3" xfId="22559" xr:uid="{F6890957-DAFE-481C-A76A-D99556F18AF8}"/>
    <cellStyle name="Currency 2 5 3 5 2 2 3 2" xfId="53383" xr:uid="{A9F42BD6-F126-4C0F-8479-32FDEB21395E}"/>
    <cellStyle name="Currency 2 5 3 5 2 2 4" xfId="37973" xr:uid="{29B153A9-DB74-409F-9F2C-812CBCDBEEAE}"/>
    <cellStyle name="Currency 2 5 3 5 2 3" xfId="11154" xr:uid="{E6BFD22B-7EC6-4B9C-8AA2-74DDB534A893}"/>
    <cellStyle name="Currency 2 5 3 5 2 3 2" xfId="26565" xr:uid="{E328C9EC-FB0D-48F5-A8D0-E024E2B06804}"/>
    <cellStyle name="Currency 2 5 3 5 2 3 2 2" xfId="57389" xr:uid="{1264F670-F1D4-4DC1-9296-5F63ABAAC9D8}"/>
    <cellStyle name="Currency 2 5 3 5 2 3 3" xfId="41979" xr:uid="{E896920D-9D7E-4564-B29D-C65F3C08CB48}"/>
    <cellStyle name="Currency 2 5 3 5 2 4" xfId="18756" xr:uid="{26633E2F-FF7F-4F3C-A74A-692C4BA5EB5D}"/>
    <cellStyle name="Currency 2 5 3 5 2 4 2" xfId="49580" xr:uid="{E5A464BA-D2EB-46C9-A725-4FBEC7B502C7}"/>
    <cellStyle name="Currency 2 5 3 5 2 5" xfId="34170" xr:uid="{79E2A75C-BBA0-4147-9498-368919319ABF}"/>
    <cellStyle name="Currency 2 5 3 5 3" xfId="5247" xr:uid="{04FBD0C9-F498-458C-9ABA-00867B3A776D}"/>
    <cellStyle name="Currency 2 5 3 5 3 2" xfId="13058" xr:uid="{0780ABAF-DD86-4765-9FB3-CE3A7CE673A4}"/>
    <cellStyle name="Currency 2 5 3 5 3 2 2" xfId="28469" xr:uid="{DB061370-CE08-4EDA-9009-955F4A3AFAC3}"/>
    <cellStyle name="Currency 2 5 3 5 3 2 2 2" xfId="59293" xr:uid="{C12A0C46-7C85-44DA-98E7-FC02F3451776}"/>
    <cellStyle name="Currency 2 5 3 5 3 2 3" xfId="43883" xr:uid="{855DAB25-F471-4FFF-AC34-94066D9C6CE4}"/>
    <cellStyle name="Currency 2 5 3 5 3 3" xfId="20660" xr:uid="{A71E0AB2-097A-475E-8148-C5F81B14C6AE}"/>
    <cellStyle name="Currency 2 5 3 5 3 3 2" xfId="51484" xr:uid="{15AB628B-D3B5-4567-A591-9254EF772818}"/>
    <cellStyle name="Currency 2 5 3 5 3 4" xfId="36074" xr:uid="{9259719D-42B3-47CA-B301-86A5585B8412}"/>
    <cellStyle name="Currency 2 5 3 5 4" xfId="9255" xr:uid="{8458536F-74AA-43C1-9EF2-560E5343C96C}"/>
    <cellStyle name="Currency 2 5 3 5 4 2" xfId="24666" xr:uid="{61C60BFF-FFB7-4817-83DC-C413098BCD6B}"/>
    <cellStyle name="Currency 2 5 3 5 4 2 2" xfId="55490" xr:uid="{02081603-ED5E-4CEA-A9D7-FABA1794C9C1}"/>
    <cellStyle name="Currency 2 5 3 5 4 3" xfId="40080" xr:uid="{08EE542C-62CA-4FC7-8160-31A8CCA59AC5}"/>
    <cellStyle name="Currency 2 5 3 5 5" xfId="16857" xr:uid="{5410B163-CA59-4F3A-A6BF-DF3DD4FBD6A3}"/>
    <cellStyle name="Currency 2 5 3 5 5 2" xfId="47681" xr:uid="{1E8CAD51-F2EA-452A-B498-7E6AD0BED397}"/>
    <cellStyle name="Currency 2 5 3 5 6" xfId="32271" xr:uid="{9FE1DFD2-E1D3-4729-83AB-62913D4F0759}"/>
    <cellStyle name="Currency 2 5 3 6" xfId="2077" xr:uid="{7B51C0C4-C148-42D3-A7FA-2245E7E844BA}"/>
    <cellStyle name="Currency 2 5 3 6 2" xfId="5880" xr:uid="{25237694-5E4D-4A8F-B7EB-A32CB59F8AEA}"/>
    <cellStyle name="Currency 2 5 3 6 2 2" xfId="13691" xr:uid="{C2D48EF3-5EFF-42FC-B261-D08E6D7AE9FA}"/>
    <cellStyle name="Currency 2 5 3 6 2 2 2" xfId="29102" xr:uid="{1CA40B88-CB8C-4408-8474-4DF55AF71EAC}"/>
    <cellStyle name="Currency 2 5 3 6 2 2 2 2" xfId="59926" xr:uid="{61BBA627-B6AE-4710-9D1B-73D7D55A5948}"/>
    <cellStyle name="Currency 2 5 3 6 2 2 3" xfId="44516" xr:uid="{D5C767E7-E61B-434C-B1B3-6A039B38B16B}"/>
    <cellStyle name="Currency 2 5 3 6 2 3" xfId="21293" xr:uid="{8D428E7E-002A-40AB-9F3A-2C2228253275}"/>
    <cellStyle name="Currency 2 5 3 6 2 3 2" xfId="52117" xr:uid="{815CE573-B668-4228-80E5-FE3215213215}"/>
    <cellStyle name="Currency 2 5 3 6 2 4" xfId="36707" xr:uid="{37E44C18-E41B-40AB-9721-A516F46B403F}"/>
    <cellStyle name="Currency 2 5 3 6 3" xfId="9888" xr:uid="{B275CDAD-F073-49B8-B84C-3709F2124B52}"/>
    <cellStyle name="Currency 2 5 3 6 3 2" xfId="25299" xr:uid="{0BF3CF92-CCD2-42AA-8836-DAC982F6D6C9}"/>
    <cellStyle name="Currency 2 5 3 6 3 2 2" xfId="56123" xr:uid="{5AEB81BE-6060-481A-94AD-89F410624083}"/>
    <cellStyle name="Currency 2 5 3 6 3 3" xfId="40713" xr:uid="{1989BB3C-C3AC-44FE-87B1-83EBD2842553}"/>
    <cellStyle name="Currency 2 5 3 6 4" xfId="17490" xr:uid="{81A0F6D9-F532-49E1-8A45-F33DFE1C680C}"/>
    <cellStyle name="Currency 2 5 3 6 4 2" xfId="48314" xr:uid="{7F4D1EC6-06D5-4633-BC96-AEB54FD5335D}"/>
    <cellStyle name="Currency 2 5 3 6 5" xfId="32904" xr:uid="{BC62A44A-B349-4B77-BA8E-F217AB16B328}"/>
    <cellStyle name="Currency 2 5 3 7" xfId="3981" xr:uid="{2C10F586-FDD8-4A7D-A397-BFDA1C67D2A0}"/>
    <cellStyle name="Currency 2 5 3 7 2" xfId="11792" xr:uid="{2747B3E7-D28E-4592-AD61-5CEC0B8AF108}"/>
    <cellStyle name="Currency 2 5 3 7 2 2" xfId="27203" xr:uid="{854C4893-3896-4A52-A177-1B81612103A9}"/>
    <cellStyle name="Currency 2 5 3 7 2 2 2" xfId="58027" xr:uid="{875A1927-C5F6-4950-9198-C0C35BD287FA}"/>
    <cellStyle name="Currency 2 5 3 7 2 3" xfId="42617" xr:uid="{9A0CB823-6B2D-4F55-926C-49E5BE05C925}"/>
    <cellStyle name="Currency 2 5 3 7 3" xfId="19394" xr:uid="{EE2791EE-354B-4B30-AD73-7B965F7FC77C}"/>
    <cellStyle name="Currency 2 5 3 7 3 2" xfId="50218" xr:uid="{37CDE068-2761-414C-941B-18CF754951AB}"/>
    <cellStyle name="Currency 2 5 3 7 4" xfId="34808" xr:uid="{5BBBE835-B631-4A4F-AECE-B4773CE2B629}"/>
    <cellStyle name="Currency 2 5 3 8" xfId="7989" xr:uid="{9B51BEF8-BD48-45E5-B176-3A87640DA1C2}"/>
    <cellStyle name="Currency 2 5 3 8 2" xfId="23400" xr:uid="{8EB4DE19-E108-4621-812C-237245E4A357}"/>
    <cellStyle name="Currency 2 5 3 8 2 2" xfId="54224" xr:uid="{80C8E278-B124-4DA1-A155-E5BBAB69413E}"/>
    <cellStyle name="Currency 2 5 3 8 3" xfId="38814" xr:uid="{ABB33B19-4572-4965-9289-F3AA1BEDC061}"/>
    <cellStyle name="Currency 2 5 3 9" xfId="7780" xr:uid="{76A712EF-C1A2-41BF-ADCA-449848375800}"/>
    <cellStyle name="Currency 2 5 3 9 2" xfId="23191" xr:uid="{906C5374-BA06-44B8-84D5-8FADDF7CD07A}"/>
    <cellStyle name="Currency 2 5 3 9 2 2" xfId="54015" xr:uid="{6B1D74C5-D575-4EA8-9D6E-FE72487FE6F6}"/>
    <cellStyle name="Currency 2 5 3 9 3" xfId="38605" xr:uid="{09BB8741-FD69-4881-B6B7-96531CCE166B}"/>
    <cellStyle name="Currency 2 5 4" xfId="555" xr:uid="{C78E792B-4B0F-4E4D-A6B7-D832DE19FF7A}"/>
    <cellStyle name="Currency 2 5 4 2" xfId="1188" xr:uid="{9EB07A69-721C-46B0-9E7A-28D1FF97D617}"/>
    <cellStyle name="Currency 2 5 4 2 2" xfId="3087" xr:uid="{2F4DDF8F-19C9-4F49-AD94-DC30020F05C7}"/>
    <cellStyle name="Currency 2 5 4 2 2 2" xfId="6890" xr:uid="{59097353-1C6F-4C94-A211-F70AC4A1949E}"/>
    <cellStyle name="Currency 2 5 4 2 2 2 2" xfId="14701" xr:uid="{098ABDF8-6CC2-4B4B-8C16-B796D8D12D57}"/>
    <cellStyle name="Currency 2 5 4 2 2 2 2 2" xfId="30112" xr:uid="{285BAC77-4D44-4260-982B-6832A2261B31}"/>
    <cellStyle name="Currency 2 5 4 2 2 2 2 2 2" xfId="60936" xr:uid="{CA81818E-0B70-4660-8D36-E3EA006BCD03}"/>
    <cellStyle name="Currency 2 5 4 2 2 2 2 3" xfId="45526" xr:uid="{6388FFCE-AADE-468C-91E7-159963765BA6}"/>
    <cellStyle name="Currency 2 5 4 2 2 2 3" xfId="22303" xr:uid="{C5039CAB-4079-402D-A853-28A985F4DCB1}"/>
    <cellStyle name="Currency 2 5 4 2 2 2 3 2" xfId="53127" xr:uid="{57740181-F420-4A7E-A2B1-3FAD1F5D2707}"/>
    <cellStyle name="Currency 2 5 4 2 2 2 4" xfId="37717" xr:uid="{AF9ECB0C-D36A-439C-9A34-DFC28928AE60}"/>
    <cellStyle name="Currency 2 5 4 2 2 3" xfId="10898" xr:uid="{F94FB245-E8F7-4B79-ABD1-80ACFB4A94AF}"/>
    <cellStyle name="Currency 2 5 4 2 2 3 2" xfId="26309" xr:uid="{16A75760-7151-487A-A8B6-7B625FC5E413}"/>
    <cellStyle name="Currency 2 5 4 2 2 3 2 2" xfId="57133" xr:uid="{0ED1D06F-1441-41A0-AA8A-8B4852A75373}"/>
    <cellStyle name="Currency 2 5 4 2 2 3 3" xfId="41723" xr:uid="{7692FA4D-1D14-4B80-88BD-96C8E1F49BA2}"/>
    <cellStyle name="Currency 2 5 4 2 2 4" xfId="18500" xr:uid="{20740990-221D-4EC5-BB7B-AA2A8F516A63}"/>
    <cellStyle name="Currency 2 5 4 2 2 4 2" xfId="49324" xr:uid="{E3C476F5-CCCE-4EAE-84BC-1048110546F1}"/>
    <cellStyle name="Currency 2 5 4 2 2 5" xfId="33914" xr:uid="{6644212E-962B-4444-A2BB-82201C4F0CB2}"/>
    <cellStyle name="Currency 2 5 4 2 3" xfId="4991" xr:uid="{5AA7C043-378A-415A-A8DD-C1A95FCFD590}"/>
    <cellStyle name="Currency 2 5 4 2 3 2" xfId="12802" xr:uid="{D996FDB7-E905-448B-84CF-AAC822AAFB7D}"/>
    <cellStyle name="Currency 2 5 4 2 3 2 2" xfId="28213" xr:uid="{01CF3331-9A47-4FE4-A94F-6313F4C5352F}"/>
    <cellStyle name="Currency 2 5 4 2 3 2 2 2" xfId="59037" xr:uid="{14AD34C1-9821-4A23-8EBA-F778FACA3CF0}"/>
    <cellStyle name="Currency 2 5 4 2 3 2 3" xfId="43627" xr:uid="{833BD81C-FA40-4673-8D62-08FBDD6FEB0C}"/>
    <cellStyle name="Currency 2 5 4 2 3 3" xfId="20404" xr:uid="{0BBFC84E-D9A4-47B8-AA88-AFDCBDFBEF5C}"/>
    <cellStyle name="Currency 2 5 4 2 3 3 2" xfId="51228" xr:uid="{A6B99AA6-5D0C-491B-8BED-25D433CEA4C6}"/>
    <cellStyle name="Currency 2 5 4 2 3 4" xfId="35818" xr:uid="{92548A2D-0635-4A60-BB06-D708F4E70FA7}"/>
    <cellStyle name="Currency 2 5 4 2 4" xfId="8999" xr:uid="{B79CB82E-7470-4753-9821-6131C25EFC9E}"/>
    <cellStyle name="Currency 2 5 4 2 4 2" xfId="24410" xr:uid="{BA36E020-69D2-4F16-AD25-EDEF187435C4}"/>
    <cellStyle name="Currency 2 5 4 2 4 2 2" xfId="55234" xr:uid="{FB344D05-225B-44BE-8427-9A8F0FD369E0}"/>
    <cellStyle name="Currency 2 5 4 2 4 3" xfId="39824" xr:uid="{7B1782BB-4B3A-429D-A602-E01D09E1F259}"/>
    <cellStyle name="Currency 2 5 4 2 5" xfId="16601" xr:uid="{E13356F9-0DB9-417C-B702-C672F69024EC}"/>
    <cellStyle name="Currency 2 5 4 2 5 2" xfId="47425" xr:uid="{4E0AB361-A4E2-4FB8-B083-138F9BF02EFD}"/>
    <cellStyle name="Currency 2 5 4 2 6" xfId="32015" xr:uid="{F79362F9-9440-4570-9163-C52867AB9E02}"/>
    <cellStyle name="Currency 2 5 4 3" xfId="1821" xr:uid="{98851D4A-DDFD-46BA-890B-2DD6C37C648C}"/>
    <cellStyle name="Currency 2 5 4 3 2" xfId="3720" xr:uid="{CCFF8F36-91D5-41F9-8574-D333AB694A4A}"/>
    <cellStyle name="Currency 2 5 4 3 2 2" xfId="7523" xr:uid="{CD80CC13-CB67-498A-B694-B13B9E266979}"/>
    <cellStyle name="Currency 2 5 4 3 2 2 2" xfId="15334" xr:uid="{68EF41C2-7CF2-49BC-BF09-B922A143C3C7}"/>
    <cellStyle name="Currency 2 5 4 3 2 2 2 2" xfId="30745" xr:uid="{4FE1B6CC-FEE5-4031-96A9-6CC6196DE1F0}"/>
    <cellStyle name="Currency 2 5 4 3 2 2 2 2 2" xfId="61569" xr:uid="{CD0ACCED-8325-4AA3-ADB9-4180ED5F5F2C}"/>
    <cellStyle name="Currency 2 5 4 3 2 2 2 3" xfId="46159" xr:uid="{4AB1E89D-3A70-4E0E-90E5-E050212E8775}"/>
    <cellStyle name="Currency 2 5 4 3 2 2 3" xfId="22936" xr:uid="{8568B8BE-448F-4212-9A2C-F68971385889}"/>
    <cellStyle name="Currency 2 5 4 3 2 2 3 2" xfId="53760" xr:uid="{EEA111DE-110D-4FF2-8D68-4C4789C9B41B}"/>
    <cellStyle name="Currency 2 5 4 3 2 2 4" xfId="38350" xr:uid="{30D3C992-76AF-4304-8BCA-765BB92479D2}"/>
    <cellStyle name="Currency 2 5 4 3 2 3" xfId="11531" xr:uid="{B7369AF1-7530-4D18-A585-2D7C59C86A79}"/>
    <cellStyle name="Currency 2 5 4 3 2 3 2" xfId="26942" xr:uid="{E6935A19-AFEA-4DBE-89E7-D16E3A085ECE}"/>
    <cellStyle name="Currency 2 5 4 3 2 3 2 2" xfId="57766" xr:uid="{A75BFD76-D1AB-4966-94E0-66ADA83D2B73}"/>
    <cellStyle name="Currency 2 5 4 3 2 3 3" xfId="42356" xr:uid="{898970D7-22AE-4068-8A89-5E9D882DBF70}"/>
    <cellStyle name="Currency 2 5 4 3 2 4" xfId="19133" xr:uid="{D1F4E961-2AE3-4CF3-BBFE-2E04C5CB3B0F}"/>
    <cellStyle name="Currency 2 5 4 3 2 4 2" xfId="49957" xr:uid="{0EBEDD68-59B0-478F-8352-B2BA0C00C029}"/>
    <cellStyle name="Currency 2 5 4 3 2 5" xfId="34547" xr:uid="{73E1C065-A2F5-4523-9F08-E14639ADCB77}"/>
    <cellStyle name="Currency 2 5 4 3 3" xfId="5624" xr:uid="{C9135317-F3DA-4C88-9C24-E1222F12F0E0}"/>
    <cellStyle name="Currency 2 5 4 3 3 2" xfId="13435" xr:uid="{32056DD6-C798-4198-BAAC-D2363FEB594C}"/>
    <cellStyle name="Currency 2 5 4 3 3 2 2" xfId="28846" xr:uid="{A4C5B08D-73F8-4FCF-A48E-4A886A155A88}"/>
    <cellStyle name="Currency 2 5 4 3 3 2 2 2" xfId="59670" xr:uid="{506F3095-3049-4D7E-9CC0-693BC5C5EBD0}"/>
    <cellStyle name="Currency 2 5 4 3 3 2 3" xfId="44260" xr:uid="{2A9F7EC8-4D8A-4EED-86A2-FF38E28BC0E4}"/>
    <cellStyle name="Currency 2 5 4 3 3 3" xfId="21037" xr:uid="{A756D661-C8B0-42EB-B68E-5B123E2205E2}"/>
    <cellStyle name="Currency 2 5 4 3 3 3 2" xfId="51861" xr:uid="{89CF6EA4-EDC5-479C-9168-6E70E91EA04D}"/>
    <cellStyle name="Currency 2 5 4 3 3 4" xfId="36451" xr:uid="{0EA92EC3-6A0A-4DFD-B51A-F2D11EECFBF0}"/>
    <cellStyle name="Currency 2 5 4 3 4" xfId="9632" xr:uid="{6DBA78AA-0052-4EB8-97C8-7C0D97510496}"/>
    <cellStyle name="Currency 2 5 4 3 4 2" xfId="25043" xr:uid="{2C3064EA-9A69-4195-B930-A8675EE60BB5}"/>
    <cellStyle name="Currency 2 5 4 3 4 2 2" xfId="55867" xr:uid="{83038E4D-889A-4224-A771-38736AE15E44}"/>
    <cellStyle name="Currency 2 5 4 3 4 3" xfId="40457" xr:uid="{6A6C4E6F-4784-482E-9A37-6BA29559EE0F}"/>
    <cellStyle name="Currency 2 5 4 3 5" xfId="17234" xr:uid="{8FDBEDDF-8EAB-4F48-B9D8-EEE9F430AAA4}"/>
    <cellStyle name="Currency 2 5 4 3 5 2" xfId="48058" xr:uid="{230EAE6E-24A1-4F11-AE49-D5685CB0C1E8}"/>
    <cellStyle name="Currency 2 5 4 3 6" xfId="32648" xr:uid="{8AC972DA-37EF-4F7F-B37B-7DF346C05B27}"/>
    <cellStyle name="Currency 2 5 4 4" xfId="2454" xr:uid="{4DE913E5-5E31-459D-A76B-BF4D0AFB8263}"/>
    <cellStyle name="Currency 2 5 4 4 2" xfId="6257" xr:uid="{0C22001B-2728-42EE-BF41-0D3B79030CEF}"/>
    <cellStyle name="Currency 2 5 4 4 2 2" xfId="14068" xr:uid="{A3CD0120-6DA4-4F4C-8BF3-090E755DB234}"/>
    <cellStyle name="Currency 2 5 4 4 2 2 2" xfId="29479" xr:uid="{93B9D5C0-C9A9-4FB6-BA52-D2F69381573A}"/>
    <cellStyle name="Currency 2 5 4 4 2 2 2 2" xfId="60303" xr:uid="{42EF3726-591D-4AF9-8DA5-578271F1CB4F}"/>
    <cellStyle name="Currency 2 5 4 4 2 2 3" xfId="44893" xr:uid="{3692B94D-3C89-4C23-946A-4CB574E6A7B9}"/>
    <cellStyle name="Currency 2 5 4 4 2 3" xfId="21670" xr:uid="{7BF16CFE-0CFC-4FD9-AEF8-DE99487514B1}"/>
    <cellStyle name="Currency 2 5 4 4 2 3 2" xfId="52494" xr:uid="{89DF1DBC-C888-4692-BDDA-DF0FA42109EC}"/>
    <cellStyle name="Currency 2 5 4 4 2 4" xfId="37084" xr:uid="{CD09480E-6DCB-4E8F-8B20-F2D73634B1F7}"/>
    <cellStyle name="Currency 2 5 4 4 3" xfId="10265" xr:uid="{D88CDEFE-9082-4E83-A6E1-76F00E858161}"/>
    <cellStyle name="Currency 2 5 4 4 3 2" xfId="25676" xr:uid="{B3EF93D2-E4C4-4F72-8B7F-9B804EEBD28D}"/>
    <cellStyle name="Currency 2 5 4 4 3 2 2" xfId="56500" xr:uid="{706FC81C-65AE-42E7-85AF-EF2A33E8EA2F}"/>
    <cellStyle name="Currency 2 5 4 4 3 3" xfId="41090" xr:uid="{2DE0EAD1-E658-44AB-9B7C-7C5AFFF05BDB}"/>
    <cellStyle name="Currency 2 5 4 4 4" xfId="17867" xr:uid="{71FD85D4-64C8-4D78-BF67-C6EF3FF9D915}"/>
    <cellStyle name="Currency 2 5 4 4 4 2" xfId="48691" xr:uid="{D0DC8217-6B46-4A7A-950D-FDEA123241C5}"/>
    <cellStyle name="Currency 2 5 4 4 5" xfId="33281" xr:uid="{C364CC91-9E79-434C-90E6-F9E367EEAA4C}"/>
    <cellStyle name="Currency 2 5 4 5" xfId="4358" xr:uid="{C6D3419C-5681-4A88-B286-FE237EDACA6A}"/>
    <cellStyle name="Currency 2 5 4 5 2" xfId="12169" xr:uid="{95517298-BE47-4739-946D-8D0FB4C7C3F2}"/>
    <cellStyle name="Currency 2 5 4 5 2 2" xfId="27580" xr:uid="{A9A5586B-CA82-4D88-BCDD-3597AA6D6B37}"/>
    <cellStyle name="Currency 2 5 4 5 2 2 2" xfId="58404" xr:uid="{97C8DE83-609C-4136-A5D3-34286323C63F}"/>
    <cellStyle name="Currency 2 5 4 5 2 3" xfId="42994" xr:uid="{ABDE5778-A770-43D7-9EB3-0C6129D989F9}"/>
    <cellStyle name="Currency 2 5 4 5 3" xfId="19771" xr:uid="{0BEBA000-D852-40B6-B924-3C17CE7A76A8}"/>
    <cellStyle name="Currency 2 5 4 5 3 2" xfId="50595" xr:uid="{76CC1BCC-CBD8-44F8-9E38-D6EEAE888166}"/>
    <cellStyle name="Currency 2 5 4 5 4" xfId="35185" xr:uid="{0621295D-B7E3-418D-96B9-70A47DE107C1}"/>
    <cellStyle name="Currency 2 5 4 6" xfId="8366" xr:uid="{2B72A3F5-4C7F-4C74-937D-5C7CDBD53AA6}"/>
    <cellStyle name="Currency 2 5 4 6 2" xfId="23777" xr:uid="{68DCD4E0-F4CC-42C4-8533-4C94CD5F5867}"/>
    <cellStyle name="Currency 2 5 4 6 2 2" xfId="54601" xr:uid="{022DE513-A6E3-491A-AFC4-E66B0F8CECF0}"/>
    <cellStyle name="Currency 2 5 4 6 3" xfId="39191" xr:uid="{2EE9B745-7735-49A9-BBB1-6B1D34E57C66}"/>
    <cellStyle name="Currency 2 5 4 7" xfId="15968" xr:uid="{E1FB03E1-8C57-43E5-B119-512E9ABC5A48}"/>
    <cellStyle name="Currency 2 5 4 7 2" xfId="46792" xr:uid="{0166906F-341D-4C8A-AC11-5CEEE0BE80B2}"/>
    <cellStyle name="Currency 2 5 4 8" xfId="31382" xr:uid="{519B86A4-4E79-4F8B-855B-638F9C84521F}"/>
    <cellStyle name="Currency 2 5 5" xfId="346" xr:uid="{A3C84D11-1F66-478D-A2EB-9FC904D70913}"/>
    <cellStyle name="Currency 2 5 5 2" xfId="979" xr:uid="{97875AB7-3DA0-47F0-AB88-B0AF2F2BA479}"/>
    <cellStyle name="Currency 2 5 5 2 2" xfId="2878" xr:uid="{CE0F54D0-AEAF-40C5-A6AB-0A58257CCC90}"/>
    <cellStyle name="Currency 2 5 5 2 2 2" xfId="6681" xr:uid="{7A1058D7-9370-49A7-BD9F-6B360C496D69}"/>
    <cellStyle name="Currency 2 5 5 2 2 2 2" xfId="14492" xr:uid="{214AE802-6DEE-4B5C-BF09-ED7D9BAAC360}"/>
    <cellStyle name="Currency 2 5 5 2 2 2 2 2" xfId="29903" xr:uid="{8A942020-25B1-4F70-9C7F-6EB010114917}"/>
    <cellStyle name="Currency 2 5 5 2 2 2 2 2 2" xfId="60727" xr:uid="{DCD30813-0ABC-4157-85AD-3E2463AB34C6}"/>
    <cellStyle name="Currency 2 5 5 2 2 2 2 3" xfId="45317" xr:uid="{1E312813-7849-4C9B-B95F-A5FFB6503331}"/>
    <cellStyle name="Currency 2 5 5 2 2 2 3" xfId="22094" xr:uid="{AF3B427F-B98F-4DE7-9353-F53BCEE789CC}"/>
    <cellStyle name="Currency 2 5 5 2 2 2 3 2" xfId="52918" xr:uid="{6FA3ECCD-19FE-4582-9188-0E756B47CB23}"/>
    <cellStyle name="Currency 2 5 5 2 2 2 4" xfId="37508" xr:uid="{6C463FC5-EDE2-4919-8EDE-738F90C8A52B}"/>
    <cellStyle name="Currency 2 5 5 2 2 3" xfId="10689" xr:uid="{DBB2A5E2-8D00-4909-A2C8-B8BD05C52A2A}"/>
    <cellStyle name="Currency 2 5 5 2 2 3 2" xfId="26100" xr:uid="{46D30EBD-1FA8-4DD6-B68B-BEF1173649A0}"/>
    <cellStyle name="Currency 2 5 5 2 2 3 2 2" xfId="56924" xr:uid="{5449CDCE-0D28-47B6-85EE-FFF154ECC364}"/>
    <cellStyle name="Currency 2 5 5 2 2 3 3" xfId="41514" xr:uid="{EBE2EB40-F4BA-4148-9CE0-C7C6A7763B2B}"/>
    <cellStyle name="Currency 2 5 5 2 2 4" xfId="18291" xr:uid="{D6C07DD9-B46F-4826-8F76-17963A35EDB4}"/>
    <cellStyle name="Currency 2 5 5 2 2 4 2" xfId="49115" xr:uid="{C49B4CF3-2AD9-43E9-B3B6-85686D1670D4}"/>
    <cellStyle name="Currency 2 5 5 2 2 5" xfId="33705" xr:uid="{35919B48-3CDF-403F-872A-E222CC0C73E9}"/>
    <cellStyle name="Currency 2 5 5 2 3" xfId="4782" xr:uid="{591A5C8F-1EC7-4478-A3FE-45A702D3731B}"/>
    <cellStyle name="Currency 2 5 5 2 3 2" xfId="12593" xr:uid="{A2559518-6F63-43D3-ACBF-5EF4E344693D}"/>
    <cellStyle name="Currency 2 5 5 2 3 2 2" xfId="28004" xr:uid="{C232F4EA-BF6D-475B-AF61-E0C47F1ED6AD}"/>
    <cellStyle name="Currency 2 5 5 2 3 2 2 2" xfId="58828" xr:uid="{0D7A1956-8ACD-435B-9DE5-2DA4584DF645}"/>
    <cellStyle name="Currency 2 5 5 2 3 2 3" xfId="43418" xr:uid="{D4204DDB-A586-417C-AF8C-1ABEBD6DF389}"/>
    <cellStyle name="Currency 2 5 5 2 3 3" xfId="20195" xr:uid="{16A0CAF6-3B9A-4CCB-89AB-D9D1ED8089FC}"/>
    <cellStyle name="Currency 2 5 5 2 3 3 2" xfId="51019" xr:uid="{ABBCB9C9-C368-4C24-B478-DBA06E5180D0}"/>
    <cellStyle name="Currency 2 5 5 2 3 4" xfId="35609" xr:uid="{0019FA7A-067E-4727-B87D-7EBC57C23E2C}"/>
    <cellStyle name="Currency 2 5 5 2 4" xfId="8790" xr:uid="{F831D6F7-D28A-46A1-BD64-3F4FF1ADB1EA}"/>
    <cellStyle name="Currency 2 5 5 2 4 2" xfId="24201" xr:uid="{83B9EC49-F397-4C1D-96F6-DFEAC8047338}"/>
    <cellStyle name="Currency 2 5 5 2 4 2 2" xfId="55025" xr:uid="{F305F9E9-EDA7-44C4-A3B1-ED6450BF8AF8}"/>
    <cellStyle name="Currency 2 5 5 2 4 3" xfId="39615" xr:uid="{DBF1DBD0-EBD3-4EB4-8167-89BFA8A4DD78}"/>
    <cellStyle name="Currency 2 5 5 2 5" xfId="16392" xr:uid="{C64388E9-C9CB-4AF7-8767-B2E996832274}"/>
    <cellStyle name="Currency 2 5 5 2 5 2" xfId="47216" xr:uid="{08D11FC2-B81F-41AD-84E5-83E51521CD6A}"/>
    <cellStyle name="Currency 2 5 5 2 6" xfId="31806" xr:uid="{73A46A77-7C87-4B12-9CD0-D4BFE3312FA0}"/>
    <cellStyle name="Currency 2 5 5 3" xfId="1612" xr:uid="{3C14F088-2CF2-4136-8BB3-D102942FBFE1}"/>
    <cellStyle name="Currency 2 5 5 3 2" xfId="3511" xr:uid="{4C0205A9-872F-4507-8D68-DB26335512ED}"/>
    <cellStyle name="Currency 2 5 5 3 2 2" xfId="7314" xr:uid="{0365424A-977E-48A4-9C89-B7D7A5CCCB65}"/>
    <cellStyle name="Currency 2 5 5 3 2 2 2" xfId="15125" xr:uid="{262CDFF1-7C4E-4921-A528-3A82F516CC02}"/>
    <cellStyle name="Currency 2 5 5 3 2 2 2 2" xfId="30536" xr:uid="{AB2296F4-5B1B-4A57-B9A5-FE81DC3DC5D2}"/>
    <cellStyle name="Currency 2 5 5 3 2 2 2 2 2" xfId="61360" xr:uid="{5D257BE2-5E3F-46A2-950E-322A6F794942}"/>
    <cellStyle name="Currency 2 5 5 3 2 2 2 3" xfId="45950" xr:uid="{6545A066-4121-435C-9DCF-02E8B242A428}"/>
    <cellStyle name="Currency 2 5 5 3 2 2 3" xfId="22727" xr:uid="{B582E199-DFEE-4677-93B8-8E407DF6CEB7}"/>
    <cellStyle name="Currency 2 5 5 3 2 2 3 2" xfId="53551" xr:uid="{0A82B1A2-18A1-4F1B-BBDB-549723FE0CA6}"/>
    <cellStyle name="Currency 2 5 5 3 2 2 4" xfId="38141" xr:uid="{C8DF1D82-6B28-414B-98B5-0D8ED84CFBDA}"/>
    <cellStyle name="Currency 2 5 5 3 2 3" xfId="11322" xr:uid="{7721E96C-486F-4030-A0A8-E6007B614C33}"/>
    <cellStyle name="Currency 2 5 5 3 2 3 2" xfId="26733" xr:uid="{2B2AAC23-1041-4D50-BE20-95B14C128F1B}"/>
    <cellStyle name="Currency 2 5 5 3 2 3 2 2" xfId="57557" xr:uid="{5F6DD4E6-CC6C-47EC-9B16-5CF67E4153C4}"/>
    <cellStyle name="Currency 2 5 5 3 2 3 3" xfId="42147" xr:uid="{3BF796D4-D5BC-4843-9225-B1C5DD394017}"/>
    <cellStyle name="Currency 2 5 5 3 2 4" xfId="18924" xr:uid="{D4133EA0-640E-4D91-86AC-7D1FF2302705}"/>
    <cellStyle name="Currency 2 5 5 3 2 4 2" xfId="49748" xr:uid="{F5343A92-3CA8-464D-BAB7-552DD8396A3D}"/>
    <cellStyle name="Currency 2 5 5 3 2 5" xfId="34338" xr:uid="{1A3D46CA-E773-4727-8A12-7365B8E4C8E9}"/>
    <cellStyle name="Currency 2 5 5 3 3" xfId="5415" xr:uid="{202BC4E0-C148-4DDB-B848-90CA7CC40170}"/>
    <cellStyle name="Currency 2 5 5 3 3 2" xfId="13226" xr:uid="{5218D4F5-7F79-4B29-A624-D233BC47FE6E}"/>
    <cellStyle name="Currency 2 5 5 3 3 2 2" xfId="28637" xr:uid="{861A4BC0-C84F-4439-B8A2-147AA0AF7595}"/>
    <cellStyle name="Currency 2 5 5 3 3 2 2 2" xfId="59461" xr:uid="{B56C9E60-DCC1-452C-993E-80FB01A92FCA}"/>
    <cellStyle name="Currency 2 5 5 3 3 2 3" xfId="44051" xr:uid="{3E11C8CA-5220-4BF2-8B1C-E8664759414A}"/>
    <cellStyle name="Currency 2 5 5 3 3 3" xfId="20828" xr:uid="{0B91193E-1879-439B-97F2-AA078C799D7E}"/>
    <cellStyle name="Currency 2 5 5 3 3 3 2" xfId="51652" xr:uid="{42057500-12E3-4D7E-944E-B9A1CC680A2D}"/>
    <cellStyle name="Currency 2 5 5 3 3 4" xfId="36242" xr:uid="{22A4D65F-F80E-4721-8C9B-594BFF5B938D}"/>
    <cellStyle name="Currency 2 5 5 3 4" xfId="9423" xr:uid="{9010A9B8-D208-433D-9517-E557DE507FB8}"/>
    <cellStyle name="Currency 2 5 5 3 4 2" xfId="24834" xr:uid="{3992F9B4-FDBA-4EC7-9760-EB085149AB12}"/>
    <cellStyle name="Currency 2 5 5 3 4 2 2" xfId="55658" xr:uid="{5BCA67ED-8BF5-40CF-A118-0941D633DAAC}"/>
    <cellStyle name="Currency 2 5 5 3 4 3" xfId="40248" xr:uid="{2FBD86B2-1716-41A2-BB6A-8F68BC8A7CD0}"/>
    <cellStyle name="Currency 2 5 5 3 5" xfId="17025" xr:uid="{1F75ED3E-D1DB-4BC5-AF04-1228F7C3E716}"/>
    <cellStyle name="Currency 2 5 5 3 5 2" xfId="47849" xr:uid="{60022B92-369A-4AA5-B2AC-BCBEAFD85E1A}"/>
    <cellStyle name="Currency 2 5 5 3 6" xfId="32439" xr:uid="{F0C52EA3-4BF1-451D-88B9-4DC51D138BDA}"/>
    <cellStyle name="Currency 2 5 5 4" xfId="2245" xr:uid="{681FBE15-D3E7-404B-B978-443A30A49F5F}"/>
    <cellStyle name="Currency 2 5 5 4 2" xfId="6048" xr:uid="{1E41CC15-6616-4FD5-9F4F-59EFEC850395}"/>
    <cellStyle name="Currency 2 5 5 4 2 2" xfId="13859" xr:uid="{63EC0D50-B6EC-45A0-B294-670FC7EFE85E}"/>
    <cellStyle name="Currency 2 5 5 4 2 2 2" xfId="29270" xr:uid="{0537C68E-B508-41ED-BCF5-F0BB41BB3431}"/>
    <cellStyle name="Currency 2 5 5 4 2 2 2 2" xfId="60094" xr:uid="{39A2793C-D3C7-4731-80C7-13C19D0B1EDF}"/>
    <cellStyle name="Currency 2 5 5 4 2 2 3" xfId="44684" xr:uid="{81C27DC2-FAA7-4BD7-BA3F-521286B4DEE0}"/>
    <cellStyle name="Currency 2 5 5 4 2 3" xfId="21461" xr:uid="{35F83AF1-7A48-41C3-91D0-4A879D052E4A}"/>
    <cellStyle name="Currency 2 5 5 4 2 3 2" xfId="52285" xr:uid="{CEE2AED0-DFC2-43A1-ABEB-2B5347723269}"/>
    <cellStyle name="Currency 2 5 5 4 2 4" xfId="36875" xr:uid="{62516F05-2AEA-4EB0-94E5-2AFD13D34960}"/>
    <cellStyle name="Currency 2 5 5 4 3" xfId="10056" xr:uid="{CC5ED8BC-BA58-440A-94B2-4959FD7BA9FB}"/>
    <cellStyle name="Currency 2 5 5 4 3 2" xfId="25467" xr:uid="{0FA16AFE-A73D-4659-86CC-79222207207F}"/>
    <cellStyle name="Currency 2 5 5 4 3 2 2" xfId="56291" xr:uid="{97D7B3C0-98D1-4788-86DA-04EF5EC53450}"/>
    <cellStyle name="Currency 2 5 5 4 3 3" xfId="40881" xr:uid="{EF99DF0F-4D3D-4CAB-A6B6-3576A0ABF45F}"/>
    <cellStyle name="Currency 2 5 5 4 4" xfId="17658" xr:uid="{5FC8C3C1-DCAA-4B55-8F3E-74EE73EF6C22}"/>
    <cellStyle name="Currency 2 5 5 4 4 2" xfId="48482" xr:uid="{E4B426AA-4646-43F1-A43D-F213A9DE1F33}"/>
    <cellStyle name="Currency 2 5 5 4 5" xfId="33072" xr:uid="{07A644C7-3866-4D8D-965C-6A6C82A20397}"/>
    <cellStyle name="Currency 2 5 5 5" xfId="4149" xr:uid="{0498C57F-B20E-4C2B-8A3D-70B3CAD68277}"/>
    <cellStyle name="Currency 2 5 5 5 2" xfId="11960" xr:uid="{D7B026CC-47E9-45B9-9AFA-0BCE3E5076A6}"/>
    <cellStyle name="Currency 2 5 5 5 2 2" xfId="27371" xr:uid="{B227A327-98F9-44E4-B98C-2BFE28345508}"/>
    <cellStyle name="Currency 2 5 5 5 2 2 2" xfId="58195" xr:uid="{72F88CC8-20C1-4D18-96D1-C1B858D898A3}"/>
    <cellStyle name="Currency 2 5 5 5 2 3" xfId="42785" xr:uid="{C8612BB9-63A5-49CF-BE8C-C937ABEC636B}"/>
    <cellStyle name="Currency 2 5 5 5 3" xfId="19562" xr:uid="{528337FC-D40C-4B64-9CF7-361C5BBBFB56}"/>
    <cellStyle name="Currency 2 5 5 5 3 2" xfId="50386" xr:uid="{7ABE2B68-AED3-49D3-B079-8B688CF1591D}"/>
    <cellStyle name="Currency 2 5 5 5 4" xfId="34976" xr:uid="{0C6C6840-11EC-4F80-9BE9-8BC0198C14A4}"/>
    <cellStyle name="Currency 2 5 5 6" xfId="8157" xr:uid="{1A7BBF91-A7EC-4294-A3A9-46C16F3D290B}"/>
    <cellStyle name="Currency 2 5 5 6 2" xfId="23568" xr:uid="{9C50ACB1-7F12-42AE-BF83-4000205F1647}"/>
    <cellStyle name="Currency 2 5 5 6 2 2" xfId="54392" xr:uid="{CD1680C9-7706-41BF-802F-B65861A38332}"/>
    <cellStyle name="Currency 2 5 5 6 3" xfId="38982" xr:uid="{D3CB5A88-0FD8-4ABC-8AC8-8A281FDB2214}"/>
    <cellStyle name="Currency 2 5 5 7" xfId="15759" xr:uid="{C5CFA34D-9944-4815-9792-308B692BE279}"/>
    <cellStyle name="Currency 2 5 5 7 2" xfId="46583" xr:uid="{13150F00-7EBD-45B6-A7C1-D1F21E73EB78}"/>
    <cellStyle name="Currency 2 5 5 8" xfId="31173" xr:uid="{CD4153F2-E538-4B78-824F-75D325E63536}"/>
    <cellStyle name="Currency 2 5 6" xfId="766" xr:uid="{64C9FEDC-050B-4EC4-BA07-91020E989891}"/>
    <cellStyle name="Currency 2 5 6 2" xfId="2665" xr:uid="{116940AB-099B-454C-9C52-10DBA909DBBF}"/>
    <cellStyle name="Currency 2 5 6 2 2" xfId="6468" xr:uid="{822DDC56-5476-466F-8DD8-61966CB74724}"/>
    <cellStyle name="Currency 2 5 6 2 2 2" xfId="14279" xr:uid="{1CE51B59-B3EF-4D2A-BF54-D0441558716E}"/>
    <cellStyle name="Currency 2 5 6 2 2 2 2" xfId="29690" xr:uid="{365ACC91-B331-4177-A3C8-BE33FB97BAA4}"/>
    <cellStyle name="Currency 2 5 6 2 2 2 2 2" xfId="60514" xr:uid="{E37CABF8-B717-4EDB-B34C-1BB443243A27}"/>
    <cellStyle name="Currency 2 5 6 2 2 2 3" xfId="45104" xr:uid="{7223A799-7F90-4829-9DA7-2CD5D1E381A1}"/>
    <cellStyle name="Currency 2 5 6 2 2 3" xfId="21881" xr:uid="{C3508C2A-EA43-4A65-91B9-792C6FCC56BC}"/>
    <cellStyle name="Currency 2 5 6 2 2 3 2" xfId="52705" xr:uid="{C3171BEF-C7E9-4607-892E-FE0F1638421E}"/>
    <cellStyle name="Currency 2 5 6 2 2 4" xfId="37295" xr:uid="{FAF061C4-4207-4AE0-A27D-EA85E783F471}"/>
    <cellStyle name="Currency 2 5 6 2 3" xfId="10476" xr:uid="{6B429346-B07D-45FD-B124-941F3F518C83}"/>
    <cellStyle name="Currency 2 5 6 2 3 2" xfId="25887" xr:uid="{A88E756E-A144-49FB-B868-0F3827808C31}"/>
    <cellStyle name="Currency 2 5 6 2 3 2 2" xfId="56711" xr:uid="{A588AE04-670A-4D4D-A617-3CF2C6576A7C}"/>
    <cellStyle name="Currency 2 5 6 2 3 3" xfId="41301" xr:uid="{81DA17E6-160F-4731-B730-F7121135D532}"/>
    <cellStyle name="Currency 2 5 6 2 4" xfId="18078" xr:uid="{D17614CF-B068-4945-B357-3DA8FD184DA2}"/>
    <cellStyle name="Currency 2 5 6 2 4 2" xfId="48902" xr:uid="{BBBDF9E0-1203-440B-9CBB-D7F02371C5F1}"/>
    <cellStyle name="Currency 2 5 6 2 5" xfId="33492" xr:uid="{694AD628-20CB-475E-AFA7-8BC4784A2005}"/>
    <cellStyle name="Currency 2 5 6 3" xfId="4569" xr:uid="{5B804993-16A9-411A-9D82-546DDB229E63}"/>
    <cellStyle name="Currency 2 5 6 3 2" xfId="12380" xr:uid="{54F775DF-99AA-4573-91E9-61011BCA0D0E}"/>
    <cellStyle name="Currency 2 5 6 3 2 2" xfId="27791" xr:uid="{1BE4F072-7EBD-4DF3-9655-1BAC12DBBFD3}"/>
    <cellStyle name="Currency 2 5 6 3 2 2 2" xfId="58615" xr:uid="{34D1AF62-190E-4065-A853-C358D360AC87}"/>
    <cellStyle name="Currency 2 5 6 3 2 3" xfId="43205" xr:uid="{CE5E4938-C515-43C0-AFE9-60B1BC083B55}"/>
    <cellStyle name="Currency 2 5 6 3 3" xfId="19982" xr:uid="{ECAD4787-EE33-4154-ACCA-59B326FEDFCD}"/>
    <cellStyle name="Currency 2 5 6 3 3 2" xfId="50806" xr:uid="{E1623EEC-855D-47BF-B8B0-070FDA7B6A29}"/>
    <cellStyle name="Currency 2 5 6 3 4" xfId="35396" xr:uid="{D0BE462B-795E-4EEA-A26F-AAF3E5F27209}"/>
    <cellStyle name="Currency 2 5 6 4" xfId="8577" xr:uid="{94B91A79-FA0D-4E09-81A3-6E19295100D5}"/>
    <cellStyle name="Currency 2 5 6 4 2" xfId="23988" xr:uid="{1EA89C43-530D-48E0-A6BD-98FD6FA99A0F}"/>
    <cellStyle name="Currency 2 5 6 4 2 2" xfId="54812" xr:uid="{343E57A7-4B91-4C2F-B665-62FD6C39CD02}"/>
    <cellStyle name="Currency 2 5 6 4 3" xfId="39402" xr:uid="{C1308AD0-787E-4B5D-A541-9614320D9545}"/>
    <cellStyle name="Currency 2 5 6 5" xfId="16179" xr:uid="{11DCD9F0-BC52-469B-BD14-794470C239BB}"/>
    <cellStyle name="Currency 2 5 6 5 2" xfId="47003" xr:uid="{C1765FC6-126E-41AE-A85D-5D0A8EE55365}"/>
    <cellStyle name="Currency 2 5 6 6" xfId="31593" xr:uid="{1FA13C77-C560-4A57-9579-F12B6D81450E}"/>
    <cellStyle name="Currency 2 5 7" xfId="1399" xr:uid="{107429AE-E859-4CFE-8288-A73CC1FD06ED}"/>
    <cellStyle name="Currency 2 5 7 2" xfId="3298" xr:uid="{BB867946-2BF1-4D22-8F98-1D83201E722E}"/>
    <cellStyle name="Currency 2 5 7 2 2" xfId="7101" xr:uid="{C381A2F1-9008-43A2-A54D-2EBB6848CA9F}"/>
    <cellStyle name="Currency 2 5 7 2 2 2" xfId="14912" xr:uid="{3443D262-B2F1-4479-BD90-7071AC9992B9}"/>
    <cellStyle name="Currency 2 5 7 2 2 2 2" xfId="30323" xr:uid="{A494A927-D8BB-4DED-ADB1-C5E0AAD089BB}"/>
    <cellStyle name="Currency 2 5 7 2 2 2 2 2" xfId="61147" xr:uid="{2512A85D-76E7-4441-B00C-1E1A5003CB84}"/>
    <cellStyle name="Currency 2 5 7 2 2 2 3" xfId="45737" xr:uid="{600DB180-9C34-4AC6-BDFB-747393FFEF5D}"/>
    <cellStyle name="Currency 2 5 7 2 2 3" xfId="22514" xr:uid="{73E0D3C8-7E52-4C5F-868D-A0626AD9C461}"/>
    <cellStyle name="Currency 2 5 7 2 2 3 2" xfId="53338" xr:uid="{C3764C7B-9B22-4F75-8F2A-F31E9F0AEB83}"/>
    <cellStyle name="Currency 2 5 7 2 2 4" xfId="37928" xr:uid="{E3DD6DB0-6DE4-4981-B78B-96C19194C023}"/>
    <cellStyle name="Currency 2 5 7 2 3" xfId="11109" xr:uid="{75A6CDE7-1A6B-4EF3-9896-A68F8ABA7B39}"/>
    <cellStyle name="Currency 2 5 7 2 3 2" xfId="26520" xr:uid="{F4CEBE0D-8AD0-47AC-9881-83BD7D86ABA2}"/>
    <cellStyle name="Currency 2 5 7 2 3 2 2" xfId="57344" xr:uid="{67623A3F-B777-4169-8819-71BDEFED4BD8}"/>
    <cellStyle name="Currency 2 5 7 2 3 3" xfId="41934" xr:uid="{2B1E828D-DBE6-43CA-9BED-856B113C545E}"/>
    <cellStyle name="Currency 2 5 7 2 4" xfId="18711" xr:uid="{5AF9A51C-F54D-45AD-9EFD-4F4CE87EDEDA}"/>
    <cellStyle name="Currency 2 5 7 2 4 2" xfId="49535" xr:uid="{1EAA2CC5-3923-432D-9136-B4184CC1673E}"/>
    <cellStyle name="Currency 2 5 7 2 5" xfId="34125" xr:uid="{BA253A7D-0B29-4268-8648-E2724EC59732}"/>
    <cellStyle name="Currency 2 5 7 3" xfId="5202" xr:uid="{9F61B6C1-3331-4710-A8AD-8B159A90F05A}"/>
    <cellStyle name="Currency 2 5 7 3 2" xfId="13013" xr:uid="{6C0CFBB3-F608-4779-9294-ABDCB1BFABD9}"/>
    <cellStyle name="Currency 2 5 7 3 2 2" xfId="28424" xr:uid="{0C7ED740-FFE5-43C1-81C6-CFF146F8DFC6}"/>
    <cellStyle name="Currency 2 5 7 3 2 2 2" xfId="59248" xr:uid="{8FD3E604-442E-4906-8D35-13A073EC1E43}"/>
    <cellStyle name="Currency 2 5 7 3 2 3" xfId="43838" xr:uid="{73945665-2D6D-4A53-8431-A11CAEFE7BB8}"/>
    <cellStyle name="Currency 2 5 7 3 3" xfId="20615" xr:uid="{019BBCD7-DE80-4992-BC6F-2D940FE51041}"/>
    <cellStyle name="Currency 2 5 7 3 3 2" xfId="51439" xr:uid="{38AD8EC9-5F40-4E67-90CA-0B42B410153D}"/>
    <cellStyle name="Currency 2 5 7 3 4" xfId="36029" xr:uid="{623E5E08-FAA5-46F3-9319-B93FD0C3161C}"/>
    <cellStyle name="Currency 2 5 7 4" xfId="9210" xr:uid="{24434EB6-CC4F-4D1C-A4AF-F012651F369A}"/>
    <cellStyle name="Currency 2 5 7 4 2" xfId="24621" xr:uid="{CC012451-2E83-4196-AADC-5F4D5BEB84F1}"/>
    <cellStyle name="Currency 2 5 7 4 2 2" xfId="55445" xr:uid="{F64C773F-9EE3-4CBA-8A91-459BA210429B}"/>
    <cellStyle name="Currency 2 5 7 4 3" xfId="40035" xr:uid="{3754BD3C-FAC1-43CA-959B-B16B58671D71}"/>
    <cellStyle name="Currency 2 5 7 5" xfId="16812" xr:uid="{81570674-4E94-43BC-BDF6-04E946B59B50}"/>
    <cellStyle name="Currency 2 5 7 5 2" xfId="47636" xr:uid="{7AD31B60-6F95-4CDD-B7D9-85B263BD3DB7}"/>
    <cellStyle name="Currency 2 5 7 6" xfId="32226" xr:uid="{63982A30-EE54-4A45-9E61-9264F7DD2592}"/>
    <cellStyle name="Currency 2 5 8" xfId="2032" xr:uid="{D6A4B673-D653-4A0D-B627-433C927500BF}"/>
    <cellStyle name="Currency 2 5 8 2" xfId="5835" xr:uid="{09E4F1F4-FA9B-4C25-ADBE-AF5340D9568D}"/>
    <cellStyle name="Currency 2 5 8 2 2" xfId="13646" xr:uid="{EF3F0167-1CD8-4474-8F0E-260FFFD57179}"/>
    <cellStyle name="Currency 2 5 8 2 2 2" xfId="29057" xr:uid="{8DD34F80-5609-4CC2-BD80-BB4327FCF2D8}"/>
    <cellStyle name="Currency 2 5 8 2 2 2 2" xfId="59881" xr:uid="{6A9FFB8B-A6B8-4439-AE53-5D022558267B}"/>
    <cellStyle name="Currency 2 5 8 2 2 3" xfId="44471" xr:uid="{B155B519-B299-4C7C-A015-9C2F863D3F61}"/>
    <cellStyle name="Currency 2 5 8 2 3" xfId="21248" xr:uid="{F6F659DD-1FD3-4F02-A7A7-82C291799C8C}"/>
    <cellStyle name="Currency 2 5 8 2 3 2" xfId="52072" xr:uid="{2A026CED-4943-437A-8ED0-4206A8264875}"/>
    <cellStyle name="Currency 2 5 8 2 4" xfId="36662" xr:uid="{6E868394-31BE-4641-80E0-4D0ACDDCB966}"/>
    <cellStyle name="Currency 2 5 8 3" xfId="9843" xr:uid="{FA0B1B1F-FA46-4054-BC22-B839C1BF1F5F}"/>
    <cellStyle name="Currency 2 5 8 3 2" xfId="25254" xr:uid="{C8254DDF-77C1-44B2-9F9D-759C0BC1ACEF}"/>
    <cellStyle name="Currency 2 5 8 3 2 2" xfId="56078" xr:uid="{B1EBC391-58D0-46BB-9AC4-C5A2D4226C01}"/>
    <cellStyle name="Currency 2 5 8 3 3" xfId="40668" xr:uid="{58FB4107-AF63-4540-9369-881DCE2A184F}"/>
    <cellStyle name="Currency 2 5 8 4" xfId="17445" xr:uid="{9918362F-2210-4CC9-990B-316F51795453}"/>
    <cellStyle name="Currency 2 5 8 4 2" xfId="48269" xr:uid="{AFF634E0-A859-4E55-80A6-9B7FC8F9142D}"/>
    <cellStyle name="Currency 2 5 8 5" xfId="32859" xr:uid="{5221FE32-A4B5-462C-BF90-5134BA371B64}"/>
    <cellStyle name="Currency 2 5 9" xfId="3936" xr:uid="{8AAD42E1-6D11-41BE-8FC6-D341BA953FA8}"/>
    <cellStyle name="Currency 2 5 9 2" xfId="11747" xr:uid="{0011411A-70BF-47B7-8425-BDF2B2CCA713}"/>
    <cellStyle name="Currency 2 5 9 2 2" xfId="27158" xr:uid="{480423F7-F2BC-4DEB-8FDE-74AE0DBE40E8}"/>
    <cellStyle name="Currency 2 5 9 2 2 2" xfId="57982" xr:uid="{351EACF0-A198-44A0-9F54-1A20CD955772}"/>
    <cellStyle name="Currency 2 5 9 2 3" xfId="42572" xr:uid="{A57F0DCC-4C28-4A3B-96AE-883C2ED9AB14}"/>
    <cellStyle name="Currency 2 5 9 3" xfId="19349" xr:uid="{C7E4B85D-EFA5-4854-921C-EC08D3703E46}"/>
    <cellStyle name="Currency 2 5 9 3 2" xfId="50173" xr:uid="{2D1AA1EC-DDD7-4E48-A3C8-217CA74B7938}"/>
    <cellStyle name="Currency 2 5 9 4" xfId="34763" xr:uid="{8BABDB0F-0731-45DF-A4E8-86408E8667FB}"/>
    <cellStyle name="Currency 2 6" xfId="217" xr:uid="{903BFAC4-2225-440D-86B2-AD65C60A0F9F}"/>
    <cellStyle name="Currency 2 6 10" xfId="15631" xr:uid="{79D0FCAD-333C-41C4-8F9C-F59AE4FD9ABE}"/>
    <cellStyle name="Currency 2 6 10 2" xfId="46455" xr:uid="{49304936-C1EB-4BCA-B717-8AE516F561C5}"/>
    <cellStyle name="Currency 2 6 11" xfId="31045" xr:uid="{FEAD7395-6BA9-4714-84BD-44E1E6225E62}"/>
    <cellStyle name="Currency 2 6 2" xfId="640" xr:uid="{0DC90936-1D6B-45D4-96C5-48655C35F5A2}"/>
    <cellStyle name="Currency 2 6 2 2" xfId="1273" xr:uid="{5BEDFE4A-4703-4BDB-A48D-9E785F646076}"/>
    <cellStyle name="Currency 2 6 2 2 2" xfId="3172" xr:uid="{63071529-0348-4598-8175-D8049EF511E6}"/>
    <cellStyle name="Currency 2 6 2 2 2 2" xfId="6975" xr:uid="{A674534A-AFB0-449A-8803-CBB8306A8398}"/>
    <cellStyle name="Currency 2 6 2 2 2 2 2" xfId="14786" xr:uid="{DE870F23-72B9-4383-A6A9-E7CF77DDB530}"/>
    <cellStyle name="Currency 2 6 2 2 2 2 2 2" xfId="30197" xr:uid="{04CE1E36-35D9-47B7-A498-F6F889E04AA8}"/>
    <cellStyle name="Currency 2 6 2 2 2 2 2 2 2" xfId="61021" xr:uid="{B3F87C51-5264-4BCB-B772-7FD5FEB7E399}"/>
    <cellStyle name="Currency 2 6 2 2 2 2 2 3" xfId="45611" xr:uid="{A750888C-00EA-4D40-AE3C-EA3311115777}"/>
    <cellStyle name="Currency 2 6 2 2 2 2 3" xfId="22388" xr:uid="{4D1B0E8B-BB5F-4E69-AC16-0BC57E4A69AA}"/>
    <cellStyle name="Currency 2 6 2 2 2 2 3 2" xfId="53212" xr:uid="{0C0757F7-3066-43E5-B29B-F84AC91099A2}"/>
    <cellStyle name="Currency 2 6 2 2 2 2 4" xfId="37802" xr:uid="{81D908CE-9961-4E28-B310-3E67A5CADFEF}"/>
    <cellStyle name="Currency 2 6 2 2 2 3" xfId="10983" xr:uid="{4776A43F-533A-403F-8C4B-75EC9E8FA89C}"/>
    <cellStyle name="Currency 2 6 2 2 2 3 2" xfId="26394" xr:uid="{2A070D9A-FD17-4109-B75A-7CC3927F7ECA}"/>
    <cellStyle name="Currency 2 6 2 2 2 3 2 2" xfId="57218" xr:uid="{A3F9C25B-01CD-42E2-ADC3-D7014B6AEFD8}"/>
    <cellStyle name="Currency 2 6 2 2 2 3 3" xfId="41808" xr:uid="{F650EC8F-CA48-49D0-8788-8862DB47D0B3}"/>
    <cellStyle name="Currency 2 6 2 2 2 4" xfId="18585" xr:uid="{D6C81EA6-7598-4092-9E43-71AB9800C7B9}"/>
    <cellStyle name="Currency 2 6 2 2 2 4 2" xfId="49409" xr:uid="{DF7B7C63-316E-45A4-857D-73678BAE1D45}"/>
    <cellStyle name="Currency 2 6 2 2 2 5" xfId="33999" xr:uid="{0D8B4632-49FD-410B-98A1-546FFD1C0B4A}"/>
    <cellStyle name="Currency 2 6 2 2 3" xfId="5076" xr:uid="{BB294BE5-8820-4659-8AA3-46A33B64EA7C}"/>
    <cellStyle name="Currency 2 6 2 2 3 2" xfId="12887" xr:uid="{FEF01C37-F73E-415D-B1DC-B8EB3F906AB7}"/>
    <cellStyle name="Currency 2 6 2 2 3 2 2" xfId="28298" xr:uid="{FDF5751F-40FE-40DF-A660-8937464AD981}"/>
    <cellStyle name="Currency 2 6 2 2 3 2 2 2" xfId="59122" xr:uid="{E2214B80-DDBA-435E-B88A-B36B010CEB6D}"/>
    <cellStyle name="Currency 2 6 2 2 3 2 3" xfId="43712" xr:uid="{6729151B-CA09-4E50-841C-67433E619C3B}"/>
    <cellStyle name="Currency 2 6 2 2 3 3" xfId="20489" xr:uid="{F54525AA-F1E7-42A6-A139-630D68610EB0}"/>
    <cellStyle name="Currency 2 6 2 2 3 3 2" xfId="51313" xr:uid="{43F42064-5A0B-497E-BB7C-CFEDBD13AAC0}"/>
    <cellStyle name="Currency 2 6 2 2 3 4" xfId="35903" xr:uid="{842D2380-DE3B-4FA0-B0B5-4E4238CAAA19}"/>
    <cellStyle name="Currency 2 6 2 2 4" xfId="9084" xr:uid="{B064DE3F-8BC9-461C-B057-F730A901A7C7}"/>
    <cellStyle name="Currency 2 6 2 2 4 2" xfId="24495" xr:uid="{6DBAC8DE-7B5A-4805-BDEB-14B902421E20}"/>
    <cellStyle name="Currency 2 6 2 2 4 2 2" xfId="55319" xr:uid="{0CE406D9-F47E-4A4A-BC0E-39675086E3BB}"/>
    <cellStyle name="Currency 2 6 2 2 4 3" xfId="39909" xr:uid="{25599753-8E01-4D47-A9EC-1613160E5710}"/>
    <cellStyle name="Currency 2 6 2 2 5" xfId="16686" xr:uid="{542F42F3-96DC-44C8-B84B-98AB15F0FE46}"/>
    <cellStyle name="Currency 2 6 2 2 5 2" xfId="47510" xr:uid="{DBA705D5-F98C-42F0-B383-9F76317EAF07}"/>
    <cellStyle name="Currency 2 6 2 2 6" xfId="32100" xr:uid="{1C53AABE-2403-4977-80D5-52D148A33B34}"/>
    <cellStyle name="Currency 2 6 2 3" xfId="1906" xr:uid="{7B9A63C8-1452-45A9-9F46-F154B3F96D4A}"/>
    <cellStyle name="Currency 2 6 2 3 2" xfId="3805" xr:uid="{BE22530E-18E6-44F4-8278-65AE20F1FD8C}"/>
    <cellStyle name="Currency 2 6 2 3 2 2" xfId="7608" xr:uid="{5675EA26-0D4B-4E06-98CF-EB20ECDE0FB2}"/>
    <cellStyle name="Currency 2 6 2 3 2 2 2" xfId="15419" xr:uid="{230BE7EC-4580-48DF-974E-5D1144A93B92}"/>
    <cellStyle name="Currency 2 6 2 3 2 2 2 2" xfId="30830" xr:uid="{0D6D184B-B8E1-4092-BBB7-9317D1697755}"/>
    <cellStyle name="Currency 2 6 2 3 2 2 2 2 2" xfId="61654" xr:uid="{773AB03A-8140-4438-B0E0-B3B4643D78E0}"/>
    <cellStyle name="Currency 2 6 2 3 2 2 2 3" xfId="46244" xr:uid="{B2AF7875-D3F5-4141-AA79-AD1EC5898973}"/>
    <cellStyle name="Currency 2 6 2 3 2 2 3" xfId="23021" xr:uid="{86571A6D-5149-4044-848D-711347D9912E}"/>
    <cellStyle name="Currency 2 6 2 3 2 2 3 2" xfId="53845" xr:uid="{933E9245-6048-4DBE-AFBD-213EE14B33F0}"/>
    <cellStyle name="Currency 2 6 2 3 2 2 4" xfId="38435" xr:uid="{D17749A8-DC1A-42F7-A699-965DFEB9D6CC}"/>
    <cellStyle name="Currency 2 6 2 3 2 3" xfId="11616" xr:uid="{0DDD3447-F66A-4E6B-80CC-C084B5CF5DD0}"/>
    <cellStyle name="Currency 2 6 2 3 2 3 2" xfId="27027" xr:uid="{B85B1E3E-404D-42A6-8037-58B41B4A7B1D}"/>
    <cellStyle name="Currency 2 6 2 3 2 3 2 2" xfId="57851" xr:uid="{3EED4BC9-50FB-47AF-ACD7-F10529B17954}"/>
    <cellStyle name="Currency 2 6 2 3 2 3 3" xfId="42441" xr:uid="{55557861-0C7D-4D13-8E4D-9828C46DAD1B}"/>
    <cellStyle name="Currency 2 6 2 3 2 4" xfId="19218" xr:uid="{06E4DA28-4DF4-4861-A95D-8BE07F1B84F4}"/>
    <cellStyle name="Currency 2 6 2 3 2 4 2" xfId="50042" xr:uid="{BEAA4062-5376-4AA7-9BE1-814D9D95B2F8}"/>
    <cellStyle name="Currency 2 6 2 3 2 5" xfId="34632" xr:uid="{CE17C883-00C3-4634-901B-1A7FC78178BC}"/>
    <cellStyle name="Currency 2 6 2 3 3" xfId="5709" xr:uid="{667DFD22-1D23-490E-9B29-0ABFCCA9F3A4}"/>
    <cellStyle name="Currency 2 6 2 3 3 2" xfId="13520" xr:uid="{5FCD9C50-F9E2-4A83-91D7-8D633B394C8C}"/>
    <cellStyle name="Currency 2 6 2 3 3 2 2" xfId="28931" xr:uid="{442BF758-9292-40C1-B1CD-19A8CBF773DD}"/>
    <cellStyle name="Currency 2 6 2 3 3 2 2 2" xfId="59755" xr:uid="{8F92470A-89E4-4CAF-9DD9-8D6A6B81EE22}"/>
    <cellStyle name="Currency 2 6 2 3 3 2 3" xfId="44345" xr:uid="{960142AD-13CB-403C-96E3-706B24156A8F}"/>
    <cellStyle name="Currency 2 6 2 3 3 3" xfId="21122" xr:uid="{72C36B77-E751-4DDB-99C4-5F9B13F738B5}"/>
    <cellStyle name="Currency 2 6 2 3 3 3 2" xfId="51946" xr:uid="{326797B9-3264-41F4-847A-C36B3AFC8FA4}"/>
    <cellStyle name="Currency 2 6 2 3 3 4" xfId="36536" xr:uid="{712F4E9A-DE88-45E4-A0DF-B22C88B4B96A}"/>
    <cellStyle name="Currency 2 6 2 3 4" xfId="9717" xr:uid="{44F7CDAE-B969-42ED-B580-392CA5B9F861}"/>
    <cellStyle name="Currency 2 6 2 3 4 2" xfId="25128" xr:uid="{59C16CC5-648E-47C9-A9F9-130DCA0C328B}"/>
    <cellStyle name="Currency 2 6 2 3 4 2 2" xfId="55952" xr:uid="{D22C7BF9-189A-4005-8395-3CF5DE4E815F}"/>
    <cellStyle name="Currency 2 6 2 3 4 3" xfId="40542" xr:uid="{933BD08B-E2D1-45F6-810C-04E0CC71E18E}"/>
    <cellStyle name="Currency 2 6 2 3 5" xfId="17319" xr:uid="{BAA5DB67-2F83-47D4-A18B-7EBCB0E3C60D}"/>
    <cellStyle name="Currency 2 6 2 3 5 2" xfId="48143" xr:uid="{EC5C488C-BBD8-417E-B862-70F1868B4745}"/>
    <cellStyle name="Currency 2 6 2 3 6" xfId="32733" xr:uid="{8D842128-4BFC-41FE-97D6-4D0D04646E9E}"/>
    <cellStyle name="Currency 2 6 2 4" xfId="2539" xr:uid="{8A9B0355-B505-478B-9BBE-5CE2C8F49A45}"/>
    <cellStyle name="Currency 2 6 2 4 2" xfId="6342" xr:uid="{17CDAB4B-9064-4981-BF6E-08412DEA65C2}"/>
    <cellStyle name="Currency 2 6 2 4 2 2" xfId="14153" xr:uid="{72D6CE6D-769D-4B26-AEBD-FBD19DD72340}"/>
    <cellStyle name="Currency 2 6 2 4 2 2 2" xfId="29564" xr:uid="{319E42BD-263E-4B43-8B28-A71D2BBCF81E}"/>
    <cellStyle name="Currency 2 6 2 4 2 2 2 2" xfId="60388" xr:uid="{79D3D0DD-C4D8-4EF5-9E8B-D41BAFAB5078}"/>
    <cellStyle name="Currency 2 6 2 4 2 2 3" xfId="44978" xr:uid="{BF7F5F6F-9640-481B-BC38-30A7416605DA}"/>
    <cellStyle name="Currency 2 6 2 4 2 3" xfId="21755" xr:uid="{F92931B9-D248-464A-A7FF-C8095D0806F4}"/>
    <cellStyle name="Currency 2 6 2 4 2 3 2" xfId="52579" xr:uid="{4A7D4451-8600-4CA6-B1EC-89FFF90586E4}"/>
    <cellStyle name="Currency 2 6 2 4 2 4" xfId="37169" xr:uid="{7E0DC5DF-25E0-4044-BA8A-F7147C4FFC33}"/>
    <cellStyle name="Currency 2 6 2 4 3" xfId="10350" xr:uid="{194FAF74-1550-4049-A472-8A4CDD1ECDC7}"/>
    <cellStyle name="Currency 2 6 2 4 3 2" xfId="25761" xr:uid="{25E16538-0736-4078-8060-C1497F2D2849}"/>
    <cellStyle name="Currency 2 6 2 4 3 2 2" xfId="56585" xr:uid="{7EBEE12B-C587-41BE-8205-E7CC97920679}"/>
    <cellStyle name="Currency 2 6 2 4 3 3" xfId="41175" xr:uid="{C3CD6D63-97B9-49DF-9409-221CAFA53257}"/>
    <cellStyle name="Currency 2 6 2 4 4" xfId="17952" xr:uid="{AC9983AC-ABEA-4552-AAE6-725BAD7807F4}"/>
    <cellStyle name="Currency 2 6 2 4 4 2" xfId="48776" xr:uid="{D697C381-2337-4714-985D-1717C1B57451}"/>
    <cellStyle name="Currency 2 6 2 4 5" xfId="33366" xr:uid="{34EC68B3-81EA-4569-84A6-15142CBEE806}"/>
    <cellStyle name="Currency 2 6 2 5" xfId="4443" xr:uid="{8DBEAB4A-B126-4699-9A8D-8525DA0B99B1}"/>
    <cellStyle name="Currency 2 6 2 5 2" xfId="12254" xr:uid="{EF8803B2-F4D3-4919-92C8-6DE23C767A5A}"/>
    <cellStyle name="Currency 2 6 2 5 2 2" xfId="27665" xr:uid="{9100BE7D-65BE-4E78-B4D2-DB466CCCCCC0}"/>
    <cellStyle name="Currency 2 6 2 5 2 2 2" xfId="58489" xr:uid="{C4D39EA1-9A09-4D0E-8668-FDCB0903FC60}"/>
    <cellStyle name="Currency 2 6 2 5 2 3" xfId="43079" xr:uid="{2062AA63-88E6-4234-B9CD-0270BB3A40DA}"/>
    <cellStyle name="Currency 2 6 2 5 3" xfId="19856" xr:uid="{073756E3-8CEB-44DB-B25B-82FBD33137FB}"/>
    <cellStyle name="Currency 2 6 2 5 3 2" xfId="50680" xr:uid="{03D7C9BC-D736-48C1-9497-BDA4D32BDD6B}"/>
    <cellStyle name="Currency 2 6 2 5 4" xfId="35270" xr:uid="{8D86712D-E76D-4CC1-950B-969BFF4481B2}"/>
    <cellStyle name="Currency 2 6 2 6" xfId="8451" xr:uid="{86FCDEB7-DE27-4D1B-B04E-5FBDC586B6D7}"/>
    <cellStyle name="Currency 2 6 2 6 2" xfId="23862" xr:uid="{CB95556C-3F68-4808-9022-0EC3EBA49E28}"/>
    <cellStyle name="Currency 2 6 2 6 2 2" xfId="54686" xr:uid="{0A9A6CDE-C5D3-4730-AA81-CD4287088CAD}"/>
    <cellStyle name="Currency 2 6 2 6 3" xfId="39276" xr:uid="{8F30F6AE-0060-455D-850F-9FCF456156FA}"/>
    <cellStyle name="Currency 2 6 2 7" xfId="16053" xr:uid="{3DB83DB1-9282-4729-BC72-8DAB7D26E23C}"/>
    <cellStyle name="Currency 2 6 2 7 2" xfId="46877" xr:uid="{03CC4B3C-3535-49B1-99AE-0B8A3F26FD28}"/>
    <cellStyle name="Currency 2 6 2 8" xfId="31467" xr:uid="{4F711633-C398-4981-A853-2526997A8F27}"/>
    <cellStyle name="Currency 2 6 3" xfId="431" xr:uid="{025EBAFC-709B-4525-858D-F754A959D541}"/>
    <cellStyle name="Currency 2 6 3 2" xfId="1064" xr:uid="{B773E9F9-8A26-43D5-8EE1-2CE7D5DE1207}"/>
    <cellStyle name="Currency 2 6 3 2 2" xfId="2963" xr:uid="{ACA3383A-1DF6-49F4-B844-50CC5A47FB3F}"/>
    <cellStyle name="Currency 2 6 3 2 2 2" xfId="6766" xr:uid="{78A19325-8B88-4F49-B4DC-A4CF521B2BE3}"/>
    <cellStyle name="Currency 2 6 3 2 2 2 2" xfId="14577" xr:uid="{393EC9F1-63A8-467A-8E57-D413F70968A8}"/>
    <cellStyle name="Currency 2 6 3 2 2 2 2 2" xfId="29988" xr:uid="{BE05DAC7-D021-4BBF-80CE-D1BF461CEC15}"/>
    <cellStyle name="Currency 2 6 3 2 2 2 2 2 2" xfId="60812" xr:uid="{25C7FEDF-6AD6-41B6-8AF3-E0104B60BA1E}"/>
    <cellStyle name="Currency 2 6 3 2 2 2 2 3" xfId="45402" xr:uid="{01F53A79-25F6-402B-A5E1-7F0573ED6D2C}"/>
    <cellStyle name="Currency 2 6 3 2 2 2 3" xfId="22179" xr:uid="{D82FC9B7-D142-4E82-AC9A-943042BBD8B1}"/>
    <cellStyle name="Currency 2 6 3 2 2 2 3 2" xfId="53003" xr:uid="{A7F6964A-EE44-4BE6-86A8-C78925533B94}"/>
    <cellStyle name="Currency 2 6 3 2 2 2 4" xfId="37593" xr:uid="{9F2E9754-0686-4C72-8420-1BDE1F3B2767}"/>
    <cellStyle name="Currency 2 6 3 2 2 3" xfId="10774" xr:uid="{01F6F50A-2DC8-4858-81C1-D8F2BAE601B3}"/>
    <cellStyle name="Currency 2 6 3 2 2 3 2" xfId="26185" xr:uid="{ACCDB8C7-27E6-4669-A2BC-B573BA0F4154}"/>
    <cellStyle name="Currency 2 6 3 2 2 3 2 2" xfId="57009" xr:uid="{FC8213FD-A064-483B-9A7B-E2ED4FBA7BB2}"/>
    <cellStyle name="Currency 2 6 3 2 2 3 3" xfId="41599" xr:uid="{8BC97F2B-7DA7-4142-801D-B1585D3DD6D6}"/>
    <cellStyle name="Currency 2 6 3 2 2 4" xfId="18376" xr:uid="{FB7BD131-2B5F-40D8-8EAF-7DC3110C0B72}"/>
    <cellStyle name="Currency 2 6 3 2 2 4 2" xfId="49200" xr:uid="{E6443A1B-AFA1-4ACA-9F52-6A2F93F600FA}"/>
    <cellStyle name="Currency 2 6 3 2 2 5" xfId="33790" xr:uid="{02DB31A2-5CCF-4D36-B7CC-B2FE02054073}"/>
    <cellStyle name="Currency 2 6 3 2 3" xfId="4867" xr:uid="{0FC92465-75CC-48A0-89CC-01BC8C0704CA}"/>
    <cellStyle name="Currency 2 6 3 2 3 2" xfId="12678" xr:uid="{354E6641-6743-4771-9070-C99609B8EF88}"/>
    <cellStyle name="Currency 2 6 3 2 3 2 2" xfId="28089" xr:uid="{BBBCFD41-3CDE-4F24-AE6A-3DC46AE505A4}"/>
    <cellStyle name="Currency 2 6 3 2 3 2 2 2" xfId="58913" xr:uid="{02CB048C-C8C7-4B62-9531-72279E888BF2}"/>
    <cellStyle name="Currency 2 6 3 2 3 2 3" xfId="43503" xr:uid="{A45E7852-E4F7-4BCA-84C7-9C58EA5B68B3}"/>
    <cellStyle name="Currency 2 6 3 2 3 3" xfId="20280" xr:uid="{935064B0-464C-46C3-9C3F-58964FC44218}"/>
    <cellStyle name="Currency 2 6 3 2 3 3 2" xfId="51104" xr:uid="{CEC496C6-6C8B-4213-A1ED-CBE6B1BC559C}"/>
    <cellStyle name="Currency 2 6 3 2 3 4" xfId="35694" xr:uid="{56756F3E-51A4-4CB5-89FE-9A5ADEBD7A13}"/>
    <cellStyle name="Currency 2 6 3 2 4" xfId="8875" xr:uid="{0972BF82-77A2-4DDA-9C79-0A0BD41A87D1}"/>
    <cellStyle name="Currency 2 6 3 2 4 2" xfId="24286" xr:uid="{A24C751B-B598-4CD0-BBE7-789045DC9AF1}"/>
    <cellStyle name="Currency 2 6 3 2 4 2 2" xfId="55110" xr:uid="{1C939961-6515-4BB5-95C7-0A2C7CAFB6B9}"/>
    <cellStyle name="Currency 2 6 3 2 4 3" xfId="39700" xr:uid="{AE6B868E-9BCB-4D86-84C9-CE94FC7CED45}"/>
    <cellStyle name="Currency 2 6 3 2 5" xfId="16477" xr:uid="{91BBB0B5-4882-4355-86B8-1C3ECADFDBA4}"/>
    <cellStyle name="Currency 2 6 3 2 5 2" xfId="47301" xr:uid="{78BB2F84-E8DA-4250-B7EC-C2EAB5C694EC}"/>
    <cellStyle name="Currency 2 6 3 2 6" xfId="31891" xr:uid="{0E008601-EDB4-4D64-B097-CD86A256AA7C}"/>
    <cellStyle name="Currency 2 6 3 3" xfId="1697" xr:uid="{5705CC12-04E1-46B7-BD9A-DBFE15C560B8}"/>
    <cellStyle name="Currency 2 6 3 3 2" xfId="3596" xr:uid="{8A919FC3-6F86-4ADB-8126-9C5EA5A250DB}"/>
    <cellStyle name="Currency 2 6 3 3 2 2" xfId="7399" xr:uid="{301FBA36-1F19-49E8-B3C0-16189D833BF0}"/>
    <cellStyle name="Currency 2 6 3 3 2 2 2" xfId="15210" xr:uid="{530563CD-A98C-457F-B502-7863E468F49E}"/>
    <cellStyle name="Currency 2 6 3 3 2 2 2 2" xfId="30621" xr:uid="{61C5E5AF-1AB7-4797-B721-9AE1B74FEB41}"/>
    <cellStyle name="Currency 2 6 3 3 2 2 2 2 2" xfId="61445" xr:uid="{7694C5E4-606E-4D25-A52C-9DE3B259BBFB}"/>
    <cellStyle name="Currency 2 6 3 3 2 2 2 3" xfId="46035" xr:uid="{F407B5F7-E484-4714-8497-B326543E769D}"/>
    <cellStyle name="Currency 2 6 3 3 2 2 3" xfId="22812" xr:uid="{24B08B8E-A141-415B-AB27-977FB0C64478}"/>
    <cellStyle name="Currency 2 6 3 3 2 2 3 2" xfId="53636" xr:uid="{A6106041-98DA-47DB-90AA-58A259578BCA}"/>
    <cellStyle name="Currency 2 6 3 3 2 2 4" xfId="38226" xr:uid="{800175D1-2FA5-422E-BE0F-997C69013A21}"/>
    <cellStyle name="Currency 2 6 3 3 2 3" xfId="11407" xr:uid="{7EB31FD3-AB1E-4553-A026-1F38B7350803}"/>
    <cellStyle name="Currency 2 6 3 3 2 3 2" xfId="26818" xr:uid="{C369CA88-9A1D-44AC-8A47-D7D77C529FB7}"/>
    <cellStyle name="Currency 2 6 3 3 2 3 2 2" xfId="57642" xr:uid="{DC189FF7-FB20-4962-9AF8-88A8FBC66B8E}"/>
    <cellStyle name="Currency 2 6 3 3 2 3 3" xfId="42232" xr:uid="{61BC6EEE-C897-483B-8A71-1413C2A38487}"/>
    <cellStyle name="Currency 2 6 3 3 2 4" xfId="19009" xr:uid="{9D3FEA46-8ECC-440F-B41E-32021DD7A7AD}"/>
    <cellStyle name="Currency 2 6 3 3 2 4 2" xfId="49833" xr:uid="{97341566-1272-49F4-99EA-D498E1CE00C1}"/>
    <cellStyle name="Currency 2 6 3 3 2 5" xfId="34423" xr:uid="{2799574C-D422-42FA-AD4E-9C8F1EF878D3}"/>
    <cellStyle name="Currency 2 6 3 3 3" xfId="5500" xr:uid="{FFE7CFDB-18E8-4BA2-96A5-A46ECDF6E069}"/>
    <cellStyle name="Currency 2 6 3 3 3 2" xfId="13311" xr:uid="{53507432-AACC-4AF9-A6E5-A3FE0695AC23}"/>
    <cellStyle name="Currency 2 6 3 3 3 2 2" xfId="28722" xr:uid="{23BB948C-C42D-444F-BDC2-CCF3A52A9F35}"/>
    <cellStyle name="Currency 2 6 3 3 3 2 2 2" xfId="59546" xr:uid="{027DD452-9172-42A9-94EB-D4B2D5A00057}"/>
    <cellStyle name="Currency 2 6 3 3 3 2 3" xfId="44136" xr:uid="{6A46BB69-474A-420C-9002-4803F55F25A8}"/>
    <cellStyle name="Currency 2 6 3 3 3 3" xfId="20913" xr:uid="{2E04DF61-3EC1-46A6-9F6E-5AE86D9EA809}"/>
    <cellStyle name="Currency 2 6 3 3 3 3 2" xfId="51737" xr:uid="{9CD22A54-B0A0-49C8-9760-5748EE45381F}"/>
    <cellStyle name="Currency 2 6 3 3 3 4" xfId="36327" xr:uid="{968008C9-2641-4163-B59C-6932F304E07F}"/>
    <cellStyle name="Currency 2 6 3 3 4" xfId="9508" xr:uid="{0CC3BC91-8AEF-4213-AE6A-DE018A669668}"/>
    <cellStyle name="Currency 2 6 3 3 4 2" xfId="24919" xr:uid="{46DFC45F-3B5F-4CFB-BB68-858017043AA3}"/>
    <cellStyle name="Currency 2 6 3 3 4 2 2" xfId="55743" xr:uid="{D91349B3-E194-4EB9-A615-6F8CE58041D7}"/>
    <cellStyle name="Currency 2 6 3 3 4 3" xfId="40333" xr:uid="{E6D5F45C-E958-4D81-BE1D-5918CF973BA6}"/>
    <cellStyle name="Currency 2 6 3 3 5" xfId="17110" xr:uid="{2AF3F363-A7F1-4C31-9538-54503E1442AE}"/>
    <cellStyle name="Currency 2 6 3 3 5 2" xfId="47934" xr:uid="{A86AB2D7-9CAD-4DA4-8C52-787AC9774D31}"/>
    <cellStyle name="Currency 2 6 3 3 6" xfId="32524" xr:uid="{54302E3B-4D9D-4BCF-848E-852B7A0D0510}"/>
    <cellStyle name="Currency 2 6 3 4" xfId="2330" xr:uid="{DF30BD2C-F8C5-49BA-AC05-40790D2614BA}"/>
    <cellStyle name="Currency 2 6 3 4 2" xfId="6133" xr:uid="{AF994810-21AF-4375-A4BC-6F331BB23CCC}"/>
    <cellStyle name="Currency 2 6 3 4 2 2" xfId="13944" xr:uid="{AD831E24-A9B8-4872-B34F-0E07FB480249}"/>
    <cellStyle name="Currency 2 6 3 4 2 2 2" xfId="29355" xr:uid="{392B0C8D-B929-4AE2-AAE2-0EFB147877A4}"/>
    <cellStyle name="Currency 2 6 3 4 2 2 2 2" xfId="60179" xr:uid="{01BBDA89-B275-4E7C-B623-5F7BC67804D3}"/>
    <cellStyle name="Currency 2 6 3 4 2 2 3" xfId="44769" xr:uid="{28B6DF30-EE6C-4CDE-B24E-217D0E9853EE}"/>
    <cellStyle name="Currency 2 6 3 4 2 3" xfId="21546" xr:uid="{BD2EFD3D-A967-4D82-9134-208066D186A0}"/>
    <cellStyle name="Currency 2 6 3 4 2 3 2" xfId="52370" xr:uid="{6AC03F98-90B6-4D98-86C6-F771BBEBBFED}"/>
    <cellStyle name="Currency 2 6 3 4 2 4" xfId="36960" xr:uid="{82DCB9F8-3B89-4439-9A50-8CCA1C946DD4}"/>
    <cellStyle name="Currency 2 6 3 4 3" xfId="10141" xr:uid="{7DF1678E-C087-499C-942D-3ED3B1A3AE91}"/>
    <cellStyle name="Currency 2 6 3 4 3 2" xfId="25552" xr:uid="{7282E361-C142-46CD-9DB9-A4DFDFC4AD97}"/>
    <cellStyle name="Currency 2 6 3 4 3 2 2" xfId="56376" xr:uid="{7562B195-8B93-428B-8CC1-F48AD461C494}"/>
    <cellStyle name="Currency 2 6 3 4 3 3" xfId="40966" xr:uid="{A76248FA-76D7-41E6-AE0F-63F4C9A06631}"/>
    <cellStyle name="Currency 2 6 3 4 4" xfId="17743" xr:uid="{750E0AB6-835D-40A5-96C2-35F9D437C131}"/>
    <cellStyle name="Currency 2 6 3 4 4 2" xfId="48567" xr:uid="{27527036-1EDC-467D-9AD9-6ACD535BDF27}"/>
    <cellStyle name="Currency 2 6 3 4 5" xfId="33157" xr:uid="{88EEC6EE-A580-468F-9412-44EC77E99C70}"/>
    <cellStyle name="Currency 2 6 3 5" xfId="4234" xr:uid="{72E037AE-1281-4637-B523-5FB7C661281E}"/>
    <cellStyle name="Currency 2 6 3 5 2" xfId="12045" xr:uid="{E626B599-CE69-469A-B12F-5CF9E9A9D9DE}"/>
    <cellStyle name="Currency 2 6 3 5 2 2" xfId="27456" xr:uid="{EDBE5E31-E299-48F1-A36C-F97F98CEB444}"/>
    <cellStyle name="Currency 2 6 3 5 2 2 2" xfId="58280" xr:uid="{C54491BF-4463-4C09-A7E1-3065D636890D}"/>
    <cellStyle name="Currency 2 6 3 5 2 3" xfId="42870" xr:uid="{A6D65014-F02B-425D-8420-461CBE766BE7}"/>
    <cellStyle name="Currency 2 6 3 5 3" xfId="19647" xr:uid="{C81C9EF2-887B-40D8-9539-27BCB9E9CB43}"/>
    <cellStyle name="Currency 2 6 3 5 3 2" xfId="50471" xr:uid="{16798204-04CA-4ED3-883A-C8CDEA033B63}"/>
    <cellStyle name="Currency 2 6 3 5 4" xfId="35061" xr:uid="{CD7A3A33-F3E2-4E27-A7EB-6624F1F65C25}"/>
    <cellStyle name="Currency 2 6 3 6" xfId="8242" xr:uid="{8F87BD28-2247-4F9B-A519-E1D3FCD389B6}"/>
    <cellStyle name="Currency 2 6 3 6 2" xfId="23653" xr:uid="{0EB18F11-9542-41F1-BE83-DEECF26EB0B2}"/>
    <cellStyle name="Currency 2 6 3 6 2 2" xfId="54477" xr:uid="{BFD46CB1-A4B6-466B-9111-EA02C8564275}"/>
    <cellStyle name="Currency 2 6 3 6 3" xfId="39067" xr:uid="{1F73E007-3298-4AEF-A434-476FDC80DFD1}"/>
    <cellStyle name="Currency 2 6 3 7" xfId="15844" xr:uid="{AF682319-FB96-4053-8D23-F1DBA4564BA9}"/>
    <cellStyle name="Currency 2 6 3 7 2" xfId="46668" xr:uid="{A2002A6F-0147-4AB9-BE62-AE0408E6E271}"/>
    <cellStyle name="Currency 2 6 3 8" xfId="31258" xr:uid="{51D8B858-93D5-475A-ACAB-3429B0FCCF60}"/>
    <cellStyle name="Currency 2 6 4" xfId="851" xr:uid="{D46DD6BD-7E8F-49CF-B6E4-8B3647E1D6C2}"/>
    <cellStyle name="Currency 2 6 4 2" xfId="2750" xr:uid="{A66BB241-B270-4359-83FC-4E1913E0A267}"/>
    <cellStyle name="Currency 2 6 4 2 2" xfId="6553" xr:uid="{DB27A1B9-EC05-4F1A-B85E-3E25D6552479}"/>
    <cellStyle name="Currency 2 6 4 2 2 2" xfId="14364" xr:uid="{03C1F3CF-E389-4743-91D6-2F76CDB5B736}"/>
    <cellStyle name="Currency 2 6 4 2 2 2 2" xfId="29775" xr:uid="{8DCC74A1-2A51-4EB7-B42A-F4939B6A471B}"/>
    <cellStyle name="Currency 2 6 4 2 2 2 2 2" xfId="60599" xr:uid="{F9D745F7-2CAF-4FD9-99F1-F51448F8E078}"/>
    <cellStyle name="Currency 2 6 4 2 2 2 3" xfId="45189" xr:uid="{DE757102-353C-4746-ADF6-5BF04444E24E}"/>
    <cellStyle name="Currency 2 6 4 2 2 3" xfId="21966" xr:uid="{043150DC-1E82-4EF3-8C5F-296F535585D4}"/>
    <cellStyle name="Currency 2 6 4 2 2 3 2" xfId="52790" xr:uid="{9704B693-B99E-430A-8E51-6A0DD2584F62}"/>
    <cellStyle name="Currency 2 6 4 2 2 4" xfId="37380" xr:uid="{D3ED6CD5-86BE-4510-9672-EDD41ABDDF1D}"/>
    <cellStyle name="Currency 2 6 4 2 3" xfId="10561" xr:uid="{99B091F6-FAD7-49A2-8CAC-E4CD4ADBB764}"/>
    <cellStyle name="Currency 2 6 4 2 3 2" xfId="25972" xr:uid="{D8CA6A03-980B-4802-9677-B682A42AABB6}"/>
    <cellStyle name="Currency 2 6 4 2 3 2 2" xfId="56796" xr:uid="{21803B7B-95C2-4E5D-990E-1105E14D0417}"/>
    <cellStyle name="Currency 2 6 4 2 3 3" xfId="41386" xr:uid="{7CFF25B3-FDAD-43C8-94C0-490749AC9960}"/>
    <cellStyle name="Currency 2 6 4 2 4" xfId="18163" xr:uid="{DAACB070-B851-463A-9277-4CAF02571BCA}"/>
    <cellStyle name="Currency 2 6 4 2 4 2" xfId="48987" xr:uid="{0375D1A7-B789-43D6-827F-99D6042A2063}"/>
    <cellStyle name="Currency 2 6 4 2 5" xfId="33577" xr:uid="{1B682EEE-6458-4F1E-AB98-C1C5A7FBFE05}"/>
    <cellStyle name="Currency 2 6 4 3" xfId="4654" xr:uid="{F974579F-22C4-4099-885E-1AC87A422329}"/>
    <cellStyle name="Currency 2 6 4 3 2" xfId="12465" xr:uid="{CB0A8990-7ED3-430B-AF34-E654FABEB428}"/>
    <cellStyle name="Currency 2 6 4 3 2 2" xfId="27876" xr:uid="{ACDA7722-536D-4692-865B-DBC3B1B8DED9}"/>
    <cellStyle name="Currency 2 6 4 3 2 2 2" xfId="58700" xr:uid="{B1358A04-B4C5-4E4B-8CD8-124A71C1235E}"/>
    <cellStyle name="Currency 2 6 4 3 2 3" xfId="43290" xr:uid="{D3F7998A-015C-417D-8983-009F72959AA6}"/>
    <cellStyle name="Currency 2 6 4 3 3" xfId="20067" xr:uid="{764A37BC-CE9B-4FB7-ADBB-4A270A77D57E}"/>
    <cellStyle name="Currency 2 6 4 3 3 2" xfId="50891" xr:uid="{C741358F-EBBE-49FD-A708-110B07318E0D}"/>
    <cellStyle name="Currency 2 6 4 3 4" xfId="35481" xr:uid="{35128DC8-7917-4EC0-BE3D-30AB51450A61}"/>
    <cellStyle name="Currency 2 6 4 4" xfId="8662" xr:uid="{2D69EA2C-69D7-4B33-95FC-97110F821FF3}"/>
    <cellStyle name="Currency 2 6 4 4 2" xfId="24073" xr:uid="{4606C4D1-6563-4A07-A6F1-9DE43073A7C4}"/>
    <cellStyle name="Currency 2 6 4 4 2 2" xfId="54897" xr:uid="{ED7419C5-C64D-48FE-9EAC-D879D53C59BD}"/>
    <cellStyle name="Currency 2 6 4 4 3" xfId="39487" xr:uid="{818E9E27-431D-47C9-8A2E-C7C72BD08929}"/>
    <cellStyle name="Currency 2 6 4 5" xfId="16264" xr:uid="{904B0E47-1DCB-4848-A5F7-7D3BA24FC8BC}"/>
    <cellStyle name="Currency 2 6 4 5 2" xfId="47088" xr:uid="{7E0F7419-2EBB-4635-AB7B-397BBBD44473}"/>
    <cellStyle name="Currency 2 6 4 6" xfId="31678" xr:uid="{A4C7F676-339D-401E-A239-3DE8E26809B4}"/>
    <cellStyle name="Currency 2 6 5" xfId="1484" xr:uid="{CB788E8D-0F95-4833-8E45-053A8932A0E9}"/>
    <cellStyle name="Currency 2 6 5 2" xfId="3383" xr:uid="{FBE71CD7-9359-4D66-A166-D79B7698F816}"/>
    <cellStyle name="Currency 2 6 5 2 2" xfId="7186" xr:uid="{DD9EFAA8-D591-49D5-966C-89BC66E700DE}"/>
    <cellStyle name="Currency 2 6 5 2 2 2" xfId="14997" xr:uid="{C9531FD8-C45A-4C7F-B799-7752018187EC}"/>
    <cellStyle name="Currency 2 6 5 2 2 2 2" xfId="30408" xr:uid="{83EE6FE6-2502-40CA-91AA-E430EA489611}"/>
    <cellStyle name="Currency 2 6 5 2 2 2 2 2" xfId="61232" xr:uid="{2340C484-D536-40BA-AA46-6719AC64134C}"/>
    <cellStyle name="Currency 2 6 5 2 2 2 3" xfId="45822" xr:uid="{C411592C-AC10-44B5-AAFD-0A5C0D990273}"/>
    <cellStyle name="Currency 2 6 5 2 2 3" xfId="22599" xr:uid="{F4737C96-369B-4CFD-9399-358E3F6EB2A4}"/>
    <cellStyle name="Currency 2 6 5 2 2 3 2" xfId="53423" xr:uid="{CDED7A70-5F67-46F5-AAC9-AD9FB7F15356}"/>
    <cellStyle name="Currency 2 6 5 2 2 4" xfId="38013" xr:uid="{70CBE01C-81C0-4956-92B8-7BB49B6A6C58}"/>
    <cellStyle name="Currency 2 6 5 2 3" xfId="11194" xr:uid="{E41366FF-CA37-4F75-9755-91187CA0FA49}"/>
    <cellStyle name="Currency 2 6 5 2 3 2" xfId="26605" xr:uid="{E55D8F25-0C57-405C-AC7F-3FD7CE6C3DEE}"/>
    <cellStyle name="Currency 2 6 5 2 3 2 2" xfId="57429" xr:uid="{5542A6A4-DAD6-4EB1-9EC1-85C83D4E98E1}"/>
    <cellStyle name="Currency 2 6 5 2 3 3" xfId="42019" xr:uid="{866FE916-1757-4D3E-9152-179E8232B5A6}"/>
    <cellStyle name="Currency 2 6 5 2 4" xfId="18796" xr:uid="{8874D82D-0CED-4602-B279-020E6E0EFB23}"/>
    <cellStyle name="Currency 2 6 5 2 4 2" xfId="49620" xr:uid="{BF90F739-7158-4E33-9D50-D28937EA483C}"/>
    <cellStyle name="Currency 2 6 5 2 5" xfId="34210" xr:uid="{6E66A19C-A3C5-47FF-B24D-E5D44A57080E}"/>
    <cellStyle name="Currency 2 6 5 3" xfId="5287" xr:uid="{17C0879A-8D1E-4CDA-81DD-B71F63210DD5}"/>
    <cellStyle name="Currency 2 6 5 3 2" xfId="13098" xr:uid="{DBC2D497-071D-446D-B20B-1E238681D96E}"/>
    <cellStyle name="Currency 2 6 5 3 2 2" xfId="28509" xr:uid="{968DB2B9-B960-42ED-A794-F83C95138724}"/>
    <cellStyle name="Currency 2 6 5 3 2 2 2" xfId="59333" xr:uid="{1186ED0B-DD1A-4583-AB0D-092B5B9CD279}"/>
    <cellStyle name="Currency 2 6 5 3 2 3" xfId="43923" xr:uid="{3438E36E-70E1-4E57-BBD8-28CE151566C0}"/>
    <cellStyle name="Currency 2 6 5 3 3" xfId="20700" xr:uid="{16651174-DD18-4142-849C-B5F3A3CE2AE6}"/>
    <cellStyle name="Currency 2 6 5 3 3 2" xfId="51524" xr:uid="{545893FB-68A5-4448-8E29-3C2F907C54D3}"/>
    <cellStyle name="Currency 2 6 5 3 4" xfId="36114" xr:uid="{8BEC9862-4496-4C31-B4E4-20042D35B606}"/>
    <cellStyle name="Currency 2 6 5 4" xfId="9295" xr:uid="{3274E883-E318-4ABB-AE1E-11CBD920F72A}"/>
    <cellStyle name="Currency 2 6 5 4 2" xfId="24706" xr:uid="{D5FD98E7-0F9B-4884-A6AF-73FC98542A26}"/>
    <cellStyle name="Currency 2 6 5 4 2 2" xfId="55530" xr:uid="{49169BCE-B55E-4706-A351-9E80BFC2AB00}"/>
    <cellStyle name="Currency 2 6 5 4 3" xfId="40120" xr:uid="{2356F268-2A5C-4998-96DE-B036F6AF6F97}"/>
    <cellStyle name="Currency 2 6 5 5" xfId="16897" xr:uid="{4121CC31-A40C-41DB-9DC8-306FF42EE4A1}"/>
    <cellStyle name="Currency 2 6 5 5 2" xfId="47721" xr:uid="{E72D82D8-E4C4-44C0-A9B8-257BC66EEB7D}"/>
    <cellStyle name="Currency 2 6 5 6" xfId="32311" xr:uid="{A0B2E8C7-29B6-407C-8DA0-BCBAF0E4957F}"/>
    <cellStyle name="Currency 2 6 6" xfId="2117" xr:uid="{F07F3C5A-134C-4C02-96AE-5B8D7B5604B8}"/>
    <cellStyle name="Currency 2 6 6 2" xfId="5920" xr:uid="{E9F3B9FB-912E-47E2-B890-EEE36F74C50C}"/>
    <cellStyle name="Currency 2 6 6 2 2" xfId="13731" xr:uid="{4BE45814-2F7F-4B3F-8247-C2C7E8D283A2}"/>
    <cellStyle name="Currency 2 6 6 2 2 2" xfId="29142" xr:uid="{ACDE3A82-280B-46B1-AEFE-7AA48B0FD096}"/>
    <cellStyle name="Currency 2 6 6 2 2 2 2" xfId="59966" xr:uid="{AA466F55-7ACE-4BB9-B4E3-4157673CD2EE}"/>
    <cellStyle name="Currency 2 6 6 2 2 3" xfId="44556" xr:uid="{70AAE421-D9E4-4C1E-BF58-CAA3C1DCA648}"/>
    <cellStyle name="Currency 2 6 6 2 3" xfId="21333" xr:uid="{D646F8CD-2D99-4B60-8418-C1A77564D37D}"/>
    <cellStyle name="Currency 2 6 6 2 3 2" xfId="52157" xr:uid="{38BF068C-DD9F-4727-8913-EF24433ED455}"/>
    <cellStyle name="Currency 2 6 6 2 4" xfId="36747" xr:uid="{8D327B7C-77A8-464B-B2E7-3E4FA5D38EBC}"/>
    <cellStyle name="Currency 2 6 6 3" xfId="9928" xr:uid="{4EE8901C-DBE1-4BD3-889B-ECE65DC4BB38}"/>
    <cellStyle name="Currency 2 6 6 3 2" xfId="25339" xr:uid="{85611868-DC63-4894-9AC6-C4001E786EDF}"/>
    <cellStyle name="Currency 2 6 6 3 2 2" xfId="56163" xr:uid="{94782220-4DD7-4CCD-B9EA-318D5F031DD6}"/>
    <cellStyle name="Currency 2 6 6 3 3" xfId="40753" xr:uid="{7CED4D91-420B-4658-8C8E-8DDE2FDF0146}"/>
    <cellStyle name="Currency 2 6 6 4" xfId="17530" xr:uid="{6E523FD1-0944-453A-9EEE-58D6D0FACB73}"/>
    <cellStyle name="Currency 2 6 6 4 2" xfId="48354" xr:uid="{74EE325B-8ED6-435D-A98D-C37DE5CE577C}"/>
    <cellStyle name="Currency 2 6 6 5" xfId="32944" xr:uid="{77A6012A-BE45-4342-BB7B-169038AFB6AA}"/>
    <cellStyle name="Currency 2 6 7" xfId="4021" xr:uid="{045FF016-AFA0-4B9A-A4ED-9FCA5D1E3B8F}"/>
    <cellStyle name="Currency 2 6 7 2" xfId="11832" xr:uid="{C6445156-049E-4386-9B9E-5B71096D9C6A}"/>
    <cellStyle name="Currency 2 6 7 2 2" xfId="27243" xr:uid="{BB04B14C-12CC-45EB-B07B-A045AF8870AB}"/>
    <cellStyle name="Currency 2 6 7 2 2 2" xfId="58067" xr:uid="{63FCA571-9F22-4AEF-9F5F-0BF47DA81924}"/>
    <cellStyle name="Currency 2 6 7 2 3" xfId="42657" xr:uid="{1DE5B308-2814-4F06-BBC9-DE97C6BD3F6F}"/>
    <cellStyle name="Currency 2 6 7 3" xfId="19434" xr:uid="{BB85F545-3654-4A32-B4F9-6C90C21A645F}"/>
    <cellStyle name="Currency 2 6 7 3 2" xfId="50258" xr:uid="{0F47B59A-6CDA-4F8A-968C-800B8169933C}"/>
    <cellStyle name="Currency 2 6 7 4" xfId="34848" xr:uid="{DBB9FD95-057D-4D2F-8E76-5152740E1A83}"/>
    <cellStyle name="Currency 2 6 8" xfId="8029" xr:uid="{79CFAEFB-AD78-4A8B-B76F-671E9EB94DBF}"/>
    <cellStyle name="Currency 2 6 8 2" xfId="23440" xr:uid="{51A7C44C-65D5-4C3C-A67C-FE36EB673B09}"/>
    <cellStyle name="Currency 2 6 8 2 2" xfId="54264" xr:uid="{B2251965-076C-4DE7-8002-A22763362D5D}"/>
    <cellStyle name="Currency 2 6 8 3" xfId="38854" xr:uid="{2F8D89A3-BA9E-49DC-912B-E69F2F4E68D1}"/>
    <cellStyle name="Currency 2 6 9" xfId="7820" xr:uid="{95B62E7D-525B-4C9F-A67C-F7D6D05B2614}"/>
    <cellStyle name="Currency 2 6 9 2" xfId="23231" xr:uid="{EF43EAF9-5C7D-4FA0-92F6-C74D50C0F2BD}"/>
    <cellStyle name="Currency 2 6 9 2 2" xfId="54055" xr:uid="{72809AA1-5B8E-498B-BC35-16A3DCE7634D}"/>
    <cellStyle name="Currency 2 6 9 3" xfId="38645" xr:uid="{E02272C9-CCEA-450F-8491-5A1459910262}"/>
    <cellStyle name="Currency 2 7" xfId="137" xr:uid="{99FBF243-C0D8-48FE-9753-AA97D9A8D7B1}"/>
    <cellStyle name="Currency 2 7 10" xfId="15551" xr:uid="{A95678C2-A5C1-45B7-93AE-6D3EC2B22CA6}"/>
    <cellStyle name="Currency 2 7 10 2" xfId="46375" xr:uid="{F5D9D432-3EDB-492E-94BA-CAA3F0B12EF0}"/>
    <cellStyle name="Currency 2 7 11" xfId="30965" xr:uid="{9A4AC45A-DE9A-4AD6-8768-12CD11BFD951}"/>
    <cellStyle name="Currency 2 7 2" xfId="560" xr:uid="{742BFF83-CEBF-4EEC-AB75-0DFDBF61FABE}"/>
    <cellStyle name="Currency 2 7 2 2" xfId="1193" xr:uid="{8DDB8B82-D76F-49E2-9BED-0F909B63A6DA}"/>
    <cellStyle name="Currency 2 7 2 2 2" xfId="3092" xr:uid="{9FD9FB28-DD06-4883-9C89-5EA344094400}"/>
    <cellStyle name="Currency 2 7 2 2 2 2" xfId="6895" xr:uid="{BB3B95A4-56D8-4702-B484-94EFAA2261FB}"/>
    <cellStyle name="Currency 2 7 2 2 2 2 2" xfId="14706" xr:uid="{BCF69B98-D1AB-4917-9A82-3E0643BB4F82}"/>
    <cellStyle name="Currency 2 7 2 2 2 2 2 2" xfId="30117" xr:uid="{6711E6E7-DD2C-47AC-8281-27F7C85294BF}"/>
    <cellStyle name="Currency 2 7 2 2 2 2 2 2 2" xfId="60941" xr:uid="{58DD966B-BC37-409A-B6A8-9C7066440077}"/>
    <cellStyle name="Currency 2 7 2 2 2 2 2 3" xfId="45531" xr:uid="{DB911551-05CB-46BF-AE59-AAC13EA1E73C}"/>
    <cellStyle name="Currency 2 7 2 2 2 2 3" xfId="22308" xr:uid="{CD8BAF73-0DE0-43AC-A548-CCF61713C917}"/>
    <cellStyle name="Currency 2 7 2 2 2 2 3 2" xfId="53132" xr:uid="{4C04E559-8D07-48B8-A1A9-236F02159554}"/>
    <cellStyle name="Currency 2 7 2 2 2 2 4" xfId="37722" xr:uid="{98E1CD38-C164-4A81-971B-85C1E08A588D}"/>
    <cellStyle name="Currency 2 7 2 2 2 3" xfId="10903" xr:uid="{EA0FD62E-AD11-4151-9F8B-73BC7876A563}"/>
    <cellStyle name="Currency 2 7 2 2 2 3 2" xfId="26314" xr:uid="{AF4C0AE5-687A-4E7E-89FD-51FEF62B9B09}"/>
    <cellStyle name="Currency 2 7 2 2 2 3 2 2" xfId="57138" xr:uid="{A8C6848E-23B4-4EA6-89F6-D6A04652CF7D}"/>
    <cellStyle name="Currency 2 7 2 2 2 3 3" xfId="41728" xr:uid="{74EC8348-FF0F-457E-83FB-8D439537E444}"/>
    <cellStyle name="Currency 2 7 2 2 2 4" xfId="18505" xr:uid="{9A588769-59AB-4DE3-9AC2-11CBA2BB8160}"/>
    <cellStyle name="Currency 2 7 2 2 2 4 2" xfId="49329" xr:uid="{9B311342-1073-48DC-8658-764AE191A62D}"/>
    <cellStyle name="Currency 2 7 2 2 2 5" xfId="33919" xr:uid="{F99900B5-0897-4D27-8F6C-19FC41F037BA}"/>
    <cellStyle name="Currency 2 7 2 2 3" xfId="4996" xr:uid="{E090C419-90F7-4CB7-94A4-1325E5D03FAE}"/>
    <cellStyle name="Currency 2 7 2 2 3 2" xfId="12807" xr:uid="{E6D1682D-D230-42AB-A3C5-9DF964202163}"/>
    <cellStyle name="Currency 2 7 2 2 3 2 2" xfId="28218" xr:uid="{0B2AE618-3DEA-4B48-9B48-9D560CFDB562}"/>
    <cellStyle name="Currency 2 7 2 2 3 2 2 2" xfId="59042" xr:uid="{AD09AB95-48F0-411B-8D94-40CD40B16BED}"/>
    <cellStyle name="Currency 2 7 2 2 3 2 3" xfId="43632" xr:uid="{DB92C7ED-A6D6-47D1-B1FA-423E818686F6}"/>
    <cellStyle name="Currency 2 7 2 2 3 3" xfId="20409" xr:uid="{EB325021-520A-47E0-936F-EC38E17D39BE}"/>
    <cellStyle name="Currency 2 7 2 2 3 3 2" xfId="51233" xr:uid="{C7D3D584-C02F-470D-94C9-83815628CC53}"/>
    <cellStyle name="Currency 2 7 2 2 3 4" xfId="35823" xr:uid="{37BBE826-BD61-45F8-B641-3722C17F6114}"/>
    <cellStyle name="Currency 2 7 2 2 4" xfId="9004" xr:uid="{EAC10445-4EC3-4CDA-90DE-E86418C43254}"/>
    <cellStyle name="Currency 2 7 2 2 4 2" xfId="24415" xr:uid="{738E97D5-FC0C-4159-94A9-6CCADCB40D73}"/>
    <cellStyle name="Currency 2 7 2 2 4 2 2" xfId="55239" xr:uid="{0AB63983-55A6-47A7-A36A-ADF15E7BE2B1}"/>
    <cellStyle name="Currency 2 7 2 2 4 3" xfId="39829" xr:uid="{240BF604-3A1F-4D9A-9505-EAAAE555D18F}"/>
    <cellStyle name="Currency 2 7 2 2 5" xfId="16606" xr:uid="{59B2CAA6-B1FC-4EFE-80D7-C0C9E2328905}"/>
    <cellStyle name="Currency 2 7 2 2 5 2" xfId="47430" xr:uid="{3FB77E51-DEFC-4C30-8015-4184D4A0330F}"/>
    <cellStyle name="Currency 2 7 2 2 6" xfId="32020" xr:uid="{3E97F71C-1A34-422A-99DF-22B66D3D7C1B}"/>
    <cellStyle name="Currency 2 7 2 3" xfId="1826" xr:uid="{274970B6-4A56-4122-BAF6-522179964878}"/>
    <cellStyle name="Currency 2 7 2 3 2" xfId="3725" xr:uid="{EE2B5D49-A72D-4154-A0EE-46E6A1AD4363}"/>
    <cellStyle name="Currency 2 7 2 3 2 2" xfId="7528" xr:uid="{67032FC0-A584-4DB3-94AC-45B224D462D6}"/>
    <cellStyle name="Currency 2 7 2 3 2 2 2" xfId="15339" xr:uid="{6E7F0BCA-E981-4C54-AFA0-BC672F422C39}"/>
    <cellStyle name="Currency 2 7 2 3 2 2 2 2" xfId="30750" xr:uid="{ECA1ED62-97C0-4039-A92B-086542040DFD}"/>
    <cellStyle name="Currency 2 7 2 3 2 2 2 2 2" xfId="61574" xr:uid="{FBA25DDF-193F-4CC7-9BB8-B9B75AE80965}"/>
    <cellStyle name="Currency 2 7 2 3 2 2 2 3" xfId="46164" xr:uid="{528E20D2-A995-45B8-B45F-361272F591C7}"/>
    <cellStyle name="Currency 2 7 2 3 2 2 3" xfId="22941" xr:uid="{05036F4D-727C-401F-9EF6-0451EFE1069A}"/>
    <cellStyle name="Currency 2 7 2 3 2 2 3 2" xfId="53765" xr:uid="{1DB39F8A-2483-4C6B-A53A-36CB9A739CD7}"/>
    <cellStyle name="Currency 2 7 2 3 2 2 4" xfId="38355" xr:uid="{EDDF6240-C5E9-41B5-9300-EA3DE03D4133}"/>
    <cellStyle name="Currency 2 7 2 3 2 3" xfId="11536" xr:uid="{7A9C214C-70A7-44BD-AE04-A85CCD4DCEB9}"/>
    <cellStyle name="Currency 2 7 2 3 2 3 2" xfId="26947" xr:uid="{75D699A4-2FE7-45DF-8927-77B6BC313492}"/>
    <cellStyle name="Currency 2 7 2 3 2 3 2 2" xfId="57771" xr:uid="{0B3876C9-1E79-4D27-86EB-16BDC4F09159}"/>
    <cellStyle name="Currency 2 7 2 3 2 3 3" xfId="42361" xr:uid="{437A0680-0460-4F05-9154-512AF78AD594}"/>
    <cellStyle name="Currency 2 7 2 3 2 4" xfId="19138" xr:uid="{63D02773-92D9-4CFE-91FE-1BF3975E202F}"/>
    <cellStyle name="Currency 2 7 2 3 2 4 2" xfId="49962" xr:uid="{7F35607F-61DB-460E-9D0E-4EB24C33205D}"/>
    <cellStyle name="Currency 2 7 2 3 2 5" xfId="34552" xr:uid="{2DBD26CB-AB42-43F8-B3A0-68688BFCB6BF}"/>
    <cellStyle name="Currency 2 7 2 3 3" xfId="5629" xr:uid="{42E9B252-E68E-4C49-898F-F55F84075EC7}"/>
    <cellStyle name="Currency 2 7 2 3 3 2" xfId="13440" xr:uid="{0309B2D6-606B-4038-B65D-95814E0F44BB}"/>
    <cellStyle name="Currency 2 7 2 3 3 2 2" xfId="28851" xr:uid="{432234FC-CB87-44E1-9656-02A537CEB009}"/>
    <cellStyle name="Currency 2 7 2 3 3 2 2 2" xfId="59675" xr:uid="{FC036F19-1B49-4F68-B0A4-01AFA7CB7863}"/>
    <cellStyle name="Currency 2 7 2 3 3 2 3" xfId="44265" xr:uid="{F7B3098A-E183-4F22-9936-E563B26EA2A5}"/>
    <cellStyle name="Currency 2 7 2 3 3 3" xfId="21042" xr:uid="{36872BDF-CF26-4A6A-B047-8B7E510EE64B}"/>
    <cellStyle name="Currency 2 7 2 3 3 3 2" xfId="51866" xr:uid="{6C541FA4-490E-43C7-A6A2-AF3D9762B7B2}"/>
    <cellStyle name="Currency 2 7 2 3 3 4" xfId="36456" xr:uid="{257F3DF3-680D-40B3-BE0F-E9300E3EC675}"/>
    <cellStyle name="Currency 2 7 2 3 4" xfId="9637" xr:uid="{0704548C-31FF-44D9-A27D-42A0720F04EA}"/>
    <cellStyle name="Currency 2 7 2 3 4 2" xfId="25048" xr:uid="{6D6F7E34-E88A-4D17-9340-F69702577B91}"/>
    <cellStyle name="Currency 2 7 2 3 4 2 2" xfId="55872" xr:uid="{F4F45C9D-B3B3-4E82-9382-DFEDC824DAF5}"/>
    <cellStyle name="Currency 2 7 2 3 4 3" xfId="40462" xr:uid="{F2AA5B05-4239-4E77-A1E0-853CED6A0FF7}"/>
    <cellStyle name="Currency 2 7 2 3 5" xfId="17239" xr:uid="{67B58235-31E3-423B-8624-D60417ED9D51}"/>
    <cellStyle name="Currency 2 7 2 3 5 2" xfId="48063" xr:uid="{178AEC67-0D66-4478-9076-A2D8065187A6}"/>
    <cellStyle name="Currency 2 7 2 3 6" xfId="32653" xr:uid="{257EDD01-2D48-4FD5-90AA-5CB221B8CE4A}"/>
    <cellStyle name="Currency 2 7 2 4" xfId="2459" xr:uid="{D030E224-20E3-4FD8-92FF-89921A3EA382}"/>
    <cellStyle name="Currency 2 7 2 4 2" xfId="6262" xr:uid="{29D0A0D0-DF0B-45F5-A1F5-351E0A5FB96E}"/>
    <cellStyle name="Currency 2 7 2 4 2 2" xfId="14073" xr:uid="{0C13B678-6023-4C15-BE23-060456847FAF}"/>
    <cellStyle name="Currency 2 7 2 4 2 2 2" xfId="29484" xr:uid="{E2E85FDE-2AD1-459D-B13B-D3B3E122DF1E}"/>
    <cellStyle name="Currency 2 7 2 4 2 2 2 2" xfId="60308" xr:uid="{9643C43D-51C7-4196-9713-3F9210FE967E}"/>
    <cellStyle name="Currency 2 7 2 4 2 2 3" xfId="44898" xr:uid="{8853084B-BD1F-458E-B56F-5DBFC4AB19AB}"/>
    <cellStyle name="Currency 2 7 2 4 2 3" xfId="21675" xr:uid="{908969EA-6869-4F05-B2E7-C4C111215324}"/>
    <cellStyle name="Currency 2 7 2 4 2 3 2" xfId="52499" xr:uid="{D5FA1B87-FCBE-41D8-8425-048FE4ACB945}"/>
    <cellStyle name="Currency 2 7 2 4 2 4" xfId="37089" xr:uid="{86B59B4D-1D0B-4CB0-A48C-8BE4B1E1D3E7}"/>
    <cellStyle name="Currency 2 7 2 4 3" xfId="10270" xr:uid="{74623C80-136F-4642-89FB-592876D709AB}"/>
    <cellStyle name="Currency 2 7 2 4 3 2" xfId="25681" xr:uid="{0824D96D-000C-46C7-805D-3152B75DD38E}"/>
    <cellStyle name="Currency 2 7 2 4 3 2 2" xfId="56505" xr:uid="{BAA8F522-88EE-41CF-A29C-D50A117B3695}"/>
    <cellStyle name="Currency 2 7 2 4 3 3" xfId="41095" xr:uid="{DD663643-6D3E-478B-8FC8-B1EB5951F673}"/>
    <cellStyle name="Currency 2 7 2 4 4" xfId="17872" xr:uid="{E56827B8-9C7A-4DFC-99AC-BEE4DBD82F10}"/>
    <cellStyle name="Currency 2 7 2 4 4 2" xfId="48696" xr:uid="{8ED59C24-34BF-498B-A799-EEC994F116C6}"/>
    <cellStyle name="Currency 2 7 2 4 5" xfId="33286" xr:uid="{F242A61D-D2A5-4895-A81C-297F7E4F15C5}"/>
    <cellStyle name="Currency 2 7 2 5" xfId="4363" xr:uid="{C0EF4372-81F9-4B4E-BEA0-FD831CF8335F}"/>
    <cellStyle name="Currency 2 7 2 5 2" xfId="12174" xr:uid="{018238AD-2437-4635-A09E-0BCF4E61E50F}"/>
    <cellStyle name="Currency 2 7 2 5 2 2" xfId="27585" xr:uid="{6DB70A10-8AA9-4599-AC52-A1B37A691607}"/>
    <cellStyle name="Currency 2 7 2 5 2 2 2" xfId="58409" xr:uid="{73746D42-321D-42F6-9B27-9DE117110528}"/>
    <cellStyle name="Currency 2 7 2 5 2 3" xfId="42999" xr:uid="{86CA32D1-074F-42A9-A170-505D7B409E11}"/>
    <cellStyle name="Currency 2 7 2 5 3" xfId="19776" xr:uid="{671621E2-F65E-43DF-B2EA-9D65C7611570}"/>
    <cellStyle name="Currency 2 7 2 5 3 2" xfId="50600" xr:uid="{711CCA85-0810-431F-8BD5-2E7AFA5622FF}"/>
    <cellStyle name="Currency 2 7 2 5 4" xfId="35190" xr:uid="{7C431141-6821-4D9B-B242-8A462441D66F}"/>
    <cellStyle name="Currency 2 7 2 6" xfId="8371" xr:uid="{8359E4B5-B130-4A32-A2EC-FB8E334F01CF}"/>
    <cellStyle name="Currency 2 7 2 6 2" xfId="23782" xr:uid="{844D6CD7-4B53-494F-B5DC-92E3CFC2EE12}"/>
    <cellStyle name="Currency 2 7 2 6 2 2" xfId="54606" xr:uid="{1DE4887D-FD46-4A0C-AA7C-69BAF448231B}"/>
    <cellStyle name="Currency 2 7 2 6 3" xfId="39196" xr:uid="{7499CDBB-A5D4-4A9A-8A4D-15DE9F0B53A6}"/>
    <cellStyle name="Currency 2 7 2 7" xfId="15973" xr:uid="{44F3C23A-96AA-4B5B-88DF-27E04B472382}"/>
    <cellStyle name="Currency 2 7 2 7 2" xfId="46797" xr:uid="{3B60CEE9-664F-4AA2-814A-15491F2813D2}"/>
    <cellStyle name="Currency 2 7 2 8" xfId="31387" xr:uid="{FCAB039B-2FC4-46C0-B4AF-486FC986629D}"/>
    <cellStyle name="Currency 2 7 3" xfId="351" xr:uid="{CD921FEE-A7A1-4082-9F11-C237B9FC37E0}"/>
    <cellStyle name="Currency 2 7 3 2" xfId="984" xr:uid="{56C12ADF-0E85-4253-AB9D-EEAFC6965C46}"/>
    <cellStyle name="Currency 2 7 3 2 2" xfId="2883" xr:uid="{7E96B60A-F4E5-46F1-9671-33A7690962D3}"/>
    <cellStyle name="Currency 2 7 3 2 2 2" xfId="6686" xr:uid="{9F9B9154-68F6-407F-BFFE-3B16CA1BB54C}"/>
    <cellStyle name="Currency 2 7 3 2 2 2 2" xfId="14497" xr:uid="{8130028F-22E1-46E1-BAD3-2C3C94F04EC1}"/>
    <cellStyle name="Currency 2 7 3 2 2 2 2 2" xfId="29908" xr:uid="{2E8042F6-7CD6-42D9-90BE-8D1AB2FB4A54}"/>
    <cellStyle name="Currency 2 7 3 2 2 2 2 2 2" xfId="60732" xr:uid="{6E902638-E37C-4D3F-AFCD-4CEBA24DDFC9}"/>
    <cellStyle name="Currency 2 7 3 2 2 2 2 3" xfId="45322" xr:uid="{9987DBB8-DC75-4FB6-9A15-5D77127B3075}"/>
    <cellStyle name="Currency 2 7 3 2 2 2 3" xfId="22099" xr:uid="{0DC8BB52-AA7C-4D3F-B105-723F2FE4DD00}"/>
    <cellStyle name="Currency 2 7 3 2 2 2 3 2" xfId="52923" xr:uid="{0F4AE44C-4E6E-41D4-8BDB-C25CF54E2573}"/>
    <cellStyle name="Currency 2 7 3 2 2 2 4" xfId="37513" xr:uid="{B5F4B985-C114-47AA-AB10-111EEA5538D9}"/>
    <cellStyle name="Currency 2 7 3 2 2 3" xfId="10694" xr:uid="{F9F4F1E6-3848-4417-A552-6FD60FA03C48}"/>
    <cellStyle name="Currency 2 7 3 2 2 3 2" xfId="26105" xr:uid="{B82AC485-130B-4E83-BB70-47B6B3603F27}"/>
    <cellStyle name="Currency 2 7 3 2 2 3 2 2" xfId="56929" xr:uid="{AAE0CAB5-0AC4-4FC4-80B0-F98783D9248F}"/>
    <cellStyle name="Currency 2 7 3 2 2 3 3" xfId="41519" xr:uid="{A2A80473-CAF5-401E-8962-CE233564147B}"/>
    <cellStyle name="Currency 2 7 3 2 2 4" xfId="18296" xr:uid="{8703B762-8145-4075-B9F7-6AE2076C4FE9}"/>
    <cellStyle name="Currency 2 7 3 2 2 4 2" xfId="49120" xr:uid="{695BDD60-6295-42A2-8DCD-8314A7D3452F}"/>
    <cellStyle name="Currency 2 7 3 2 2 5" xfId="33710" xr:uid="{4C8839A4-9C37-444D-96DC-EA73E89967B5}"/>
    <cellStyle name="Currency 2 7 3 2 3" xfId="4787" xr:uid="{EE1868F2-1F61-435E-8B69-17CB4760431A}"/>
    <cellStyle name="Currency 2 7 3 2 3 2" xfId="12598" xr:uid="{F3A8B52F-9878-481B-A096-A2EB28FE88DC}"/>
    <cellStyle name="Currency 2 7 3 2 3 2 2" xfId="28009" xr:uid="{B54C2597-0D85-41E0-8310-AC17A97BA41C}"/>
    <cellStyle name="Currency 2 7 3 2 3 2 2 2" xfId="58833" xr:uid="{997041E2-7B33-4DB3-9698-D51C96F9E707}"/>
    <cellStyle name="Currency 2 7 3 2 3 2 3" xfId="43423" xr:uid="{4F9E4CCD-C0B3-43DF-91E5-0C47F92668F6}"/>
    <cellStyle name="Currency 2 7 3 2 3 3" xfId="20200" xr:uid="{3814C435-C328-4252-9993-2745F9075341}"/>
    <cellStyle name="Currency 2 7 3 2 3 3 2" xfId="51024" xr:uid="{A85762F0-ED52-4922-BC57-95C84BE76CE5}"/>
    <cellStyle name="Currency 2 7 3 2 3 4" xfId="35614" xr:uid="{DBB94515-28AC-4032-859C-84FDEF72C94D}"/>
    <cellStyle name="Currency 2 7 3 2 4" xfId="8795" xr:uid="{4BA0C6A5-7902-42E4-8C76-C49717127AED}"/>
    <cellStyle name="Currency 2 7 3 2 4 2" xfId="24206" xr:uid="{1E9BD1C5-FE23-4D79-A6E7-AC34A543D8E0}"/>
    <cellStyle name="Currency 2 7 3 2 4 2 2" xfId="55030" xr:uid="{6C406DF2-023B-42E2-8CBF-3970B929299C}"/>
    <cellStyle name="Currency 2 7 3 2 4 3" xfId="39620" xr:uid="{298DC6BF-7695-4E55-98E4-1FD62729DCF3}"/>
    <cellStyle name="Currency 2 7 3 2 5" xfId="16397" xr:uid="{F88FCBF1-56F2-4031-996B-8C2ADCFCE3B8}"/>
    <cellStyle name="Currency 2 7 3 2 5 2" xfId="47221" xr:uid="{C6AF5293-6D85-44C8-B793-E165A47508B6}"/>
    <cellStyle name="Currency 2 7 3 2 6" xfId="31811" xr:uid="{37323926-F694-441D-BCD2-6CECC4AF0A68}"/>
    <cellStyle name="Currency 2 7 3 3" xfId="1617" xr:uid="{818B72EB-1862-4283-9929-663EE893F740}"/>
    <cellStyle name="Currency 2 7 3 3 2" xfId="3516" xr:uid="{2142B57B-69E6-4FC9-AA56-41747E44E284}"/>
    <cellStyle name="Currency 2 7 3 3 2 2" xfId="7319" xr:uid="{09C27150-1DD3-4B42-95FE-E4B9C413E51A}"/>
    <cellStyle name="Currency 2 7 3 3 2 2 2" xfId="15130" xr:uid="{0EA11328-4D23-4BA5-A9E0-589FF3450F0D}"/>
    <cellStyle name="Currency 2 7 3 3 2 2 2 2" xfId="30541" xr:uid="{5EEE6A7B-F51D-4E46-8A37-8628F1B11F61}"/>
    <cellStyle name="Currency 2 7 3 3 2 2 2 2 2" xfId="61365" xr:uid="{63A7CC2E-6CA4-4BE5-A6E1-C9FD6D7C06F6}"/>
    <cellStyle name="Currency 2 7 3 3 2 2 2 3" xfId="45955" xr:uid="{ECD04D2B-BCAA-4AA9-8A04-96F9C04DCDC7}"/>
    <cellStyle name="Currency 2 7 3 3 2 2 3" xfId="22732" xr:uid="{B6E85311-7721-414B-A19B-9327EA173FBA}"/>
    <cellStyle name="Currency 2 7 3 3 2 2 3 2" xfId="53556" xr:uid="{A90B59A8-202D-4094-A8E9-C02578676454}"/>
    <cellStyle name="Currency 2 7 3 3 2 2 4" xfId="38146" xr:uid="{FC094143-DB4E-4DFF-B71D-941C11BE70F9}"/>
    <cellStyle name="Currency 2 7 3 3 2 3" xfId="11327" xr:uid="{C81415D5-CFDC-4441-B427-B5ABCB2CE443}"/>
    <cellStyle name="Currency 2 7 3 3 2 3 2" xfId="26738" xr:uid="{55EBF947-828B-40D9-9024-3C15DCEA59C1}"/>
    <cellStyle name="Currency 2 7 3 3 2 3 2 2" xfId="57562" xr:uid="{1C05E53A-927C-43E5-9D06-B1C6AA0FE87D}"/>
    <cellStyle name="Currency 2 7 3 3 2 3 3" xfId="42152" xr:uid="{12A1B731-6AE8-4AEE-928F-5FAE93C12F57}"/>
    <cellStyle name="Currency 2 7 3 3 2 4" xfId="18929" xr:uid="{5654868A-9CC9-4500-86B9-A59271A3CD14}"/>
    <cellStyle name="Currency 2 7 3 3 2 4 2" xfId="49753" xr:uid="{BE5E377A-D9E1-45D3-AEE3-DC84C903BC53}"/>
    <cellStyle name="Currency 2 7 3 3 2 5" xfId="34343" xr:uid="{04C940FC-0F12-4E39-A4A9-27FA26131AC3}"/>
    <cellStyle name="Currency 2 7 3 3 3" xfId="5420" xr:uid="{2D0B024B-BF1B-448E-9AE0-357A36ED0ED2}"/>
    <cellStyle name="Currency 2 7 3 3 3 2" xfId="13231" xr:uid="{BF16259E-EB22-4893-A7A6-B4692546B564}"/>
    <cellStyle name="Currency 2 7 3 3 3 2 2" xfId="28642" xr:uid="{44101B6E-4631-4F1F-940F-5665D9BE0187}"/>
    <cellStyle name="Currency 2 7 3 3 3 2 2 2" xfId="59466" xr:uid="{5337A8A8-AF82-4E42-B517-9175C71DAB78}"/>
    <cellStyle name="Currency 2 7 3 3 3 2 3" xfId="44056" xr:uid="{8821496F-7C5C-45E1-925B-FB2C576BF522}"/>
    <cellStyle name="Currency 2 7 3 3 3 3" xfId="20833" xr:uid="{98B08320-47D7-4250-B313-67DE6A0943A0}"/>
    <cellStyle name="Currency 2 7 3 3 3 3 2" xfId="51657" xr:uid="{77E005A5-99CE-4968-8053-AA8750BDC5D7}"/>
    <cellStyle name="Currency 2 7 3 3 3 4" xfId="36247" xr:uid="{3232281A-CA3D-4D67-9F25-9F9285726419}"/>
    <cellStyle name="Currency 2 7 3 3 4" xfId="9428" xr:uid="{A065FAB9-9E9F-4D21-B1FC-319DECFF50A7}"/>
    <cellStyle name="Currency 2 7 3 3 4 2" xfId="24839" xr:uid="{4052DA02-DEE7-40C7-B827-9C5C018FCAC7}"/>
    <cellStyle name="Currency 2 7 3 3 4 2 2" xfId="55663" xr:uid="{6C340628-DE50-4386-BE13-28E4335EE12D}"/>
    <cellStyle name="Currency 2 7 3 3 4 3" xfId="40253" xr:uid="{67143970-D99E-4103-9B1C-71EDB2D07BF2}"/>
    <cellStyle name="Currency 2 7 3 3 5" xfId="17030" xr:uid="{79D6B80D-9F9A-4A51-9F86-52B97C22558F}"/>
    <cellStyle name="Currency 2 7 3 3 5 2" xfId="47854" xr:uid="{F9676037-CC2B-41B8-A062-23046E63CEC1}"/>
    <cellStyle name="Currency 2 7 3 3 6" xfId="32444" xr:uid="{710EAFE3-8881-45BA-9F2F-6D8EC0987108}"/>
    <cellStyle name="Currency 2 7 3 4" xfId="2250" xr:uid="{A2990178-2DAC-4061-8EF5-103CC3E2FCF4}"/>
    <cellStyle name="Currency 2 7 3 4 2" xfId="6053" xr:uid="{90E3A00C-A5B8-4F51-A10B-6523C7B310AD}"/>
    <cellStyle name="Currency 2 7 3 4 2 2" xfId="13864" xr:uid="{AD092583-1C54-4E66-A02F-73C3F2E064CE}"/>
    <cellStyle name="Currency 2 7 3 4 2 2 2" xfId="29275" xr:uid="{2E9CDB1B-F576-4BFB-9A49-6C28EB86AC9D}"/>
    <cellStyle name="Currency 2 7 3 4 2 2 2 2" xfId="60099" xr:uid="{068F7E62-3210-49E5-B00E-502DE2F1F74A}"/>
    <cellStyle name="Currency 2 7 3 4 2 2 3" xfId="44689" xr:uid="{366AD9A7-3991-4E5F-909E-E48D8B64F353}"/>
    <cellStyle name="Currency 2 7 3 4 2 3" xfId="21466" xr:uid="{7BFD42DF-A98E-4C23-A5C9-F90417B154A6}"/>
    <cellStyle name="Currency 2 7 3 4 2 3 2" xfId="52290" xr:uid="{DC53F325-7040-438F-9FB8-62F655BF83E1}"/>
    <cellStyle name="Currency 2 7 3 4 2 4" xfId="36880" xr:uid="{B8246874-6634-4D1E-95DE-D085E86D61C2}"/>
    <cellStyle name="Currency 2 7 3 4 3" xfId="10061" xr:uid="{0174EA6D-3A3A-40B9-B371-C97C02C92AF3}"/>
    <cellStyle name="Currency 2 7 3 4 3 2" xfId="25472" xr:uid="{4FD0133C-BDCA-48B1-803A-DF6DAEC14F89}"/>
    <cellStyle name="Currency 2 7 3 4 3 2 2" xfId="56296" xr:uid="{20F4A72A-EC82-4D31-A4D8-2ED3DDA0CC41}"/>
    <cellStyle name="Currency 2 7 3 4 3 3" xfId="40886" xr:uid="{C4CD7BEA-D266-4B45-8F15-A3DF80155E29}"/>
    <cellStyle name="Currency 2 7 3 4 4" xfId="17663" xr:uid="{AE6D8BD8-3F29-4A31-BF5D-2B9BB6889647}"/>
    <cellStyle name="Currency 2 7 3 4 4 2" xfId="48487" xr:uid="{A62F9AF8-CB20-4EE5-8101-254988D60881}"/>
    <cellStyle name="Currency 2 7 3 4 5" xfId="33077" xr:uid="{408DF15D-94F7-4A7F-8F8D-8AF36BF53D7F}"/>
    <cellStyle name="Currency 2 7 3 5" xfId="4154" xr:uid="{6CB7777F-C1B9-45E0-8B12-54D493F6EFF0}"/>
    <cellStyle name="Currency 2 7 3 5 2" xfId="11965" xr:uid="{CA672027-B7D1-41F2-8222-9F1D8CAE068E}"/>
    <cellStyle name="Currency 2 7 3 5 2 2" xfId="27376" xr:uid="{F65FE320-747F-404B-863C-075AC690B080}"/>
    <cellStyle name="Currency 2 7 3 5 2 2 2" xfId="58200" xr:uid="{4DC25408-26AA-4D48-A9EE-F10A088E4B2A}"/>
    <cellStyle name="Currency 2 7 3 5 2 3" xfId="42790" xr:uid="{05FCA478-8BD6-4E84-993D-12A9478638BD}"/>
    <cellStyle name="Currency 2 7 3 5 3" xfId="19567" xr:uid="{1D68ACDB-5E82-4E29-A169-5C5355E94087}"/>
    <cellStyle name="Currency 2 7 3 5 3 2" xfId="50391" xr:uid="{91942E54-5D35-4504-B740-9F5285230D70}"/>
    <cellStyle name="Currency 2 7 3 5 4" xfId="34981" xr:uid="{56B571BD-AD9C-4A8A-9DCE-743382EBF114}"/>
    <cellStyle name="Currency 2 7 3 6" xfId="8162" xr:uid="{4CA58210-FD20-4209-9594-BF746BD68873}"/>
    <cellStyle name="Currency 2 7 3 6 2" xfId="23573" xr:uid="{1BCBA265-E21D-463D-8830-AF9A9FC8D030}"/>
    <cellStyle name="Currency 2 7 3 6 2 2" xfId="54397" xr:uid="{B8A9FE2E-B2FC-4713-947D-59D317B5D461}"/>
    <cellStyle name="Currency 2 7 3 6 3" xfId="38987" xr:uid="{AE611B63-C5C9-4F92-8B2D-B2E6C0941CD5}"/>
    <cellStyle name="Currency 2 7 3 7" xfId="15764" xr:uid="{4732B6CB-50FC-4AFD-AB9F-C5D94D3BF306}"/>
    <cellStyle name="Currency 2 7 3 7 2" xfId="46588" xr:uid="{2D3B2277-E320-4D3E-9619-6DE42F908ED7}"/>
    <cellStyle name="Currency 2 7 3 8" xfId="31178" xr:uid="{704124F2-BFA6-42E6-915B-930CE19BEBA1}"/>
    <cellStyle name="Currency 2 7 4" xfId="771" xr:uid="{7BED3AA0-37DC-4168-B03F-E6B40F201006}"/>
    <cellStyle name="Currency 2 7 4 2" xfId="2670" xr:uid="{242075CB-8878-4DCC-BA0C-F8F2452EF228}"/>
    <cellStyle name="Currency 2 7 4 2 2" xfId="6473" xr:uid="{DBF91D69-9711-43B2-B58F-525CD7CB676F}"/>
    <cellStyle name="Currency 2 7 4 2 2 2" xfId="14284" xr:uid="{78343826-6705-4879-83A8-CA27943362DB}"/>
    <cellStyle name="Currency 2 7 4 2 2 2 2" xfId="29695" xr:uid="{3C3EDDAB-355F-4384-98D1-015B04D81A5B}"/>
    <cellStyle name="Currency 2 7 4 2 2 2 2 2" xfId="60519" xr:uid="{A8CACCDB-EA4A-483C-926E-02B1EFB80F46}"/>
    <cellStyle name="Currency 2 7 4 2 2 2 3" xfId="45109" xr:uid="{AEE64297-B8E5-4677-986C-5F728DAA71C2}"/>
    <cellStyle name="Currency 2 7 4 2 2 3" xfId="21886" xr:uid="{F3271F64-2383-4327-BAD1-FB83344D9233}"/>
    <cellStyle name="Currency 2 7 4 2 2 3 2" xfId="52710" xr:uid="{ED2B117A-BB18-4D04-8905-328AF7169FF1}"/>
    <cellStyle name="Currency 2 7 4 2 2 4" xfId="37300" xr:uid="{0860A7AD-285B-47CE-BDC6-7B0003FDC0CA}"/>
    <cellStyle name="Currency 2 7 4 2 3" xfId="10481" xr:uid="{F29E7DA8-9FEE-44B4-B993-7C9193C85B33}"/>
    <cellStyle name="Currency 2 7 4 2 3 2" xfId="25892" xr:uid="{AD72C673-2B2F-4073-A126-C5B042DBC0C5}"/>
    <cellStyle name="Currency 2 7 4 2 3 2 2" xfId="56716" xr:uid="{8ABB51FD-C01F-4EB1-B2AC-04FAF08FF911}"/>
    <cellStyle name="Currency 2 7 4 2 3 3" xfId="41306" xr:uid="{6A9F631B-2C61-4D0A-B078-8181D0164782}"/>
    <cellStyle name="Currency 2 7 4 2 4" xfId="18083" xr:uid="{FDA781BB-20EE-47E2-9341-7111BB69D57D}"/>
    <cellStyle name="Currency 2 7 4 2 4 2" xfId="48907" xr:uid="{F308918D-0940-4C79-BC04-19644F56CE79}"/>
    <cellStyle name="Currency 2 7 4 2 5" xfId="33497" xr:uid="{5CFD99EA-99F3-4472-A382-54504E2BD070}"/>
    <cellStyle name="Currency 2 7 4 3" xfId="4574" xr:uid="{7ECE4A97-F9B3-495E-B360-5E734956C5B7}"/>
    <cellStyle name="Currency 2 7 4 3 2" xfId="12385" xr:uid="{F66A99B9-17B1-407E-A7B9-C0959D35CAB0}"/>
    <cellStyle name="Currency 2 7 4 3 2 2" xfId="27796" xr:uid="{11BB6EFD-32C8-40FB-AFE3-4E97CCBDF4C5}"/>
    <cellStyle name="Currency 2 7 4 3 2 2 2" xfId="58620" xr:uid="{C5C71221-CBB1-4796-A5CE-F0962EC948E5}"/>
    <cellStyle name="Currency 2 7 4 3 2 3" xfId="43210" xr:uid="{8F34C755-D151-4F6B-9277-E27CF61FBAAF}"/>
    <cellStyle name="Currency 2 7 4 3 3" xfId="19987" xr:uid="{BFA56359-303A-45CA-8150-224A20BB461C}"/>
    <cellStyle name="Currency 2 7 4 3 3 2" xfId="50811" xr:uid="{D3BCAE4D-8428-42A1-B141-99EEC14F7F11}"/>
    <cellStyle name="Currency 2 7 4 3 4" xfId="35401" xr:uid="{D45D2C77-E1A9-412E-8A0C-0025C66BAD55}"/>
    <cellStyle name="Currency 2 7 4 4" xfId="8582" xr:uid="{F483372E-B7A7-411E-A282-C25857DA9248}"/>
    <cellStyle name="Currency 2 7 4 4 2" xfId="23993" xr:uid="{7DD62457-8097-4F9C-B287-293D4D672C49}"/>
    <cellStyle name="Currency 2 7 4 4 2 2" xfId="54817" xr:uid="{971171DE-84B6-47A5-93F6-82331A25C9B8}"/>
    <cellStyle name="Currency 2 7 4 4 3" xfId="39407" xr:uid="{CEF9B821-DF95-4488-91B8-3640815AF49A}"/>
    <cellStyle name="Currency 2 7 4 5" xfId="16184" xr:uid="{D38EA701-3F76-4772-8D2D-DC01B57AD9E5}"/>
    <cellStyle name="Currency 2 7 4 5 2" xfId="47008" xr:uid="{3042A5AC-65F9-4710-9B48-EDDFD149958F}"/>
    <cellStyle name="Currency 2 7 4 6" xfId="31598" xr:uid="{E4C70BDF-9C75-4BAB-BE46-2A402BAA818A}"/>
    <cellStyle name="Currency 2 7 5" xfId="1404" xr:uid="{EDE16785-4078-4E34-A1F8-01C0B83D4EBD}"/>
    <cellStyle name="Currency 2 7 5 2" xfId="3303" xr:uid="{F06CA617-3BE7-462F-A243-77AA13792CDC}"/>
    <cellStyle name="Currency 2 7 5 2 2" xfId="7106" xr:uid="{93F676BE-9B6B-435B-963A-3742A9813031}"/>
    <cellStyle name="Currency 2 7 5 2 2 2" xfId="14917" xr:uid="{E09227B4-D601-44E8-B467-0FD08B146CA4}"/>
    <cellStyle name="Currency 2 7 5 2 2 2 2" xfId="30328" xr:uid="{ACF4310F-B09E-44A6-956D-198333DBA250}"/>
    <cellStyle name="Currency 2 7 5 2 2 2 2 2" xfId="61152" xr:uid="{CEAAFDBC-A8A8-4C1E-8A23-CD19721739A9}"/>
    <cellStyle name="Currency 2 7 5 2 2 2 3" xfId="45742" xr:uid="{316B8640-D586-4F0E-AF3C-03409DC57A5D}"/>
    <cellStyle name="Currency 2 7 5 2 2 3" xfId="22519" xr:uid="{F13DB0E7-FD83-4478-AF0A-539BECEAA0C0}"/>
    <cellStyle name="Currency 2 7 5 2 2 3 2" xfId="53343" xr:uid="{7355529B-4F11-4CFC-8D27-FB2F566525B8}"/>
    <cellStyle name="Currency 2 7 5 2 2 4" xfId="37933" xr:uid="{F339BB97-D2F7-41DA-9909-F4046CDEF9F1}"/>
    <cellStyle name="Currency 2 7 5 2 3" xfId="11114" xr:uid="{4ABF5287-2000-4CB3-A560-D2CCE108BC8E}"/>
    <cellStyle name="Currency 2 7 5 2 3 2" xfId="26525" xr:uid="{8E2CCCCF-992B-4B9F-9A70-0E941270875F}"/>
    <cellStyle name="Currency 2 7 5 2 3 2 2" xfId="57349" xr:uid="{3D6813A9-5376-4C7E-A128-3394E0C90DC5}"/>
    <cellStyle name="Currency 2 7 5 2 3 3" xfId="41939" xr:uid="{0A2DD8B0-242A-4EE7-A212-AC6B6CBD82FC}"/>
    <cellStyle name="Currency 2 7 5 2 4" xfId="18716" xr:uid="{E279C728-90B0-4AA3-B47C-F0481EF2060E}"/>
    <cellStyle name="Currency 2 7 5 2 4 2" xfId="49540" xr:uid="{62CAB03B-9317-466A-9854-5063B88C2D49}"/>
    <cellStyle name="Currency 2 7 5 2 5" xfId="34130" xr:uid="{1DF3E374-CA85-4500-A420-EDE3866D752A}"/>
    <cellStyle name="Currency 2 7 5 3" xfId="5207" xr:uid="{70EF0A16-3B98-40BD-801B-06DFB1CD1DAD}"/>
    <cellStyle name="Currency 2 7 5 3 2" xfId="13018" xr:uid="{0AC7D0ED-6CCC-4D4B-8CC3-7AFDAC340AA8}"/>
    <cellStyle name="Currency 2 7 5 3 2 2" xfId="28429" xr:uid="{2E25A6D2-B023-4014-BC72-26B0B1DC78D5}"/>
    <cellStyle name="Currency 2 7 5 3 2 2 2" xfId="59253" xr:uid="{0C1FF8ED-C777-4762-A649-97EF99DFEC32}"/>
    <cellStyle name="Currency 2 7 5 3 2 3" xfId="43843" xr:uid="{0F281250-6E27-4BF6-A775-6A9751D0577D}"/>
    <cellStyle name="Currency 2 7 5 3 3" xfId="20620" xr:uid="{2374D2CC-3CBA-45F8-AF4B-50749980F211}"/>
    <cellStyle name="Currency 2 7 5 3 3 2" xfId="51444" xr:uid="{D9F5829A-57C5-40DA-8F7A-96FEDCE3470B}"/>
    <cellStyle name="Currency 2 7 5 3 4" xfId="36034" xr:uid="{EA7FE5AF-E468-43A6-B9FF-3427F7668CFC}"/>
    <cellStyle name="Currency 2 7 5 4" xfId="9215" xr:uid="{6A396388-035D-41AD-9C13-31152BF3BC33}"/>
    <cellStyle name="Currency 2 7 5 4 2" xfId="24626" xr:uid="{2CB866C1-F429-45C3-AB45-387D1404BF9D}"/>
    <cellStyle name="Currency 2 7 5 4 2 2" xfId="55450" xr:uid="{BEDE03CB-2B5C-48CA-A4B6-2D5842F5DE3E}"/>
    <cellStyle name="Currency 2 7 5 4 3" xfId="40040" xr:uid="{E5894D9A-1B5E-42E2-A792-4AB75D1D0859}"/>
    <cellStyle name="Currency 2 7 5 5" xfId="16817" xr:uid="{5177BA78-0B6C-4AD4-9D5F-CBBAF133B2E7}"/>
    <cellStyle name="Currency 2 7 5 5 2" xfId="47641" xr:uid="{AE191F90-2ED4-4528-A3F7-0FE4C3227E52}"/>
    <cellStyle name="Currency 2 7 5 6" xfId="32231" xr:uid="{32DCF2F8-D840-4B9A-88BB-E2F6BA627D23}"/>
    <cellStyle name="Currency 2 7 6" xfId="2037" xr:uid="{2BFE4A8C-0CA7-4C73-9999-03D69DD4A7C1}"/>
    <cellStyle name="Currency 2 7 6 2" xfId="5840" xr:uid="{877A8C5E-8F96-433B-861D-5208A937F8EA}"/>
    <cellStyle name="Currency 2 7 6 2 2" xfId="13651" xr:uid="{2B77EB5F-FB6B-4539-9AC0-9598A2E08DB2}"/>
    <cellStyle name="Currency 2 7 6 2 2 2" xfId="29062" xr:uid="{989AD44C-CD07-4442-840F-D9B9166E87B7}"/>
    <cellStyle name="Currency 2 7 6 2 2 2 2" xfId="59886" xr:uid="{D48D19F1-6744-4192-8824-FD84D18441B5}"/>
    <cellStyle name="Currency 2 7 6 2 2 3" xfId="44476" xr:uid="{B797CD46-CE87-446A-8653-6EC57F23B3B5}"/>
    <cellStyle name="Currency 2 7 6 2 3" xfId="21253" xr:uid="{BDC781BA-9A0D-4431-A0E0-01106FC4CD77}"/>
    <cellStyle name="Currency 2 7 6 2 3 2" xfId="52077" xr:uid="{8F4D192C-D815-4DA9-A836-AE6459C2E9FE}"/>
    <cellStyle name="Currency 2 7 6 2 4" xfId="36667" xr:uid="{896CAF9E-2D36-4B36-A329-9A4602340680}"/>
    <cellStyle name="Currency 2 7 6 3" xfId="9848" xr:uid="{39387EA0-2A04-4384-8D6C-7DF6331A60D3}"/>
    <cellStyle name="Currency 2 7 6 3 2" xfId="25259" xr:uid="{559FB395-6566-4493-ABAC-C9AABB765E54}"/>
    <cellStyle name="Currency 2 7 6 3 2 2" xfId="56083" xr:uid="{934B4A02-43C9-48F8-9B16-06033CC3EECD}"/>
    <cellStyle name="Currency 2 7 6 3 3" xfId="40673" xr:uid="{A2B437AF-F31E-4B7D-8108-5103D4ED2F13}"/>
    <cellStyle name="Currency 2 7 6 4" xfId="17450" xr:uid="{CE8F65EC-D351-4336-91EC-70A28283C00B}"/>
    <cellStyle name="Currency 2 7 6 4 2" xfId="48274" xr:uid="{B6AE6F50-0E4D-4A57-8719-81865A30761D}"/>
    <cellStyle name="Currency 2 7 6 5" xfId="32864" xr:uid="{98B16DF4-4228-42EF-BFDA-744EE3378E12}"/>
    <cellStyle name="Currency 2 7 7" xfId="3941" xr:uid="{66C187D1-F3D2-4FFA-AE5C-62AEAF477495}"/>
    <cellStyle name="Currency 2 7 7 2" xfId="11752" xr:uid="{208BBB0C-FBA5-4CE9-AFF3-622E1C1B2631}"/>
    <cellStyle name="Currency 2 7 7 2 2" xfId="27163" xr:uid="{2AD8B004-6D83-4FCA-8FF2-21C5CDE9756C}"/>
    <cellStyle name="Currency 2 7 7 2 2 2" xfId="57987" xr:uid="{389956EB-BFE2-4974-91A4-F06343B44A5D}"/>
    <cellStyle name="Currency 2 7 7 2 3" xfId="42577" xr:uid="{F198AB4C-05BF-4970-A14B-23A730C76311}"/>
    <cellStyle name="Currency 2 7 7 3" xfId="19354" xr:uid="{B518BB00-0467-44CD-A838-6FD4E11F2140}"/>
    <cellStyle name="Currency 2 7 7 3 2" xfId="50178" xr:uid="{4718D09E-AAF0-4358-90BF-0F655E2DAD41}"/>
    <cellStyle name="Currency 2 7 7 4" xfId="34768" xr:uid="{9051E07D-78EC-45BF-83D6-E4604E46997F}"/>
    <cellStyle name="Currency 2 7 8" xfId="7949" xr:uid="{F89C9B3C-A120-4941-ACCD-E288897A33BE}"/>
    <cellStyle name="Currency 2 7 8 2" xfId="23360" xr:uid="{6DD9F63A-4020-4B32-A559-06D436C899B5}"/>
    <cellStyle name="Currency 2 7 8 2 2" xfId="54184" xr:uid="{1720268B-F324-4A35-909C-D30D5B4A0AF1}"/>
    <cellStyle name="Currency 2 7 8 3" xfId="38774" xr:uid="{53757695-1FC1-4C51-8922-BD920D886CC5}"/>
    <cellStyle name="Currency 2 7 9" xfId="7740" xr:uid="{77693B01-7D29-4A1D-8136-A9DAFBFE2354}"/>
    <cellStyle name="Currency 2 7 9 2" xfId="23151" xr:uid="{12A045EF-5668-4579-B7AD-BA2F419AE769}"/>
    <cellStyle name="Currency 2 7 9 2 2" xfId="53975" xr:uid="{14E87EBB-5865-43F3-91FF-E072EAC947DD}"/>
    <cellStyle name="Currency 2 7 9 3" xfId="38565" xr:uid="{702F8D60-A668-4E9E-99EF-24D087FC0107}"/>
    <cellStyle name="Currency 2 8" xfId="297" xr:uid="{25B61FE3-5316-404D-AB8E-B084C5535608}"/>
    <cellStyle name="Currency 2 8 10" xfId="15711" xr:uid="{BEC8AAB8-E02E-4539-B1D8-D48842A16668}"/>
    <cellStyle name="Currency 2 8 10 2" xfId="46535" xr:uid="{748A0689-4B04-4F34-BD84-920C97C968FD}"/>
    <cellStyle name="Currency 2 8 11" xfId="31125" xr:uid="{190D06D6-A4AA-4DA7-B18A-9AD8D104AF45}"/>
    <cellStyle name="Currency 2 8 2" xfId="720" xr:uid="{4575DDA5-16E8-4BA1-A163-A21BC9C00B62}"/>
    <cellStyle name="Currency 2 8 2 2" xfId="1353" xr:uid="{B4F5351B-9A96-4520-8B34-FEDFEEA0F529}"/>
    <cellStyle name="Currency 2 8 2 2 2" xfId="3252" xr:uid="{1DCBD52E-C430-4C65-834B-598AB64CFECB}"/>
    <cellStyle name="Currency 2 8 2 2 2 2" xfId="7055" xr:uid="{9068B020-EE1B-4209-96E0-E161A3449B38}"/>
    <cellStyle name="Currency 2 8 2 2 2 2 2" xfId="14866" xr:uid="{D2D5F254-AAFA-4AAB-A369-D041B61F1097}"/>
    <cellStyle name="Currency 2 8 2 2 2 2 2 2" xfId="30277" xr:uid="{8B175108-B2E8-4306-8A75-284F10BDAF57}"/>
    <cellStyle name="Currency 2 8 2 2 2 2 2 2 2" xfId="61101" xr:uid="{E31C5FFB-194A-4C9E-889F-1FEC1FF932E4}"/>
    <cellStyle name="Currency 2 8 2 2 2 2 2 3" xfId="45691" xr:uid="{E5BC1C56-0C2E-4BEB-8D43-081994F7408D}"/>
    <cellStyle name="Currency 2 8 2 2 2 2 3" xfId="22468" xr:uid="{D79E0BCC-F8D0-46AF-B178-A808ECB7DA3D}"/>
    <cellStyle name="Currency 2 8 2 2 2 2 3 2" xfId="53292" xr:uid="{61FDD29A-425B-41F0-9532-3BC06D691DA3}"/>
    <cellStyle name="Currency 2 8 2 2 2 2 4" xfId="37882" xr:uid="{F64C0C07-BCCA-4161-A4CA-01C89EA4BBEE}"/>
    <cellStyle name="Currency 2 8 2 2 2 3" xfId="11063" xr:uid="{B1CF919C-EC09-49C1-92BD-ECADC3B9BF50}"/>
    <cellStyle name="Currency 2 8 2 2 2 3 2" xfId="26474" xr:uid="{ADD20F05-70EC-4559-BC41-DF16C70E0506}"/>
    <cellStyle name="Currency 2 8 2 2 2 3 2 2" xfId="57298" xr:uid="{CC12CD13-8D27-487E-ADE7-BC3ED1D0026A}"/>
    <cellStyle name="Currency 2 8 2 2 2 3 3" xfId="41888" xr:uid="{14D3215B-B4A1-4F4A-946C-56C985310747}"/>
    <cellStyle name="Currency 2 8 2 2 2 4" xfId="18665" xr:uid="{75B74C0B-559D-43B9-AA56-F2255BE92830}"/>
    <cellStyle name="Currency 2 8 2 2 2 4 2" xfId="49489" xr:uid="{EBE3BB58-8257-44D1-BF12-0D1C7880FE7A}"/>
    <cellStyle name="Currency 2 8 2 2 2 5" xfId="34079" xr:uid="{E9A71356-4F4B-4CCC-9551-4DC8C547BBB1}"/>
    <cellStyle name="Currency 2 8 2 2 3" xfId="5156" xr:uid="{D562DE84-04F7-494D-B899-0CB46F0496D7}"/>
    <cellStyle name="Currency 2 8 2 2 3 2" xfId="12967" xr:uid="{971BA234-5F77-46A1-ACBA-83371A6AAD5D}"/>
    <cellStyle name="Currency 2 8 2 2 3 2 2" xfId="28378" xr:uid="{92D1457F-ADD1-42F9-AFC1-5805F388F2CE}"/>
    <cellStyle name="Currency 2 8 2 2 3 2 2 2" xfId="59202" xr:uid="{0BE59C62-66AA-402B-B0AB-20739EB51B06}"/>
    <cellStyle name="Currency 2 8 2 2 3 2 3" xfId="43792" xr:uid="{B8EF145F-E793-403C-AA77-FFB76401DF5C}"/>
    <cellStyle name="Currency 2 8 2 2 3 3" xfId="20569" xr:uid="{09144674-383B-4E98-82CF-B1E77F7C4BF6}"/>
    <cellStyle name="Currency 2 8 2 2 3 3 2" xfId="51393" xr:uid="{9C4D786C-23F2-483F-B260-85EC310ABDEC}"/>
    <cellStyle name="Currency 2 8 2 2 3 4" xfId="35983" xr:uid="{B9F1DA3C-2DD7-4C9E-BE53-E0A4077208DF}"/>
    <cellStyle name="Currency 2 8 2 2 4" xfId="9164" xr:uid="{967F107D-A210-4AFC-AD3C-1ADD3FDA7B50}"/>
    <cellStyle name="Currency 2 8 2 2 4 2" xfId="24575" xr:uid="{37F860FB-AD9A-4142-94B3-3D32FF429735}"/>
    <cellStyle name="Currency 2 8 2 2 4 2 2" xfId="55399" xr:uid="{E7A63454-C8C8-4BC1-AF0B-438B4BD51976}"/>
    <cellStyle name="Currency 2 8 2 2 4 3" xfId="39989" xr:uid="{04DA86BB-A602-4CBB-AE86-FCBE2A79BEB4}"/>
    <cellStyle name="Currency 2 8 2 2 5" xfId="16766" xr:uid="{0F2A80B4-4424-4CF8-815D-B1FE16188D16}"/>
    <cellStyle name="Currency 2 8 2 2 5 2" xfId="47590" xr:uid="{B69EBEAD-E4B1-4F65-998D-0E3C4D5FD3F4}"/>
    <cellStyle name="Currency 2 8 2 2 6" xfId="32180" xr:uid="{DCEE1C3F-489F-4455-80D4-6CA7F75E09E0}"/>
    <cellStyle name="Currency 2 8 2 3" xfId="1986" xr:uid="{6F02E119-5253-45B7-AE9F-FBBC7FEF9BEA}"/>
    <cellStyle name="Currency 2 8 2 3 2" xfId="3885" xr:uid="{F1691A9E-5EE7-46D9-BFA7-7BCA37C561F9}"/>
    <cellStyle name="Currency 2 8 2 3 2 2" xfId="7688" xr:uid="{C4089A47-1045-4CA2-9501-70B85254A995}"/>
    <cellStyle name="Currency 2 8 2 3 2 2 2" xfId="15499" xr:uid="{0E2EB39E-7977-4A53-BE5D-7FE0F38FD3AC}"/>
    <cellStyle name="Currency 2 8 2 3 2 2 2 2" xfId="30910" xr:uid="{A40FFAD5-6382-4DE8-8FAC-469DA55A771E}"/>
    <cellStyle name="Currency 2 8 2 3 2 2 2 2 2" xfId="61734" xr:uid="{DCA63F88-71CF-4F93-9744-B748C90E2452}"/>
    <cellStyle name="Currency 2 8 2 3 2 2 2 3" xfId="46324" xr:uid="{EB70BE8C-3AC3-4866-BA76-D7B8754CD030}"/>
    <cellStyle name="Currency 2 8 2 3 2 2 3" xfId="23101" xr:uid="{4076C9A8-D37F-4777-92E1-7F59A46755AB}"/>
    <cellStyle name="Currency 2 8 2 3 2 2 3 2" xfId="53925" xr:uid="{AB58DE43-0788-4E1C-866D-4F92A8E11CD7}"/>
    <cellStyle name="Currency 2 8 2 3 2 2 4" xfId="38515" xr:uid="{7D21BF8A-55E0-4D87-BE24-772ADE25DF2F}"/>
    <cellStyle name="Currency 2 8 2 3 2 3" xfId="11696" xr:uid="{2E2036DD-E72A-4174-BFFF-86F7CCE019C6}"/>
    <cellStyle name="Currency 2 8 2 3 2 3 2" xfId="27107" xr:uid="{09BA0E6A-B7F3-45C0-8445-29E2FDB46949}"/>
    <cellStyle name="Currency 2 8 2 3 2 3 2 2" xfId="57931" xr:uid="{94DE5069-261F-484B-BA9B-D6DBA4F85AD3}"/>
    <cellStyle name="Currency 2 8 2 3 2 3 3" xfId="42521" xr:uid="{3E81F83D-223F-4041-B663-2EE7F2448E71}"/>
    <cellStyle name="Currency 2 8 2 3 2 4" xfId="19298" xr:uid="{70CB0149-36AA-4E09-BC2A-DD0D43E780C2}"/>
    <cellStyle name="Currency 2 8 2 3 2 4 2" xfId="50122" xr:uid="{7D4A9B7E-D7ED-404A-80E6-03409CC76892}"/>
    <cellStyle name="Currency 2 8 2 3 2 5" xfId="34712" xr:uid="{E14A955A-524C-40A9-B168-2DA7C0B09F96}"/>
    <cellStyle name="Currency 2 8 2 3 3" xfId="5789" xr:uid="{63E6C1CC-3D49-4E54-877A-E7BFA7C0F718}"/>
    <cellStyle name="Currency 2 8 2 3 3 2" xfId="13600" xr:uid="{AC0C9E92-84D3-4BCC-AB57-833E028D7C12}"/>
    <cellStyle name="Currency 2 8 2 3 3 2 2" xfId="29011" xr:uid="{9777B277-8E8D-42A8-8B21-BF9FECC3D831}"/>
    <cellStyle name="Currency 2 8 2 3 3 2 2 2" xfId="59835" xr:uid="{9352A91C-63C2-420F-85C8-68F730A6E163}"/>
    <cellStyle name="Currency 2 8 2 3 3 2 3" xfId="44425" xr:uid="{EABA0707-BA3B-430E-9771-C34C3885A457}"/>
    <cellStyle name="Currency 2 8 2 3 3 3" xfId="21202" xr:uid="{15EDEE02-6844-43AC-A48B-71351C3913D7}"/>
    <cellStyle name="Currency 2 8 2 3 3 3 2" xfId="52026" xr:uid="{4E20781F-CE54-45FA-93FB-0679602E15AF}"/>
    <cellStyle name="Currency 2 8 2 3 3 4" xfId="36616" xr:uid="{038EB2F8-B191-47B0-8E64-F0DD9CBF633F}"/>
    <cellStyle name="Currency 2 8 2 3 4" xfId="9797" xr:uid="{4BCE2747-C986-4269-AD4A-6A749679F73E}"/>
    <cellStyle name="Currency 2 8 2 3 4 2" xfId="25208" xr:uid="{287E9E9E-3063-415C-94B8-73B5CDEFB680}"/>
    <cellStyle name="Currency 2 8 2 3 4 2 2" xfId="56032" xr:uid="{B6FDC46E-27CF-4BAD-9AA4-E140800C7C7F}"/>
    <cellStyle name="Currency 2 8 2 3 4 3" xfId="40622" xr:uid="{D9CF9666-8431-476D-B85D-B67AA9BAC6CC}"/>
    <cellStyle name="Currency 2 8 2 3 5" xfId="17399" xr:uid="{42A1E053-FC3D-41B3-A0A0-4CCC8CFB69BE}"/>
    <cellStyle name="Currency 2 8 2 3 5 2" xfId="48223" xr:uid="{47F1C814-8063-42A9-A1EA-F6E3B19821D8}"/>
    <cellStyle name="Currency 2 8 2 3 6" xfId="32813" xr:uid="{C242C325-A9A1-418B-908C-48215FDA7325}"/>
    <cellStyle name="Currency 2 8 2 4" xfId="2619" xr:uid="{47777726-C6A8-4EE2-935C-B4782B622FB2}"/>
    <cellStyle name="Currency 2 8 2 4 2" xfId="6422" xr:uid="{68ED0F2E-B6CB-4B0D-A903-B540068B51D3}"/>
    <cellStyle name="Currency 2 8 2 4 2 2" xfId="14233" xr:uid="{28E7D630-CFFC-4D39-9B7C-EAC894FAC2C4}"/>
    <cellStyle name="Currency 2 8 2 4 2 2 2" xfId="29644" xr:uid="{4754365A-83C4-46BD-91A8-E3DEE1A11964}"/>
    <cellStyle name="Currency 2 8 2 4 2 2 2 2" xfId="60468" xr:uid="{3D8D9E19-BDEF-4965-859B-28E9325EBE55}"/>
    <cellStyle name="Currency 2 8 2 4 2 2 3" xfId="45058" xr:uid="{45C0FE7D-3C24-47F4-A264-1E86423BE2A8}"/>
    <cellStyle name="Currency 2 8 2 4 2 3" xfId="21835" xr:uid="{0B849275-7F9E-4DF7-A4C5-7C145A3C1097}"/>
    <cellStyle name="Currency 2 8 2 4 2 3 2" xfId="52659" xr:uid="{E2B6B0B5-99DC-449E-81A8-B1BE9677DEA2}"/>
    <cellStyle name="Currency 2 8 2 4 2 4" xfId="37249" xr:uid="{6FEC82A6-DD8B-48F6-9FB4-3CAA378D17AE}"/>
    <cellStyle name="Currency 2 8 2 4 3" xfId="10430" xr:uid="{45CB6CEA-02D7-490A-89A8-C3538273C97B}"/>
    <cellStyle name="Currency 2 8 2 4 3 2" xfId="25841" xr:uid="{B0E210C3-94BA-4328-A712-6C8EF2DAC4F9}"/>
    <cellStyle name="Currency 2 8 2 4 3 2 2" xfId="56665" xr:uid="{3E0E022E-53FD-42B9-9177-B0488F24F8AD}"/>
    <cellStyle name="Currency 2 8 2 4 3 3" xfId="41255" xr:uid="{4DD28574-148A-4909-8E79-1B78501D89F1}"/>
    <cellStyle name="Currency 2 8 2 4 4" xfId="18032" xr:uid="{F6031ABD-7E2B-4AB0-9EB1-2810786BAEFB}"/>
    <cellStyle name="Currency 2 8 2 4 4 2" xfId="48856" xr:uid="{68CCA8C7-1E1D-4B85-9FF8-054392E5C6E7}"/>
    <cellStyle name="Currency 2 8 2 4 5" xfId="33446" xr:uid="{4A77AA74-AF60-4D05-9E67-9E195C034B23}"/>
    <cellStyle name="Currency 2 8 2 5" xfId="4523" xr:uid="{592EC518-7FBB-4080-B7CD-A6BB68ACBD6E}"/>
    <cellStyle name="Currency 2 8 2 5 2" xfId="12334" xr:uid="{56BBDB45-A649-4AF9-929B-F0085CB2D2B3}"/>
    <cellStyle name="Currency 2 8 2 5 2 2" xfId="27745" xr:uid="{63E1A422-916F-4C31-8DCE-68440864B1B8}"/>
    <cellStyle name="Currency 2 8 2 5 2 2 2" xfId="58569" xr:uid="{BACD674A-80A9-4897-B525-54405047F728}"/>
    <cellStyle name="Currency 2 8 2 5 2 3" xfId="43159" xr:uid="{57818765-8B82-433B-A7AF-FFFFA995AC8B}"/>
    <cellStyle name="Currency 2 8 2 5 3" xfId="19936" xr:uid="{8B0232D6-6F8B-4076-85F9-A0CBEB04809B}"/>
    <cellStyle name="Currency 2 8 2 5 3 2" xfId="50760" xr:uid="{A090B6F0-FD33-4F7F-A485-561DD58D2CCB}"/>
    <cellStyle name="Currency 2 8 2 5 4" xfId="35350" xr:uid="{0D633E60-7527-4A5F-87F4-35E82C495DD0}"/>
    <cellStyle name="Currency 2 8 2 6" xfId="8531" xr:uid="{272A0A14-CFB6-414C-B4A6-D813447FF28F}"/>
    <cellStyle name="Currency 2 8 2 6 2" xfId="23942" xr:uid="{15E8DB65-721F-4DDD-BECD-48561D0F9014}"/>
    <cellStyle name="Currency 2 8 2 6 2 2" xfId="54766" xr:uid="{9DD60614-8AFE-4E9C-A78C-533AB1E0EAA6}"/>
    <cellStyle name="Currency 2 8 2 6 3" xfId="39356" xr:uid="{283261D3-D544-4286-AEC4-EE46DA19965B}"/>
    <cellStyle name="Currency 2 8 2 7" xfId="16133" xr:uid="{55CEA41F-05C9-4C20-8C1E-4AAE1F302DE0}"/>
    <cellStyle name="Currency 2 8 2 7 2" xfId="46957" xr:uid="{ACC13E9D-6297-44C3-84DA-0B2248B054F0}"/>
    <cellStyle name="Currency 2 8 2 8" xfId="31547" xr:uid="{38C58243-6019-4CE7-8B71-0FD71BA8AA43}"/>
    <cellStyle name="Currency 2 8 3" xfId="511" xr:uid="{D9A0B3F4-1FD8-47EA-A2A8-B6F075DF01D0}"/>
    <cellStyle name="Currency 2 8 3 2" xfId="1144" xr:uid="{628C7F22-6052-4D95-B633-A8B3DC278A17}"/>
    <cellStyle name="Currency 2 8 3 2 2" xfId="3043" xr:uid="{FE00D89A-1375-473D-B808-BEBADF8E96AD}"/>
    <cellStyle name="Currency 2 8 3 2 2 2" xfId="6846" xr:uid="{CEBF7DCE-1493-4344-A5D4-30BCF418E394}"/>
    <cellStyle name="Currency 2 8 3 2 2 2 2" xfId="14657" xr:uid="{F614FCB9-F083-47DD-AD17-B50357FCCF18}"/>
    <cellStyle name="Currency 2 8 3 2 2 2 2 2" xfId="30068" xr:uid="{BFA56E9D-2FE2-4AA5-8D43-D77CF95B003C}"/>
    <cellStyle name="Currency 2 8 3 2 2 2 2 2 2" xfId="60892" xr:uid="{99F4EF6D-1576-4927-895B-EEB8BCC4ACD6}"/>
    <cellStyle name="Currency 2 8 3 2 2 2 2 3" xfId="45482" xr:uid="{E2D07999-ED10-46BF-B3BF-41C999D4EFAF}"/>
    <cellStyle name="Currency 2 8 3 2 2 2 3" xfId="22259" xr:uid="{A13D8F99-54D7-4527-9C68-F96FEB73941D}"/>
    <cellStyle name="Currency 2 8 3 2 2 2 3 2" xfId="53083" xr:uid="{FAE76AAE-70AF-42B4-9DBD-1D5AE51FCAE4}"/>
    <cellStyle name="Currency 2 8 3 2 2 2 4" xfId="37673" xr:uid="{92003ECD-0232-433B-BFD7-6E6CEEB42F80}"/>
    <cellStyle name="Currency 2 8 3 2 2 3" xfId="10854" xr:uid="{5DDF0C55-7C93-4573-A92A-362A2E2D6D66}"/>
    <cellStyle name="Currency 2 8 3 2 2 3 2" xfId="26265" xr:uid="{8C5CA3B9-8916-4008-AFC8-06087AEC9291}"/>
    <cellStyle name="Currency 2 8 3 2 2 3 2 2" xfId="57089" xr:uid="{36EA7443-E72E-4F48-A306-375C6981250F}"/>
    <cellStyle name="Currency 2 8 3 2 2 3 3" xfId="41679" xr:uid="{E55DBFCF-95EB-4814-83A1-BBD6FCD43963}"/>
    <cellStyle name="Currency 2 8 3 2 2 4" xfId="18456" xr:uid="{71CDD985-C827-4989-8604-59CE88530D68}"/>
    <cellStyle name="Currency 2 8 3 2 2 4 2" xfId="49280" xr:uid="{04106CF7-BFDB-47D4-8ACC-7BAE1E1DF657}"/>
    <cellStyle name="Currency 2 8 3 2 2 5" xfId="33870" xr:uid="{7E0E05B6-F88B-4CFE-9020-D8C31C9B21E9}"/>
    <cellStyle name="Currency 2 8 3 2 3" xfId="4947" xr:uid="{638D1657-0064-4A08-9D94-B8D2A1764EA6}"/>
    <cellStyle name="Currency 2 8 3 2 3 2" xfId="12758" xr:uid="{72CD7408-284A-4373-A7F9-3BF792D4FFB2}"/>
    <cellStyle name="Currency 2 8 3 2 3 2 2" xfId="28169" xr:uid="{6C130E1B-BB0B-49BE-8AA7-362CE9E93FC9}"/>
    <cellStyle name="Currency 2 8 3 2 3 2 2 2" xfId="58993" xr:uid="{FA652277-48E8-4F66-B01C-E80E440FA31D}"/>
    <cellStyle name="Currency 2 8 3 2 3 2 3" xfId="43583" xr:uid="{152685D6-6D6A-44CD-B6AD-7A113667AF81}"/>
    <cellStyle name="Currency 2 8 3 2 3 3" xfId="20360" xr:uid="{614B6AC9-0B93-4586-A6F5-35CA4A588B61}"/>
    <cellStyle name="Currency 2 8 3 2 3 3 2" xfId="51184" xr:uid="{EFC79221-0A3F-4BEC-9B5A-C438B106DD16}"/>
    <cellStyle name="Currency 2 8 3 2 3 4" xfId="35774" xr:uid="{0E6B376D-5394-4F68-A558-07BBBC73DBFC}"/>
    <cellStyle name="Currency 2 8 3 2 4" xfId="8955" xr:uid="{F1DB00D9-E530-42D4-AE89-F5A5805E128E}"/>
    <cellStyle name="Currency 2 8 3 2 4 2" xfId="24366" xr:uid="{95C47735-45AC-45F8-AB13-EDE26C32E136}"/>
    <cellStyle name="Currency 2 8 3 2 4 2 2" xfId="55190" xr:uid="{F4308AFF-AD7E-45DA-8D24-9E7600252D6E}"/>
    <cellStyle name="Currency 2 8 3 2 4 3" xfId="39780" xr:uid="{C2E0F376-4FCB-4424-9E85-E5BB8A3EE6A8}"/>
    <cellStyle name="Currency 2 8 3 2 5" xfId="16557" xr:uid="{0F6E9185-9EC3-4BD9-9A39-6556E2B0D884}"/>
    <cellStyle name="Currency 2 8 3 2 5 2" xfId="47381" xr:uid="{43795627-7406-4DA9-B264-347B7346FC5F}"/>
    <cellStyle name="Currency 2 8 3 2 6" xfId="31971" xr:uid="{04626751-056C-4E55-BF80-127DF86C1B63}"/>
    <cellStyle name="Currency 2 8 3 3" xfId="1777" xr:uid="{1CE38B1A-33CF-4290-A820-44C9A2D28E61}"/>
    <cellStyle name="Currency 2 8 3 3 2" xfId="3676" xr:uid="{5F5D2870-F7AE-4F6E-87BC-5839E2435FED}"/>
    <cellStyle name="Currency 2 8 3 3 2 2" xfId="7479" xr:uid="{D0402391-0D64-451A-8034-4A106B8CDC6E}"/>
    <cellStyle name="Currency 2 8 3 3 2 2 2" xfId="15290" xr:uid="{0F6AA883-E530-41D1-BD98-722F76A0AC56}"/>
    <cellStyle name="Currency 2 8 3 3 2 2 2 2" xfId="30701" xr:uid="{9BA47980-925B-423B-B6DD-42E6CC4E1F07}"/>
    <cellStyle name="Currency 2 8 3 3 2 2 2 2 2" xfId="61525" xr:uid="{43036789-A5D2-47C4-AAA0-CFB5A97AE38F}"/>
    <cellStyle name="Currency 2 8 3 3 2 2 2 3" xfId="46115" xr:uid="{42BD87B4-FAF2-43EA-BA6D-8AA814726082}"/>
    <cellStyle name="Currency 2 8 3 3 2 2 3" xfId="22892" xr:uid="{7F6BD9A3-225C-4196-8267-C21E7F3279BE}"/>
    <cellStyle name="Currency 2 8 3 3 2 2 3 2" xfId="53716" xr:uid="{DA298729-3918-4B6B-B10F-F81480D034FC}"/>
    <cellStyle name="Currency 2 8 3 3 2 2 4" xfId="38306" xr:uid="{996DA3CD-47E9-47FD-9BCA-191D2B8A59F8}"/>
    <cellStyle name="Currency 2 8 3 3 2 3" xfId="11487" xr:uid="{C63322B9-B5A7-4153-BA65-A6720D655A49}"/>
    <cellStyle name="Currency 2 8 3 3 2 3 2" xfId="26898" xr:uid="{42957D91-9D70-43DA-9E1D-6FE5C5E4975D}"/>
    <cellStyle name="Currency 2 8 3 3 2 3 2 2" xfId="57722" xr:uid="{CF7D2F66-DE1F-4439-BF46-016C28C904D2}"/>
    <cellStyle name="Currency 2 8 3 3 2 3 3" xfId="42312" xr:uid="{DACB1B09-A6F2-4ECC-B0F3-8765DFD7787B}"/>
    <cellStyle name="Currency 2 8 3 3 2 4" xfId="19089" xr:uid="{C3D2E891-8350-448D-BE13-CE6720E83A6D}"/>
    <cellStyle name="Currency 2 8 3 3 2 4 2" xfId="49913" xr:uid="{4CA43BF8-BE1A-45FF-B03C-6E45B6D313A4}"/>
    <cellStyle name="Currency 2 8 3 3 2 5" xfId="34503" xr:uid="{5638A745-EFF4-40E8-B10A-535389195A15}"/>
    <cellStyle name="Currency 2 8 3 3 3" xfId="5580" xr:uid="{8DEB5DA4-2492-47A9-8F23-01DD57F94C1B}"/>
    <cellStyle name="Currency 2 8 3 3 3 2" xfId="13391" xr:uid="{91CA2546-7E60-4C03-A761-D3E05BF370DE}"/>
    <cellStyle name="Currency 2 8 3 3 3 2 2" xfId="28802" xr:uid="{7CF5DBE1-0742-4D24-907A-87F4FD7EDB53}"/>
    <cellStyle name="Currency 2 8 3 3 3 2 2 2" xfId="59626" xr:uid="{C642593F-8FDE-43E1-ADD5-24C51AD3943E}"/>
    <cellStyle name="Currency 2 8 3 3 3 2 3" xfId="44216" xr:uid="{0FD9473C-B25D-4CB9-8310-3D2DE65F2DEA}"/>
    <cellStyle name="Currency 2 8 3 3 3 3" xfId="20993" xr:uid="{DA228D8D-3217-421D-ADB6-EC0600D5A4E4}"/>
    <cellStyle name="Currency 2 8 3 3 3 3 2" xfId="51817" xr:uid="{A8A3ABD2-5711-492F-815D-C89B1A130BD0}"/>
    <cellStyle name="Currency 2 8 3 3 3 4" xfId="36407" xr:uid="{18C63167-CDB0-4906-B3F4-73B1842B7119}"/>
    <cellStyle name="Currency 2 8 3 3 4" xfId="9588" xr:uid="{47F09ED9-A983-4643-94D0-2BE3300B99F1}"/>
    <cellStyle name="Currency 2 8 3 3 4 2" xfId="24999" xr:uid="{BE68E6E8-328E-4C46-92CD-91D8C25C11D4}"/>
    <cellStyle name="Currency 2 8 3 3 4 2 2" xfId="55823" xr:uid="{45F1EC17-3EDE-4E31-B0C2-DD72C310CC03}"/>
    <cellStyle name="Currency 2 8 3 3 4 3" xfId="40413" xr:uid="{FEE2BBE1-FFA9-4E0D-AC5B-87F4C04544D2}"/>
    <cellStyle name="Currency 2 8 3 3 5" xfId="17190" xr:uid="{2A2A9E50-C11C-40B3-A703-CFDDA34DE9EF}"/>
    <cellStyle name="Currency 2 8 3 3 5 2" xfId="48014" xr:uid="{C572CC04-55FB-43B0-AE92-11DB1815CF74}"/>
    <cellStyle name="Currency 2 8 3 3 6" xfId="32604" xr:uid="{49D431DB-CDFC-4986-AA84-44FCDE96EB6B}"/>
    <cellStyle name="Currency 2 8 3 4" xfId="2410" xr:uid="{7759860D-20A6-4D44-86E2-5D4D32775069}"/>
    <cellStyle name="Currency 2 8 3 4 2" xfId="6213" xr:uid="{88037832-AF71-4414-8AD5-DDE863D020B2}"/>
    <cellStyle name="Currency 2 8 3 4 2 2" xfId="14024" xr:uid="{0883716E-E39F-4569-AA3E-F998E2659160}"/>
    <cellStyle name="Currency 2 8 3 4 2 2 2" xfId="29435" xr:uid="{00A50BC6-69C2-4B9F-A7F5-A4D5C8D8BAAD}"/>
    <cellStyle name="Currency 2 8 3 4 2 2 2 2" xfId="60259" xr:uid="{0E992A40-71AC-4DCB-9C7F-7DB1C0AA982B}"/>
    <cellStyle name="Currency 2 8 3 4 2 2 3" xfId="44849" xr:uid="{17AC960C-AB6E-4810-94EF-1C318D79282D}"/>
    <cellStyle name="Currency 2 8 3 4 2 3" xfId="21626" xr:uid="{0F33AAF3-A274-40DF-9966-17EA508195FB}"/>
    <cellStyle name="Currency 2 8 3 4 2 3 2" xfId="52450" xr:uid="{1113CF95-AE30-4F89-A2DE-A2552C62A57A}"/>
    <cellStyle name="Currency 2 8 3 4 2 4" xfId="37040" xr:uid="{D3DD6E5F-801D-4131-A9CE-24B559987235}"/>
    <cellStyle name="Currency 2 8 3 4 3" xfId="10221" xr:uid="{76003ABE-6D38-4A7D-88E2-A5348DD2AE22}"/>
    <cellStyle name="Currency 2 8 3 4 3 2" xfId="25632" xr:uid="{661629AA-EE93-4875-8F20-66088EAEFAE2}"/>
    <cellStyle name="Currency 2 8 3 4 3 2 2" xfId="56456" xr:uid="{79FB5AC3-D842-48A4-AE61-110EA9EE67F5}"/>
    <cellStyle name="Currency 2 8 3 4 3 3" xfId="41046" xr:uid="{8AAD662C-9AB8-4973-B5F0-AA1BF0B14CC7}"/>
    <cellStyle name="Currency 2 8 3 4 4" xfId="17823" xr:uid="{68F5F3EA-DCF9-4494-B7CB-5161596AE11A}"/>
    <cellStyle name="Currency 2 8 3 4 4 2" xfId="48647" xr:uid="{76C42721-4250-45A0-B9D4-CEB8AAC56259}"/>
    <cellStyle name="Currency 2 8 3 4 5" xfId="33237" xr:uid="{F7C3EE81-4772-425A-9DE3-6ED572DAE44D}"/>
    <cellStyle name="Currency 2 8 3 5" xfId="4314" xr:uid="{EABFE57F-FBEB-4274-B5EF-30A574634514}"/>
    <cellStyle name="Currency 2 8 3 5 2" xfId="12125" xr:uid="{28FDD92D-09D8-44C8-AC65-4C25A1AA8360}"/>
    <cellStyle name="Currency 2 8 3 5 2 2" xfId="27536" xr:uid="{4610B0B2-2D27-4AD2-968F-A2D3A28D3B53}"/>
    <cellStyle name="Currency 2 8 3 5 2 2 2" xfId="58360" xr:uid="{41898EB5-E43B-4384-96D7-84BC194E6B98}"/>
    <cellStyle name="Currency 2 8 3 5 2 3" xfId="42950" xr:uid="{5F3AE070-4828-49EE-A4C8-01EEE46F183A}"/>
    <cellStyle name="Currency 2 8 3 5 3" xfId="19727" xr:uid="{D952A93F-66C6-4096-8090-D43B21C633FA}"/>
    <cellStyle name="Currency 2 8 3 5 3 2" xfId="50551" xr:uid="{18494925-3660-44BD-A54E-D2015FA98A3A}"/>
    <cellStyle name="Currency 2 8 3 5 4" xfId="35141" xr:uid="{B8832208-B933-4201-839A-AF20C9432B03}"/>
    <cellStyle name="Currency 2 8 3 6" xfId="8322" xr:uid="{B613FA0E-565F-4716-AC7E-E3FA516F8179}"/>
    <cellStyle name="Currency 2 8 3 6 2" xfId="23733" xr:uid="{F2C14755-3DF7-40F2-8CFC-C414473F7A3F}"/>
    <cellStyle name="Currency 2 8 3 6 2 2" xfId="54557" xr:uid="{FEEB1A56-D723-49C4-ABAF-BA396DCEF6C2}"/>
    <cellStyle name="Currency 2 8 3 6 3" xfId="39147" xr:uid="{1A398162-82D9-4B1F-A1A4-B4FC0CF7F0C8}"/>
    <cellStyle name="Currency 2 8 3 7" xfId="15924" xr:uid="{69CC0E4E-B8C7-4E89-A6D3-E92ABAA9731C}"/>
    <cellStyle name="Currency 2 8 3 7 2" xfId="46748" xr:uid="{1E5AC5D5-F354-4EEA-9A12-A5CD62BB0416}"/>
    <cellStyle name="Currency 2 8 3 8" xfId="31338" xr:uid="{9F7F6658-2873-4538-965C-BCE5991608EC}"/>
    <cellStyle name="Currency 2 8 4" xfId="931" xr:uid="{F849A441-4C55-48BA-B4F5-FF687A38DCAB}"/>
    <cellStyle name="Currency 2 8 4 2" xfId="2830" xr:uid="{9EFA017F-3418-400A-B8C8-E5A663292A84}"/>
    <cellStyle name="Currency 2 8 4 2 2" xfId="6633" xr:uid="{85FCCBDD-711D-46FD-8AF9-776B7AB28495}"/>
    <cellStyle name="Currency 2 8 4 2 2 2" xfId="14444" xr:uid="{E8D16495-437D-4A21-9F93-557D89216936}"/>
    <cellStyle name="Currency 2 8 4 2 2 2 2" xfId="29855" xr:uid="{0760771F-2B11-462C-9486-B68065F156A5}"/>
    <cellStyle name="Currency 2 8 4 2 2 2 2 2" xfId="60679" xr:uid="{9AE71618-599D-4719-ACD6-39D041DFC5EA}"/>
    <cellStyle name="Currency 2 8 4 2 2 2 3" xfId="45269" xr:uid="{61C72C5E-8253-4FDB-857E-C056E4ADEAB3}"/>
    <cellStyle name="Currency 2 8 4 2 2 3" xfId="22046" xr:uid="{DFC2BE39-2EF7-4710-AC21-8EC1C500365F}"/>
    <cellStyle name="Currency 2 8 4 2 2 3 2" xfId="52870" xr:uid="{2C86D48E-72B4-4EDB-BC2C-680BDEE12B7C}"/>
    <cellStyle name="Currency 2 8 4 2 2 4" xfId="37460" xr:uid="{38FF901B-22B0-4665-879A-F556F21F83E2}"/>
    <cellStyle name="Currency 2 8 4 2 3" xfId="10641" xr:uid="{4DCA53FE-214A-47EC-B997-8A233E5F306A}"/>
    <cellStyle name="Currency 2 8 4 2 3 2" xfId="26052" xr:uid="{E3740204-6686-46A1-B15E-875F1ED692B1}"/>
    <cellStyle name="Currency 2 8 4 2 3 2 2" xfId="56876" xr:uid="{DC0FBE12-DA68-4B8F-960A-5FF3679526DE}"/>
    <cellStyle name="Currency 2 8 4 2 3 3" xfId="41466" xr:uid="{6A47A8B8-116F-4BBF-91FF-A1F025E14F0B}"/>
    <cellStyle name="Currency 2 8 4 2 4" xfId="18243" xr:uid="{1D02BEF9-BDA6-4BAE-AD7A-32EE7E4FF078}"/>
    <cellStyle name="Currency 2 8 4 2 4 2" xfId="49067" xr:uid="{0E5A9CA8-FC8B-40AA-B51D-B75EE5773FA9}"/>
    <cellStyle name="Currency 2 8 4 2 5" xfId="33657" xr:uid="{15FEA592-6137-489B-B3CA-297997F24EEA}"/>
    <cellStyle name="Currency 2 8 4 3" xfId="4734" xr:uid="{0659EDC1-FEA7-4AE9-B386-2A0E093AF880}"/>
    <cellStyle name="Currency 2 8 4 3 2" xfId="12545" xr:uid="{EF27A27C-42DC-4AA4-B137-91BC71A26793}"/>
    <cellStyle name="Currency 2 8 4 3 2 2" xfId="27956" xr:uid="{9BFB897D-21D4-44F7-AF95-C35EA736936A}"/>
    <cellStyle name="Currency 2 8 4 3 2 2 2" xfId="58780" xr:uid="{CEAC14D8-6E78-4E5D-9BDC-06079DE52E2D}"/>
    <cellStyle name="Currency 2 8 4 3 2 3" xfId="43370" xr:uid="{83E145ED-599C-405A-A783-8D50831261A7}"/>
    <cellStyle name="Currency 2 8 4 3 3" xfId="20147" xr:uid="{8FDC43A9-8AD3-4E57-A6E2-A52DCA8E0FF9}"/>
    <cellStyle name="Currency 2 8 4 3 3 2" xfId="50971" xr:uid="{65F491B2-58BD-4DD7-9941-A1BA8BD6D65E}"/>
    <cellStyle name="Currency 2 8 4 3 4" xfId="35561" xr:uid="{BBFC482D-A9DB-42A2-9A2D-B55585B1BA72}"/>
    <cellStyle name="Currency 2 8 4 4" xfId="8742" xr:uid="{3E792A51-EA08-440F-BE98-D2BA26B21A61}"/>
    <cellStyle name="Currency 2 8 4 4 2" xfId="24153" xr:uid="{9A7CB73F-E0E4-46C9-881A-234365C4395F}"/>
    <cellStyle name="Currency 2 8 4 4 2 2" xfId="54977" xr:uid="{BD0AFFD3-B7BD-4226-89FB-D1FACA3BEA83}"/>
    <cellStyle name="Currency 2 8 4 4 3" xfId="39567" xr:uid="{245A2A02-60C7-4070-A402-31BC3DC51CDE}"/>
    <cellStyle name="Currency 2 8 4 5" xfId="16344" xr:uid="{81931A47-ADCA-4DC6-B744-F54134E63245}"/>
    <cellStyle name="Currency 2 8 4 5 2" xfId="47168" xr:uid="{03AE1608-F4F6-4653-992B-0105EB7FB588}"/>
    <cellStyle name="Currency 2 8 4 6" xfId="31758" xr:uid="{79EEAD0D-7476-4BBC-B978-AD3946C421D1}"/>
    <cellStyle name="Currency 2 8 5" xfId="1564" xr:uid="{45C838EC-549A-493D-BF8F-D45A2F91C672}"/>
    <cellStyle name="Currency 2 8 5 2" xfId="3463" xr:uid="{6A94F776-C054-4326-8F50-1FBA8739C8A0}"/>
    <cellStyle name="Currency 2 8 5 2 2" xfId="7266" xr:uid="{50867F9E-69F8-46C9-9EB8-D09EA8AA21BF}"/>
    <cellStyle name="Currency 2 8 5 2 2 2" xfId="15077" xr:uid="{0A4CD198-9254-4175-83CB-936298A957C6}"/>
    <cellStyle name="Currency 2 8 5 2 2 2 2" xfId="30488" xr:uid="{71301A1B-89D2-4DD1-83D2-40ADABF85232}"/>
    <cellStyle name="Currency 2 8 5 2 2 2 2 2" xfId="61312" xr:uid="{B60695EC-8D82-4EB1-B3BA-8596D9FA11A1}"/>
    <cellStyle name="Currency 2 8 5 2 2 2 3" xfId="45902" xr:uid="{0D7C8817-9529-4AF8-86C5-5AEE0D4D0E16}"/>
    <cellStyle name="Currency 2 8 5 2 2 3" xfId="22679" xr:uid="{986C6AFF-BDC0-4DD8-82B3-259CC55C46D4}"/>
    <cellStyle name="Currency 2 8 5 2 2 3 2" xfId="53503" xr:uid="{E2A64BFB-597A-444F-A1AC-3BBC7CF55930}"/>
    <cellStyle name="Currency 2 8 5 2 2 4" xfId="38093" xr:uid="{DF2ABB6C-367E-4616-916B-D99CF36CA699}"/>
    <cellStyle name="Currency 2 8 5 2 3" xfId="11274" xr:uid="{CF789344-F4C1-4BB0-A5FF-F554BBDE5328}"/>
    <cellStyle name="Currency 2 8 5 2 3 2" xfId="26685" xr:uid="{211EAE98-8676-420A-A2E6-2783DA66F8A8}"/>
    <cellStyle name="Currency 2 8 5 2 3 2 2" xfId="57509" xr:uid="{B7F1654C-3ED8-4382-8F21-76D61F606E8B}"/>
    <cellStyle name="Currency 2 8 5 2 3 3" xfId="42099" xr:uid="{A12B065D-6670-43AB-BADB-9D9FE4A778B9}"/>
    <cellStyle name="Currency 2 8 5 2 4" xfId="18876" xr:uid="{9249C542-B54E-4C46-83AC-81CB906FBD5D}"/>
    <cellStyle name="Currency 2 8 5 2 4 2" xfId="49700" xr:uid="{15DE8A42-20CB-4E73-A65E-E267D42007C0}"/>
    <cellStyle name="Currency 2 8 5 2 5" xfId="34290" xr:uid="{8A57CAE9-3F77-49D0-B56F-9B7D848DE915}"/>
    <cellStyle name="Currency 2 8 5 3" xfId="5367" xr:uid="{4BC7ED97-A775-489A-923F-4174583E94A0}"/>
    <cellStyle name="Currency 2 8 5 3 2" xfId="13178" xr:uid="{3EE35C89-25CF-4A02-BFBB-85CEC2C5FBFD}"/>
    <cellStyle name="Currency 2 8 5 3 2 2" xfId="28589" xr:uid="{083C43E6-296D-45D8-8F2D-F6B60F916BA8}"/>
    <cellStyle name="Currency 2 8 5 3 2 2 2" xfId="59413" xr:uid="{A2718E06-A3A8-4732-84B4-3AF011492D01}"/>
    <cellStyle name="Currency 2 8 5 3 2 3" xfId="44003" xr:uid="{B55E0F8F-C188-4CB7-A10B-D48123F4C6E2}"/>
    <cellStyle name="Currency 2 8 5 3 3" xfId="20780" xr:uid="{105ECE86-5288-4242-8D15-682FF754D6B8}"/>
    <cellStyle name="Currency 2 8 5 3 3 2" xfId="51604" xr:uid="{47605E73-411F-411A-ABDA-DA77673E0960}"/>
    <cellStyle name="Currency 2 8 5 3 4" xfId="36194" xr:uid="{F8A7D385-A476-47D9-9ED4-D9A4F77334DF}"/>
    <cellStyle name="Currency 2 8 5 4" xfId="9375" xr:uid="{387911E8-55F3-4379-8A80-3C41F51AF60F}"/>
    <cellStyle name="Currency 2 8 5 4 2" xfId="24786" xr:uid="{6BD2BB51-36CF-4760-A376-65A7EC368E33}"/>
    <cellStyle name="Currency 2 8 5 4 2 2" xfId="55610" xr:uid="{9FB70EF0-EAAB-4448-9DAA-17926916CB36}"/>
    <cellStyle name="Currency 2 8 5 4 3" xfId="40200" xr:uid="{3D552A88-32F8-4160-B973-FD520A412833}"/>
    <cellStyle name="Currency 2 8 5 5" xfId="16977" xr:uid="{C99B65A3-89AE-4A4A-855E-261747B333BB}"/>
    <cellStyle name="Currency 2 8 5 5 2" xfId="47801" xr:uid="{D0D867DA-029A-410C-9E04-F7586B2495D2}"/>
    <cellStyle name="Currency 2 8 5 6" xfId="32391" xr:uid="{141DA1CB-DA6C-4EFE-B2A5-F14E48433CC8}"/>
    <cellStyle name="Currency 2 8 6" xfId="2197" xr:uid="{F98E1D72-3EF4-4030-AAAA-89E7B47C2CF7}"/>
    <cellStyle name="Currency 2 8 6 2" xfId="6000" xr:uid="{837C014D-BAEB-4869-9781-E6E893F45639}"/>
    <cellStyle name="Currency 2 8 6 2 2" xfId="13811" xr:uid="{066B84AE-AFB9-4BC2-BCCA-25E5BD561DAE}"/>
    <cellStyle name="Currency 2 8 6 2 2 2" xfId="29222" xr:uid="{D2A39164-7A84-461C-8A9F-47EE9FE038A2}"/>
    <cellStyle name="Currency 2 8 6 2 2 2 2" xfId="60046" xr:uid="{96CED4C8-AA38-4F65-9954-3D270B58B81D}"/>
    <cellStyle name="Currency 2 8 6 2 2 3" xfId="44636" xr:uid="{6D8147C8-5E0A-4670-A0D1-B98AB53BC6BD}"/>
    <cellStyle name="Currency 2 8 6 2 3" xfId="21413" xr:uid="{5F2DD59A-C3BD-4F5D-AC13-9F1E7412D352}"/>
    <cellStyle name="Currency 2 8 6 2 3 2" xfId="52237" xr:uid="{6E775984-AD77-4301-94BB-F0B64CADE3B8}"/>
    <cellStyle name="Currency 2 8 6 2 4" xfId="36827" xr:uid="{977D6EA6-4453-4CF2-8C9F-6DF170154C58}"/>
    <cellStyle name="Currency 2 8 6 3" xfId="10008" xr:uid="{00A22B09-4169-4D9E-8B30-3808AED8E0CC}"/>
    <cellStyle name="Currency 2 8 6 3 2" xfId="25419" xr:uid="{3E026B0E-6914-40C8-BEEA-A916F140302F}"/>
    <cellStyle name="Currency 2 8 6 3 2 2" xfId="56243" xr:uid="{2C871AFA-55D1-4A9B-BEF1-697C4C297E26}"/>
    <cellStyle name="Currency 2 8 6 3 3" xfId="40833" xr:uid="{E563151C-3559-44F2-809B-C43B979EB769}"/>
    <cellStyle name="Currency 2 8 6 4" xfId="17610" xr:uid="{91F6537A-F5A2-4517-9474-2E9DC1E19FE3}"/>
    <cellStyle name="Currency 2 8 6 4 2" xfId="48434" xr:uid="{E5226818-0354-4FB9-AF80-8295796F1861}"/>
    <cellStyle name="Currency 2 8 6 5" xfId="33024" xr:uid="{0B79D8CB-6B2C-4839-AD55-4E5F3489ABDA}"/>
    <cellStyle name="Currency 2 8 7" xfId="4101" xr:uid="{6E03558D-3FC3-428B-84DB-6C6626508D3C}"/>
    <cellStyle name="Currency 2 8 7 2" xfId="11912" xr:uid="{D07F8583-8A30-4123-860F-3F6838A381D0}"/>
    <cellStyle name="Currency 2 8 7 2 2" xfId="27323" xr:uid="{5D70CD7F-06DF-4978-8750-86808618C4D1}"/>
    <cellStyle name="Currency 2 8 7 2 2 2" xfId="58147" xr:uid="{FE298704-D0E8-4CA8-A539-E34791F91913}"/>
    <cellStyle name="Currency 2 8 7 2 3" xfId="42737" xr:uid="{F0E289AF-7C0D-4267-8F98-83BF69DB80E9}"/>
    <cellStyle name="Currency 2 8 7 3" xfId="19514" xr:uid="{80CF22A4-F3CA-4726-B967-3DC20009C26B}"/>
    <cellStyle name="Currency 2 8 7 3 2" xfId="50338" xr:uid="{D69C8FA7-4FC0-4CF4-A9C4-803E8FD9D5E3}"/>
    <cellStyle name="Currency 2 8 7 4" xfId="34928" xr:uid="{3CD2DD84-1C1F-430C-B055-B939E2CAB9DB}"/>
    <cellStyle name="Currency 2 8 8" xfId="8109" xr:uid="{885B11A4-F66D-4688-900B-429E11FC5B37}"/>
    <cellStyle name="Currency 2 8 8 2" xfId="23520" xr:uid="{BB564402-B3D5-456A-817D-F2DA386A315B}"/>
    <cellStyle name="Currency 2 8 8 2 2" xfId="54344" xr:uid="{A5ACEAD3-B1E8-4CC6-A8C0-FCDA228F3149}"/>
    <cellStyle name="Currency 2 8 8 3" xfId="38934" xr:uid="{157099E7-E16C-492E-9193-8C1783BA73BC}"/>
    <cellStyle name="Currency 2 8 9" xfId="7900" xr:uid="{285AD25C-C199-483F-A852-FAFFD338B9E9}"/>
    <cellStyle name="Currency 2 8 9 2" xfId="23311" xr:uid="{065F7BE6-946E-4C15-8EE5-89CCFE6C09E9}"/>
    <cellStyle name="Currency 2 8 9 2 2" xfId="54135" xr:uid="{049C334E-AA58-43F2-9858-E26F61D042EE}"/>
    <cellStyle name="Currency 2 8 9 3" xfId="38725" xr:uid="{00B51CDA-27A9-4ECF-98F0-AF94B391AD8C}"/>
    <cellStyle name="Currency 2 9" xfId="515" xr:uid="{C4ABBCE3-CFAF-473D-A109-44FC47871D41}"/>
    <cellStyle name="Currency 2 9 2" xfId="1148" xr:uid="{6BFA7CCF-1B29-4D80-9467-FFAC1081529D}"/>
    <cellStyle name="Currency 2 9 2 2" xfId="3047" xr:uid="{0E41D4D8-2D72-4A9A-89B3-71CB9960F0FD}"/>
    <cellStyle name="Currency 2 9 2 2 2" xfId="6850" xr:uid="{9F40CAA2-ED9A-45A9-8789-FC09F8EA1A5C}"/>
    <cellStyle name="Currency 2 9 2 2 2 2" xfId="14661" xr:uid="{477A9DD1-A0D9-47D0-86F4-4E6E15911207}"/>
    <cellStyle name="Currency 2 9 2 2 2 2 2" xfId="30072" xr:uid="{2679844D-1AF7-4EBF-9149-EE0750728B7E}"/>
    <cellStyle name="Currency 2 9 2 2 2 2 2 2" xfId="60896" xr:uid="{125C0EC4-F265-4903-B5B8-784F96FF20A4}"/>
    <cellStyle name="Currency 2 9 2 2 2 2 3" xfId="45486" xr:uid="{34621668-C590-4931-88C3-5DCBC64060EE}"/>
    <cellStyle name="Currency 2 9 2 2 2 3" xfId="22263" xr:uid="{BE1E613D-7551-4DBE-BD29-3AA95F68A8FF}"/>
    <cellStyle name="Currency 2 9 2 2 2 3 2" xfId="53087" xr:uid="{05DE0D3C-5B69-43FE-BCA1-93676F027C03}"/>
    <cellStyle name="Currency 2 9 2 2 2 4" xfId="37677" xr:uid="{CDFF0DD1-F959-49DE-A2F8-9366B4E3F281}"/>
    <cellStyle name="Currency 2 9 2 2 3" xfId="10858" xr:uid="{75170EC5-5D63-4D3F-A39F-510FE2A81973}"/>
    <cellStyle name="Currency 2 9 2 2 3 2" xfId="26269" xr:uid="{76E0CEDC-0145-45FE-873F-41159E8B4626}"/>
    <cellStyle name="Currency 2 9 2 2 3 2 2" xfId="57093" xr:uid="{5C1C8669-A35B-499A-BC3B-DE284F75D356}"/>
    <cellStyle name="Currency 2 9 2 2 3 3" xfId="41683" xr:uid="{A181045F-39EE-41CF-ADF1-96DFE8044066}"/>
    <cellStyle name="Currency 2 9 2 2 4" xfId="18460" xr:uid="{A292EED3-832E-448A-AD40-1C0B18DA347E}"/>
    <cellStyle name="Currency 2 9 2 2 4 2" xfId="49284" xr:uid="{C1CA319A-1D0B-4BED-A60B-43E3D1C37778}"/>
    <cellStyle name="Currency 2 9 2 2 5" xfId="33874" xr:uid="{96A02A99-0213-4200-B092-B7B4B0019B88}"/>
    <cellStyle name="Currency 2 9 2 3" xfId="4951" xr:uid="{A7F02984-D22B-44AA-9422-EE954FECACB6}"/>
    <cellStyle name="Currency 2 9 2 3 2" xfId="12762" xr:uid="{E59DD3C3-108D-4E6F-815D-697A34F37C0A}"/>
    <cellStyle name="Currency 2 9 2 3 2 2" xfId="28173" xr:uid="{57E84A48-1D06-42F1-8E4A-4E68C8EFF966}"/>
    <cellStyle name="Currency 2 9 2 3 2 2 2" xfId="58997" xr:uid="{5E25D2C4-9A8A-4C08-8152-B0207F33EE8E}"/>
    <cellStyle name="Currency 2 9 2 3 2 3" xfId="43587" xr:uid="{16430F7B-115F-48DC-80C5-AD75703E506B}"/>
    <cellStyle name="Currency 2 9 2 3 3" xfId="20364" xr:uid="{A963220F-9D1E-4CFE-97D1-988E4827B857}"/>
    <cellStyle name="Currency 2 9 2 3 3 2" xfId="51188" xr:uid="{F0BFD534-2EF3-48EB-9B98-01604BB81586}"/>
    <cellStyle name="Currency 2 9 2 3 4" xfId="35778" xr:uid="{07CCA565-F960-44DF-A033-76799DA93CD8}"/>
    <cellStyle name="Currency 2 9 2 4" xfId="8959" xr:uid="{832E4E4F-2CA2-4DDC-B2C1-811395547AF1}"/>
    <cellStyle name="Currency 2 9 2 4 2" xfId="24370" xr:uid="{5480F6E5-E05B-480F-8908-81A45B5F6150}"/>
    <cellStyle name="Currency 2 9 2 4 2 2" xfId="55194" xr:uid="{482F094C-5F7D-4BDE-B24E-5065AC950D93}"/>
    <cellStyle name="Currency 2 9 2 4 3" xfId="39784" xr:uid="{F03BCEBD-DAF3-4E9F-A4A2-21BF91A6ED3D}"/>
    <cellStyle name="Currency 2 9 2 5" xfId="16561" xr:uid="{32A2E915-2DFD-485B-8721-FAD5B32EB824}"/>
    <cellStyle name="Currency 2 9 2 5 2" xfId="47385" xr:uid="{0DE6E5F5-054F-40A0-AE2F-31C4498037BC}"/>
    <cellStyle name="Currency 2 9 2 6" xfId="31975" xr:uid="{8A019C26-3235-4560-B72E-FBABBE997CE4}"/>
    <cellStyle name="Currency 2 9 3" xfId="1781" xr:uid="{A90334BA-B6D7-405E-8C61-F9B026414567}"/>
    <cellStyle name="Currency 2 9 3 2" xfId="3680" xr:uid="{1DBFF382-1097-4420-A4DD-A5205E838A54}"/>
    <cellStyle name="Currency 2 9 3 2 2" xfId="7483" xr:uid="{2507F85D-6381-40A0-9C24-BA0909593340}"/>
    <cellStyle name="Currency 2 9 3 2 2 2" xfId="15294" xr:uid="{0DF88D34-CF22-4CBB-9E97-49F8FE0D8ADC}"/>
    <cellStyle name="Currency 2 9 3 2 2 2 2" xfId="30705" xr:uid="{D5B2958F-5CA2-4ABD-92E3-AEA8B1A8E1EC}"/>
    <cellStyle name="Currency 2 9 3 2 2 2 2 2" xfId="61529" xr:uid="{5038BA36-8201-4E26-9E0E-EF5EC60651ED}"/>
    <cellStyle name="Currency 2 9 3 2 2 2 3" xfId="46119" xr:uid="{26BAB41B-32BF-4A8D-A1C8-761550EFDEA5}"/>
    <cellStyle name="Currency 2 9 3 2 2 3" xfId="22896" xr:uid="{FA612F0C-80F9-4CA4-928B-7A2D87ADFA1A}"/>
    <cellStyle name="Currency 2 9 3 2 2 3 2" xfId="53720" xr:uid="{C62E3FFE-AB71-4BCA-ADE8-18D2D05003DA}"/>
    <cellStyle name="Currency 2 9 3 2 2 4" xfId="38310" xr:uid="{070F6460-282F-4E75-8565-327D4E848456}"/>
    <cellStyle name="Currency 2 9 3 2 3" xfId="11491" xr:uid="{CE6A0E28-F5AA-4B6F-A523-681EDE2FD9CC}"/>
    <cellStyle name="Currency 2 9 3 2 3 2" xfId="26902" xr:uid="{32ED18B3-3181-40E5-B6D6-1899AE1C5972}"/>
    <cellStyle name="Currency 2 9 3 2 3 2 2" xfId="57726" xr:uid="{367177A9-060E-47BE-9BEE-E29556234D21}"/>
    <cellStyle name="Currency 2 9 3 2 3 3" xfId="42316" xr:uid="{52F9F06A-2A36-466B-B30B-1703C0296B74}"/>
    <cellStyle name="Currency 2 9 3 2 4" xfId="19093" xr:uid="{8205AE3F-DB3D-4BEB-BBA3-45F26AC1F176}"/>
    <cellStyle name="Currency 2 9 3 2 4 2" xfId="49917" xr:uid="{74E16CEE-F591-4B4A-B950-5617501B9584}"/>
    <cellStyle name="Currency 2 9 3 2 5" xfId="34507" xr:uid="{C25928D7-8299-474C-8679-8A5324221BAB}"/>
    <cellStyle name="Currency 2 9 3 3" xfId="5584" xr:uid="{A55E997E-B650-4914-BCC7-FF657544E389}"/>
    <cellStyle name="Currency 2 9 3 3 2" xfId="13395" xr:uid="{8281EFC5-E42C-4B89-A43D-4A5F170AACA5}"/>
    <cellStyle name="Currency 2 9 3 3 2 2" xfId="28806" xr:uid="{580F73EE-FFAB-46B5-A5B6-91AB90D366B4}"/>
    <cellStyle name="Currency 2 9 3 3 2 2 2" xfId="59630" xr:uid="{6AD28D0B-90FF-4BE8-B674-D23CB3A3B353}"/>
    <cellStyle name="Currency 2 9 3 3 2 3" xfId="44220" xr:uid="{136FF550-40D6-4F4A-B5B9-6CA1B84609CE}"/>
    <cellStyle name="Currency 2 9 3 3 3" xfId="20997" xr:uid="{8989C2CA-6331-4CFD-8F8A-04336B20C299}"/>
    <cellStyle name="Currency 2 9 3 3 3 2" xfId="51821" xr:uid="{50301C4C-184C-49DA-B1EF-B5927E2F3390}"/>
    <cellStyle name="Currency 2 9 3 3 4" xfId="36411" xr:uid="{29C590DC-9B48-4CAC-964E-ED4DA9ED4025}"/>
    <cellStyle name="Currency 2 9 3 4" xfId="9592" xr:uid="{C26EC6C9-79F6-4F0C-9A9F-81BE746AF88E}"/>
    <cellStyle name="Currency 2 9 3 4 2" xfId="25003" xr:uid="{82AD9EDE-EA79-478E-B059-3338E847799C}"/>
    <cellStyle name="Currency 2 9 3 4 2 2" xfId="55827" xr:uid="{2B6B2D16-2A72-4C3C-ABB7-BEE5875A4225}"/>
    <cellStyle name="Currency 2 9 3 4 3" xfId="40417" xr:uid="{AFA3285B-5A51-40AA-88F5-D25128E11E3E}"/>
    <cellStyle name="Currency 2 9 3 5" xfId="17194" xr:uid="{A8038F0A-7C29-461A-9562-73E579CE3D00}"/>
    <cellStyle name="Currency 2 9 3 5 2" xfId="48018" xr:uid="{BFE827B4-5441-48F8-9EB3-CA0C1C8D0A31}"/>
    <cellStyle name="Currency 2 9 3 6" xfId="32608" xr:uid="{591D1D73-65DE-454C-9048-119D7B9FD5A5}"/>
    <cellStyle name="Currency 2 9 4" xfId="2414" xr:uid="{2A17AE86-C398-42CC-9FB4-3E49974BD1A2}"/>
    <cellStyle name="Currency 2 9 4 2" xfId="6217" xr:uid="{B6C4B21E-C208-46CD-BB85-57DA8E56D129}"/>
    <cellStyle name="Currency 2 9 4 2 2" xfId="14028" xr:uid="{434A6337-D31F-4D77-A3C6-6A66B8A5463E}"/>
    <cellStyle name="Currency 2 9 4 2 2 2" xfId="29439" xr:uid="{5F00F4B3-4E8C-4E51-801A-D31E80AE2A92}"/>
    <cellStyle name="Currency 2 9 4 2 2 2 2" xfId="60263" xr:uid="{9243A5F0-61A3-4C9C-8DAF-1B9B98B95269}"/>
    <cellStyle name="Currency 2 9 4 2 2 3" xfId="44853" xr:uid="{68028414-F397-4687-BB11-37F444826535}"/>
    <cellStyle name="Currency 2 9 4 2 3" xfId="21630" xr:uid="{F9E58C8B-C07D-44BC-B7EA-62529B961B20}"/>
    <cellStyle name="Currency 2 9 4 2 3 2" xfId="52454" xr:uid="{4F5F76A6-2B8F-4226-B798-23DE6F8A674A}"/>
    <cellStyle name="Currency 2 9 4 2 4" xfId="37044" xr:uid="{D03F037C-F9BD-4A79-B506-A7D6DFBD5FE4}"/>
    <cellStyle name="Currency 2 9 4 3" xfId="10225" xr:uid="{50FB2862-1F8F-456E-BB3B-82C6CE71DDD7}"/>
    <cellStyle name="Currency 2 9 4 3 2" xfId="25636" xr:uid="{988692A0-5657-4532-86BB-7B0CF16EADAC}"/>
    <cellStyle name="Currency 2 9 4 3 2 2" xfId="56460" xr:uid="{B7BB868A-3CD8-4F85-BC8B-A601C1088C52}"/>
    <cellStyle name="Currency 2 9 4 3 3" xfId="41050" xr:uid="{738ED2BE-D2FD-45AE-8605-14060895749A}"/>
    <cellStyle name="Currency 2 9 4 4" xfId="17827" xr:uid="{CD87CBF5-30D5-44B3-BDFE-8DB2BFD15D01}"/>
    <cellStyle name="Currency 2 9 4 4 2" xfId="48651" xr:uid="{10BC0319-2B7B-48EF-88AA-D8225F4D4268}"/>
    <cellStyle name="Currency 2 9 4 5" xfId="33241" xr:uid="{A8963480-9622-45C4-8CD8-76DB410333C9}"/>
    <cellStyle name="Currency 2 9 5" xfId="4318" xr:uid="{ABA5B9C4-356B-415F-BF61-AC2BA9BEC08B}"/>
    <cellStyle name="Currency 2 9 5 2" xfId="12129" xr:uid="{07973B8C-C757-4CE1-98ED-9586FF9A3092}"/>
    <cellStyle name="Currency 2 9 5 2 2" xfId="27540" xr:uid="{B92DD5DB-EFFA-47AA-B99B-93F7E76AFC62}"/>
    <cellStyle name="Currency 2 9 5 2 2 2" xfId="58364" xr:uid="{622F1F14-ADF1-47D8-97E9-5DD7DAE48491}"/>
    <cellStyle name="Currency 2 9 5 2 3" xfId="42954" xr:uid="{9C2012C3-7BB1-4436-A529-337930604458}"/>
    <cellStyle name="Currency 2 9 5 3" xfId="19731" xr:uid="{F6B37803-AA3C-4B1B-A48D-6506351E9CEE}"/>
    <cellStyle name="Currency 2 9 5 3 2" xfId="50555" xr:uid="{0A698C38-FCE0-4266-AE67-3909E9324EF5}"/>
    <cellStyle name="Currency 2 9 5 4" xfId="35145" xr:uid="{E5066B56-A504-465E-B605-6ED325894671}"/>
    <cellStyle name="Currency 2 9 6" xfId="8326" xr:uid="{7524B2C0-84F9-4581-A3B2-7AA31214691F}"/>
    <cellStyle name="Currency 2 9 6 2" xfId="23737" xr:uid="{A012EE3B-4453-4D3B-9B13-EB953DD9AA17}"/>
    <cellStyle name="Currency 2 9 6 2 2" xfId="54561" xr:uid="{B1C3E330-1E47-450A-83B3-78C59FE6E5F1}"/>
    <cellStyle name="Currency 2 9 6 3" xfId="39151" xr:uid="{B10DC76D-5188-4282-B9B6-9E912DDB39DB}"/>
    <cellStyle name="Currency 2 9 7" xfId="15928" xr:uid="{F256ADD5-6181-43F8-9EF7-0588F9DF57E3}"/>
    <cellStyle name="Currency 2 9 7 2" xfId="46752" xr:uid="{4CF73F39-A97B-46DA-B190-074A61A1449B}"/>
    <cellStyle name="Currency 2 9 8" xfId="31342" xr:uid="{1DBC1F07-DC00-43CA-B81C-F54E1B1C249C}"/>
    <cellStyle name="Currency 20" xfId="61738" xr:uid="{51CC91B2-A48E-4015-98AE-74CF9F8357CE}"/>
    <cellStyle name="Currency 21" xfId="61740" xr:uid="{348CC95F-EB00-44D8-A3EC-EFD1538F27EC}"/>
    <cellStyle name="Currency 22" xfId="61744" xr:uid="{6A8A1D87-D77B-4CBB-93ED-D8352DA3B077}"/>
    <cellStyle name="Currency 23" xfId="61749" xr:uid="{FD5DC512-74DC-4722-A5CC-4CF2674373A1}"/>
    <cellStyle name="Currency 24" xfId="63" xr:uid="{F72919A3-0294-4D02-A4A7-CE795D2D3AD5}"/>
    <cellStyle name="Currency 25" xfId="61752" xr:uid="{6BBEA066-32E2-412C-BADA-3E06B07266D9}"/>
    <cellStyle name="Currency 26" xfId="45" xr:uid="{0DCEC888-9EA9-4FB9-A883-8CFFC8C9BA65}"/>
    <cellStyle name="Currency 3" xfId="78" xr:uid="{5A84290D-5B62-40E1-9194-C80B2CBE6521}"/>
    <cellStyle name="Currency 3 10" xfId="1996" xr:uid="{85E7F8F4-5549-45DA-BA1E-28711E8F4509}"/>
    <cellStyle name="Currency 3 10 2" xfId="5799" xr:uid="{BB6B8CF3-1399-4BF6-BA06-463BD97814F4}"/>
    <cellStyle name="Currency 3 10 2 2" xfId="13610" xr:uid="{6E91DB3C-F478-4139-B5A2-0C8E6C152E03}"/>
    <cellStyle name="Currency 3 10 2 2 2" xfId="29021" xr:uid="{939B542A-19A0-48FB-9998-A7C0B7E5242C}"/>
    <cellStyle name="Currency 3 10 2 2 2 2" xfId="59845" xr:uid="{19FB6CA8-7E03-4AFD-ABFB-B8A25B117B4E}"/>
    <cellStyle name="Currency 3 10 2 2 3" xfId="44435" xr:uid="{02465915-8FEC-4672-8B57-3FDE672EC532}"/>
    <cellStyle name="Currency 3 10 2 3" xfId="21212" xr:uid="{25323A02-27DA-4B9D-A277-63204A62E379}"/>
    <cellStyle name="Currency 3 10 2 3 2" xfId="52036" xr:uid="{F6F873F7-BC83-4947-BB4D-8BE23DE037A0}"/>
    <cellStyle name="Currency 3 10 2 4" xfId="36626" xr:uid="{1A2E6DF3-AFA6-4B28-B2ED-55E2A3240315}"/>
    <cellStyle name="Currency 3 10 3" xfId="9807" xr:uid="{AD9F5468-BFF2-43C1-9ED2-638892E9ABC4}"/>
    <cellStyle name="Currency 3 10 3 2" xfId="25218" xr:uid="{F56AEB1B-6833-4CB0-B58A-D6C5C01CB0BF}"/>
    <cellStyle name="Currency 3 10 3 2 2" xfId="56042" xr:uid="{284F89E8-588F-4C57-9B70-4A5616DD9052}"/>
    <cellStyle name="Currency 3 10 3 3" xfId="40632" xr:uid="{C6131401-E2B7-4648-9290-B3E1CB03A388}"/>
    <cellStyle name="Currency 3 10 4" xfId="17409" xr:uid="{4E34BC7B-B2A8-4F5A-B029-0296971DB602}"/>
    <cellStyle name="Currency 3 10 4 2" xfId="48233" xr:uid="{8600ADCD-1322-4127-ABB2-07E918BBDD1D}"/>
    <cellStyle name="Currency 3 10 5" xfId="32823" xr:uid="{A8037EA0-BFF7-4B42-91A3-313A3340732F}"/>
    <cellStyle name="Currency 3 11" xfId="3890" xr:uid="{3911878A-6631-424E-9E11-1FC859EFEEC3}"/>
    <cellStyle name="Currency 3 11 2" xfId="11701" xr:uid="{D9D502E4-42D4-49A0-BB4C-940597805B27}"/>
    <cellStyle name="Currency 3 11 2 2" xfId="27112" xr:uid="{F7A62CEF-AB12-4EBE-BB56-B6355A8F531C}"/>
    <cellStyle name="Currency 3 11 2 2 2" xfId="57936" xr:uid="{12322236-2243-42A5-9838-D510062FBAB0}"/>
    <cellStyle name="Currency 3 11 2 3" xfId="42526" xr:uid="{08835D3C-0916-4DB6-A141-FB0378C228C9}"/>
    <cellStyle name="Currency 3 11 3" xfId="19303" xr:uid="{C458591C-2311-4652-B142-5E37908ED4B9}"/>
    <cellStyle name="Currency 3 11 3 2" xfId="50127" xr:uid="{E6D99D62-5B5B-41E2-9B8A-478FD91FF060}"/>
    <cellStyle name="Currency 3 11 4" xfId="34717" xr:uid="{FCC8C0A4-2676-40E4-A1FA-29CB2160C3BB}"/>
    <cellStyle name="Currency 3 12" xfId="3900" xr:uid="{44B61488-042C-4E6D-8C4E-31C4B19080D2}"/>
    <cellStyle name="Currency 3 12 2" xfId="11711" xr:uid="{E61F1F20-CF13-4A69-A8B1-30D9E9E0D896}"/>
    <cellStyle name="Currency 3 12 2 2" xfId="27122" xr:uid="{2760F4E1-7A0F-4668-976A-0F6B4EE5BFBC}"/>
    <cellStyle name="Currency 3 12 2 2 2" xfId="57946" xr:uid="{F679D33E-6315-4B8E-B9EE-C7F2957B8075}"/>
    <cellStyle name="Currency 3 12 2 3" xfId="42536" xr:uid="{2ECF8604-5E74-4734-B184-50957749F430}"/>
    <cellStyle name="Currency 3 12 3" xfId="19313" xr:uid="{421A99A9-1E8E-4CDB-AF5F-E35560A7D3C9}"/>
    <cellStyle name="Currency 3 12 3 2" xfId="50137" xr:uid="{6A783F50-FC28-4C09-B2BA-9D77822AF1AF}"/>
    <cellStyle name="Currency 3 12 4" xfId="34727" xr:uid="{1F941833-BE01-4270-A211-AB84C0FBB281}"/>
    <cellStyle name="Currency 3 13" xfId="7908" xr:uid="{FCEAB63B-C738-4F64-B7D3-60F093865D99}"/>
    <cellStyle name="Currency 3 13 2" xfId="23319" xr:uid="{764D5211-D193-44B7-84C6-0D3F642F9CB1}"/>
    <cellStyle name="Currency 3 13 2 2" xfId="54143" xr:uid="{9DCFC741-951A-4A19-93EE-8C9E6C1326FB}"/>
    <cellStyle name="Currency 3 13 3" xfId="38733" xr:uid="{5A31A0DA-474B-40F6-9258-A50E4AAAF80C}"/>
    <cellStyle name="Currency 3 14" xfId="7699" xr:uid="{37F7849C-1DCB-4E21-80A6-4D1531634351}"/>
    <cellStyle name="Currency 3 14 2" xfId="23110" xr:uid="{C3F485E3-04E3-40D6-B3A1-A36036680793}"/>
    <cellStyle name="Currency 3 14 2 2" xfId="53934" xr:uid="{231633D8-5D6A-4D5A-A85E-6EB9547761FC}"/>
    <cellStyle name="Currency 3 14 3" xfId="38524" xr:uid="{67255F96-A0E1-4AC1-B44C-A35624E46412}"/>
    <cellStyle name="Currency 3 15" xfId="15510" xr:uid="{6AB94109-50D9-436C-80A5-11D46092200C}"/>
    <cellStyle name="Currency 3 15 2" xfId="46334" xr:uid="{C79D6B8D-7F4C-4D20-8DBA-C7B47EA84240}"/>
    <cellStyle name="Currency 3 16" xfId="30924" xr:uid="{15A83E58-DB95-419E-90C2-56428512E5A2}"/>
    <cellStyle name="Currency 3 2" xfId="116" xr:uid="{EBE1557D-092A-4060-88E9-185B6EA70133}"/>
    <cellStyle name="Currency 3 2 10" xfId="3920" xr:uid="{19357CE6-AC7B-4C60-91CE-271846B2A68A}"/>
    <cellStyle name="Currency 3 2 10 2" xfId="11731" xr:uid="{849089CB-212F-4418-8589-5804A57B3054}"/>
    <cellStyle name="Currency 3 2 10 2 2" xfId="27142" xr:uid="{E2F4AE36-4860-4884-A98A-6FF95812A7D6}"/>
    <cellStyle name="Currency 3 2 10 2 2 2" xfId="57966" xr:uid="{525E3D37-77D5-4DF6-9A8A-EC96516B9B91}"/>
    <cellStyle name="Currency 3 2 10 2 3" xfId="42556" xr:uid="{D7EC2EE1-093A-4861-988C-0F67601517A8}"/>
    <cellStyle name="Currency 3 2 10 3" xfId="19333" xr:uid="{108D1EED-8CA3-40CC-95E1-05ED5BB340D1}"/>
    <cellStyle name="Currency 3 2 10 3 2" xfId="50157" xr:uid="{83001109-ACD4-4B61-9904-95DD0FBDBFEA}"/>
    <cellStyle name="Currency 3 2 10 4" xfId="34747" xr:uid="{1BDA318D-DE82-47A5-8274-2E32DA0F4000}"/>
    <cellStyle name="Currency 3 2 11" xfId="7928" xr:uid="{5A79316F-1EC5-4268-8D87-190BEFACFFCE}"/>
    <cellStyle name="Currency 3 2 11 2" xfId="23339" xr:uid="{CD26A14A-9912-4E39-A14D-130438D7A340}"/>
    <cellStyle name="Currency 3 2 11 2 2" xfId="54163" xr:uid="{F2ABCD27-5DA1-4B44-891D-D724032705FD}"/>
    <cellStyle name="Currency 3 2 11 3" xfId="38753" xr:uid="{703088E3-E861-4E2F-B893-8F8E741A1E69}"/>
    <cellStyle name="Currency 3 2 12" xfId="7719" xr:uid="{583998F7-86A7-4D2C-9C13-F9DEBBCD4A99}"/>
    <cellStyle name="Currency 3 2 12 2" xfId="23130" xr:uid="{1F0E4C53-E750-46C5-8C8D-7FB98405A526}"/>
    <cellStyle name="Currency 3 2 12 2 2" xfId="53954" xr:uid="{A7FC924F-2B3F-45BA-B1C9-F6F992DA308C}"/>
    <cellStyle name="Currency 3 2 12 3" xfId="38544" xr:uid="{DE4609AA-057A-457C-ABA4-86BB6F6F795B}"/>
    <cellStyle name="Currency 3 2 13" xfId="15530" xr:uid="{9EF238A6-4E5F-40C9-BF3B-20EAC0197E0F}"/>
    <cellStyle name="Currency 3 2 13 2" xfId="46354" xr:uid="{FA4A5D7C-5B8D-4E3F-A944-E5AACA366263}"/>
    <cellStyle name="Currency 3 2 14" xfId="30944" xr:uid="{A9E92011-AFF0-4A26-9EF0-F545D590A209}"/>
    <cellStyle name="Currency 3 2 2" xfId="201" xr:uid="{1B81EAE1-7FC5-4F86-83C0-52C3E4ABF287}"/>
    <cellStyle name="Currency 3 2 2 10" xfId="7804" xr:uid="{AF526BF9-9C4C-46A9-BE1C-B65455D54AF8}"/>
    <cellStyle name="Currency 3 2 2 10 2" xfId="23215" xr:uid="{56732D64-C649-445C-895D-82E1C6507F97}"/>
    <cellStyle name="Currency 3 2 2 10 2 2" xfId="54039" xr:uid="{E9A4C6CF-0120-4334-A8B5-37C801958D01}"/>
    <cellStyle name="Currency 3 2 2 10 3" xfId="38629" xr:uid="{ADC15BE4-79CD-4A42-BEAF-948946738DB1}"/>
    <cellStyle name="Currency 3 2 2 11" xfId="15615" xr:uid="{311EFEDF-DD35-49D8-8C75-9A56B22B6975}"/>
    <cellStyle name="Currency 3 2 2 11 2" xfId="46439" xr:uid="{508EEE04-6614-498A-8A8E-1D5880FD8195}"/>
    <cellStyle name="Currency 3 2 2 12" xfId="31029" xr:uid="{D1697E9A-0BBE-4C08-AE37-5BC02289B3A8}"/>
    <cellStyle name="Currency 3 2 2 2" xfId="283" xr:uid="{6A5F676D-673C-40EB-8595-44BFFA58867C}"/>
    <cellStyle name="Currency 3 2 2 2 10" xfId="15697" xr:uid="{D08370A4-00D2-4455-A5D3-B5F91DA9C8A3}"/>
    <cellStyle name="Currency 3 2 2 2 10 2" xfId="46521" xr:uid="{6C3AC07D-EB47-4AB4-A88A-250FAE075CCD}"/>
    <cellStyle name="Currency 3 2 2 2 11" xfId="31111" xr:uid="{53BAC25F-32A1-467D-B72A-3B1B87855657}"/>
    <cellStyle name="Currency 3 2 2 2 2" xfId="706" xr:uid="{DBA18714-1881-4E15-8BAB-6D889287BEE2}"/>
    <cellStyle name="Currency 3 2 2 2 2 2" xfId="1339" xr:uid="{BA05FACD-FEC7-4F3F-B3D7-B1042592308F}"/>
    <cellStyle name="Currency 3 2 2 2 2 2 2" xfId="3238" xr:uid="{E54D082B-2316-4556-B981-A141FE1C2B34}"/>
    <cellStyle name="Currency 3 2 2 2 2 2 2 2" xfId="7041" xr:uid="{1969CA20-8092-486D-BF7F-EA6F18FD481B}"/>
    <cellStyle name="Currency 3 2 2 2 2 2 2 2 2" xfId="14852" xr:uid="{F51339CC-15BD-4BF7-BE20-4A4CCC9D3CC0}"/>
    <cellStyle name="Currency 3 2 2 2 2 2 2 2 2 2" xfId="30263" xr:uid="{2D7C742B-2C20-439E-B944-728E06BAA677}"/>
    <cellStyle name="Currency 3 2 2 2 2 2 2 2 2 2 2" xfId="61087" xr:uid="{7045E684-C298-48D4-BBA5-84E133154BE4}"/>
    <cellStyle name="Currency 3 2 2 2 2 2 2 2 2 3" xfId="45677" xr:uid="{37A8BE02-2FD3-4B69-B025-2220924844E4}"/>
    <cellStyle name="Currency 3 2 2 2 2 2 2 2 3" xfId="22454" xr:uid="{D3ECC739-F288-4DE3-861F-904C0B387F7B}"/>
    <cellStyle name="Currency 3 2 2 2 2 2 2 2 3 2" xfId="53278" xr:uid="{E142A8AB-556F-49F7-97BF-9AB86B45F02D}"/>
    <cellStyle name="Currency 3 2 2 2 2 2 2 2 4" xfId="37868" xr:uid="{C73FFBCC-0749-478A-8B82-10603805C0AD}"/>
    <cellStyle name="Currency 3 2 2 2 2 2 2 3" xfId="11049" xr:uid="{E8DDB4EC-1F8E-423C-A4E4-746F9BF91575}"/>
    <cellStyle name="Currency 3 2 2 2 2 2 2 3 2" xfId="26460" xr:uid="{85E97C59-F3C2-45E1-A60B-4F983EDBDF57}"/>
    <cellStyle name="Currency 3 2 2 2 2 2 2 3 2 2" xfId="57284" xr:uid="{9ADF38CF-9474-4B24-A9FB-A6686EE5BC3B}"/>
    <cellStyle name="Currency 3 2 2 2 2 2 2 3 3" xfId="41874" xr:uid="{FFAD24E0-638F-498B-B859-0989C43AFF2D}"/>
    <cellStyle name="Currency 3 2 2 2 2 2 2 4" xfId="18651" xr:uid="{1F4A855C-7DBA-4F7C-8C69-45688D5B8257}"/>
    <cellStyle name="Currency 3 2 2 2 2 2 2 4 2" xfId="49475" xr:uid="{0C226F4D-B5B9-4101-BCE9-0BEB5B416CF7}"/>
    <cellStyle name="Currency 3 2 2 2 2 2 2 5" xfId="34065" xr:uid="{95EF0BCD-2178-48E1-8E91-2B92DBA77447}"/>
    <cellStyle name="Currency 3 2 2 2 2 2 3" xfId="5142" xr:uid="{995FDBFD-48B0-4D94-B395-0EF0AA28EE2E}"/>
    <cellStyle name="Currency 3 2 2 2 2 2 3 2" xfId="12953" xr:uid="{038218FA-CAE5-470B-8C8A-6CFE8A42D8A1}"/>
    <cellStyle name="Currency 3 2 2 2 2 2 3 2 2" xfId="28364" xr:uid="{FE3CD2D4-2E6A-4DB7-958D-B6984996B0C3}"/>
    <cellStyle name="Currency 3 2 2 2 2 2 3 2 2 2" xfId="59188" xr:uid="{D2A44170-615E-4EEC-80E9-5EB14577032E}"/>
    <cellStyle name="Currency 3 2 2 2 2 2 3 2 3" xfId="43778" xr:uid="{D0391B16-81AB-4CA1-B6D2-9B8AE06268AF}"/>
    <cellStyle name="Currency 3 2 2 2 2 2 3 3" xfId="20555" xr:uid="{74ADAAD8-F3DF-43AD-BA53-FC844A0CC71A}"/>
    <cellStyle name="Currency 3 2 2 2 2 2 3 3 2" xfId="51379" xr:uid="{85634C96-BE48-4E6D-89B0-BB60D855AE62}"/>
    <cellStyle name="Currency 3 2 2 2 2 2 3 4" xfId="35969" xr:uid="{BC27B20A-1D36-405A-A4DD-6A7F870D1624}"/>
    <cellStyle name="Currency 3 2 2 2 2 2 4" xfId="9150" xr:uid="{6B3A21A8-85DE-4E41-907B-3704FBD0B147}"/>
    <cellStyle name="Currency 3 2 2 2 2 2 4 2" xfId="24561" xr:uid="{1E193FED-3183-4CB9-A09C-4AFEFDD42195}"/>
    <cellStyle name="Currency 3 2 2 2 2 2 4 2 2" xfId="55385" xr:uid="{538BD8CA-603B-459A-BC39-2907426CEBAA}"/>
    <cellStyle name="Currency 3 2 2 2 2 2 4 3" xfId="39975" xr:uid="{E5BEC21F-A446-42ED-BFD2-D1358E877CEF}"/>
    <cellStyle name="Currency 3 2 2 2 2 2 5" xfId="16752" xr:uid="{78AD010D-7245-4809-8834-8A1602001D5E}"/>
    <cellStyle name="Currency 3 2 2 2 2 2 5 2" xfId="47576" xr:uid="{7EC34080-01EF-4FD4-964E-C45F8C662D6C}"/>
    <cellStyle name="Currency 3 2 2 2 2 2 6" xfId="32166" xr:uid="{94CB5C5E-679A-4C0B-896E-1D18018AABEE}"/>
    <cellStyle name="Currency 3 2 2 2 2 3" xfId="1972" xr:uid="{CD24687A-F507-4559-9E70-662314BB1FF9}"/>
    <cellStyle name="Currency 3 2 2 2 2 3 2" xfId="3871" xr:uid="{9671F96C-FC0C-494B-ACD6-ECB23FFD2476}"/>
    <cellStyle name="Currency 3 2 2 2 2 3 2 2" xfId="7674" xr:uid="{585EAD5E-D83B-4713-AD11-AFE1455E2747}"/>
    <cellStyle name="Currency 3 2 2 2 2 3 2 2 2" xfId="15485" xr:uid="{E5491D51-9585-4079-A1FF-F7078A2A13D6}"/>
    <cellStyle name="Currency 3 2 2 2 2 3 2 2 2 2" xfId="30896" xr:uid="{8D5730CD-1FA0-4157-BAB3-61C159F043E4}"/>
    <cellStyle name="Currency 3 2 2 2 2 3 2 2 2 2 2" xfId="61720" xr:uid="{03A028BD-B4CB-4BB3-B3E0-2F520C427E74}"/>
    <cellStyle name="Currency 3 2 2 2 2 3 2 2 2 3" xfId="46310" xr:uid="{D2BE1E4F-56A1-406B-8582-6040BE72BCA8}"/>
    <cellStyle name="Currency 3 2 2 2 2 3 2 2 3" xfId="23087" xr:uid="{267C8BF3-A3C6-4379-9D41-10F8870FBD8A}"/>
    <cellStyle name="Currency 3 2 2 2 2 3 2 2 3 2" xfId="53911" xr:uid="{0CB4E66F-FEF5-47F6-B44A-A4509153C670}"/>
    <cellStyle name="Currency 3 2 2 2 2 3 2 2 4" xfId="38501" xr:uid="{37E26237-4BF5-4CB3-97CF-7262AB770F5F}"/>
    <cellStyle name="Currency 3 2 2 2 2 3 2 3" xfId="11682" xr:uid="{0747B3C9-081B-406D-8EA3-05B818880F78}"/>
    <cellStyle name="Currency 3 2 2 2 2 3 2 3 2" xfId="27093" xr:uid="{34C44D54-F3E4-4D37-A8E2-770F8878F896}"/>
    <cellStyle name="Currency 3 2 2 2 2 3 2 3 2 2" xfId="57917" xr:uid="{A92F668B-11C3-445B-92EC-DF7EB701DAE0}"/>
    <cellStyle name="Currency 3 2 2 2 2 3 2 3 3" xfId="42507" xr:uid="{C22EFC30-390F-4119-9961-3277735F882D}"/>
    <cellStyle name="Currency 3 2 2 2 2 3 2 4" xfId="19284" xr:uid="{711A0129-F2FB-43F3-B31A-0F6389EFA011}"/>
    <cellStyle name="Currency 3 2 2 2 2 3 2 4 2" xfId="50108" xr:uid="{AA7566EE-1DBF-4339-A10F-A1483A50552F}"/>
    <cellStyle name="Currency 3 2 2 2 2 3 2 5" xfId="34698" xr:uid="{5EA699F8-866C-4780-B745-9424D2DAE53D}"/>
    <cellStyle name="Currency 3 2 2 2 2 3 3" xfId="5775" xr:uid="{F221D309-210B-464A-9451-D8B9F93778BA}"/>
    <cellStyle name="Currency 3 2 2 2 2 3 3 2" xfId="13586" xr:uid="{1362D516-D652-4611-869F-D0E4E2FB6C23}"/>
    <cellStyle name="Currency 3 2 2 2 2 3 3 2 2" xfId="28997" xr:uid="{6F70B6F1-2D6D-4C50-9FC7-05CA9263E0EC}"/>
    <cellStyle name="Currency 3 2 2 2 2 3 3 2 2 2" xfId="59821" xr:uid="{DB745712-B307-4959-848D-11B0182DC01C}"/>
    <cellStyle name="Currency 3 2 2 2 2 3 3 2 3" xfId="44411" xr:uid="{608FAC1E-5091-47BD-837D-65C2CE5D95C4}"/>
    <cellStyle name="Currency 3 2 2 2 2 3 3 3" xfId="21188" xr:uid="{833BA040-21B7-4AC8-9D7C-56A7FC9A22E3}"/>
    <cellStyle name="Currency 3 2 2 2 2 3 3 3 2" xfId="52012" xr:uid="{051BFD1C-C82D-4236-94F6-73B65BD34629}"/>
    <cellStyle name="Currency 3 2 2 2 2 3 3 4" xfId="36602" xr:uid="{BF21AAA8-04B6-48B7-B4A4-1C57BB0514AF}"/>
    <cellStyle name="Currency 3 2 2 2 2 3 4" xfId="9783" xr:uid="{49151DF1-EF92-41B5-B4C1-121FF7137B29}"/>
    <cellStyle name="Currency 3 2 2 2 2 3 4 2" xfId="25194" xr:uid="{F7B4D5F3-7860-4983-A4E1-CEB4BC88E6B5}"/>
    <cellStyle name="Currency 3 2 2 2 2 3 4 2 2" xfId="56018" xr:uid="{B1012AC3-8E57-4486-A4F7-98609EF785B6}"/>
    <cellStyle name="Currency 3 2 2 2 2 3 4 3" xfId="40608" xr:uid="{0C3DC620-336E-42AF-BCB0-F910D7C622F4}"/>
    <cellStyle name="Currency 3 2 2 2 2 3 5" xfId="17385" xr:uid="{A817E549-FC59-4180-A52F-45B5D0F1AA75}"/>
    <cellStyle name="Currency 3 2 2 2 2 3 5 2" xfId="48209" xr:uid="{1DD5148C-9668-4F70-A001-EAB72938FE99}"/>
    <cellStyle name="Currency 3 2 2 2 2 3 6" xfId="32799" xr:uid="{6DECCBFF-953A-4537-9FDD-3EB9C797996D}"/>
    <cellStyle name="Currency 3 2 2 2 2 4" xfId="2605" xr:uid="{032A9437-7E8B-43FD-9643-E5D4A73A5FF1}"/>
    <cellStyle name="Currency 3 2 2 2 2 4 2" xfId="6408" xr:uid="{54E2ED11-8FB2-4D7E-B05E-C3C246DE881C}"/>
    <cellStyle name="Currency 3 2 2 2 2 4 2 2" xfId="14219" xr:uid="{7EE85136-59EA-42BB-8A51-021FDE7AC9DE}"/>
    <cellStyle name="Currency 3 2 2 2 2 4 2 2 2" xfId="29630" xr:uid="{9C5D3FC6-CFE2-4669-8EF9-09505AC9B27D}"/>
    <cellStyle name="Currency 3 2 2 2 2 4 2 2 2 2" xfId="60454" xr:uid="{7FD5B8E0-BC97-4473-91B7-362996C60FFF}"/>
    <cellStyle name="Currency 3 2 2 2 2 4 2 2 3" xfId="45044" xr:uid="{4199BB31-8817-470E-AE7F-5CAB05D1A658}"/>
    <cellStyle name="Currency 3 2 2 2 2 4 2 3" xfId="21821" xr:uid="{18209634-AA53-4E06-A3F2-7B704F27F225}"/>
    <cellStyle name="Currency 3 2 2 2 2 4 2 3 2" xfId="52645" xr:uid="{BC77F0AA-A002-4B62-8173-1A89233A3FA8}"/>
    <cellStyle name="Currency 3 2 2 2 2 4 2 4" xfId="37235" xr:uid="{1E1F51A1-19F1-4929-B730-2568CD248BED}"/>
    <cellStyle name="Currency 3 2 2 2 2 4 3" xfId="10416" xr:uid="{48865B61-CE87-490E-9030-B3A536CBF00D}"/>
    <cellStyle name="Currency 3 2 2 2 2 4 3 2" xfId="25827" xr:uid="{A11FD0F8-2DE3-451E-87CA-E557A150B680}"/>
    <cellStyle name="Currency 3 2 2 2 2 4 3 2 2" xfId="56651" xr:uid="{43F89B00-448B-4689-BE3A-6886E7E347A5}"/>
    <cellStyle name="Currency 3 2 2 2 2 4 3 3" xfId="41241" xr:uid="{2FB02776-F8C4-4251-98DA-0323BCBC9648}"/>
    <cellStyle name="Currency 3 2 2 2 2 4 4" xfId="18018" xr:uid="{33A2AEF8-CC18-4106-BE92-536F80172C7C}"/>
    <cellStyle name="Currency 3 2 2 2 2 4 4 2" xfId="48842" xr:uid="{1C904857-6A27-4233-8035-95F1A40EF9FD}"/>
    <cellStyle name="Currency 3 2 2 2 2 4 5" xfId="33432" xr:uid="{BBB42B85-D403-48BA-BF78-CB39B197209C}"/>
    <cellStyle name="Currency 3 2 2 2 2 5" xfId="4509" xr:uid="{38E5EF4D-FE1B-4560-842A-7D1506CAC8EA}"/>
    <cellStyle name="Currency 3 2 2 2 2 5 2" xfId="12320" xr:uid="{91F9F37C-B1F6-4DCC-A393-837816A39104}"/>
    <cellStyle name="Currency 3 2 2 2 2 5 2 2" xfId="27731" xr:uid="{D95F662E-164E-44A3-8856-0AA40F5E8B05}"/>
    <cellStyle name="Currency 3 2 2 2 2 5 2 2 2" xfId="58555" xr:uid="{0CD47672-404D-4D95-8015-63C76456A545}"/>
    <cellStyle name="Currency 3 2 2 2 2 5 2 3" xfId="43145" xr:uid="{FABFA0A3-9C30-4A62-956D-07A12EA69AD9}"/>
    <cellStyle name="Currency 3 2 2 2 2 5 3" xfId="19922" xr:uid="{D8949A6D-B669-4927-B77E-2CD39C9166AF}"/>
    <cellStyle name="Currency 3 2 2 2 2 5 3 2" xfId="50746" xr:uid="{C028AD18-8100-4458-96CB-15F35127CABA}"/>
    <cellStyle name="Currency 3 2 2 2 2 5 4" xfId="35336" xr:uid="{03ABAE68-AAB7-41AF-80FC-A6207913392B}"/>
    <cellStyle name="Currency 3 2 2 2 2 6" xfId="8517" xr:uid="{AE5879A1-A40D-459C-BAE8-F8476225FE6B}"/>
    <cellStyle name="Currency 3 2 2 2 2 6 2" xfId="23928" xr:uid="{E73FF11B-643A-4DF1-811F-16B4F9B1A88A}"/>
    <cellStyle name="Currency 3 2 2 2 2 6 2 2" xfId="54752" xr:uid="{2DEE2478-6339-4CC7-B3FE-EAE42715B6A9}"/>
    <cellStyle name="Currency 3 2 2 2 2 6 3" xfId="39342" xr:uid="{D3C56224-E800-4CB7-A4E7-707B330CB29A}"/>
    <cellStyle name="Currency 3 2 2 2 2 7" xfId="16119" xr:uid="{585AC4C2-E3A8-40F6-8F20-FD22E665AAC9}"/>
    <cellStyle name="Currency 3 2 2 2 2 7 2" xfId="46943" xr:uid="{ABC62475-340F-494B-A2C7-5630706E398B}"/>
    <cellStyle name="Currency 3 2 2 2 2 8" xfId="31533" xr:uid="{B4C11209-6241-4A16-A2B7-81DBBDF67110}"/>
    <cellStyle name="Currency 3 2 2 2 3" xfId="497" xr:uid="{2A9B062A-0B0A-4602-AC1F-F6CF6B080049}"/>
    <cellStyle name="Currency 3 2 2 2 3 2" xfId="1130" xr:uid="{8E80F1B6-0D4B-48AF-9BB3-5E3BDAA52EEC}"/>
    <cellStyle name="Currency 3 2 2 2 3 2 2" xfId="3029" xr:uid="{7735D0D1-D300-4B97-AA87-BD705444E95A}"/>
    <cellStyle name="Currency 3 2 2 2 3 2 2 2" xfId="6832" xr:uid="{8AA4C645-3189-4746-B654-802F3C62C57D}"/>
    <cellStyle name="Currency 3 2 2 2 3 2 2 2 2" xfId="14643" xr:uid="{A2089682-FFD7-4377-A806-97B325037E53}"/>
    <cellStyle name="Currency 3 2 2 2 3 2 2 2 2 2" xfId="30054" xr:uid="{5CF24801-0D3C-429D-96D6-B757DD72AB4A}"/>
    <cellStyle name="Currency 3 2 2 2 3 2 2 2 2 2 2" xfId="60878" xr:uid="{F82B0B06-193D-45AA-847C-5BBA26F596E7}"/>
    <cellStyle name="Currency 3 2 2 2 3 2 2 2 2 3" xfId="45468" xr:uid="{DAF9D45A-7E27-4C22-8581-891F4F03DA2C}"/>
    <cellStyle name="Currency 3 2 2 2 3 2 2 2 3" xfId="22245" xr:uid="{09211380-D03D-4D8F-B4AC-2AF54EDADC04}"/>
    <cellStyle name="Currency 3 2 2 2 3 2 2 2 3 2" xfId="53069" xr:uid="{C6D76B11-0D4B-42CF-96CC-3EC475177EC2}"/>
    <cellStyle name="Currency 3 2 2 2 3 2 2 2 4" xfId="37659" xr:uid="{A8E01F14-0AA1-43D6-9FD7-1F8756ADE9D8}"/>
    <cellStyle name="Currency 3 2 2 2 3 2 2 3" xfId="10840" xr:uid="{1DEC4AB3-C050-4B43-A321-E73608387E37}"/>
    <cellStyle name="Currency 3 2 2 2 3 2 2 3 2" xfId="26251" xr:uid="{33AEAABF-6421-46FC-AE70-7EE90DB90368}"/>
    <cellStyle name="Currency 3 2 2 2 3 2 2 3 2 2" xfId="57075" xr:uid="{D7142934-9D65-4EBF-A190-ED06877D91E5}"/>
    <cellStyle name="Currency 3 2 2 2 3 2 2 3 3" xfId="41665" xr:uid="{F965E891-F875-4746-9B39-7B92B8D971CF}"/>
    <cellStyle name="Currency 3 2 2 2 3 2 2 4" xfId="18442" xr:uid="{CF4E89CC-9D6D-4C73-9647-DF2222834352}"/>
    <cellStyle name="Currency 3 2 2 2 3 2 2 4 2" xfId="49266" xr:uid="{EE5E9043-19DC-41C2-B43C-D42316A7DF70}"/>
    <cellStyle name="Currency 3 2 2 2 3 2 2 5" xfId="33856" xr:uid="{611015A3-C417-4E8D-8D04-5677D943BAF2}"/>
    <cellStyle name="Currency 3 2 2 2 3 2 3" xfId="4933" xr:uid="{906C5F6D-B4EA-452A-A7BA-06E85A0BE04D}"/>
    <cellStyle name="Currency 3 2 2 2 3 2 3 2" xfId="12744" xr:uid="{3A5F6B0B-CA0D-4697-86A6-3BF92105523D}"/>
    <cellStyle name="Currency 3 2 2 2 3 2 3 2 2" xfId="28155" xr:uid="{4287C4CD-D148-43B9-86F8-D54B6B1E01C0}"/>
    <cellStyle name="Currency 3 2 2 2 3 2 3 2 2 2" xfId="58979" xr:uid="{CF3DB3B6-D584-4B62-B6A4-5209EC6C8940}"/>
    <cellStyle name="Currency 3 2 2 2 3 2 3 2 3" xfId="43569" xr:uid="{54910A61-0190-4B04-A8B9-C2A0A2D77F2D}"/>
    <cellStyle name="Currency 3 2 2 2 3 2 3 3" xfId="20346" xr:uid="{3BC4B111-3A76-4898-9099-A16D08AB8695}"/>
    <cellStyle name="Currency 3 2 2 2 3 2 3 3 2" xfId="51170" xr:uid="{CCB3585B-00B8-4233-94AF-96E0F1E0996D}"/>
    <cellStyle name="Currency 3 2 2 2 3 2 3 4" xfId="35760" xr:uid="{73B81333-CBE1-46DA-B0D6-FD7BA1978EBB}"/>
    <cellStyle name="Currency 3 2 2 2 3 2 4" xfId="8941" xr:uid="{87B272D8-8342-43D7-97A8-BD82D69B98D9}"/>
    <cellStyle name="Currency 3 2 2 2 3 2 4 2" xfId="24352" xr:uid="{5397F90A-3A26-4AA3-8E16-E55CD68E954D}"/>
    <cellStyle name="Currency 3 2 2 2 3 2 4 2 2" xfId="55176" xr:uid="{72E429D6-8DA6-43A6-AC60-3C3BF26390AB}"/>
    <cellStyle name="Currency 3 2 2 2 3 2 4 3" xfId="39766" xr:uid="{E39CC0EC-9E99-46EA-891B-796FB3F98817}"/>
    <cellStyle name="Currency 3 2 2 2 3 2 5" xfId="16543" xr:uid="{E8839510-590D-4A29-A725-C9582109570B}"/>
    <cellStyle name="Currency 3 2 2 2 3 2 5 2" xfId="47367" xr:uid="{C9F2DA80-D50A-472F-95AD-772EA1B9D1A1}"/>
    <cellStyle name="Currency 3 2 2 2 3 2 6" xfId="31957" xr:uid="{6B892C4D-78DA-450A-B12D-BAD34E296F18}"/>
    <cellStyle name="Currency 3 2 2 2 3 3" xfId="1763" xr:uid="{4822CD0B-577E-42BC-B406-A6A94B7303C2}"/>
    <cellStyle name="Currency 3 2 2 2 3 3 2" xfId="3662" xr:uid="{30083288-CD0F-4A77-A801-C5F599666CB7}"/>
    <cellStyle name="Currency 3 2 2 2 3 3 2 2" xfId="7465" xr:uid="{0CDDA2AA-7916-4522-A8D7-18485DC34C16}"/>
    <cellStyle name="Currency 3 2 2 2 3 3 2 2 2" xfId="15276" xr:uid="{E8838248-C573-46C6-A910-470DB0A5A1FA}"/>
    <cellStyle name="Currency 3 2 2 2 3 3 2 2 2 2" xfId="30687" xr:uid="{58C99E3A-92C1-4BE3-BEFB-BF062CD98643}"/>
    <cellStyle name="Currency 3 2 2 2 3 3 2 2 2 2 2" xfId="61511" xr:uid="{3A54F00A-22BB-43EB-B763-8A308E52E59D}"/>
    <cellStyle name="Currency 3 2 2 2 3 3 2 2 2 3" xfId="46101" xr:uid="{1CD5D560-D803-41BB-A9AD-79C645FAA3D1}"/>
    <cellStyle name="Currency 3 2 2 2 3 3 2 2 3" xfId="22878" xr:uid="{D30F6459-FC5F-487A-A757-AE63710BCCB3}"/>
    <cellStyle name="Currency 3 2 2 2 3 3 2 2 3 2" xfId="53702" xr:uid="{8CE2F414-8858-4623-9AFB-835193957761}"/>
    <cellStyle name="Currency 3 2 2 2 3 3 2 2 4" xfId="38292" xr:uid="{69E850A4-6867-45DF-AEC0-96DE4031EF50}"/>
    <cellStyle name="Currency 3 2 2 2 3 3 2 3" xfId="11473" xr:uid="{21A17627-4D00-49CB-8DD7-6B78B54BB8C1}"/>
    <cellStyle name="Currency 3 2 2 2 3 3 2 3 2" xfId="26884" xr:uid="{C6D5EB43-B5D4-4A3E-B86D-CE845820E482}"/>
    <cellStyle name="Currency 3 2 2 2 3 3 2 3 2 2" xfId="57708" xr:uid="{3739BE6D-E0F9-4B51-86BA-FF787C0F67C5}"/>
    <cellStyle name="Currency 3 2 2 2 3 3 2 3 3" xfId="42298" xr:uid="{1B7C9B02-E78E-40E8-9147-AE1A66F66FB8}"/>
    <cellStyle name="Currency 3 2 2 2 3 3 2 4" xfId="19075" xr:uid="{6365CBE3-6C74-495C-9966-7EE9075E11FE}"/>
    <cellStyle name="Currency 3 2 2 2 3 3 2 4 2" xfId="49899" xr:uid="{A4FF6B3C-5995-4DAD-B8BD-B67DECDC338F}"/>
    <cellStyle name="Currency 3 2 2 2 3 3 2 5" xfId="34489" xr:uid="{59BAD0AF-8535-4A00-8916-408B3C35991A}"/>
    <cellStyle name="Currency 3 2 2 2 3 3 3" xfId="5566" xr:uid="{E658E1FD-9903-414B-ADD4-C464B9B76CDE}"/>
    <cellStyle name="Currency 3 2 2 2 3 3 3 2" xfId="13377" xr:uid="{43315164-721E-4C82-9E6E-F61D8504F7F3}"/>
    <cellStyle name="Currency 3 2 2 2 3 3 3 2 2" xfId="28788" xr:uid="{8901D6A1-E097-4C61-80B1-FE80BA4F4FF4}"/>
    <cellStyle name="Currency 3 2 2 2 3 3 3 2 2 2" xfId="59612" xr:uid="{409498A1-B9BE-48F3-9B12-CC3ADDDDFBF8}"/>
    <cellStyle name="Currency 3 2 2 2 3 3 3 2 3" xfId="44202" xr:uid="{D3836272-CC6C-4587-AD51-2F21B91361BD}"/>
    <cellStyle name="Currency 3 2 2 2 3 3 3 3" xfId="20979" xr:uid="{F10F095A-268C-455B-BDBC-151AB3F9D5A3}"/>
    <cellStyle name="Currency 3 2 2 2 3 3 3 3 2" xfId="51803" xr:uid="{9A848975-1390-4A1B-89F3-714DA9CE82B0}"/>
    <cellStyle name="Currency 3 2 2 2 3 3 3 4" xfId="36393" xr:uid="{8572D1AB-A3AB-4EF8-8E76-1D75F3754E49}"/>
    <cellStyle name="Currency 3 2 2 2 3 3 4" xfId="9574" xr:uid="{FBA8616B-9F06-475C-9074-ADAEE3A92840}"/>
    <cellStyle name="Currency 3 2 2 2 3 3 4 2" xfId="24985" xr:uid="{7291CCA6-529B-4E1D-BBBF-6D4635108C07}"/>
    <cellStyle name="Currency 3 2 2 2 3 3 4 2 2" xfId="55809" xr:uid="{DAC34F96-D613-4CFC-BCBF-5F4CFCE06B0C}"/>
    <cellStyle name="Currency 3 2 2 2 3 3 4 3" xfId="40399" xr:uid="{B9096644-8898-4949-A33B-525BD4BA2A93}"/>
    <cellStyle name="Currency 3 2 2 2 3 3 5" xfId="17176" xr:uid="{1D44470C-E95B-4BFA-B9CE-37B6AFE63A75}"/>
    <cellStyle name="Currency 3 2 2 2 3 3 5 2" xfId="48000" xr:uid="{5514611A-698C-474E-A120-0A490EC2BED4}"/>
    <cellStyle name="Currency 3 2 2 2 3 3 6" xfId="32590" xr:uid="{2A2BF93E-65F2-47A5-9517-D18053192995}"/>
    <cellStyle name="Currency 3 2 2 2 3 4" xfId="2396" xr:uid="{975D8DEF-BD3D-4AEE-9909-2C002E91EDD4}"/>
    <cellStyle name="Currency 3 2 2 2 3 4 2" xfId="6199" xr:uid="{91E346A0-6569-4F96-9012-75345D5863E1}"/>
    <cellStyle name="Currency 3 2 2 2 3 4 2 2" xfId="14010" xr:uid="{56020588-BFA5-4C00-A28C-C928E981A020}"/>
    <cellStyle name="Currency 3 2 2 2 3 4 2 2 2" xfId="29421" xr:uid="{FA585BD4-6AE7-43EA-A35D-C0F226975C84}"/>
    <cellStyle name="Currency 3 2 2 2 3 4 2 2 2 2" xfId="60245" xr:uid="{1A017949-C435-4978-8DDC-E47009691C00}"/>
    <cellStyle name="Currency 3 2 2 2 3 4 2 2 3" xfId="44835" xr:uid="{6895A076-5BE6-457F-B227-6388CD0E5665}"/>
    <cellStyle name="Currency 3 2 2 2 3 4 2 3" xfId="21612" xr:uid="{86D73D5D-9E6A-4FD3-8549-37D654707118}"/>
    <cellStyle name="Currency 3 2 2 2 3 4 2 3 2" xfId="52436" xr:uid="{13883B8D-9D1E-46C2-91CE-04367A017703}"/>
    <cellStyle name="Currency 3 2 2 2 3 4 2 4" xfId="37026" xr:uid="{4AE7FC95-A3D3-4FE6-8F46-A85E97657343}"/>
    <cellStyle name="Currency 3 2 2 2 3 4 3" xfId="10207" xr:uid="{BE5C2A3A-2AC4-4FC9-BBF1-578361910B6D}"/>
    <cellStyle name="Currency 3 2 2 2 3 4 3 2" xfId="25618" xr:uid="{CD4B89CE-8961-4E93-9020-6A7CDC39BB27}"/>
    <cellStyle name="Currency 3 2 2 2 3 4 3 2 2" xfId="56442" xr:uid="{D118395D-FA35-44AA-B27F-66CC82173CD0}"/>
    <cellStyle name="Currency 3 2 2 2 3 4 3 3" xfId="41032" xr:uid="{EFEF93A3-A0B7-4846-8D92-2FD0E942F26A}"/>
    <cellStyle name="Currency 3 2 2 2 3 4 4" xfId="17809" xr:uid="{E64EE3F6-B209-4752-8791-3DF0188DDD0D}"/>
    <cellStyle name="Currency 3 2 2 2 3 4 4 2" xfId="48633" xr:uid="{8C865714-1CF2-4DB9-A266-B791AA86BBCB}"/>
    <cellStyle name="Currency 3 2 2 2 3 4 5" xfId="33223" xr:uid="{A153D54E-960B-4B71-92F3-6815FEA09ACF}"/>
    <cellStyle name="Currency 3 2 2 2 3 5" xfId="4300" xr:uid="{8065B745-E8CC-4477-AD8D-24BFE2B2ABB1}"/>
    <cellStyle name="Currency 3 2 2 2 3 5 2" xfId="12111" xr:uid="{A17BAE98-689C-4CA6-9B1D-0001A137757C}"/>
    <cellStyle name="Currency 3 2 2 2 3 5 2 2" xfId="27522" xr:uid="{EAD66BF2-3818-4624-A6C5-CC7B5D8BCD99}"/>
    <cellStyle name="Currency 3 2 2 2 3 5 2 2 2" xfId="58346" xr:uid="{080B86C6-E835-4511-A6C6-402FFB4282E1}"/>
    <cellStyle name="Currency 3 2 2 2 3 5 2 3" xfId="42936" xr:uid="{94BB17C6-CDF2-42FD-A17E-67286719D14A}"/>
    <cellStyle name="Currency 3 2 2 2 3 5 3" xfId="19713" xr:uid="{0EA03004-F5AA-41E2-BC09-2D17024A4D18}"/>
    <cellStyle name="Currency 3 2 2 2 3 5 3 2" xfId="50537" xr:uid="{5BA66C31-12CA-49DF-8128-7F477E51216B}"/>
    <cellStyle name="Currency 3 2 2 2 3 5 4" xfId="35127" xr:uid="{B1AF48E5-E5DA-4DAC-9CBF-5ECE4DA5BDC8}"/>
    <cellStyle name="Currency 3 2 2 2 3 6" xfId="8308" xr:uid="{57E1DF34-E93F-49C2-80FF-A6112DF22342}"/>
    <cellStyle name="Currency 3 2 2 2 3 6 2" xfId="23719" xr:uid="{40913146-AE0A-44B9-989F-4BBB5B08BF76}"/>
    <cellStyle name="Currency 3 2 2 2 3 6 2 2" xfId="54543" xr:uid="{910EA526-8FD6-4E27-87DC-359338994A03}"/>
    <cellStyle name="Currency 3 2 2 2 3 6 3" xfId="39133" xr:uid="{72BA757B-2701-4B69-9B67-B680DAE9C16F}"/>
    <cellStyle name="Currency 3 2 2 2 3 7" xfId="15910" xr:uid="{7C4D95F5-3FC9-4BC0-9A56-CDFB36B644AF}"/>
    <cellStyle name="Currency 3 2 2 2 3 7 2" xfId="46734" xr:uid="{8DDA3119-E3AF-4D5B-9306-62BABA1A2B53}"/>
    <cellStyle name="Currency 3 2 2 2 3 8" xfId="31324" xr:uid="{423FB27C-619F-4AF6-A829-30AC2ACAF8A4}"/>
    <cellStyle name="Currency 3 2 2 2 4" xfId="917" xr:uid="{03F33222-A85C-48FC-B8C8-D39B007A7388}"/>
    <cellStyle name="Currency 3 2 2 2 4 2" xfId="2816" xr:uid="{4F0B3AE0-DF62-4A5B-95DA-74721413155E}"/>
    <cellStyle name="Currency 3 2 2 2 4 2 2" xfId="6619" xr:uid="{0907A940-9692-491A-8D14-CBC3908C3388}"/>
    <cellStyle name="Currency 3 2 2 2 4 2 2 2" xfId="14430" xr:uid="{0B360AA1-BC12-4EE8-942D-732CF65264A7}"/>
    <cellStyle name="Currency 3 2 2 2 4 2 2 2 2" xfId="29841" xr:uid="{3F737E0A-0E74-438C-A2AB-256B7D4087FB}"/>
    <cellStyle name="Currency 3 2 2 2 4 2 2 2 2 2" xfId="60665" xr:uid="{3496BD21-0A5C-49BD-87E5-E19A4B558B85}"/>
    <cellStyle name="Currency 3 2 2 2 4 2 2 2 3" xfId="45255" xr:uid="{2418F0FB-B060-4DE6-8A3D-19644141026E}"/>
    <cellStyle name="Currency 3 2 2 2 4 2 2 3" xfId="22032" xr:uid="{CA4DD28B-E3C1-4C03-9D96-DCF8219BA6FC}"/>
    <cellStyle name="Currency 3 2 2 2 4 2 2 3 2" xfId="52856" xr:uid="{3E5C0836-02DA-4E97-AAA4-AD2147D71CDA}"/>
    <cellStyle name="Currency 3 2 2 2 4 2 2 4" xfId="37446" xr:uid="{CDE06780-0F5A-4E46-A004-1B55494074C9}"/>
    <cellStyle name="Currency 3 2 2 2 4 2 3" xfId="10627" xr:uid="{A5BE4A7B-BFAC-4603-A201-DEFEBDCB3FE9}"/>
    <cellStyle name="Currency 3 2 2 2 4 2 3 2" xfId="26038" xr:uid="{41E51CD2-2723-45C0-A872-2AA14B8B6404}"/>
    <cellStyle name="Currency 3 2 2 2 4 2 3 2 2" xfId="56862" xr:uid="{69EA4EE9-24A4-4E42-802B-A62E976BB4FC}"/>
    <cellStyle name="Currency 3 2 2 2 4 2 3 3" xfId="41452" xr:uid="{A3076E3F-5ED5-4281-9C96-B3BE861F5138}"/>
    <cellStyle name="Currency 3 2 2 2 4 2 4" xfId="18229" xr:uid="{FA2C67E8-9D1C-4C1F-971D-A9FA19E79626}"/>
    <cellStyle name="Currency 3 2 2 2 4 2 4 2" xfId="49053" xr:uid="{9C4F5255-6D1F-4632-B814-353F44F44BFE}"/>
    <cellStyle name="Currency 3 2 2 2 4 2 5" xfId="33643" xr:uid="{61A872EA-125C-41C3-A698-0ADCDFF9A4AC}"/>
    <cellStyle name="Currency 3 2 2 2 4 3" xfId="4720" xr:uid="{5AB215CF-B2E5-4F12-9624-FFE894EF2D87}"/>
    <cellStyle name="Currency 3 2 2 2 4 3 2" xfId="12531" xr:uid="{93A50D85-1EA4-418C-879E-07C634516AF6}"/>
    <cellStyle name="Currency 3 2 2 2 4 3 2 2" xfId="27942" xr:uid="{0E4F0799-855B-44F3-8DDF-DD12DE6C58AA}"/>
    <cellStyle name="Currency 3 2 2 2 4 3 2 2 2" xfId="58766" xr:uid="{D052EE13-9AB1-4439-9CA3-AF4CA1967C30}"/>
    <cellStyle name="Currency 3 2 2 2 4 3 2 3" xfId="43356" xr:uid="{07A010D4-78DA-433B-BA11-00BAF2FFCD29}"/>
    <cellStyle name="Currency 3 2 2 2 4 3 3" xfId="20133" xr:uid="{284C72A2-AC62-4D2F-89AD-3C9C0E305F87}"/>
    <cellStyle name="Currency 3 2 2 2 4 3 3 2" xfId="50957" xr:uid="{55529D17-8903-48CF-AA5A-47011476C0AF}"/>
    <cellStyle name="Currency 3 2 2 2 4 3 4" xfId="35547" xr:uid="{D4FB3F64-2B2A-4DAE-8F91-0553BB88946E}"/>
    <cellStyle name="Currency 3 2 2 2 4 4" xfId="8728" xr:uid="{353E63DF-8564-418C-B000-1FEFFB97FB08}"/>
    <cellStyle name="Currency 3 2 2 2 4 4 2" xfId="24139" xr:uid="{7E5E6623-2C22-4D73-9B47-E963FE6D79A0}"/>
    <cellStyle name="Currency 3 2 2 2 4 4 2 2" xfId="54963" xr:uid="{D7E35447-2D73-48C7-BB86-8C9EC1D0814A}"/>
    <cellStyle name="Currency 3 2 2 2 4 4 3" xfId="39553" xr:uid="{42326266-87EE-457F-887B-29F68F38F2C4}"/>
    <cellStyle name="Currency 3 2 2 2 4 5" xfId="16330" xr:uid="{6DFB1920-2321-492D-903A-18296E59D6D5}"/>
    <cellStyle name="Currency 3 2 2 2 4 5 2" xfId="47154" xr:uid="{D6FB6500-9896-45D7-8862-B2F8BEE24BAE}"/>
    <cellStyle name="Currency 3 2 2 2 4 6" xfId="31744" xr:uid="{394E7A81-7302-4BB8-8C4F-D5F8F3B69361}"/>
    <cellStyle name="Currency 3 2 2 2 5" xfId="1550" xr:uid="{AFEEB90D-9C89-4AB8-A8C7-77AC89B21123}"/>
    <cellStyle name="Currency 3 2 2 2 5 2" xfId="3449" xr:uid="{6F6513F0-4B5F-4772-9C09-892C0E6E1C1B}"/>
    <cellStyle name="Currency 3 2 2 2 5 2 2" xfId="7252" xr:uid="{D5F51299-29BA-4D42-BE85-64F3666064E8}"/>
    <cellStyle name="Currency 3 2 2 2 5 2 2 2" xfId="15063" xr:uid="{F09B6625-2338-40C9-BA96-6F96FDE5141B}"/>
    <cellStyle name="Currency 3 2 2 2 5 2 2 2 2" xfId="30474" xr:uid="{49681C5D-63D7-4AA2-9E72-9B9C1CA296A7}"/>
    <cellStyle name="Currency 3 2 2 2 5 2 2 2 2 2" xfId="61298" xr:uid="{45C99536-678D-4DDE-B329-6EE56E40E3D0}"/>
    <cellStyle name="Currency 3 2 2 2 5 2 2 2 3" xfId="45888" xr:uid="{0B69BEF1-2871-4F32-BC76-90BC92AAF79D}"/>
    <cellStyle name="Currency 3 2 2 2 5 2 2 3" xfId="22665" xr:uid="{80B37DC1-A44D-49CA-94B4-5803C0EB0F7C}"/>
    <cellStyle name="Currency 3 2 2 2 5 2 2 3 2" xfId="53489" xr:uid="{61F56D23-9175-4224-B729-26EBB711CB2B}"/>
    <cellStyle name="Currency 3 2 2 2 5 2 2 4" xfId="38079" xr:uid="{DE623EEA-36B4-499C-89CC-E8F5992F647D}"/>
    <cellStyle name="Currency 3 2 2 2 5 2 3" xfId="11260" xr:uid="{ECF584AC-62DF-43F9-965D-943D331B7498}"/>
    <cellStyle name="Currency 3 2 2 2 5 2 3 2" xfId="26671" xr:uid="{1B25615F-510A-4421-A231-F7CF551E7B6B}"/>
    <cellStyle name="Currency 3 2 2 2 5 2 3 2 2" xfId="57495" xr:uid="{A3AB3DC9-DDD6-492C-A884-A8E554DA576D}"/>
    <cellStyle name="Currency 3 2 2 2 5 2 3 3" xfId="42085" xr:uid="{A592D69A-DBA8-4226-841F-49F38D51F7E3}"/>
    <cellStyle name="Currency 3 2 2 2 5 2 4" xfId="18862" xr:uid="{05B04866-D0A6-43B4-A925-A38C2981CED5}"/>
    <cellStyle name="Currency 3 2 2 2 5 2 4 2" xfId="49686" xr:uid="{42FD4246-BD82-4E07-A66D-469D443CA160}"/>
    <cellStyle name="Currency 3 2 2 2 5 2 5" xfId="34276" xr:uid="{823C9BE6-0CBD-4CAC-AAE2-543A05321F89}"/>
    <cellStyle name="Currency 3 2 2 2 5 3" xfId="5353" xr:uid="{197E18E6-1CF1-4D5C-83AC-657C94778AA4}"/>
    <cellStyle name="Currency 3 2 2 2 5 3 2" xfId="13164" xr:uid="{AEDE27B2-760D-42CE-B9F5-E479142D0D05}"/>
    <cellStyle name="Currency 3 2 2 2 5 3 2 2" xfId="28575" xr:uid="{B2306C61-CF0D-4B32-A3C7-B232CE9EE84D}"/>
    <cellStyle name="Currency 3 2 2 2 5 3 2 2 2" xfId="59399" xr:uid="{B9E71C73-A6EB-475F-A5BC-2CE93F7D5DA2}"/>
    <cellStyle name="Currency 3 2 2 2 5 3 2 3" xfId="43989" xr:uid="{2AB57B55-4767-48EB-AC0D-9305D52F2469}"/>
    <cellStyle name="Currency 3 2 2 2 5 3 3" xfId="20766" xr:uid="{1CA1BAA8-5291-4E22-91B5-07E11E414237}"/>
    <cellStyle name="Currency 3 2 2 2 5 3 3 2" xfId="51590" xr:uid="{F8346F48-63D3-44D0-893E-BE28DD83AD79}"/>
    <cellStyle name="Currency 3 2 2 2 5 3 4" xfId="36180" xr:uid="{BB93DC7A-2809-4EF1-89E8-B446783AE9B5}"/>
    <cellStyle name="Currency 3 2 2 2 5 4" xfId="9361" xr:uid="{4647ADFD-951F-4991-AB98-8EB226CF51A8}"/>
    <cellStyle name="Currency 3 2 2 2 5 4 2" xfId="24772" xr:uid="{B9D061F3-B5D7-47E0-9D49-10057DD954BD}"/>
    <cellStyle name="Currency 3 2 2 2 5 4 2 2" xfId="55596" xr:uid="{80793E9C-6D0D-44C2-A621-DB0241389CCB}"/>
    <cellStyle name="Currency 3 2 2 2 5 4 3" xfId="40186" xr:uid="{05F826DB-720C-40D4-9F18-11522E75D127}"/>
    <cellStyle name="Currency 3 2 2 2 5 5" xfId="16963" xr:uid="{3D9225D5-9E81-422D-AB17-F4FC745124DF}"/>
    <cellStyle name="Currency 3 2 2 2 5 5 2" xfId="47787" xr:uid="{55D971FE-CF8D-4025-AC67-0E068ADB958E}"/>
    <cellStyle name="Currency 3 2 2 2 5 6" xfId="32377" xr:uid="{C707E436-2670-49E9-8D79-4C9487BEAA14}"/>
    <cellStyle name="Currency 3 2 2 2 6" xfId="2183" xr:uid="{C5A93E27-F4A3-467C-B255-8D1212C61AC0}"/>
    <cellStyle name="Currency 3 2 2 2 6 2" xfId="5986" xr:uid="{8BDBCE4E-1E4A-49C0-AAEA-629EB9673858}"/>
    <cellStyle name="Currency 3 2 2 2 6 2 2" xfId="13797" xr:uid="{803AD667-4718-433F-9D9C-2E74C2ABE59E}"/>
    <cellStyle name="Currency 3 2 2 2 6 2 2 2" xfId="29208" xr:uid="{FAD88933-FD0B-4B5A-8407-DDB1D112C178}"/>
    <cellStyle name="Currency 3 2 2 2 6 2 2 2 2" xfId="60032" xr:uid="{01B22A52-D631-4761-8B37-663B40EB67E4}"/>
    <cellStyle name="Currency 3 2 2 2 6 2 2 3" xfId="44622" xr:uid="{8EF1A388-CA38-4F69-ADE7-A1F9F3DC76AF}"/>
    <cellStyle name="Currency 3 2 2 2 6 2 3" xfId="21399" xr:uid="{6BE9F3B6-3D11-420F-B8DA-FFD9A74EECEC}"/>
    <cellStyle name="Currency 3 2 2 2 6 2 3 2" xfId="52223" xr:uid="{DC85FE1F-4EC8-4048-A8E1-B239691651B4}"/>
    <cellStyle name="Currency 3 2 2 2 6 2 4" xfId="36813" xr:uid="{3F11FDCE-D27C-4A3C-A057-F411B9B94153}"/>
    <cellStyle name="Currency 3 2 2 2 6 3" xfId="9994" xr:uid="{B22078A9-82F2-4A08-9578-A916C80EBF3C}"/>
    <cellStyle name="Currency 3 2 2 2 6 3 2" xfId="25405" xr:uid="{64FA527B-6054-480A-9662-98B507C3E77B}"/>
    <cellStyle name="Currency 3 2 2 2 6 3 2 2" xfId="56229" xr:uid="{1E7F4884-987A-4F6E-8287-DEB9039879BE}"/>
    <cellStyle name="Currency 3 2 2 2 6 3 3" xfId="40819" xr:uid="{EF2E25EA-F4B2-468D-9FF3-68CF31A9D118}"/>
    <cellStyle name="Currency 3 2 2 2 6 4" xfId="17596" xr:uid="{055104A9-FD22-4BB9-8771-BEB2CDCB5CA7}"/>
    <cellStyle name="Currency 3 2 2 2 6 4 2" xfId="48420" xr:uid="{BA1F4552-83F9-45D4-8728-39AE67D970AB}"/>
    <cellStyle name="Currency 3 2 2 2 6 5" xfId="33010" xr:uid="{00FA2E1C-294E-460F-A03E-11E1A26040CB}"/>
    <cellStyle name="Currency 3 2 2 2 7" xfId="4087" xr:uid="{6FA91980-FF54-4CAF-8D69-13CC6D3B52EE}"/>
    <cellStyle name="Currency 3 2 2 2 7 2" xfId="11898" xr:uid="{D0C4294C-05B2-4D31-8A5D-1B526E82B56F}"/>
    <cellStyle name="Currency 3 2 2 2 7 2 2" xfId="27309" xr:uid="{A3DD9C81-EF50-462D-ADD6-453DDA58B132}"/>
    <cellStyle name="Currency 3 2 2 2 7 2 2 2" xfId="58133" xr:uid="{012B5362-FAB7-4636-9C8F-8DDDCE17BB8A}"/>
    <cellStyle name="Currency 3 2 2 2 7 2 3" xfId="42723" xr:uid="{2EA1565D-9135-42B1-BCBE-F58F1372C8C0}"/>
    <cellStyle name="Currency 3 2 2 2 7 3" xfId="19500" xr:uid="{B518A44D-2003-45D0-AAFF-E3D3627BFE06}"/>
    <cellStyle name="Currency 3 2 2 2 7 3 2" xfId="50324" xr:uid="{1DDBF633-C81E-42A0-838F-F1C0B4F931AB}"/>
    <cellStyle name="Currency 3 2 2 2 7 4" xfId="34914" xr:uid="{EC18857C-8E96-4AC1-8DC0-1471ED7047A8}"/>
    <cellStyle name="Currency 3 2 2 2 8" xfId="8095" xr:uid="{1DF2E39C-3D62-415D-8C5C-3EE9FC33E646}"/>
    <cellStyle name="Currency 3 2 2 2 8 2" xfId="23506" xr:uid="{8E0B0951-72DF-4032-BC93-2316267B8AD9}"/>
    <cellStyle name="Currency 3 2 2 2 8 2 2" xfId="54330" xr:uid="{597C3BA1-BA7C-4B37-835E-DB68F287827E}"/>
    <cellStyle name="Currency 3 2 2 2 8 3" xfId="38920" xr:uid="{32167638-AFDC-4C71-A1E0-D76307CD5672}"/>
    <cellStyle name="Currency 3 2 2 2 9" xfId="7886" xr:uid="{6E72937D-05F3-4207-BAE8-EA018DF7550D}"/>
    <cellStyle name="Currency 3 2 2 2 9 2" xfId="23297" xr:uid="{60CC8DD0-70EC-4A06-940C-38CF8AF93B4C}"/>
    <cellStyle name="Currency 3 2 2 2 9 2 2" xfId="54121" xr:uid="{30202C4D-D4F3-473D-893E-E982C85F2CF4}"/>
    <cellStyle name="Currency 3 2 2 2 9 3" xfId="38711" xr:uid="{5E6FC03F-DD1A-4BFB-A262-2C5FF9A7A39E}"/>
    <cellStyle name="Currency 3 2 2 3" xfId="624" xr:uid="{C0864393-68BA-4B69-965E-1E0C9628EE9E}"/>
    <cellStyle name="Currency 3 2 2 3 2" xfId="1257" xr:uid="{3DA8A6E3-BFA0-4BD1-B97D-CA9D658920F8}"/>
    <cellStyle name="Currency 3 2 2 3 2 2" xfId="3156" xr:uid="{A7E7AF2A-C02C-4742-BCF3-80EB3045E751}"/>
    <cellStyle name="Currency 3 2 2 3 2 2 2" xfId="6959" xr:uid="{C983F373-4B0D-420B-B9A4-4FB80442D817}"/>
    <cellStyle name="Currency 3 2 2 3 2 2 2 2" xfId="14770" xr:uid="{E34DB19E-5450-4967-9C8A-FEE71B7CD01E}"/>
    <cellStyle name="Currency 3 2 2 3 2 2 2 2 2" xfId="30181" xr:uid="{68D74916-EB4C-40A4-B644-1A1BB30F19B2}"/>
    <cellStyle name="Currency 3 2 2 3 2 2 2 2 2 2" xfId="61005" xr:uid="{8F97B4EF-66E1-41EF-9535-A10556A31F9B}"/>
    <cellStyle name="Currency 3 2 2 3 2 2 2 2 3" xfId="45595" xr:uid="{E78D9015-2B6C-442A-AC10-340BB8BF532A}"/>
    <cellStyle name="Currency 3 2 2 3 2 2 2 3" xfId="22372" xr:uid="{52868403-CDAA-4614-AA37-A2BABA445203}"/>
    <cellStyle name="Currency 3 2 2 3 2 2 2 3 2" xfId="53196" xr:uid="{BAC602A5-EA33-41FD-B860-830C83923F6F}"/>
    <cellStyle name="Currency 3 2 2 3 2 2 2 4" xfId="37786" xr:uid="{46943E70-5312-438F-9869-825CED2F7461}"/>
    <cellStyle name="Currency 3 2 2 3 2 2 3" xfId="10967" xr:uid="{198AA111-E2FD-4F2D-AA45-57A3587CF9E8}"/>
    <cellStyle name="Currency 3 2 2 3 2 2 3 2" xfId="26378" xr:uid="{B33F02D1-91BE-417B-9589-269CB299DB79}"/>
    <cellStyle name="Currency 3 2 2 3 2 2 3 2 2" xfId="57202" xr:uid="{A5621CC1-B5D4-41D5-A3C8-B6D04A14956A}"/>
    <cellStyle name="Currency 3 2 2 3 2 2 3 3" xfId="41792" xr:uid="{8D8E1DF5-5CE5-41CE-8391-7EBFDB706D0D}"/>
    <cellStyle name="Currency 3 2 2 3 2 2 4" xfId="18569" xr:uid="{8764FFC7-230D-47BE-9203-E6C0BC78790C}"/>
    <cellStyle name="Currency 3 2 2 3 2 2 4 2" xfId="49393" xr:uid="{CFDA40CC-A8A7-432E-A259-C6947150F2FA}"/>
    <cellStyle name="Currency 3 2 2 3 2 2 5" xfId="33983" xr:uid="{309744AD-AA0A-4803-986D-8D075F244375}"/>
    <cellStyle name="Currency 3 2 2 3 2 3" xfId="5060" xr:uid="{01D9FBF0-C3ED-4B90-8E6B-54016B8FA958}"/>
    <cellStyle name="Currency 3 2 2 3 2 3 2" xfId="12871" xr:uid="{C5D91EF3-4438-49C3-B0B1-6467129C7545}"/>
    <cellStyle name="Currency 3 2 2 3 2 3 2 2" xfId="28282" xr:uid="{2F3C2796-BA94-4006-A881-1BF5BF00632A}"/>
    <cellStyle name="Currency 3 2 2 3 2 3 2 2 2" xfId="59106" xr:uid="{CE7BD1D1-AFA3-4605-BFB9-0CE591738D2A}"/>
    <cellStyle name="Currency 3 2 2 3 2 3 2 3" xfId="43696" xr:uid="{72025A5B-D126-414B-B4A2-D2A2AE721B80}"/>
    <cellStyle name="Currency 3 2 2 3 2 3 3" xfId="20473" xr:uid="{7C43019D-611E-44DA-9825-7D193293387D}"/>
    <cellStyle name="Currency 3 2 2 3 2 3 3 2" xfId="51297" xr:uid="{BF10513E-90B7-4EC6-B027-5BCA1762F0BC}"/>
    <cellStyle name="Currency 3 2 2 3 2 3 4" xfId="35887" xr:uid="{442E5E80-90BD-42C5-81E6-95A97D4C49FA}"/>
    <cellStyle name="Currency 3 2 2 3 2 4" xfId="9068" xr:uid="{388069A8-A363-4A95-B83D-BF083DFAC386}"/>
    <cellStyle name="Currency 3 2 2 3 2 4 2" xfId="24479" xr:uid="{FB638809-4800-416F-9D63-BA5081945592}"/>
    <cellStyle name="Currency 3 2 2 3 2 4 2 2" xfId="55303" xr:uid="{EF621ADE-9AAC-4130-8C73-6974ADDACFAE}"/>
    <cellStyle name="Currency 3 2 2 3 2 4 3" xfId="39893" xr:uid="{EC75FC33-BA46-4569-B9D6-144E4D9C4BBC}"/>
    <cellStyle name="Currency 3 2 2 3 2 5" xfId="16670" xr:uid="{D0E9EED0-9723-48D1-9845-82F5AA7FCF07}"/>
    <cellStyle name="Currency 3 2 2 3 2 5 2" xfId="47494" xr:uid="{FF450B1D-0371-4BB3-9F5B-CE76CD968D81}"/>
    <cellStyle name="Currency 3 2 2 3 2 6" xfId="32084" xr:uid="{73988B46-5888-4BB4-BB3C-AD0E3C787193}"/>
    <cellStyle name="Currency 3 2 2 3 3" xfId="1890" xr:uid="{18C000E5-20AC-4554-A9B1-FA0CFB356BBF}"/>
    <cellStyle name="Currency 3 2 2 3 3 2" xfId="3789" xr:uid="{F2842933-EBA1-472E-9890-98B2F9C4234B}"/>
    <cellStyle name="Currency 3 2 2 3 3 2 2" xfId="7592" xr:uid="{4F7ABCB0-4897-470A-B251-F7F539532A74}"/>
    <cellStyle name="Currency 3 2 2 3 3 2 2 2" xfId="15403" xr:uid="{2C6FB00C-0EED-41D5-8AEA-DF237340EB06}"/>
    <cellStyle name="Currency 3 2 2 3 3 2 2 2 2" xfId="30814" xr:uid="{FEC099B5-CF39-4F71-BC07-8239738C54A5}"/>
    <cellStyle name="Currency 3 2 2 3 3 2 2 2 2 2" xfId="61638" xr:uid="{8C543AC6-110C-43D5-AE3B-F225762A6034}"/>
    <cellStyle name="Currency 3 2 2 3 3 2 2 2 3" xfId="46228" xr:uid="{999C2E72-76ED-49F5-809A-75D6D6FF589C}"/>
    <cellStyle name="Currency 3 2 2 3 3 2 2 3" xfId="23005" xr:uid="{B4962B3D-A60E-4A57-87F3-67C665DD6069}"/>
    <cellStyle name="Currency 3 2 2 3 3 2 2 3 2" xfId="53829" xr:uid="{FB341DEC-FD76-4B1A-A3AD-452E49E998FA}"/>
    <cellStyle name="Currency 3 2 2 3 3 2 2 4" xfId="38419" xr:uid="{2C6A9D32-31D6-4A7E-A0C4-CCD1492FD8AA}"/>
    <cellStyle name="Currency 3 2 2 3 3 2 3" xfId="11600" xr:uid="{A1A5C17B-EC69-41AB-85AA-CA054260240B}"/>
    <cellStyle name="Currency 3 2 2 3 3 2 3 2" xfId="27011" xr:uid="{D0AABA3B-0CAD-4EA7-BC4C-B79D3EDA1833}"/>
    <cellStyle name="Currency 3 2 2 3 3 2 3 2 2" xfId="57835" xr:uid="{8B8922BA-78B2-4C3B-A733-4FBE3EFC693D}"/>
    <cellStyle name="Currency 3 2 2 3 3 2 3 3" xfId="42425" xr:uid="{D77FC330-C835-4EBA-9AEC-C2261DE6F556}"/>
    <cellStyle name="Currency 3 2 2 3 3 2 4" xfId="19202" xr:uid="{A31B604E-1D85-4C0E-B376-BE563C3425BE}"/>
    <cellStyle name="Currency 3 2 2 3 3 2 4 2" xfId="50026" xr:uid="{071157D1-F853-4549-B660-3EECABB327C5}"/>
    <cellStyle name="Currency 3 2 2 3 3 2 5" xfId="34616" xr:uid="{3A6E5CE5-714E-4EFA-AE84-7582666E9D97}"/>
    <cellStyle name="Currency 3 2 2 3 3 3" xfId="5693" xr:uid="{F18C6165-0FF5-43DB-9758-97E36A68D570}"/>
    <cellStyle name="Currency 3 2 2 3 3 3 2" xfId="13504" xr:uid="{C4381F75-8DCD-4F4F-BEAF-5B6383BC8CA1}"/>
    <cellStyle name="Currency 3 2 2 3 3 3 2 2" xfId="28915" xr:uid="{81B3DB41-BDC7-46EC-8C33-F6189DD53A50}"/>
    <cellStyle name="Currency 3 2 2 3 3 3 2 2 2" xfId="59739" xr:uid="{ED0155E5-C949-4194-B0A0-7668F488D3E4}"/>
    <cellStyle name="Currency 3 2 2 3 3 3 2 3" xfId="44329" xr:uid="{B14D22A9-60AE-4B92-AB19-84789DBBDD2C}"/>
    <cellStyle name="Currency 3 2 2 3 3 3 3" xfId="21106" xr:uid="{B4D4B6C6-F02D-4FBB-B839-C30B16A1FBFB}"/>
    <cellStyle name="Currency 3 2 2 3 3 3 3 2" xfId="51930" xr:uid="{F1BBEE3F-B6D7-4723-BA77-8800D18C1CA4}"/>
    <cellStyle name="Currency 3 2 2 3 3 3 4" xfId="36520" xr:uid="{E7228278-DE53-4637-9346-1122175FEA7F}"/>
    <cellStyle name="Currency 3 2 2 3 3 4" xfId="9701" xr:uid="{E44AB41A-45AD-4C2F-B337-53ABF8B72149}"/>
    <cellStyle name="Currency 3 2 2 3 3 4 2" xfId="25112" xr:uid="{1BA1B04D-C96E-4B8C-AF05-4A99EC3A533F}"/>
    <cellStyle name="Currency 3 2 2 3 3 4 2 2" xfId="55936" xr:uid="{805644EA-EB6C-4305-9317-5609A54B6CA9}"/>
    <cellStyle name="Currency 3 2 2 3 3 4 3" xfId="40526" xr:uid="{933EC1EF-E4A4-411E-9C05-FC6921356B88}"/>
    <cellStyle name="Currency 3 2 2 3 3 5" xfId="17303" xr:uid="{3D5CA022-82C4-42C3-B5C2-2BE399970785}"/>
    <cellStyle name="Currency 3 2 2 3 3 5 2" xfId="48127" xr:uid="{0AAEF9B3-A0AE-43DE-A45A-879C75F10BBF}"/>
    <cellStyle name="Currency 3 2 2 3 3 6" xfId="32717" xr:uid="{75C21A24-F5EC-40C1-B57A-EE8C6C505A51}"/>
    <cellStyle name="Currency 3 2 2 3 4" xfId="2523" xr:uid="{C20E210A-736A-4D00-AE5E-E52A225FD1A3}"/>
    <cellStyle name="Currency 3 2 2 3 4 2" xfId="6326" xr:uid="{7994ED8C-7421-4F4F-BD68-5392AF300DA7}"/>
    <cellStyle name="Currency 3 2 2 3 4 2 2" xfId="14137" xr:uid="{6A7DB2FD-FBBB-4862-BD34-7153224FC7D9}"/>
    <cellStyle name="Currency 3 2 2 3 4 2 2 2" xfId="29548" xr:uid="{71888989-9AEE-419E-A78D-F7A8FE75A885}"/>
    <cellStyle name="Currency 3 2 2 3 4 2 2 2 2" xfId="60372" xr:uid="{86033400-0D89-449B-8D38-327209D265AD}"/>
    <cellStyle name="Currency 3 2 2 3 4 2 2 3" xfId="44962" xr:uid="{F6B1C8CB-44AE-4EDA-A965-3EA37BF3342D}"/>
    <cellStyle name="Currency 3 2 2 3 4 2 3" xfId="21739" xr:uid="{F46E85B1-13C2-43CC-ABE0-64919914CB63}"/>
    <cellStyle name="Currency 3 2 2 3 4 2 3 2" xfId="52563" xr:uid="{11A5D01D-8A73-4AAF-BA19-281BF3271745}"/>
    <cellStyle name="Currency 3 2 2 3 4 2 4" xfId="37153" xr:uid="{FD1B37B3-6F98-455C-855C-DA82222D7A90}"/>
    <cellStyle name="Currency 3 2 2 3 4 3" xfId="10334" xr:uid="{7F35C73B-DA3D-4810-9553-7C49887ACF77}"/>
    <cellStyle name="Currency 3 2 2 3 4 3 2" xfId="25745" xr:uid="{7F64CD82-69E6-4D4C-B6C1-37F88E708676}"/>
    <cellStyle name="Currency 3 2 2 3 4 3 2 2" xfId="56569" xr:uid="{F08F920B-2CFB-49F1-865F-05B56475A983}"/>
    <cellStyle name="Currency 3 2 2 3 4 3 3" xfId="41159" xr:uid="{34CA743F-376C-4032-A6DE-F0061528467F}"/>
    <cellStyle name="Currency 3 2 2 3 4 4" xfId="17936" xr:uid="{525C33EB-01CC-4D65-AE42-644B1D7FF282}"/>
    <cellStyle name="Currency 3 2 2 3 4 4 2" xfId="48760" xr:uid="{63D1C39D-6D80-45AF-B42E-8760A5A3F337}"/>
    <cellStyle name="Currency 3 2 2 3 4 5" xfId="33350" xr:uid="{7F6A4686-E79B-4967-A02D-9DC8E0F7F450}"/>
    <cellStyle name="Currency 3 2 2 3 5" xfId="4427" xr:uid="{5245C973-B50A-4056-88CA-0D67FC1C33B5}"/>
    <cellStyle name="Currency 3 2 2 3 5 2" xfId="12238" xr:uid="{5D00162A-B2FC-410C-A231-6DE5E09755B5}"/>
    <cellStyle name="Currency 3 2 2 3 5 2 2" xfId="27649" xr:uid="{65E1E87D-7542-4946-8DA2-4CEE17328CEB}"/>
    <cellStyle name="Currency 3 2 2 3 5 2 2 2" xfId="58473" xr:uid="{0768CEA0-AA8E-47C7-B76E-B6D7D3D6AB2F}"/>
    <cellStyle name="Currency 3 2 2 3 5 2 3" xfId="43063" xr:uid="{463A0B0D-30B7-4A26-B0A0-5B5633ABD959}"/>
    <cellStyle name="Currency 3 2 2 3 5 3" xfId="19840" xr:uid="{CDE7E10F-E4FD-4176-981A-DF2A424E7C86}"/>
    <cellStyle name="Currency 3 2 2 3 5 3 2" xfId="50664" xr:uid="{8700F9F7-A997-48A8-BBEF-16DDEE1DB1A8}"/>
    <cellStyle name="Currency 3 2 2 3 5 4" xfId="35254" xr:uid="{E4EC1C94-7338-4325-ADCC-6CB9ADF18435}"/>
    <cellStyle name="Currency 3 2 2 3 6" xfId="8435" xr:uid="{549AE040-DE9A-414D-9B59-CF1350EAA5AC}"/>
    <cellStyle name="Currency 3 2 2 3 6 2" xfId="23846" xr:uid="{1321602C-4EB3-4121-BAA8-1230DAF425BA}"/>
    <cellStyle name="Currency 3 2 2 3 6 2 2" xfId="54670" xr:uid="{70F115C7-DA9C-4100-B607-5829D6D19DD2}"/>
    <cellStyle name="Currency 3 2 2 3 6 3" xfId="39260" xr:uid="{99BCA247-508A-4836-9441-411EDA8098DD}"/>
    <cellStyle name="Currency 3 2 2 3 7" xfId="16037" xr:uid="{7392B53A-18D1-4DFE-B941-0E7F689F173F}"/>
    <cellStyle name="Currency 3 2 2 3 7 2" xfId="46861" xr:uid="{F2D28F4B-AE10-415A-A2BB-2A2DFC6253E3}"/>
    <cellStyle name="Currency 3 2 2 3 8" xfId="31451" xr:uid="{4D4FA88E-8244-49E8-9432-08DD3ADCCA5E}"/>
    <cellStyle name="Currency 3 2 2 4" xfId="415" xr:uid="{C8AF61E5-5045-4763-BFD6-A6B6F2511B5E}"/>
    <cellStyle name="Currency 3 2 2 4 2" xfId="1048" xr:uid="{7ED4ED36-304C-4343-BBEF-12A7E5035A2E}"/>
    <cellStyle name="Currency 3 2 2 4 2 2" xfId="2947" xr:uid="{DC7466BF-9268-4611-809F-5F3B231B56C3}"/>
    <cellStyle name="Currency 3 2 2 4 2 2 2" xfId="6750" xr:uid="{2F7F5B3E-4B14-4517-B2E2-5DE069347EC4}"/>
    <cellStyle name="Currency 3 2 2 4 2 2 2 2" xfId="14561" xr:uid="{56109F14-24CC-4AFD-9E8A-DB230C7617BF}"/>
    <cellStyle name="Currency 3 2 2 4 2 2 2 2 2" xfId="29972" xr:uid="{E38FAC01-D953-45F0-A454-38ED4A2F0D64}"/>
    <cellStyle name="Currency 3 2 2 4 2 2 2 2 2 2" xfId="60796" xr:uid="{DB16AE1E-F8C3-43A9-9A54-510DF71EFC11}"/>
    <cellStyle name="Currency 3 2 2 4 2 2 2 2 3" xfId="45386" xr:uid="{68C13BE4-03F2-4349-A125-6BA3C2385D0D}"/>
    <cellStyle name="Currency 3 2 2 4 2 2 2 3" xfId="22163" xr:uid="{D01DDC0E-095D-47AC-BB05-A29644D99E67}"/>
    <cellStyle name="Currency 3 2 2 4 2 2 2 3 2" xfId="52987" xr:uid="{6459621E-F68C-4152-9125-3AC3547729D6}"/>
    <cellStyle name="Currency 3 2 2 4 2 2 2 4" xfId="37577" xr:uid="{9F88A4EF-DC89-43FD-801D-4AA194A4624B}"/>
    <cellStyle name="Currency 3 2 2 4 2 2 3" xfId="10758" xr:uid="{E2ABAFAB-3476-42EB-82B5-83793315024F}"/>
    <cellStyle name="Currency 3 2 2 4 2 2 3 2" xfId="26169" xr:uid="{A8129055-847F-45EB-9E68-7DDD1A30FA91}"/>
    <cellStyle name="Currency 3 2 2 4 2 2 3 2 2" xfId="56993" xr:uid="{533807CB-430C-4B5A-8522-E335BD782A4C}"/>
    <cellStyle name="Currency 3 2 2 4 2 2 3 3" xfId="41583" xr:uid="{8EE30B03-C1B1-4C84-A788-77AA63B05430}"/>
    <cellStyle name="Currency 3 2 2 4 2 2 4" xfId="18360" xr:uid="{B723AEAF-1EBC-4A19-8A2D-DFED2B36DA2F}"/>
    <cellStyle name="Currency 3 2 2 4 2 2 4 2" xfId="49184" xr:uid="{2C1A28F1-E988-4849-B881-997511F2A15D}"/>
    <cellStyle name="Currency 3 2 2 4 2 2 5" xfId="33774" xr:uid="{1A1C6358-DF05-48B3-9317-63FB3EB7A900}"/>
    <cellStyle name="Currency 3 2 2 4 2 3" xfId="4851" xr:uid="{BFF24C01-8C60-45D0-8B8C-DC72376AF673}"/>
    <cellStyle name="Currency 3 2 2 4 2 3 2" xfId="12662" xr:uid="{8D5C8AFC-93BB-4E07-8562-26B5DE03DF47}"/>
    <cellStyle name="Currency 3 2 2 4 2 3 2 2" xfId="28073" xr:uid="{8AA6CE56-F4E0-48AD-9E62-523556F636F6}"/>
    <cellStyle name="Currency 3 2 2 4 2 3 2 2 2" xfId="58897" xr:uid="{BBD79F2F-CFFC-4298-8328-C634698D51E4}"/>
    <cellStyle name="Currency 3 2 2 4 2 3 2 3" xfId="43487" xr:uid="{D5A04744-1FAC-4648-8788-36C2DC59682D}"/>
    <cellStyle name="Currency 3 2 2 4 2 3 3" xfId="20264" xr:uid="{7B11220C-F096-4A85-8F6C-6F29169E8E5B}"/>
    <cellStyle name="Currency 3 2 2 4 2 3 3 2" xfId="51088" xr:uid="{CD219F5E-67C8-4C39-9669-F563E5BE1AC9}"/>
    <cellStyle name="Currency 3 2 2 4 2 3 4" xfId="35678" xr:uid="{1131BC15-0A39-4CAA-8618-7A49EEF1465E}"/>
    <cellStyle name="Currency 3 2 2 4 2 4" xfId="8859" xr:uid="{B7304DEE-CFF4-4E30-A428-76C87879CDAA}"/>
    <cellStyle name="Currency 3 2 2 4 2 4 2" xfId="24270" xr:uid="{80EF95B1-6F29-4DF4-9F98-0AEB2E3AF734}"/>
    <cellStyle name="Currency 3 2 2 4 2 4 2 2" xfId="55094" xr:uid="{5D8163AA-00AA-4FDF-9058-C6A2AFE83DCE}"/>
    <cellStyle name="Currency 3 2 2 4 2 4 3" xfId="39684" xr:uid="{B17320C0-CB09-467D-A336-5E3221B0D810}"/>
    <cellStyle name="Currency 3 2 2 4 2 5" xfId="16461" xr:uid="{2229FA82-FD43-4A98-8BCE-F8472D101FCE}"/>
    <cellStyle name="Currency 3 2 2 4 2 5 2" xfId="47285" xr:uid="{E6E6B2ED-EC74-44DD-9BC0-F523BF42EF6B}"/>
    <cellStyle name="Currency 3 2 2 4 2 6" xfId="31875" xr:uid="{35D0E3A1-3738-4889-B9CE-F8EB93F612BC}"/>
    <cellStyle name="Currency 3 2 2 4 3" xfId="1681" xr:uid="{CED9D476-8117-44E4-A953-88097EAFD72B}"/>
    <cellStyle name="Currency 3 2 2 4 3 2" xfId="3580" xr:uid="{FA123928-F903-4260-87D7-9A38131AC2E7}"/>
    <cellStyle name="Currency 3 2 2 4 3 2 2" xfId="7383" xr:uid="{D72AC489-BD65-43AA-81B5-0ADD6D88EC3F}"/>
    <cellStyle name="Currency 3 2 2 4 3 2 2 2" xfId="15194" xr:uid="{3C18651C-B0D9-47F0-87F8-B0FD3F488F41}"/>
    <cellStyle name="Currency 3 2 2 4 3 2 2 2 2" xfId="30605" xr:uid="{8C7DE4BF-B77F-4748-A975-F511E30B65F5}"/>
    <cellStyle name="Currency 3 2 2 4 3 2 2 2 2 2" xfId="61429" xr:uid="{6E9418E5-5C89-4136-AB21-D3D8AF4A11B9}"/>
    <cellStyle name="Currency 3 2 2 4 3 2 2 2 3" xfId="46019" xr:uid="{9C3B913F-19AD-48C2-880D-0412E6F880C2}"/>
    <cellStyle name="Currency 3 2 2 4 3 2 2 3" xfId="22796" xr:uid="{F81A9757-9E82-4ABB-9563-6B51034AB8A2}"/>
    <cellStyle name="Currency 3 2 2 4 3 2 2 3 2" xfId="53620" xr:uid="{C4FE2AB9-F518-4535-8D4A-E3AB80916540}"/>
    <cellStyle name="Currency 3 2 2 4 3 2 2 4" xfId="38210" xr:uid="{6A465305-9ADA-46D9-BDEE-0ACD5ACE8DD5}"/>
    <cellStyle name="Currency 3 2 2 4 3 2 3" xfId="11391" xr:uid="{BE5F79A7-D828-487F-AB2A-985A27419C36}"/>
    <cellStyle name="Currency 3 2 2 4 3 2 3 2" xfId="26802" xr:uid="{CE864C74-53E7-42DC-A8A3-01CB532C714B}"/>
    <cellStyle name="Currency 3 2 2 4 3 2 3 2 2" xfId="57626" xr:uid="{6E679BD4-DF6B-4B88-9DAC-86DAD70E508F}"/>
    <cellStyle name="Currency 3 2 2 4 3 2 3 3" xfId="42216" xr:uid="{1EBB9A2C-0E99-4CD7-9203-CF025C733D14}"/>
    <cellStyle name="Currency 3 2 2 4 3 2 4" xfId="18993" xr:uid="{8B827217-91E1-469A-AA34-4F5D4A2CD887}"/>
    <cellStyle name="Currency 3 2 2 4 3 2 4 2" xfId="49817" xr:uid="{81F6CC1A-C954-464A-B65E-D6847D020662}"/>
    <cellStyle name="Currency 3 2 2 4 3 2 5" xfId="34407" xr:uid="{8110F886-0FE7-404E-BBB2-2265A070CE93}"/>
    <cellStyle name="Currency 3 2 2 4 3 3" xfId="5484" xr:uid="{5BCA792A-A0EB-4B28-BE60-E97B57331329}"/>
    <cellStyle name="Currency 3 2 2 4 3 3 2" xfId="13295" xr:uid="{EDC993CE-E9D5-46C4-8452-6BF1908ECFF8}"/>
    <cellStyle name="Currency 3 2 2 4 3 3 2 2" xfId="28706" xr:uid="{DEFB1707-0B59-4310-AAF7-CD4E91F6557C}"/>
    <cellStyle name="Currency 3 2 2 4 3 3 2 2 2" xfId="59530" xr:uid="{7C538A02-80AE-4991-A321-F95BAB58A2C4}"/>
    <cellStyle name="Currency 3 2 2 4 3 3 2 3" xfId="44120" xr:uid="{CD03A6CE-36A2-4F65-907C-48FBFE347F5C}"/>
    <cellStyle name="Currency 3 2 2 4 3 3 3" xfId="20897" xr:uid="{07ABDF2A-40FF-45E7-B68F-72040F6EE3CA}"/>
    <cellStyle name="Currency 3 2 2 4 3 3 3 2" xfId="51721" xr:uid="{D9266A6C-A6E0-4570-AC27-0C8AEC3F10DD}"/>
    <cellStyle name="Currency 3 2 2 4 3 3 4" xfId="36311" xr:uid="{0C4CD3F9-5EEB-477B-9A0A-B5352A0CD4BB}"/>
    <cellStyle name="Currency 3 2 2 4 3 4" xfId="9492" xr:uid="{A429A77D-236B-4D83-8099-5FE7D95B4032}"/>
    <cellStyle name="Currency 3 2 2 4 3 4 2" xfId="24903" xr:uid="{F86A47D9-BF25-4021-A24A-121050B475B3}"/>
    <cellStyle name="Currency 3 2 2 4 3 4 2 2" xfId="55727" xr:uid="{0F82B1EA-2AF8-4C63-8CB4-2011961B0C43}"/>
    <cellStyle name="Currency 3 2 2 4 3 4 3" xfId="40317" xr:uid="{DC845914-1DAC-43B6-A196-8DD376B401C4}"/>
    <cellStyle name="Currency 3 2 2 4 3 5" xfId="17094" xr:uid="{C3FB9780-00AF-4554-A40A-2043E4F59883}"/>
    <cellStyle name="Currency 3 2 2 4 3 5 2" xfId="47918" xr:uid="{F1CE7517-D97E-438C-9140-877BAC888980}"/>
    <cellStyle name="Currency 3 2 2 4 3 6" xfId="32508" xr:uid="{AAD4FB02-9066-44F9-9194-9939CFAE71C3}"/>
    <cellStyle name="Currency 3 2 2 4 4" xfId="2314" xr:uid="{EEE1E562-5EA3-47DE-8540-0E9F1C86E32E}"/>
    <cellStyle name="Currency 3 2 2 4 4 2" xfId="6117" xr:uid="{1226A556-0FD2-4ABC-BC50-BABDDA75FE0E}"/>
    <cellStyle name="Currency 3 2 2 4 4 2 2" xfId="13928" xr:uid="{4885D33A-1E1B-4265-B311-10140118D429}"/>
    <cellStyle name="Currency 3 2 2 4 4 2 2 2" xfId="29339" xr:uid="{556B74A1-E03D-48B3-B25E-ED7E7B806C48}"/>
    <cellStyle name="Currency 3 2 2 4 4 2 2 2 2" xfId="60163" xr:uid="{ACE1F181-C932-4BAF-8DAB-EAAC68BB18A6}"/>
    <cellStyle name="Currency 3 2 2 4 4 2 2 3" xfId="44753" xr:uid="{B96CFAFA-ADB9-441F-B7F6-F917897C3402}"/>
    <cellStyle name="Currency 3 2 2 4 4 2 3" xfId="21530" xr:uid="{263D2575-36AD-42CF-9DB8-6F0D47E36CAF}"/>
    <cellStyle name="Currency 3 2 2 4 4 2 3 2" xfId="52354" xr:uid="{FD338C38-A007-4427-8C93-A314E3649586}"/>
    <cellStyle name="Currency 3 2 2 4 4 2 4" xfId="36944" xr:uid="{F379EB61-84D9-4467-9DC3-2F58D88F5C28}"/>
    <cellStyle name="Currency 3 2 2 4 4 3" xfId="10125" xr:uid="{58AF437E-65D1-45CF-A523-8A8A42C09F1C}"/>
    <cellStyle name="Currency 3 2 2 4 4 3 2" xfId="25536" xr:uid="{02485846-D842-4E47-ACD5-528A7FB1956B}"/>
    <cellStyle name="Currency 3 2 2 4 4 3 2 2" xfId="56360" xr:uid="{43CC4AEE-1947-4071-86B1-8C6ADC4ABA6A}"/>
    <cellStyle name="Currency 3 2 2 4 4 3 3" xfId="40950" xr:uid="{6E1A11C1-9A2F-4946-A51A-A6BCE2BAC14A}"/>
    <cellStyle name="Currency 3 2 2 4 4 4" xfId="17727" xr:uid="{D6A560C2-7FD5-45DB-90DB-27AFF0701A0F}"/>
    <cellStyle name="Currency 3 2 2 4 4 4 2" xfId="48551" xr:uid="{9722EAB8-8AC1-4361-B210-41DEA79AE700}"/>
    <cellStyle name="Currency 3 2 2 4 4 5" xfId="33141" xr:uid="{AAA06ABA-CBF9-4487-BB88-A9021D4512FF}"/>
    <cellStyle name="Currency 3 2 2 4 5" xfId="4218" xr:uid="{68F0E837-78DE-4A63-BECE-0778B7E6490D}"/>
    <cellStyle name="Currency 3 2 2 4 5 2" xfId="12029" xr:uid="{55B2AF35-0F8E-46B7-AAFC-F1E97ED61703}"/>
    <cellStyle name="Currency 3 2 2 4 5 2 2" xfId="27440" xr:uid="{44C0DC5A-1C8C-4F89-95F2-4C770C4C4E57}"/>
    <cellStyle name="Currency 3 2 2 4 5 2 2 2" xfId="58264" xr:uid="{22F068D2-48A2-4C0C-8975-CBA8C4565D50}"/>
    <cellStyle name="Currency 3 2 2 4 5 2 3" xfId="42854" xr:uid="{935EAFC2-D25B-4EA6-B72A-CAC5E7A849DF}"/>
    <cellStyle name="Currency 3 2 2 4 5 3" xfId="19631" xr:uid="{20B4A04F-CB1E-4ECE-B265-BE2C0DD7A250}"/>
    <cellStyle name="Currency 3 2 2 4 5 3 2" xfId="50455" xr:uid="{D960F1FA-B552-4B9C-92F7-26C58FADB73A}"/>
    <cellStyle name="Currency 3 2 2 4 5 4" xfId="35045" xr:uid="{FD4B006C-2B79-403C-8503-752BFDAE43B5}"/>
    <cellStyle name="Currency 3 2 2 4 6" xfId="8226" xr:uid="{04648EE8-3D29-46B8-817C-3ECD6DDD8812}"/>
    <cellStyle name="Currency 3 2 2 4 6 2" xfId="23637" xr:uid="{C7E835E5-F2BB-4C43-BA1C-2FDC53F3F37E}"/>
    <cellStyle name="Currency 3 2 2 4 6 2 2" xfId="54461" xr:uid="{CAA9434B-21B1-428D-A51B-A53F2E35FCF7}"/>
    <cellStyle name="Currency 3 2 2 4 6 3" xfId="39051" xr:uid="{25136F05-023D-4D4B-9EF7-F78785B40F68}"/>
    <cellStyle name="Currency 3 2 2 4 7" xfId="15828" xr:uid="{F9B4EF12-F257-474D-9CBB-E7ED85046F25}"/>
    <cellStyle name="Currency 3 2 2 4 7 2" xfId="46652" xr:uid="{B207BEF5-1E5E-4D7C-8558-0A535354AB46}"/>
    <cellStyle name="Currency 3 2 2 4 8" xfId="31242" xr:uid="{2A24A89A-DEF0-44CF-B088-3C068C96ED50}"/>
    <cellStyle name="Currency 3 2 2 5" xfId="835" xr:uid="{7CB55FCB-4E1F-4A78-900B-9B5CC5C763F5}"/>
    <cellStyle name="Currency 3 2 2 5 2" xfId="2734" xr:uid="{38EB0979-9E0D-40FB-B486-35D01590D267}"/>
    <cellStyle name="Currency 3 2 2 5 2 2" xfId="6537" xr:uid="{E163DE0D-696F-43BC-AE1D-EC06015063EF}"/>
    <cellStyle name="Currency 3 2 2 5 2 2 2" xfId="14348" xr:uid="{711F65E1-9444-4D4D-972A-85E814D8CF56}"/>
    <cellStyle name="Currency 3 2 2 5 2 2 2 2" xfId="29759" xr:uid="{A3C23A9B-F618-49B5-B2B4-5EDB4C5D24FF}"/>
    <cellStyle name="Currency 3 2 2 5 2 2 2 2 2" xfId="60583" xr:uid="{EF96F5D1-9335-44CA-814D-4AFE4CB6CFF7}"/>
    <cellStyle name="Currency 3 2 2 5 2 2 2 3" xfId="45173" xr:uid="{829C782D-3C67-4C40-9554-81D0261E2E6A}"/>
    <cellStyle name="Currency 3 2 2 5 2 2 3" xfId="21950" xr:uid="{4D3C8F9D-E6FF-44DE-8683-44F63DC98DCA}"/>
    <cellStyle name="Currency 3 2 2 5 2 2 3 2" xfId="52774" xr:uid="{30781148-5CA8-4F0E-B433-69660EA9AB49}"/>
    <cellStyle name="Currency 3 2 2 5 2 2 4" xfId="37364" xr:uid="{AB9232F1-CE29-4482-9DCA-5C0D8008A051}"/>
    <cellStyle name="Currency 3 2 2 5 2 3" xfId="10545" xr:uid="{F3E32C46-1E29-41BA-9203-EA7148FFEF5B}"/>
    <cellStyle name="Currency 3 2 2 5 2 3 2" xfId="25956" xr:uid="{173698D2-1993-4541-A64F-9B471E03CE2A}"/>
    <cellStyle name="Currency 3 2 2 5 2 3 2 2" xfId="56780" xr:uid="{3F10D9C1-CD00-4EF3-B380-108A711152EF}"/>
    <cellStyle name="Currency 3 2 2 5 2 3 3" xfId="41370" xr:uid="{4C5D501B-A30A-4BF4-88FA-A005797E717E}"/>
    <cellStyle name="Currency 3 2 2 5 2 4" xfId="18147" xr:uid="{A212A93F-B688-4B0A-ACEA-6CEC2EA2DF50}"/>
    <cellStyle name="Currency 3 2 2 5 2 4 2" xfId="48971" xr:uid="{FCFCBED9-47E0-4FBE-A2D1-71DAD1F5CD7F}"/>
    <cellStyle name="Currency 3 2 2 5 2 5" xfId="33561" xr:uid="{8FB748E8-9D05-4135-AAAF-32E77DA06A64}"/>
    <cellStyle name="Currency 3 2 2 5 3" xfId="4638" xr:uid="{81B6F048-EFF3-4FEA-99C8-30D4E01688D3}"/>
    <cellStyle name="Currency 3 2 2 5 3 2" xfId="12449" xr:uid="{7808AC2E-854A-4F3D-8F3A-2DF0B34C65C5}"/>
    <cellStyle name="Currency 3 2 2 5 3 2 2" xfId="27860" xr:uid="{D0CB2E86-B420-41D5-8804-815A70927FBE}"/>
    <cellStyle name="Currency 3 2 2 5 3 2 2 2" xfId="58684" xr:uid="{D28BEF84-52B5-41A5-BC32-7D48790C1493}"/>
    <cellStyle name="Currency 3 2 2 5 3 2 3" xfId="43274" xr:uid="{8D2696FB-E1F6-469F-AFD7-63E5929C2124}"/>
    <cellStyle name="Currency 3 2 2 5 3 3" xfId="20051" xr:uid="{F6652AEF-C865-48DD-80E2-D4C49D04DCA1}"/>
    <cellStyle name="Currency 3 2 2 5 3 3 2" xfId="50875" xr:uid="{BBCFA938-14F6-40B2-A398-A8C5684EB103}"/>
    <cellStyle name="Currency 3 2 2 5 3 4" xfId="35465" xr:uid="{66751193-0294-4D6D-9DD5-E91B91074E9E}"/>
    <cellStyle name="Currency 3 2 2 5 4" xfId="8646" xr:uid="{AAD45B87-2C54-4F3D-8147-3A068DD6500A}"/>
    <cellStyle name="Currency 3 2 2 5 4 2" xfId="24057" xr:uid="{B694A8F2-1CF6-4DA6-AA29-B0C58765175E}"/>
    <cellStyle name="Currency 3 2 2 5 4 2 2" xfId="54881" xr:uid="{FAA5A06F-6F68-4F65-96B1-0A3F5F4AB0E9}"/>
    <cellStyle name="Currency 3 2 2 5 4 3" xfId="39471" xr:uid="{9810A47D-AFB3-49DA-AF71-660F748FD143}"/>
    <cellStyle name="Currency 3 2 2 5 5" xfId="16248" xr:uid="{9D0B41DB-85D7-4B9B-BEC0-D70497270964}"/>
    <cellStyle name="Currency 3 2 2 5 5 2" xfId="47072" xr:uid="{CC8BBD00-58C3-4379-97DD-3E0448D3645E}"/>
    <cellStyle name="Currency 3 2 2 5 6" xfId="31662" xr:uid="{BDE134D5-518A-480C-9234-A5E8198FF0F2}"/>
    <cellStyle name="Currency 3 2 2 6" xfId="1468" xr:uid="{F7C36A07-276D-49B2-8132-3FC151D42224}"/>
    <cellStyle name="Currency 3 2 2 6 2" xfId="3367" xr:uid="{792E9B3B-E392-4388-8CBD-69B8CE7A6290}"/>
    <cellStyle name="Currency 3 2 2 6 2 2" xfId="7170" xr:uid="{38C34078-102E-4284-B3ED-7E42CAB7F5D6}"/>
    <cellStyle name="Currency 3 2 2 6 2 2 2" xfId="14981" xr:uid="{0AFDCBBA-B791-49BE-89DC-E795346DF443}"/>
    <cellStyle name="Currency 3 2 2 6 2 2 2 2" xfId="30392" xr:uid="{395A4E65-DDCF-4622-8EE7-5A613E06D569}"/>
    <cellStyle name="Currency 3 2 2 6 2 2 2 2 2" xfId="61216" xr:uid="{3CE8548B-C480-45B1-8F3F-E614093BB47F}"/>
    <cellStyle name="Currency 3 2 2 6 2 2 2 3" xfId="45806" xr:uid="{D6D566B3-9E04-41C5-9E8E-3EE6FD5CC213}"/>
    <cellStyle name="Currency 3 2 2 6 2 2 3" xfId="22583" xr:uid="{08F30AB7-BDDF-4E5D-8805-58D2BDA19195}"/>
    <cellStyle name="Currency 3 2 2 6 2 2 3 2" xfId="53407" xr:uid="{113E5AA6-F28B-4852-912A-9A9B7AF61A04}"/>
    <cellStyle name="Currency 3 2 2 6 2 2 4" xfId="37997" xr:uid="{754BA3B0-ECB7-4DF7-BF48-6DABD265B320}"/>
    <cellStyle name="Currency 3 2 2 6 2 3" xfId="11178" xr:uid="{B9EF3E3A-C797-46F2-A846-E87BECFC41AB}"/>
    <cellStyle name="Currency 3 2 2 6 2 3 2" xfId="26589" xr:uid="{DC884262-2256-4130-85AF-27F6F18A78FA}"/>
    <cellStyle name="Currency 3 2 2 6 2 3 2 2" xfId="57413" xr:uid="{3544DC5C-C89E-4565-933E-CD4EFD2D8B04}"/>
    <cellStyle name="Currency 3 2 2 6 2 3 3" xfId="42003" xr:uid="{8805E674-155F-4C4F-B910-A068F67916E5}"/>
    <cellStyle name="Currency 3 2 2 6 2 4" xfId="18780" xr:uid="{2282BEFD-921A-4796-949C-A82D5CE5751D}"/>
    <cellStyle name="Currency 3 2 2 6 2 4 2" xfId="49604" xr:uid="{A0381113-32E0-4F01-B12A-37369B0E87A4}"/>
    <cellStyle name="Currency 3 2 2 6 2 5" xfId="34194" xr:uid="{E482FE7A-C336-4E27-B9D0-A83A62F4748F}"/>
    <cellStyle name="Currency 3 2 2 6 3" xfId="5271" xr:uid="{ADD61D5C-0A1B-45E9-B2E1-560BE935E9A7}"/>
    <cellStyle name="Currency 3 2 2 6 3 2" xfId="13082" xr:uid="{91A71B3B-8AFA-4C77-8A02-0621071F3F56}"/>
    <cellStyle name="Currency 3 2 2 6 3 2 2" xfId="28493" xr:uid="{E0763A92-0349-4393-94FF-4D985E120FD8}"/>
    <cellStyle name="Currency 3 2 2 6 3 2 2 2" xfId="59317" xr:uid="{8C8D2816-0832-479F-9555-2439920BF419}"/>
    <cellStyle name="Currency 3 2 2 6 3 2 3" xfId="43907" xr:uid="{025D5330-FA3E-45B1-9693-207ACB332DCC}"/>
    <cellStyle name="Currency 3 2 2 6 3 3" xfId="20684" xr:uid="{C7E126C2-510B-452B-BB36-5283454CE58D}"/>
    <cellStyle name="Currency 3 2 2 6 3 3 2" xfId="51508" xr:uid="{EA552D53-4520-4300-8190-9868D3869287}"/>
    <cellStyle name="Currency 3 2 2 6 3 4" xfId="36098" xr:uid="{995AD2E8-255A-4E02-B479-537800184374}"/>
    <cellStyle name="Currency 3 2 2 6 4" xfId="9279" xr:uid="{22CFC58C-B84E-430E-97C2-15402A20D82B}"/>
    <cellStyle name="Currency 3 2 2 6 4 2" xfId="24690" xr:uid="{04C29441-9337-423F-9F2A-7793FB0E325A}"/>
    <cellStyle name="Currency 3 2 2 6 4 2 2" xfId="55514" xr:uid="{D6F60CD0-08AE-4429-8616-094DCBEC1B77}"/>
    <cellStyle name="Currency 3 2 2 6 4 3" xfId="40104" xr:uid="{B4C14466-1AD3-47AD-94FD-CB99418D5B94}"/>
    <cellStyle name="Currency 3 2 2 6 5" xfId="16881" xr:uid="{146872BB-F9B3-491F-AACE-4AE506F0D31D}"/>
    <cellStyle name="Currency 3 2 2 6 5 2" xfId="47705" xr:uid="{71D79071-F1BC-4B7C-B764-A053B8D70B01}"/>
    <cellStyle name="Currency 3 2 2 6 6" xfId="32295" xr:uid="{803B5FA4-32A9-4C97-B38D-DB88239C90C5}"/>
    <cellStyle name="Currency 3 2 2 7" xfId="2101" xr:uid="{DB194D0F-B6DC-40ED-BD67-104C7DAB0776}"/>
    <cellStyle name="Currency 3 2 2 7 2" xfId="5904" xr:uid="{FFB96D87-1F23-4201-B35D-883B53BBEB66}"/>
    <cellStyle name="Currency 3 2 2 7 2 2" xfId="13715" xr:uid="{5C971807-15D3-439E-B9CA-825A1CD4DD3E}"/>
    <cellStyle name="Currency 3 2 2 7 2 2 2" xfId="29126" xr:uid="{BEFB1DD9-BD0D-4980-B77A-29604F015E60}"/>
    <cellStyle name="Currency 3 2 2 7 2 2 2 2" xfId="59950" xr:uid="{119FBED0-24CA-4F81-8430-343ED8B61FB6}"/>
    <cellStyle name="Currency 3 2 2 7 2 2 3" xfId="44540" xr:uid="{6E53C05D-7756-4215-AFEE-4056DB43239C}"/>
    <cellStyle name="Currency 3 2 2 7 2 3" xfId="21317" xr:uid="{0B967560-C187-4266-A057-77C9FBA0C778}"/>
    <cellStyle name="Currency 3 2 2 7 2 3 2" xfId="52141" xr:uid="{E802A9E8-E6BD-452B-9AF1-272D695D1EA0}"/>
    <cellStyle name="Currency 3 2 2 7 2 4" xfId="36731" xr:uid="{182BEA86-9934-4FBA-99BC-E547EAEA985C}"/>
    <cellStyle name="Currency 3 2 2 7 3" xfId="9912" xr:uid="{76A692D0-7ABE-43DE-8667-5729BA80CE94}"/>
    <cellStyle name="Currency 3 2 2 7 3 2" xfId="25323" xr:uid="{0EC241A6-0A6B-4DE7-85C7-A9182F2FA988}"/>
    <cellStyle name="Currency 3 2 2 7 3 2 2" xfId="56147" xr:uid="{12513821-C518-4888-B43B-9FB83FEF8FE9}"/>
    <cellStyle name="Currency 3 2 2 7 3 3" xfId="40737" xr:uid="{DA57C251-AEDA-4775-9AF7-29E4AF13EFB1}"/>
    <cellStyle name="Currency 3 2 2 7 4" xfId="17514" xr:uid="{0C8FBA8F-3466-424A-8A4D-3736F62BA5D6}"/>
    <cellStyle name="Currency 3 2 2 7 4 2" xfId="48338" xr:uid="{ABECE858-C294-44C1-A4E8-434009C7D9C5}"/>
    <cellStyle name="Currency 3 2 2 7 5" xfId="32928" xr:uid="{C6E93112-EE61-4F8E-ABA5-A2A9499F1A11}"/>
    <cellStyle name="Currency 3 2 2 8" xfId="4005" xr:uid="{5176F320-C69B-47C6-BE6C-C48B5F15BD25}"/>
    <cellStyle name="Currency 3 2 2 8 2" xfId="11816" xr:uid="{1D1206FA-6887-422D-A000-26631AC5D8C8}"/>
    <cellStyle name="Currency 3 2 2 8 2 2" xfId="27227" xr:uid="{75841C29-18F9-47AC-8665-B1AD2C72F537}"/>
    <cellStyle name="Currency 3 2 2 8 2 2 2" xfId="58051" xr:uid="{82760372-56F3-4EEE-A280-B5F65CE58F65}"/>
    <cellStyle name="Currency 3 2 2 8 2 3" xfId="42641" xr:uid="{C9CCC8D6-7E30-4490-8380-CEDF46140124}"/>
    <cellStyle name="Currency 3 2 2 8 3" xfId="19418" xr:uid="{4ECA53B7-9758-4F4F-B88A-A371BFB7853C}"/>
    <cellStyle name="Currency 3 2 2 8 3 2" xfId="50242" xr:uid="{ACFC747A-E4D9-4B58-B94E-EBC24ACD5E71}"/>
    <cellStyle name="Currency 3 2 2 8 4" xfId="34832" xr:uid="{892075E9-C0E0-425D-9C10-DD725261E868}"/>
    <cellStyle name="Currency 3 2 2 9" xfId="8013" xr:uid="{296DAFAE-EE5B-4BD6-972D-27E4FDB51736}"/>
    <cellStyle name="Currency 3 2 2 9 2" xfId="23424" xr:uid="{FA0A6D08-368A-4501-98C5-87E64262DDE0}"/>
    <cellStyle name="Currency 3 2 2 9 2 2" xfId="54248" xr:uid="{0D519E3A-1423-4275-9002-D933F50EAD97}"/>
    <cellStyle name="Currency 3 2 2 9 3" xfId="38838" xr:uid="{51056EF4-3EFB-43D6-8B2F-B41451F1E39C}"/>
    <cellStyle name="Currency 3 2 3" xfId="241" xr:uid="{4948CAA8-131B-465F-A5DB-12419E50CFE5}"/>
    <cellStyle name="Currency 3 2 3 10" xfId="15655" xr:uid="{260C6FE9-728F-48E8-A06C-2D3EF9C49D2F}"/>
    <cellStyle name="Currency 3 2 3 10 2" xfId="46479" xr:uid="{A0EEE45F-7EFD-434B-9A68-EFD477C2B20E}"/>
    <cellStyle name="Currency 3 2 3 11" xfId="31069" xr:uid="{B91EE28A-FA70-4641-BC3D-55A5985841E1}"/>
    <cellStyle name="Currency 3 2 3 2" xfId="664" xr:uid="{CF1D6987-C80A-4945-AD88-15262CEBEBF5}"/>
    <cellStyle name="Currency 3 2 3 2 2" xfId="1297" xr:uid="{A0D39A9A-EFFB-47E2-9DCE-92C7BF989807}"/>
    <cellStyle name="Currency 3 2 3 2 2 2" xfId="3196" xr:uid="{17FCB966-8531-4EAE-B0AF-915B2BA55804}"/>
    <cellStyle name="Currency 3 2 3 2 2 2 2" xfId="6999" xr:uid="{0C42013E-DE13-4CC3-ACDF-E6BD1D5B0A61}"/>
    <cellStyle name="Currency 3 2 3 2 2 2 2 2" xfId="14810" xr:uid="{3DF80A69-9ABA-43E6-BAD1-0B86EE5F6553}"/>
    <cellStyle name="Currency 3 2 3 2 2 2 2 2 2" xfId="30221" xr:uid="{087A093D-E489-4BB5-A8B1-7CCCD0A72D0E}"/>
    <cellStyle name="Currency 3 2 3 2 2 2 2 2 2 2" xfId="61045" xr:uid="{6795795A-26E3-49F7-AFE0-3C1183ACB617}"/>
    <cellStyle name="Currency 3 2 3 2 2 2 2 2 3" xfId="45635" xr:uid="{7088BFF0-D6D1-4747-A9BD-A6C5C5C8E233}"/>
    <cellStyle name="Currency 3 2 3 2 2 2 2 3" xfId="22412" xr:uid="{A2EA4F59-4123-437E-958C-B7AE5B8B2EEE}"/>
    <cellStyle name="Currency 3 2 3 2 2 2 2 3 2" xfId="53236" xr:uid="{68BDEB7B-E1E4-4683-B5A6-4335440EDF5D}"/>
    <cellStyle name="Currency 3 2 3 2 2 2 2 4" xfId="37826" xr:uid="{257EF89C-AFC1-42A5-B9BB-B723BF4BBB17}"/>
    <cellStyle name="Currency 3 2 3 2 2 2 3" xfId="11007" xr:uid="{A984B856-CCB5-4B05-93CC-17FCF5379D43}"/>
    <cellStyle name="Currency 3 2 3 2 2 2 3 2" xfId="26418" xr:uid="{0259BA73-4E04-450E-A266-5F5E4F95BAED}"/>
    <cellStyle name="Currency 3 2 3 2 2 2 3 2 2" xfId="57242" xr:uid="{A1A90BE0-9B99-473D-94A4-1E9D8D7BA2FB}"/>
    <cellStyle name="Currency 3 2 3 2 2 2 3 3" xfId="41832" xr:uid="{9EBCB1A1-751C-4E16-9BD8-D755C3FFFB9D}"/>
    <cellStyle name="Currency 3 2 3 2 2 2 4" xfId="18609" xr:uid="{3C0C1AF3-A6B4-4865-81A9-2CED95770E46}"/>
    <cellStyle name="Currency 3 2 3 2 2 2 4 2" xfId="49433" xr:uid="{2A196B13-DE8C-4AA5-81F9-6C0BBA1A1831}"/>
    <cellStyle name="Currency 3 2 3 2 2 2 5" xfId="34023" xr:uid="{8AF4E4EB-FEC4-4787-986C-B892C7D13B09}"/>
    <cellStyle name="Currency 3 2 3 2 2 3" xfId="5100" xr:uid="{4D3824D9-F32F-47D3-915B-5BF9BFDF4621}"/>
    <cellStyle name="Currency 3 2 3 2 2 3 2" xfId="12911" xr:uid="{940B4B3E-57D7-4ECC-92CA-0DF73DB5B8CB}"/>
    <cellStyle name="Currency 3 2 3 2 2 3 2 2" xfId="28322" xr:uid="{049DB2E4-73FE-441A-9257-DE2222BA9B3E}"/>
    <cellStyle name="Currency 3 2 3 2 2 3 2 2 2" xfId="59146" xr:uid="{B785A3AD-2DE9-44A5-8714-4F94364DED63}"/>
    <cellStyle name="Currency 3 2 3 2 2 3 2 3" xfId="43736" xr:uid="{EAD4BF28-514B-4BC6-A5BE-F766C7AC5E51}"/>
    <cellStyle name="Currency 3 2 3 2 2 3 3" xfId="20513" xr:uid="{2739E27E-3E89-4BEA-8311-EBD20BBE50AF}"/>
    <cellStyle name="Currency 3 2 3 2 2 3 3 2" xfId="51337" xr:uid="{A2901E97-4655-4BE6-ABBC-FCB2670824AA}"/>
    <cellStyle name="Currency 3 2 3 2 2 3 4" xfId="35927" xr:uid="{409BF5F6-5417-4BC8-B0DF-BAB6482DAB00}"/>
    <cellStyle name="Currency 3 2 3 2 2 4" xfId="9108" xr:uid="{F60FBB12-2F76-498F-B888-5E49DB558522}"/>
    <cellStyle name="Currency 3 2 3 2 2 4 2" xfId="24519" xr:uid="{77BC3795-0F58-46F4-B1C2-D2B5B392302C}"/>
    <cellStyle name="Currency 3 2 3 2 2 4 2 2" xfId="55343" xr:uid="{D471818C-B9DB-454F-A508-84FB40513FFD}"/>
    <cellStyle name="Currency 3 2 3 2 2 4 3" xfId="39933" xr:uid="{FD74AD3C-8673-4541-A0B9-D693016D7C0E}"/>
    <cellStyle name="Currency 3 2 3 2 2 5" xfId="16710" xr:uid="{93AA3460-44D1-47A1-B977-0D23ED056F2B}"/>
    <cellStyle name="Currency 3 2 3 2 2 5 2" xfId="47534" xr:uid="{4BA672B9-72CE-4A30-B959-28164D89CDF6}"/>
    <cellStyle name="Currency 3 2 3 2 2 6" xfId="32124" xr:uid="{BE06800C-3604-445D-AA7F-9D0004291E43}"/>
    <cellStyle name="Currency 3 2 3 2 3" xfId="1930" xr:uid="{03AE6E6A-BB84-4777-9308-A98C7A25C7AC}"/>
    <cellStyle name="Currency 3 2 3 2 3 2" xfId="3829" xr:uid="{0B8B98CF-383C-456D-AB44-56E5F40D19AE}"/>
    <cellStyle name="Currency 3 2 3 2 3 2 2" xfId="7632" xr:uid="{76A8778D-FC9A-4973-9416-34F10B440F28}"/>
    <cellStyle name="Currency 3 2 3 2 3 2 2 2" xfId="15443" xr:uid="{9E5AF848-A520-4F8D-BF4E-202F241D5A93}"/>
    <cellStyle name="Currency 3 2 3 2 3 2 2 2 2" xfId="30854" xr:uid="{D5307F8E-B43F-4F3A-8A14-CC78F0FD2B31}"/>
    <cellStyle name="Currency 3 2 3 2 3 2 2 2 2 2" xfId="61678" xr:uid="{5B80DEB9-1C96-4D47-A6E2-162CA40A0D5F}"/>
    <cellStyle name="Currency 3 2 3 2 3 2 2 2 3" xfId="46268" xr:uid="{61970DAD-A5B5-4DB3-A0AD-EE72B3660360}"/>
    <cellStyle name="Currency 3 2 3 2 3 2 2 3" xfId="23045" xr:uid="{39EBAB2A-24BA-4320-A87A-2B884A6714D1}"/>
    <cellStyle name="Currency 3 2 3 2 3 2 2 3 2" xfId="53869" xr:uid="{19229C4D-7B36-4D6A-886E-4F36F7539702}"/>
    <cellStyle name="Currency 3 2 3 2 3 2 2 4" xfId="38459" xr:uid="{889A3DD0-C9DA-4076-ACC0-BF64FABE37B6}"/>
    <cellStyle name="Currency 3 2 3 2 3 2 3" xfId="11640" xr:uid="{1BFD4BE0-2919-41E4-B309-A69C2AB45A49}"/>
    <cellStyle name="Currency 3 2 3 2 3 2 3 2" xfId="27051" xr:uid="{F04D8307-B613-4D93-A6C4-30695E52C3DA}"/>
    <cellStyle name="Currency 3 2 3 2 3 2 3 2 2" xfId="57875" xr:uid="{AE6B401F-B7E3-496E-9369-664FA04C1530}"/>
    <cellStyle name="Currency 3 2 3 2 3 2 3 3" xfId="42465" xr:uid="{0387ACA2-BFAD-4C71-9EC5-1C69CB227376}"/>
    <cellStyle name="Currency 3 2 3 2 3 2 4" xfId="19242" xr:uid="{E5BA4A51-475F-489C-9E61-5C9E9C011A35}"/>
    <cellStyle name="Currency 3 2 3 2 3 2 4 2" xfId="50066" xr:uid="{2BF366F0-CC0B-4BF7-89F7-BBA9B8D56412}"/>
    <cellStyle name="Currency 3 2 3 2 3 2 5" xfId="34656" xr:uid="{72DD8964-8376-47FE-A2BA-AD0091256FA7}"/>
    <cellStyle name="Currency 3 2 3 2 3 3" xfId="5733" xr:uid="{72EA0DC6-0E26-4FB2-B71D-2D569EFA8F67}"/>
    <cellStyle name="Currency 3 2 3 2 3 3 2" xfId="13544" xr:uid="{5EC517E5-B1C9-424F-A9E5-C2419B7476EB}"/>
    <cellStyle name="Currency 3 2 3 2 3 3 2 2" xfId="28955" xr:uid="{751986C1-65B3-4D7D-B527-B290D98BF13F}"/>
    <cellStyle name="Currency 3 2 3 2 3 3 2 2 2" xfId="59779" xr:uid="{48AB9FE8-A821-4A99-B710-898EE245E031}"/>
    <cellStyle name="Currency 3 2 3 2 3 3 2 3" xfId="44369" xr:uid="{B882FEA0-5595-4489-A230-9A5BCC60EA28}"/>
    <cellStyle name="Currency 3 2 3 2 3 3 3" xfId="21146" xr:uid="{674160AB-3358-4F53-A67E-92A69F3A2E1C}"/>
    <cellStyle name="Currency 3 2 3 2 3 3 3 2" xfId="51970" xr:uid="{167614A7-B494-4E3D-A19C-B7B2B1D9A4ED}"/>
    <cellStyle name="Currency 3 2 3 2 3 3 4" xfId="36560" xr:uid="{65E1232A-F3A6-40AD-ACCF-5605E67BF54D}"/>
    <cellStyle name="Currency 3 2 3 2 3 4" xfId="9741" xr:uid="{9233E282-23BD-4397-8001-91042C7A0042}"/>
    <cellStyle name="Currency 3 2 3 2 3 4 2" xfId="25152" xr:uid="{4F5F71CF-CF3D-4E22-B759-1EDA840B62C4}"/>
    <cellStyle name="Currency 3 2 3 2 3 4 2 2" xfId="55976" xr:uid="{7AC89D79-8C02-4C82-B89A-4FF0788DC829}"/>
    <cellStyle name="Currency 3 2 3 2 3 4 3" xfId="40566" xr:uid="{C869361A-421C-4E03-A25F-FD7CB213B922}"/>
    <cellStyle name="Currency 3 2 3 2 3 5" xfId="17343" xr:uid="{DF7F5356-E967-4F3B-84EE-A46684C1BCE4}"/>
    <cellStyle name="Currency 3 2 3 2 3 5 2" xfId="48167" xr:uid="{EF35EDC2-B435-4E09-AA41-0517ADF65BCC}"/>
    <cellStyle name="Currency 3 2 3 2 3 6" xfId="32757" xr:uid="{14BF419D-FDCE-42B4-8456-6C674A0E5CA4}"/>
    <cellStyle name="Currency 3 2 3 2 4" xfId="2563" xr:uid="{1988E4E0-8C3B-4244-A20D-2617A6E7FE3E}"/>
    <cellStyle name="Currency 3 2 3 2 4 2" xfId="6366" xr:uid="{40524CF1-523C-416B-A3B9-E7F4483DE3AE}"/>
    <cellStyle name="Currency 3 2 3 2 4 2 2" xfId="14177" xr:uid="{02826AAA-7D3F-4DB7-96C7-CEDFC9E3910C}"/>
    <cellStyle name="Currency 3 2 3 2 4 2 2 2" xfId="29588" xr:uid="{E37DD14A-C6FF-4DCB-A847-4902A4C78573}"/>
    <cellStyle name="Currency 3 2 3 2 4 2 2 2 2" xfId="60412" xr:uid="{3A5D0F54-3E68-4004-BB13-99E92A15B0AD}"/>
    <cellStyle name="Currency 3 2 3 2 4 2 2 3" xfId="45002" xr:uid="{614EFACE-DDF4-4306-A33A-209F20C3DAC4}"/>
    <cellStyle name="Currency 3 2 3 2 4 2 3" xfId="21779" xr:uid="{6492402E-BEE2-4153-B2B6-9D149F3B1414}"/>
    <cellStyle name="Currency 3 2 3 2 4 2 3 2" xfId="52603" xr:uid="{43032F5C-876F-4F13-9380-552E0C93875C}"/>
    <cellStyle name="Currency 3 2 3 2 4 2 4" xfId="37193" xr:uid="{2FB2CE20-2EF6-499C-9E7F-C70180C784B2}"/>
    <cellStyle name="Currency 3 2 3 2 4 3" xfId="10374" xr:uid="{A0A2FEB2-6582-44A1-901F-D27666B0C39E}"/>
    <cellStyle name="Currency 3 2 3 2 4 3 2" xfId="25785" xr:uid="{31A76D55-00A3-463B-B43C-F409BA437E4B}"/>
    <cellStyle name="Currency 3 2 3 2 4 3 2 2" xfId="56609" xr:uid="{493A5446-140B-44FD-8C5F-796E91A1DCEA}"/>
    <cellStyle name="Currency 3 2 3 2 4 3 3" xfId="41199" xr:uid="{F4B00F24-37BD-4B7E-858A-FC0253FC1416}"/>
    <cellStyle name="Currency 3 2 3 2 4 4" xfId="17976" xr:uid="{EEA03FDE-1032-4646-8D6F-1461551D85E4}"/>
    <cellStyle name="Currency 3 2 3 2 4 4 2" xfId="48800" xr:uid="{A030E9D0-75C8-48FB-8BCD-6D1130A3821C}"/>
    <cellStyle name="Currency 3 2 3 2 4 5" xfId="33390" xr:uid="{E7377D28-4B0F-4938-989E-D67DE187806E}"/>
    <cellStyle name="Currency 3 2 3 2 5" xfId="4467" xr:uid="{77BFEEF8-43B7-4786-8786-9F15D538D9E3}"/>
    <cellStyle name="Currency 3 2 3 2 5 2" xfId="12278" xr:uid="{83D14320-F041-40F5-A68F-F2E218279455}"/>
    <cellStyle name="Currency 3 2 3 2 5 2 2" xfId="27689" xr:uid="{4588FBBF-ECDE-4BD8-825C-D5B128EE1A51}"/>
    <cellStyle name="Currency 3 2 3 2 5 2 2 2" xfId="58513" xr:uid="{0BB7B46A-6A3C-4A52-9DE5-AA4961C3358D}"/>
    <cellStyle name="Currency 3 2 3 2 5 2 3" xfId="43103" xr:uid="{7EDCDB94-DBEE-4B31-9424-904AB5A3AF51}"/>
    <cellStyle name="Currency 3 2 3 2 5 3" xfId="19880" xr:uid="{F1CD5995-37CB-44A1-9913-BF85BC99E8AC}"/>
    <cellStyle name="Currency 3 2 3 2 5 3 2" xfId="50704" xr:uid="{A7FC9869-9BD3-44DF-BAC2-D522FBE24C01}"/>
    <cellStyle name="Currency 3 2 3 2 5 4" xfId="35294" xr:uid="{852382B7-56BB-47C5-A701-FB7E3A0F4AA8}"/>
    <cellStyle name="Currency 3 2 3 2 6" xfId="8475" xr:uid="{E376554E-9910-46E7-883A-A038C413F6E2}"/>
    <cellStyle name="Currency 3 2 3 2 6 2" xfId="23886" xr:uid="{2F8BF7CA-E4D9-4774-BA22-7FAD650BB040}"/>
    <cellStyle name="Currency 3 2 3 2 6 2 2" xfId="54710" xr:uid="{029FDAFD-37C3-48CE-B15E-1C4EFA234C8F}"/>
    <cellStyle name="Currency 3 2 3 2 6 3" xfId="39300" xr:uid="{289C1CD9-3F22-4110-95BF-0BAC99961478}"/>
    <cellStyle name="Currency 3 2 3 2 7" xfId="16077" xr:uid="{32274F9F-E44A-4135-8A28-3EF96B885005}"/>
    <cellStyle name="Currency 3 2 3 2 7 2" xfId="46901" xr:uid="{E3376D17-990A-4453-8418-7D6B9F4C8BA8}"/>
    <cellStyle name="Currency 3 2 3 2 8" xfId="31491" xr:uid="{B2B1BA5F-ED8B-4AE4-9B77-A8F9190F601B}"/>
    <cellStyle name="Currency 3 2 3 3" xfId="455" xr:uid="{B4B67339-5058-4686-A274-99EC427A3827}"/>
    <cellStyle name="Currency 3 2 3 3 2" xfId="1088" xr:uid="{1212614B-06ED-441C-A799-927E9D11C554}"/>
    <cellStyle name="Currency 3 2 3 3 2 2" xfId="2987" xr:uid="{7F4D14A8-87F4-4303-A3C9-1FFC1B9B9033}"/>
    <cellStyle name="Currency 3 2 3 3 2 2 2" xfId="6790" xr:uid="{C5A07D13-3967-4108-B4AB-3DAADB0E4618}"/>
    <cellStyle name="Currency 3 2 3 3 2 2 2 2" xfId="14601" xr:uid="{766A164B-79B5-4D98-9E56-5EA756A5E3B7}"/>
    <cellStyle name="Currency 3 2 3 3 2 2 2 2 2" xfId="30012" xr:uid="{0197971E-EE89-4EAC-884D-9172155C343F}"/>
    <cellStyle name="Currency 3 2 3 3 2 2 2 2 2 2" xfId="60836" xr:uid="{D0CE831C-8A6B-428B-901D-32B6917BE0BC}"/>
    <cellStyle name="Currency 3 2 3 3 2 2 2 2 3" xfId="45426" xr:uid="{79E3C48C-47C3-4809-9E76-4CBD2B108E11}"/>
    <cellStyle name="Currency 3 2 3 3 2 2 2 3" xfId="22203" xr:uid="{6E5BE60A-DB22-425C-B781-F214DA72D8C0}"/>
    <cellStyle name="Currency 3 2 3 3 2 2 2 3 2" xfId="53027" xr:uid="{24F618D2-716D-4E04-B8A0-E6013D7700C2}"/>
    <cellStyle name="Currency 3 2 3 3 2 2 2 4" xfId="37617" xr:uid="{9430DA53-BEA5-4505-AFB7-5DCB850B88A7}"/>
    <cellStyle name="Currency 3 2 3 3 2 2 3" xfId="10798" xr:uid="{C5311987-9C18-49DE-AA41-7C8B0E073BB4}"/>
    <cellStyle name="Currency 3 2 3 3 2 2 3 2" xfId="26209" xr:uid="{57A796EF-58AA-4E1B-AD54-81C5CB22A9E4}"/>
    <cellStyle name="Currency 3 2 3 3 2 2 3 2 2" xfId="57033" xr:uid="{DB2C59D9-03D6-4D3C-8EF1-CAD76E49C23A}"/>
    <cellStyle name="Currency 3 2 3 3 2 2 3 3" xfId="41623" xr:uid="{0B533554-B9DF-4D0C-877D-BF60FE269850}"/>
    <cellStyle name="Currency 3 2 3 3 2 2 4" xfId="18400" xr:uid="{2160DA8E-092D-4492-AAA5-72644F25E621}"/>
    <cellStyle name="Currency 3 2 3 3 2 2 4 2" xfId="49224" xr:uid="{3DF143C9-7F13-4CF4-9709-E662037C872F}"/>
    <cellStyle name="Currency 3 2 3 3 2 2 5" xfId="33814" xr:uid="{2391D16D-3081-4D79-979C-9E03D028E92E}"/>
    <cellStyle name="Currency 3 2 3 3 2 3" xfId="4891" xr:uid="{601E9496-615C-4A1A-B7B2-94A7EB8B8DE7}"/>
    <cellStyle name="Currency 3 2 3 3 2 3 2" xfId="12702" xr:uid="{2D359343-88C2-49C3-BA1E-9B035F36A1D5}"/>
    <cellStyle name="Currency 3 2 3 3 2 3 2 2" xfId="28113" xr:uid="{C5A2CF2C-68A1-4985-B583-EF15B2D7C9D5}"/>
    <cellStyle name="Currency 3 2 3 3 2 3 2 2 2" xfId="58937" xr:uid="{41B5C7DD-D069-48B5-AB9D-256CE942A133}"/>
    <cellStyle name="Currency 3 2 3 3 2 3 2 3" xfId="43527" xr:uid="{50F9B51D-D8A3-4E39-8E79-26BD249AD37D}"/>
    <cellStyle name="Currency 3 2 3 3 2 3 3" xfId="20304" xr:uid="{6EA07F0F-35D3-493D-AA0D-70C71A8A4AEF}"/>
    <cellStyle name="Currency 3 2 3 3 2 3 3 2" xfId="51128" xr:uid="{606E81EE-7699-40EC-8591-E7364A41D03E}"/>
    <cellStyle name="Currency 3 2 3 3 2 3 4" xfId="35718" xr:uid="{A9F6B217-1CFC-4C68-ABF6-40935B014BF9}"/>
    <cellStyle name="Currency 3 2 3 3 2 4" xfId="8899" xr:uid="{FC2CD8E6-BEA3-4E5E-9653-0024214953AA}"/>
    <cellStyle name="Currency 3 2 3 3 2 4 2" xfId="24310" xr:uid="{E8EB353F-470C-438E-98D8-DBAD55098675}"/>
    <cellStyle name="Currency 3 2 3 3 2 4 2 2" xfId="55134" xr:uid="{CBB0D488-197F-49C5-B549-B2DB5887AD70}"/>
    <cellStyle name="Currency 3 2 3 3 2 4 3" xfId="39724" xr:uid="{A30CEB2A-619E-48CF-8617-497146B2EE11}"/>
    <cellStyle name="Currency 3 2 3 3 2 5" xfId="16501" xr:uid="{1F12A865-B507-4FB8-9417-9213DB898765}"/>
    <cellStyle name="Currency 3 2 3 3 2 5 2" xfId="47325" xr:uid="{E7219D08-B434-440B-AFF1-D8EBF49E7B4B}"/>
    <cellStyle name="Currency 3 2 3 3 2 6" xfId="31915" xr:uid="{34CBEB61-84BB-464C-BCD0-B48585F34489}"/>
    <cellStyle name="Currency 3 2 3 3 3" xfId="1721" xr:uid="{DBC7DD4B-7C8A-47DF-AB30-854BBE3172D9}"/>
    <cellStyle name="Currency 3 2 3 3 3 2" xfId="3620" xr:uid="{02D9EE86-A12C-41E0-9A24-616437C1BE1B}"/>
    <cellStyle name="Currency 3 2 3 3 3 2 2" xfId="7423" xr:uid="{C55AE1C8-5235-4BB3-A21C-0CA461698AAB}"/>
    <cellStyle name="Currency 3 2 3 3 3 2 2 2" xfId="15234" xr:uid="{C2D89536-55CA-4678-BE7A-9B19C15CF5DD}"/>
    <cellStyle name="Currency 3 2 3 3 3 2 2 2 2" xfId="30645" xr:uid="{F3D7449F-008B-48F0-AC3E-D0F6F52E8F88}"/>
    <cellStyle name="Currency 3 2 3 3 3 2 2 2 2 2" xfId="61469" xr:uid="{62FC0404-09B1-4CAC-BAC7-298D3FFBF43F}"/>
    <cellStyle name="Currency 3 2 3 3 3 2 2 2 3" xfId="46059" xr:uid="{7F3CD9B7-3545-49D1-B6CF-EB590F8AF538}"/>
    <cellStyle name="Currency 3 2 3 3 3 2 2 3" xfId="22836" xr:uid="{879F9518-FF25-4BE2-A692-3FFA03AB7EDC}"/>
    <cellStyle name="Currency 3 2 3 3 3 2 2 3 2" xfId="53660" xr:uid="{5598B070-A051-47CE-845D-AC170F9E313C}"/>
    <cellStyle name="Currency 3 2 3 3 3 2 2 4" xfId="38250" xr:uid="{72C8B490-E0A8-4F3A-9934-1C090E58EFCF}"/>
    <cellStyle name="Currency 3 2 3 3 3 2 3" xfId="11431" xr:uid="{CE505C55-24C3-49A3-85E3-7C371ACB9B5C}"/>
    <cellStyle name="Currency 3 2 3 3 3 2 3 2" xfId="26842" xr:uid="{D408D53C-6A0D-427C-A739-C0C881CE09A7}"/>
    <cellStyle name="Currency 3 2 3 3 3 2 3 2 2" xfId="57666" xr:uid="{B1D8DF17-67D9-4C56-AFFB-275742C98C3D}"/>
    <cellStyle name="Currency 3 2 3 3 3 2 3 3" xfId="42256" xr:uid="{1C3CFE61-8BE2-451D-BE16-B0EA85FA587A}"/>
    <cellStyle name="Currency 3 2 3 3 3 2 4" xfId="19033" xr:uid="{9D09EBB3-2781-46A4-9E01-3D042E1E2D4E}"/>
    <cellStyle name="Currency 3 2 3 3 3 2 4 2" xfId="49857" xr:uid="{D4509AC6-3C61-46B6-88F6-A312A7B85ED6}"/>
    <cellStyle name="Currency 3 2 3 3 3 2 5" xfId="34447" xr:uid="{39B010B8-FCD8-4C19-A9F8-FB7F2AE0B508}"/>
    <cellStyle name="Currency 3 2 3 3 3 3" xfId="5524" xr:uid="{3E5A6C02-0F62-4DFB-816E-34251A2A5071}"/>
    <cellStyle name="Currency 3 2 3 3 3 3 2" xfId="13335" xr:uid="{0E258C42-2934-4F72-B617-C346F17DEA81}"/>
    <cellStyle name="Currency 3 2 3 3 3 3 2 2" xfId="28746" xr:uid="{AA2C3E14-80AC-4DE0-90EF-F8855201F3CE}"/>
    <cellStyle name="Currency 3 2 3 3 3 3 2 2 2" xfId="59570" xr:uid="{77012EE0-FCC5-43FE-BE8A-B4FF77CFE5EA}"/>
    <cellStyle name="Currency 3 2 3 3 3 3 2 3" xfId="44160" xr:uid="{50102ED1-D522-42D4-9D26-63B0F31D4297}"/>
    <cellStyle name="Currency 3 2 3 3 3 3 3" xfId="20937" xr:uid="{8052174B-C6E3-4F09-A3BD-AA36D712BCB0}"/>
    <cellStyle name="Currency 3 2 3 3 3 3 3 2" xfId="51761" xr:uid="{6B76ABEA-2B2F-4010-A5E7-7A88C2546836}"/>
    <cellStyle name="Currency 3 2 3 3 3 3 4" xfId="36351" xr:uid="{ED64EC8B-31B8-4E0D-BB8E-BB250F3F1BCC}"/>
    <cellStyle name="Currency 3 2 3 3 3 4" xfId="9532" xr:uid="{FA27D7A8-A7AF-48F2-A1E1-596B4B59B9AA}"/>
    <cellStyle name="Currency 3 2 3 3 3 4 2" xfId="24943" xr:uid="{3A1FB666-9B4A-4A67-ACD7-F6E40B22F8BB}"/>
    <cellStyle name="Currency 3 2 3 3 3 4 2 2" xfId="55767" xr:uid="{0F77578C-FBAF-484B-B214-6F3D019BE1FE}"/>
    <cellStyle name="Currency 3 2 3 3 3 4 3" xfId="40357" xr:uid="{9F2C7703-86F9-4627-8594-927B070F4127}"/>
    <cellStyle name="Currency 3 2 3 3 3 5" xfId="17134" xr:uid="{E025DEFE-FB03-4888-A60A-0B7245420667}"/>
    <cellStyle name="Currency 3 2 3 3 3 5 2" xfId="47958" xr:uid="{284119F3-113A-44F8-B4A9-A5A533D562B3}"/>
    <cellStyle name="Currency 3 2 3 3 3 6" xfId="32548" xr:uid="{843C875F-E143-47C1-BA54-6CE7FC75E85C}"/>
    <cellStyle name="Currency 3 2 3 3 4" xfId="2354" xr:uid="{7C7189E2-EEE3-4C26-B09B-05D516117874}"/>
    <cellStyle name="Currency 3 2 3 3 4 2" xfId="6157" xr:uid="{577E74AD-AC2C-45EF-B1EC-E0094D6AA781}"/>
    <cellStyle name="Currency 3 2 3 3 4 2 2" xfId="13968" xr:uid="{A43BC23E-0A48-498E-8E2F-935A06100F44}"/>
    <cellStyle name="Currency 3 2 3 3 4 2 2 2" xfId="29379" xr:uid="{607E65F1-7925-4AAD-A233-45ADBFAFE7A5}"/>
    <cellStyle name="Currency 3 2 3 3 4 2 2 2 2" xfId="60203" xr:uid="{E59DD43A-476F-4C8E-BD09-D33B8F3B7F2A}"/>
    <cellStyle name="Currency 3 2 3 3 4 2 2 3" xfId="44793" xr:uid="{34EDF26C-CE21-4292-B31C-8610408B1750}"/>
    <cellStyle name="Currency 3 2 3 3 4 2 3" xfId="21570" xr:uid="{8AF81557-D97F-437F-B9DB-6DBE576A62B7}"/>
    <cellStyle name="Currency 3 2 3 3 4 2 3 2" xfId="52394" xr:uid="{F53B866C-88C8-4661-A058-82513D7E04CE}"/>
    <cellStyle name="Currency 3 2 3 3 4 2 4" xfId="36984" xr:uid="{50A2AE77-3BB8-4208-80E9-B4CE4DFC629A}"/>
    <cellStyle name="Currency 3 2 3 3 4 3" xfId="10165" xr:uid="{547A5DD7-CBEB-4225-8A9B-D7DC2A82BF17}"/>
    <cellStyle name="Currency 3 2 3 3 4 3 2" xfId="25576" xr:uid="{E18D8179-E994-4958-ABF6-61BB06CEA614}"/>
    <cellStyle name="Currency 3 2 3 3 4 3 2 2" xfId="56400" xr:uid="{4981DF1E-CCF7-4B0B-AECC-9B24592A35FC}"/>
    <cellStyle name="Currency 3 2 3 3 4 3 3" xfId="40990" xr:uid="{1D690961-334F-4732-B9E0-AD4FE4AE4C0F}"/>
    <cellStyle name="Currency 3 2 3 3 4 4" xfId="17767" xr:uid="{E0174C52-1ADE-46B4-8877-0F34AE464FB0}"/>
    <cellStyle name="Currency 3 2 3 3 4 4 2" xfId="48591" xr:uid="{5CAC4F66-B919-4E20-8299-08B3C123A827}"/>
    <cellStyle name="Currency 3 2 3 3 4 5" xfId="33181" xr:uid="{7355E00A-7563-467A-9FC8-F206C7FFFC04}"/>
    <cellStyle name="Currency 3 2 3 3 5" xfId="4258" xr:uid="{896AAC1D-685E-46CF-83E2-F14CB3A06FFB}"/>
    <cellStyle name="Currency 3 2 3 3 5 2" xfId="12069" xr:uid="{D67DC6B9-DFC2-4B99-98D4-560F6008FEE7}"/>
    <cellStyle name="Currency 3 2 3 3 5 2 2" xfId="27480" xr:uid="{AE393338-000C-435F-AB8A-89AEDC4CF26D}"/>
    <cellStyle name="Currency 3 2 3 3 5 2 2 2" xfId="58304" xr:uid="{CA713FD9-69B6-468E-BBD1-AFFD7E4EE2B7}"/>
    <cellStyle name="Currency 3 2 3 3 5 2 3" xfId="42894" xr:uid="{32A1E7C7-E54E-4AA2-954B-6BEDB111903D}"/>
    <cellStyle name="Currency 3 2 3 3 5 3" xfId="19671" xr:uid="{E7728EF1-7B58-4648-A177-B9CDA3AD09A6}"/>
    <cellStyle name="Currency 3 2 3 3 5 3 2" xfId="50495" xr:uid="{55E4E276-9648-4482-9780-3C6D4FC0B4E5}"/>
    <cellStyle name="Currency 3 2 3 3 5 4" xfId="35085" xr:uid="{9422AF66-591D-4C87-B0D1-385BAECC4EF5}"/>
    <cellStyle name="Currency 3 2 3 3 6" xfId="8266" xr:uid="{0F7C1A57-8E0B-4CCC-AECC-F6885509BE4E}"/>
    <cellStyle name="Currency 3 2 3 3 6 2" xfId="23677" xr:uid="{B8F64906-5A49-4C53-A9E4-5130468DB3DE}"/>
    <cellStyle name="Currency 3 2 3 3 6 2 2" xfId="54501" xr:uid="{C8A6D7DC-FBDC-48B3-86A9-C8409425AE0A}"/>
    <cellStyle name="Currency 3 2 3 3 6 3" xfId="39091" xr:uid="{282F83CC-92E0-426D-9C8C-A85D189F92DB}"/>
    <cellStyle name="Currency 3 2 3 3 7" xfId="15868" xr:uid="{B4477152-3F1E-44FF-B510-87A6BEED0135}"/>
    <cellStyle name="Currency 3 2 3 3 7 2" xfId="46692" xr:uid="{19BA0950-EE73-4EAB-91E7-0267FB9238A4}"/>
    <cellStyle name="Currency 3 2 3 3 8" xfId="31282" xr:uid="{8D51C49B-0EFF-4263-8E41-31FB19E568EE}"/>
    <cellStyle name="Currency 3 2 3 4" xfId="875" xr:uid="{A66A77AA-4C68-4031-B149-5853766941D2}"/>
    <cellStyle name="Currency 3 2 3 4 2" xfId="2774" xr:uid="{70F490A7-5A76-40A7-80B9-91DDF3BB0642}"/>
    <cellStyle name="Currency 3 2 3 4 2 2" xfId="6577" xr:uid="{971F5FAD-EB1E-4D13-8EC5-65B6BC824ECB}"/>
    <cellStyle name="Currency 3 2 3 4 2 2 2" xfId="14388" xr:uid="{52322B88-BE4E-4EBF-B9CF-76F3E89FDD5B}"/>
    <cellStyle name="Currency 3 2 3 4 2 2 2 2" xfId="29799" xr:uid="{DFB9BBB9-F472-4A43-A158-5A572E8C6EC0}"/>
    <cellStyle name="Currency 3 2 3 4 2 2 2 2 2" xfId="60623" xr:uid="{069ED152-9471-4878-A880-4FB58462B54C}"/>
    <cellStyle name="Currency 3 2 3 4 2 2 2 3" xfId="45213" xr:uid="{7B705E4C-61E7-4989-986B-89C100E8D212}"/>
    <cellStyle name="Currency 3 2 3 4 2 2 3" xfId="21990" xr:uid="{78DF30D1-700E-4D1A-9BFE-F3DB2FD0D657}"/>
    <cellStyle name="Currency 3 2 3 4 2 2 3 2" xfId="52814" xr:uid="{B2EBC644-7CC2-40A3-872D-EF28B75A9590}"/>
    <cellStyle name="Currency 3 2 3 4 2 2 4" xfId="37404" xr:uid="{717D8C3C-CCD6-4908-B04F-93CA083906E6}"/>
    <cellStyle name="Currency 3 2 3 4 2 3" xfId="10585" xr:uid="{91A12BB6-16EF-4AF9-B088-B7DF5FDD5CFE}"/>
    <cellStyle name="Currency 3 2 3 4 2 3 2" xfId="25996" xr:uid="{8CEA6189-CAD0-4700-9180-E4FCA2D733C4}"/>
    <cellStyle name="Currency 3 2 3 4 2 3 2 2" xfId="56820" xr:uid="{C6EF40A2-D202-487A-8761-04C925931C84}"/>
    <cellStyle name="Currency 3 2 3 4 2 3 3" xfId="41410" xr:uid="{F3E08FF9-4F93-4BC1-ADEB-8953E452F75E}"/>
    <cellStyle name="Currency 3 2 3 4 2 4" xfId="18187" xr:uid="{C3994CAE-E82B-4520-B8DC-ED2101760161}"/>
    <cellStyle name="Currency 3 2 3 4 2 4 2" xfId="49011" xr:uid="{F510A197-475E-4450-997F-B927837BB85F}"/>
    <cellStyle name="Currency 3 2 3 4 2 5" xfId="33601" xr:uid="{5434FBFE-E4C7-4308-BADA-374F936FB396}"/>
    <cellStyle name="Currency 3 2 3 4 3" xfId="4678" xr:uid="{FC960FAE-26D4-423B-A018-90D5033EF487}"/>
    <cellStyle name="Currency 3 2 3 4 3 2" xfId="12489" xr:uid="{78C1BF89-D5E1-4B24-BA25-C284F5E194B2}"/>
    <cellStyle name="Currency 3 2 3 4 3 2 2" xfId="27900" xr:uid="{0A183167-6917-4F9E-ACBC-2BB834FEB440}"/>
    <cellStyle name="Currency 3 2 3 4 3 2 2 2" xfId="58724" xr:uid="{DB0A1EE9-C866-4EC0-A087-2054E636E344}"/>
    <cellStyle name="Currency 3 2 3 4 3 2 3" xfId="43314" xr:uid="{E4571987-CA40-4F55-9D4F-171F1E3927ED}"/>
    <cellStyle name="Currency 3 2 3 4 3 3" xfId="20091" xr:uid="{CE7FAD85-A1BF-437C-A706-D6C8430B0C5D}"/>
    <cellStyle name="Currency 3 2 3 4 3 3 2" xfId="50915" xr:uid="{15F9CD36-D733-4EB1-A97E-9664E8BE730E}"/>
    <cellStyle name="Currency 3 2 3 4 3 4" xfId="35505" xr:uid="{F23A2ADE-D929-4FD6-BEC8-A881C1DD1458}"/>
    <cellStyle name="Currency 3 2 3 4 4" xfId="8686" xr:uid="{969F6271-C2B5-415B-B55E-DCC7BA5C5D63}"/>
    <cellStyle name="Currency 3 2 3 4 4 2" xfId="24097" xr:uid="{A7C7F621-6CF6-4D19-8BD5-FAA3B4FBD61D}"/>
    <cellStyle name="Currency 3 2 3 4 4 2 2" xfId="54921" xr:uid="{DDD346B3-7398-4B01-935A-CD697134C6B3}"/>
    <cellStyle name="Currency 3 2 3 4 4 3" xfId="39511" xr:uid="{651D6569-ABF6-4961-AE5F-F0C3983C8EC9}"/>
    <cellStyle name="Currency 3 2 3 4 5" xfId="16288" xr:uid="{449C612C-6416-48F1-8393-B776005C721C}"/>
    <cellStyle name="Currency 3 2 3 4 5 2" xfId="47112" xr:uid="{99EAF831-1021-4AE9-886A-58E455528DB5}"/>
    <cellStyle name="Currency 3 2 3 4 6" xfId="31702" xr:uid="{6E646E1B-79DA-4749-AAC2-E3C4D34C46ED}"/>
    <cellStyle name="Currency 3 2 3 5" xfId="1508" xr:uid="{FE251BE0-57CF-4729-8469-EF97D5A500D7}"/>
    <cellStyle name="Currency 3 2 3 5 2" xfId="3407" xr:uid="{05C12962-613D-4D69-B43C-2A5739391C50}"/>
    <cellStyle name="Currency 3 2 3 5 2 2" xfId="7210" xr:uid="{6F970FAD-897A-4AE8-BDCF-213A7872227F}"/>
    <cellStyle name="Currency 3 2 3 5 2 2 2" xfId="15021" xr:uid="{BB19FE63-47E6-4550-802F-D1F6E581226D}"/>
    <cellStyle name="Currency 3 2 3 5 2 2 2 2" xfId="30432" xr:uid="{B2608942-09B3-433F-B999-223C3AD9B58C}"/>
    <cellStyle name="Currency 3 2 3 5 2 2 2 2 2" xfId="61256" xr:uid="{6AB8112F-F8A8-4CEE-8A94-7779DD0DEB6C}"/>
    <cellStyle name="Currency 3 2 3 5 2 2 2 3" xfId="45846" xr:uid="{AD49B504-C4A8-4D00-A08F-D258D870250C}"/>
    <cellStyle name="Currency 3 2 3 5 2 2 3" xfId="22623" xr:uid="{D7361221-90AA-4FB3-A14E-F5C576A9421C}"/>
    <cellStyle name="Currency 3 2 3 5 2 2 3 2" xfId="53447" xr:uid="{44755081-01BE-4DF1-A18C-142034C2831F}"/>
    <cellStyle name="Currency 3 2 3 5 2 2 4" xfId="38037" xr:uid="{371FD4F7-54B0-4572-B9A4-20FE5390F1D2}"/>
    <cellStyle name="Currency 3 2 3 5 2 3" xfId="11218" xr:uid="{8BE1750A-A209-4936-88A3-56D234A017E3}"/>
    <cellStyle name="Currency 3 2 3 5 2 3 2" xfId="26629" xr:uid="{0B659927-AE29-454D-91F9-F97623FB9AE6}"/>
    <cellStyle name="Currency 3 2 3 5 2 3 2 2" xfId="57453" xr:uid="{FE470EB0-EDAB-4375-976A-AEFB6B7F05D0}"/>
    <cellStyle name="Currency 3 2 3 5 2 3 3" xfId="42043" xr:uid="{65449692-222C-43B7-A920-5A9226842DBC}"/>
    <cellStyle name="Currency 3 2 3 5 2 4" xfId="18820" xr:uid="{8036150D-F374-419E-8A15-FF4D7A23995A}"/>
    <cellStyle name="Currency 3 2 3 5 2 4 2" xfId="49644" xr:uid="{D6910DDA-3C5F-45B5-8386-43D8BA441B2C}"/>
    <cellStyle name="Currency 3 2 3 5 2 5" xfId="34234" xr:uid="{442B635F-F794-4020-81A3-4DC9DFBAF937}"/>
    <cellStyle name="Currency 3 2 3 5 3" xfId="5311" xr:uid="{D09B30D1-FAF6-411F-8BB4-1CDA63787627}"/>
    <cellStyle name="Currency 3 2 3 5 3 2" xfId="13122" xr:uid="{2E01A3B9-3B80-49EE-B4C5-3C91B0951761}"/>
    <cellStyle name="Currency 3 2 3 5 3 2 2" xfId="28533" xr:uid="{72BDC5F4-2DB1-48A9-83A6-F2F364697C54}"/>
    <cellStyle name="Currency 3 2 3 5 3 2 2 2" xfId="59357" xr:uid="{5324A93B-42D9-4AFE-9CEE-BDA591A65B8E}"/>
    <cellStyle name="Currency 3 2 3 5 3 2 3" xfId="43947" xr:uid="{02D0CE7D-F116-40FD-B5E8-290940C0C964}"/>
    <cellStyle name="Currency 3 2 3 5 3 3" xfId="20724" xr:uid="{56CB0A67-19C7-4F52-B459-7329DB28E504}"/>
    <cellStyle name="Currency 3 2 3 5 3 3 2" xfId="51548" xr:uid="{1FF09A62-F3C9-481B-8F5D-9822407C7E7D}"/>
    <cellStyle name="Currency 3 2 3 5 3 4" xfId="36138" xr:uid="{BEA1E5AB-FC14-4258-8B3B-7860EB970363}"/>
    <cellStyle name="Currency 3 2 3 5 4" xfId="9319" xr:uid="{4ED6EB2D-81AE-480B-BA54-19E6B3886034}"/>
    <cellStyle name="Currency 3 2 3 5 4 2" xfId="24730" xr:uid="{E8A3F0EE-EAB7-4022-BD58-B4550FBB14F3}"/>
    <cellStyle name="Currency 3 2 3 5 4 2 2" xfId="55554" xr:uid="{40879BC0-A0F3-4C75-BD52-7F5B19022489}"/>
    <cellStyle name="Currency 3 2 3 5 4 3" xfId="40144" xr:uid="{C2044C18-8F3C-4E49-AE57-85D22D208512}"/>
    <cellStyle name="Currency 3 2 3 5 5" xfId="16921" xr:uid="{87CF46D0-B463-45C8-836B-366716ECB95D}"/>
    <cellStyle name="Currency 3 2 3 5 5 2" xfId="47745" xr:uid="{0071B6B3-E93E-4CAF-914C-EAAD34E5CAB8}"/>
    <cellStyle name="Currency 3 2 3 5 6" xfId="32335" xr:uid="{334810F1-C0D6-43D7-BA63-0744D3646533}"/>
    <cellStyle name="Currency 3 2 3 6" xfId="2141" xr:uid="{0CCF80E5-79ED-4885-9A95-7EF8B47F7B43}"/>
    <cellStyle name="Currency 3 2 3 6 2" xfId="5944" xr:uid="{6F546A74-8446-44F1-BAC0-1B5E093FC2D9}"/>
    <cellStyle name="Currency 3 2 3 6 2 2" xfId="13755" xr:uid="{AAD1FBE0-A67E-4F2D-9A52-D8E4B2222D3D}"/>
    <cellStyle name="Currency 3 2 3 6 2 2 2" xfId="29166" xr:uid="{26D05AE8-18F6-4AD8-AAD0-CA92BDC11800}"/>
    <cellStyle name="Currency 3 2 3 6 2 2 2 2" xfId="59990" xr:uid="{6D9E0668-BAF9-48C2-9061-0206943F3B4A}"/>
    <cellStyle name="Currency 3 2 3 6 2 2 3" xfId="44580" xr:uid="{B9C30736-B879-48B1-A34F-1FAF8785DFFE}"/>
    <cellStyle name="Currency 3 2 3 6 2 3" xfId="21357" xr:uid="{A80BF19D-5CD8-4EDE-B1A8-BE7DFE30A2CF}"/>
    <cellStyle name="Currency 3 2 3 6 2 3 2" xfId="52181" xr:uid="{F92B52CD-E29B-494B-81D1-0E53C8FB1F1A}"/>
    <cellStyle name="Currency 3 2 3 6 2 4" xfId="36771" xr:uid="{897749C1-B206-45A8-A105-274584050F3E}"/>
    <cellStyle name="Currency 3 2 3 6 3" xfId="9952" xr:uid="{12C611BE-D5E0-414D-A8A5-F5BBE4CA1870}"/>
    <cellStyle name="Currency 3 2 3 6 3 2" xfId="25363" xr:uid="{9BDD4CF4-2901-4205-8556-DDCECF721038}"/>
    <cellStyle name="Currency 3 2 3 6 3 2 2" xfId="56187" xr:uid="{9A968F56-11C5-4A67-99C8-D5933589D356}"/>
    <cellStyle name="Currency 3 2 3 6 3 3" xfId="40777" xr:uid="{E4DCF0CC-620D-4873-9B4A-1F88D1DF931B}"/>
    <cellStyle name="Currency 3 2 3 6 4" xfId="17554" xr:uid="{CCF67C4E-9CC3-4FBF-9A01-B5AB592AED6C}"/>
    <cellStyle name="Currency 3 2 3 6 4 2" xfId="48378" xr:uid="{B1A4423E-4DF6-4386-95A1-40272743B962}"/>
    <cellStyle name="Currency 3 2 3 6 5" xfId="32968" xr:uid="{6B796EB5-B1EB-4E87-9B1F-81DA24F51ED1}"/>
    <cellStyle name="Currency 3 2 3 7" xfId="4045" xr:uid="{DA52141B-835B-47D3-A71E-6E3CC54ED12F}"/>
    <cellStyle name="Currency 3 2 3 7 2" xfId="11856" xr:uid="{3BB5F06E-EB2C-4A13-9970-EBB5605973F6}"/>
    <cellStyle name="Currency 3 2 3 7 2 2" xfId="27267" xr:uid="{37E5EEDF-07AB-4B91-BF27-536D333B8E6E}"/>
    <cellStyle name="Currency 3 2 3 7 2 2 2" xfId="58091" xr:uid="{1CF87639-DDB0-40D2-96C0-63C4A75199D0}"/>
    <cellStyle name="Currency 3 2 3 7 2 3" xfId="42681" xr:uid="{88530C47-6F24-4407-87F0-F2E52DBA63BE}"/>
    <cellStyle name="Currency 3 2 3 7 3" xfId="19458" xr:uid="{AB388064-0D09-4D8B-BAA4-A77C2D1494AD}"/>
    <cellStyle name="Currency 3 2 3 7 3 2" xfId="50282" xr:uid="{90426A4F-4576-4009-A177-4E11EB231211}"/>
    <cellStyle name="Currency 3 2 3 7 4" xfId="34872" xr:uid="{8A8A3528-50F7-46E2-9055-E25B0F41B015}"/>
    <cellStyle name="Currency 3 2 3 8" xfId="8053" xr:uid="{38C13AFA-3DE2-4088-BFD2-6439AB784E50}"/>
    <cellStyle name="Currency 3 2 3 8 2" xfId="23464" xr:uid="{6F6467D0-FF1B-43DB-8E99-4801BF7C9D34}"/>
    <cellStyle name="Currency 3 2 3 8 2 2" xfId="54288" xr:uid="{617F1F76-97F6-4227-8DCB-35A8CF1C1B51}"/>
    <cellStyle name="Currency 3 2 3 8 3" xfId="38878" xr:uid="{F4902960-0866-48E8-A6C4-2423A5E91CB3}"/>
    <cellStyle name="Currency 3 2 3 9" xfId="7844" xr:uid="{7AC4514E-52CD-4197-A8BD-1CD6BB2B80D7}"/>
    <cellStyle name="Currency 3 2 3 9 2" xfId="23255" xr:uid="{9DCA4EC1-EA3A-4E6C-A695-B2D5F57C889F}"/>
    <cellStyle name="Currency 3 2 3 9 2 2" xfId="54079" xr:uid="{A39ECC4F-A639-4179-9D24-B1C0F6E5C68A}"/>
    <cellStyle name="Currency 3 2 3 9 3" xfId="38669" xr:uid="{8CB651BD-F745-4625-B867-AFB1E0849632}"/>
    <cellStyle name="Currency 3 2 4" xfId="161" xr:uid="{488E6F84-1B84-47B5-8DB7-8C4BC43BBD8E}"/>
    <cellStyle name="Currency 3 2 4 10" xfId="15575" xr:uid="{FD6D4325-0F62-464C-A730-7BE88F91E155}"/>
    <cellStyle name="Currency 3 2 4 10 2" xfId="46399" xr:uid="{CEDA96B4-78CD-4D26-BE31-BB824DA760A2}"/>
    <cellStyle name="Currency 3 2 4 11" xfId="30989" xr:uid="{77E0AF71-7A3A-4B33-95FE-4DC746B45814}"/>
    <cellStyle name="Currency 3 2 4 2" xfId="584" xr:uid="{3FEE3276-463A-44A7-8AA5-0BD769E3B6EC}"/>
    <cellStyle name="Currency 3 2 4 2 2" xfId="1217" xr:uid="{77E0F01B-240C-4BA4-8FCE-37018C9C129A}"/>
    <cellStyle name="Currency 3 2 4 2 2 2" xfId="3116" xr:uid="{4E0C80AF-6805-4A75-A227-F65BCDA54C7D}"/>
    <cellStyle name="Currency 3 2 4 2 2 2 2" xfId="6919" xr:uid="{3F0A7ECA-91D0-4AA8-8463-CBA59DE9BC0E}"/>
    <cellStyle name="Currency 3 2 4 2 2 2 2 2" xfId="14730" xr:uid="{82DCA485-0BBA-4B23-B149-1AD423DA24BB}"/>
    <cellStyle name="Currency 3 2 4 2 2 2 2 2 2" xfId="30141" xr:uid="{BC1F739B-8F47-4E7C-A3EA-F49F79538FD3}"/>
    <cellStyle name="Currency 3 2 4 2 2 2 2 2 2 2" xfId="60965" xr:uid="{C06641AF-0602-4011-87BA-06F06F28FC2F}"/>
    <cellStyle name="Currency 3 2 4 2 2 2 2 2 3" xfId="45555" xr:uid="{C649BC28-17C6-41EC-9646-543AC5157563}"/>
    <cellStyle name="Currency 3 2 4 2 2 2 2 3" xfId="22332" xr:uid="{A4B66054-0583-429C-9A29-FDBADD3AE69F}"/>
    <cellStyle name="Currency 3 2 4 2 2 2 2 3 2" xfId="53156" xr:uid="{8E33C825-29C4-4F90-B03B-848813BB24B8}"/>
    <cellStyle name="Currency 3 2 4 2 2 2 2 4" xfId="37746" xr:uid="{4AA03B6A-2AF2-40C3-961D-65E19A5CDE14}"/>
    <cellStyle name="Currency 3 2 4 2 2 2 3" xfId="10927" xr:uid="{03F69E65-AE3C-43BC-BD25-C7278CBCC1B9}"/>
    <cellStyle name="Currency 3 2 4 2 2 2 3 2" xfId="26338" xr:uid="{ED744A75-60D0-4A63-A793-D6556691273C}"/>
    <cellStyle name="Currency 3 2 4 2 2 2 3 2 2" xfId="57162" xr:uid="{29FFA679-D625-40D9-AEA2-C0FF1D161F0A}"/>
    <cellStyle name="Currency 3 2 4 2 2 2 3 3" xfId="41752" xr:uid="{21AD70E5-B454-4CF9-BAFE-2C91A9A4224E}"/>
    <cellStyle name="Currency 3 2 4 2 2 2 4" xfId="18529" xr:uid="{C4959170-206C-4631-9929-C80401975266}"/>
    <cellStyle name="Currency 3 2 4 2 2 2 4 2" xfId="49353" xr:uid="{82BC884B-73DD-4007-ABB8-3C8E89F53AC1}"/>
    <cellStyle name="Currency 3 2 4 2 2 2 5" xfId="33943" xr:uid="{ABAFDC21-920D-4C4F-85BE-BB00DEC3CB60}"/>
    <cellStyle name="Currency 3 2 4 2 2 3" xfId="5020" xr:uid="{B7A704BF-7B5C-4A6F-8A79-2605962D0EA7}"/>
    <cellStyle name="Currency 3 2 4 2 2 3 2" xfId="12831" xr:uid="{6B8FA25D-FD83-4201-9ABC-40B377D940C4}"/>
    <cellStyle name="Currency 3 2 4 2 2 3 2 2" xfId="28242" xr:uid="{88E60065-0685-4255-8FB7-3C1FF369CEBB}"/>
    <cellStyle name="Currency 3 2 4 2 2 3 2 2 2" xfId="59066" xr:uid="{FCF45E0F-3253-4871-AA32-A39A995C7EFF}"/>
    <cellStyle name="Currency 3 2 4 2 2 3 2 3" xfId="43656" xr:uid="{3D7E15E3-4FFA-4691-A977-0E7536AFA29E}"/>
    <cellStyle name="Currency 3 2 4 2 2 3 3" xfId="20433" xr:uid="{BE2650B8-8B85-400C-945D-3D010B316149}"/>
    <cellStyle name="Currency 3 2 4 2 2 3 3 2" xfId="51257" xr:uid="{679B2469-D500-4DD0-B194-48F7354B8A46}"/>
    <cellStyle name="Currency 3 2 4 2 2 3 4" xfId="35847" xr:uid="{B9B14A38-010D-4FA8-A2F5-F23FA69491DB}"/>
    <cellStyle name="Currency 3 2 4 2 2 4" xfId="9028" xr:uid="{3D5A1C44-6750-48DA-AA40-15F693A453E6}"/>
    <cellStyle name="Currency 3 2 4 2 2 4 2" xfId="24439" xr:uid="{9E5B486C-A843-4C94-BFEC-A7FBE4BC757C}"/>
    <cellStyle name="Currency 3 2 4 2 2 4 2 2" xfId="55263" xr:uid="{653EBE02-686A-418A-9452-FF7884F97075}"/>
    <cellStyle name="Currency 3 2 4 2 2 4 3" xfId="39853" xr:uid="{B7AB55C7-C4E7-4767-BBE6-CB52774520CD}"/>
    <cellStyle name="Currency 3 2 4 2 2 5" xfId="16630" xr:uid="{21E04709-A5A7-4456-A6A5-F80EBE41CD8A}"/>
    <cellStyle name="Currency 3 2 4 2 2 5 2" xfId="47454" xr:uid="{3D07947E-C3C8-494A-9024-49E5689B3F18}"/>
    <cellStyle name="Currency 3 2 4 2 2 6" xfId="32044" xr:uid="{8765A50A-D478-4F10-9513-06CDE8D22D38}"/>
    <cellStyle name="Currency 3 2 4 2 3" xfId="1850" xr:uid="{D3C52ADC-6AB0-4811-9C86-FE59EF174D4C}"/>
    <cellStyle name="Currency 3 2 4 2 3 2" xfId="3749" xr:uid="{F71E8CE2-E136-46DF-B94F-E18AD9FBB098}"/>
    <cellStyle name="Currency 3 2 4 2 3 2 2" xfId="7552" xr:uid="{CFCE79CC-5001-4360-AD95-42D85CD8F215}"/>
    <cellStyle name="Currency 3 2 4 2 3 2 2 2" xfId="15363" xr:uid="{AFA0F279-0636-4B97-BE80-EC765EB1AD35}"/>
    <cellStyle name="Currency 3 2 4 2 3 2 2 2 2" xfId="30774" xr:uid="{6C9462FF-784C-4BFA-94E5-5ECFB83EECCA}"/>
    <cellStyle name="Currency 3 2 4 2 3 2 2 2 2 2" xfId="61598" xr:uid="{2EBC029D-B4FD-4ACB-A9BC-D67715A158E6}"/>
    <cellStyle name="Currency 3 2 4 2 3 2 2 2 3" xfId="46188" xr:uid="{C8CB86C0-8FA4-4A9C-ACBE-CFD2266A2C29}"/>
    <cellStyle name="Currency 3 2 4 2 3 2 2 3" xfId="22965" xr:uid="{FAA01DA1-9BEF-40AA-9D6F-6737F006639B}"/>
    <cellStyle name="Currency 3 2 4 2 3 2 2 3 2" xfId="53789" xr:uid="{CB323E3E-20AF-4C15-AE41-F0DB038BD53D}"/>
    <cellStyle name="Currency 3 2 4 2 3 2 2 4" xfId="38379" xr:uid="{B177BD1C-D2DB-4162-A56B-B4C1909BCCFA}"/>
    <cellStyle name="Currency 3 2 4 2 3 2 3" xfId="11560" xr:uid="{717A442F-7507-4E14-8F21-0E5178C8B401}"/>
    <cellStyle name="Currency 3 2 4 2 3 2 3 2" xfId="26971" xr:uid="{D1641942-AB87-4F24-AFCC-5DF723E3B217}"/>
    <cellStyle name="Currency 3 2 4 2 3 2 3 2 2" xfId="57795" xr:uid="{4C8C0210-82E1-414C-B4B8-F8B7E0BBA881}"/>
    <cellStyle name="Currency 3 2 4 2 3 2 3 3" xfId="42385" xr:uid="{C9398AB4-89D6-4BBF-8AA5-1AD145A019B2}"/>
    <cellStyle name="Currency 3 2 4 2 3 2 4" xfId="19162" xr:uid="{00A053F9-2217-4C25-B7C3-7343B913C2EB}"/>
    <cellStyle name="Currency 3 2 4 2 3 2 4 2" xfId="49986" xr:uid="{51273872-B5E0-4544-9863-09DC1EFC7FF5}"/>
    <cellStyle name="Currency 3 2 4 2 3 2 5" xfId="34576" xr:uid="{7C9055E0-2587-467C-A31F-30DD4C2AA63E}"/>
    <cellStyle name="Currency 3 2 4 2 3 3" xfId="5653" xr:uid="{96A28E70-EB8B-4329-BD76-57B6D6764247}"/>
    <cellStyle name="Currency 3 2 4 2 3 3 2" xfId="13464" xr:uid="{82F6CA55-F0C4-4FEA-AA8B-6F94EDFB3B59}"/>
    <cellStyle name="Currency 3 2 4 2 3 3 2 2" xfId="28875" xr:uid="{65B14015-D3C9-4AEA-BB69-9D85B8994881}"/>
    <cellStyle name="Currency 3 2 4 2 3 3 2 2 2" xfId="59699" xr:uid="{8A460BCD-A4C1-498C-B6C9-A78656C358CB}"/>
    <cellStyle name="Currency 3 2 4 2 3 3 2 3" xfId="44289" xr:uid="{BD69E14E-412A-4005-BBA2-9B15E8B58FC8}"/>
    <cellStyle name="Currency 3 2 4 2 3 3 3" xfId="21066" xr:uid="{9622E16F-5153-4C1D-AE8F-A5172C549039}"/>
    <cellStyle name="Currency 3 2 4 2 3 3 3 2" xfId="51890" xr:uid="{C72BD58B-7092-4A7D-B046-4FD5D55E258F}"/>
    <cellStyle name="Currency 3 2 4 2 3 3 4" xfId="36480" xr:uid="{2F7FF867-DCF2-4B76-BD3B-A0A3E97A943C}"/>
    <cellStyle name="Currency 3 2 4 2 3 4" xfId="9661" xr:uid="{190CBEA5-0522-4051-8A3A-8ABF97F83A46}"/>
    <cellStyle name="Currency 3 2 4 2 3 4 2" xfId="25072" xr:uid="{F7E48DEE-0200-4BCF-A357-2121CC69E75E}"/>
    <cellStyle name="Currency 3 2 4 2 3 4 2 2" xfId="55896" xr:uid="{9A9DB6B1-44DB-465F-99C5-7342A39CAB5C}"/>
    <cellStyle name="Currency 3 2 4 2 3 4 3" xfId="40486" xr:uid="{A60F5A84-F698-45AC-AA8F-6812DAAFC2D2}"/>
    <cellStyle name="Currency 3 2 4 2 3 5" xfId="17263" xr:uid="{8AC67D39-B2FF-4542-A0B7-675CC056CECD}"/>
    <cellStyle name="Currency 3 2 4 2 3 5 2" xfId="48087" xr:uid="{0925A92D-3919-432C-84D7-EDB8A6FBC131}"/>
    <cellStyle name="Currency 3 2 4 2 3 6" xfId="32677" xr:uid="{7FC32417-CC7A-4E55-8399-F2B69B055268}"/>
    <cellStyle name="Currency 3 2 4 2 4" xfId="2483" xr:uid="{F3900212-7AAC-4EE6-9399-9ECD2C30FCE1}"/>
    <cellStyle name="Currency 3 2 4 2 4 2" xfId="6286" xr:uid="{6019B3B3-7C8F-45EF-9F77-74C6C0A9F36A}"/>
    <cellStyle name="Currency 3 2 4 2 4 2 2" xfId="14097" xr:uid="{738946E7-F12C-44D5-A066-54661BE26F06}"/>
    <cellStyle name="Currency 3 2 4 2 4 2 2 2" xfId="29508" xr:uid="{4D3B6A89-EF80-4C9F-ACFA-A85168896592}"/>
    <cellStyle name="Currency 3 2 4 2 4 2 2 2 2" xfId="60332" xr:uid="{D0E7CBCA-BD59-4788-AFE3-52F66C070BA1}"/>
    <cellStyle name="Currency 3 2 4 2 4 2 2 3" xfId="44922" xr:uid="{3EECF47F-E5DA-47D6-BD02-00012A0F792F}"/>
    <cellStyle name="Currency 3 2 4 2 4 2 3" xfId="21699" xr:uid="{0AB9AFF8-884A-432A-9166-7B19CC1FF52F}"/>
    <cellStyle name="Currency 3 2 4 2 4 2 3 2" xfId="52523" xr:uid="{BA28B35C-417F-4B1D-BF17-B05AD5A92F68}"/>
    <cellStyle name="Currency 3 2 4 2 4 2 4" xfId="37113" xr:uid="{E8B3B0D0-6671-498A-A63E-ED9424BAA7EA}"/>
    <cellStyle name="Currency 3 2 4 2 4 3" xfId="10294" xr:uid="{3D69E9D9-3D21-4D7B-BA89-05547F0D33CD}"/>
    <cellStyle name="Currency 3 2 4 2 4 3 2" xfId="25705" xr:uid="{7258FB93-82D8-470E-AF73-93539D83105B}"/>
    <cellStyle name="Currency 3 2 4 2 4 3 2 2" xfId="56529" xr:uid="{7CA28DF0-ED8A-4ED2-97DE-6FE0A6BDE4DA}"/>
    <cellStyle name="Currency 3 2 4 2 4 3 3" xfId="41119" xr:uid="{7E5152E2-B3F6-45F1-AAB3-AE391BC6EBED}"/>
    <cellStyle name="Currency 3 2 4 2 4 4" xfId="17896" xr:uid="{B836022B-725D-4F57-875F-6ADBACEFEE71}"/>
    <cellStyle name="Currency 3 2 4 2 4 4 2" xfId="48720" xr:uid="{612C91F2-3D14-453E-99C8-5A5E817189B6}"/>
    <cellStyle name="Currency 3 2 4 2 4 5" xfId="33310" xr:uid="{2C198660-D2BD-4690-BA98-DCCDA9DEE62D}"/>
    <cellStyle name="Currency 3 2 4 2 5" xfId="4387" xr:uid="{D1ECDF56-8C37-4318-A1B1-C47E65A865FB}"/>
    <cellStyle name="Currency 3 2 4 2 5 2" xfId="12198" xr:uid="{46771348-F84A-437D-9423-4B8688FC5BF0}"/>
    <cellStyle name="Currency 3 2 4 2 5 2 2" xfId="27609" xr:uid="{BCC09987-AC9F-4C37-BDC0-3BC5E69B66CF}"/>
    <cellStyle name="Currency 3 2 4 2 5 2 2 2" xfId="58433" xr:uid="{7BFD8FCE-BB01-4D73-9025-252FECB406BB}"/>
    <cellStyle name="Currency 3 2 4 2 5 2 3" xfId="43023" xr:uid="{034462ED-4AE9-4E8B-9297-14900DA5111C}"/>
    <cellStyle name="Currency 3 2 4 2 5 3" xfId="19800" xr:uid="{CB76FB46-2C4E-4A0C-8712-D5D645DD1281}"/>
    <cellStyle name="Currency 3 2 4 2 5 3 2" xfId="50624" xr:uid="{B2A865A3-6D11-49B6-8508-D432BA4E6A85}"/>
    <cellStyle name="Currency 3 2 4 2 5 4" xfId="35214" xr:uid="{9D7D1106-02CD-4D52-B14E-277BEA0FA91E}"/>
    <cellStyle name="Currency 3 2 4 2 6" xfId="8395" xr:uid="{9F23D5BF-DEDD-4378-B293-B17B798EF3C8}"/>
    <cellStyle name="Currency 3 2 4 2 6 2" xfId="23806" xr:uid="{A1EB3038-8019-483D-9EEF-FE8B332B497A}"/>
    <cellStyle name="Currency 3 2 4 2 6 2 2" xfId="54630" xr:uid="{5B91A6EA-3760-4DE2-BF0E-7068BC883E82}"/>
    <cellStyle name="Currency 3 2 4 2 6 3" xfId="39220" xr:uid="{4DA52B96-401C-4C30-97E9-9983483F937D}"/>
    <cellStyle name="Currency 3 2 4 2 7" xfId="15997" xr:uid="{1833E9B4-925F-48CB-ABF0-414925DA284D}"/>
    <cellStyle name="Currency 3 2 4 2 7 2" xfId="46821" xr:uid="{5C9ED6CB-0B93-41EF-B8B7-D3D59E2A4DBC}"/>
    <cellStyle name="Currency 3 2 4 2 8" xfId="31411" xr:uid="{D99CF77D-FE7E-4BD6-8F36-823B14218FFA}"/>
    <cellStyle name="Currency 3 2 4 3" xfId="375" xr:uid="{D0FC221A-D16D-40B1-9264-2EE4EAF265CC}"/>
    <cellStyle name="Currency 3 2 4 3 2" xfId="1008" xr:uid="{9CDE0CD8-72E3-4BA6-978B-7FA109B6D9B2}"/>
    <cellStyle name="Currency 3 2 4 3 2 2" xfId="2907" xr:uid="{F92E5A1F-70CB-48DA-8DA6-57A5B26AF17E}"/>
    <cellStyle name="Currency 3 2 4 3 2 2 2" xfId="6710" xr:uid="{A88AD1EC-E755-40EE-878D-A944B0D1254A}"/>
    <cellStyle name="Currency 3 2 4 3 2 2 2 2" xfId="14521" xr:uid="{70645135-D37E-413A-801E-5F22084F929A}"/>
    <cellStyle name="Currency 3 2 4 3 2 2 2 2 2" xfId="29932" xr:uid="{575E3E4B-649F-414F-AD23-C1C238B9ED1F}"/>
    <cellStyle name="Currency 3 2 4 3 2 2 2 2 2 2" xfId="60756" xr:uid="{89ED1A17-4D07-4202-BC6A-4C69F6BED5DE}"/>
    <cellStyle name="Currency 3 2 4 3 2 2 2 2 3" xfId="45346" xr:uid="{28729C9E-6B01-42F5-AF71-F91EB7801E7D}"/>
    <cellStyle name="Currency 3 2 4 3 2 2 2 3" xfId="22123" xr:uid="{224E4316-2F29-4F2B-832C-34F2FDD45DE2}"/>
    <cellStyle name="Currency 3 2 4 3 2 2 2 3 2" xfId="52947" xr:uid="{E1E67143-ED3B-48FF-BB93-9FC04EE00FFB}"/>
    <cellStyle name="Currency 3 2 4 3 2 2 2 4" xfId="37537" xr:uid="{D8E348F5-1A1B-4560-ADB2-C00048F7DBA9}"/>
    <cellStyle name="Currency 3 2 4 3 2 2 3" xfId="10718" xr:uid="{F47F397B-685E-4A47-B324-844CA22FD271}"/>
    <cellStyle name="Currency 3 2 4 3 2 2 3 2" xfId="26129" xr:uid="{FCA68461-262E-4592-A96E-C4398F80DBF3}"/>
    <cellStyle name="Currency 3 2 4 3 2 2 3 2 2" xfId="56953" xr:uid="{9EB4F623-88CD-4B31-90AB-1B52E2ABDB89}"/>
    <cellStyle name="Currency 3 2 4 3 2 2 3 3" xfId="41543" xr:uid="{6D89D5A3-3DCA-4A3A-8EC7-D66DBDBC765D}"/>
    <cellStyle name="Currency 3 2 4 3 2 2 4" xfId="18320" xr:uid="{019B452D-CAB1-4311-9803-E96366A4C87F}"/>
    <cellStyle name="Currency 3 2 4 3 2 2 4 2" xfId="49144" xr:uid="{823F3F3C-DF47-4413-A718-4BF71B3AFA82}"/>
    <cellStyle name="Currency 3 2 4 3 2 2 5" xfId="33734" xr:uid="{48A2A943-C07F-4760-839F-5BF50D745978}"/>
    <cellStyle name="Currency 3 2 4 3 2 3" xfId="4811" xr:uid="{09BEE92F-50BF-415C-9839-41B5CA1E3E1D}"/>
    <cellStyle name="Currency 3 2 4 3 2 3 2" xfId="12622" xr:uid="{101496D6-3EBF-4C50-9A37-9DB835A27512}"/>
    <cellStyle name="Currency 3 2 4 3 2 3 2 2" xfId="28033" xr:uid="{6C1C46CF-D112-47FA-A853-E8BCED9C8966}"/>
    <cellStyle name="Currency 3 2 4 3 2 3 2 2 2" xfId="58857" xr:uid="{AB0C3317-7F89-4F30-A9D4-C042FCA54A96}"/>
    <cellStyle name="Currency 3 2 4 3 2 3 2 3" xfId="43447" xr:uid="{EA044FCB-FC35-4460-B2F1-68715000433B}"/>
    <cellStyle name="Currency 3 2 4 3 2 3 3" xfId="20224" xr:uid="{6C6839DE-662A-42B5-81B3-D326358153E1}"/>
    <cellStyle name="Currency 3 2 4 3 2 3 3 2" xfId="51048" xr:uid="{534202D4-C415-45BB-B17C-3440378B1E12}"/>
    <cellStyle name="Currency 3 2 4 3 2 3 4" xfId="35638" xr:uid="{CBDBA222-98C3-4EA4-9B65-264B93536F7F}"/>
    <cellStyle name="Currency 3 2 4 3 2 4" xfId="8819" xr:uid="{42B116F2-14DC-4A89-B65E-2C2E3E8026BF}"/>
    <cellStyle name="Currency 3 2 4 3 2 4 2" xfId="24230" xr:uid="{B42AC428-FECE-4741-9546-6FCB130D3E1A}"/>
    <cellStyle name="Currency 3 2 4 3 2 4 2 2" xfId="55054" xr:uid="{B61C7D8B-9C2C-4B39-A516-5879565B9AB6}"/>
    <cellStyle name="Currency 3 2 4 3 2 4 3" xfId="39644" xr:uid="{0821CEEB-A34B-40D3-A78E-396D74E7E14A}"/>
    <cellStyle name="Currency 3 2 4 3 2 5" xfId="16421" xr:uid="{1A20CF94-C7E5-44F8-BD88-0AACD2F98BCD}"/>
    <cellStyle name="Currency 3 2 4 3 2 5 2" xfId="47245" xr:uid="{805D8619-DC5C-4B20-8959-11943BBB5C4B}"/>
    <cellStyle name="Currency 3 2 4 3 2 6" xfId="31835" xr:uid="{22DAA901-328F-4171-B87A-5D4114F3801D}"/>
    <cellStyle name="Currency 3 2 4 3 3" xfId="1641" xr:uid="{8D4EC4AD-D993-44B7-BF27-516BBC52FAFD}"/>
    <cellStyle name="Currency 3 2 4 3 3 2" xfId="3540" xr:uid="{947C0CF0-B54B-4522-822C-6D41C179ECC4}"/>
    <cellStyle name="Currency 3 2 4 3 3 2 2" xfId="7343" xr:uid="{DFF4E0BE-6481-4327-B1D9-41EB5385490F}"/>
    <cellStyle name="Currency 3 2 4 3 3 2 2 2" xfId="15154" xr:uid="{1D3D8FAD-0C0A-425D-B569-EAF7201B2D84}"/>
    <cellStyle name="Currency 3 2 4 3 3 2 2 2 2" xfId="30565" xr:uid="{6D88AF84-AE8F-4200-B649-4E0AA5C9648A}"/>
    <cellStyle name="Currency 3 2 4 3 3 2 2 2 2 2" xfId="61389" xr:uid="{CB15FCFA-3D83-4E87-A990-A62D57021DEF}"/>
    <cellStyle name="Currency 3 2 4 3 3 2 2 2 3" xfId="45979" xr:uid="{D21E9280-CC71-4D34-BB8C-E0B13F75511D}"/>
    <cellStyle name="Currency 3 2 4 3 3 2 2 3" xfId="22756" xr:uid="{35886F29-3199-49B3-8DF8-C128B95A8B7B}"/>
    <cellStyle name="Currency 3 2 4 3 3 2 2 3 2" xfId="53580" xr:uid="{89D83298-1458-4C9C-B076-69ADAEFE7047}"/>
    <cellStyle name="Currency 3 2 4 3 3 2 2 4" xfId="38170" xr:uid="{0EB9A566-1584-443A-A271-D1BC7E84EED3}"/>
    <cellStyle name="Currency 3 2 4 3 3 2 3" xfId="11351" xr:uid="{95CD0171-0CDB-4EE0-88FA-6AC968A1E98F}"/>
    <cellStyle name="Currency 3 2 4 3 3 2 3 2" xfId="26762" xr:uid="{BA0AF08C-B332-49FB-91CF-BAAE8EAD2D68}"/>
    <cellStyle name="Currency 3 2 4 3 3 2 3 2 2" xfId="57586" xr:uid="{874A179D-68E2-43B5-A897-7C6DCB17E020}"/>
    <cellStyle name="Currency 3 2 4 3 3 2 3 3" xfId="42176" xr:uid="{61108631-749A-4869-958F-789CFAC54D19}"/>
    <cellStyle name="Currency 3 2 4 3 3 2 4" xfId="18953" xr:uid="{396AB7C4-46C7-4B27-8A87-A8588FEF2511}"/>
    <cellStyle name="Currency 3 2 4 3 3 2 4 2" xfId="49777" xr:uid="{FEA3C02F-DF2A-49B0-8F75-170EF9D9D7D7}"/>
    <cellStyle name="Currency 3 2 4 3 3 2 5" xfId="34367" xr:uid="{FF2CAB8B-5BC1-457A-83DE-65B064D94499}"/>
    <cellStyle name="Currency 3 2 4 3 3 3" xfId="5444" xr:uid="{8455DF4E-D01E-4A2E-88CD-92E9EC99918F}"/>
    <cellStyle name="Currency 3 2 4 3 3 3 2" xfId="13255" xr:uid="{015EDF0E-8181-4007-934C-ECA7C1124772}"/>
    <cellStyle name="Currency 3 2 4 3 3 3 2 2" xfId="28666" xr:uid="{38FA7AE5-9B6A-4208-AA93-92A1D3F9D59B}"/>
    <cellStyle name="Currency 3 2 4 3 3 3 2 2 2" xfId="59490" xr:uid="{A7D4A833-C937-46F2-BAFF-79569FF81744}"/>
    <cellStyle name="Currency 3 2 4 3 3 3 2 3" xfId="44080" xr:uid="{88978393-D779-4BE7-83ED-D5189DBE03E6}"/>
    <cellStyle name="Currency 3 2 4 3 3 3 3" xfId="20857" xr:uid="{30ECEDD2-001D-44D0-B2DC-E568FB2F158D}"/>
    <cellStyle name="Currency 3 2 4 3 3 3 3 2" xfId="51681" xr:uid="{DA2AFF76-CEE9-42EA-B942-2CBD36EB0F54}"/>
    <cellStyle name="Currency 3 2 4 3 3 3 4" xfId="36271" xr:uid="{48022857-F600-4087-9415-EAF9F4E38123}"/>
    <cellStyle name="Currency 3 2 4 3 3 4" xfId="9452" xr:uid="{08FF9713-2583-4978-AD40-B6FF99F90535}"/>
    <cellStyle name="Currency 3 2 4 3 3 4 2" xfId="24863" xr:uid="{4F0CBE4F-9300-4A06-B8DC-D04CBEE55320}"/>
    <cellStyle name="Currency 3 2 4 3 3 4 2 2" xfId="55687" xr:uid="{596D4107-F2C0-4F94-AF2A-DADFAAE3F032}"/>
    <cellStyle name="Currency 3 2 4 3 3 4 3" xfId="40277" xr:uid="{C69BE9B5-135C-4DFF-9958-B67E1B3ABD4A}"/>
    <cellStyle name="Currency 3 2 4 3 3 5" xfId="17054" xr:uid="{D1562EC5-1869-4F2B-A409-0A83A8A23691}"/>
    <cellStyle name="Currency 3 2 4 3 3 5 2" xfId="47878" xr:uid="{08CF06D3-1167-4607-B175-8813CD6E0891}"/>
    <cellStyle name="Currency 3 2 4 3 3 6" xfId="32468" xr:uid="{25A9A66C-AAA7-4BCE-9D3C-91970D37DA21}"/>
    <cellStyle name="Currency 3 2 4 3 4" xfId="2274" xr:uid="{C2585E78-33F0-4E74-98C0-39BBCFFA035B}"/>
    <cellStyle name="Currency 3 2 4 3 4 2" xfId="6077" xr:uid="{9EA73EE0-3BC4-4714-BA57-53A528CB3A69}"/>
    <cellStyle name="Currency 3 2 4 3 4 2 2" xfId="13888" xr:uid="{CBEE6634-9B0B-42B9-892E-B9AA8FDB529D}"/>
    <cellStyle name="Currency 3 2 4 3 4 2 2 2" xfId="29299" xr:uid="{AA5485D1-0756-49D1-A06F-EA71E26E5438}"/>
    <cellStyle name="Currency 3 2 4 3 4 2 2 2 2" xfId="60123" xr:uid="{5E06C59C-F45D-48AF-A794-C99D0B1AFB6F}"/>
    <cellStyle name="Currency 3 2 4 3 4 2 2 3" xfId="44713" xr:uid="{A299F5CB-AC5B-4FA7-A98B-98DF7EC53C9E}"/>
    <cellStyle name="Currency 3 2 4 3 4 2 3" xfId="21490" xr:uid="{AAE17976-1118-4D56-90C2-68AE39448ED0}"/>
    <cellStyle name="Currency 3 2 4 3 4 2 3 2" xfId="52314" xr:uid="{7AB83453-2FBC-4499-83A2-C5F2289D2F02}"/>
    <cellStyle name="Currency 3 2 4 3 4 2 4" xfId="36904" xr:uid="{A72BC3AF-8B20-46FD-99FC-F42D03FEE9DF}"/>
    <cellStyle name="Currency 3 2 4 3 4 3" xfId="10085" xr:uid="{B6BCD9FF-08ED-4C68-8BD0-37745E981394}"/>
    <cellStyle name="Currency 3 2 4 3 4 3 2" xfId="25496" xr:uid="{D002339D-C69A-485F-B85B-977B900660EB}"/>
    <cellStyle name="Currency 3 2 4 3 4 3 2 2" xfId="56320" xr:uid="{34236CCE-6E52-4629-A728-9F01994BAF77}"/>
    <cellStyle name="Currency 3 2 4 3 4 3 3" xfId="40910" xr:uid="{53A26E79-E28B-4529-9A08-90A3D0ABB00A}"/>
    <cellStyle name="Currency 3 2 4 3 4 4" xfId="17687" xr:uid="{46E060A7-9916-4DCE-8812-6F269959A1B9}"/>
    <cellStyle name="Currency 3 2 4 3 4 4 2" xfId="48511" xr:uid="{ABC67952-9228-4FAF-8FA9-D28E23815BF0}"/>
    <cellStyle name="Currency 3 2 4 3 4 5" xfId="33101" xr:uid="{F3F2931D-44B4-43E8-A8F9-89781BA7486D}"/>
    <cellStyle name="Currency 3 2 4 3 5" xfId="4178" xr:uid="{CB43C0CF-74B2-4091-A93E-1F9720729BD4}"/>
    <cellStyle name="Currency 3 2 4 3 5 2" xfId="11989" xr:uid="{F5AF19D9-EB2C-4D31-88A1-B162AB44357C}"/>
    <cellStyle name="Currency 3 2 4 3 5 2 2" xfId="27400" xr:uid="{EB770EAF-8A7A-40AA-9CDA-A1F5D1BBD546}"/>
    <cellStyle name="Currency 3 2 4 3 5 2 2 2" xfId="58224" xr:uid="{DC4C08EC-EEB2-4E18-B6D0-F8F61D0A614E}"/>
    <cellStyle name="Currency 3 2 4 3 5 2 3" xfId="42814" xr:uid="{1A7440AA-F2E5-4865-A245-1DC87A6D92AA}"/>
    <cellStyle name="Currency 3 2 4 3 5 3" xfId="19591" xr:uid="{C8DCD15B-15E8-44A5-99CD-53197BB8589C}"/>
    <cellStyle name="Currency 3 2 4 3 5 3 2" xfId="50415" xr:uid="{0FA6ADEC-2C4B-4C75-91E7-285BF7D5DDE7}"/>
    <cellStyle name="Currency 3 2 4 3 5 4" xfId="35005" xr:uid="{8FF80328-9FB2-4531-90F2-8AF9D18CB68B}"/>
    <cellStyle name="Currency 3 2 4 3 6" xfId="8186" xr:uid="{0C46FA02-8887-4E82-A6E8-B9B48902CB20}"/>
    <cellStyle name="Currency 3 2 4 3 6 2" xfId="23597" xr:uid="{A391F65A-5846-4859-B3DE-033AEF65CA32}"/>
    <cellStyle name="Currency 3 2 4 3 6 2 2" xfId="54421" xr:uid="{B1C1DD64-03BC-4C50-B1B4-3731F0D44324}"/>
    <cellStyle name="Currency 3 2 4 3 6 3" xfId="39011" xr:uid="{975A8A60-AB7D-4B4C-88BE-E2D4566932E0}"/>
    <cellStyle name="Currency 3 2 4 3 7" xfId="15788" xr:uid="{A5A8FB93-BF9B-4549-A2AB-C03DC25848B9}"/>
    <cellStyle name="Currency 3 2 4 3 7 2" xfId="46612" xr:uid="{9A2AF29E-3B6D-49B2-9541-AFB15A986E32}"/>
    <cellStyle name="Currency 3 2 4 3 8" xfId="31202" xr:uid="{346DA851-9657-4121-8264-D19E9042C51E}"/>
    <cellStyle name="Currency 3 2 4 4" xfId="795" xr:uid="{B109B304-EEF5-4812-852F-C2C4C61937DF}"/>
    <cellStyle name="Currency 3 2 4 4 2" xfId="2694" xr:uid="{08296148-3C26-4DE0-804A-9BC6C22E174B}"/>
    <cellStyle name="Currency 3 2 4 4 2 2" xfId="6497" xr:uid="{EC81E08E-2929-4F19-B2E1-565BF88051E3}"/>
    <cellStyle name="Currency 3 2 4 4 2 2 2" xfId="14308" xr:uid="{FA5F905F-26EF-444E-B9B1-6527DF27DBEF}"/>
    <cellStyle name="Currency 3 2 4 4 2 2 2 2" xfId="29719" xr:uid="{EEC0A746-DA07-4CD9-96A1-F95939D7FCDB}"/>
    <cellStyle name="Currency 3 2 4 4 2 2 2 2 2" xfId="60543" xr:uid="{0E330C69-BB23-48E0-8E7B-E31F133EA010}"/>
    <cellStyle name="Currency 3 2 4 4 2 2 2 3" xfId="45133" xr:uid="{9BDE1ACF-A107-4629-9818-AD694D65E3BE}"/>
    <cellStyle name="Currency 3 2 4 4 2 2 3" xfId="21910" xr:uid="{148EDC27-C307-4E48-AC0F-C4753F903BB1}"/>
    <cellStyle name="Currency 3 2 4 4 2 2 3 2" xfId="52734" xr:uid="{05810F87-69C5-40EB-B625-BF0A862A9313}"/>
    <cellStyle name="Currency 3 2 4 4 2 2 4" xfId="37324" xr:uid="{1D551909-4453-4AEF-9A6F-8A84C3802853}"/>
    <cellStyle name="Currency 3 2 4 4 2 3" xfId="10505" xr:uid="{34350A2F-80B0-45AC-A022-CB2BE12DFB4B}"/>
    <cellStyle name="Currency 3 2 4 4 2 3 2" xfId="25916" xr:uid="{66C00610-B336-45CD-8A4E-00D9BFFC8835}"/>
    <cellStyle name="Currency 3 2 4 4 2 3 2 2" xfId="56740" xr:uid="{B9015CC5-D22D-4909-8053-FFF6E2781F59}"/>
    <cellStyle name="Currency 3 2 4 4 2 3 3" xfId="41330" xr:uid="{E07FD85D-68CB-4EED-9ECE-9408BC886C8E}"/>
    <cellStyle name="Currency 3 2 4 4 2 4" xfId="18107" xr:uid="{81CEAC14-70BC-4333-BFDB-B18C4636BABD}"/>
    <cellStyle name="Currency 3 2 4 4 2 4 2" xfId="48931" xr:uid="{FD3FD704-F2A6-4236-B567-21C444B18DDD}"/>
    <cellStyle name="Currency 3 2 4 4 2 5" xfId="33521" xr:uid="{E721F7EB-2E7C-477D-84DD-33033D0CBC50}"/>
    <cellStyle name="Currency 3 2 4 4 3" xfId="4598" xr:uid="{958ECF2A-01F5-4B07-B8F7-8C061929FDFC}"/>
    <cellStyle name="Currency 3 2 4 4 3 2" xfId="12409" xr:uid="{886AEDE0-FC56-4246-B7B7-803DBBEA50F6}"/>
    <cellStyle name="Currency 3 2 4 4 3 2 2" xfId="27820" xr:uid="{1D59E4ED-C2D7-498C-A013-79302E6B54E0}"/>
    <cellStyle name="Currency 3 2 4 4 3 2 2 2" xfId="58644" xr:uid="{E813EFE1-220D-427F-A24D-0DBE77DAB08A}"/>
    <cellStyle name="Currency 3 2 4 4 3 2 3" xfId="43234" xr:uid="{06BBFC91-82F8-4A2D-8CD4-05B528B33F51}"/>
    <cellStyle name="Currency 3 2 4 4 3 3" xfId="20011" xr:uid="{4A72F7B3-E070-4FA2-954D-BC26B21F648A}"/>
    <cellStyle name="Currency 3 2 4 4 3 3 2" xfId="50835" xr:uid="{02252B50-FF04-44E5-ABEF-BB140F95CB06}"/>
    <cellStyle name="Currency 3 2 4 4 3 4" xfId="35425" xr:uid="{0BBA8A74-65BB-4CD5-AE01-FC2FE81F7BD5}"/>
    <cellStyle name="Currency 3 2 4 4 4" xfId="8606" xr:uid="{4995BBF0-D4F5-43FD-8305-02C7BD96DA3B}"/>
    <cellStyle name="Currency 3 2 4 4 4 2" xfId="24017" xr:uid="{6E07F88A-44F1-45FA-898F-954921A30D20}"/>
    <cellStyle name="Currency 3 2 4 4 4 2 2" xfId="54841" xr:uid="{7C916C8E-59AF-4D90-A520-0A104B596279}"/>
    <cellStyle name="Currency 3 2 4 4 4 3" xfId="39431" xr:uid="{1B4D2D4C-BD26-4C7F-B923-27DD00A78019}"/>
    <cellStyle name="Currency 3 2 4 4 5" xfId="16208" xr:uid="{7332F3A4-3172-417E-803C-95583F19D608}"/>
    <cellStyle name="Currency 3 2 4 4 5 2" xfId="47032" xr:uid="{89C4FF8D-3738-4DFA-A61E-251C564CD7D1}"/>
    <cellStyle name="Currency 3 2 4 4 6" xfId="31622" xr:uid="{03B51F73-47F9-41CB-98A4-72DCA2316017}"/>
    <cellStyle name="Currency 3 2 4 5" xfId="1428" xr:uid="{6175CC2C-F7CC-40C8-8802-64DD2F7C3237}"/>
    <cellStyle name="Currency 3 2 4 5 2" xfId="3327" xr:uid="{C50A6B28-DA6E-44D2-9072-BA2D2EA88437}"/>
    <cellStyle name="Currency 3 2 4 5 2 2" xfId="7130" xr:uid="{FA390A38-7E94-44F1-9BFF-8E80AF70CC44}"/>
    <cellStyle name="Currency 3 2 4 5 2 2 2" xfId="14941" xr:uid="{141D115C-F23D-4181-99BB-372C0186B62D}"/>
    <cellStyle name="Currency 3 2 4 5 2 2 2 2" xfId="30352" xr:uid="{31A7EBDB-1700-4A8B-9D2D-793861B483C8}"/>
    <cellStyle name="Currency 3 2 4 5 2 2 2 2 2" xfId="61176" xr:uid="{14E0F5C1-BB06-4131-873C-9C8152AFCA54}"/>
    <cellStyle name="Currency 3 2 4 5 2 2 2 3" xfId="45766" xr:uid="{D0985B49-8AE7-486E-B2E2-3A8830DEA5C2}"/>
    <cellStyle name="Currency 3 2 4 5 2 2 3" xfId="22543" xr:uid="{EA47D8C0-2C4A-40BC-A17B-B825CDA99451}"/>
    <cellStyle name="Currency 3 2 4 5 2 2 3 2" xfId="53367" xr:uid="{59120047-AF33-4061-AD09-1C1210187A51}"/>
    <cellStyle name="Currency 3 2 4 5 2 2 4" xfId="37957" xr:uid="{A8D0692A-0109-450F-96BD-6DBDF5479B08}"/>
    <cellStyle name="Currency 3 2 4 5 2 3" xfId="11138" xr:uid="{7D7462B7-6D95-4D79-B54D-A8F3B52C0C81}"/>
    <cellStyle name="Currency 3 2 4 5 2 3 2" xfId="26549" xr:uid="{8786583D-CB3B-4CAF-AAE3-4B7636A4596C}"/>
    <cellStyle name="Currency 3 2 4 5 2 3 2 2" xfId="57373" xr:uid="{0B90EB79-9751-4F30-971A-BCA08AEDBAD5}"/>
    <cellStyle name="Currency 3 2 4 5 2 3 3" xfId="41963" xr:uid="{234DF433-65A0-4C3D-B016-B95E5FA405B2}"/>
    <cellStyle name="Currency 3 2 4 5 2 4" xfId="18740" xr:uid="{BE313100-64BF-467D-92FF-8E124EB79221}"/>
    <cellStyle name="Currency 3 2 4 5 2 4 2" xfId="49564" xr:uid="{77123CCB-1826-4349-9B0B-82907AEC00A2}"/>
    <cellStyle name="Currency 3 2 4 5 2 5" xfId="34154" xr:uid="{C5B8DFD1-56AB-4373-9813-11A429418787}"/>
    <cellStyle name="Currency 3 2 4 5 3" xfId="5231" xr:uid="{1C19044E-2119-455F-8CD2-538C01A29063}"/>
    <cellStyle name="Currency 3 2 4 5 3 2" xfId="13042" xr:uid="{02DC7627-EDB5-4669-8026-B1DBE09CD8B7}"/>
    <cellStyle name="Currency 3 2 4 5 3 2 2" xfId="28453" xr:uid="{7640FD9D-EA4D-411A-BD3E-FFC951C1560E}"/>
    <cellStyle name="Currency 3 2 4 5 3 2 2 2" xfId="59277" xr:uid="{227A796C-03C1-4E74-AFE4-7DCE6CD9C991}"/>
    <cellStyle name="Currency 3 2 4 5 3 2 3" xfId="43867" xr:uid="{62D84619-6004-42CA-BD13-B02778D8F4D1}"/>
    <cellStyle name="Currency 3 2 4 5 3 3" xfId="20644" xr:uid="{A730B351-D872-46B7-B3B9-086FA26D272D}"/>
    <cellStyle name="Currency 3 2 4 5 3 3 2" xfId="51468" xr:uid="{52BD2973-0730-4A57-8A1E-7FABDD634F4F}"/>
    <cellStyle name="Currency 3 2 4 5 3 4" xfId="36058" xr:uid="{AB4F151A-F256-4B91-96A3-8EBA6728AC06}"/>
    <cellStyle name="Currency 3 2 4 5 4" xfId="9239" xr:uid="{CAECDCA0-89C8-437F-A11E-C38169A21367}"/>
    <cellStyle name="Currency 3 2 4 5 4 2" xfId="24650" xr:uid="{755BF735-BF18-485F-8BF2-50A94C6EDD67}"/>
    <cellStyle name="Currency 3 2 4 5 4 2 2" xfId="55474" xr:uid="{C0F10F5B-E19D-4841-90A8-9DEDE482090A}"/>
    <cellStyle name="Currency 3 2 4 5 4 3" xfId="40064" xr:uid="{3FF8C491-B73A-4EC5-8E7C-B1BB026F1490}"/>
    <cellStyle name="Currency 3 2 4 5 5" xfId="16841" xr:uid="{C5F84CA2-093D-4994-A0EF-1E310BB4818E}"/>
    <cellStyle name="Currency 3 2 4 5 5 2" xfId="47665" xr:uid="{0FD43343-D515-4542-A04B-C6F055928856}"/>
    <cellStyle name="Currency 3 2 4 5 6" xfId="32255" xr:uid="{FDB66165-E673-4711-ADA0-5796D987478A}"/>
    <cellStyle name="Currency 3 2 4 6" xfId="2061" xr:uid="{A28C1E47-CEE6-4A63-B4A2-45C80E86492D}"/>
    <cellStyle name="Currency 3 2 4 6 2" xfId="5864" xr:uid="{E1D85FA5-90D9-47A7-9103-1C8A1F4048D1}"/>
    <cellStyle name="Currency 3 2 4 6 2 2" xfId="13675" xr:uid="{AACD672F-AE2A-4EB4-BF35-DAD974A6BBF0}"/>
    <cellStyle name="Currency 3 2 4 6 2 2 2" xfId="29086" xr:uid="{D2789CB3-8C4E-45DC-99C2-B81910030301}"/>
    <cellStyle name="Currency 3 2 4 6 2 2 2 2" xfId="59910" xr:uid="{89319276-794D-42A6-BB64-A28FB2B39A2D}"/>
    <cellStyle name="Currency 3 2 4 6 2 2 3" xfId="44500" xr:uid="{FAEEDC48-5276-42A1-AC55-4F29110A8DB6}"/>
    <cellStyle name="Currency 3 2 4 6 2 3" xfId="21277" xr:uid="{81C8E7D9-79BB-458F-A673-CBC69C72FCF1}"/>
    <cellStyle name="Currency 3 2 4 6 2 3 2" xfId="52101" xr:uid="{FC5B35AA-AA52-47B2-87AE-ED109FC5E0EF}"/>
    <cellStyle name="Currency 3 2 4 6 2 4" xfId="36691" xr:uid="{CC059560-B3E7-450E-92C7-679E1B5D802C}"/>
    <cellStyle name="Currency 3 2 4 6 3" xfId="9872" xr:uid="{6A2C3A5F-74E1-4857-AD9A-F2647B8903B0}"/>
    <cellStyle name="Currency 3 2 4 6 3 2" xfId="25283" xr:uid="{90E72786-9A55-4AB7-A617-4BB18732FFB5}"/>
    <cellStyle name="Currency 3 2 4 6 3 2 2" xfId="56107" xr:uid="{E3858A88-F8EF-4DF2-94C5-8E97B1898D26}"/>
    <cellStyle name="Currency 3 2 4 6 3 3" xfId="40697" xr:uid="{5C08C24F-E9A2-4607-BDE6-CBD622240E46}"/>
    <cellStyle name="Currency 3 2 4 6 4" xfId="17474" xr:uid="{35B7ED40-2EDE-49EE-97FB-6AFB887B26AB}"/>
    <cellStyle name="Currency 3 2 4 6 4 2" xfId="48298" xr:uid="{06F03DCD-A91E-4571-A4F5-540F633C027B}"/>
    <cellStyle name="Currency 3 2 4 6 5" xfId="32888" xr:uid="{C6F3AAEC-0838-4E15-841D-4B9ADD62A93E}"/>
    <cellStyle name="Currency 3 2 4 7" xfId="3965" xr:uid="{5B880A87-6342-4CF7-B0AA-42BA582E5378}"/>
    <cellStyle name="Currency 3 2 4 7 2" xfId="11776" xr:uid="{24DEF417-2554-440B-A746-314A8DFCF894}"/>
    <cellStyle name="Currency 3 2 4 7 2 2" xfId="27187" xr:uid="{4803A73E-6937-4F4D-8D94-9BDCCD62DD38}"/>
    <cellStyle name="Currency 3 2 4 7 2 2 2" xfId="58011" xr:uid="{EA831D2E-C15A-44B3-BA49-606405071205}"/>
    <cellStyle name="Currency 3 2 4 7 2 3" xfId="42601" xr:uid="{88BC6F16-FEF2-49BD-BDC6-61C1724763E2}"/>
    <cellStyle name="Currency 3 2 4 7 3" xfId="19378" xr:uid="{59BD517D-486B-473C-9DE9-9D316736AA23}"/>
    <cellStyle name="Currency 3 2 4 7 3 2" xfId="50202" xr:uid="{D91564F9-0FAC-40C2-B4CF-DAA93BAD223B}"/>
    <cellStyle name="Currency 3 2 4 7 4" xfId="34792" xr:uid="{726745DB-D723-42E8-B402-CB628E4E40FA}"/>
    <cellStyle name="Currency 3 2 4 8" xfId="7973" xr:uid="{3FB2CE31-D2CA-4F53-8926-2CE78FFFC6B6}"/>
    <cellStyle name="Currency 3 2 4 8 2" xfId="23384" xr:uid="{33D8C7B0-6703-4722-A5BB-D057CD1454D4}"/>
    <cellStyle name="Currency 3 2 4 8 2 2" xfId="54208" xr:uid="{8CF8BD31-C031-4FF4-87D2-7A209F7F1767}"/>
    <cellStyle name="Currency 3 2 4 8 3" xfId="38798" xr:uid="{6390C562-CC1E-4E11-A6B0-E7FCA67D7AEA}"/>
    <cellStyle name="Currency 3 2 4 9" xfId="7764" xr:uid="{9ED24FFB-FEEF-48FB-B541-1B2A3726BB3F}"/>
    <cellStyle name="Currency 3 2 4 9 2" xfId="23175" xr:uid="{2F430802-E7F7-4BB4-8931-BB8114D2A5AE}"/>
    <cellStyle name="Currency 3 2 4 9 2 2" xfId="53999" xr:uid="{912EA012-3778-41FA-AF8F-EC02A2122153}"/>
    <cellStyle name="Currency 3 2 4 9 3" xfId="38589" xr:uid="{1A290041-9E52-4E17-893D-C212BDCF3E1B}"/>
    <cellStyle name="Currency 3 2 5" xfId="539" xr:uid="{45252BE1-701B-48FD-B63B-49D2CCA3EB82}"/>
    <cellStyle name="Currency 3 2 5 2" xfId="1172" xr:uid="{44F534EA-8D57-46E9-B552-BC31A941E3C4}"/>
    <cellStyle name="Currency 3 2 5 2 2" xfId="3071" xr:uid="{857415A3-CE24-4C82-936F-35C49EC6B183}"/>
    <cellStyle name="Currency 3 2 5 2 2 2" xfId="6874" xr:uid="{F7D00D22-32D2-4D7A-996F-42F64D5535C9}"/>
    <cellStyle name="Currency 3 2 5 2 2 2 2" xfId="14685" xr:uid="{928C10FF-BCFD-44A6-8AEB-485C69B3FC1E}"/>
    <cellStyle name="Currency 3 2 5 2 2 2 2 2" xfId="30096" xr:uid="{FC95F958-54D8-48D5-B447-0D62F80D9DB6}"/>
    <cellStyle name="Currency 3 2 5 2 2 2 2 2 2" xfId="60920" xr:uid="{E124801D-39A8-403E-88C3-478EB76D90C0}"/>
    <cellStyle name="Currency 3 2 5 2 2 2 2 3" xfId="45510" xr:uid="{3AA2049A-5319-44B6-9EB4-0B66A0FD56DE}"/>
    <cellStyle name="Currency 3 2 5 2 2 2 3" xfId="22287" xr:uid="{CC3D99AB-B9D2-45CD-B3C5-50728F7570BE}"/>
    <cellStyle name="Currency 3 2 5 2 2 2 3 2" xfId="53111" xr:uid="{280AAC9A-F9CD-4C58-ADBD-EC80D14C4466}"/>
    <cellStyle name="Currency 3 2 5 2 2 2 4" xfId="37701" xr:uid="{929F6B4D-3A2E-4403-86A0-C15D609A22B8}"/>
    <cellStyle name="Currency 3 2 5 2 2 3" xfId="10882" xr:uid="{98377D44-2AC3-4549-8305-546191D4C7C9}"/>
    <cellStyle name="Currency 3 2 5 2 2 3 2" xfId="26293" xr:uid="{9090B733-C0A8-4497-9952-97E808565E57}"/>
    <cellStyle name="Currency 3 2 5 2 2 3 2 2" xfId="57117" xr:uid="{A9FF5BEE-0B6E-40B7-B9B0-C61BA9B14793}"/>
    <cellStyle name="Currency 3 2 5 2 2 3 3" xfId="41707" xr:uid="{D33EDF21-6D6F-407C-8C16-1301DAC18F34}"/>
    <cellStyle name="Currency 3 2 5 2 2 4" xfId="18484" xr:uid="{150FD24C-55CC-4DEA-B127-CA86F0FB1046}"/>
    <cellStyle name="Currency 3 2 5 2 2 4 2" xfId="49308" xr:uid="{D0E78F5A-2A62-40D8-981D-9DF91AF32C84}"/>
    <cellStyle name="Currency 3 2 5 2 2 5" xfId="33898" xr:uid="{614B87CF-D0ED-4198-96C7-92A10582C7AB}"/>
    <cellStyle name="Currency 3 2 5 2 3" xfId="4975" xr:uid="{B86D300F-3107-4007-8026-9EF442D123E5}"/>
    <cellStyle name="Currency 3 2 5 2 3 2" xfId="12786" xr:uid="{B0E75C3F-F05F-4927-8BEE-C37E56B8980E}"/>
    <cellStyle name="Currency 3 2 5 2 3 2 2" xfId="28197" xr:uid="{2703C53F-E7A8-49F8-A33B-4336370B4DE3}"/>
    <cellStyle name="Currency 3 2 5 2 3 2 2 2" xfId="59021" xr:uid="{B12F793B-F150-4B4B-8DB4-1733F2A7EDF7}"/>
    <cellStyle name="Currency 3 2 5 2 3 2 3" xfId="43611" xr:uid="{228F2BBE-FD30-4E85-BF21-ABA7359BCE01}"/>
    <cellStyle name="Currency 3 2 5 2 3 3" xfId="20388" xr:uid="{257E0755-8C52-46DE-865E-AFA6C39BFEEA}"/>
    <cellStyle name="Currency 3 2 5 2 3 3 2" xfId="51212" xr:uid="{7ADDCA54-B681-45A7-85F8-5C5F0F4BC89E}"/>
    <cellStyle name="Currency 3 2 5 2 3 4" xfId="35802" xr:uid="{79A9D77F-4543-4386-90C0-43766BA52076}"/>
    <cellStyle name="Currency 3 2 5 2 4" xfId="8983" xr:uid="{3A0F57B4-A5EA-4A61-BFB6-CC9A59E4163D}"/>
    <cellStyle name="Currency 3 2 5 2 4 2" xfId="24394" xr:uid="{10EA24C3-385C-4226-AFF5-CF2EE797FF08}"/>
    <cellStyle name="Currency 3 2 5 2 4 2 2" xfId="55218" xr:uid="{856C0724-30AC-46A5-8EF0-2DAF74F94B32}"/>
    <cellStyle name="Currency 3 2 5 2 4 3" xfId="39808" xr:uid="{FAA363BE-A1AB-4E83-A66C-9C7D8B0C7396}"/>
    <cellStyle name="Currency 3 2 5 2 5" xfId="16585" xr:uid="{E7E43BB3-8306-4481-88DA-C856846EB173}"/>
    <cellStyle name="Currency 3 2 5 2 5 2" xfId="47409" xr:uid="{9304BD3E-EDA7-439D-B04B-94800396B58F}"/>
    <cellStyle name="Currency 3 2 5 2 6" xfId="31999" xr:uid="{5E6C7C9E-FAB4-436D-9E3D-CEFEF8574E0C}"/>
    <cellStyle name="Currency 3 2 5 3" xfId="1805" xr:uid="{31EB12D2-C816-4A76-9BBE-92A4C83994F9}"/>
    <cellStyle name="Currency 3 2 5 3 2" xfId="3704" xr:uid="{5FB502B7-A35F-4D16-9C07-73CE8878A39F}"/>
    <cellStyle name="Currency 3 2 5 3 2 2" xfId="7507" xr:uid="{49F25C56-7D36-43FD-A9C5-04FE277897E8}"/>
    <cellStyle name="Currency 3 2 5 3 2 2 2" xfId="15318" xr:uid="{58B78FAF-6198-42E4-8193-95BCE3C19D05}"/>
    <cellStyle name="Currency 3 2 5 3 2 2 2 2" xfId="30729" xr:uid="{5ABBEED2-CCB0-4F04-8659-0C4BAEA7251E}"/>
    <cellStyle name="Currency 3 2 5 3 2 2 2 2 2" xfId="61553" xr:uid="{7A41BC4F-FEB2-494D-99F5-861D7C3D7276}"/>
    <cellStyle name="Currency 3 2 5 3 2 2 2 3" xfId="46143" xr:uid="{8268B35B-D395-4530-BC39-CA5C75BB68D9}"/>
    <cellStyle name="Currency 3 2 5 3 2 2 3" xfId="22920" xr:uid="{D99CB849-A909-4C98-882A-9ABAC23ACD45}"/>
    <cellStyle name="Currency 3 2 5 3 2 2 3 2" xfId="53744" xr:uid="{33126723-2BC2-4895-9AB7-73628769EFE6}"/>
    <cellStyle name="Currency 3 2 5 3 2 2 4" xfId="38334" xr:uid="{C0747F01-346E-49D6-BF83-A526940F6B19}"/>
    <cellStyle name="Currency 3 2 5 3 2 3" xfId="11515" xr:uid="{6439A340-C741-43DC-BF36-6BE4851696D1}"/>
    <cellStyle name="Currency 3 2 5 3 2 3 2" xfId="26926" xr:uid="{DE8378C6-08E0-4E1F-8DF7-322056810BD8}"/>
    <cellStyle name="Currency 3 2 5 3 2 3 2 2" xfId="57750" xr:uid="{1A223AB4-9145-4A24-8F1F-FC606F6A8DE4}"/>
    <cellStyle name="Currency 3 2 5 3 2 3 3" xfId="42340" xr:uid="{A4969222-2051-44CE-A483-30AA53A090B5}"/>
    <cellStyle name="Currency 3 2 5 3 2 4" xfId="19117" xr:uid="{0C38B794-7D68-4BFD-9C6C-AD0CE94BA94B}"/>
    <cellStyle name="Currency 3 2 5 3 2 4 2" xfId="49941" xr:uid="{28089821-4E89-43AD-ADD1-05F88173B5A3}"/>
    <cellStyle name="Currency 3 2 5 3 2 5" xfId="34531" xr:uid="{72D0A1FF-0883-4E9A-98E8-5141B509A297}"/>
    <cellStyle name="Currency 3 2 5 3 3" xfId="5608" xr:uid="{02208D93-A074-4E78-AD7E-28E86EEB6003}"/>
    <cellStyle name="Currency 3 2 5 3 3 2" xfId="13419" xr:uid="{5A25DD4E-6FD7-499A-B3D6-F527CDA5EA6D}"/>
    <cellStyle name="Currency 3 2 5 3 3 2 2" xfId="28830" xr:uid="{69FBB54C-112D-42DC-8FD9-5CE4EB41EE24}"/>
    <cellStyle name="Currency 3 2 5 3 3 2 2 2" xfId="59654" xr:uid="{649B1CE4-2E52-4C40-8D1C-E478FE815619}"/>
    <cellStyle name="Currency 3 2 5 3 3 2 3" xfId="44244" xr:uid="{9A12C81B-2C4E-44F3-8650-B2E85A638F62}"/>
    <cellStyle name="Currency 3 2 5 3 3 3" xfId="21021" xr:uid="{C208CEA2-42E8-452B-9A85-6CBDAB761A1D}"/>
    <cellStyle name="Currency 3 2 5 3 3 3 2" xfId="51845" xr:uid="{780F870B-92E7-45FA-9024-8E5A474EBB25}"/>
    <cellStyle name="Currency 3 2 5 3 3 4" xfId="36435" xr:uid="{6BBE420C-E486-4999-8DA6-75913BBA777D}"/>
    <cellStyle name="Currency 3 2 5 3 4" xfId="9616" xr:uid="{2B5EC6CD-A4CA-4135-B106-F1071FE4443E}"/>
    <cellStyle name="Currency 3 2 5 3 4 2" xfId="25027" xr:uid="{ACE415F5-7C6A-4901-A677-F6BE5448529C}"/>
    <cellStyle name="Currency 3 2 5 3 4 2 2" xfId="55851" xr:uid="{9720537C-7672-4AEC-B647-26ACA1DD52F5}"/>
    <cellStyle name="Currency 3 2 5 3 4 3" xfId="40441" xr:uid="{60FA5644-CB1A-4618-8856-2295A60E877E}"/>
    <cellStyle name="Currency 3 2 5 3 5" xfId="17218" xr:uid="{AA0B6CCB-50D7-47A8-ADC0-B1442914CC67}"/>
    <cellStyle name="Currency 3 2 5 3 5 2" xfId="48042" xr:uid="{9C4D5521-2A1B-4D7F-9A28-018F63B0B9B2}"/>
    <cellStyle name="Currency 3 2 5 3 6" xfId="32632" xr:uid="{998DF747-727F-427A-B0C6-6E838C2BCEC1}"/>
    <cellStyle name="Currency 3 2 5 4" xfId="2438" xr:uid="{B0118306-E4A3-41DC-B0A5-F294DB25ACAD}"/>
    <cellStyle name="Currency 3 2 5 4 2" xfId="6241" xr:uid="{3C526892-20BD-40DA-8BF9-569CCBAC417E}"/>
    <cellStyle name="Currency 3 2 5 4 2 2" xfId="14052" xr:uid="{91DC6D75-188F-4A91-A195-B39042B0DB91}"/>
    <cellStyle name="Currency 3 2 5 4 2 2 2" xfId="29463" xr:uid="{21C46EC5-A52C-4083-B9A5-476F4982C33A}"/>
    <cellStyle name="Currency 3 2 5 4 2 2 2 2" xfId="60287" xr:uid="{62488136-C540-4A7E-A6E3-66478AB43439}"/>
    <cellStyle name="Currency 3 2 5 4 2 2 3" xfId="44877" xr:uid="{25BBD2BF-9B63-4D1B-A1D2-28AE498128AB}"/>
    <cellStyle name="Currency 3 2 5 4 2 3" xfId="21654" xr:uid="{CD192FCC-E725-410B-AD03-ED743A1F0BC9}"/>
    <cellStyle name="Currency 3 2 5 4 2 3 2" xfId="52478" xr:uid="{6A495E7B-8A0C-4FE7-8125-CE1DC398B4A9}"/>
    <cellStyle name="Currency 3 2 5 4 2 4" xfId="37068" xr:uid="{0C66CCCA-29EA-42FE-BB68-C72D631EE9E2}"/>
    <cellStyle name="Currency 3 2 5 4 3" xfId="10249" xr:uid="{389235DB-DBC2-4207-AD7A-F5745E0A70CA}"/>
    <cellStyle name="Currency 3 2 5 4 3 2" xfId="25660" xr:uid="{2BC63FEE-91C3-4960-A5A0-462FE335900C}"/>
    <cellStyle name="Currency 3 2 5 4 3 2 2" xfId="56484" xr:uid="{9043F00A-A10D-40FC-AA6B-5C378E66AE5D}"/>
    <cellStyle name="Currency 3 2 5 4 3 3" xfId="41074" xr:uid="{EDA7A604-953F-4CF9-B505-6F590B4D41FB}"/>
    <cellStyle name="Currency 3 2 5 4 4" xfId="17851" xr:uid="{683F5B40-1312-4DC9-A92B-15E2C07D65E1}"/>
    <cellStyle name="Currency 3 2 5 4 4 2" xfId="48675" xr:uid="{6909E7B4-00D3-48AE-A5D3-760CB88E98D7}"/>
    <cellStyle name="Currency 3 2 5 4 5" xfId="33265" xr:uid="{83051788-3A0D-4F5E-8C51-19A7E1FF025D}"/>
    <cellStyle name="Currency 3 2 5 5" xfId="4342" xr:uid="{B8925D60-2160-4B22-AD9F-04829B307BC8}"/>
    <cellStyle name="Currency 3 2 5 5 2" xfId="12153" xr:uid="{E3D54626-75C8-4062-BB96-B0D21C36CFEC}"/>
    <cellStyle name="Currency 3 2 5 5 2 2" xfId="27564" xr:uid="{345BC889-4642-434F-ADA7-73D99A7E04CB}"/>
    <cellStyle name="Currency 3 2 5 5 2 2 2" xfId="58388" xr:uid="{F1C0B69B-92DC-4AB6-B5EC-B6CA39E7406F}"/>
    <cellStyle name="Currency 3 2 5 5 2 3" xfId="42978" xr:uid="{8618B04A-93E8-471B-B6C8-427A8D2401DF}"/>
    <cellStyle name="Currency 3 2 5 5 3" xfId="19755" xr:uid="{F41D6AB2-6D17-4ABD-8E01-C9CE4A9A5014}"/>
    <cellStyle name="Currency 3 2 5 5 3 2" xfId="50579" xr:uid="{29FD9D3E-2BF3-4A29-B40F-C3B210B7E6DF}"/>
    <cellStyle name="Currency 3 2 5 5 4" xfId="35169" xr:uid="{EA2BB6F0-70A4-481E-AACC-6F07D12ACA91}"/>
    <cellStyle name="Currency 3 2 5 6" xfId="8350" xr:uid="{D03CA5CF-E822-467C-A448-09F750E7BFB7}"/>
    <cellStyle name="Currency 3 2 5 6 2" xfId="23761" xr:uid="{0606B393-4DBC-4753-9476-7971BF5D17A5}"/>
    <cellStyle name="Currency 3 2 5 6 2 2" xfId="54585" xr:uid="{511C9AE8-DF91-4924-B4E7-8B3D935FF9B3}"/>
    <cellStyle name="Currency 3 2 5 6 3" xfId="39175" xr:uid="{3914AA2A-47AC-485F-949D-338D25ED29A8}"/>
    <cellStyle name="Currency 3 2 5 7" xfId="15952" xr:uid="{802488FB-A3B5-4067-BDDF-895C96B7D92F}"/>
    <cellStyle name="Currency 3 2 5 7 2" xfId="46776" xr:uid="{3EE3136A-AB91-4C06-BE08-7B1493E74794}"/>
    <cellStyle name="Currency 3 2 5 8" xfId="31366" xr:uid="{8FDB214F-86D7-4F55-BEEE-7BB1B5E3367E}"/>
    <cellStyle name="Currency 3 2 6" xfId="330" xr:uid="{A186F566-C4B7-44BE-8284-3255F9D91B4F}"/>
    <cellStyle name="Currency 3 2 6 2" xfId="963" xr:uid="{585DCE85-6D59-4DB7-AC9D-2DC93A1E853A}"/>
    <cellStyle name="Currency 3 2 6 2 2" xfId="2862" xr:uid="{FEA5AED6-F20E-4B3A-B386-55054598C67A}"/>
    <cellStyle name="Currency 3 2 6 2 2 2" xfId="6665" xr:uid="{EDF54A9D-3A83-4E0B-AC68-3D6521ECB5B3}"/>
    <cellStyle name="Currency 3 2 6 2 2 2 2" xfId="14476" xr:uid="{C3CB585E-FD43-421A-BEE6-A8F1BE5310F4}"/>
    <cellStyle name="Currency 3 2 6 2 2 2 2 2" xfId="29887" xr:uid="{FA4DD8AE-4CF8-4AAB-8C82-BF3BAB821103}"/>
    <cellStyle name="Currency 3 2 6 2 2 2 2 2 2" xfId="60711" xr:uid="{CF223393-8C2D-4859-9DA9-B2DE4D2DA35A}"/>
    <cellStyle name="Currency 3 2 6 2 2 2 2 3" xfId="45301" xr:uid="{F404DAEF-2015-40C9-9464-1C12EECED9C0}"/>
    <cellStyle name="Currency 3 2 6 2 2 2 3" xfId="22078" xr:uid="{97C312B7-84C3-401C-8B95-B684AF2170A8}"/>
    <cellStyle name="Currency 3 2 6 2 2 2 3 2" xfId="52902" xr:uid="{7D7F809E-CAD6-408E-B91D-E459279C7F98}"/>
    <cellStyle name="Currency 3 2 6 2 2 2 4" xfId="37492" xr:uid="{675D0BC8-4762-4AA0-8BAE-97355578CFFE}"/>
    <cellStyle name="Currency 3 2 6 2 2 3" xfId="10673" xr:uid="{EB02FE7F-03C1-44D6-90B2-20B5CF4EB83D}"/>
    <cellStyle name="Currency 3 2 6 2 2 3 2" xfId="26084" xr:uid="{FB07E689-0BCD-4ADC-83BD-0F4AF306D0D1}"/>
    <cellStyle name="Currency 3 2 6 2 2 3 2 2" xfId="56908" xr:uid="{3639F048-2CC0-4C57-AC77-C62B9D7E0AD6}"/>
    <cellStyle name="Currency 3 2 6 2 2 3 3" xfId="41498" xr:uid="{00066831-673F-49E9-AB6D-820D726238D3}"/>
    <cellStyle name="Currency 3 2 6 2 2 4" xfId="18275" xr:uid="{D8683729-3B16-4CD9-8F98-5F0724B10837}"/>
    <cellStyle name="Currency 3 2 6 2 2 4 2" xfId="49099" xr:uid="{0F9026EF-A1D7-4DF5-B22C-FD3FB08CB49B}"/>
    <cellStyle name="Currency 3 2 6 2 2 5" xfId="33689" xr:uid="{1EFAE751-142B-440A-AAA8-2A6EE5305316}"/>
    <cellStyle name="Currency 3 2 6 2 3" xfId="4766" xr:uid="{8B9D1EBE-7897-4EA5-9953-38F6225A04EF}"/>
    <cellStyle name="Currency 3 2 6 2 3 2" xfId="12577" xr:uid="{0C14B6E7-EF77-4B93-B898-A72E60D0BD6D}"/>
    <cellStyle name="Currency 3 2 6 2 3 2 2" xfId="27988" xr:uid="{0F21286D-8015-43C1-8C7D-BE7229BDDCE2}"/>
    <cellStyle name="Currency 3 2 6 2 3 2 2 2" xfId="58812" xr:uid="{4085467E-FDF8-47F8-B7E9-EA55A95E4B18}"/>
    <cellStyle name="Currency 3 2 6 2 3 2 3" xfId="43402" xr:uid="{26BF59EA-E31A-42BF-AD19-192E7F98DEF9}"/>
    <cellStyle name="Currency 3 2 6 2 3 3" xfId="20179" xr:uid="{129F3B9D-1BFC-44E0-BA2E-BCDBFED30BDD}"/>
    <cellStyle name="Currency 3 2 6 2 3 3 2" xfId="51003" xr:uid="{28767A74-16FE-4273-B331-412539BCFB39}"/>
    <cellStyle name="Currency 3 2 6 2 3 4" xfId="35593" xr:uid="{DEC60F9E-E940-467A-8251-49365AF214FC}"/>
    <cellStyle name="Currency 3 2 6 2 4" xfId="8774" xr:uid="{C8C61DA9-AE30-4B6B-A25A-A0E65FCDB86B}"/>
    <cellStyle name="Currency 3 2 6 2 4 2" xfId="24185" xr:uid="{AC63CB7D-AE0E-41AB-8C68-8D95912C783C}"/>
    <cellStyle name="Currency 3 2 6 2 4 2 2" xfId="55009" xr:uid="{C8470812-592D-48D5-A9A9-8DC9430AAD42}"/>
    <cellStyle name="Currency 3 2 6 2 4 3" xfId="39599" xr:uid="{2AF7DEFF-2AD7-4C10-B4F9-AAE2CDC01CCF}"/>
    <cellStyle name="Currency 3 2 6 2 5" xfId="16376" xr:uid="{CA50593E-1227-4E5B-BDC4-DB0A6D8E7D38}"/>
    <cellStyle name="Currency 3 2 6 2 5 2" xfId="47200" xr:uid="{72BBEEAE-F44E-4256-9943-61684C176397}"/>
    <cellStyle name="Currency 3 2 6 2 6" xfId="31790" xr:uid="{803D8167-0A9C-4AFE-B654-7CB5A629EC7D}"/>
    <cellStyle name="Currency 3 2 6 3" xfId="1596" xr:uid="{48DF48FC-25A4-4AB6-9AA0-CF508FFF6DC0}"/>
    <cellStyle name="Currency 3 2 6 3 2" xfId="3495" xr:uid="{2050091F-332B-4E60-9F53-CC6CB382C6F5}"/>
    <cellStyle name="Currency 3 2 6 3 2 2" xfId="7298" xr:uid="{4CD1FF47-9E96-4B39-8EB5-CA6E2C308E6A}"/>
    <cellStyle name="Currency 3 2 6 3 2 2 2" xfId="15109" xr:uid="{A2914A5E-B069-4FB6-A552-00A9AD55363B}"/>
    <cellStyle name="Currency 3 2 6 3 2 2 2 2" xfId="30520" xr:uid="{51AE29F2-03FC-45D2-A868-43DB0B0E8514}"/>
    <cellStyle name="Currency 3 2 6 3 2 2 2 2 2" xfId="61344" xr:uid="{75C96655-5B1F-48AB-872A-D8F623AFFFEC}"/>
    <cellStyle name="Currency 3 2 6 3 2 2 2 3" xfId="45934" xr:uid="{BBAA9D37-DD1E-43B2-BDEA-2057F170C731}"/>
    <cellStyle name="Currency 3 2 6 3 2 2 3" xfId="22711" xr:uid="{B780EADC-7348-40E2-8B1E-477379958A3B}"/>
    <cellStyle name="Currency 3 2 6 3 2 2 3 2" xfId="53535" xr:uid="{0CCD29B3-8AC1-4A63-B7A7-468E623E8235}"/>
    <cellStyle name="Currency 3 2 6 3 2 2 4" xfId="38125" xr:uid="{0194C8B8-FFBB-494B-B099-D09C2E5BD1D9}"/>
    <cellStyle name="Currency 3 2 6 3 2 3" xfId="11306" xr:uid="{FAE723A3-E3BC-4B14-BDB0-EFDEB9E762FB}"/>
    <cellStyle name="Currency 3 2 6 3 2 3 2" xfId="26717" xr:uid="{1C203F32-56E7-49E9-AB11-53A334930C1D}"/>
    <cellStyle name="Currency 3 2 6 3 2 3 2 2" xfId="57541" xr:uid="{B2B917EF-8367-43CA-A224-4AD041A57C45}"/>
    <cellStyle name="Currency 3 2 6 3 2 3 3" xfId="42131" xr:uid="{19D64114-E85A-4905-9AB8-65E7F8F7ABDB}"/>
    <cellStyle name="Currency 3 2 6 3 2 4" xfId="18908" xr:uid="{2409115D-BFB1-4BF5-B994-5E3C360C85B6}"/>
    <cellStyle name="Currency 3 2 6 3 2 4 2" xfId="49732" xr:uid="{3226FB64-4493-4B36-8791-11DE87E45B31}"/>
    <cellStyle name="Currency 3 2 6 3 2 5" xfId="34322" xr:uid="{52CF520F-4F9E-40D2-B011-121D711FE183}"/>
    <cellStyle name="Currency 3 2 6 3 3" xfId="5399" xr:uid="{FC3AAF33-5D11-4331-9ED2-DB703720E2FC}"/>
    <cellStyle name="Currency 3 2 6 3 3 2" xfId="13210" xr:uid="{FA0DAE22-AF22-4D58-8644-48DD563E7951}"/>
    <cellStyle name="Currency 3 2 6 3 3 2 2" xfId="28621" xr:uid="{E6C923DF-9E60-4B37-98DA-5CEE9BF3F7BF}"/>
    <cellStyle name="Currency 3 2 6 3 3 2 2 2" xfId="59445" xr:uid="{6CDED8D0-8EAF-474A-910A-899A4B0C6B69}"/>
    <cellStyle name="Currency 3 2 6 3 3 2 3" xfId="44035" xr:uid="{B9197A4B-C667-4224-A07D-1548A1D234DB}"/>
    <cellStyle name="Currency 3 2 6 3 3 3" xfId="20812" xr:uid="{E459E8B2-1CDC-449D-BDBE-C03110E349BF}"/>
    <cellStyle name="Currency 3 2 6 3 3 3 2" xfId="51636" xr:uid="{8831DF23-7B3E-43D0-BDAF-8499408235B2}"/>
    <cellStyle name="Currency 3 2 6 3 3 4" xfId="36226" xr:uid="{8DE9F1E9-8BBD-49B2-AFA7-CA09BE0F1F5C}"/>
    <cellStyle name="Currency 3 2 6 3 4" xfId="9407" xr:uid="{E84080B6-5BDB-4791-8616-5C9F98C0FC4A}"/>
    <cellStyle name="Currency 3 2 6 3 4 2" xfId="24818" xr:uid="{65B2F0DF-09CA-47E6-9A50-B9DBA328088E}"/>
    <cellStyle name="Currency 3 2 6 3 4 2 2" xfId="55642" xr:uid="{BD7D4CD1-9136-4B6F-B3E5-52E539C38AAC}"/>
    <cellStyle name="Currency 3 2 6 3 4 3" xfId="40232" xr:uid="{9F10DC13-2B01-4474-A99C-603E1E0BBADE}"/>
    <cellStyle name="Currency 3 2 6 3 5" xfId="17009" xr:uid="{0F0B32C3-52A6-4CA2-B795-18B9B4464270}"/>
    <cellStyle name="Currency 3 2 6 3 5 2" xfId="47833" xr:uid="{2342E147-A495-4876-9A5D-630245AEF623}"/>
    <cellStyle name="Currency 3 2 6 3 6" xfId="32423" xr:uid="{1348B4E1-C5AF-42C8-ABE6-C0CCD97C7101}"/>
    <cellStyle name="Currency 3 2 6 4" xfId="2229" xr:uid="{513AF5B9-BAA5-4E64-B7D9-3F17BEC8CFB0}"/>
    <cellStyle name="Currency 3 2 6 4 2" xfId="6032" xr:uid="{EAC0F1FB-6A65-407F-B0B0-9331E4577781}"/>
    <cellStyle name="Currency 3 2 6 4 2 2" xfId="13843" xr:uid="{CA668543-DA9B-4540-BE05-3DDE876256A2}"/>
    <cellStyle name="Currency 3 2 6 4 2 2 2" xfId="29254" xr:uid="{377D1667-0C02-4569-B867-554D608A3248}"/>
    <cellStyle name="Currency 3 2 6 4 2 2 2 2" xfId="60078" xr:uid="{7ADF3922-573B-4E7B-9550-1C86F9189B4E}"/>
    <cellStyle name="Currency 3 2 6 4 2 2 3" xfId="44668" xr:uid="{E708E784-878F-4B10-BAE7-D0D30B756EDF}"/>
    <cellStyle name="Currency 3 2 6 4 2 3" xfId="21445" xr:uid="{A035DA8B-B329-4208-9FB6-3996FBD1E85E}"/>
    <cellStyle name="Currency 3 2 6 4 2 3 2" xfId="52269" xr:uid="{784593D8-E58A-4930-B38F-D892A3450436}"/>
    <cellStyle name="Currency 3 2 6 4 2 4" xfId="36859" xr:uid="{9AD68051-D228-4D0F-AF0B-D9C4A8C11773}"/>
    <cellStyle name="Currency 3 2 6 4 3" xfId="10040" xr:uid="{D5EB1264-BF39-4CBB-AA0F-CF5E9C4E4825}"/>
    <cellStyle name="Currency 3 2 6 4 3 2" xfId="25451" xr:uid="{D9B5ABD3-B7DF-4D14-A97B-C50F7AF4BBD0}"/>
    <cellStyle name="Currency 3 2 6 4 3 2 2" xfId="56275" xr:uid="{3C4E4422-253C-4F3A-9D09-5A0A37F1A61D}"/>
    <cellStyle name="Currency 3 2 6 4 3 3" xfId="40865" xr:uid="{E93AE0B5-C8F9-4447-8C27-68A8B7179B54}"/>
    <cellStyle name="Currency 3 2 6 4 4" xfId="17642" xr:uid="{F8FACDE1-F69E-4077-B4EA-E1A8F84B2C46}"/>
    <cellStyle name="Currency 3 2 6 4 4 2" xfId="48466" xr:uid="{07B7F94A-BB0F-4FC2-918A-0CC1E01CDAD8}"/>
    <cellStyle name="Currency 3 2 6 4 5" xfId="33056" xr:uid="{58A76650-19DF-4726-96BB-6A6098C65465}"/>
    <cellStyle name="Currency 3 2 6 5" xfId="4133" xr:uid="{E5DE2651-FEE9-4F39-8B4F-7AA838BE7620}"/>
    <cellStyle name="Currency 3 2 6 5 2" xfId="11944" xr:uid="{B957546D-8894-47E8-8F0A-9C25507B057F}"/>
    <cellStyle name="Currency 3 2 6 5 2 2" xfId="27355" xr:uid="{52983352-227E-482E-AAD8-5098AC9710DB}"/>
    <cellStyle name="Currency 3 2 6 5 2 2 2" xfId="58179" xr:uid="{EB87AE0D-7308-4AD9-A709-ED453E25006D}"/>
    <cellStyle name="Currency 3 2 6 5 2 3" xfId="42769" xr:uid="{03C041F5-880A-43AB-9839-D857FD56C151}"/>
    <cellStyle name="Currency 3 2 6 5 3" xfId="19546" xr:uid="{82311A72-B0C6-4286-BEC0-7EE30439395F}"/>
    <cellStyle name="Currency 3 2 6 5 3 2" xfId="50370" xr:uid="{8D12DA34-BA94-437B-AC2E-09BEF9C0C697}"/>
    <cellStyle name="Currency 3 2 6 5 4" xfId="34960" xr:uid="{44082B5E-9626-4CD4-8AA7-3431464FDD15}"/>
    <cellStyle name="Currency 3 2 6 6" xfId="8141" xr:uid="{38C3E18E-37D6-4959-B1DC-F7779BDA8D66}"/>
    <cellStyle name="Currency 3 2 6 6 2" xfId="23552" xr:uid="{4DA13C01-4BAE-4E96-9822-21D3A8421BEA}"/>
    <cellStyle name="Currency 3 2 6 6 2 2" xfId="54376" xr:uid="{121E2E38-AD1B-4EF4-8A23-3ADC2E0D6365}"/>
    <cellStyle name="Currency 3 2 6 6 3" xfId="38966" xr:uid="{52A0C51D-D76D-4AA8-9E9A-CEB616AA12FA}"/>
    <cellStyle name="Currency 3 2 6 7" xfId="15743" xr:uid="{C21E7A73-1C51-42E6-B76A-5D4FB23C4EAA}"/>
    <cellStyle name="Currency 3 2 6 7 2" xfId="46567" xr:uid="{FF7BBAE5-605D-4146-B00F-95942C9E56F6}"/>
    <cellStyle name="Currency 3 2 6 8" xfId="31157" xr:uid="{E6B764AF-AE8A-4AB5-AB60-05C21530E127}"/>
    <cellStyle name="Currency 3 2 7" xfId="750" xr:uid="{9FAB4050-548D-4F69-87B7-ED9000D7C541}"/>
    <cellStyle name="Currency 3 2 7 2" xfId="2649" xr:uid="{CEB0F537-39AC-4855-920E-D54EC474738C}"/>
    <cellStyle name="Currency 3 2 7 2 2" xfId="6452" xr:uid="{E35F16BA-5289-4EA6-B8F3-C012C4856C8E}"/>
    <cellStyle name="Currency 3 2 7 2 2 2" xfId="14263" xr:uid="{2D4437F7-3909-4163-B7EB-7CB757734092}"/>
    <cellStyle name="Currency 3 2 7 2 2 2 2" xfId="29674" xr:uid="{2382F9F0-2859-4AC6-9326-14DE04CCC72A}"/>
    <cellStyle name="Currency 3 2 7 2 2 2 2 2" xfId="60498" xr:uid="{1A687000-3D09-4347-996D-9F2D427E95EB}"/>
    <cellStyle name="Currency 3 2 7 2 2 2 3" xfId="45088" xr:uid="{DCCF5C09-3893-40D6-A913-C3AB5FFA2D49}"/>
    <cellStyle name="Currency 3 2 7 2 2 3" xfId="21865" xr:uid="{EE146826-96CC-4DD8-811A-1633E8180E13}"/>
    <cellStyle name="Currency 3 2 7 2 2 3 2" xfId="52689" xr:uid="{F89DA64A-007E-4357-B72C-A589671D46B3}"/>
    <cellStyle name="Currency 3 2 7 2 2 4" xfId="37279" xr:uid="{38F01D92-4E83-4AA8-96C2-884AC37085F1}"/>
    <cellStyle name="Currency 3 2 7 2 3" xfId="10460" xr:uid="{65ED0C34-A369-429A-AF22-44D536455EAA}"/>
    <cellStyle name="Currency 3 2 7 2 3 2" xfId="25871" xr:uid="{435A9D1C-6FB3-4A38-9E3D-A58D4321A493}"/>
    <cellStyle name="Currency 3 2 7 2 3 2 2" xfId="56695" xr:uid="{4A1D0CDA-CA5E-453B-B772-CF718805956F}"/>
    <cellStyle name="Currency 3 2 7 2 3 3" xfId="41285" xr:uid="{5B091C19-D75D-4BC8-A566-2EE5F26DAAA3}"/>
    <cellStyle name="Currency 3 2 7 2 4" xfId="18062" xr:uid="{194699A0-34C3-412E-A455-45091B6EE147}"/>
    <cellStyle name="Currency 3 2 7 2 4 2" xfId="48886" xr:uid="{58CD3D2C-3410-4EFD-B254-2660ED87C505}"/>
    <cellStyle name="Currency 3 2 7 2 5" xfId="33476" xr:uid="{8ADAE63D-9469-4BD4-BBFE-FD5D86A6A78D}"/>
    <cellStyle name="Currency 3 2 7 3" xfId="4553" xr:uid="{A7BA215C-D95E-4299-9617-15797312CA11}"/>
    <cellStyle name="Currency 3 2 7 3 2" xfId="12364" xr:uid="{BB7585EF-4AF9-4BAF-AFB5-61D7B90E4980}"/>
    <cellStyle name="Currency 3 2 7 3 2 2" xfId="27775" xr:uid="{34A5A318-F8C4-4CCC-8336-DD3F7E574E2B}"/>
    <cellStyle name="Currency 3 2 7 3 2 2 2" xfId="58599" xr:uid="{9CE155EF-D64C-4CF0-94F7-EFDB24642057}"/>
    <cellStyle name="Currency 3 2 7 3 2 3" xfId="43189" xr:uid="{6780BA1B-F753-44E1-8458-720D58A6D0FA}"/>
    <cellStyle name="Currency 3 2 7 3 3" xfId="19966" xr:uid="{CD396CEC-3C05-48DC-8BCF-C8F500CB26B8}"/>
    <cellStyle name="Currency 3 2 7 3 3 2" xfId="50790" xr:uid="{787A8234-3C68-44B7-8C13-2E658459930C}"/>
    <cellStyle name="Currency 3 2 7 3 4" xfId="35380" xr:uid="{55E79632-339D-4FE1-9388-7E702482BF8E}"/>
    <cellStyle name="Currency 3 2 7 4" xfId="8561" xr:uid="{4697D4D1-B39B-4C4F-94AD-7066598A1CD1}"/>
    <cellStyle name="Currency 3 2 7 4 2" xfId="23972" xr:uid="{3C19E8E9-1CF7-4EB0-ADB7-F4BA577425FD}"/>
    <cellStyle name="Currency 3 2 7 4 2 2" xfId="54796" xr:uid="{32FA1399-4100-4ADB-9722-C53ACCE1FCED}"/>
    <cellStyle name="Currency 3 2 7 4 3" xfId="39386" xr:uid="{398B7723-5135-4E22-9F3E-A218C5688CCD}"/>
    <cellStyle name="Currency 3 2 7 5" xfId="16163" xr:uid="{AC8288B2-9E59-4E99-967C-DFCB382C8EE9}"/>
    <cellStyle name="Currency 3 2 7 5 2" xfId="46987" xr:uid="{9376A861-2C63-4470-9F3C-F8F254FD137A}"/>
    <cellStyle name="Currency 3 2 7 6" xfId="31577" xr:uid="{1C6FE1B0-546D-4DC9-AC20-E90D35B33A65}"/>
    <cellStyle name="Currency 3 2 8" xfId="1383" xr:uid="{FE4AB805-8B43-477A-8163-E1A4DCECC08C}"/>
    <cellStyle name="Currency 3 2 8 2" xfId="3282" xr:uid="{D949F634-018B-4D2C-A38B-EA9A1ECB6176}"/>
    <cellStyle name="Currency 3 2 8 2 2" xfId="7085" xr:uid="{0A60A94D-2DBB-4C01-AA04-2A7F954A26C8}"/>
    <cellStyle name="Currency 3 2 8 2 2 2" xfId="14896" xr:uid="{11E9ECB7-1DC6-4586-895C-430CB86440AF}"/>
    <cellStyle name="Currency 3 2 8 2 2 2 2" xfId="30307" xr:uid="{5864D814-987A-46BA-95FD-36A5939BE19A}"/>
    <cellStyle name="Currency 3 2 8 2 2 2 2 2" xfId="61131" xr:uid="{6F61983B-2138-4E86-BF2C-78F5DEF77692}"/>
    <cellStyle name="Currency 3 2 8 2 2 2 3" xfId="45721" xr:uid="{CD37C507-B6D2-4388-8EBD-4004DBB4B563}"/>
    <cellStyle name="Currency 3 2 8 2 2 3" xfId="22498" xr:uid="{D9506135-E5E6-401E-B932-263A0B742B0F}"/>
    <cellStyle name="Currency 3 2 8 2 2 3 2" xfId="53322" xr:uid="{C5F96E26-FED9-4B05-8A7D-37F73860D23A}"/>
    <cellStyle name="Currency 3 2 8 2 2 4" xfId="37912" xr:uid="{8262D465-827C-4CDF-8800-56212EF65188}"/>
    <cellStyle name="Currency 3 2 8 2 3" xfId="11093" xr:uid="{B6AD2D18-C1E7-4236-BE65-9063FCFF8DC1}"/>
    <cellStyle name="Currency 3 2 8 2 3 2" xfId="26504" xr:uid="{0AA09D79-0BBE-4798-A79C-92FD903FB13C}"/>
    <cellStyle name="Currency 3 2 8 2 3 2 2" xfId="57328" xr:uid="{4533F9AF-0D08-41ED-B753-469A5EC10707}"/>
    <cellStyle name="Currency 3 2 8 2 3 3" xfId="41918" xr:uid="{6F08D9C0-13CA-4494-8604-EF35CBD8CA0A}"/>
    <cellStyle name="Currency 3 2 8 2 4" xfId="18695" xr:uid="{1F482E95-A2DB-4A79-A3AA-9F453CCD194E}"/>
    <cellStyle name="Currency 3 2 8 2 4 2" xfId="49519" xr:uid="{ABE531DE-C114-47A7-A217-33797C9C7D6B}"/>
    <cellStyle name="Currency 3 2 8 2 5" xfId="34109" xr:uid="{9BE6666E-E5D8-48E5-A8EC-4516BB4B1FB2}"/>
    <cellStyle name="Currency 3 2 8 3" xfId="5186" xr:uid="{6F643CC4-0211-46FB-930A-EFB66A8EF2AA}"/>
    <cellStyle name="Currency 3 2 8 3 2" xfId="12997" xr:uid="{9E5D67DA-FF5B-4564-BC9F-D60A627DC430}"/>
    <cellStyle name="Currency 3 2 8 3 2 2" xfId="28408" xr:uid="{71A3959E-97AA-4037-922A-2EFC6987FE66}"/>
    <cellStyle name="Currency 3 2 8 3 2 2 2" xfId="59232" xr:uid="{47180FE9-8CD3-4F88-AABB-A12E38763DFE}"/>
    <cellStyle name="Currency 3 2 8 3 2 3" xfId="43822" xr:uid="{766ED968-51EA-45F0-9661-8C28EE3C1CB2}"/>
    <cellStyle name="Currency 3 2 8 3 3" xfId="20599" xr:uid="{8F3C9706-D4E7-4E78-86C4-9AB927C13298}"/>
    <cellStyle name="Currency 3 2 8 3 3 2" xfId="51423" xr:uid="{C49C3563-D474-4389-8DB2-82E7D28BFE6A}"/>
    <cellStyle name="Currency 3 2 8 3 4" xfId="36013" xr:uid="{2BA6198E-60B2-48D9-8539-23C7A4360CED}"/>
    <cellStyle name="Currency 3 2 8 4" xfId="9194" xr:uid="{F3A7D95B-A1F7-4522-A5DA-85A6A9444155}"/>
    <cellStyle name="Currency 3 2 8 4 2" xfId="24605" xr:uid="{87BD62AE-7ADF-4C17-83E8-78D4CB05B96F}"/>
    <cellStyle name="Currency 3 2 8 4 2 2" xfId="55429" xr:uid="{FCF1905B-8671-4DEB-938A-2CAD1DDF4068}"/>
    <cellStyle name="Currency 3 2 8 4 3" xfId="40019" xr:uid="{BF570309-D909-4BAB-8DE9-FA0126709BCB}"/>
    <cellStyle name="Currency 3 2 8 5" xfId="16796" xr:uid="{AAB05701-4495-48A9-866D-9CE9885F5440}"/>
    <cellStyle name="Currency 3 2 8 5 2" xfId="47620" xr:uid="{C1573F7B-AD72-4B1C-BD71-D0CA34761F13}"/>
    <cellStyle name="Currency 3 2 8 6" xfId="32210" xr:uid="{80C1264A-3B85-4B9B-86A5-831138978602}"/>
    <cellStyle name="Currency 3 2 9" xfId="2016" xr:uid="{504A689E-3A78-4EB7-B6E4-D335F1DEA669}"/>
    <cellStyle name="Currency 3 2 9 2" xfId="5819" xr:uid="{A510643E-1017-4C5D-8062-3BC10846D481}"/>
    <cellStyle name="Currency 3 2 9 2 2" xfId="13630" xr:uid="{52C4EE74-959B-4B23-8A64-76A0A2BCDB91}"/>
    <cellStyle name="Currency 3 2 9 2 2 2" xfId="29041" xr:uid="{EB073796-D6B9-485A-A749-2B04D0B75F73}"/>
    <cellStyle name="Currency 3 2 9 2 2 2 2" xfId="59865" xr:uid="{40C22839-F9AD-4F1D-B70A-5C9965B731B3}"/>
    <cellStyle name="Currency 3 2 9 2 2 3" xfId="44455" xr:uid="{BE0736C9-2C81-4008-9E97-0B74B74D3F7D}"/>
    <cellStyle name="Currency 3 2 9 2 3" xfId="21232" xr:uid="{879BC3E5-B7C3-4693-8D5C-D3C02FA93C94}"/>
    <cellStyle name="Currency 3 2 9 2 3 2" xfId="52056" xr:uid="{0DDACAF4-9849-4986-9D4F-680EE79BDDDE}"/>
    <cellStyle name="Currency 3 2 9 2 4" xfId="36646" xr:uid="{58B49EFF-061F-47D3-89E4-D37E37B3A9F1}"/>
    <cellStyle name="Currency 3 2 9 3" xfId="9827" xr:uid="{4805807D-1F20-4191-9F04-617C0F49DD29}"/>
    <cellStyle name="Currency 3 2 9 3 2" xfId="25238" xr:uid="{141BA5C5-F950-4AF8-914B-69D6D1A55105}"/>
    <cellStyle name="Currency 3 2 9 3 2 2" xfId="56062" xr:uid="{9032F22E-B8F1-47C4-9B18-EB662AB2DFD9}"/>
    <cellStyle name="Currency 3 2 9 3 3" xfId="40652" xr:uid="{A2B74CAF-D3F6-4888-B8E5-F31C50AECA47}"/>
    <cellStyle name="Currency 3 2 9 4" xfId="17429" xr:uid="{A18FDF87-0B84-4E50-91C1-F7CE8F51108A}"/>
    <cellStyle name="Currency 3 2 9 4 2" xfId="48253" xr:uid="{092F6DE2-A9DD-4296-BCBF-97D93139ACD6}"/>
    <cellStyle name="Currency 3 2 9 5" xfId="32843" xr:uid="{FDD5F5E2-041B-458F-911F-B9E4CB96C7F4}"/>
    <cellStyle name="Currency 3 3" xfId="181" xr:uid="{C0106E24-58BD-41E9-8DD0-89664C10CA97}"/>
    <cellStyle name="Currency 3 3 10" xfId="7784" xr:uid="{FCB53ACD-B009-4C5E-9D9C-47CA9F1F95E6}"/>
    <cellStyle name="Currency 3 3 10 2" xfId="23195" xr:uid="{CBB50EC0-9E88-43D0-8138-B7B10EBFC42D}"/>
    <cellStyle name="Currency 3 3 10 2 2" xfId="54019" xr:uid="{FFCA046A-3FBC-44AD-A08E-567803E59CAA}"/>
    <cellStyle name="Currency 3 3 10 3" xfId="38609" xr:uid="{BD9B42CC-4BE6-4E54-847F-215E54E7C313}"/>
    <cellStyle name="Currency 3 3 11" xfId="15595" xr:uid="{14415CB0-C79C-4D8B-8929-4CD63DCC35F2}"/>
    <cellStyle name="Currency 3 3 11 2" xfId="46419" xr:uid="{305E910E-9D3F-47F2-9B95-F0BD31118F7D}"/>
    <cellStyle name="Currency 3 3 12" xfId="31009" xr:uid="{1B2B79B2-5F51-47E5-881B-3C10E115713C}"/>
    <cellStyle name="Currency 3 3 2" xfId="263" xr:uid="{9DADA40C-E5AA-4AC1-AFE5-D1E4CEE3C80C}"/>
    <cellStyle name="Currency 3 3 2 10" xfId="15677" xr:uid="{426571D2-86DE-410F-8699-E00D8EA90AC8}"/>
    <cellStyle name="Currency 3 3 2 10 2" xfId="46501" xr:uid="{D7F6980C-11E3-4A58-8B6D-6F3438CF9C2A}"/>
    <cellStyle name="Currency 3 3 2 11" xfId="31091" xr:uid="{A31DA0AB-1BE3-4622-84AA-2FD0D2A8F572}"/>
    <cellStyle name="Currency 3 3 2 2" xfId="686" xr:uid="{177A05EC-6626-491F-A153-084F8C5CCBE2}"/>
    <cellStyle name="Currency 3 3 2 2 2" xfId="1319" xr:uid="{A1B1AF9D-A4CF-42F2-86D9-23197BC8BDCF}"/>
    <cellStyle name="Currency 3 3 2 2 2 2" xfId="3218" xr:uid="{DAE6E853-BD34-4661-8F00-24C9F0C688B7}"/>
    <cellStyle name="Currency 3 3 2 2 2 2 2" xfId="7021" xr:uid="{4286FA38-FEA3-4E6F-BA41-1EDDCABB00F0}"/>
    <cellStyle name="Currency 3 3 2 2 2 2 2 2" xfId="14832" xr:uid="{3039243D-E25F-4B24-ADE1-7FFB52D6AD3B}"/>
    <cellStyle name="Currency 3 3 2 2 2 2 2 2 2" xfId="30243" xr:uid="{EE6CBFD9-F1CF-47CC-9E72-C845BF49C454}"/>
    <cellStyle name="Currency 3 3 2 2 2 2 2 2 2 2" xfId="61067" xr:uid="{69E6683A-D1C7-4E39-8686-2E4C950A77E5}"/>
    <cellStyle name="Currency 3 3 2 2 2 2 2 2 3" xfId="45657" xr:uid="{68593268-EE96-4CCC-8EB6-D1CF5D6FD8FE}"/>
    <cellStyle name="Currency 3 3 2 2 2 2 2 3" xfId="22434" xr:uid="{FA2B73C4-095E-4516-83CA-94C594FD7370}"/>
    <cellStyle name="Currency 3 3 2 2 2 2 2 3 2" xfId="53258" xr:uid="{D2789E7C-B006-4379-8216-8162362C4B54}"/>
    <cellStyle name="Currency 3 3 2 2 2 2 2 4" xfId="37848" xr:uid="{E69554B9-0B0D-4BB7-AA4D-642B25E84A74}"/>
    <cellStyle name="Currency 3 3 2 2 2 2 3" xfId="11029" xr:uid="{5219034E-3902-42CC-BBA2-66E52CD14C1A}"/>
    <cellStyle name="Currency 3 3 2 2 2 2 3 2" xfId="26440" xr:uid="{502A5BB8-376F-420A-B98D-BB7C7A3D4B58}"/>
    <cellStyle name="Currency 3 3 2 2 2 2 3 2 2" xfId="57264" xr:uid="{13462382-2E3C-4E8F-A358-DA28588E517B}"/>
    <cellStyle name="Currency 3 3 2 2 2 2 3 3" xfId="41854" xr:uid="{93219EA3-86C9-482B-ADDE-DED121D7C9F8}"/>
    <cellStyle name="Currency 3 3 2 2 2 2 4" xfId="18631" xr:uid="{C613F47E-D284-45EA-947A-10E7D8A038CB}"/>
    <cellStyle name="Currency 3 3 2 2 2 2 4 2" xfId="49455" xr:uid="{42806281-32A9-4A5C-B7E3-17FD321D1BBE}"/>
    <cellStyle name="Currency 3 3 2 2 2 2 5" xfId="34045" xr:uid="{8955F054-9751-4489-B626-3E9E696455B7}"/>
    <cellStyle name="Currency 3 3 2 2 2 3" xfId="5122" xr:uid="{65F5223D-90B7-4B5D-8A05-D5F6105DD23B}"/>
    <cellStyle name="Currency 3 3 2 2 2 3 2" xfId="12933" xr:uid="{757DED9D-9F48-4858-B0CD-5DD74F5A93F4}"/>
    <cellStyle name="Currency 3 3 2 2 2 3 2 2" xfId="28344" xr:uid="{2C201E42-29AE-44E8-9F3A-756DE538569C}"/>
    <cellStyle name="Currency 3 3 2 2 2 3 2 2 2" xfId="59168" xr:uid="{075452A6-955E-4674-A279-0A1806F0E3B3}"/>
    <cellStyle name="Currency 3 3 2 2 2 3 2 3" xfId="43758" xr:uid="{194CFB0F-2478-4C2D-9669-3D4D57651CBB}"/>
    <cellStyle name="Currency 3 3 2 2 2 3 3" xfId="20535" xr:uid="{CFA844D2-6783-4164-AE1B-38317AD5768A}"/>
    <cellStyle name="Currency 3 3 2 2 2 3 3 2" xfId="51359" xr:uid="{A9C84E4F-00B9-4725-ADF6-893D804F414F}"/>
    <cellStyle name="Currency 3 3 2 2 2 3 4" xfId="35949" xr:uid="{36ED0AF9-1950-4572-AABF-0AA2A1348440}"/>
    <cellStyle name="Currency 3 3 2 2 2 4" xfId="9130" xr:uid="{CEF4BB7D-2284-4795-85D0-4BA92B473C7A}"/>
    <cellStyle name="Currency 3 3 2 2 2 4 2" xfId="24541" xr:uid="{DB36C42E-743B-47E6-BE75-DB77DC26C30C}"/>
    <cellStyle name="Currency 3 3 2 2 2 4 2 2" xfId="55365" xr:uid="{AF4987BD-E108-41B3-AD99-1838E6C473E3}"/>
    <cellStyle name="Currency 3 3 2 2 2 4 3" xfId="39955" xr:uid="{24991C66-9BCB-45D0-A85A-11E0B89A920E}"/>
    <cellStyle name="Currency 3 3 2 2 2 5" xfId="16732" xr:uid="{A63E99BE-52A0-46E1-BE65-8E945D50FDF5}"/>
    <cellStyle name="Currency 3 3 2 2 2 5 2" xfId="47556" xr:uid="{2C228651-453F-4303-8AA6-F0654A03A4F9}"/>
    <cellStyle name="Currency 3 3 2 2 2 6" xfId="32146" xr:uid="{545D8183-4941-4908-8939-F5C631DF619E}"/>
    <cellStyle name="Currency 3 3 2 2 3" xfId="1952" xr:uid="{3F95D4BD-AC56-4AE9-B3EB-20D89375B91C}"/>
    <cellStyle name="Currency 3 3 2 2 3 2" xfId="3851" xr:uid="{AA701844-AC6C-4DD5-A048-B37EFDCCCCCD}"/>
    <cellStyle name="Currency 3 3 2 2 3 2 2" xfId="7654" xr:uid="{B309C4DE-110C-401D-BF35-EBB299C691E3}"/>
    <cellStyle name="Currency 3 3 2 2 3 2 2 2" xfId="15465" xr:uid="{D3B77723-5685-4DDE-9D29-DB9C1C4F3A0F}"/>
    <cellStyle name="Currency 3 3 2 2 3 2 2 2 2" xfId="30876" xr:uid="{AD339234-1F17-4E04-A870-235F02952702}"/>
    <cellStyle name="Currency 3 3 2 2 3 2 2 2 2 2" xfId="61700" xr:uid="{449F0C33-04F8-4B41-8ECE-C671EEFD8310}"/>
    <cellStyle name="Currency 3 3 2 2 3 2 2 2 3" xfId="46290" xr:uid="{9C7A39DC-875A-4DC1-863C-CC893CFAF869}"/>
    <cellStyle name="Currency 3 3 2 2 3 2 2 3" xfId="23067" xr:uid="{BC9C8515-B6C5-4C3A-AB74-D6B36BC61A98}"/>
    <cellStyle name="Currency 3 3 2 2 3 2 2 3 2" xfId="53891" xr:uid="{FE731A98-1B9E-4F69-82F8-F846DBC4792E}"/>
    <cellStyle name="Currency 3 3 2 2 3 2 2 4" xfId="38481" xr:uid="{2DA52EF0-6D62-4694-99C9-FBB2FD7F69E9}"/>
    <cellStyle name="Currency 3 3 2 2 3 2 3" xfId="11662" xr:uid="{468A44CF-BB19-40B3-BD6D-756AEBB4D275}"/>
    <cellStyle name="Currency 3 3 2 2 3 2 3 2" xfId="27073" xr:uid="{EB6E8652-FE1D-4694-A5D0-AFC60497D65D}"/>
    <cellStyle name="Currency 3 3 2 2 3 2 3 2 2" xfId="57897" xr:uid="{CA74C6F5-334A-4687-9A80-963466C1B291}"/>
    <cellStyle name="Currency 3 3 2 2 3 2 3 3" xfId="42487" xr:uid="{526482EA-966B-470D-921F-0C4DA4B961B7}"/>
    <cellStyle name="Currency 3 3 2 2 3 2 4" xfId="19264" xr:uid="{EF10E61E-001D-419D-800B-1B6753F02FD1}"/>
    <cellStyle name="Currency 3 3 2 2 3 2 4 2" xfId="50088" xr:uid="{9CB77152-1D97-4DAA-AB69-7122DB494123}"/>
    <cellStyle name="Currency 3 3 2 2 3 2 5" xfId="34678" xr:uid="{E33F9ECB-9940-4ED8-9265-13F8078AC9F6}"/>
    <cellStyle name="Currency 3 3 2 2 3 3" xfId="5755" xr:uid="{8BC7DEA7-832D-48F9-9B2C-F52251EB5CF9}"/>
    <cellStyle name="Currency 3 3 2 2 3 3 2" xfId="13566" xr:uid="{8DEF249B-721C-4AD0-AEE4-B927E525F7F6}"/>
    <cellStyle name="Currency 3 3 2 2 3 3 2 2" xfId="28977" xr:uid="{56F78FE8-6A52-4EE5-B12D-3CA41D0E3247}"/>
    <cellStyle name="Currency 3 3 2 2 3 3 2 2 2" xfId="59801" xr:uid="{66E9A143-556F-4FA3-8BF6-2ABA60B8DDCF}"/>
    <cellStyle name="Currency 3 3 2 2 3 3 2 3" xfId="44391" xr:uid="{B034EAC3-DE30-452E-A8C7-DB6D76949F0E}"/>
    <cellStyle name="Currency 3 3 2 2 3 3 3" xfId="21168" xr:uid="{AC1A66BF-474F-4CEC-A7D0-3EB294938088}"/>
    <cellStyle name="Currency 3 3 2 2 3 3 3 2" xfId="51992" xr:uid="{6E5C36CE-21A9-457A-A10E-FF409EC37E52}"/>
    <cellStyle name="Currency 3 3 2 2 3 3 4" xfId="36582" xr:uid="{E1F08E94-42C1-492F-9AC0-46AE44646B99}"/>
    <cellStyle name="Currency 3 3 2 2 3 4" xfId="9763" xr:uid="{5F2B48F7-E682-4FDD-B54E-5B319FFF49B3}"/>
    <cellStyle name="Currency 3 3 2 2 3 4 2" xfId="25174" xr:uid="{FF2D3C73-9EAE-41DD-8E11-F10E192B14AF}"/>
    <cellStyle name="Currency 3 3 2 2 3 4 2 2" xfId="55998" xr:uid="{BF95F368-E545-4CC1-9A34-136E9EDDFB9A}"/>
    <cellStyle name="Currency 3 3 2 2 3 4 3" xfId="40588" xr:uid="{7FB476AE-489E-40F5-BB41-DCB205C0870A}"/>
    <cellStyle name="Currency 3 3 2 2 3 5" xfId="17365" xr:uid="{78DDBD96-5C1A-49DF-A762-AE4EA018139C}"/>
    <cellStyle name="Currency 3 3 2 2 3 5 2" xfId="48189" xr:uid="{38C28E48-E6C5-4BC9-8771-AB385FE7BC61}"/>
    <cellStyle name="Currency 3 3 2 2 3 6" xfId="32779" xr:uid="{1EB51799-3D0E-4643-B7FD-B27434BFF5A8}"/>
    <cellStyle name="Currency 3 3 2 2 4" xfId="2585" xr:uid="{78DC2B8C-3AA4-4246-ADB4-A9F93C1DD2F8}"/>
    <cellStyle name="Currency 3 3 2 2 4 2" xfId="6388" xr:uid="{3543C1B0-ACFC-4CC5-A0E1-0F36F1A3D93D}"/>
    <cellStyle name="Currency 3 3 2 2 4 2 2" xfId="14199" xr:uid="{A6108366-B506-4B92-89BF-0D8AFB1F5D24}"/>
    <cellStyle name="Currency 3 3 2 2 4 2 2 2" xfId="29610" xr:uid="{97663127-9394-4829-B7B9-C2A26ED6BE15}"/>
    <cellStyle name="Currency 3 3 2 2 4 2 2 2 2" xfId="60434" xr:uid="{F6B08613-612B-44B3-8EDC-6837854FA029}"/>
    <cellStyle name="Currency 3 3 2 2 4 2 2 3" xfId="45024" xr:uid="{07C4D50F-9B45-48ED-9095-E5B7000CD74C}"/>
    <cellStyle name="Currency 3 3 2 2 4 2 3" xfId="21801" xr:uid="{77ABA61E-CF27-4B98-8BE7-0CFC411F1D7D}"/>
    <cellStyle name="Currency 3 3 2 2 4 2 3 2" xfId="52625" xr:uid="{B0F4A6C2-6DFD-4460-95B2-3C298E62E931}"/>
    <cellStyle name="Currency 3 3 2 2 4 2 4" xfId="37215" xr:uid="{6F9C49DE-3B84-455D-83DA-45CBE916C0D1}"/>
    <cellStyle name="Currency 3 3 2 2 4 3" xfId="10396" xr:uid="{39AD225B-1B88-4CCA-8F9A-07B11CC8E2AF}"/>
    <cellStyle name="Currency 3 3 2 2 4 3 2" xfId="25807" xr:uid="{8537331A-3280-4B6C-86A7-063C9E3D94D4}"/>
    <cellStyle name="Currency 3 3 2 2 4 3 2 2" xfId="56631" xr:uid="{589269CD-6D47-47C3-858A-D256BEFD4C53}"/>
    <cellStyle name="Currency 3 3 2 2 4 3 3" xfId="41221" xr:uid="{95EFC8CE-B25E-42A0-8C7E-1D24023D05BE}"/>
    <cellStyle name="Currency 3 3 2 2 4 4" xfId="17998" xr:uid="{73A4A6D7-DEA2-4446-AA9E-963584FCA0BA}"/>
    <cellStyle name="Currency 3 3 2 2 4 4 2" xfId="48822" xr:uid="{DFD5DE09-6796-4640-95E8-BC03F8CD78E4}"/>
    <cellStyle name="Currency 3 3 2 2 4 5" xfId="33412" xr:uid="{75090C5B-76CC-483E-AE53-9D128E641CBB}"/>
    <cellStyle name="Currency 3 3 2 2 5" xfId="4489" xr:uid="{15734643-F305-486C-8C4D-F40F3B873363}"/>
    <cellStyle name="Currency 3 3 2 2 5 2" xfId="12300" xr:uid="{D31FB748-3DA4-4B4B-9D4F-97260E8AED48}"/>
    <cellStyle name="Currency 3 3 2 2 5 2 2" xfId="27711" xr:uid="{3ECCF552-783D-40A8-A8C4-CB8323BD7011}"/>
    <cellStyle name="Currency 3 3 2 2 5 2 2 2" xfId="58535" xr:uid="{CFF7B500-0725-4F90-90B6-35D1A58D3DDF}"/>
    <cellStyle name="Currency 3 3 2 2 5 2 3" xfId="43125" xr:uid="{8185FBC9-C99F-40D5-B115-2708793BE329}"/>
    <cellStyle name="Currency 3 3 2 2 5 3" xfId="19902" xr:uid="{0F57BFAD-EA24-414F-AEAA-7A5F191D3D8E}"/>
    <cellStyle name="Currency 3 3 2 2 5 3 2" xfId="50726" xr:uid="{FA5EAF11-DADA-4FD9-8AD2-D780747A6BB3}"/>
    <cellStyle name="Currency 3 3 2 2 5 4" xfId="35316" xr:uid="{C144E532-E9EF-4EE8-8CB6-4CEB23CBAFD2}"/>
    <cellStyle name="Currency 3 3 2 2 6" xfId="8497" xr:uid="{D26BF114-3D25-484E-B7A9-4B2FF52AB54A}"/>
    <cellStyle name="Currency 3 3 2 2 6 2" xfId="23908" xr:uid="{7CE0075C-E81F-4E07-A261-1313E2219142}"/>
    <cellStyle name="Currency 3 3 2 2 6 2 2" xfId="54732" xr:uid="{781D2530-0BAB-423D-8BDE-56C7DF8E9D4D}"/>
    <cellStyle name="Currency 3 3 2 2 6 3" xfId="39322" xr:uid="{39B09E50-65D9-435E-8AEC-A13D60F9D10A}"/>
    <cellStyle name="Currency 3 3 2 2 7" xfId="16099" xr:uid="{BDC89467-29B4-446C-B65E-A9A34D792899}"/>
    <cellStyle name="Currency 3 3 2 2 7 2" xfId="46923" xr:uid="{79F2BAEB-7040-47A6-8405-9ECD20F3F6CF}"/>
    <cellStyle name="Currency 3 3 2 2 8" xfId="31513" xr:uid="{05BBE628-D6E2-4C6C-A369-610B6D850537}"/>
    <cellStyle name="Currency 3 3 2 3" xfId="477" xr:uid="{100F595F-63F3-4DED-B940-0635BD14710A}"/>
    <cellStyle name="Currency 3 3 2 3 2" xfId="1110" xr:uid="{E6083F1A-3C79-4D45-BF65-30885CEF86FB}"/>
    <cellStyle name="Currency 3 3 2 3 2 2" xfId="3009" xr:uid="{7A7B5785-B4D7-4CEC-B7B5-E04E3E702EEE}"/>
    <cellStyle name="Currency 3 3 2 3 2 2 2" xfId="6812" xr:uid="{082BB318-9F58-40CF-A852-A4BEFEEEF542}"/>
    <cellStyle name="Currency 3 3 2 3 2 2 2 2" xfId="14623" xr:uid="{93AC6830-7116-4975-A6B9-66B71D7A0AEF}"/>
    <cellStyle name="Currency 3 3 2 3 2 2 2 2 2" xfId="30034" xr:uid="{E1703BA5-BC67-42E8-9185-771813399281}"/>
    <cellStyle name="Currency 3 3 2 3 2 2 2 2 2 2" xfId="60858" xr:uid="{1E4C2668-54D0-43F7-B13E-8485D5301EEB}"/>
    <cellStyle name="Currency 3 3 2 3 2 2 2 2 3" xfId="45448" xr:uid="{48E1532B-9E02-43CC-AF3F-242CB8796A14}"/>
    <cellStyle name="Currency 3 3 2 3 2 2 2 3" xfId="22225" xr:uid="{C113C42D-66FE-4FD1-970F-9D8D2F5036A7}"/>
    <cellStyle name="Currency 3 3 2 3 2 2 2 3 2" xfId="53049" xr:uid="{C5E2C3B2-0B81-4C2A-9821-5A5B712F74EA}"/>
    <cellStyle name="Currency 3 3 2 3 2 2 2 4" xfId="37639" xr:uid="{6151A5ED-0D50-4206-BC04-FF8A34130928}"/>
    <cellStyle name="Currency 3 3 2 3 2 2 3" xfId="10820" xr:uid="{100AC70D-1045-4233-9113-06B35BB25F04}"/>
    <cellStyle name="Currency 3 3 2 3 2 2 3 2" xfId="26231" xr:uid="{5E75E287-EB84-4CD9-A12F-5AF3B146E76F}"/>
    <cellStyle name="Currency 3 3 2 3 2 2 3 2 2" xfId="57055" xr:uid="{E3D4A4C9-C2E4-4294-84B3-2C90112EB946}"/>
    <cellStyle name="Currency 3 3 2 3 2 2 3 3" xfId="41645" xr:uid="{14F3B58A-2988-4132-AD04-99522920B40C}"/>
    <cellStyle name="Currency 3 3 2 3 2 2 4" xfId="18422" xr:uid="{137F43C1-9F55-435D-8E23-BF89B93142D2}"/>
    <cellStyle name="Currency 3 3 2 3 2 2 4 2" xfId="49246" xr:uid="{C2352BDD-8491-4D43-B73B-12C68FCAD416}"/>
    <cellStyle name="Currency 3 3 2 3 2 2 5" xfId="33836" xr:uid="{B217B8C9-ED74-4D8B-8034-7755D2579152}"/>
    <cellStyle name="Currency 3 3 2 3 2 3" xfId="4913" xr:uid="{33B0DD74-6C73-44DF-8212-F6CB5217A7FB}"/>
    <cellStyle name="Currency 3 3 2 3 2 3 2" xfId="12724" xr:uid="{E3166BE1-953B-4AD0-9A49-CD413F581F3A}"/>
    <cellStyle name="Currency 3 3 2 3 2 3 2 2" xfId="28135" xr:uid="{536E0B3F-7C2E-428B-9EEA-2D92B68F5326}"/>
    <cellStyle name="Currency 3 3 2 3 2 3 2 2 2" xfId="58959" xr:uid="{F77BB1C1-CCB3-463B-904C-A6232F1C6BA2}"/>
    <cellStyle name="Currency 3 3 2 3 2 3 2 3" xfId="43549" xr:uid="{9763DCA8-B04E-4F34-BD78-3BA8E885F512}"/>
    <cellStyle name="Currency 3 3 2 3 2 3 3" xfId="20326" xr:uid="{BF11C858-DD82-4982-A363-567BFCF8DBC0}"/>
    <cellStyle name="Currency 3 3 2 3 2 3 3 2" xfId="51150" xr:uid="{83897448-4346-4979-A9DC-2B1135F5CBC5}"/>
    <cellStyle name="Currency 3 3 2 3 2 3 4" xfId="35740" xr:uid="{FE836BA1-E013-49B0-9A15-126F43933067}"/>
    <cellStyle name="Currency 3 3 2 3 2 4" xfId="8921" xr:uid="{AA388CDC-EAF5-4FCD-9453-29D44A4CDAB7}"/>
    <cellStyle name="Currency 3 3 2 3 2 4 2" xfId="24332" xr:uid="{D5827D74-967D-4FC1-B42E-4CECB0AF6660}"/>
    <cellStyle name="Currency 3 3 2 3 2 4 2 2" xfId="55156" xr:uid="{F8FE2FE7-DD69-4CF2-8A25-522BAED9D09A}"/>
    <cellStyle name="Currency 3 3 2 3 2 4 3" xfId="39746" xr:uid="{86B8FF88-7C3C-4457-BF41-ACBE86F34438}"/>
    <cellStyle name="Currency 3 3 2 3 2 5" xfId="16523" xr:uid="{0088E911-0908-48B8-80A3-ABED4F6DFDE0}"/>
    <cellStyle name="Currency 3 3 2 3 2 5 2" xfId="47347" xr:uid="{83EB6331-930B-457A-A690-16E8428217CC}"/>
    <cellStyle name="Currency 3 3 2 3 2 6" xfId="31937" xr:uid="{E69C0EAF-C27B-4E7B-BAC3-FA76C46DE6FD}"/>
    <cellStyle name="Currency 3 3 2 3 3" xfId="1743" xr:uid="{4A911676-26CE-40F6-8DA0-9C8D79325492}"/>
    <cellStyle name="Currency 3 3 2 3 3 2" xfId="3642" xr:uid="{77D417E9-2F3A-46FA-A1A0-5BA6626BD6B4}"/>
    <cellStyle name="Currency 3 3 2 3 3 2 2" xfId="7445" xr:uid="{470CF92F-F85A-440E-92BD-B3B0A07AE4C8}"/>
    <cellStyle name="Currency 3 3 2 3 3 2 2 2" xfId="15256" xr:uid="{C7450205-9EFB-4337-8BEE-ECF20223208B}"/>
    <cellStyle name="Currency 3 3 2 3 3 2 2 2 2" xfId="30667" xr:uid="{07A742C1-C883-4A69-842C-C09E10A44B8D}"/>
    <cellStyle name="Currency 3 3 2 3 3 2 2 2 2 2" xfId="61491" xr:uid="{FF13D549-D6FB-4CA9-A17C-F4E35B6C54E5}"/>
    <cellStyle name="Currency 3 3 2 3 3 2 2 2 3" xfId="46081" xr:uid="{2B16D8C1-F4B1-4B34-9A6D-85182987A161}"/>
    <cellStyle name="Currency 3 3 2 3 3 2 2 3" xfId="22858" xr:uid="{8ACE87B1-5B05-4109-AFA6-DA09F58F7C29}"/>
    <cellStyle name="Currency 3 3 2 3 3 2 2 3 2" xfId="53682" xr:uid="{1DC52A9C-ADE1-4A49-98DA-F158620E9C33}"/>
    <cellStyle name="Currency 3 3 2 3 3 2 2 4" xfId="38272" xr:uid="{B70F385D-B5D9-48D4-9ED3-065C5B482F04}"/>
    <cellStyle name="Currency 3 3 2 3 3 2 3" xfId="11453" xr:uid="{6712A728-33DC-414F-8080-011AFF1CEB38}"/>
    <cellStyle name="Currency 3 3 2 3 3 2 3 2" xfId="26864" xr:uid="{886A81A1-2D3F-4DCB-8336-F91DEA803751}"/>
    <cellStyle name="Currency 3 3 2 3 3 2 3 2 2" xfId="57688" xr:uid="{13AAE12E-6B60-44E2-AF61-5A3C089E9AE2}"/>
    <cellStyle name="Currency 3 3 2 3 3 2 3 3" xfId="42278" xr:uid="{3AC1B33F-D90C-46ED-9CD3-D4F613C89FD5}"/>
    <cellStyle name="Currency 3 3 2 3 3 2 4" xfId="19055" xr:uid="{2F74764E-483B-4723-87BF-0B18050F3DCF}"/>
    <cellStyle name="Currency 3 3 2 3 3 2 4 2" xfId="49879" xr:uid="{926E42FF-E662-4911-A797-7B54D64AE271}"/>
    <cellStyle name="Currency 3 3 2 3 3 2 5" xfId="34469" xr:uid="{AA516CC3-FD66-4969-A3DB-304F10A3E3D0}"/>
    <cellStyle name="Currency 3 3 2 3 3 3" xfId="5546" xr:uid="{A60A0259-BAFE-4E28-8F0E-11DAC46A108D}"/>
    <cellStyle name="Currency 3 3 2 3 3 3 2" xfId="13357" xr:uid="{0328A9F2-6755-465C-9536-A0015DB44EC9}"/>
    <cellStyle name="Currency 3 3 2 3 3 3 2 2" xfId="28768" xr:uid="{CFDEB8F0-264F-4217-B825-1344093BFAEF}"/>
    <cellStyle name="Currency 3 3 2 3 3 3 2 2 2" xfId="59592" xr:uid="{C87D0EE4-F654-4639-A367-3839370408BF}"/>
    <cellStyle name="Currency 3 3 2 3 3 3 2 3" xfId="44182" xr:uid="{A1FF3521-77F9-4074-BD58-D61D14F38DD0}"/>
    <cellStyle name="Currency 3 3 2 3 3 3 3" xfId="20959" xr:uid="{77FFC201-255A-4D08-9FD1-6F30140255EA}"/>
    <cellStyle name="Currency 3 3 2 3 3 3 3 2" xfId="51783" xr:uid="{19161F9B-E8CC-415D-9733-23CFFFF26124}"/>
    <cellStyle name="Currency 3 3 2 3 3 3 4" xfId="36373" xr:uid="{D2953950-777E-4573-A1B9-0BA1EB843F60}"/>
    <cellStyle name="Currency 3 3 2 3 3 4" xfId="9554" xr:uid="{F02209C5-7EB4-4B8F-8FBB-FC3EE9FD1A1F}"/>
    <cellStyle name="Currency 3 3 2 3 3 4 2" xfId="24965" xr:uid="{BC1C15BE-DC1B-4A7E-9BCA-467AB8D84CF7}"/>
    <cellStyle name="Currency 3 3 2 3 3 4 2 2" xfId="55789" xr:uid="{FBA2E367-C1AC-4BA7-8469-C979EAECA06E}"/>
    <cellStyle name="Currency 3 3 2 3 3 4 3" xfId="40379" xr:uid="{9F4C65B7-690A-4240-9353-6D0E7E34EB0A}"/>
    <cellStyle name="Currency 3 3 2 3 3 5" xfId="17156" xr:uid="{783675C0-54CB-40EE-8809-BEC6E09D2894}"/>
    <cellStyle name="Currency 3 3 2 3 3 5 2" xfId="47980" xr:uid="{8D03E637-E074-4388-8BDC-86EA3B2076C3}"/>
    <cellStyle name="Currency 3 3 2 3 3 6" xfId="32570" xr:uid="{F5F28135-0D0A-4C22-9AD0-7C7BDD7D346E}"/>
    <cellStyle name="Currency 3 3 2 3 4" xfId="2376" xr:uid="{0D286E58-4976-4984-B3FA-9723C6209F50}"/>
    <cellStyle name="Currency 3 3 2 3 4 2" xfId="6179" xr:uid="{B0B190F7-E37E-407D-8B3E-A4BFA62BA543}"/>
    <cellStyle name="Currency 3 3 2 3 4 2 2" xfId="13990" xr:uid="{BE102101-95D7-4817-8FAD-DB8EEFF7BA11}"/>
    <cellStyle name="Currency 3 3 2 3 4 2 2 2" xfId="29401" xr:uid="{17FEBDED-EB97-453C-AAF9-BF020EE776E4}"/>
    <cellStyle name="Currency 3 3 2 3 4 2 2 2 2" xfId="60225" xr:uid="{01323A58-F49D-44BC-993F-7EA1675F2B2A}"/>
    <cellStyle name="Currency 3 3 2 3 4 2 2 3" xfId="44815" xr:uid="{9B2BAA42-60E6-4CE3-8E74-B554DB92021F}"/>
    <cellStyle name="Currency 3 3 2 3 4 2 3" xfId="21592" xr:uid="{F3BC9BC9-C558-4A7A-9A75-35609ECEEF6B}"/>
    <cellStyle name="Currency 3 3 2 3 4 2 3 2" xfId="52416" xr:uid="{D4D8EEE6-7CE2-4FD8-ACDA-8B2871A251B0}"/>
    <cellStyle name="Currency 3 3 2 3 4 2 4" xfId="37006" xr:uid="{1AA38085-10EA-4B46-9997-C5960F58AD5D}"/>
    <cellStyle name="Currency 3 3 2 3 4 3" xfId="10187" xr:uid="{B421D032-A64E-4D34-AFBC-137A4B725128}"/>
    <cellStyle name="Currency 3 3 2 3 4 3 2" xfId="25598" xr:uid="{FD863D17-239E-4A2F-8B70-5A729C9FA570}"/>
    <cellStyle name="Currency 3 3 2 3 4 3 2 2" xfId="56422" xr:uid="{24C1250A-2C10-43BD-8BE0-1D3E9CD4BE3D}"/>
    <cellStyle name="Currency 3 3 2 3 4 3 3" xfId="41012" xr:uid="{E02D9AB1-FB8F-42C5-8CEF-075617D8AD3F}"/>
    <cellStyle name="Currency 3 3 2 3 4 4" xfId="17789" xr:uid="{76D56270-689B-43D3-B302-C8906D715737}"/>
    <cellStyle name="Currency 3 3 2 3 4 4 2" xfId="48613" xr:uid="{4F168482-4AD1-43F5-88A1-EBD265F09206}"/>
    <cellStyle name="Currency 3 3 2 3 4 5" xfId="33203" xr:uid="{FC025F4E-53DC-4BF8-B046-0CC89B727480}"/>
    <cellStyle name="Currency 3 3 2 3 5" xfId="4280" xr:uid="{EAB6FDC1-8A32-4421-B177-43BF5CBFFF12}"/>
    <cellStyle name="Currency 3 3 2 3 5 2" xfId="12091" xr:uid="{D683E3F9-FB73-48D3-AC00-A7F00B95B6DA}"/>
    <cellStyle name="Currency 3 3 2 3 5 2 2" xfId="27502" xr:uid="{94C06987-0340-424F-9F8B-CEF5F6F96EE8}"/>
    <cellStyle name="Currency 3 3 2 3 5 2 2 2" xfId="58326" xr:uid="{116A91DD-11A8-41BA-B2B2-50F2DB5F3413}"/>
    <cellStyle name="Currency 3 3 2 3 5 2 3" xfId="42916" xr:uid="{4863DE2C-0578-4968-BEA5-1E2CCC01F3AA}"/>
    <cellStyle name="Currency 3 3 2 3 5 3" xfId="19693" xr:uid="{F9F252FD-B53C-4AE0-AE55-CAF908B23096}"/>
    <cellStyle name="Currency 3 3 2 3 5 3 2" xfId="50517" xr:uid="{CD02A9EA-CDB3-4205-9E0F-D95A0FC135C5}"/>
    <cellStyle name="Currency 3 3 2 3 5 4" xfId="35107" xr:uid="{107EF1E8-1076-4D9B-BCF8-18CA6BBEF15B}"/>
    <cellStyle name="Currency 3 3 2 3 6" xfId="8288" xr:uid="{71530A43-2A4B-438D-BB6D-DF6776F28CFD}"/>
    <cellStyle name="Currency 3 3 2 3 6 2" xfId="23699" xr:uid="{5AE28EA2-09AF-4C6D-98A9-D850F98C87A6}"/>
    <cellStyle name="Currency 3 3 2 3 6 2 2" xfId="54523" xr:uid="{378AF2B7-892D-474C-9F9B-7D3F52FF7CCA}"/>
    <cellStyle name="Currency 3 3 2 3 6 3" xfId="39113" xr:uid="{B5D6FAE4-E8D2-4B0F-B6F1-DB090C0AB24F}"/>
    <cellStyle name="Currency 3 3 2 3 7" xfId="15890" xr:uid="{EBEA4979-E11B-4899-B02A-A84FC2669942}"/>
    <cellStyle name="Currency 3 3 2 3 7 2" xfId="46714" xr:uid="{21C55C25-5400-46EA-B9DA-4C4DC8F7EAE8}"/>
    <cellStyle name="Currency 3 3 2 3 8" xfId="31304" xr:uid="{54F63CA2-28AC-4A1A-81FB-02D1A966AD42}"/>
    <cellStyle name="Currency 3 3 2 4" xfId="897" xr:uid="{7FC9794E-BA31-4814-B69E-00EEA5764EE1}"/>
    <cellStyle name="Currency 3 3 2 4 2" xfId="2796" xr:uid="{1518DD2C-8F3B-4EDE-847A-9FC4E3FCE5D9}"/>
    <cellStyle name="Currency 3 3 2 4 2 2" xfId="6599" xr:uid="{7D44EF9F-2BAB-47EF-A457-F29D1918C281}"/>
    <cellStyle name="Currency 3 3 2 4 2 2 2" xfId="14410" xr:uid="{C042B266-F3E6-4096-B9A6-8994C5AF66D5}"/>
    <cellStyle name="Currency 3 3 2 4 2 2 2 2" xfId="29821" xr:uid="{933F11A3-2229-45E1-BDBB-6B1BBCBD99F8}"/>
    <cellStyle name="Currency 3 3 2 4 2 2 2 2 2" xfId="60645" xr:uid="{20573B28-CC54-4248-9188-EE25EB32D728}"/>
    <cellStyle name="Currency 3 3 2 4 2 2 2 3" xfId="45235" xr:uid="{36664BCB-E5B3-4BE0-A30D-49DF6CEE55E1}"/>
    <cellStyle name="Currency 3 3 2 4 2 2 3" xfId="22012" xr:uid="{03F25E9C-2ADC-4C8A-B36A-1011619F3583}"/>
    <cellStyle name="Currency 3 3 2 4 2 2 3 2" xfId="52836" xr:uid="{F4B005B5-86DD-472C-96FB-C2E3B13C635C}"/>
    <cellStyle name="Currency 3 3 2 4 2 2 4" xfId="37426" xr:uid="{66B72AB4-3BF9-479B-A20C-3370DA7E3808}"/>
    <cellStyle name="Currency 3 3 2 4 2 3" xfId="10607" xr:uid="{E6467CDA-89F5-479F-B190-1C86ED9E8E99}"/>
    <cellStyle name="Currency 3 3 2 4 2 3 2" xfId="26018" xr:uid="{8CB519EC-F71F-4E63-BFB1-A6C7C9F6AD9E}"/>
    <cellStyle name="Currency 3 3 2 4 2 3 2 2" xfId="56842" xr:uid="{059CE339-07A5-4091-BF82-EE6E60CC445E}"/>
    <cellStyle name="Currency 3 3 2 4 2 3 3" xfId="41432" xr:uid="{85E46765-D27B-4D43-92FA-DFAB697ADBAC}"/>
    <cellStyle name="Currency 3 3 2 4 2 4" xfId="18209" xr:uid="{C5FD05B0-8FD6-4E74-B292-3C628090D354}"/>
    <cellStyle name="Currency 3 3 2 4 2 4 2" xfId="49033" xr:uid="{CE38DE3F-1571-4C12-99B4-70492DFD0386}"/>
    <cellStyle name="Currency 3 3 2 4 2 5" xfId="33623" xr:uid="{292488C0-174C-43E9-BB18-41E266DF9437}"/>
    <cellStyle name="Currency 3 3 2 4 3" xfId="4700" xr:uid="{1BB1B001-7946-4710-B7C5-44E4D1E96FB1}"/>
    <cellStyle name="Currency 3 3 2 4 3 2" xfId="12511" xr:uid="{7F049B87-3C60-4CFC-B859-C0EC09283E8A}"/>
    <cellStyle name="Currency 3 3 2 4 3 2 2" xfId="27922" xr:uid="{0869E297-BC9C-4F63-9C60-998850E18D04}"/>
    <cellStyle name="Currency 3 3 2 4 3 2 2 2" xfId="58746" xr:uid="{6A8623B6-C64F-413D-847A-F428BA94408A}"/>
    <cellStyle name="Currency 3 3 2 4 3 2 3" xfId="43336" xr:uid="{A319E85A-9C84-4042-899E-AB7D6A91E141}"/>
    <cellStyle name="Currency 3 3 2 4 3 3" xfId="20113" xr:uid="{7102FD53-184A-4F63-B5DE-B69D40A78772}"/>
    <cellStyle name="Currency 3 3 2 4 3 3 2" xfId="50937" xr:uid="{87A35BCD-181D-4B5A-B5A9-DF8F23E3815E}"/>
    <cellStyle name="Currency 3 3 2 4 3 4" xfId="35527" xr:uid="{C9BB01A1-9EBC-4BC8-AA9A-9B734BDEA0E9}"/>
    <cellStyle name="Currency 3 3 2 4 4" xfId="8708" xr:uid="{7669085D-3529-4964-B7C1-61DCF4CE15DE}"/>
    <cellStyle name="Currency 3 3 2 4 4 2" xfId="24119" xr:uid="{C61CB0AF-315D-44DF-B8ED-95517B81FB7A}"/>
    <cellStyle name="Currency 3 3 2 4 4 2 2" xfId="54943" xr:uid="{CA901C30-2009-4CC9-8FD8-2FEFADBB6A6E}"/>
    <cellStyle name="Currency 3 3 2 4 4 3" xfId="39533" xr:uid="{E382E370-1964-49EE-9941-E2D8B27E60C8}"/>
    <cellStyle name="Currency 3 3 2 4 5" xfId="16310" xr:uid="{55CFF613-91B0-4A32-AF87-4DAD0ECAB1D9}"/>
    <cellStyle name="Currency 3 3 2 4 5 2" xfId="47134" xr:uid="{C23FB9D6-3EE8-406E-94D2-401704BB996B}"/>
    <cellStyle name="Currency 3 3 2 4 6" xfId="31724" xr:uid="{3357BA80-58D6-4A73-995F-6CA1D96A2016}"/>
    <cellStyle name="Currency 3 3 2 5" xfId="1530" xr:uid="{EE628FFD-A3AB-4A2F-9836-77A44DB2245A}"/>
    <cellStyle name="Currency 3 3 2 5 2" xfId="3429" xr:uid="{2082C067-BAE3-4100-8048-D8C94AC749EE}"/>
    <cellStyle name="Currency 3 3 2 5 2 2" xfId="7232" xr:uid="{DBBFC8BB-AAB4-4D60-AC63-F1D1C552B2B1}"/>
    <cellStyle name="Currency 3 3 2 5 2 2 2" xfId="15043" xr:uid="{7E06ED31-92F6-4AE1-A4ED-E7FBB5134A2A}"/>
    <cellStyle name="Currency 3 3 2 5 2 2 2 2" xfId="30454" xr:uid="{B7393129-37CB-48AB-84A8-BEB188D80C97}"/>
    <cellStyle name="Currency 3 3 2 5 2 2 2 2 2" xfId="61278" xr:uid="{E854C9E7-2195-44F9-8AB8-82D2BCA2B63D}"/>
    <cellStyle name="Currency 3 3 2 5 2 2 2 3" xfId="45868" xr:uid="{E9EF2BB7-FA70-479F-B0F1-32C3A3188F83}"/>
    <cellStyle name="Currency 3 3 2 5 2 2 3" xfId="22645" xr:uid="{91E7965F-54C5-48C0-AA19-D86760FDE099}"/>
    <cellStyle name="Currency 3 3 2 5 2 2 3 2" xfId="53469" xr:uid="{B13F1889-FEBA-4847-B8A3-9DAA69CCE10A}"/>
    <cellStyle name="Currency 3 3 2 5 2 2 4" xfId="38059" xr:uid="{9E2C2157-535B-4F29-AF32-CE4DFC02AAAD}"/>
    <cellStyle name="Currency 3 3 2 5 2 3" xfId="11240" xr:uid="{18E82494-61ED-480F-9E29-89A6CCA65832}"/>
    <cellStyle name="Currency 3 3 2 5 2 3 2" xfId="26651" xr:uid="{D998CB1C-5AB6-4396-8703-1C17D861E1BD}"/>
    <cellStyle name="Currency 3 3 2 5 2 3 2 2" xfId="57475" xr:uid="{8094F73B-7FD9-4FEC-8C5E-7E0D32FEDD14}"/>
    <cellStyle name="Currency 3 3 2 5 2 3 3" xfId="42065" xr:uid="{EB819044-DEDE-47AC-AA27-8FCFEE91A6E4}"/>
    <cellStyle name="Currency 3 3 2 5 2 4" xfId="18842" xr:uid="{7C0B1651-8579-46D4-9EF2-BEC45EACE195}"/>
    <cellStyle name="Currency 3 3 2 5 2 4 2" xfId="49666" xr:uid="{4DE07CF1-B0B2-4C0E-9848-D4AC68E3435B}"/>
    <cellStyle name="Currency 3 3 2 5 2 5" xfId="34256" xr:uid="{F4F54F88-C578-4E74-BAEE-75318FD5695F}"/>
    <cellStyle name="Currency 3 3 2 5 3" xfId="5333" xr:uid="{E6D5B6B9-5ECE-4CFB-A524-5751929C7428}"/>
    <cellStyle name="Currency 3 3 2 5 3 2" xfId="13144" xr:uid="{99DABF0E-309A-4417-80E7-F01BA450D2E7}"/>
    <cellStyle name="Currency 3 3 2 5 3 2 2" xfId="28555" xr:uid="{74563B4B-7CD7-4D84-9183-79829119AE81}"/>
    <cellStyle name="Currency 3 3 2 5 3 2 2 2" xfId="59379" xr:uid="{22882EDE-690D-437F-8840-3F056C5B3780}"/>
    <cellStyle name="Currency 3 3 2 5 3 2 3" xfId="43969" xr:uid="{A2D1DBC5-D2DB-44D6-8B12-B96F78E5B3CA}"/>
    <cellStyle name="Currency 3 3 2 5 3 3" xfId="20746" xr:uid="{908B29AD-AF40-4341-9397-30677376B3EE}"/>
    <cellStyle name="Currency 3 3 2 5 3 3 2" xfId="51570" xr:uid="{384CA074-5325-458B-A33A-BBA932EB20F8}"/>
    <cellStyle name="Currency 3 3 2 5 3 4" xfId="36160" xr:uid="{1FE23128-B622-4D02-BEDF-9130DEFE3F09}"/>
    <cellStyle name="Currency 3 3 2 5 4" xfId="9341" xr:uid="{742FED22-11D4-4187-BFA1-DE68B3E304C8}"/>
    <cellStyle name="Currency 3 3 2 5 4 2" xfId="24752" xr:uid="{D159A26E-CD66-444E-B6EF-5567C11318B6}"/>
    <cellStyle name="Currency 3 3 2 5 4 2 2" xfId="55576" xr:uid="{4DA7C734-6D35-4EDA-B9C0-C9F763B9F821}"/>
    <cellStyle name="Currency 3 3 2 5 4 3" xfId="40166" xr:uid="{12782984-3D81-48EB-B44A-FCDA25258693}"/>
    <cellStyle name="Currency 3 3 2 5 5" xfId="16943" xr:uid="{C2B565E8-904F-4F4D-A065-788246F91FA3}"/>
    <cellStyle name="Currency 3 3 2 5 5 2" xfId="47767" xr:uid="{DBF9C204-B2CC-438A-9E5C-FD2528E526DD}"/>
    <cellStyle name="Currency 3 3 2 5 6" xfId="32357" xr:uid="{A2CFBAE7-3D29-4DF6-BB9C-8A835F12FD29}"/>
    <cellStyle name="Currency 3 3 2 6" xfId="2163" xr:uid="{42012B59-5F19-4840-9CC0-4DBEB2B7957B}"/>
    <cellStyle name="Currency 3 3 2 6 2" xfId="5966" xr:uid="{E64220E8-9BC7-4494-9F94-7803B2836BBA}"/>
    <cellStyle name="Currency 3 3 2 6 2 2" xfId="13777" xr:uid="{10C31CE7-FB95-4B59-962B-185FB25FE6E7}"/>
    <cellStyle name="Currency 3 3 2 6 2 2 2" xfId="29188" xr:uid="{104EAC29-1535-4951-92A4-56628A6C9BB2}"/>
    <cellStyle name="Currency 3 3 2 6 2 2 2 2" xfId="60012" xr:uid="{2911BB38-E8D5-4BEE-ACCB-63FE25A7D0F8}"/>
    <cellStyle name="Currency 3 3 2 6 2 2 3" xfId="44602" xr:uid="{094983B7-FF65-425A-BD9A-635B211B4083}"/>
    <cellStyle name="Currency 3 3 2 6 2 3" xfId="21379" xr:uid="{EDF3E4FC-8954-4851-AC62-D016980B9C04}"/>
    <cellStyle name="Currency 3 3 2 6 2 3 2" xfId="52203" xr:uid="{5DD60791-A5B3-4C64-BD8A-0FA87342CBDE}"/>
    <cellStyle name="Currency 3 3 2 6 2 4" xfId="36793" xr:uid="{CE950BB8-47FF-4E13-B943-04A2F152A560}"/>
    <cellStyle name="Currency 3 3 2 6 3" xfId="9974" xr:uid="{11278B13-9552-4830-A89E-5535AAF4C477}"/>
    <cellStyle name="Currency 3 3 2 6 3 2" xfId="25385" xr:uid="{3C962097-1E6C-4795-A2F0-74431E5C6ED1}"/>
    <cellStyle name="Currency 3 3 2 6 3 2 2" xfId="56209" xr:uid="{A6E11EED-3B83-4C2F-B235-8647ED5A75AE}"/>
    <cellStyle name="Currency 3 3 2 6 3 3" xfId="40799" xr:uid="{257CA454-CEA1-41C4-8E6E-1B069A166C7D}"/>
    <cellStyle name="Currency 3 3 2 6 4" xfId="17576" xr:uid="{F36FC309-87D0-4C31-8F68-E4E8DC428A78}"/>
    <cellStyle name="Currency 3 3 2 6 4 2" xfId="48400" xr:uid="{10F31F3B-DB54-434A-8948-D443441FCDA0}"/>
    <cellStyle name="Currency 3 3 2 6 5" xfId="32990" xr:uid="{F6D6C049-0D67-4AEA-9A60-BD05BC7567AF}"/>
    <cellStyle name="Currency 3 3 2 7" xfId="4067" xr:uid="{4452D2BD-6291-4850-AA92-69A33B2595E2}"/>
    <cellStyle name="Currency 3 3 2 7 2" xfId="11878" xr:uid="{A761EA6F-0932-4ED9-B19F-0FEE485B3142}"/>
    <cellStyle name="Currency 3 3 2 7 2 2" xfId="27289" xr:uid="{B355B1C0-A690-4B37-B82A-FDE625C6E898}"/>
    <cellStyle name="Currency 3 3 2 7 2 2 2" xfId="58113" xr:uid="{6FBA844B-F6FE-4912-813B-FBBB80BBD305}"/>
    <cellStyle name="Currency 3 3 2 7 2 3" xfId="42703" xr:uid="{DD07E3EA-AF56-475A-B955-E1B42665859C}"/>
    <cellStyle name="Currency 3 3 2 7 3" xfId="19480" xr:uid="{71A49B41-1C75-447A-9B18-A828772B0565}"/>
    <cellStyle name="Currency 3 3 2 7 3 2" xfId="50304" xr:uid="{B230128F-5793-42C5-96E3-F7696C580B68}"/>
    <cellStyle name="Currency 3 3 2 7 4" xfId="34894" xr:uid="{AF42C90D-6950-4C91-ABBB-C9C6848F0D52}"/>
    <cellStyle name="Currency 3 3 2 8" xfId="8075" xr:uid="{3AAB4ADE-53DD-4831-BA0E-45183F37EDA7}"/>
    <cellStyle name="Currency 3 3 2 8 2" xfId="23486" xr:uid="{03AA496B-577F-4D51-A33A-0DF5679E659B}"/>
    <cellStyle name="Currency 3 3 2 8 2 2" xfId="54310" xr:uid="{542A444C-0148-41FA-8AC1-0938020D757D}"/>
    <cellStyle name="Currency 3 3 2 8 3" xfId="38900" xr:uid="{8669EE1B-A1DC-4F32-9407-597B2C98C604}"/>
    <cellStyle name="Currency 3 3 2 9" xfId="7866" xr:uid="{7799FF81-6F75-4404-A27F-CD261B167D4B}"/>
    <cellStyle name="Currency 3 3 2 9 2" xfId="23277" xr:uid="{89D1CFA1-AFD7-4D0D-A21B-F13D2273E48D}"/>
    <cellStyle name="Currency 3 3 2 9 2 2" xfId="54101" xr:uid="{4A190419-3DCB-43D3-A4BB-57C400B7B820}"/>
    <cellStyle name="Currency 3 3 2 9 3" xfId="38691" xr:uid="{12D35D86-98BC-4487-80C7-C2E75AFB70B9}"/>
    <cellStyle name="Currency 3 3 3" xfId="604" xr:uid="{32EAB8F8-BDCB-4F04-A0F2-1F924A4F2C46}"/>
    <cellStyle name="Currency 3 3 3 2" xfId="1237" xr:uid="{3422EA49-11F0-4EED-86C6-B30A745F5002}"/>
    <cellStyle name="Currency 3 3 3 2 2" xfId="3136" xr:uid="{398398B6-2F01-4678-8506-70E0C2A0C956}"/>
    <cellStyle name="Currency 3 3 3 2 2 2" xfId="6939" xr:uid="{DFDA1927-F77A-48B9-A6CF-E67A1D50AF91}"/>
    <cellStyle name="Currency 3 3 3 2 2 2 2" xfId="14750" xr:uid="{545E5903-5017-4E67-B7A4-8D998DA981DC}"/>
    <cellStyle name="Currency 3 3 3 2 2 2 2 2" xfId="30161" xr:uid="{C0886CB9-6DCD-4ACD-932F-9459CA4B797E}"/>
    <cellStyle name="Currency 3 3 3 2 2 2 2 2 2" xfId="60985" xr:uid="{E0E13E31-9DE2-470A-ADB6-0CCBA980EAA7}"/>
    <cellStyle name="Currency 3 3 3 2 2 2 2 3" xfId="45575" xr:uid="{98E110B9-86EC-4876-889C-A177AD4BC4F4}"/>
    <cellStyle name="Currency 3 3 3 2 2 2 3" xfId="22352" xr:uid="{91E6CF62-CF49-4266-9F3D-24C431441190}"/>
    <cellStyle name="Currency 3 3 3 2 2 2 3 2" xfId="53176" xr:uid="{16DAA917-403C-41C5-94A7-71886A091D3C}"/>
    <cellStyle name="Currency 3 3 3 2 2 2 4" xfId="37766" xr:uid="{B5CA1B4C-5517-4D36-928E-2576F648EDE6}"/>
    <cellStyle name="Currency 3 3 3 2 2 3" xfId="10947" xr:uid="{577A7F69-CD29-435A-822B-351A09A45DD5}"/>
    <cellStyle name="Currency 3 3 3 2 2 3 2" xfId="26358" xr:uid="{544DB555-DA98-40FC-8DC7-C882C881955A}"/>
    <cellStyle name="Currency 3 3 3 2 2 3 2 2" xfId="57182" xr:uid="{8199379D-5A80-4B14-B8C5-2D8C399D77B4}"/>
    <cellStyle name="Currency 3 3 3 2 2 3 3" xfId="41772" xr:uid="{F201CF6B-84F1-4EB3-8244-C706B6AF0DAC}"/>
    <cellStyle name="Currency 3 3 3 2 2 4" xfId="18549" xr:uid="{2E15D973-ACCA-4D9F-AB06-70D77EB80F35}"/>
    <cellStyle name="Currency 3 3 3 2 2 4 2" xfId="49373" xr:uid="{68D8620B-34D5-448F-BB69-750FAFDFDF80}"/>
    <cellStyle name="Currency 3 3 3 2 2 5" xfId="33963" xr:uid="{C2A6D168-CBFA-4BE5-8A31-E9499AFEC828}"/>
    <cellStyle name="Currency 3 3 3 2 3" xfId="5040" xr:uid="{7FBA5AF6-AA24-41F5-8BAE-308DB4A68CC9}"/>
    <cellStyle name="Currency 3 3 3 2 3 2" xfId="12851" xr:uid="{23C26EE9-57E5-41D5-925D-1195325E0E86}"/>
    <cellStyle name="Currency 3 3 3 2 3 2 2" xfId="28262" xr:uid="{4D21AB0C-B485-4668-A494-A0847F75EA15}"/>
    <cellStyle name="Currency 3 3 3 2 3 2 2 2" xfId="59086" xr:uid="{49081503-647A-4CEB-95A4-8A8A8D07BA20}"/>
    <cellStyle name="Currency 3 3 3 2 3 2 3" xfId="43676" xr:uid="{15D0FFBF-891C-4372-BAF0-89913A26E6C1}"/>
    <cellStyle name="Currency 3 3 3 2 3 3" xfId="20453" xr:uid="{C75BF048-E0AD-46BB-8C96-0B1DF54952BB}"/>
    <cellStyle name="Currency 3 3 3 2 3 3 2" xfId="51277" xr:uid="{984AAECB-40FD-4504-9620-F2FAA13246B6}"/>
    <cellStyle name="Currency 3 3 3 2 3 4" xfId="35867" xr:uid="{DE013343-07C6-4E28-9CFA-FDA3EC7C3CD6}"/>
    <cellStyle name="Currency 3 3 3 2 4" xfId="9048" xr:uid="{20148BA2-8FB3-4018-BF23-E9C8AA85C1E2}"/>
    <cellStyle name="Currency 3 3 3 2 4 2" xfId="24459" xr:uid="{6A8E8DA2-E221-4068-80C3-6270777A72C1}"/>
    <cellStyle name="Currency 3 3 3 2 4 2 2" xfId="55283" xr:uid="{BA904903-F824-4D50-9DD4-8A69F792F333}"/>
    <cellStyle name="Currency 3 3 3 2 4 3" xfId="39873" xr:uid="{7B2546F7-6AAA-4702-97FE-B19335F80F4A}"/>
    <cellStyle name="Currency 3 3 3 2 5" xfId="16650" xr:uid="{4EF8310F-9911-491D-BBF0-560D4044A5B3}"/>
    <cellStyle name="Currency 3 3 3 2 5 2" xfId="47474" xr:uid="{388114F3-E5E6-47D7-B736-9C66902AB29C}"/>
    <cellStyle name="Currency 3 3 3 2 6" xfId="32064" xr:uid="{DEA78E7F-4B81-4257-B17E-205370F34DB0}"/>
    <cellStyle name="Currency 3 3 3 3" xfId="1870" xr:uid="{D874A4AA-FBE3-4DB6-AAD2-384CE33467D0}"/>
    <cellStyle name="Currency 3 3 3 3 2" xfId="3769" xr:uid="{76FA84A1-14E3-471C-9CC8-093345C3442E}"/>
    <cellStyle name="Currency 3 3 3 3 2 2" xfId="7572" xr:uid="{231E6C9F-1481-4F6C-B5F8-3BA86AAC068D}"/>
    <cellStyle name="Currency 3 3 3 3 2 2 2" xfId="15383" xr:uid="{D0CBD2DA-9A7A-47D2-B88C-82A89A2928D6}"/>
    <cellStyle name="Currency 3 3 3 3 2 2 2 2" xfId="30794" xr:uid="{AD591BC0-6BFA-45F0-A875-BAF92D9F720D}"/>
    <cellStyle name="Currency 3 3 3 3 2 2 2 2 2" xfId="61618" xr:uid="{43F3026A-BE99-44D2-B0C4-A968F25EA2AD}"/>
    <cellStyle name="Currency 3 3 3 3 2 2 2 3" xfId="46208" xr:uid="{3DB1DBB8-74B6-4D83-9EC3-679B62C96D74}"/>
    <cellStyle name="Currency 3 3 3 3 2 2 3" xfId="22985" xr:uid="{B09223EB-E4C9-4794-A392-594A78D295C0}"/>
    <cellStyle name="Currency 3 3 3 3 2 2 3 2" xfId="53809" xr:uid="{7ECAC798-59A0-4794-B662-74922C16632A}"/>
    <cellStyle name="Currency 3 3 3 3 2 2 4" xfId="38399" xr:uid="{D0853D0A-B058-4708-BC7C-60254894B0C5}"/>
    <cellStyle name="Currency 3 3 3 3 2 3" xfId="11580" xr:uid="{00834EE4-2B40-47CF-8D4E-61605C78E8C9}"/>
    <cellStyle name="Currency 3 3 3 3 2 3 2" xfId="26991" xr:uid="{215BA6E3-E7F9-4D8D-AB29-11F6CCD78057}"/>
    <cellStyle name="Currency 3 3 3 3 2 3 2 2" xfId="57815" xr:uid="{FEBF39E2-AF38-4378-8E65-DA564AB9AD15}"/>
    <cellStyle name="Currency 3 3 3 3 2 3 3" xfId="42405" xr:uid="{11D19D3A-DD6C-4F47-B7B1-1D02E7A2053D}"/>
    <cellStyle name="Currency 3 3 3 3 2 4" xfId="19182" xr:uid="{85932429-D1BB-4D36-8A35-04595F3B17F7}"/>
    <cellStyle name="Currency 3 3 3 3 2 4 2" xfId="50006" xr:uid="{8FA1BA77-3A5B-4D9D-B9D4-F9ADEC8AD048}"/>
    <cellStyle name="Currency 3 3 3 3 2 5" xfId="34596" xr:uid="{5210CDFE-459D-494B-919A-7CE5CE9EFC6C}"/>
    <cellStyle name="Currency 3 3 3 3 3" xfId="5673" xr:uid="{35EA1E12-5A51-4DFF-B9B6-CBD7B979FCA1}"/>
    <cellStyle name="Currency 3 3 3 3 3 2" xfId="13484" xr:uid="{8DF33A75-DD2B-4E2B-8160-6E74C80035BB}"/>
    <cellStyle name="Currency 3 3 3 3 3 2 2" xfId="28895" xr:uid="{3E21D7A3-4AA3-4663-86B7-392E2CA87403}"/>
    <cellStyle name="Currency 3 3 3 3 3 2 2 2" xfId="59719" xr:uid="{14221F53-E00F-4814-86E7-9E5FF8DE63FE}"/>
    <cellStyle name="Currency 3 3 3 3 3 2 3" xfId="44309" xr:uid="{327E73B1-B573-47B7-8B87-7C68F6C928C0}"/>
    <cellStyle name="Currency 3 3 3 3 3 3" xfId="21086" xr:uid="{87159230-ED34-4C69-A055-A2B4527B374F}"/>
    <cellStyle name="Currency 3 3 3 3 3 3 2" xfId="51910" xr:uid="{BC256354-54DB-4077-9172-6AA401715794}"/>
    <cellStyle name="Currency 3 3 3 3 3 4" xfId="36500" xr:uid="{20EF856B-8334-4C40-8616-C786E19DF230}"/>
    <cellStyle name="Currency 3 3 3 3 4" xfId="9681" xr:uid="{5AC06CFD-5B3E-4AE4-BAC2-3222482F17C1}"/>
    <cellStyle name="Currency 3 3 3 3 4 2" xfId="25092" xr:uid="{9CA0A4EE-9B85-488E-AC4E-CF742624DF85}"/>
    <cellStyle name="Currency 3 3 3 3 4 2 2" xfId="55916" xr:uid="{0E05A04F-A2B5-4393-8993-25C592B09953}"/>
    <cellStyle name="Currency 3 3 3 3 4 3" xfId="40506" xr:uid="{8C0B1640-1DF6-4EB4-8CC3-4ED50C5F279F}"/>
    <cellStyle name="Currency 3 3 3 3 5" xfId="17283" xr:uid="{A8118DB7-2119-4D84-904B-6B0555E6C0F1}"/>
    <cellStyle name="Currency 3 3 3 3 5 2" xfId="48107" xr:uid="{EC632945-2C15-49FC-B76A-37C4DF0C5733}"/>
    <cellStyle name="Currency 3 3 3 3 6" xfId="32697" xr:uid="{59F3F552-F8C3-47C3-8428-9FDB1592D3E0}"/>
    <cellStyle name="Currency 3 3 3 4" xfId="2503" xr:uid="{AFF19DDE-BF71-47AD-941E-36CE39627501}"/>
    <cellStyle name="Currency 3 3 3 4 2" xfId="6306" xr:uid="{9E56B313-91AA-47BB-A33D-118A8FF6E915}"/>
    <cellStyle name="Currency 3 3 3 4 2 2" xfId="14117" xr:uid="{EFD78D4E-77B6-411C-A9CC-D1B736FA6910}"/>
    <cellStyle name="Currency 3 3 3 4 2 2 2" xfId="29528" xr:uid="{D9F34B48-CBE0-40E5-98C0-E22DD130009A}"/>
    <cellStyle name="Currency 3 3 3 4 2 2 2 2" xfId="60352" xr:uid="{EF6FC553-8400-4949-A1BD-D12C92B71217}"/>
    <cellStyle name="Currency 3 3 3 4 2 2 3" xfId="44942" xr:uid="{CD4F9F37-6B97-4838-8058-688BA82A1045}"/>
    <cellStyle name="Currency 3 3 3 4 2 3" xfId="21719" xr:uid="{9B863A60-3E44-4E9A-8F93-7DA1DABA7948}"/>
    <cellStyle name="Currency 3 3 3 4 2 3 2" xfId="52543" xr:uid="{89FB04CA-4780-4374-8A72-A419FFF8C101}"/>
    <cellStyle name="Currency 3 3 3 4 2 4" xfId="37133" xr:uid="{7DBA51AD-7044-4AF2-9813-DC2F99AB0FB8}"/>
    <cellStyle name="Currency 3 3 3 4 3" xfId="10314" xr:uid="{651B0C2A-A22C-49B0-8C21-DBC1D3BA9A18}"/>
    <cellStyle name="Currency 3 3 3 4 3 2" xfId="25725" xr:uid="{03BAE193-394C-4764-98C6-CFD964A48D6E}"/>
    <cellStyle name="Currency 3 3 3 4 3 2 2" xfId="56549" xr:uid="{D9B3D2AE-0B0E-4B83-97EF-747E9BC8BF22}"/>
    <cellStyle name="Currency 3 3 3 4 3 3" xfId="41139" xr:uid="{CD61B36C-0E12-4D3C-BF33-3C4AEFE2E986}"/>
    <cellStyle name="Currency 3 3 3 4 4" xfId="17916" xr:uid="{5B4FE916-FEF6-44BC-BE52-2EFA3B664D28}"/>
    <cellStyle name="Currency 3 3 3 4 4 2" xfId="48740" xr:uid="{95EF642F-AB09-4D96-B2AA-ADC6F4AE6AD9}"/>
    <cellStyle name="Currency 3 3 3 4 5" xfId="33330" xr:uid="{3C15B787-1B41-4177-BC35-6B03F2CB1BC0}"/>
    <cellStyle name="Currency 3 3 3 5" xfId="4407" xr:uid="{E8FB357F-D81A-4B56-8C09-B009454464E6}"/>
    <cellStyle name="Currency 3 3 3 5 2" xfId="12218" xr:uid="{7439FDCD-1231-446B-B61A-F7825349619C}"/>
    <cellStyle name="Currency 3 3 3 5 2 2" xfId="27629" xr:uid="{33CCEB6E-0780-40E7-88D3-52A1A76F4874}"/>
    <cellStyle name="Currency 3 3 3 5 2 2 2" xfId="58453" xr:uid="{EC7A7595-ADF2-4AC5-B8C0-94AD0A892060}"/>
    <cellStyle name="Currency 3 3 3 5 2 3" xfId="43043" xr:uid="{E889BED9-C155-4BA6-84E3-8BF5FBFB043A}"/>
    <cellStyle name="Currency 3 3 3 5 3" xfId="19820" xr:uid="{E9555770-A460-426C-9AA2-84DE18385DF2}"/>
    <cellStyle name="Currency 3 3 3 5 3 2" xfId="50644" xr:uid="{9C217DB3-18E2-481A-A7CE-60FCD88DCBEE}"/>
    <cellStyle name="Currency 3 3 3 5 4" xfId="35234" xr:uid="{D3ECF41A-0BC0-4E00-B032-96E5B96B322D}"/>
    <cellStyle name="Currency 3 3 3 6" xfId="8415" xr:uid="{8997307A-91F7-4C66-AE40-E1DA3BDD1CE7}"/>
    <cellStyle name="Currency 3 3 3 6 2" xfId="23826" xr:uid="{863B6460-E5A9-42BA-9DC7-541520B6F08B}"/>
    <cellStyle name="Currency 3 3 3 6 2 2" xfId="54650" xr:uid="{74003F55-C925-435B-B116-137BF264150C}"/>
    <cellStyle name="Currency 3 3 3 6 3" xfId="39240" xr:uid="{E8F99DE5-1035-4576-AE91-820F65F53BBF}"/>
    <cellStyle name="Currency 3 3 3 7" xfId="16017" xr:uid="{E0545D2B-DC0B-4209-95B2-EA6488604811}"/>
    <cellStyle name="Currency 3 3 3 7 2" xfId="46841" xr:uid="{E62ABEC8-D5B2-4B76-81CB-8986F44225DC}"/>
    <cellStyle name="Currency 3 3 3 8" xfId="31431" xr:uid="{D8E94EFD-EABC-4F74-8C88-6C2A81A4849E}"/>
    <cellStyle name="Currency 3 3 4" xfId="395" xr:uid="{FFC10F01-E1CE-447E-8A1F-72DE190BD58F}"/>
    <cellStyle name="Currency 3 3 4 2" xfId="1028" xr:uid="{CD2A2C2A-805D-4C43-BB59-715047717E42}"/>
    <cellStyle name="Currency 3 3 4 2 2" xfId="2927" xr:uid="{C2C66EB0-8228-440D-ABD1-45B8854B5280}"/>
    <cellStyle name="Currency 3 3 4 2 2 2" xfId="6730" xr:uid="{1ACF8CF3-7036-4A33-B3EE-6B9FAADAC14A}"/>
    <cellStyle name="Currency 3 3 4 2 2 2 2" xfId="14541" xr:uid="{2856A9DD-9B0B-4518-A4E4-1F5AEABBBF12}"/>
    <cellStyle name="Currency 3 3 4 2 2 2 2 2" xfId="29952" xr:uid="{ECB83478-42D9-4171-A3FD-3FFB9194C021}"/>
    <cellStyle name="Currency 3 3 4 2 2 2 2 2 2" xfId="60776" xr:uid="{5F5743F8-6AE2-4B0A-A770-F9EA4566D870}"/>
    <cellStyle name="Currency 3 3 4 2 2 2 2 3" xfId="45366" xr:uid="{9EF1FA10-B751-4E27-8333-7212F800128B}"/>
    <cellStyle name="Currency 3 3 4 2 2 2 3" xfId="22143" xr:uid="{48608437-D4A8-42C7-B551-0F9FCB37082C}"/>
    <cellStyle name="Currency 3 3 4 2 2 2 3 2" xfId="52967" xr:uid="{284B1A14-9583-48D2-B4DD-3BD3C857F6C3}"/>
    <cellStyle name="Currency 3 3 4 2 2 2 4" xfId="37557" xr:uid="{207B99AD-934F-44E1-8C50-E51EF1369BE1}"/>
    <cellStyle name="Currency 3 3 4 2 2 3" xfId="10738" xr:uid="{FAB4A175-B0E2-4CB8-997B-6B13B72FEF3C}"/>
    <cellStyle name="Currency 3 3 4 2 2 3 2" xfId="26149" xr:uid="{108EEE60-7A26-4D60-84DB-3C97E48A0E5B}"/>
    <cellStyle name="Currency 3 3 4 2 2 3 2 2" xfId="56973" xr:uid="{90FB2F83-8C21-4490-A300-419385A88C5D}"/>
    <cellStyle name="Currency 3 3 4 2 2 3 3" xfId="41563" xr:uid="{6EB2AF0B-0692-4F87-A305-4B421B27E73E}"/>
    <cellStyle name="Currency 3 3 4 2 2 4" xfId="18340" xr:uid="{477FD0C2-9A56-4670-8922-4CD1C4797111}"/>
    <cellStyle name="Currency 3 3 4 2 2 4 2" xfId="49164" xr:uid="{859D85CF-E761-4E24-B0A2-913E77338E73}"/>
    <cellStyle name="Currency 3 3 4 2 2 5" xfId="33754" xr:uid="{2BC52FF0-271A-495B-B5C9-81F12E648C9D}"/>
    <cellStyle name="Currency 3 3 4 2 3" xfId="4831" xr:uid="{876838D1-6EE4-49DD-8AF3-84E29B4C913B}"/>
    <cellStyle name="Currency 3 3 4 2 3 2" xfId="12642" xr:uid="{9269B8E5-1CC7-481B-A019-A0102253E26F}"/>
    <cellStyle name="Currency 3 3 4 2 3 2 2" xfId="28053" xr:uid="{FAD4C0B1-52BC-4DBD-BDFC-15C33AB9D0F0}"/>
    <cellStyle name="Currency 3 3 4 2 3 2 2 2" xfId="58877" xr:uid="{0BD1FE67-3BB3-40D0-B478-D36C913F2991}"/>
    <cellStyle name="Currency 3 3 4 2 3 2 3" xfId="43467" xr:uid="{C425A7E8-655B-438C-A564-D75DE6D6A866}"/>
    <cellStyle name="Currency 3 3 4 2 3 3" xfId="20244" xr:uid="{88A6B2B9-D8B7-48F9-B12B-D2DC49FD71C8}"/>
    <cellStyle name="Currency 3 3 4 2 3 3 2" xfId="51068" xr:uid="{3E6245CE-8EE7-4B06-9E52-2F329EEE4495}"/>
    <cellStyle name="Currency 3 3 4 2 3 4" xfId="35658" xr:uid="{09112CBC-9DFB-4E18-B066-3421F7F84254}"/>
    <cellStyle name="Currency 3 3 4 2 4" xfId="8839" xr:uid="{13D55F68-52AF-4B4B-B1E5-448D409C7A67}"/>
    <cellStyle name="Currency 3 3 4 2 4 2" xfId="24250" xr:uid="{0BC8FC5A-DB5D-492D-968C-B6604175B4A7}"/>
    <cellStyle name="Currency 3 3 4 2 4 2 2" xfId="55074" xr:uid="{189DD000-BD17-4D50-A8F7-AC60F718F17B}"/>
    <cellStyle name="Currency 3 3 4 2 4 3" xfId="39664" xr:uid="{4FD3D2CD-F6FE-4E12-9C02-6AEE575B50FE}"/>
    <cellStyle name="Currency 3 3 4 2 5" xfId="16441" xr:uid="{093D868E-6AA4-421C-B25E-238C707CAD51}"/>
    <cellStyle name="Currency 3 3 4 2 5 2" xfId="47265" xr:uid="{308620E4-70C9-4B2E-B9DE-1FA631D7D22F}"/>
    <cellStyle name="Currency 3 3 4 2 6" xfId="31855" xr:uid="{AAAD3BA2-1B92-473F-824F-89E7D969120B}"/>
    <cellStyle name="Currency 3 3 4 3" xfId="1661" xr:uid="{1ACACE54-2B9C-4F96-B221-7F0742989BAD}"/>
    <cellStyle name="Currency 3 3 4 3 2" xfId="3560" xr:uid="{1E340659-32FC-4A6B-80D0-BE6FB4CA1B9A}"/>
    <cellStyle name="Currency 3 3 4 3 2 2" xfId="7363" xr:uid="{A2E8F347-03F4-48D2-AA41-6DDA002F527C}"/>
    <cellStyle name="Currency 3 3 4 3 2 2 2" xfId="15174" xr:uid="{3B7C8C2F-A270-467A-8E0D-829C40EEA549}"/>
    <cellStyle name="Currency 3 3 4 3 2 2 2 2" xfId="30585" xr:uid="{526DABCA-1042-4139-98D2-3E881C775DB3}"/>
    <cellStyle name="Currency 3 3 4 3 2 2 2 2 2" xfId="61409" xr:uid="{CD050FE2-31E3-427B-A11B-D3DDBF76C927}"/>
    <cellStyle name="Currency 3 3 4 3 2 2 2 3" xfId="45999" xr:uid="{55E56DC2-85EE-4DEC-8EBD-2606038C5F11}"/>
    <cellStyle name="Currency 3 3 4 3 2 2 3" xfId="22776" xr:uid="{5497CEAB-BB2C-4C03-99FB-94D571B242CA}"/>
    <cellStyle name="Currency 3 3 4 3 2 2 3 2" xfId="53600" xr:uid="{3E22AA93-1E07-4D25-8EBA-A195DF8145B7}"/>
    <cellStyle name="Currency 3 3 4 3 2 2 4" xfId="38190" xr:uid="{47380E21-681C-4D6B-9DE0-CCF5B06EB402}"/>
    <cellStyle name="Currency 3 3 4 3 2 3" xfId="11371" xr:uid="{412B55B0-98B8-488F-997A-8C0E662442D2}"/>
    <cellStyle name="Currency 3 3 4 3 2 3 2" xfId="26782" xr:uid="{57417D37-B11E-4001-A492-6338D988BBF4}"/>
    <cellStyle name="Currency 3 3 4 3 2 3 2 2" xfId="57606" xr:uid="{C1DEBFD6-9F41-4ABB-8D4A-7535F63C68CC}"/>
    <cellStyle name="Currency 3 3 4 3 2 3 3" xfId="42196" xr:uid="{7EF51529-2857-4599-80AD-B820902C41B3}"/>
    <cellStyle name="Currency 3 3 4 3 2 4" xfId="18973" xr:uid="{CFB5FAC0-CFE5-40BE-9273-06A210839029}"/>
    <cellStyle name="Currency 3 3 4 3 2 4 2" xfId="49797" xr:uid="{4A7F0BFF-A1E3-48F2-A3AC-BACE79FBFDC8}"/>
    <cellStyle name="Currency 3 3 4 3 2 5" xfId="34387" xr:uid="{BB3BF6B6-06C8-409A-A7A9-5CFA72F2FF33}"/>
    <cellStyle name="Currency 3 3 4 3 3" xfId="5464" xr:uid="{226D5A3E-4911-445B-940E-8C0A25276528}"/>
    <cellStyle name="Currency 3 3 4 3 3 2" xfId="13275" xr:uid="{390FB7B5-AC8F-48B8-BFF0-B45037D228FE}"/>
    <cellStyle name="Currency 3 3 4 3 3 2 2" xfId="28686" xr:uid="{3739A482-B306-409E-AABE-01AF81AE0EA5}"/>
    <cellStyle name="Currency 3 3 4 3 3 2 2 2" xfId="59510" xr:uid="{C3EF4348-C9C0-45A4-B27E-81EE10F42B14}"/>
    <cellStyle name="Currency 3 3 4 3 3 2 3" xfId="44100" xr:uid="{9F5052F2-5ACE-49B0-846C-765A335DA8FD}"/>
    <cellStyle name="Currency 3 3 4 3 3 3" xfId="20877" xr:uid="{45027C9B-9F03-4CD3-AEAB-AC8574E497CC}"/>
    <cellStyle name="Currency 3 3 4 3 3 3 2" xfId="51701" xr:uid="{64C6E5AF-8090-4BBB-9FFD-618627DE381F}"/>
    <cellStyle name="Currency 3 3 4 3 3 4" xfId="36291" xr:uid="{2155E24D-257F-4C11-8E09-E1B967079D7F}"/>
    <cellStyle name="Currency 3 3 4 3 4" xfId="9472" xr:uid="{DF01D899-C0A7-429C-AB34-4D539962A1EE}"/>
    <cellStyle name="Currency 3 3 4 3 4 2" xfId="24883" xr:uid="{7CD790AB-B26D-424E-851A-FC8D66949B8A}"/>
    <cellStyle name="Currency 3 3 4 3 4 2 2" xfId="55707" xr:uid="{1A4FF10A-E0C7-4EA7-A7A4-1CB35FCFCDCF}"/>
    <cellStyle name="Currency 3 3 4 3 4 3" xfId="40297" xr:uid="{4CD65C13-3239-4C3F-B3C9-D544144EA733}"/>
    <cellStyle name="Currency 3 3 4 3 5" xfId="17074" xr:uid="{908460C4-D1BB-47D4-B83A-C38F1E1CE832}"/>
    <cellStyle name="Currency 3 3 4 3 5 2" xfId="47898" xr:uid="{A56152F2-7BE5-42CF-B956-22DD0D2776E2}"/>
    <cellStyle name="Currency 3 3 4 3 6" xfId="32488" xr:uid="{391BE6F9-C92D-4E0A-BDC7-211FC6572B7D}"/>
    <cellStyle name="Currency 3 3 4 4" xfId="2294" xr:uid="{330527BC-3799-42A8-8906-0BCBA6394826}"/>
    <cellStyle name="Currency 3 3 4 4 2" xfId="6097" xr:uid="{C443FA3A-A4BD-41F5-9A2C-57D9351B8FE2}"/>
    <cellStyle name="Currency 3 3 4 4 2 2" xfId="13908" xr:uid="{3DD750C0-285D-472F-8640-A2C0E7D9D510}"/>
    <cellStyle name="Currency 3 3 4 4 2 2 2" xfId="29319" xr:uid="{64521036-E1FC-4997-B727-62B6CE4CF192}"/>
    <cellStyle name="Currency 3 3 4 4 2 2 2 2" xfId="60143" xr:uid="{08DCB0D7-CB57-41C9-A289-2CA2F2772C3F}"/>
    <cellStyle name="Currency 3 3 4 4 2 2 3" xfId="44733" xr:uid="{4F850757-0214-49F2-809C-D478521D798E}"/>
    <cellStyle name="Currency 3 3 4 4 2 3" xfId="21510" xr:uid="{5DA9BD70-E73C-49F4-889F-DADDC733361E}"/>
    <cellStyle name="Currency 3 3 4 4 2 3 2" xfId="52334" xr:uid="{76949B69-B2B3-4F25-A6FD-31BB29001906}"/>
    <cellStyle name="Currency 3 3 4 4 2 4" xfId="36924" xr:uid="{6A33BCE9-21B3-402C-BD58-4452605F495C}"/>
    <cellStyle name="Currency 3 3 4 4 3" xfId="10105" xr:uid="{AFCB4AA8-B2E8-482B-8A26-FFEE6B0AC28F}"/>
    <cellStyle name="Currency 3 3 4 4 3 2" xfId="25516" xr:uid="{292254EF-6D50-4644-B777-EB8D2F3A116A}"/>
    <cellStyle name="Currency 3 3 4 4 3 2 2" xfId="56340" xr:uid="{68285A45-5122-43A5-8788-A3AB08B38AF5}"/>
    <cellStyle name="Currency 3 3 4 4 3 3" xfId="40930" xr:uid="{F4EE702C-4F62-4AFE-9ED9-56AC61326D20}"/>
    <cellStyle name="Currency 3 3 4 4 4" xfId="17707" xr:uid="{BFCE7890-CF4D-4484-9A87-F413FDA1487C}"/>
    <cellStyle name="Currency 3 3 4 4 4 2" xfId="48531" xr:uid="{1ED12421-FC43-4F52-9AF9-59E3719F8DCB}"/>
    <cellStyle name="Currency 3 3 4 4 5" xfId="33121" xr:uid="{2BD08133-E856-4757-827E-360DC51490CD}"/>
    <cellStyle name="Currency 3 3 4 5" xfId="4198" xr:uid="{05AA61DC-DE20-48F3-802B-568698FC6EB8}"/>
    <cellStyle name="Currency 3 3 4 5 2" xfId="12009" xr:uid="{8E82A8F2-6765-4289-A746-54F014351A97}"/>
    <cellStyle name="Currency 3 3 4 5 2 2" xfId="27420" xr:uid="{ED12816A-ED3F-4577-BCD7-30E955B34694}"/>
    <cellStyle name="Currency 3 3 4 5 2 2 2" xfId="58244" xr:uid="{1CC66A8A-FD46-470F-94D8-7B5BDEE7E779}"/>
    <cellStyle name="Currency 3 3 4 5 2 3" xfId="42834" xr:uid="{F7822507-678C-4812-A913-A3FA1E116392}"/>
    <cellStyle name="Currency 3 3 4 5 3" xfId="19611" xr:uid="{B69F2A41-7AF5-4692-B57F-B66BC660D508}"/>
    <cellStyle name="Currency 3 3 4 5 3 2" xfId="50435" xr:uid="{84573263-0EDC-4784-BD8C-3E3696165A7A}"/>
    <cellStyle name="Currency 3 3 4 5 4" xfId="35025" xr:uid="{FA8A15BB-A799-4DAC-BED7-60C095617F1C}"/>
    <cellStyle name="Currency 3 3 4 6" xfId="8206" xr:uid="{A2F4DB45-30D2-4E9A-9523-FA030C92B08D}"/>
    <cellStyle name="Currency 3 3 4 6 2" xfId="23617" xr:uid="{CF8B5638-D7E3-4EF7-9927-892141A1AA42}"/>
    <cellStyle name="Currency 3 3 4 6 2 2" xfId="54441" xr:uid="{99704B4A-8F85-4406-B564-91FAE33FBE11}"/>
    <cellStyle name="Currency 3 3 4 6 3" xfId="39031" xr:uid="{159C3826-4922-44E9-9500-78E4BB42DC72}"/>
    <cellStyle name="Currency 3 3 4 7" xfId="15808" xr:uid="{B48BDA63-362F-4A74-8FEE-8CFAECF4CD17}"/>
    <cellStyle name="Currency 3 3 4 7 2" xfId="46632" xr:uid="{6E5084F1-7421-4960-97E1-679373661863}"/>
    <cellStyle name="Currency 3 3 4 8" xfId="31222" xr:uid="{40A5997F-C426-4B13-9519-B565C8FEE04D}"/>
    <cellStyle name="Currency 3 3 5" xfId="815" xr:uid="{7C28B35E-DD86-4FC4-8DEF-F7403D073503}"/>
    <cellStyle name="Currency 3 3 5 2" xfId="2714" xr:uid="{F712FE4D-1CCE-4519-87AF-7F131C30147F}"/>
    <cellStyle name="Currency 3 3 5 2 2" xfId="6517" xr:uid="{1ABC1B1A-7C5E-4186-B625-3E4CFC1B0FBF}"/>
    <cellStyle name="Currency 3 3 5 2 2 2" xfId="14328" xr:uid="{CDFC3BA5-83DB-45EA-9FD3-1A747FCB08DE}"/>
    <cellStyle name="Currency 3 3 5 2 2 2 2" xfId="29739" xr:uid="{389BBAC7-8D23-4A8A-926C-216F56DBA088}"/>
    <cellStyle name="Currency 3 3 5 2 2 2 2 2" xfId="60563" xr:uid="{D36D6EA4-BA59-46A8-B9F2-C711F8711CF1}"/>
    <cellStyle name="Currency 3 3 5 2 2 2 3" xfId="45153" xr:uid="{D5FE09EE-9D31-4669-95BE-BFDC3F51FD61}"/>
    <cellStyle name="Currency 3 3 5 2 2 3" xfId="21930" xr:uid="{47FD9ECA-3E0E-47BE-95EE-0FACD51613FB}"/>
    <cellStyle name="Currency 3 3 5 2 2 3 2" xfId="52754" xr:uid="{B6426027-C67F-4E3D-980C-2547F72F371B}"/>
    <cellStyle name="Currency 3 3 5 2 2 4" xfId="37344" xr:uid="{77948B3D-D2E3-4B42-BFD2-4862E2B34D6B}"/>
    <cellStyle name="Currency 3 3 5 2 3" xfId="10525" xr:uid="{92B0EEB1-7D2B-4BEF-B3A1-B85FB0639F33}"/>
    <cellStyle name="Currency 3 3 5 2 3 2" xfId="25936" xr:uid="{4AC9022A-FA96-40F5-B506-601299AC6A36}"/>
    <cellStyle name="Currency 3 3 5 2 3 2 2" xfId="56760" xr:uid="{999B546F-A016-4B58-8E14-49142D5152D6}"/>
    <cellStyle name="Currency 3 3 5 2 3 3" xfId="41350" xr:uid="{A0E32DBD-79EA-4CDE-AEE2-929D8DA8FEE5}"/>
    <cellStyle name="Currency 3 3 5 2 4" xfId="18127" xr:uid="{B164D0E9-2C69-456A-983C-D8D582980871}"/>
    <cellStyle name="Currency 3 3 5 2 4 2" xfId="48951" xr:uid="{53580B6B-508D-437D-9505-126D2CE9FC27}"/>
    <cellStyle name="Currency 3 3 5 2 5" xfId="33541" xr:uid="{C00E1EE6-1110-4253-9133-C7A28ED990A4}"/>
    <cellStyle name="Currency 3 3 5 3" xfId="4618" xr:uid="{1CB9EF87-03CF-49F2-BE91-6B0C1C02A883}"/>
    <cellStyle name="Currency 3 3 5 3 2" xfId="12429" xr:uid="{2FEA0184-88A9-4F67-9CF5-32FC62AACD54}"/>
    <cellStyle name="Currency 3 3 5 3 2 2" xfId="27840" xr:uid="{CAC56D44-B81F-42AE-9907-F73E73AC9E3F}"/>
    <cellStyle name="Currency 3 3 5 3 2 2 2" xfId="58664" xr:uid="{0CED87AE-056C-4251-85F6-EB868BF236C9}"/>
    <cellStyle name="Currency 3 3 5 3 2 3" xfId="43254" xr:uid="{5955D011-D6B3-455B-A9DF-3FAAAD38D64D}"/>
    <cellStyle name="Currency 3 3 5 3 3" xfId="20031" xr:uid="{FCE59C56-8084-4F30-B363-DBDD91EDDA91}"/>
    <cellStyle name="Currency 3 3 5 3 3 2" xfId="50855" xr:uid="{40E0906C-F24A-4D5A-991D-FABECF923FA9}"/>
    <cellStyle name="Currency 3 3 5 3 4" xfId="35445" xr:uid="{194BB620-9745-418B-A6BD-9AD3E8E2586C}"/>
    <cellStyle name="Currency 3 3 5 4" xfId="8626" xr:uid="{D86CE1F8-ACA3-4903-BA0D-A58BA217E76E}"/>
    <cellStyle name="Currency 3 3 5 4 2" xfId="24037" xr:uid="{2130693D-C0BB-43A2-A9A5-0FEC9BB28C5B}"/>
    <cellStyle name="Currency 3 3 5 4 2 2" xfId="54861" xr:uid="{116B9CFF-2EB8-4EB7-861D-09BCD7183380}"/>
    <cellStyle name="Currency 3 3 5 4 3" xfId="39451" xr:uid="{BC94B3AF-A290-4DF1-B664-5B11EC12601C}"/>
    <cellStyle name="Currency 3 3 5 5" xfId="16228" xr:uid="{52887ABE-EC03-49D1-BF11-D424C07F5544}"/>
    <cellStyle name="Currency 3 3 5 5 2" xfId="47052" xr:uid="{77D3FBE0-13DC-45E9-9C19-826D51C34B48}"/>
    <cellStyle name="Currency 3 3 5 6" xfId="31642" xr:uid="{170D5343-F42F-4771-AA55-65124B29FB8A}"/>
    <cellStyle name="Currency 3 3 6" xfId="1448" xr:uid="{0A0B4936-A9E3-4C60-BD3B-41716879C7A8}"/>
    <cellStyle name="Currency 3 3 6 2" xfId="3347" xr:uid="{BC1126B6-7BA1-478A-A327-C6C677B0514B}"/>
    <cellStyle name="Currency 3 3 6 2 2" xfId="7150" xr:uid="{A98235C4-67F8-4636-B366-6EF6DE6A9BE7}"/>
    <cellStyle name="Currency 3 3 6 2 2 2" xfId="14961" xr:uid="{D5BD734D-2C85-41CB-B6E0-97056597E50B}"/>
    <cellStyle name="Currency 3 3 6 2 2 2 2" xfId="30372" xr:uid="{1096A4E4-22B0-4625-B5AE-96C3992B288B}"/>
    <cellStyle name="Currency 3 3 6 2 2 2 2 2" xfId="61196" xr:uid="{59B03B7E-4F94-4AE6-A7D3-25F0582CB41B}"/>
    <cellStyle name="Currency 3 3 6 2 2 2 3" xfId="45786" xr:uid="{540ACA44-43EF-4AE5-94A2-A96C45DD86ED}"/>
    <cellStyle name="Currency 3 3 6 2 2 3" xfId="22563" xr:uid="{7F1DCFCD-1022-4E03-BFB7-09045343ACB4}"/>
    <cellStyle name="Currency 3 3 6 2 2 3 2" xfId="53387" xr:uid="{CB0EF06F-3BBA-4A2F-B63F-56147775FD6D}"/>
    <cellStyle name="Currency 3 3 6 2 2 4" xfId="37977" xr:uid="{6AC9F4A2-BD39-494B-A4CC-B9AE7C873E0B}"/>
    <cellStyle name="Currency 3 3 6 2 3" xfId="11158" xr:uid="{D93133E4-1C61-4221-A199-E1263E450516}"/>
    <cellStyle name="Currency 3 3 6 2 3 2" xfId="26569" xr:uid="{9A634881-4B4B-4059-AF49-AA69F765A1BB}"/>
    <cellStyle name="Currency 3 3 6 2 3 2 2" xfId="57393" xr:uid="{385756AD-D37A-45B6-BDB9-3C85F5E66CAA}"/>
    <cellStyle name="Currency 3 3 6 2 3 3" xfId="41983" xr:uid="{92D9E65C-6395-4522-B5DA-D67084E46CD9}"/>
    <cellStyle name="Currency 3 3 6 2 4" xfId="18760" xr:uid="{DE0EFCAF-B655-44F5-8805-574592812709}"/>
    <cellStyle name="Currency 3 3 6 2 4 2" xfId="49584" xr:uid="{827B4B72-DDC1-4F48-93DE-6CDC81C2F02F}"/>
    <cellStyle name="Currency 3 3 6 2 5" xfId="34174" xr:uid="{36C60999-B7FC-4D49-ADAC-F04DDE92FD9E}"/>
    <cellStyle name="Currency 3 3 6 3" xfId="5251" xr:uid="{36183730-82B3-48EF-915F-A4CBBE4F059C}"/>
    <cellStyle name="Currency 3 3 6 3 2" xfId="13062" xr:uid="{FB7E1A7C-BC32-4347-A068-C765CA924456}"/>
    <cellStyle name="Currency 3 3 6 3 2 2" xfId="28473" xr:uid="{FD65D1B8-A694-4581-8CD0-A13AB1CF7593}"/>
    <cellStyle name="Currency 3 3 6 3 2 2 2" xfId="59297" xr:uid="{63F08D2B-C32E-4F01-BBE1-E45DB7E16C80}"/>
    <cellStyle name="Currency 3 3 6 3 2 3" xfId="43887" xr:uid="{ECFC198C-117A-4B34-8AE8-E451A33CE6FF}"/>
    <cellStyle name="Currency 3 3 6 3 3" xfId="20664" xr:uid="{AD69A4DB-4EB6-40D5-B8FA-F51A2C33DCE6}"/>
    <cellStyle name="Currency 3 3 6 3 3 2" xfId="51488" xr:uid="{9601DEFF-11BC-43EB-A1E7-BAAACDCC1BF8}"/>
    <cellStyle name="Currency 3 3 6 3 4" xfId="36078" xr:uid="{DCA9DA32-8A30-42A3-AD02-460707026F8C}"/>
    <cellStyle name="Currency 3 3 6 4" xfId="9259" xr:uid="{305F3D96-FF8E-4A38-AF09-48334F584DA6}"/>
    <cellStyle name="Currency 3 3 6 4 2" xfId="24670" xr:uid="{22C9A35D-A679-4B5A-B565-9D2EFDAF8025}"/>
    <cellStyle name="Currency 3 3 6 4 2 2" xfId="55494" xr:uid="{F605B5D3-86C5-49AB-9666-2FC1E441EEB6}"/>
    <cellStyle name="Currency 3 3 6 4 3" xfId="40084" xr:uid="{EE3105F9-7153-45F4-A634-AA6E7CEA4E0E}"/>
    <cellStyle name="Currency 3 3 6 5" xfId="16861" xr:uid="{97BE2B84-3D57-4B4E-9E26-BDA6190FFB35}"/>
    <cellStyle name="Currency 3 3 6 5 2" xfId="47685" xr:uid="{19262919-4CE9-44D2-8B68-05023C64FDC6}"/>
    <cellStyle name="Currency 3 3 6 6" xfId="32275" xr:uid="{68392F15-B682-47C4-AC51-71EA48E01680}"/>
    <cellStyle name="Currency 3 3 7" xfId="2081" xr:uid="{BC88F9AE-E3FD-4A75-873E-00F9666F4FB9}"/>
    <cellStyle name="Currency 3 3 7 2" xfId="5884" xr:uid="{CE388CA3-B14E-4111-A53F-EDA944E9BC40}"/>
    <cellStyle name="Currency 3 3 7 2 2" xfId="13695" xr:uid="{998B97DB-0B4A-47EB-AFF2-88C208054078}"/>
    <cellStyle name="Currency 3 3 7 2 2 2" xfId="29106" xr:uid="{E14527B2-936B-402B-BBFB-FD60F93D7053}"/>
    <cellStyle name="Currency 3 3 7 2 2 2 2" xfId="59930" xr:uid="{7CFB2595-B799-4798-84A3-0E7F403DCDF1}"/>
    <cellStyle name="Currency 3 3 7 2 2 3" xfId="44520" xr:uid="{1F7FC519-ACC2-499B-82E0-514B892DD79C}"/>
    <cellStyle name="Currency 3 3 7 2 3" xfId="21297" xr:uid="{2EF15AAE-3127-4457-993E-107A9F62FB7D}"/>
    <cellStyle name="Currency 3 3 7 2 3 2" xfId="52121" xr:uid="{ADF3E94D-3E9C-4285-A633-8AC6B1923AB9}"/>
    <cellStyle name="Currency 3 3 7 2 4" xfId="36711" xr:uid="{30A8695F-E74A-4B90-AFFA-FE6A5AED9143}"/>
    <cellStyle name="Currency 3 3 7 3" xfId="9892" xr:uid="{CF72AAC1-FE89-44A8-A013-FCF4C929AD9D}"/>
    <cellStyle name="Currency 3 3 7 3 2" xfId="25303" xr:uid="{D700BE9E-740B-4DF5-A165-99C95E48E4D2}"/>
    <cellStyle name="Currency 3 3 7 3 2 2" xfId="56127" xr:uid="{D8C93413-3657-461D-842F-6FA25F45CC14}"/>
    <cellStyle name="Currency 3 3 7 3 3" xfId="40717" xr:uid="{E28F399B-DE54-435A-8BD2-1152C2EF664D}"/>
    <cellStyle name="Currency 3 3 7 4" xfId="17494" xr:uid="{4F8F1E79-420F-4C6C-8B33-56E734FE2E5C}"/>
    <cellStyle name="Currency 3 3 7 4 2" xfId="48318" xr:uid="{108CA464-D660-437E-9843-9358AA5DEF91}"/>
    <cellStyle name="Currency 3 3 7 5" xfId="32908" xr:uid="{CDE50FEC-43C8-46CC-BE9C-109F0CFA9D92}"/>
    <cellStyle name="Currency 3 3 8" xfId="3985" xr:uid="{75549B6E-19E2-4B23-A8BA-BA65D05FA4B3}"/>
    <cellStyle name="Currency 3 3 8 2" xfId="11796" xr:uid="{6E145AD5-E5FC-4458-8132-6CDAA6C1698A}"/>
    <cellStyle name="Currency 3 3 8 2 2" xfId="27207" xr:uid="{564FA007-EE76-4D1D-95FE-E307D6475002}"/>
    <cellStyle name="Currency 3 3 8 2 2 2" xfId="58031" xr:uid="{9E3E7CCF-EF5C-4EF4-BAD2-A8985A2DEC4B}"/>
    <cellStyle name="Currency 3 3 8 2 3" xfId="42621" xr:uid="{FF777D39-7A89-4AC6-8C8E-88F650CDBDE5}"/>
    <cellStyle name="Currency 3 3 8 3" xfId="19398" xr:uid="{E85A2F31-7D94-43CB-85CD-9F68A5487FE2}"/>
    <cellStyle name="Currency 3 3 8 3 2" xfId="50222" xr:uid="{9DC3A7CF-2722-40E6-982F-117584F5DF0E}"/>
    <cellStyle name="Currency 3 3 8 4" xfId="34812" xr:uid="{30EB84DF-D430-4122-BDA5-28FF50727983}"/>
    <cellStyle name="Currency 3 3 9" xfId="7993" xr:uid="{D6857056-6AD5-41B2-931C-9ECE6056A849}"/>
    <cellStyle name="Currency 3 3 9 2" xfId="23404" xr:uid="{7BCC5843-66A7-4CB3-B15A-A7CCA84F6626}"/>
    <cellStyle name="Currency 3 3 9 2 2" xfId="54228" xr:uid="{199DF4E2-3AAC-4D90-9E44-47135C5828E1}"/>
    <cellStyle name="Currency 3 3 9 3" xfId="38818" xr:uid="{789541BE-2EDE-4EDF-838E-080756A76A16}"/>
    <cellStyle name="Currency 3 4" xfId="221" xr:uid="{728B8253-3E11-4BA3-B33A-46B9472C8DE2}"/>
    <cellStyle name="Currency 3 4 10" xfId="15635" xr:uid="{DFF8DC48-71CF-424A-BD9F-4DFD93DB677F}"/>
    <cellStyle name="Currency 3 4 10 2" xfId="46459" xr:uid="{888DBA68-E493-4B84-A233-D0874FCDCDA4}"/>
    <cellStyle name="Currency 3 4 11" xfId="31049" xr:uid="{87251EDD-DBB3-4A2E-801C-F3BB8726698A}"/>
    <cellStyle name="Currency 3 4 2" xfId="644" xr:uid="{4DAD6E34-5FB3-418F-A5A9-02659872276E}"/>
    <cellStyle name="Currency 3 4 2 2" xfId="1277" xr:uid="{00F31378-5A4B-497B-A3F4-46F835BB0D7B}"/>
    <cellStyle name="Currency 3 4 2 2 2" xfId="3176" xr:uid="{0C5C8E96-0C96-4214-A0A4-39E1CDB1A4BD}"/>
    <cellStyle name="Currency 3 4 2 2 2 2" xfId="6979" xr:uid="{F53CDF1E-EC49-4C60-97C7-F61BB1CD0C4A}"/>
    <cellStyle name="Currency 3 4 2 2 2 2 2" xfId="14790" xr:uid="{F319C2E6-5CD4-49E8-AADE-5756DA4C88EA}"/>
    <cellStyle name="Currency 3 4 2 2 2 2 2 2" xfId="30201" xr:uid="{17EDF7A2-41FD-4097-938C-3233E5CD1FA0}"/>
    <cellStyle name="Currency 3 4 2 2 2 2 2 2 2" xfId="61025" xr:uid="{D2A0B4B3-AC3E-4C14-8202-D360627F3ACC}"/>
    <cellStyle name="Currency 3 4 2 2 2 2 2 3" xfId="45615" xr:uid="{19372461-0460-4AB7-8CEA-0D9B896CD357}"/>
    <cellStyle name="Currency 3 4 2 2 2 2 3" xfId="22392" xr:uid="{3741843C-FDC8-4D5E-8368-420E600D1B0A}"/>
    <cellStyle name="Currency 3 4 2 2 2 2 3 2" xfId="53216" xr:uid="{DC685B89-D28B-4C45-B9E3-F55BF46465D5}"/>
    <cellStyle name="Currency 3 4 2 2 2 2 4" xfId="37806" xr:uid="{27C356BC-A5F2-4AD6-B296-3D40895DD8CB}"/>
    <cellStyle name="Currency 3 4 2 2 2 3" xfId="10987" xr:uid="{D0047623-67D1-490B-A329-707263542B48}"/>
    <cellStyle name="Currency 3 4 2 2 2 3 2" xfId="26398" xr:uid="{AA34D183-CC30-4E45-92F7-8DE8D35F8B35}"/>
    <cellStyle name="Currency 3 4 2 2 2 3 2 2" xfId="57222" xr:uid="{A9CA0907-29F3-4D45-8C2E-16019787B7CA}"/>
    <cellStyle name="Currency 3 4 2 2 2 3 3" xfId="41812" xr:uid="{6BC5CF04-343A-4AE5-9685-31B4B8E90C73}"/>
    <cellStyle name="Currency 3 4 2 2 2 4" xfId="18589" xr:uid="{F75A75AD-51FF-4ACB-9567-0B1EAF911547}"/>
    <cellStyle name="Currency 3 4 2 2 2 4 2" xfId="49413" xr:uid="{5782E694-06F0-4F85-9270-5FA5FE641C96}"/>
    <cellStyle name="Currency 3 4 2 2 2 5" xfId="34003" xr:uid="{8E5CCDE5-1399-4997-A758-840E2B612F6A}"/>
    <cellStyle name="Currency 3 4 2 2 3" xfId="5080" xr:uid="{54D6E81E-EB2F-455F-B21F-15A0A19B5102}"/>
    <cellStyle name="Currency 3 4 2 2 3 2" xfId="12891" xr:uid="{FE116974-D8F6-4ADB-A354-F9DC17E34B4F}"/>
    <cellStyle name="Currency 3 4 2 2 3 2 2" xfId="28302" xr:uid="{96B20CE6-F374-4EE8-96CF-D7358CFA2237}"/>
    <cellStyle name="Currency 3 4 2 2 3 2 2 2" xfId="59126" xr:uid="{EFCD7894-4FE8-44BA-B6E0-918FB993654C}"/>
    <cellStyle name="Currency 3 4 2 2 3 2 3" xfId="43716" xr:uid="{961E7FAA-CBA9-4E73-A36C-95FA1AFAB339}"/>
    <cellStyle name="Currency 3 4 2 2 3 3" xfId="20493" xr:uid="{6167E68C-F316-4D0E-84D4-DCCCF09DEFDD}"/>
    <cellStyle name="Currency 3 4 2 2 3 3 2" xfId="51317" xr:uid="{08B67BE9-99E5-456A-A5BA-568203F50434}"/>
    <cellStyle name="Currency 3 4 2 2 3 4" xfId="35907" xr:uid="{2DF3B54B-B058-4B4F-B1E6-5E63A9362B05}"/>
    <cellStyle name="Currency 3 4 2 2 4" xfId="9088" xr:uid="{DA768B6E-A2CC-4AFD-83F9-49F821A2311A}"/>
    <cellStyle name="Currency 3 4 2 2 4 2" xfId="24499" xr:uid="{5F9D2039-83E1-4E5A-85E2-D6009A40097A}"/>
    <cellStyle name="Currency 3 4 2 2 4 2 2" xfId="55323" xr:uid="{D351288E-AD4F-45AF-8D14-F61E2ECC87ED}"/>
    <cellStyle name="Currency 3 4 2 2 4 3" xfId="39913" xr:uid="{9B2C7835-109E-4720-9C4E-86866C7FE369}"/>
    <cellStyle name="Currency 3 4 2 2 5" xfId="16690" xr:uid="{8ECEEE74-4978-44C9-8FA8-09C5996954C6}"/>
    <cellStyle name="Currency 3 4 2 2 5 2" xfId="47514" xr:uid="{A28D3AD2-304E-4857-BDBA-2538DC2EF3E2}"/>
    <cellStyle name="Currency 3 4 2 2 6" xfId="32104" xr:uid="{AE347CC3-504F-43BB-9974-FFF1D232F5F0}"/>
    <cellStyle name="Currency 3 4 2 3" xfId="1910" xr:uid="{529AF29D-4A6D-42B0-91F3-E4524209D3CA}"/>
    <cellStyle name="Currency 3 4 2 3 2" xfId="3809" xr:uid="{AEAA516B-1FC6-4EFD-A8A0-CD7BC7E678B6}"/>
    <cellStyle name="Currency 3 4 2 3 2 2" xfId="7612" xr:uid="{B4266C2F-CD39-428F-B60E-8AC38952D130}"/>
    <cellStyle name="Currency 3 4 2 3 2 2 2" xfId="15423" xr:uid="{6A5E9A42-521D-4C30-B865-7196944F55B3}"/>
    <cellStyle name="Currency 3 4 2 3 2 2 2 2" xfId="30834" xr:uid="{525978FA-D36C-4FD5-A7D2-91AD39ACC410}"/>
    <cellStyle name="Currency 3 4 2 3 2 2 2 2 2" xfId="61658" xr:uid="{57C6C08D-F63D-4F37-9F59-F3C812E4FA1E}"/>
    <cellStyle name="Currency 3 4 2 3 2 2 2 3" xfId="46248" xr:uid="{6E61B256-777F-4B2B-BA94-D29FA45FEB9C}"/>
    <cellStyle name="Currency 3 4 2 3 2 2 3" xfId="23025" xr:uid="{D27907FE-A420-4939-A94E-18ECFF9857FA}"/>
    <cellStyle name="Currency 3 4 2 3 2 2 3 2" xfId="53849" xr:uid="{E200B418-C495-433A-9C36-95DA4EA36704}"/>
    <cellStyle name="Currency 3 4 2 3 2 2 4" xfId="38439" xr:uid="{FB35701D-6D4F-4961-B214-90877ED2A83F}"/>
    <cellStyle name="Currency 3 4 2 3 2 3" xfId="11620" xr:uid="{9B50D788-932A-479B-AB06-687B25824C22}"/>
    <cellStyle name="Currency 3 4 2 3 2 3 2" xfId="27031" xr:uid="{8DE3D1D5-6C9E-4C8B-8693-7AAABE5EA29C}"/>
    <cellStyle name="Currency 3 4 2 3 2 3 2 2" xfId="57855" xr:uid="{CFF53385-B576-4F29-8118-189C77DE91AB}"/>
    <cellStyle name="Currency 3 4 2 3 2 3 3" xfId="42445" xr:uid="{F92F44AC-3C68-48E9-91AC-38DE50F24E4D}"/>
    <cellStyle name="Currency 3 4 2 3 2 4" xfId="19222" xr:uid="{D0639B91-64B9-4BD7-B6A1-4DB8B0771FFC}"/>
    <cellStyle name="Currency 3 4 2 3 2 4 2" xfId="50046" xr:uid="{065AB9E8-7499-492F-B01D-12A406F61D73}"/>
    <cellStyle name="Currency 3 4 2 3 2 5" xfId="34636" xr:uid="{E3712A12-821F-4A1E-B445-930B685E2B05}"/>
    <cellStyle name="Currency 3 4 2 3 3" xfId="5713" xr:uid="{ABE3E7F3-A1CC-4861-96E3-66C1EF7A2DBC}"/>
    <cellStyle name="Currency 3 4 2 3 3 2" xfId="13524" xr:uid="{A48012C3-BA12-429D-9295-06A9E951B265}"/>
    <cellStyle name="Currency 3 4 2 3 3 2 2" xfId="28935" xr:uid="{0D613A78-3255-4CBE-A3F8-D661004AB37A}"/>
    <cellStyle name="Currency 3 4 2 3 3 2 2 2" xfId="59759" xr:uid="{F8827FBE-18C1-4E5C-A5DD-9B4A8765681C}"/>
    <cellStyle name="Currency 3 4 2 3 3 2 3" xfId="44349" xr:uid="{098D5EA1-A42D-4B5A-AAF6-8041D908C037}"/>
    <cellStyle name="Currency 3 4 2 3 3 3" xfId="21126" xr:uid="{0EF70F35-3981-48E2-B494-7D324FE87025}"/>
    <cellStyle name="Currency 3 4 2 3 3 3 2" xfId="51950" xr:uid="{0C300B3F-760C-4269-AE84-EC02E4B34E9E}"/>
    <cellStyle name="Currency 3 4 2 3 3 4" xfId="36540" xr:uid="{5861F9D8-425A-49B2-ACFD-6D7AA70C9B71}"/>
    <cellStyle name="Currency 3 4 2 3 4" xfId="9721" xr:uid="{944725A5-270F-4276-AE73-93D21CEA8981}"/>
    <cellStyle name="Currency 3 4 2 3 4 2" xfId="25132" xr:uid="{A7F5166E-EC3A-420A-BD4B-2153B2D60C74}"/>
    <cellStyle name="Currency 3 4 2 3 4 2 2" xfId="55956" xr:uid="{0126FA0E-1B4E-4109-A863-CBE8B0452217}"/>
    <cellStyle name="Currency 3 4 2 3 4 3" xfId="40546" xr:uid="{60449FEA-BA47-42C3-B45B-DF3EB60193D9}"/>
    <cellStyle name="Currency 3 4 2 3 5" xfId="17323" xr:uid="{A4BA3612-7EF8-408F-BD00-69A2CA61D854}"/>
    <cellStyle name="Currency 3 4 2 3 5 2" xfId="48147" xr:uid="{DD4E5E8A-DB27-4751-BAB8-9CD23F96FF7F}"/>
    <cellStyle name="Currency 3 4 2 3 6" xfId="32737" xr:uid="{423130C2-C675-441F-A988-79FDEB9915B7}"/>
    <cellStyle name="Currency 3 4 2 4" xfId="2543" xr:uid="{948E99DB-2503-4DCE-A968-0D1F2C965218}"/>
    <cellStyle name="Currency 3 4 2 4 2" xfId="6346" xr:uid="{CEBDB4BF-599B-4CC3-91B8-8F0DF5019BB6}"/>
    <cellStyle name="Currency 3 4 2 4 2 2" xfId="14157" xr:uid="{04559D59-300D-4BCF-9816-2655392DFD97}"/>
    <cellStyle name="Currency 3 4 2 4 2 2 2" xfId="29568" xr:uid="{E44A4641-5422-47ED-8B43-C9DD8162CA0A}"/>
    <cellStyle name="Currency 3 4 2 4 2 2 2 2" xfId="60392" xr:uid="{14620814-BA25-47DB-982F-996D74B599E4}"/>
    <cellStyle name="Currency 3 4 2 4 2 2 3" xfId="44982" xr:uid="{96335607-6B68-42CF-91B4-B106670F7ED4}"/>
    <cellStyle name="Currency 3 4 2 4 2 3" xfId="21759" xr:uid="{6087B277-D3A8-4213-869D-04C4082AD3B6}"/>
    <cellStyle name="Currency 3 4 2 4 2 3 2" xfId="52583" xr:uid="{23EDF183-E7EE-43A5-9B6B-AD0ADC6AA82D}"/>
    <cellStyle name="Currency 3 4 2 4 2 4" xfId="37173" xr:uid="{9DD99A9E-857A-4B19-A16F-02B25691CEBE}"/>
    <cellStyle name="Currency 3 4 2 4 3" xfId="10354" xr:uid="{0471238E-D935-4FAC-993E-52D6801691C3}"/>
    <cellStyle name="Currency 3 4 2 4 3 2" xfId="25765" xr:uid="{E3DEE20A-DC19-4EB3-83F6-66DD8EEE5F57}"/>
    <cellStyle name="Currency 3 4 2 4 3 2 2" xfId="56589" xr:uid="{DB9E8D3B-3E07-44FC-A1ED-8A0521618DE1}"/>
    <cellStyle name="Currency 3 4 2 4 3 3" xfId="41179" xr:uid="{5D341B0A-3512-4E57-9335-D73BC2EC5CB0}"/>
    <cellStyle name="Currency 3 4 2 4 4" xfId="17956" xr:uid="{76DFF76B-8198-47B7-841B-44BF76A5D8E5}"/>
    <cellStyle name="Currency 3 4 2 4 4 2" xfId="48780" xr:uid="{65FE1FC9-A787-48FB-9F73-EA6A19F7A4FB}"/>
    <cellStyle name="Currency 3 4 2 4 5" xfId="33370" xr:uid="{59A52370-6487-4B42-AE1F-F2B714BFB723}"/>
    <cellStyle name="Currency 3 4 2 5" xfId="4447" xr:uid="{C4F8C244-3981-4A11-94AA-61099619AF17}"/>
    <cellStyle name="Currency 3 4 2 5 2" xfId="12258" xr:uid="{1546A44A-8151-4F4A-9815-177B051BAAC7}"/>
    <cellStyle name="Currency 3 4 2 5 2 2" xfId="27669" xr:uid="{EA6EB223-0F98-40AB-91B8-D8A22281603E}"/>
    <cellStyle name="Currency 3 4 2 5 2 2 2" xfId="58493" xr:uid="{900A41AB-309C-4887-A094-A78BFE98C027}"/>
    <cellStyle name="Currency 3 4 2 5 2 3" xfId="43083" xr:uid="{08EE55E9-0737-4591-8389-2A11F04E089F}"/>
    <cellStyle name="Currency 3 4 2 5 3" xfId="19860" xr:uid="{89572F8F-DEE3-47CA-8E93-B4F71F81FE1B}"/>
    <cellStyle name="Currency 3 4 2 5 3 2" xfId="50684" xr:uid="{B03558E9-BEF2-45D1-8BAF-0E1E1E5D53AC}"/>
    <cellStyle name="Currency 3 4 2 5 4" xfId="35274" xr:uid="{3C3F7218-AEA5-4BD3-BCE2-A838B3C9F576}"/>
    <cellStyle name="Currency 3 4 2 6" xfId="8455" xr:uid="{9F3B1198-487B-4A1E-A7E0-09F02D5D0EBE}"/>
    <cellStyle name="Currency 3 4 2 6 2" xfId="23866" xr:uid="{80CAFD57-C84E-47D5-A315-185B84D86611}"/>
    <cellStyle name="Currency 3 4 2 6 2 2" xfId="54690" xr:uid="{B225537D-57BF-4B84-8814-7C80428D1A73}"/>
    <cellStyle name="Currency 3 4 2 6 3" xfId="39280" xr:uid="{65768170-2FFE-417D-BF2E-9CCE2843FDD1}"/>
    <cellStyle name="Currency 3 4 2 7" xfId="16057" xr:uid="{5AE738BE-1066-49CE-B391-78CE5DA8A66B}"/>
    <cellStyle name="Currency 3 4 2 7 2" xfId="46881" xr:uid="{0284D5F1-3E94-48D8-8DE8-EE7C229F5967}"/>
    <cellStyle name="Currency 3 4 2 8" xfId="31471" xr:uid="{15D156D7-5BF4-47C4-B933-55B5A5115514}"/>
    <cellStyle name="Currency 3 4 3" xfId="435" xr:uid="{ED33EE75-AAE5-4FC7-B1DD-5B66E55DFDF4}"/>
    <cellStyle name="Currency 3 4 3 2" xfId="1068" xr:uid="{FD5CB43F-5B08-4D1E-9AAC-1FC42838EB2F}"/>
    <cellStyle name="Currency 3 4 3 2 2" xfId="2967" xr:uid="{93943229-933E-48DF-9CB9-0FE32A623C76}"/>
    <cellStyle name="Currency 3 4 3 2 2 2" xfId="6770" xr:uid="{3856D0DB-FE9B-4588-9015-6606FF248C63}"/>
    <cellStyle name="Currency 3 4 3 2 2 2 2" xfId="14581" xr:uid="{F7D5C5F7-87B8-4B17-94CF-75C6B7979EC6}"/>
    <cellStyle name="Currency 3 4 3 2 2 2 2 2" xfId="29992" xr:uid="{7E4FB28D-C248-4FB2-AD93-46EF17E202AF}"/>
    <cellStyle name="Currency 3 4 3 2 2 2 2 2 2" xfId="60816" xr:uid="{41AB77A7-0E2E-4CCE-A7E2-DF709915178E}"/>
    <cellStyle name="Currency 3 4 3 2 2 2 2 3" xfId="45406" xr:uid="{8E5D3ED3-5163-4A9B-9E53-4ACC1B4613CC}"/>
    <cellStyle name="Currency 3 4 3 2 2 2 3" xfId="22183" xr:uid="{7D12B8BF-A698-4DCC-9C2C-A4E5CA26CF0C}"/>
    <cellStyle name="Currency 3 4 3 2 2 2 3 2" xfId="53007" xr:uid="{40BAD225-EDAF-440D-95A0-38BC136A1B3C}"/>
    <cellStyle name="Currency 3 4 3 2 2 2 4" xfId="37597" xr:uid="{EC1BD5F7-B910-47A8-992C-13894DC35D78}"/>
    <cellStyle name="Currency 3 4 3 2 2 3" xfId="10778" xr:uid="{1500FD60-1083-40EF-A1E9-BBCFC19DE960}"/>
    <cellStyle name="Currency 3 4 3 2 2 3 2" xfId="26189" xr:uid="{2907983C-D2EB-4BA5-86B7-EDDDB199662B}"/>
    <cellStyle name="Currency 3 4 3 2 2 3 2 2" xfId="57013" xr:uid="{92AB6209-41D5-4ED4-8BFF-63CB1B60075D}"/>
    <cellStyle name="Currency 3 4 3 2 2 3 3" xfId="41603" xr:uid="{7D5FC8EF-9ECD-4B21-9B2E-A489AD6F0A01}"/>
    <cellStyle name="Currency 3 4 3 2 2 4" xfId="18380" xr:uid="{78BF3EC5-D4AB-41D0-9EBF-E4E04A868661}"/>
    <cellStyle name="Currency 3 4 3 2 2 4 2" xfId="49204" xr:uid="{F40C4A19-66BF-4D3C-9B39-90608DD76D5B}"/>
    <cellStyle name="Currency 3 4 3 2 2 5" xfId="33794" xr:uid="{8D932550-59E9-4076-8973-4ABE18DA9D76}"/>
    <cellStyle name="Currency 3 4 3 2 3" xfId="4871" xr:uid="{EF3420AE-33BE-4F0A-B6FD-9EB171A164A9}"/>
    <cellStyle name="Currency 3 4 3 2 3 2" xfId="12682" xr:uid="{3A3E8BA4-8332-4988-B960-38871E9E53DE}"/>
    <cellStyle name="Currency 3 4 3 2 3 2 2" xfId="28093" xr:uid="{6C2E2721-2148-4692-8B57-D625FA2E3A1E}"/>
    <cellStyle name="Currency 3 4 3 2 3 2 2 2" xfId="58917" xr:uid="{F90232EC-0B59-4734-A3EA-160D3ACD3602}"/>
    <cellStyle name="Currency 3 4 3 2 3 2 3" xfId="43507" xr:uid="{BD9FDB95-8431-4B09-8CA3-43CF7DC96493}"/>
    <cellStyle name="Currency 3 4 3 2 3 3" xfId="20284" xr:uid="{AC40BD63-065B-4E92-94EE-692BB9E614C7}"/>
    <cellStyle name="Currency 3 4 3 2 3 3 2" xfId="51108" xr:uid="{F02FADFC-5603-49C1-B0CC-115C0039DCB3}"/>
    <cellStyle name="Currency 3 4 3 2 3 4" xfId="35698" xr:uid="{C4D7B161-07D6-4F7B-BE91-B3412B71A857}"/>
    <cellStyle name="Currency 3 4 3 2 4" xfId="8879" xr:uid="{5EF02CC9-B84C-4243-961A-265A8D7D5B9D}"/>
    <cellStyle name="Currency 3 4 3 2 4 2" xfId="24290" xr:uid="{0FFCFEB5-F710-4411-94A5-6FB10BD018A9}"/>
    <cellStyle name="Currency 3 4 3 2 4 2 2" xfId="55114" xr:uid="{BB2F40EB-50AF-48C2-9D71-3BB5FE8EA20E}"/>
    <cellStyle name="Currency 3 4 3 2 4 3" xfId="39704" xr:uid="{B510089C-AC26-4929-94DD-14CBD4EEF4D7}"/>
    <cellStyle name="Currency 3 4 3 2 5" xfId="16481" xr:uid="{C9836545-EFFF-4A1E-ADB1-0F82796A9464}"/>
    <cellStyle name="Currency 3 4 3 2 5 2" xfId="47305" xr:uid="{723E0713-EC6D-432A-B4F9-40C4D4AF02E0}"/>
    <cellStyle name="Currency 3 4 3 2 6" xfId="31895" xr:uid="{6F3B1CA3-7312-431E-8C9D-CC2AE018BB6C}"/>
    <cellStyle name="Currency 3 4 3 3" xfId="1701" xr:uid="{F4CDF72F-9FF3-4A45-A9DF-9A61DAEC98E7}"/>
    <cellStyle name="Currency 3 4 3 3 2" xfId="3600" xr:uid="{7352E4F9-09C9-4788-95F8-98CC3DC5A467}"/>
    <cellStyle name="Currency 3 4 3 3 2 2" xfId="7403" xr:uid="{CDFC3138-1BC3-412A-9F03-67400D30B569}"/>
    <cellStyle name="Currency 3 4 3 3 2 2 2" xfId="15214" xr:uid="{1B127DB3-332E-4D28-90BF-7F081EACD1D2}"/>
    <cellStyle name="Currency 3 4 3 3 2 2 2 2" xfId="30625" xr:uid="{416C5874-A2F8-4866-BEB4-5AC83AA4717B}"/>
    <cellStyle name="Currency 3 4 3 3 2 2 2 2 2" xfId="61449" xr:uid="{75F4C7CA-D244-48AC-93F7-E375CBAEF30F}"/>
    <cellStyle name="Currency 3 4 3 3 2 2 2 3" xfId="46039" xr:uid="{38556B39-CB53-483C-8D8C-168EF8290D5E}"/>
    <cellStyle name="Currency 3 4 3 3 2 2 3" xfId="22816" xr:uid="{5276B136-3048-4E7C-AD46-0B685D464936}"/>
    <cellStyle name="Currency 3 4 3 3 2 2 3 2" xfId="53640" xr:uid="{450FF8AA-ECBE-4550-BA2B-009AF0FFDB36}"/>
    <cellStyle name="Currency 3 4 3 3 2 2 4" xfId="38230" xr:uid="{B759DFB7-CB49-47EC-8880-8C09469FE7E5}"/>
    <cellStyle name="Currency 3 4 3 3 2 3" xfId="11411" xr:uid="{457112BC-FCD3-4111-9F2C-C55D817EB294}"/>
    <cellStyle name="Currency 3 4 3 3 2 3 2" xfId="26822" xr:uid="{AB7E25B8-C3BE-4C3F-81D0-C08128A68F68}"/>
    <cellStyle name="Currency 3 4 3 3 2 3 2 2" xfId="57646" xr:uid="{C63B1571-24B0-44B1-929A-939982A0BEB1}"/>
    <cellStyle name="Currency 3 4 3 3 2 3 3" xfId="42236" xr:uid="{FED299BA-35F4-4868-944D-625CC6991D00}"/>
    <cellStyle name="Currency 3 4 3 3 2 4" xfId="19013" xr:uid="{9E7E3DD1-FD50-4A82-BE02-708448FA57A8}"/>
    <cellStyle name="Currency 3 4 3 3 2 4 2" xfId="49837" xr:uid="{66075BC0-1D05-45A3-8D27-4C76A76BD84A}"/>
    <cellStyle name="Currency 3 4 3 3 2 5" xfId="34427" xr:uid="{9ACD4263-B2A4-4EE7-A619-AE9E94C075B1}"/>
    <cellStyle name="Currency 3 4 3 3 3" xfId="5504" xr:uid="{943992FD-21B3-40CD-940E-9036B00DB422}"/>
    <cellStyle name="Currency 3 4 3 3 3 2" xfId="13315" xr:uid="{867EB7B7-B48B-48BA-915B-B0819215EDD5}"/>
    <cellStyle name="Currency 3 4 3 3 3 2 2" xfId="28726" xr:uid="{A5DB8442-0A16-4488-920E-BF683B0E6F78}"/>
    <cellStyle name="Currency 3 4 3 3 3 2 2 2" xfId="59550" xr:uid="{311D676B-9B45-454F-A303-312829C80AA9}"/>
    <cellStyle name="Currency 3 4 3 3 3 2 3" xfId="44140" xr:uid="{DE0FA453-918C-4242-AC76-AA231E887B2A}"/>
    <cellStyle name="Currency 3 4 3 3 3 3" xfId="20917" xr:uid="{7B9DA330-C86F-4007-8A45-09004F3E8E2E}"/>
    <cellStyle name="Currency 3 4 3 3 3 3 2" xfId="51741" xr:uid="{32415746-B1AB-4697-8E6D-E0E1AB1A527C}"/>
    <cellStyle name="Currency 3 4 3 3 3 4" xfId="36331" xr:uid="{E098ACDA-4C4E-4BD1-A776-AEAF1370B439}"/>
    <cellStyle name="Currency 3 4 3 3 4" xfId="9512" xr:uid="{DB3B7839-0CE0-4867-8BF5-69B4CACD44F1}"/>
    <cellStyle name="Currency 3 4 3 3 4 2" xfId="24923" xr:uid="{5DFFF5D8-83A5-46FA-85BE-FF99D9AD6CA7}"/>
    <cellStyle name="Currency 3 4 3 3 4 2 2" xfId="55747" xr:uid="{EC762F3A-CB16-4F7B-8701-BFC4FE71CD8C}"/>
    <cellStyle name="Currency 3 4 3 3 4 3" xfId="40337" xr:uid="{DC49000B-9DDF-4161-B566-1DF30D31F06F}"/>
    <cellStyle name="Currency 3 4 3 3 5" xfId="17114" xr:uid="{26787849-FFA4-4276-9C76-0C932AE6C107}"/>
    <cellStyle name="Currency 3 4 3 3 5 2" xfId="47938" xr:uid="{3B00B95B-F76C-484C-8AB7-AB9B6F68535E}"/>
    <cellStyle name="Currency 3 4 3 3 6" xfId="32528" xr:uid="{42097DAF-A019-414D-BE36-8177CEA129B3}"/>
    <cellStyle name="Currency 3 4 3 4" xfId="2334" xr:uid="{95D0CC27-B346-4FD5-8146-7723724B1467}"/>
    <cellStyle name="Currency 3 4 3 4 2" xfId="6137" xr:uid="{92D7C685-6E1E-4593-B223-F3D721D5C08A}"/>
    <cellStyle name="Currency 3 4 3 4 2 2" xfId="13948" xr:uid="{C42824CB-DFB3-445F-946E-58AB2D11B626}"/>
    <cellStyle name="Currency 3 4 3 4 2 2 2" xfId="29359" xr:uid="{AE54FC21-326F-4CC2-9012-B82052B5C1CA}"/>
    <cellStyle name="Currency 3 4 3 4 2 2 2 2" xfId="60183" xr:uid="{99D787C2-4CD6-467F-9B15-6D09913B1423}"/>
    <cellStyle name="Currency 3 4 3 4 2 2 3" xfId="44773" xr:uid="{A19318D3-CDEE-4A7A-9890-74B2127051A3}"/>
    <cellStyle name="Currency 3 4 3 4 2 3" xfId="21550" xr:uid="{203620B2-AB0A-4CDA-82C8-F32CA094DB37}"/>
    <cellStyle name="Currency 3 4 3 4 2 3 2" xfId="52374" xr:uid="{C3F3DE6F-60FB-4EC2-BCC8-C6C2B2F002DE}"/>
    <cellStyle name="Currency 3 4 3 4 2 4" xfId="36964" xr:uid="{5DF7A547-BC79-41EF-9152-E2057A11E516}"/>
    <cellStyle name="Currency 3 4 3 4 3" xfId="10145" xr:uid="{63AF7297-71F1-40D0-96C8-072DA6236D0C}"/>
    <cellStyle name="Currency 3 4 3 4 3 2" xfId="25556" xr:uid="{DFB24537-37E7-4E1C-B1C1-2A3707D7DFB5}"/>
    <cellStyle name="Currency 3 4 3 4 3 2 2" xfId="56380" xr:uid="{9E0A3F81-828A-44B1-A092-4C5CE0518292}"/>
    <cellStyle name="Currency 3 4 3 4 3 3" xfId="40970" xr:uid="{24A9FEBF-6F6C-412E-A684-D09D2C8BF82F}"/>
    <cellStyle name="Currency 3 4 3 4 4" xfId="17747" xr:uid="{A22C7DF6-8E63-4B48-B854-A42501380FDB}"/>
    <cellStyle name="Currency 3 4 3 4 4 2" xfId="48571" xr:uid="{335543B8-1BB9-427A-AE59-BAAC8B543207}"/>
    <cellStyle name="Currency 3 4 3 4 5" xfId="33161" xr:uid="{8E3FF962-B325-44E4-8F71-F1ED79EB7657}"/>
    <cellStyle name="Currency 3 4 3 5" xfId="4238" xr:uid="{CB1AF59D-288D-4960-957B-064C36B9E313}"/>
    <cellStyle name="Currency 3 4 3 5 2" xfId="12049" xr:uid="{DB958FDF-DA8E-4D2A-82E7-AD296A67F2B7}"/>
    <cellStyle name="Currency 3 4 3 5 2 2" xfId="27460" xr:uid="{E2C7AE96-4929-4294-B1C3-EF544FF50E9C}"/>
    <cellStyle name="Currency 3 4 3 5 2 2 2" xfId="58284" xr:uid="{DEFF2891-479C-411C-B186-58FFFBAB1851}"/>
    <cellStyle name="Currency 3 4 3 5 2 3" xfId="42874" xr:uid="{CE3D8B55-E723-4622-ABA8-F2EE59E6A23C}"/>
    <cellStyle name="Currency 3 4 3 5 3" xfId="19651" xr:uid="{97D8A819-0743-489D-B42B-648570DDC8BB}"/>
    <cellStyle name="Currency 3 4 3 5 3 2" xfId="50475" xr:uid="{C402BDDC-568C-4039-B3CF-1DF935C9C31C}"/>
    <cellStyle name="Currency 3 4 3 5 4" xfId="35065" xr:uid="{0FDD9580-1226-4C69-910F-B16E7935C2AF}"/>
    <cellStyle name="Currency 3 4 3 6" xfId="8246" xr:uid="{65493007-F513-40BA-95EC-B80D642F38EF}"/>
    <cellStyle name="Currency 3 4 3 6 2" xfId="23657" xr:uid="{8CA97DCD-FE3B-4AFC-9560-08E135A9E094}"/>
    <cellStyle name="Currency 3 4 3 6 2 2" xfId="54481" xr:uid="{0AF8D5E8-54AB-4EF9-AC50-A7D93416A2D3}"/>
    <cellStyle name="Currency 3 4 3 6 3" xfId="39071" xr:uid="{5B1B0007-4A96-4C2D-ACBD-3EB66085136D}"/>
    <cellStyle name="Currency 3 4 3 7" xfId="15848" xr:uid="{B0E1CAEF-7536-4A6D-B976-67F74697055E}"/>
    <cellStyle name="Currency 3 4 3 7 2" xfId="46672" xr:uid="{5267D62E-9D1C-488B-BA31-8ED9EB7178E5}"/>
    <cellStyle name="Currency 3 4 3 8" xfId="31262" xr:uid="{D796A753-B54F-4826-91E4-F8065D853613}"/>
    <cellStyle name="Currency 3 4 4" xfId="855" xr:uid="{78A50938-81E8-48CB-AE3C-A81115E9E69E}"/>
    <cellStyle name="Currency 3 4 4 2" xfId="2754" xr:uid="{BB1CD1AC-51A9-4A99-A296-5AB2CD72FA20}"/>
    <cellStyle name="Currency 3 4 4 2 2" xfId="6557" xr:uid="{69E96BFE-83FF-4171-A682-2CA12B25F0FD}"/>
    <cellStyle name="Currency 3 4 4 2 2 2" xfId="14368" xr:uid="{E3D3D69F-C401-4477-AA22-1ADEB21E795B}"/>
    <cellStyle name="Currency 3 4 4 2 2 2 2" xfId="29779" xr:uid="{9AF80646-1EA3-4A09-8063-E59AE52C1DAD}"/>
    <cellStyle name="Currency 3 4 4 2 2 2 2 2" xfId="60603" xr:uid="{6B71B6DB-6BDB-4C8D-A779-45E43F5E6894}"/>
    <cellStyle name="Currency 3 4 4 2 2 2 3" xfId="45193" xr:uid="{B7F90E2B-C28C-4A98-A0FD-8A25143885F7}"/>
    <cellStyle name="Currency 3 4 4 2 2 3" xfId="21970" xr:uid="{25122938-8ABC-4100-87DD-50CFB8A1607A}"/>
    <cellStyle name="Currency 3 4 4 2 2 3 2" xfId="52794" xr:uid="{BFB0EB63-5E3C-4AF8-A514-23CA21C0B8EC}"/>
    <cellStyle name="Currency 3 4 4 2 2 4" xfId="37384" xr:uid="{6CE75D7D-9629-45CD-9DA5-02E04D1127CC}"/>
    <cellStyle name="Currency 3 4 4 2 3" xfId="10565" xr:uid="{B4A4323E-A536-4D0D-8130-D0332694A6FA}"/>
    <cellStyle name="Currency 3 4 4 2 3 2" xfId="25976" xr:uid="{C98E3FB4-0128-4A29-AD25-D3E5666940A7}"/>
    <cellStyle name="Currency 3 4 4 2 3 2 2" xfId="56800" xr:uid="{03294384-8FDD-4B3A-B10A-024A01D21794}"/>
    <cellStyle name="Currency 3 4 4 2 3 3" xfId="41390" xr:uid="{6FEBECD3-BB70-4F21-B421-5D673F9B620B}"/>
    <cellStyle name="Currency 3 4 4 2 4" xfId="18167" xr:uid="{A61F0FC6-0F2C-46AD-9A02-DDF8ACC9379E}"/>
    <cellStyle name="Currency 3 4 4 2 4 2" xfId="48991" xr:uid="{08D51917-559D-4A83-BFEE-8B24EC7F98C9}"/>
    <cellStyle name="Currency 3 4 4 2 5" xfId="33581" xr:uid="{1013AF2F-9AF9-4E25-92CC-355CBA646232}"/>
    <cellStyle name="Currency 3 4 4 3" xfId="4658" xr:uid="{063D4266-21F9-4332-8E5D-667C1360BABD}"/>
    <cellStyle name="Currency 3 4 4 3 2" xfId="12469" xr:uid="{BA32D1C5-7747-4375-A55B-7E6EAD291515}"/>
    <cellStyle name="Currency 3 4 4 3 2 2" xfId="27880" xr:uid="{0B013354-52C3-4E68-889D-CD72FF8F08F4}"/>
    <cellStyle name="Currency 3 4 4 3 2 2 2" xfId="58704" xr:uid="{0563818D-A0AB-4FC7-89AA-08F3F56572B2}"/>
    <cellStyle name="Currency 3 4 4 3 2 3" xfId="43294" xr:uid="{8E184A76-5487-4CE6-B620-F2AABA7EFC7D}"/>
    <cellStyle name="Currency 3 4 4 3 3" xfId="20071" xr:uid="{0285334D-2F66-415A-B744-ED835ABD4F11}"/>
    <cellStyle name="Currency 3 4 4 3 3 2" xfId="50895" xr:uid="{4163C7D7-5756-4EF9-88C5-16B42EA90148}"/>
    <cellStyle name="Currency 3 4 4 3 4" xfId="35485" xr:uid="{250DE00A-B211-461C-B6E5-A0B59E5539B2}"/>
    <cellStyle name="Currency 3 4 4 4" xfId="8666" xr:uid="{41BFD55E-87BC-4AB7-9A23-490A4C905710}"/>
    <cellStyle name="Currency 3 4 4 4 2" xfId="24077" xr:uid="{744BDDA4-DBF7-4C4F-BB7A-B97BC47CC4ED}"/>
    <cellStyle name="Currency 3 4 4 4 2 2" xfId="54901" xr:uid="{EB8CAA55-8882-4B47-ACE8-AB6F44C106E7}"/>
    <cellStyle name="Currency 3 4 4 4 3" xfId="39491" xr:uid="{47E5D958-C7A9-4153-B178-FD3E7C35AA50}"/>
    <cellStyle name="Currency 3 4 4 5" xfId="16268" xr:uid="{514EF201-5349-4F97-AE6F-3C8139971741}"/>
    <cellStyle name="Currency 3 4 4 5 2" xfId="47092" xr:uid="{50FC50E9-8887-432A-81E8-D5A2E898AB55}"/>
    <cellStyle name="Currency 3 4 4 6" xfId="31682" xr:uid="{3D081AFA-9D4A-4E44-8080-290E6B34B3A6}"/>
    <cellStyle name="Currency 3 4 5" xfId="1488" xr:uid="{66AD53DB-E590-467B-8051-37B6C84EF693}"/>
    <cellStyle name="Currency 3 4 5 2" xfId="3387" xr:uid="{488C225E-26AC-4D4F-A8D5-738CA99D6261}"/>
    <cellStyle name="Currency 3 4 5 2 2" xfId="7190" xr:uid="{36B25738-7D97-4EA3-938E-03A783B833B9}"/>
    <cellStyle name="Currency 3 4 5 2 2 2" xfId="15001" xr:uid="{BB17F6C7-2F34-41CF-B65F-A8F809D623F7}"/>
    <cellStyle name="Currency 3 4 5 2 2 2 2" xfId="30412" xr:uid="{0AD7E028-0AA5-41B5-A49B-41B2CE1FAEC5}"/>
    <cellStyle name="Currency 3 4 5 2 2 2 2 2" xfId="61236" xr:uid="{5B9C6573-166D-4EF4-90D7-50EAEFA6DF00}"/>
    <cellStyle name="Currency 3 4 5 2 2 2 3" xfId="45826" xr:uid="{2A643CFF-DE3A-4413-92B0-1DF06794EDCB}"/>
    <cellStyle name="Currency 3 4 5 2 2 3" xfId="22603" xr:uid="{F2EDE8E7-F125-49C5-A41E-FB46C435EFD9}"/>
    <cellStyle name="Currency 3 4 5 2 2 3 2" xfId="53427" xr:uid="{D3276C41-E52F-4312-9BE9-F77D60E6F482}"/>
    <cellStyle name="Currency 3 4 5 2 2 4" xfId="38017" xr:uid="{998991FC-00D1-4A87-AB58-3DE8FF5D9E09}"/>
    <cellStyle name="Currency 3 4 5 2 3" xfId="11198" xr:uid="{1F25BDC6-9A0C-424B-B51C-A70891C40B73}"/>
    <cellStyle name="Currency 3 4 5 2 3 2" xfId="26609" xr:uid="{AF90B287-5092-429F-81E5-F1FD8BF96676}"/>
    <cellStyle name="Currency 3 4 5 2 3 2 2" xfId="57433" xr:uid="{9D84BD61-C326-4635-B0A3-469B7417217E}"/>
    <cellStyle name="Currency 3 4 5 2 3 3" xfId="42023" xr:uid="{4E1B2367-8C80-4D8A-AF6B-4C6F8338D7D3}"/>
    <cellStyle name="Currency 3 4 5 2 4" xfId="18800" xr:uid="{41BBD71A-81F1-49E3-95F3-FEC82C572F2A}"/>
    <cellStyle name="Currency 3 4 5 2 4 2" xfId="49624" xr:uid="{721EA387-3D65-4BE8-B6A5-82AC95004288}"/>
    <cellStyle name="Currency 3 4 5 2 5" xfId="34214" xr:uid="{DDE5CD5B-1D4B-4DB5-8299-058648DB70F1}"/>
    <cellStyle name="Currency 3 4 5 3" xfId="5291" xr:uid="{AA315C5D-FD46-4960-8CF9-A9D7AFE1F370}"/>
    <cellStyle name="Currency 3 4 5 3 2" xfId="13102" xr:uid="{B4DA5FF0-3EE7-4CF8-BAA0-B6985BC3EECC}"/>
    <cellStyle name="Currency 3 4 5 3 2 2" xfId="28513" xr:uid="{260E39AE-0FA6-448F-8F80-F6147F26D504}"/>
    <cellStyle name="Currency 3 4 5 3 2 2 2" xfId="59337" xr:uid="{BBDF4EDA-F22E-4BF9-AE68-3C6A96B5E271}"/>
    <cellStyle name="Currency 3 4 5 3 2 3" xfId="43927" xr:uid="{3A4DE8B0-8A92-47D3-8A11-B91AA946152B}"/>
    <cellStyle name="Currency 3 4 5 3 3" xfId="20704" xr:uid="{1C492720-869A-4660-BB33-B2C7C2F6ACED}"/>
    <cellStyle name="Currency 3 4 5 3 3 2" xfId="51528" xr:uid="{BE3F7E2D-A0B7-457E-9EE2-23E2D8BC054F}"/>
    <cellStyle name="Currency 3 4 5 3 4" xfId="36118" xr:uid="{1EEF3820-EDFD-49DE-8E07-AF1229A896B1}"/>
    <cellStyle name="Currency 3 4 5 4" xfId="9299" xr:uid="{ADB51A32-5713-4E2D-85E9-A483EB8A3EF8}"/>
    <cellStyle name="Currency 3 4 5 4 2" xfId="24710" xr:uid="{D3486ABE-8123-4E10-B486-9A0174E435A7}"/>
    <cellStyle name="Currency 3 4 5 4 2 2" xfId="55534" xr:uid="{8103085D-BCFF-4BC8-B6F5-D731691D5EDE}"/>
    <cellStyle name="Currency 3 4 5 4 3" xfId="40124" xr:uid="{EBD42213-8ED4-4196-9D8C-75B0DE07CECD}"/>
    <cellStyle name="Currency 3 4 5 5" xfId="16901" xr:uid="{8D644B25-AE1D-489D-92E6-AC3D4E9B640A}"/>
    <cellStyle name="Currency 3 4 5 5 2" xfId="47725" xr:uid="{53077070-818D-4DA4-B4E5-A2649F54E613}"/>
    <cellStyle name="Currency 3 4 5 6" xfId="32315" xr:uid="{4F43A831-2381-4D4C-9C89-851FAF38B9A6}"/>
    <cellStyle name="Currency 3 4 6" xfId="2121" xr:uid="{37499D83-E558-4A8E-980E-0FCCF42F1186}"/>
    <cellStyle name="Currency 3 4 6 2" xfId="5924" xr:uid="{1FD787F6-74B9-48EE-91AC-FDBE73CE850C}"/>
    <cellStyle name="Currency 3 4 6 2 2" xfId="13735" xr:uid="{1BB7C4A9-DD97-4CB6-90B9-748C02A94E73}"/>
    <cellStyle name="Currency 3 4 6 2 2 2" xfId="29146" xr:uid="{992C921E-A7F0-45C1-9A94-EE4D1D3413C4}"/>
    <cellStyle name="Currency 3 4 6 2 2 2 2" xfId="59970" xr:uid="{0EEDB0B9-4E86-4F34-8C84-EF961BB81232}"/>
    <cellStyle name="Currency 3 4 6 2 2 3" xfId="44560" xr:uid="{091C1BE9-23E2-48D3-AC13-73042FC4735C}"/>
    <cellStyle name="Currency 3 4 6 2 3" xfId="21337" xr:uid="{6680FE95-29CF-4E3E-A32B-EA88ADAB7801}"/>
    <cellStyle name="Currency 3 4 6 2 3 2" xfId="52161" xr:uid="{26E27229-8820-4D74-88A4-C59AA4FFF7E8}"/>
    <cellStyle name="Currency 3 4 6 2 4" xfId="36751" xr:uid="{2FE2DC7E-316E-49BF-B24E-BE612039F7C9}"/>
    <cellStyle name="Currency 3 4 6 3" xfId="9932" xr:uid="{6181AB0F-42FE-4A4D-A88E-C1285762022E}"/>
    <cellStyle name="Currency 3 4 6 3 2" xfId="25343" xr:uid="{9D009347-0081-4E94-9018-5942BD0D58C1}"/>
    <cellStyle name="Currency 3 4 6 3 2 2" xfId="56167" xr:uid="{8ABE5596-7D68-4D16-B19F-E398333D2FB0}"/>
    <cellStyle name="Currency 3 4 6 3 3" xfId="40757" xr:uid="{23C792E0-F8D6-49DB-B9AE-E05B1E33E347}"/>
    <cellStyle name="Currency 3 4 6 4" xfId="17534" xr:uid="{20E60678-EEA4-40CB-A50F-80A88537078D}"/>
    <cellStyle name="Currency 3 4 6 4 2" xfId="48358" xr:uid="{740FEBB0-6B57-4186-A04F-3D6E60D0AA54}"/>
    <cellStyle name="Currency 3 4 6 5" xfId="32948" xr:uid="{15AA33CF-6ED1-464B-A9B3-693A069C02C5}"/>
    <cellStyle name="Currency 3 4 7" xfId="4025" xr:uid="{9E4ADF1B-5669-41C8-BE4A-EC504BB44F1C}"/>
    <cellStyle name="Currency 3 4 7 2" xfId="11836" xr:uid="{2CFE61DA-FEEF-4698-B0F5-31BECDEAEFC2}"/>
    <cellStyle name="Currency 3 4 7 2 2" xfId="27247" xr:uid="{FDE80ED8-777D-481A-B3BA-E244F24EC639}"/>
    <cellStyle name="Currency 3 4 7 2 2 2" xfId="58071" xr:uid="{1734FE44-8D0B-4D3B-AAB0-C50EA03A5C8B}"/>
    <cellStyle name="Currency 3 4 7 2 3" xfId="42661" xr:uid="{7DC7A9E6-D5F7-4EC5-847F-E2229C5FA37E}"/>
    <cellStyle name="Currency 3 4 7 3" xfId="19438" xr:uid="{74A1A562-0882-4BFF-8B36-5E851172BA48}"/>
    <cellStyle name="Currency 3 4 7 3 2" xfId="50262" xr:uid="{FCC91278-2BB8-4280-93BA-22347580C695}"/>
    <cellStyle name="Currency 3 4 7 4" xfId="34852" xr:uid="{EB174294-3ACB-4058-94CB-DCD6EA52EAE3}"/>
    <cellStyle name="Currency 3 4 8" xfId="8033" xr:uid="{3C99315F-60D1-4382-88C3-830B41F23E19}"/>
    <cellStyle name="Currency 3 4 8 2" xfId="23444" xr:uid="{0E8ADC3C-756F-451E-B511-1F4953E16E5A}"/>
    <cellStyle name="Currency 3 4 8 2 2" xfId="54268" xr:uid="{09CFD99C-3620-455C-8F76-C5387FC35598}"/>
    <cellStyle name="Currency 3 4 8 3" xfId="38858" xr:uid="{ECD7930F-90DC-4660-9271-A8A002FD8CBD}"/>
    <cellStyle name="Currency 3 4 9" xfId="7824" xr:uid="{F2424C88-5D9C-4FAD-915E-478033A1C545}"/>
    <cellStyle name="Currency 3 4 9 2" xfId="23235" xr:uid="{9248823F-6846-4409-9BD3-F7352690A4DE}"/>
    <cellStyle name="Currency 3 4 9 2 2" xfId="54059" xr:uid="{EBE66445-7935-4CD7-880E-A592C501947A}"/>
    <cellStyle name="Currency 3 4 9 3" xfId="38649" xr:uid="{C8A9E9C7-8409-475C-8086-4645CC4C66EB}"/>
    <cellStyle name="Currency 3 5" xfId="141" xr:uid="{626BF2A4-6725-4A7B-95C5-ECACACAEFD93}"/>
    <cellStyle name="Currency 3 5 10" xfId="15555" xr:uid="{06C1E3A9-FB0D-43B0-B272-F0F03CDFEC53}"/>
    <cellStyle name="Currency 3 5 10 2" xfId="46379" xr:uid="{AEE60222-4C98-4492-874B-A2F9B90D9468}"/>
    <cellStyle name="Currency 3 5 11" xfId="30969" xr:uid="{F01CAA93-C1E2-4AEC-9003-E2D9732E4508}"/>
    <cellStyle name="Currency 3 5 2" xfId="564" xr:uid="{72B97246-161F-46E4-BA9A-2DF817E8EFBA}"/>
    <cellStyle name="Currency 3 5 2 2" xfId="1197" xr:uid="{7265A4D5-BE2B-4133-8711-74ED4CF1BB90}"/>
    <cellStyle name="Currency 3 5 2 2 2" xfId="3096" xr:uid="{864C2D47-6D3B-492C-9D20-2C3F9404F8C6}"/>
    <cellStyle name="Currency 3 5 2 2 2 2" xfId="6899" xr:uid="{9F2D076E-DE9E-4138-867C-9DF14C958C59}"/>
    <cellStyle name="Currency 3 5 2 2 2 2 2" xfId="14710" xr:uid="{FDE9F3B1-A683-4F81-96F4-3FA654B86777}"/>
    <cellStyle name="Currency 3 5 2 2 2 2 2 2" xfId="30121" xr:uid="{EC1E06E4-07F8-4186-907C-E600F9D5EC85}"/>
    <cellStyle name="Currency 3 5 2 2 2 2 2 2 2" xfId="60945" xr:uid="{C353A09C-EE1D-49B9-BD17-AD60C8397401}"/>
    <cellStyle name="Currency 3 5 2 2 2 2 2 3" xfId="45535" xr:uid="{2928B603-630C-4779-9B5A-73AF4D5F8342}"/>
    <cellStyle name="Currency 3 5 2 2 2 2 3" xfId="22312" xr:uid="{E4F6FB89-49F9-4CF5-8A32-28EEDE5B4FBD}"/>
    <cellStyle name="Currency 3 5 2 2 2 2 3 2" xfId="53136" xr:uid="{5EB4ADEE-7D31-48D5-B9B2-531BEE7127F5}"/>
    <cellStyle name="Currency 3 5 2 2 2 2 4" xfId="37726" xr:uid="{63B07A3B-5A24-4E6B-B980-6AB6D75D6AFE}"/>
    <cellStyle name="Currency 3 5 2 2 2 3" xfId="10907" xr:uid="{F549DFC8-9806-452A-8C15-84957FBFFC45}"/>
    <cellStyle name="Currency 3 5 2 2 2 3 2" xfId="26318" xr:uid="{5B79261A-91E3-4511-BE18-4853D56D7C4F}"/>
    <cellStyle name="Currency 3 5 2 2 2 3 2 2" xfId="57142" xr:uid="{FC38DC26-E0B8-4D7D-BD2A-5407B88534D4}"/>
    <cellStyle name="Currency 3 5 2 2 2 3 3" xfId="41732" xr:uid="{8973001F-40D2-4AC7-B3BB-61712B92040E}"/>
    <cellStyle name="Currency 3 5 2 2 2 4" xfId="18509" xr:uid="{948BF2BE-C823-4084-BEA0-DB5018F8C7E7}"/>
    <cellStyle name="Currency 3 5 2 2 2 4 2" xfId="49333" xr:uid="{BE5ED43B-F152-4F3B-84CB-00EE44137347}"/>
    <cellStyle name="Currency 3 5 2 2 2 5" xfId="33923" xr:uid="{02A496A8-0183-4217-8413-D434B3F744A5}"/>
    <cellStyle name="Currency 3 5 2 2 3" xfId="5000" xr:uid="{A61FC546-3033-4364-B9D3-8DBF1FCE68DB}"/>
    <cellStyle name="Currency 3 5 2 2 3 2" xfId="12811" xr:uid="{8D2FAD57-1302-464A-AD03-33B68E566719}"/>
    <cellStyle name="Currency 3 5 2 2 3 2 2" xfId="28222" xr:uid="{9668C118-A6A2-4143-B755-624839EE05CB}"/>
    <cellStyle name="Currency 3 5 2 2 3 2 2 2" xfId="59046" xr:uid="{5B552109-4288-41ED-A941-EEFC5ADA8DCE}"/>
    <cellStyle name="Currency 3 5 2 2 3 2 3" xfId="43636" xr:uid="{03967F88-4BB0-4300-A16D-499EF1DD5AF3}"/>
    <cellStyle name="Currency 3 5 2 2 3 3" xfId="20413" xr:uid="{9D85A23D-8F46-4205-808A-77DC9CD02C1E}"/>
    <cellStyle name="Currency 3 5 2 2 3 3 2" xfId="51237" xr:uid="{24234D12-8FC2-473F-A011-4C0ECA6EC9E2}"/>
    <cellStyle name="Currency 3 5 2 2 3 4" xfId="35827" xr:uid="{8FC39CCF-1BCC-4515-8638-5E9C003944BA}"/>
    <cellStyle name="Currency 3 5 2 2 4" xfId="9008" xr:uid="{C9B0FA31-D6F3-4B2F-BEC3-8A9B1D4435B3}"/>
    <cellStyle name="Currency 3 5 2 2 4 2" xfId="24419" xr:uid="{64BB54D2-FC5A-445E-BBB7-BFFC05DCC5DE}"/>
    <cellStyle name="Currency 3 5 2 2 4 2 2" xfId="55243" xr:uid="{9367F7A8-94CD-4F97-910B-5C6C4111C30D}"/>
    <cellStyle name="Currency 3 5 2 2 4 3" xfId="39833" xr:uid="{EDE00219-0F97-4A50-9EB1-5117D73D8D44}"/>
    <cellStyle name="Currency 3 5 2 2 5" xfId="16610" xr:uid="{8199F89C-D04D-4779-BAF5-92D35715467D}"/>
    <cellStyle name="Currency 3 5 2 2 5 2" xfId="47434" xr:uid="{2B5BEF0C-9264-4A37-AEDC-245403AB3A61}"/>
    <cellStyle name="Currency 3 5 2 2 6" xfId="32024" xr:uid="{F4272541-4AAC-431B-BA8F-7C4EB9B4A038}"/>
    <cellStyle name="Currency 3 5 2 3" xfId="1830" xr:uid="{A52F2177-0057-4038-AD29-15070252002C}"/>
    <cellStyle name="Currency 3 5 2 3 2" xfId="3729" xr:uid="{C9455148-4794-4825-B2DA-21C21ECBFC00}"/>
    <cellStyle name="Currency 3 5 2 3 2 2" xfId="7532" xr:uid="{504F09C1-7DF0-4D67-B686-15B50E5EA28C}"/>
    <cellStyle name="Currency 3 5 2 3 2 2 2" xfId="15343" xr:uid="{BC9B13EA-09B2-4663-B0CE-CB6BB156E6E0}"/>
    <cellStyle name="Currency 3 5 2 3 2 2 2 2" xfId="30754" xr:uid="{2D6495CD-8542-4A74-9875-4D39B2F3F4A5}"/>
    <cellStyle name="Currency 3 5 2 3 2 2 2 2 2" xfId="61578" xr:uid="{66626FCA-3B96-48F4-84A4-DBD015568B2F}"/>
    <cellStyle name="Currency 3 5 2 3 2 2 2 3" xfId="46168" xr:uid="{24D73AB0-91EF-4740-8A16-73616BFA2F22}"/>
    <cellStyle name="Currency 3 5 2 3 2 2 3" xfId="22945" xr:uid="{B8FD8E20-3A9F-4856-8B38-02C73A41C94E}"/>
    <cellStyle name="Currency 3 5 2 3 2 2 3 2" xfId="53769" xr:uid="{376C40F8-47F2-4D73-B2FF-F9BEFB293B1D}"/>
    <cellStyle name="Currency 3 5 2 3 2 2 4" xfId="38359" xr:uid="{6C2EE5BA-0D44-46D3-BE86-E700620FEF87}"/>
    <cellStyle name="Currency 3 5 2 3 2 3" xfId="11540" xr:uid="{89457EBE-563A-4EF4-9927-ADABB8A5A95C}"/>
    <cellStyle name="Currency 3 5 2 3 2 3 2" xfId="26951" xr:uid="{AD686D94-D8D3-4CE8-B460-1442F797B958}"/>
    <cellStyle name="Currency 3 5 2 3 2 3 2 2" xfId="57775" xr:uid="{BCE5FB8F-ED12-457A-B1DC-4921AF7E123F}"/>
    <cellStyle name="Currency 3 5 2 3 2 3 3" xfId="42365" xr:uid="{4B8B97B0-98B2-47E8-B703-9FA3A24C46A5}"/>
    <cellStyle name="Currency 3 5 2 3 2 4" xfId="19142" xr:uid="{7DDAA498-9FAC-4B25-8C76-E05C07ADB238}"/>
    <cellStyle name="Currency 3 5 2 3 2 4 2" xfId="49966" xr:uid="{682BC04D-09FA-4D69-89BC-F48B506DF41E}"/>
    <cellStyle name="Currency 3 5 2 3 2 5" xfId="34556" xr:uid="{62EF232E-039B-4342-BB36-941E29991127}"/>
    <cellStyle name="Currency 3 5 2 3 3" xfId="5633" xr:uid="{3DA3D0E8-A079-412E-9188-D2986106CA97}"/>
    <cellStyle name="Currency 3 5 2 3 3 2" xfId="13444" xr:uid="{EC8B0948-EF29-4F35-97B4-00D486648B32}"/>
    <cellStyle name="Currency 3 5 2 3 3 2 2" xfId="28855" xr:uid="{0D722A06-3433-455E-BFE5-7DAE5C7C6DC1}"/>
    <cellStyle name="Currency 3 5 2 3 3 2 2 2" xfId="59679" xr:uid="{991B7B1D-473B-460C-B303-346BBBB2861D}"/>
    <cellStyle name="Currency 3 5 2 3 3 2 3" xfId="44269" xr:uid="{C6A53C01-05A9-46B2-9D9D-890A56EF6D87}"/>
    <cellStyle name="Currency 3 5 2 3 3 3" xfId="21046" xr:uid="{FD287D3A-D29F-4DBF-A180-6785C2C7E57C}"/>
    <cellStyle name="Currency 3 5 2 3 3 3 2" xfId="51870" xr:uid="{DB83E2A3-5E37-4D2B-823A-02BF6E88490E}"/>
    <cellStyle name="Currency 3 5 2 3 3 4" xfId="36460" xr:uid="{E7E05621-1759-4078-957A-0CF4ADA4E0E7}"/>
    <cellStyle name="Currency 3 5 2 3 4" xfId="9641" xr:uid="{2BD28EB6-29F6-4C4B-9254-4EE0199F25E4}"/>
    <cellStyle name="Currency 3 5 2 3 4 2" xfId="25052" xr:uid="{8A853D76-6756-4157-85BA-2F968DE969EC}"/>
    <cellStyle name="Currency 3 5 2 3 4 2 2" xfId="55876" xr:uid="{B9C0F4E4-40CF-42B2-9DAF-EE8E0514F470}"/>
    <cellStyle name="Currency 3 5 2 3 4 3" xfId="40466" xr:uid="{B9E10143-EAA4-45DB-8316-06480549A0A9}"/>
    <cellStyle name="Currency 3 5 2 3 5" xfId="17243" xr:uid="{85474EE0-0647-4A01-9828-47CCC97E3C07}"/>
    <cellStyle name="Currency 3 5 2 3 5 2" xfId="48067" xr:uid="{A7EE5EF8-853D-485D-B784-07C18B559120}"/>
    <cellStyle name="Currency 3 5 2 3 6" xfId="32657" xr:uid="{0F9842B5-6382-4874-8775-048F9532B862}"/>
    <cellStyle name="Currency 3 5 2 4" xfId="2463" xr:uid="{3330C7F3-E59C-4CC0-B10E-D80E17EE20AE}"/>
    <cellStyle name="Currency 3 5 2 4 2" xfId="6266" xr:uid="{E268D264-7EBC-47C5-9847-8C7F5FE3DD79}"/>
    <cellStyle name="Currency 3 5 2 4 2 2" xfId="14077" xr:uid="{38BB981D-C596-4D73-B321-7D94FB56A85C}"/>
    <cellStyle name="Currency 3 5 2 4 2 2 2" xfId="29488" xr:uid="{8D138AFD-1CDC-4A86-9D34-7DEA1AE855D2}"/>
    <cellStyle name="Currency 3 5 2 4 2 2 2 2" xfId="60312" xr:uid="{DC17594F-C66D-48B4-81D4-F4DC413A9FCC}"/>
    <cellStyle name="Currency 3 5 2 4 2 2 3" xfId="44902" xr:uid="{5571DECA-03B8-4E9E-8748-27890F7DB2D1}"/>
    <cellStyle name="Currency 3 5 2 4 2 3" xfId="21679" xr:uid="{252CBDDF-3CBE-432A-8CBD-C4E3557BDB89}"/>
    <cellStyle name="Currency 3 5 2 4 2 3 2" xfId="52503" xr:uid="{460D6833-1DAA-49F3-ACCE-DD342CDC39B1}"/>
    <cellStyle name="Currency 3 5 2 4 2 4" xfId="37093" xr:uid="{21E3048E-9AD5-4067-BF01-1B3C9E523E7B}"/>
    <cellStyle name="Currency 3 5 2 4 3" xfId="10274" xr:uid="{FA365E87-23C8-4942-ABC2-74E57166E9BB}"/>
    <cellStyle name="Currency 3 5 2 4 3 2" xfId="25685" xr:uid="{CF3C0304-BE79-4D2D-9B60-07CBFC066126}"/>
    <cellStyle name="Currency 3 5 2 4 3 2 2" xfId="56509" xr:uid="{ABA2C27C-FB4A-4741-8060-FD84CEA29941}"/>
    <cellStyle name="Currency 3 5 2 4 3 3" xfId="41099" xr:uid="{A47AB62D-AAF4-4175-A40E-A638E66F262C}"/>
    <cellStyle name="Currency 3 5 2 4 4" xfId="17876" xr:uid="{43F9EA5B-5EE6-4629-BE91-ACABBD55DB90}"/>
    <cellStyle name="Currency 3 5 2 4 4 2" xfId="48700" xr:uid="{397080E6-5952-456B-8E63-C20C4E5F35AF}"/>
    <cellStyle name="Currency 3 5 2 4 5" xfId="33290" xr:uid="{805FA8A3-B567-4F61-A81D-267CBDF67F3D}"/>
    <cellStyle name="Currency 3 5 2 5" xfId="4367" xr:uid="{1E9EA959-0C2F-4CFF-AF65-A93A389F187B}"/>
    <cellStyle name="Currency 3 5 2 5 2" xfId="12178" xr:uid="{A7285D2F-2E4E-4B10-9C48-21398E618A05}"/>
    <cellStyle name="Currency 3 5 2 5 2 2" xfId="27589" xr:uid="{02341EC9-04C7-4482-81BE-91D85B3A1F97}"/>
    <cellStyle name="Currency 3 5 2 5 2 2 2" xfId="58413" xr:uid="{25BCF75F-94CA-451F-9DC1-3D2AE3FAD95B}"/>
    <cellStyle name="Currency 3 5 2 5 2 3" xfId="43003" xr:uid="{9F469DFB-8D4F-4F5C-9E86-C24426196A65}"/>
    <cellStyle name="Currency 3 5 2 5 3" xfId="19780" xr:uid="{D4018C0B-417F-42CF-B09D-1F8E2985F138}"/>
    <cellStyle name="Currency 3 5 2 5 3 2" xfId="50604" xr:uid="{681A981A-560B-43AB-80C1-7C11DBF7ECE4}"/>
    <cellStyle name="Currency 3 5 2 5 4" xfId="35194" xr:uid="{9BB2E62C-8550-414C-8C82-CCB2682B4A2F}"/>
    <cellStyle name="Currency 3 5 2 6" xfId="8375" xr:uid="{380B76F7-ACAB-4ADF-85A2-2C00E677FA93}"/>
    <cellStyle name="Currency 3 5 2 6 2" xfId="23786" xr:uid="{35EB160D-7950-4AC9-A3EA-9824B9D94786}"/>
    <cellStyle name="Currency 3 5 2 6 2 2" xfId="54610" xr:uid="{390D1351-D5DE-4A91-BEBD-A0CCC175CC48}"/>
    <cellStyle name="Currency 3 5 2 6 3" xfId="39200" xr:uid="{93E79FED-4C3C-4B69-B670-74A42CA95A30}"/>
    <cellStyle name="Currency 3 5 2 7" xfId="15977" xr:uid="{99DD718B-A1EE-4135-BD7B-8AC08283A385}"/>
    <cellStyle name="Currency 3 5 2 7 2" xfId="46801" xr:uid="{3141C9AE-89AE-432C-A539-4C91D44EE4A0}"/>
    <cellStyle name="Currency 3 5 2 8" xfId="31391" xr:uid="{4F23A943-BA67-47F5-903B-DCB8751673C7}"/>
    <cellStyle name="Currency 3 5 3" xfId="355" xr:uid="{DFF204E7-8112-43D3-9DA7-FFE5ABB39DC6}"/>
    <cellStyle name="Currency 3 5 3 2" xfId="988" xr:uid="{9AEEFBFB-87A9-4445-AF8D-31E44657177C}"/>
    <cellStyle name="Currency 3 5 3 2 2" xfId="2887" xr:uid="{652CDF79-695E-4572-8A96-5FD26462A2C6}"/>
    <cellStyle name="Currency 3 5 3 2 2 2" xfId="6690" xr:uid="{D8FF3C00-D21D-4AE8-AA56-8C99A267F58F}"/>
    <cellStyle name="Currency 3 5 3 2 2 2 2" xfId="14501" xr:uid="{F1508A3E-D87E-457C-BF09-8F78580BE3F4}"/>
    <cellStyle name="Currency 3 5 3 2 2 2 2 2" xfId="29912" xr:uid="{CDF2A105-4316-4B59-A0C8-9398D277E5EF}"/>
    <cellStyle name="Currency 3 5 3 2 2 2 2 2 2" xfId="60736" xr:uid="{B76F72FA-BB19-41E8-80B3-4E6E24C204F8}"/>
    <cellStyle name="Currency 3 5 3 2 2 2 2 3" xfId="45326" xr:uid="{7095B0EF-3752-4BCB-B6F0-948998DE079D}"/>
    <cellStyle name="Currency 3 5 3 2 2 2 3" xfId="22103" xr:uid="{53F32DC1-8B2C-4DC2-A0FB-E9CE24C2FD6D}"/>
    <cellStyle name="Currency 3 5 3 2 2 2 3 2" xfId="52927" xr:uid="{4D3A1475-4273-4BBE-BC48-DDA2A909676A}"/>
    <cellStyle name="Currency 3 5 3 2 2 2 4" xfId="37517" xr:uid="{7CA7F6D2-A4A8-4EF3-9031-0028B42B5187}"/>
    <cellStyle name="Currency 3 5 3 2 2 3" xfId="10698" xr:uid="{56BFD7AB-6BF8-4438-885D-B08A210801E8}"/>
    <cellStyle name="Currency 3 5 3 2 2 3 2" xfId="26109" xr:uid="{50D3581B-B7BA-4DD6-A18F-2573D6B5001D}"/>
    <cellStyle name="Currency 3 5 3 2 2 3 2 2" xfId="56933" xr:uid="{E868A011-FAC9-4F5A-8841-C6751552CB68}"/>
    <cellStyle name="Currency 3 5 3 2 2 3 3" xfId="41523" xr:uid="{F8D873A6-21CB-4BE9-8F4C-7F506A016BDB}"/>
    <cellStyle name="Currency 3 5 3 2 2 4" xfId="18300" xr:uid="{789B460E-CEA0-4EC4-A3FF-3B34BB92BCCE}"/>
    <cellStyle name="Currency 3 5 3 2 2 4 2" xfId="49124" xr:uid="{3831F990-6247-475A-9DBE-8C3055F936E6}"/>
    <cellStyle name="Currency 3 5 3 2 2 5" xfId="33714" xr:uid="{3C16E31E-6CCF-4439-8A0D-F3A646970CDA}"/>
    <cellStyle name="Currency 3 5 3 2 3" xfId="4791" xr:uid="{B2006485-70BD-4C8B-B68B-6DA7AD5346A3}"/>
    <cellStyle name="Currency 3 5 3 2 3 2" xfId="12602" xr:uid="{18ACF115-3F06-4874-B299-A66543CECFD7}"/>
    <cellStyle name="Currency 3 5 3 2 3 2 2" xfId="28013" xr:uid="{02DA2EFA-4935-4ED6-B387-C51CA2370641}"/>
    <cellStyle name="Currency 3 5 3 2 3 2 2 2" xfId="58837" xr:uid="{4B8D5915-90C6-4A81-83B4-40C52F21996E}"/>
    <cellStyle name="Currency 3 5 3 2 3 2 3" xfId="43427" xr:uid="{8D3758E4-0D25-4D28-8C23-6C251926F4D9}"/>
    <cellStyle name="Currency 3 5 3 2 3 3" xfId="20204" xr:uid="{0F88AFCD-BBB6-4A5D-947F-3854ACD75F1C}"/>
    <cellStyle name="Currency 3 5 3 2 3 3 2" xfId="51028" xr:uid="{4DE25192-F34A-4766-8D43-B1844EE52FA8}"/>
    <cellStyle name="Currency 3 5 3 2 3 4" xfId="35618" xr:uid="{48336DDC-DA96-4E2A-9EE4-97388FD20296}"/>
    <cellStyle name="Currency 3 5 3 2 4" xfId="8799" xr:uid="{2A0DA044-5F72-4B98-868B-0435948F8B66}"/>
    <cellStyle name="Currency 3 5 3 2 4 2" xfId="24210" xr:uid="{50961C1B-DF5A-438E-A1F0-7E39D25A83AE}"/>
    <cellStyle name="Currency 3 5 3 2 4 2 2" xfId="55034" xr:uid="{DC31063E-EF3A-4FEB-8278-CF10796C390F}"/>
    <cellStyle name="Currency 3 5 3 2 4 3" xfId="39624" xr:uid="{AE6E9723-DE1F-4A85-B6BD-E719A34AD548}"/>
    <cellStyle name="Currency 3 5 3 2 5" xfId="16401" xr:uid="{6D05ECC9-FA16-4AA7-BA57-9E849C9251E6}"/>
    <cellStyle name="Currency 3 5 3 2 5 2" xfId="47225" xr:uid="{1ACCBDF5-247D-44EA-902E-C0C0E0226191}"/>
    <cellStyle name="Currency 3 5 3 2 6" xfId="31815" xr:uid="{A4040680-F9D3-4423-937D-0DD165FEADC1}"/>
    <cellStyle name="Currency 3 5 3 3" xfId="1621" xr:uid="{2E276CFB-8B8C-40B1-90DF-BBD1309D9F73}"/>
    <cellStyle name="Currency 3 5 3 3 2" xfId="3520" xr:uid="{01F7DD83-9F51-44CE-98E7-9E96AD7D92A1}"/>
    <cellStyle name="Currency 3 5 3 3 2 2" xfId="7323" xr:uid="{34C8187B-ECA5-4457-9BEC-68861E61CDFB}"/>
    <cellStyle name="Currency 3 5 3 3 2 2 2" xfId="15134" xr:uid="{5E95F8D6-E9E8-48A8-8E38-2B735779D258}"/>
    <cellStyle name="Currency 3 5 3 3 2 2 2 2" xfId="30545" xr:uid="{009EEC23-4F8F-49A0-9CF9-67ED467CF637}"/>
    <cellStyle name="Currency 3 5 3 3 2 2 2 2 2" xfId="61369" xr:uid="{B617A0B4-E752-4E3D-BEAB-C91963758D00}"/>
    <cellStyle name="Currency 3 5 3 3 2 2 2 3" xfId="45959" xr:uid="{1362EDA3-CA83-40B9-878A-CC927D9CA2D8}"/>
    <cellStyle name="Currency 3 5 3 3 2 2 3" xfId="22736" xr:uid="{A73C9409-91AE-43D4-B404-B8277F972D5A}"/>
    <cellStyle name="Currency 3 5 3 3 2 2 3 2" xfId="53560" xr:uid="{056664ED-7480-4F45-A1FA-65ED3A7CC738}"/>
    <cellStyle name="Currency 3 5 3 3 2 2 4" xfId="38150" xr:uid="{3071F7EA-D6F2-4B35-BD72-4E7B607F1664}"/>
    <cellStyle name="Currency 3 5 3 3 2 3" xfId="11331" xr:uid="{446CFF92-23E5-4EC4-9ACD-A4AACAFC0A71}"/>
    <cellStyle name="Currency 3 5 3 3 2 3 2" xfId="26742" xr:uid="{BA1B0C31-642C-48A1-B6C0-47577C4304FC}"/>
    <cellStyle name="Currency 3 5 3 3 2 3 2 2" xfId="57566" xr:uid="{C342E4E8-4883-42CC-8F00-D7DEB9109BCA}"/>
    <cellStyle name="Currency 3 5 3 3 2 3 3" xfId="42156" xr:uid="{1D1ED6B4-BC79-4CB9-82AA-4A4893444867}"/>
    <cellStyle name="Currency 3 5 3 3 2 4" xfId="18933" xr:uid="{3956161D-9424-4C43-9D87-377BC24872AC}"/>
    <cellStyle name="Currency 3 5 3 3 2 4 2" xfId="49757" xr:uid="{06E9FAC9-B1D9-44D8-966B-40042FED1FF3}"/>
    <cellStyle name="Currency 3 5 3 3 2 5" xfId="34347" xr:uid="{97BF5E3E-D7B4-4F3A-8177-42D19B8982B4}"/>
    <cellStyle name="Currency 3 5 3 3 3" xfId="5424" xr:uid="{61E1D18A-0D65-4685-B8A5-CD6DDEE94DCC}"/>
    <cellStyle name="Currency 3 5 3 3 3 2" xfId="13235" xr:uid="{76096EFB-A07C-4EC0-9CE9-88497815FD82}"/>
    <cellStyle name="Currency 3 5 3 3 3 2 2" xfId="28646" xr:uid="{403A1EE4-3132-4976-A60B-86C9AF4CF17E}"/>
    <cellStyle name="Currency 3 5 3 3 3 2 2 2" xfId="59470" xr:uid="{4CE81AEE-1F24-4D7A-AAE8-1CB4449F8192}"/>
    <cellStyle name="Currency 3 5 3 3 3 2 3" xfId="44060" xr:uid="{6465CD56-4B46-487B-AA80-8A279060144D}"/>
    <cellStyle name="Currency 3 5 3 3 3 3" xfId="20837" xr:uid="{B6FB436F-919B-43A1-84D5-C6DE494BBF04}"/>
    <cellStyle name="Currency 3 5 3 3 3 3 2" xfId="51661" xr:uid="{9BDA0762-655B-4313-B368-CA5EB9ABC5CA}"/>
    <cellStyle name="Currency 3 5 3 3 3 4" xfId="36251" xr:uid="{E8F69E8B-281F-4124-B04C-D333B747538F}"/>
    <cellStyle name="Currency 3 5 3 3 4" xfId="9432" xr:uid="{EFB1E1FD-48FE-4E84-8BB6-F3E497EA43CC}"/>
    <cellStyle name="Currency 3 5 3 3 4 2" xfId="24843" xr:uid="{4C1CD7F2-4ABD-4BDA-909F-B039B871CE78}"/>
    <cellStyle name="Currency 3 5 3 3 4 2 2" xfId="55667" xr:uid="{C7F93A45-CBF2-4657-A416-B4E77F01AC99}"/>
    <cellStyle name="Currency 3 5 3 3 4 3" xfId="40257" xr:uid="{90B01BFC-3396-4FDD-8E87-A63B5B5BC5DB}"/>
    <cellStyle name="Currency 3 5 3 3 5" xfId="17034" xr:uid="{562D6905-C796-4346-904C-2A0E0F4D15B3}"/>
    <cellStyle name="Currency 3 5 3 3 5 2" xfId="47858" xr:uid="{7388E398-FB0C-44D5-9B4E-7349EF10B215}"/>
    <cellStyle name="Currency 3 5 3 3 6" xfId="32448" xr:uid="{7927B951-4446-4498-88FA-517667D659C0}"/>
    <cellStyle name="Currency 3 5 3 4" xfId="2254" xr:uid="{1A3ACC4B-2C9F-4A81-9538-9F9B6090ECFE}"/>
    <cellStyle name="Currency 3 5 3 4 2" xfId="6057" xr:uid="{A9964746-6398-4EDA-9277-4D8260DE5650}"/>
    <cellStyle name="Currency 3 5 3 4 2 2" xfId="13868" xr:uid="{3ABAA070-FB2C-448F-BCEB-A5E6B06F75C8}"/>
    <cellStyle name="Currency 3 5 3 4 2 2 2" xfId="29279" xr:uid="{EB888FF9-3B4F-449E-A119-96201D4CDE98}"/>
    <cellStyle name="Currency 3 5 3 4 2 2 2 2" xfId="60103" xr:uid="{D4A4181A-A66D-4584-AAE6-F322896893EB}"/>
    <cellStyle name="Currency 3 5 3 4 2 2 3" xfId="44693" xr:uid="{34F1B244-9A9C-4BA3-BFE9-EC661A433AC0}"/>
    <cellStyle name="Currency 3 5 3 4 2 3" xfId="21470" xr:uid="{C5DCF936-3564-49C9-9892-0B1240D276DD}"/>
    <cellStyle name="Currency 3 5 3 4 2 3 2" xfId="52294" xr:uid="{8331DF5A-B5DD-41E4-AED7-06B72DC09BD5}"/>
    <cellStyle name="Currency 3 5 3 4 2 4" xfId="36884" xr:uid="{D513DED6-D644-48CB-BB1C-5E4CCFE4F2F0}"/>
    <cellStyle name="Currency 3 5 3 4 3" xfId="10065" xr:uid="{780F6013-5B8F-4A27-96A2-5443D6B73F17}"/>
    <cellStyle name="Currency 3 5 3 4 3 2" xfId="25476" xr:uid="{44DF07EB-F70D-41D0-94CB-7F9A7C24EB42}"/>
    <cellStyle name="Currency 3 5 3 4 3 2 2" xfId="56300" xr:uid="{834AC573-B39F-49E1-A835-FBFCBE0B8239}"/>
    <cellStyle name="Currency 3 5 3 4 3 3" xfId="40890" xr:uid="{6AF802EB-A5DF-4646-981A-AEB0C8E1F7F1}"/>
    <cellStyle name="Currency 3 5 3 4 4" xfId="17667" xr:uid="{79244882-1985-4FC6-BA61-7BD5589736FE}"/>
    <cellStyle name="Currency 3 5 3 4 4 2" xfId="48491" xr:uid="{C624D9F2-94EE-4F21-969A-B2A11CDF4E60}"/>
    <cellStyle name="Currency 3 5 3 4 5" xfId="33081" xr:uid="{9766C388-CC51-44C2-89F3-93D4AD1064F1}"/>
    <cellStyle name="Currency 3 5 3 5" xfId="4158" xr:uid="{71CA35EC-DDA3-4306-9497-DAEE3680BFFE}"/>
    <cellStyle name="Currency 3 5 3 5 2" xfId="11969" xr:uid="{DF9D246C-0FC2-43F2-B5B7-9003D521ACE9}"/>
    <cellStyle name="Currency 3 5 3 5 2 2" xfId="27380" xr:uid="{1EE01178-62DC-4F5C-B176-944A64B4163C}"/>
    <cellStyle name="Currency 3 5 3 5 2 2 2" xfId="58204" xr:uid="{21FA5459-F4F9-42EE-91A4-274AC002C81C}"/>
    <cellStyle name="Currency 3 5 3 5 2 3" xfId="42794" xr:uid="{E5E4D947-5717-4BF5-B169-4AA566E3B6F5}"/>
    <cellStyle name="Currency 3 5 3 5 3" xfId="19571" xr:uid="{83FF69C9-4512-4DDE-BE85-C226D02E657C}"/>
    <cellStyle name="Currency 3 5 3 5 3 2" xfId="50395" xr:uid="{C4C8BE43-232B-41BD-9E79-45C92AF5BDE7}"/>
    <cellStyle name="Currency 3 5 3 5 4" xfId="34985" xr:uid="{CEA0F20D-89E6-41AF-858E-4BAC688561FF}"/>
    <cellStyle name="Currency 3 5 3 6" xfId="8166" xr:uid="{B5F4B845-8F98-4A43-98F0-6FF41F35427C}"/>
    <cellStyle name="Currency 3 5 3 6 2" xfId="23577" xr:uid="{9AA9713F-31A2-4C35-AEC7-B1F6B88489DE}"/>
    <cellStyle name="Currency 3 5 3 6 2 2" xfId="54401" xr:uid="{CB94C30B-FDC1-46B9-BBB2-D717C3E6278A}"/>
    <cellStyle name="Currency 3 5 3 6 3" xfId="38991" xr:uid="{445E4CC6-13DE-4FD8-A69C-FAB697C586A7}"/>
    <cellStyle name="Currency 3 5 3 7" xfId="15768" xr:uid="{2E0D3EE3-D3E0-454B-9EF1-48700A7A7B21}"/>
    <cellStyle name="Currency 3 5 3 7 2" xfId="46592" xr:uid="{620CC5B7-BF40-404A-A598-F75D6CEE4D98}"/>
    <cellStyle name="Currency 3 5 3 8" xfId="31182" xr:uid="{B3FA9261-9AFA-44BA-A3EA-69E8A55E3AD7}"/>
    <cellStyle name="Currency 3 5 4" xfId="775" xr:uid="{7AB8103B-9FA4-4035-A3D7-4825EE5426F1}"/>
    <cellStyle name="Currency 3 5 4 2" xfId="2674" xr:uid="{B86D8E61-CC6B-4F97-AA1E-37C987E3D5BE}"/>
    <cellStyle name="Currency 3 5 4 2 2" xfId="6477" xr:uid="{20916D44-0506-424B-9172-5E0FA100E266}"/>
    <cellStyle name="Currency 3 5 4 2 2 2" xfId="14288" xr:uid="{10D2F4AA-83B6-4EA5-B347-2A4D906944AB}"/>
    <cellStyle name="Currency 3 5 4 2 2 2 2" xfId="29699" xr:uid="{A233831C-B0A0-41D5-B194-DDC75181E51A}"/>
    <cellStyle name="Currency 3 5 4 2 2 2 2 2" xfId="60523" xr:uid="{C7A5B292-F000-42C7-BED2-ADFABE1C7A17}"/>
    <cellStyle name="Currency 3 5 4 2 2 2 3" xfId="45113" xr:uid="{E6CB0764-0B82-4408-87F7-327EE775F678}"/>
    <cellStyle name="Currency 3 5 4 2 2 3" xfId="21890" xr:uid="{BC782167-8A60-4166-B2BD-6284FE41911B}"/>
    <cellStyle name="Currency 3 5 4 2 2 3 2" xfId="52714" xr:uid="{64F4BE65-3D9C-4296-AE56-F531C19E1961}"/>
    <cellStyle name="Currency 3 5 4 2 2 4" xfId="37304" xr:uid="{1C2E2C6A-8A91-4362-B6E1-19B52C2C5E4E}"/>
    <cellStyle name="Currency 3 5 4 2 3" xfId="10485" xr:uid="{25FE8934-879B-4439-9E22-6E408FF90CF1}"/>
    <cellStyle name="Currency 3 5 4 2 3 2" xfId="25896" xr:uid="{91722BC6-5E0E-4DF1-8266-34F826C4ADF1}"/>
    <cellStyle name="Currency 3 5 4 2 3 2 2" xfId="56720" xr:uid="{F0E08EE9-624E-454E-9684-2BB8CA95D635}"/>
    <cellStyle name="Currency 3 5 4 2 3 3" xfId="41310" xr:uid="{127D6559-73F0-4924-B41E-53F14F132A98}"/>
    <cellStyle name="Currency 3 5 4 2 4" xfId="18087" xr:uid="{2A4B791C-D08D-4E57-8D57-F5B492A00A68}"/>
    <cellStyle name="Currency 3 5 4 2 4 2" xfId="48911" xr:uid="{11CEA09A-933C-4B0B-8FDF-CB44A59140FC}"/>
    <cellStyle name="Currency 3 5 4 2 5" xfId="33501" xr:uid="{2A804E4B-F375-4E50-AE48-7137F9AC53D5}"/>
    <cellStyle name="Currency 3 5 4 3" xfId="4578" xr:uid="{A13CEA3C-9160-47A8-93E8-55BB45D82167}"/>
    <cellStyle name="Currency 3 5 4 3 2" xfId="12389" xr:uid="{84BF72B9-DC02-4933-B72C-ABD1423AAAF7}"/>
    <cellStyle name="Currency 3 5 4 3 2 2" xfId="27800" xr:uid="{210D9199-3657-4746-8AF3-16C80BE9F558}"/>
    <cellStyle name="Currency 3 5 4 3 2 2 2" xfId="58624" xr:uid="{DA80CA15-6A97-41E6-8E66-F27C792CDDF5}"/>
    <cellStyle name="Currency 3 5 4 3 2 3" xfId="43214" xr:uid="{D0DBC021-4F53-498E-AA0E-DA54F531B509}"/>
    <cellStyle name="Currency 3 5 4 3 3" xfId="19991" xr:uid="{01B94F53-0F73-42E5-B630-EC9432B054EE}"/>
    <cellStyle name="Currency 3 5 4 3 3 2" xfId="50815" xr:uid="{02D5C5B1-D59A-4327-9365-5736BC35E0C7}"/>
    <cellStyle name="Currency 3 5 4 3 4" xfId="35405" xr:uid="{46AADD5D-AC6D-4488-AB7A-67ECFF3D0BD9}"/>
    <cellStyle name="Currency 3 5 4 4" xfId="8586" xr:uid="{1909D2C4-5337-4C4B-8211-74BEC81114A2}"/>
    <cellStyle name="Currency 3 5 4 4 2" xfId="23997" xr:uid="{785373F5-46A1-4B48-ADCD-F07F77704F89}"/>
    <cellStyle name="Currency 3 5 4 4 2 2" xfId="54821" xr:uid="{9A79587E-A5F0-47C2-A174-F9151B8FE631}"/>
    <cellStyle name="Currency 3 5 4 4 3" xfId="39411" xr:uid="{1299F672-8360-486C-AD37-221197911D26}"/>
    <cellStyle name="Currency 3 5 4 5" xfId="16188" xr:uid="{AF1CFA37-F6F0-47F6-B6EE-F9BA845549AB}"/>
    <cellStyle name="Currency 3 5 4 5 2" xfId="47012" xr:uid="{7CAE5BC7-97DF-4527-A47C-13E7A79558AD}"/>
    <cellStyle name="Currency 3 5 4 6" xfId="31602" xr:uid="{4C142C60-A8A6-49C1-9506-6AC150B61CB0}"/>
    <cellStyle name="Currency 3 5 5" xfId="1408" xr:uid="{B107F761-FECB-4AC6-B7FD-94CDBFE5AF4A}"/>
    <cellStyle name="Currency 3 5 5 2" xfId="3307" xr:uid="{31345635-D1F1-4AD9-9ACB-F0F4562E8D73}"/>
    <cellStyle name="Currency 3 5 5 2 2" xfId="7110" xr:uid="{8699A0FA-9B29-4FDB-BE79-8C920914CF2C}"/>
    <cellStyle name="Currency 3 5 5 2 2 2" xfId="14921" xr:uid="{2022A7C8-6744-415A-843A-4B7ED2B92D90}"/>
    <cellStyle name="Currency 3 5 5 2 2 2 2" xfId="30332" xr:uid="{E59ED766-88EF-408D-9B76-7D580F8A4E71}"/>
    <cellStyle name="Currency 3 5 5 2 2 2 2 2" xfId="61156" xr:uid="{E23C2DB3-016D-46F6-BC19-086F2BA58798}"/>
    <cellStyle name="Currency 3 5 5 2 2 2 3" xfId="45746" xr:uid="{E7D570D0-8D58-45A4-A5D0-68B229574516}"/>
    <cellStyle name="Currency 3 5 5 2 2 3" xfId="22523" xr:uid="{7607EE26-8E8F-435A-856A-5A2833588456}"/>
    <cellStyle name="Currency 3 5 5 2 2 3 2" xfId="53347" xr:uid="{BB776603-D046-4FB1-BDF3-D9C812B309FC}"/>
    <cellStyle name="Currency 3 5 5 2 2 4" xfId="37937" xr:uid="{8577641F-5D06-4414-A8BC-EC456A85D51A}"/>
    <cellStyle name="Currency 3 5 5 2 3" xfId="11118" xr:uid="{831705F6-C449-4570-8EB7-B44404F9AFC7}"/>
    <cellStyle name="Currency 3 5 5 2 3 2" xfId="26529" xr:uid="{CD17BF93-D145-4E94-A500-C6C245453571}"/>
    <cellStyle name="Currency 3 5 5 2 3 2 2" xfId="57353" xr:uid="{8A5A92A4-D42F-41B9-83AE-0D940AFE6B92}"/>
    <cellStyle name="Currency 3 5 5 2 3 3" xfId="41943" xr:uid="{A745CFCC-0C28-40C5-AA12-F0418A772A58}"/>
    <cellStyle name="Currency 3 5 5 2 4" xfId="18720" xr:uid="{EBB15C54-9BAC-4DE9-B404-E21A556CC9AF}"/>
    <cellStyle name="Currency 3 5 5 2 4 2" xfId="49544" xr:uid="{2679DC88-7446-4972-94A3-7886BAA2BBA6}"/>
    <cellStyle name="Currency 3 5 5 2 5" xfId="34134" xr:uid="{89BE4554-EC92-48AC-835D-D9C99B4C1E94}"/>
    <cellStyle name="Currency 3 5 5 3" xfId="5211" xr:uid="{9775DB3F-0ED8-4681-BF9F-60AECDD699F1}"/>
    <cellStyle name="Currency 3 5 5 3 2" xfId="13022" xr:uid="{9771FDFD-6A3F-4556-8E48-B94337E1CD30}"/>
    <cellStyle name="Currency 3 5 5 3 2 2" xfId="28433" xr:uid="{3819C609-63B7-4C99-BE75-8C5A7AB49D34}"/>
    <cellStyle name="Currency 3 5 5 3 2 2 2" xfId="59257" xr:uid="{6FFA4A38-411B-4462-BA16-2F2E1FC1424E}"/>
    <cellStyle name="Currency 3 5 5 3 2 3" xfId="43847" xr:uid="{BE46A885-4793-4DE1-9888-1B77FACF7C52}"/>
    <cellStyle name="Currency 3 5 5 3 3" xfId="20624" xr:uid="{D6364381-00F0-4BFD-BD55-B736195B3063}"/>
    <cellStyle name="Currency 3 5 5 3 3 2" xfId="51448" xr:uid="{8854F515-52C4-4C6E-8EBF-465ACF75E985}"/>
    <cellStyle name="Currency 3 5 5 3 4" xfId="36038" xr:uid="{B16C3728-A5FB-45D5-BBDD-C3EC97C9BEC3}"/>
    <cellStyle name="Currency 3 5 5 4" xfId="9219" xr:uid="{7CDB95AC-60B8-41B7-960E-3ECAB6056D87}"/>
    <cellStyle name="Currency 3 5 5 4 2" xfId="24630" xr:uid="{78E07B99-9D0A-43CB-804F-C73258FABBB4}"/>
    <cellStyle name="Currency 3 5 5 4 2 2" xfId="55454" xr:uid="{766D4A9C-F0F9-4743-A7C0-3EE4CFDE205E}"/>
    <cellStyle name="Currency 3 5 5 4 3" xfId="40044" xr:uid="{BC3B7CFA-2E8D-4D62-AEE5-3185FAFDDE75}"/>
    <cellStyle name="Currency 3 5 5 5" xfId="16821" xr:uid="{F6C6AC35-4B20-4022-8EE2-5043FBDD0AE0}"/>
    <cellStyle name="Currency 3 5 5 5 2" xfId="47645" xr:uid="{FB771E4B-AA01-4829-8380-18670193695C}"/>
    <cellStyle name="Currency 3 5 5 6" xfId="32235" xr:uid="{C4D75114-B0E8-4D53-8903-AA3D697C7205}"/>
    <cellStyle name="Currency 3 5 6" xfId="2041" xr:uid="{2D38D0DC-B654-4D74-B590-2EFECC782B56}"/>
    <cellStyle name="Currency 3 5 6 2" xfId="5844" xr:uid="{A00A9A7B-687C-4D87-B911-C5D5936A99CD}"/>
    <cellStyle name="Currency 3 5 6 2 2" xfId="13655" xr:uid="{7D17CDE7-6BEC-479D-9373-E6CF32379FE8}"/>
    <cellStyle name="Currency 3 5 6 2 2 2" xfId="29066" xr:uid="{493ACA8C-D05A-4B67-92D5-F8EBB8CE77A8}"/>
    <cellStyle name="Currency 3 5 6 2 2 2 2" xfId="59890" xr:uid="{01A44A80-1F50-47E8-B2D1-FB21656F71A7}"/>
    <cellStyle name="Currency 3 5 6 2 2 3" xfId="44480" xr:uid="{090D97BD-033A-4244-BA91-F21BB14D4537}"/>
    <cellStyle name="Currency 3 5 6 2 3" xfId="21257" xr:uid="{03AB603A-5DC9-46C4-953F-D52CB448FCCB}"/>
    <cellStyle name="Currency 3 5 6 2 3 2" xfId="52081" xr:uid="{C560F105-AB1B-4D67-BE0E-548192723823}"/>
    <cellStyle name="Currency 3 5 6 2 4" xfId="36671" xr:uid="{22DC26ED-2A33-4145-AB21-4C08494B3D48}"/>
    <cellStyle name="Currency 3 5 6 3" xfId="9852" xr:uid="{49733202-7B17-4A47-A20C-208D09109359}"/>
    <cellStyle name="Currency 3 5 6 3 2" xfId="25263" xr:uid="{86F80E70-2CD6-4DED-A710-2139801F38D7}"/>
    <cellStyle name="Currency 3 5 6 3 2 2" xfId="56087" xr:uid="{F9C943A6-B38F-4F26-89DB-B825694FFC34}"/>
    <cellStyle name="Currency 3 5 6 3 3" xfId="40677" xr:uid="{4C5A3447-5701-4ED7-B008-22C6091C7A0B}"/>
    <cellStyle name="Currency 3 5 6 4" xfId="17454" xr:uid="{0AABCB85-4F93-4A2F-B5D8-A924FCB304CF}"/>
    <cellStyle name="Currency 3 5 6 4 2" xfId="48278" xr:uid="{EB818AA0-99A7-47EA-8843-12FAFADB8EF6}"/>
    <cellStyle name="Currency 3 5 6 5" xfId="32868" xr:uid="{C79107BA-B1C7-4147-96F2-3AC90CC0C89B}"/>
    <cellStyle name="Currency 3 5 7" xfId="3945" xr:uid="{E84B9803-3309-483C-B084-0936B1008DEB}"/>
    <cellStyle name="Currency 3 5 7 2" xfId="11756" xr:uid="{4E5EC010-63F2-4F0B-8414-CCC2EC5EB683}"/>
    <cellStyle name="Currency 3 5 7 2 2" xfId="27167" xr:uid="{35E8900B-F8E1-4540-BB88-495C4A4B214A}"/>
    <cellStyle name="Currency 3 5 7 2 2 2" xfId="57991" xr:uid="{49F9B000-DCC9-4F6A-B33B-40CF709ED951}"/>
    <cellStyle name="Currency 3 5 7 2 3" xfId="42581" xr:uid="{D7F3551A-C6D7-4EC5-92D8-9B5A7F721E95}"/>
    <cellStyle name="Currency 3 5 7 3" xfId="19358" xr:uid="{13C67B81-29CB-47F6-9442-50AB860799CD}"/>
    <cellStyle name="Currency 3 5 7 3 2" xfId="50182" xr:uid="{09C35009-063F-4C6B-A2BE-57D5C84AB816}"/>
    <cellStyle name="Currency 3 5 7 4" xfId="34772" xr:uid="{D19C6DA6-BEDF-4CFF-B23D-571BD3DD93B0}"/>
    <cellStyle name="Currency 3 5 8" xfId="7953" xr:uid="{78F4356B-5F32-4955-AD9D-C546A69A25FB}"/>
    <cellStyle name="Currency 3 5 8 2" xfId="23364" xr:uid="{3EE030EB-85B8-4684-80E3-CB7497C0521E}"/>
    <cellStyle name="Currency 3 5 8 2 2" xfId="54188" xr:uid="{445F3F5D-1AEC-4F7A-97E3-1A96A25770BE}"/>
    <cellStyle name="Currency 3 5 8 3" xfId="38778" xr:uid="{D311059F-D983-4DCB-B6F8-5B2F5FA669F0}"/>
    <cellStyle name="Currency 3 5 9" xfId="7744" xr:uid="{B9036E32-181F-4DB5-BA0B-358C2DAD86A3}"/>
    <cellStyle name="Currency 3 5 9 2" xfId="23155" xr:uid="{3AF063C1-5FB6-4351-920A-C946BD62B06C}"/>
    <cellStyle name="Currency 3 5 9 2 2" xfId="53979" xr:uid="{8453BA62-40BC-486A-A352-99DB7D856F8E}"/>
    <cellStyle name="Currency 3 5 9 3" xfId="38569" xr:uid="{801DC516-F1B8-444F-81D5-5D32CBC1B752}"/>
    <cellStyle name="Currency 3 6" xfId="519" xr:uid="{89382C2E-52F0-4B43-B242-872A4E83C3BC}"/>
    <cellStyle name="Currency 3 6 2" xfId="1152" xr:uid="{F45C3365-EE0A-45D0-A2BD-74EDA35E4E52}"/>
    <cellStyle name="Currency 3 6 2 2" xfId="3051" xr:uid="{3FC3DEBC-F582-44FE-B886-7728D0C0EA51}"/>
    <cellStyle name="Currency 3 6 2 2 2" xfId="6854" xr:uid="{74955BA2-ED1F-4B93-BB30-980112DE9A64}"/>
    <cellStyle name="Currency 3 6 2 2 2 2" xfId="14665" xr:uid="{AFEF2C71-3E58-4396-977D-A027A9D47FC4}"/>
    <cellStyle name="Currency 3 6 2 2 2 2 2" xfId="30076" xr:uid="{60AF03C5-96C7-44DB-B71F-A7C221DB86B5}"/>
    <cellStyle name="Currency 3 6 2 2 2 2 2 2" xfId="60900" xr:uid="{08A46300-BB62-4BD4-8904-AEA222E2F07E}"/>
    <cellStyle name="Currency 3 6 2 2 2 2 3" xfId="45490" xr:uid="{750C6CE5-1E69-4D8B-88CE-61390518146C}"/>
    <cellStyle name="Currency 3 6 2 2 2 3" xfId="22267" xr:uid="{5D1283B9-26DA-4217-BC54-1D5211D44879}"/>
    <cellStyle name="Currency 3 6 2 2 2 3 2" xfId="53091" xr:uid="{957CF985-F0C9-45D0-B00A-F2D5BCD0188C}"/>
    <cellStyle name="Currency 3 6 2 2 2 4" xfId="37681" xr:uid="{20B08DE6-28F2-44B9-B20C-CD672FF37A84}"/>
    <cellStyle name="Currency 3 6 2 2 3" xfId="10862" xr:uid="{3BE15EB3-DBFD-49D2-9ECB-A5F80E1D77B2}"/>
    <cellStyle name="Currency 3 6 2 2 3 2" xfId="26273" xr:uid="{7EC1610F-3A5E-40B2-81FF-42E4E7382D81}"/>
    <cellStyle name="Currency 3 6 2 2 3 2 2" xfId="57097" xr:uid="{9170E9A8-5D00-4255-A87C-B04A40780DDA}"/>
    <cellStyle name="Currency 3 6 2 2 3 3" xfId="41687" xr:uid="{7B3A3706-33CB-4BF2-9185-6FF8E5CFC166}"/>
    <cellStyle name="Currency 3 6 2 2 4" xfId="18464" xr:uid="{0B69A568-5696-46BD-A414-037A19AADBC7}"/>
    <cellStyle name="Currency 3 6 2 2 4 2" xfId="49288" xr:uid="{6D50C125-3869-4F5B-8686-344D76ABC00A}"/>
    <cellStyle name="Currency 3 6 2 2 5" xfId="33878" xr:uid="{B92B73B9-3EB0-4C9A-B136-429BC6ACDC06}"/>
    <cellStyle name="Currency 3 6 2 3" xfId="4955" xr:uid="{F053D8D4-4FE8-4825-8790-050AD993D72E}"/>
    <cellStyle name="Currency 3 6 2 3 2" xfId="12766" xr:uid="{A5B8EE9B-857E-4898-8620-818E9EF8628C}"/>
    <cellStyle name="Currency 3 6 2 3 2 2" xfId="28177" xr:uid="{1EEE7B58-6FB2-47A6-AF8D-E6E990DC08E9}"/>
    <cellStyle name="Currency 3 6 2 3 2 2 2" xfId="59001" xr:uid="{1E99E9DF-98C8-4CD3-9C2A-F83557B0C0F9}"/>
    <cellStyle name="Currency 3 6 2 3 2 3" xfId="43591" xr:uid="{22FD6412-6F14-498B-97E8-EA95B4B10EA5}"/>
    <cellStyle name="Currency 3 6 2 3 3" xfId="20368" xr:uid="{99EBF42B-5CFF-4C09-ABC1-CE026B3C0169}"/>
    <cellStyle name="Currency 3 6 2 3 3 2" xfId="51192" xr:uid="{58E47CEF-F6A5-46BF-9555-635EA90294CA}"/>
    <cellStyle name="Currency 3 6 2 3 4" xfId="35782" xr:uid="{D0629576-4BA3-45B5-B603-87B6476914A7}"/>
    <cellStyle name="Currency 3 6 2 4" xfId="8963" xr:uid="{59D16AC8-358B-4BD9-8531-BFAC7B673448}"/>
    <cellStyle name="Currency 3 6 2 4 2" xfId="24374" xr:uid="{FB0D6865-6615-4DB5-A020-097F09B9F83D}"/>
    <cellStyle name="Currency 3 6 2 4 2 2" xfId="55198" xr:uid="{2D232110-75AD-4B98-9854-44FAE11CACEB}"/>
    <cellStyle name="Currency 3 6 2 4 3" xfId="39788" xr:uid="{6DB9A6E7-650A-40EF-A224-4FADFCAA2695}"/>
    <cellStyle name="Currency 3 6 2 5" xfId="16565" xr:uid="{D39E8E8C-A358-45D6-8832-8F8FE586AC92}"/>
    <cellStyle name="Currency 3 6 2 5 2" xfId="47389" xr:uid="{447DB324-1E0C-49CA-8161-ADAED022E1B8}"/>
    <cellStyle name="Currency 3 6 2 6" xfId="31979" xr:uid="{94A861F0-44A1-4EE7-9A0F-AE5D0103B049}"/>
    <cellStyle name="Currency 3 6 3" xfId="1785" xr:uid="{652A5AAD-F327-4950-8C9D-AC092FFAAAFC}"/>
    <cellStyle name="Currency 3 6 3 2" xfId="3684" xr:uid="{A361DA84-E0B1-4574-A2AC-316FA698710C}"/>
    <cellStyle name="Currency 3 6 3 2 2" xfId="7487" xr:uid="{78AA6E66-1E54-41B9-BCA2-8F936E7BC195}"/>
    <cellStyle name="Currency 3 6 3 2 2 2" xfId="15298" xr:uid="{223558BC-89D0-4A5A-9952-FC1972DF4E6C}"/>
    <cellStyle name="Currency 3 6 3 2 2 2 2" xfId="30709" xr:uid="{B6244D33-A09A-4FBD-9420-73765B2F6F29}"/>
    <cellStyle name="Currency 3 6 3 2 2 2 2 2" xfId="61533" xr:uid="{797C1B85-2C33-4F61-8045-2492D5D868B0}"/>
    <cellStyle name="Currency 3 6 3 2 2 2 3" xfId="46123" xr:uid="{52F4CF4B-CFEC-4424-8A69-6625B8EC4B01}"/>
    <cellStyle name="Currency 3 6 3 2 2 3" xfId="22900" xr:uid="{9A966570-3017-446B-A9AA-01DCEC5C1907}"/>
    <cellStyle name="Currency 3 6 3 2 2 3 2" xfId="53724" xr:uid="{6892E084-17A9-4E1C-B210-C89DC6F94DBC}"/>
    <cellStyle name="Currency 3 6 3 2 2 4" xfId="38314" xr:uid="{1F1B9D0A-8C06-441E-B3E8-09621A202950}"/>
    <cellStyle name="Currency 3 6 3 2 3" xfId="11495" xr:uid="{154A0E65-BF13-414A-905A-D0523658AA76}"/>
    <cellStyle name="Currency 3 6 3 2 3 2" xfId="26906" xr:uid="{5BB47F32-2E78-4792-A809-9D5FC6308900}"/>
    <cellStyle name="Currency 3 6 3 2 3 2 2" xfId="57730" xr:uid="{96A5B1CC-7D6B-41B8-95D9-9A380B55FBE7}"/>
    <cellStyle name="Currency 3 6 3 2 3 3" xfId="42320" xr:uid="{12E1F7F0-99C4-471E-896A-F72BEE26C98A}"/>
    <cellStyle name="Currency 3 6 3 2 4" xfId="19097" xr:uid="{28AD5DFE-5621-431F-A71F-5447A89975A6}"/>
    <cellStyle name="Currency 3 6 3 2 4 2" xfId="49921" xr:uid="{2C42C4E9-7849-415D-951E-45FFD9340E1F}"/>
    <cellStyle name="Currency 3 6 3 2 5" xfId="34511" xr:uid="{8F01D0BB-DA0B-4A7A-92C3-756C87EF5FD1}"/>
    <cellStyle name="Currency 3 6 3 3" xfId="5588" xr:uid="{0A37FBC5-D534-441F-BD4F-5890FAB6F1ED}"/>
    <cellStyle name="Currency 3 6 3 3 2" xfId="13399" xr:uid="{ACBA722F-F3EB-4A1D-A954-1B84FEF2CC02}"/>
    <cellStyle name="Currency 3 6 3 3 2 2" xfId="28810" xr:uid="{20E65EC4-F402-45AF-96EE-0DE7433D8FA9}"/>
    <cellStyle name="Currency 3 6 3 3 2 2 2" xfId="59634" xr:uid="{FEDD7012-F46A-4795-976A-4B67ED170B45}"/>
    <cellStyle name="Currency 3 6 3 3 2 3" xfId="44224" xr:uid="{7C6535AC-9B71-45DE-B800-BD3B12DF365A}"/>
    <cellStyle name="Currency 3 6 3 3 3" xfId="21001" xr:uid="{6F322795-059A-4A84-8C7F-3F9B201DFDD2}"/>
    <cellStyle name="Currency 3 6 3 3 3 2" xfId="51825" xr:uid="{6ED95B26-0978-4B74-9E43-507934C17CA1}"/>
    <cellStyle name="Currency 3 6 3 3 4" xfId="36415" xr:uid="{F5B695CA-B102-4EF3-A1B4-141E41949D70}"/>
    <cellStyle name="Currency 3 6 3 4" xfId="9596" xr:uid="{4F58608E-7E49-438D-9FBB-4CD2F37EFB70}"/>
    <cellStyle name="Currency 3 6 3 4 2" xfId="25007" xr:uid="{B006B722-F12E-4A19-BDC7-AA3A28736DAC}"/>
    <cellStyle name="Currency 3 6 3 4 2 2" xfId="55831" xr:uid="{149BC7D3-EE38-46F7-8EA6-E39D449A4204}"/>
    <cellStyle name="Currency 3 6 3 4 3" xfId="40421" xr:uid="{A8172B93-A77F-413B-A122-DD2E3F252AB1}"/>
    <cellStyle name="Currency 3 6 3 5" xfId="17198" xr:uid="{646C491C-39F9-4D63-AC9F-EC577D93606C}"/>
    <cellStyle name="Currency 3 6 3 5 2" xfId="48022" xr:uid="{3204AEAD-2EC1-43C1-9DFE-F5661DF33874}"/>
    <cellStyle name="Currency 3 6 3 6" xfId="32612" xr:uid="{161375A5-53BF-4E04-ACC5-667252945D82}"/>
    <cellStyle name="Currency 3 6 4" xfId="2418" xr:uid="{E42276AC-1BC3-4582-BA78-708582431939}"/>
    <cellStyle name="Currency 3 6 4 2" xfId="6221" xr:uid="{4A79FA8E-0FF3-4B0A-91B0-275442E4AD8E}"/>
    <cellStyle name="Currency 3 6 4 2 2" xfId="14032" xr:uid="{60C39A86-99A9-4207-B240-B6172ABBF983}"/>
    <cellStyle name="Currency 3 6 4 2 2 2" xfId="29443" xr:uid="{5231628E-730B-411C-AEC5-F149D90AFC72}"/>
    <cellStyle name="Currency 3 6 4 2 2 2 2" xfId="60267" xr:uid="{BF730D5F-37B1-4170-AEEB-01F6136CE391}"/>
    <cellStyle name="Currency 3 6 4 2 2 3" xfId="44857" xr:uid="{61B6169F-2496-408A-A22E-4436957122DB}"/>
    <cellStyle name="Currency 3 6 4 2 3" xfId="21634" xr:uid="{1EA9D766-778E-4505-8AEA-2233FC6F3AD6}"/>
    <cellStyle name="Currency 3 6 4 2 3 2" xfId="52458" xr:uid="{FDB5BB35-571D-4C4E-8FA6-30E449D91554}"/>
    <cellStyle name="Currency 3 6 4 2 4" xfId="37048" xr:uid="{E88D5DB8-4FEC-4EE2-AA62-EEC6AAA0E70C}"/>
    <cellStyle name="Currency 3 6 4 3" xfId="10229" xr:uid="{3AF94899-E0DC-49FB-9209-E38F11B6AC5A}"/>
    <cellStyle name="Currency 3 6 4 3 2" xfId="25640" xr:uid="{D0A4B0FF-87AE-4F5B-B1E8-628FFF73DE2F}"/>
    <cellStyle name="Currency 3 6 4 3 2 2" xfId="56464" xr:uid="{8F2EC621-B576-457A-A089-FB7B68FF37F7}"/>
    <cellStyle name="Currency 3 6 4 3 3" xfId="41054" xr:uid="{25FA067E-80EF-44E8-8F07-195B11FDD267}"/>
    <cellStyle name="Currency 3 6 4 4" xfId="17831" xr:uid="{1097A7B2-3202-4A3F-BCD7-5C53786D0A02}"/>
    <cellStyle name="Currency 3 6 4 4 2" xfId="48655" xr:uid="{3EB21D9D-3707-47E5-9227-832B982B27A7}"/>
    <cellStyle name="Currency 3 6 4 5" xfId="33245" xr:uid="{FAA9659B-BF34-422A-B1B2-6B28213282C4}"/>
    <cellStyle name="Currency 3 6 5" xfId="4322" xr:uid="{E397CA37-912A-4518-89A9-29F7BC7A3375}"/>
    <cellStyle name="Currency 3 6 5 2" xfId="12133" xr:uid="{757E005D-C511-4B5E-8CD3-D25F65393536}"/>
    <cellStyle name="Currency 3 6 5 2 2" xfId="27544" xr:uid="{378CE305-ED66-47BA-983B-4CD742848DE1}"/>
    <cellStyle name="Currency 3 6 5 2 2 2" xfId="58368" xr:uid="{7ADD57D5-D624-48CC-B543-F7DFE7706ABF}"/>
    <cellStyle name="Currency 3 6 5 2 3" xfId="42958" xr:uid="{11773311-059A-4E39-9752-D39A82A6F204}"/>
    <cellStyle name="Currency 3 6 5 3" xfId="19735" xr:uid="{C58F2830-C808-4493-B1B7-F9B9BED22A01}"/>
    <cellStyle name="Currency 3 6 5 3 2" xfId="50559" xr:uid="{DA5269EA-A4B0-4B65-A424-DE63497C8560}"/>
    <cellStyle name="Currency 3 6 5 4" xfId="35149" xr:uid="{1EE84DA8-07AB-4262-869F-AB717AB07F39}"/>
    <cellStyle name="Currency 3 6 6" xfId="8330" xr:uid="{84E47078-7D4F-4326-867F-BA93775B0712}"/>
    <cellStyle name="Currency 3 6 6 2" xfId="23741" xr:uid="{817A284E-0A2A-4E61-9D39-9A92499FFE52}"/>
    <cellStyle name="Currency 3 6 6 2 2" xfId="54565" xr:uid="{CECA738C-B5FF-4211-A314-8B24D124A3A0}"/>
    <cellStyle name="Currency 3 6 6 3" xfId="39155" xr:uid="{DCB48D7C-DF2D-45A5-BDE8-01217AD4526E}"/>
    <cellStyle name="Currency 3 6 7" xfId="15932" xr:uid="{197B6704-B052-4B70-BCD4-CE5EAD61B73E}"/>
    <cellStyle name="Currency 3 6 7 2" xfId="46756" xr:uid="{77B191F2-3487-4AB6-9B3C-E3A209BE6549}"/>
    <cellStyle name="Currency 3 6 8" xfId="31346" xr:uid="{F8E523BC-543A-4673-A5CE-5FE7C9A8ABEC}"/>
    <cellStyle name="Currency 3 7" xfId="310" xr:uid="{DAFDBF91-3312-4276-9F74-44E7F1D1EA0C}"/>
    <cellStyle name="Currency 3 7 2" xfId="943" xr:uid="{6DAEC31F-4E00-4A55-8F8B-E17A0ED66F5A}"/>
    <cellStyle name="Currency 3 7 2 2" xfId="2842" xr:uid="{F6E00F14-199D-4F91-84CD-119A447E39ED}"/>
    <cellStyle name="Currency 3 7 2 2 2" xfId="6645" xr:uid="{F34AC67C-7EBD-4303-BD5F-2FA21BE54669}"/>
    <cellStyle name="Currency 3 7 2 2 2 2" xfId="14456" xr:uid="{2C0F1640-A3A8-4D60-9CE4-315746F9DE76}"/>
    <cellStyle name="Currency 3 7 2 2 2 2 2" xfId="29867" xr:uid="{EE89D389-200C-46A3-A458-5F2BDF5F0DBE}"/>
    <cellStyle name="Currency 3 7 2 2 2 2 2 2" xfId="60691" xr:uid="{EEDE0668-6499-451B-94F5-7B5DB6DD6E12}"/>
    <cellStyle name="Currency 3 7 2 2 2 2 3" xfId="45281" xr:uid="{4E14B3D3-FCF6-415D-8E47-A4E244213CE2}"/>
    <cellStyle name="Currency 3 7 2 2 2 3" xfId="22058" xr:uid="{388B1B0F-86BF-4EAA-BE0A-97D9E059561B}"/>
    <cellStyle name="Currency 3 7 2 2 2 3 2" xfId="52882" xr:uid="{F960D2BF-9E26-40B2-B62B-10B2EBCAACE7}"/>
    <cellStyle name="Currency 3 7 2 2 2 4" xfId="37472" xr:uid="{397EB66A-5E1A-4E3D-8DBE-370FAB7DB1D2}"/>
    <cellStyle name="Currency 3 7 2 2 3" xfId="10653" xr:uid="{623C7445-A765-4492-B0E2-3F5C73833822}"/>
    <cellStyle name="Currency 3 7 2 2 3 2" xfId="26064" xr:uid="{8ED9BE00-98A7-464B-986E-CD0A166A2E30}"/>
    <cellStyle name="Currency 3 7 2 2 3 2 2" xfId="56888" xr:uid="{3211F0FB-4300-4C9F-9200-FDAA5E0ED649}"/>
    <cellStyle name="Currency 3 7 2 2 3 3" xfId="41478" xr:uid="{DFE91DBF-0EA2-442D-9FD5-6483B59F431B}"/>
    <cellStyle name="Currency 3 7 2 2 4" xfId="18255" xr:uid="{21AFD7A2-B5EE-4951-B6F1-B4FCD20A7519}"/>
    <cellStyle name="Currency 3 7 2 2 4 2" xfId="49079" xr:uid="{753297E6-79AB-41C5-B14D-500A3EB1B3E0}"/>
    <cellStyle name="Currency 3 7 2 2 5" xfId="33669" xr:uid="{C307F6B1-3352-47B4-A2D6-826FC4B626E5}"/>
    <cellStyle name="Currency 3 7 2 3" xfId="4746" xr:uid="{5B02343C-5C76-4034-8819-5A5353AB72C9}"/>
    <cellStyle name="Currency 3 7 2 3 2" xfId="12557" xr:uid="{BC0FD642-5780-4717-AF72-941F71139D5F}"/>
    <cellStyle name="Currency 3 7 2 3 2 2" xfId="27968" xr:uid="{FD3D3865-C623-4691-99C7-61F28F0CF072}"/>
    <cellStyle name="Currency 3 7 2 3 2 2 2" xfId="58792" xr:uid="{5E1C9746-0986-4437-B732-EACDC87DE068}"/>
    <cellStyle name="Currency 3 7 2 3 2 3" xfId="43382" xr:uid="{2D1C09D0-67A9-4889-8AD0-F3773043B8EC}"/>
    <cellStyle name="Currency 3 7 2 3 3" xfId="20159" xr:uid="{795F273D-2B8E-4D22-8B48-F5255BB6B33D}"/>
    <cellStyle name="Currency 3 7 2 3 3 2" xfId="50983" xr:uid="{F84FBBB3-AEF5-4C42-AE36-D19DEB297EA7}"/>
    <cellStyle name="Currency 3 7 2 3 4" xfId="35573" xr:uid="{A65732DA-744F-47E6-A58D-F644BD2C5445}"/>
    <cellStyle name="Currency 3 7 2 4" xfId="8754" xr:uid="{9002DF4F-05A7-4C09-8CAE-A1153E353A5A}"/>
    <cellStyle name="Currency 3 7 2 4 2" xfId="24165" xr:uid="{311138E7-892F-483B-921A-95BE04A6F954}"/>
    <cellStyle name="Currency 3 7 2 4 2 2" xfId="54989" xr:uid="{10185C2D-04A4-4EEB-A9F3-DAD5E365BF42}"/>
    <cellStyle name="Currency 3 7 2 4 3" xfId="39579" xr:uid="{9A75317A-75DB-4CE7-BCD6-4355B2543D1F}"/>
    <cellStyle name="Currency 3 7 2 5" xfId="16356" xr:uid="{F218729C-D421-471E-92BA-D79CD085EC2F}"/>
    <cellStyle name="Currency 3 7 2 5 2" xfId="47180" xr:uid="{D84C30C1-04D0-496A-876B-5654AEBE30FD}"/>
    <cellStyle name="Currency 3 7 2 6" xfId="31770" xr:uid="{8197C51E-16EB-408F-BE4E-DA5DEC07EB08}"/>
    <cellStyle name="Currency 3 7 3" xfId="1576" xr:uid="{FDD457C7-F48C-453B-B469-A83EBAA55FCC}"/>
    <cellStyle name="Currency 3 7 3 2" xfId="3475" xr:uid="{5B5D5684-F0B6-4232-9383-C6F28FCF7EA0}"/>
    <cellStyle name="Currency 3 7 3 2 2" xfId="7278" xr:uid="{596F2ECE-2B7D-4D90-B6FC-2DCCF30B8A30}"/>
    <cellStyle name="Currency 3 7 3 2 2 2" xfId="15089" xr:uid="{C61633B5-65DB-4DA9-80A4-5254AF77D662}"/>
    <cellStyle name="Currency 3 7 3 2 2 2 2" xfId="30500" xr:uid="{E98D980A-39F2-4816-955F-AFCFB864A095}"/>
    <cellStyle name="Currency 3 7 3 2 2 2 2 2" xfId="61324" xr:uid="{CB5358C3-E6A0-405E-A707-EFAF9E9DD704}"/>
    <cellStyle name="Currency 3 7 3 2 2 2 3" xfId="45914" xr:uid="{DC595378-BEC6-4D86-A222-2E098B56A01A}"/>
    <cellStyle name="Currency 3 7 3 2 2 3" xfId="22691" xr:uid="{6D3B4A2D-BB3B-4F35-A984-9A2D826CF0AA}"/>
    <cellStyle name="Currency 3 7 3 2 2 3 2" xfId="53515" xr:uid="{67BFE327-06EF-4336-860B-D0C73E4A3000}"/>
    <cellStyle name="Currency 3 7 3 2 2 4" xfId="38105" xr:uid="{F48CAED7-27C2-4A20-ABB4-C1A9806AA3BE}"/>
    <cellStyle name="Currency 3 7 3 2 3" xfId="11286" xr:uid="{9940C062-7BEF-4777-BAF8-178399DAD38C}"/>
    <cellStyle name="Currency 3 7 3 2 3 2" xfId="26697" xr:uid="{DBD524FA-F9E5-4163-B8AB-8C0EABE768CF}"/>
    <cellStyle name="Currency 3 7 3 2 3 2 2" xfId="57521" xr:uid="{49D57DFB-A2A3-41DC-AA67-3BAED730254C}"/>
    <cellStyle name="Currency 3 7 3 2 3 3" xfId="42111" xr:uid="{B84D327D-A8BD-44AF-BED6-1418D42CB084}"/>
    <cellStyle name="Currency 3 7 3 2 4" xfId="18888" xr:uid="{04416135-57B6-4411-A8FF-DFA4759ACD11}"/>
    <cellStyle name="Currency 3 7 3 2 4 2" xfId="49712" xr:uid="{7B3368EB-EFB2-4BCE-8AB2-A85E9861B41A}"/>
    <cellStyle name="Currency 3 7 3 2 5" xfId="34302" xr:uid="{C48F5C01-1518-4E8E-AFAD-EA861D785E9C}"/>
    <cellStyle name="Currency 3 7 3 3" xfId="5379" xr:uid="{CBBF4B24-0E5F-41F3-90FC-2D3B70F0C885}"/>
    <cellStyle name="Currency 3 7 3 3 2" xfId="13190" xr:uid="{113315ED-BCA3-412C-A4F4-E4670F897CAD}"/>
    <cellStyle name="Currency 3 7 3 3 2 2" xfId="28601" xr:uid="{69D2EA4F-AFA5-4044-9F71-1A726BA82797}"/>
    <cellStyle name="Currency 3 7 3 3 2 2 2" xfId="59425" xr:uid="{FAF64FCB-C86D-4FDD-87B9-B944C0F76B5D}"/>
    <cellStyle name="Currency 3 7 3 3 2 3" xfId="44015" xr:uid="{DEE14B1C-3C86-43C8-B936-483D9327CE01}"/>
    <cellStyle name="Currency 3 7 3 3 3" xfId="20792" xr:uid="{8DC866B3-3F0F-455B-A753-9423A2A4CD4C}"/>
    <cellStyle name="Currency 3 7 3 3 3 2" xfId="51616" xr:uid="{6A8D4D9A-8776-46B8-89C0-157D313F9D78}"/>
    <cellStyle name="Currency 3 7 3 3 4" xfId="36206" xr:uid="{321066FF-354C-4605-AAF8-5289C6CC8F1E}"/>
    <cellStyle name="Currency 3 7 3 4" xfId="9387" xr:uid="{FE3B4E99-E12F-4783-8CE6-D1E02D3618B4}"/>
    <cellStyle name="Currency 3 7 3 4 2" xfId="24798" xr:uid="{D0AE84C5-96B4-4C61-9D85-576F48E0ACE6}"/>
    <cellStyle name="Currency 3 7 3 4 2 2" xfId="55622" xr:uid="{2CB26DC6-5958-4262-9CA4-215A536521EE}"/>
    <cellStyle name="Currency 3 7 3 4 3" xfId="40212" xr:uid="{158568EE-AF0C-4FC9-999D-D5C4443A191C}"/>
    <cellStyle name="Currency 3 7 3 5" xfId="16989" xr:uid="{7D5603F7-192F-4D35-B310-15710F3A9258}"/>
    <cellStyle name="Currency 3 7 3 5 2" xfId="47813" xr:uid="{0F8BE051-8B48-41CA-8FD2-38E71A3818E8}"/>
    <cellStyle name="Currency 3 7 3 6" xfId="32403" xr:uid="{407EC980-5A61-4143-BBA8-B4519C2F5B73}"/>
    <cellStyle name="Currency 3 7 4" xfId="2209" xr:uid="{56E67E1F-580E-4CEC-AB28-B8462FF1F83A}"/>
    <cellStyle name="Currency 3 7 4 2" xfId="6012" xr:uid="{2323DEA4-59A3-4F8B-842A-63EDBC778E0C}"/>
    <cellStyle name="Currency 3 7 4 2 2" xfId="13823" xr:uid="{AC415900-C1E7-4299-8CD8-203D9D131DCD}"/>
    <cellStyle name="Currency 3 7 4 2 2 2" xfId="29234" xr:uid="{58C4EF90-02B0-489F-866C-32F39047000D}"/>
    <cellStyle name="Currency 3 7 4 2 2 2 2" xfId="60058" xr:uid="{0AA59166-68DD-4535-B40D-96E543D32CAC}"/>
    <cellStyle name="Currency 3 7 4 2 2 3" xfId="44648" xr:uid="{AD5CB114-95FB-46EA-855F-B98D909AC63F}"/>
    <cellStyle name="Currency 3 7 4 2 3" xfId="21425" xr:uid="{A39C74FD-910A-4C09-82A5-3096CA6959F1}"/>
    <cellStyle name="Currency 3 7 4 2 3 2" xfId="52249" xr:uid="{33CBC6F0-FE3D-4FF5-AD9B-69AF0A1A1254}"/>
    <cellStyle name="Currency 3 7 4 2 4" xfId="36839" xr:uid="{636A2A57-CEC9-44A5-ABC0-CB3FC1B44986}"/>
    <cellStyle name="Currency 3 7 4 3" xfId="10020" xr:uid="{E86007DA-8F1E-48A3-BDC6-FA80B56757A3}"/>
    <cellStyle name="Currency 3 7 4 3 2" xfId="25431" xr:uid="{49569BAC-7898-4F87-967B-AB538EA31F0B}"/>
    <cellStyle name="Currency 3 7 4 3 2 2" xfId="56255" xr:uid="{EDB0E3FA-5F27-440E-B79C-55FA6775726C}"/>
    <cellStyle name="Currency 3 7 4 3 3" xfId="40845" xr:uid="{F28D7CCB-3685-480A-B534-3860DA99ABB8}"/>
    <cellStyle name="Currency 3 7 4 4" xfId="17622" xr:uid="{5B5E1B6D-6A7E-4678-9646-1E9DBC0BF7B8}"/>
    <cellStyle name="Currency 3 7 4 4 2" xfId="48446" xr:uid="{B281D15C-ABD7-448C-A46F-1098947AFA0F}"/>
    <cellStyle name="Currency 3 7 4 5" xfId="33036" xr:uid="{428F821D-B8AD-4548-A5F4-1DC91A9C4299}"/>
    <cellStyle name="Currency 3 7 5" xfId="4113" xr:uid="{2A55366C-04E2-4015-A310-9DFA3B9CBC96}"/>
    <cellStyle name="Currency 3 7 5 2" xfId="11924" xr:uid="{0C233640-2FBE-4543-B06A-FCF32E92532A}"/>
    <cellStyle name="Currency 3 7 5 2 2" xfId="27335" xr:uid="{42658AFF-B33B-4D53-AEAA-1A28AA478C97}"/>
    <cellStyle name="Currency 3 7 5 2 2 2" xfId="58159" xr:uid="{D872F8D3-A15D-49E7-ADA4-FFD31E139B86}"/>
    <cellStyle name="Currency 3 7 5 2 3" xfId="42749" xr:uid="{AF266E42-37E7-4535-A959-ACCC0FFC3AE2}"/>
    <cellStyle name="Currency 3 7 5 3" xfId="19526" xr:uid="{BB54B75E-41DC-419E-99B5-08C611AC9184}"/>
    <cellStyle name="Currency 3 7 5 3 2" xfId="50350" xr:uid="{8C42C99F-05F7-4CC3-818E-B5B3A08B0783}"/>
    <cellStyle name="Currency 3 7 5 4" xfId="34940" xr:uid="{4D91C6B3-63AB-4B27-86E3-09345933D0B9}"/>
    <cellStyle name="Currency 3 7 6" xfId="8121" xr:uid="{9EC37788-07B9-4EE1-85A2-6840A048176E}"/>
    <cellStyle name="Currency 3 7 6 2" xfId="23532" xr:uid="{D95CC396-7F98-467D-9F80-1B0E55D16294}"/>
    <cellStyle name="Currency 3 7 6 2 2" xfId="54356" xr:uid="{03DB1B14-0FC4-4934-BF8D-8C1987EC5BC3}"/>
    <cellStyle name="Currency 3 7 6 3" xfId="38946" xr:uid="{94B8409D-C9A2-4EFB-9FA0-B009F95AFF9A}"/>
    <cellStyle name="Currency 3 7 7" xfId="15723" xr:uid="{9E447403-F71D-4591-9A8F-3BCD918FF5A4}"/>
    <cellStyle name="Currency 3 7 7 2" xfId="46547" xr:uid="{B080EEAB-51A3-4E27-ABEA-CF416A79A656}"/>
    <cellStyle name="Currency 3 7 8" xfId="31137" xr:uid="{E96CE324-1CD8-4447-9696-3CD0C3B754E2}"/>
    <cellStyle name="Currency 3 8" xfId="730" xr:uid="{677BFC2B-CFB9-4DBB-AA7B-0824702A2F8A}"/>
    <cellStyle name="Currency 3 8 2" xfId="2629" xr:uid="{BFB39EDD-06C4-4F51-9DFD-F2BBE805AF3F}"/>
    <cellStyle name="Currency 3 8 2 2" xfId="6432" xr:uid="{D44C836B-CECD-4017-A4A0-FF2E439BFB33}"/>
    <cellStyle name="Currency 3 8 2 2 2" xfId="14243" xr:uid="{B8AFEC13-4141-4C4C-906E-C829B5E4A551}"/>
    <cellStyle name="Currency 3 8 2 2 2 2" xfId="29654" xr:uid="{0EC660F7-E2D8-4329-8A99-4FA51A0998B7}"/>
    <cellStyle name="Currency 3 8 2 2 2 2 2" xfId="60478" xr:uid="{DCE8C01B-69A7-4019-8AC5-BC5E0DF86855}"/>
    <cellStyle name="Currency 3 8 2 2 2 3" xfId="45068" xr:uid="{D4BD001F-FED5-4236-ABCB-6E3BC3B4FD0C}"/>
    <cellStyle name="Currency 3 8 2 2 3" xfId="21845" xr:uid="{F8FF5AAF-EF67-444D-86DC-9B9A402819EC}"/>
    <cellStyle name="Currency 3 8 2 2 3 2" xfId="52669" xr:uid="{7F81EA33-928C-47EA-8B2A-75D61C3C1231}"/>
    <cellStyle name="Currency 3 8 2 2 4" xfId="37259" xr:uid="{5F4B4674-5EDD-4CCE-B7E2-75D5A0F28DE1}"/>
    <cellStyle name="Currency 3 8 2 3" xfId="10440" xr:uid="{DA268FBB-1349-44FA-89BF-F2BFE594C1D2}"/>
    <cellStyle name="Currency 3 8 2 3 2" xfId="25851" xr:uid="{3537F4EB-497D-4B20-9F89-8191EC02858E}"/>
    <cellStyle name="Currency 3 8 2 3 2 2" xfId="56675" xr:uid="{BA2D68EC-B2B2-4CBD-BC54-2B934C913BA0}"/>
    <cellStyle name="Currency 3 8 2 3 3" xfId="41265" xr:uid="{D0B4B2FF-DD9E-4F54-8F40-09217B2227A6}"/>
    <cellStyle name="Currency 3 8 2 4" xfId="18042" xr:uid="{0BB4816B-B008-4325-9403-F36834F164F5}"/>
    <cellStyle name="Currency 3 8 2 4 2" xfId="48866" xr:uid="{179BC76D-21E7-4FF7-9E4A-7CD74348954F}"/>
    <cellStyle name="Currency 3 8 2 5" xfId="33456" xr:uid="{938EF65D-9882-4B10-AC35-26DA5805F441}"/>
    <cellStyle name="Currency 3 8 3" xfId="4533" xr:uid="{521F6DDF-4D28-4577-B1A2-B8572F2CE612}"/>
    <cellStyle name="Currency 3 8 3 2" xfId="12344" xr:uid="{2B37BFAD-9DA7-42CA-917D-2B0B418FF15F}"/>
    <cellStyle name="Currency 3 8 3 2 2" xfId="27755" xr:uid="{C03D2E0D-9B46-4E83-9B02-FEA65982DA9D}"/>
    <cellStyle name="Currency 3 8 3 2 2 2" xfId="58579" xr:uid="{C23FEB5D-6DFA-4E37-B270-E60E8E97802F}"/>
    <cellStyle name="Currency 3 8 3 2 3" xfId="43169" xr:uid="{982DB83E-BBF8-4C72-8BAD-82A135D952A6}"/>
    <cellStyle name="Currency 3 8 3 3" xfId="19946" xr:uid="{AFE53EC7-60EF-4C1F-89BE-2E0BF616741A}"/>
    <cellStyle name="Currency 3 8 3 3 2" xfId="50770" xr:uid="{07EF8225-6CE4-4B27-BC21-93CC332927EF}"/>
    <cellStyle name="Currency 3 8 3 4" xfId="35360" xr:uid="{0CAF2363-159F-4371-AF30-2BD180F60BCC}"/>
    <cellStyle name="Currency 3 8 4" xfId="8541" xr:uid="{944C3334-123A-4430-B32C-6741DF8BDDD9}"/>
    <cellStyle name="Currency 3 8 4 2" xfId="23952" xr:uid="{A4A288D3-2E62-4219-96AE-F0AEB238650E}"/>
    <cellStyle name="Currency 3 8 4 2 2" xfId="54776" xr:uid="{8A2124C4-B014-40B8-9683-1A37F40F99DC}"/>
    <cellStyle name="Currency 3 8 4 3" xfId="39366" xr:uid="{B3F75322-09A0-4F41-AC51-26BD9944301A}"/>
    <cellStyle name="Currency 3 8 5" xfId="16143" xr:uid="{B5DA2CBE-9CC3-485A-83A5-553AE22A6CB2}"/>
    <cellStyle name="Currency 3 8 5 2" xfId="46967" xr:uid="{AB170B49-2871-471B-83C0-B3F26AC8852E}"/>
    <cellStyle name="Currency 3 8 6" xfId="31557" xr:uid="{0A38C96A-851E-4C4E-A0FB-817FE78837BA}"/>
    <cellStyle name="Currency 3 9" xfId="1363" xr:uid="{088C5A7D-90D9-4F3C-8729-C23AE6430313}"/>
    <cellStyle name="Currency 3 9 2" xfId="3262" xr:uid="{C32D18E8-A036-47CC-B8E2-AC582F69C299}"/>
    <cellStyle name="Currency 3 9 2 2" xfId="7065" xr:uid="{A5B93338-B057-4E68-8B53-D608ED697325}"/>
    <cellStyle name="Currency 3 9 2 2 2" xfId="14876" xr:uid="{0B3CB629-3ADF-4128-9D93-0A9860DF7589}"/>
    <cellStyle name="Currency 3 9 2 2 2 2" xfId="30287" xr:uid="{EF3A9B28-9E44-4E7D-B7FD-434EA9DB97AB}"/>
    <cellStyle name="Currency 3 9 2 2 2 2 2" xfId="61111" xr:uid="{5ACB2A06-11B2-41BC-B303-80BFE0EAF2A7}"/>
    <cellStyle name="Currency 3 9 2 2 2 3" xfId="45701" xr:uid="{57796D6D-6A05-4B5B-90FF-88DBB5FE5D3A}"/>
    <cellStyle name="Currency 3 9 2 2 3" xfId="22478" xr:uid="{382B0F2C-F037-4D9C-8CC2-17E4CF3E20AF}"/>
    <cellStyle name="Currency 3 9 2 2 3 2" xfId="53302" xr:uid="{D4E0C0F0-1D37-40E3-926F-3D8BB689AB61}"/>
    <cellStyle name="Currency 3 9 2 2 4" xfId="37892" xr:uid="{0F20B58F-0C89-4C3D-81A8-C5793CF4A1BC}"/>
    <cellStyle name="Currency 3 9 2 3" xfId="11073" xr:uid="{C0B87BAC-098B-4804-91BC-84771C2500E0}"/>
    <cellStyle name="Currency 3 9 2 3 2" xfId="26484" xr:uid="{8B4B730A-8AD5-4302-A048-0CFFA212B42B}"/>
    <cellStyle name="Currency 3 9 2 3 2 2" xfId="57308" xr:uid="{409BA123-68CB-49A8-B36D-3FB9920E1A15}"/>
    <cellStyle name="Currency 3 9 2 3 3" xfId="41898" xr:uid="{B8226CF4-F29F-4EDD-8906-E58C8966FF9C}"/>
    <cellStyle name="Currency 3 9 2 4" xfId="18675" xr:uid="{54C91821-E724-41FB-B70A-ADBA0796E3B4}"/>
    <cellStyle name="Currency 3 9 2 4 2" xfId="49499" xr:uid="{1139E048-3EB3-4255-969B-1D74D3C3B14B}"/>
    <cellStyle name="Currency 3 9 2 5" xfId="34089" xr:uid="{4B26C05C-E7BF-467E-8980-100D90AE667B}"/>
    <cellStyle name="Currency 3 9 3" xfId="5166" xr:uid="{2172C6A9-7017-4BC7-BAE3-94B5E24E0294}"/>
    <cellStyle name="Currency 3 9 3 2" xfId="12977" xr:uid="{0730299D-1364-4C1A-8541-0E1014259370}"/>
    <cellStyle name="Currency 3 9 3 2 2" xfId="28388" xr:uid="{BDFC87C9-55E8-4EC2-A034-C1C2342429D1}"/>
    <cellStyle name="Currency 3 9 3 2 2 2" xfId="59212" xr:uid="{FD7BE313-354C-4344-9235-92073232378C}"/>
    <cellStyle name="Currency 3 9 3 2 3" xfId="43802" xr:uid="{4EDEB5B6-8E8F-4317-B702-106377EA462D}"/>
    <cellStyle name="Currency 3 9 3 3" xfId="20579" xr:uid="{2C7D3A29-3531-4FBE-BE21-B38B3F24382B}"/>
    <cellStyle name="Currency 3 9 3 3 2" xfId="51403" xr:uid="{A3D370D4-F057-488D-912B-249BA09D6D09}"/>
    <cellStyle name="Currency 3 9 3 4" xfId="35993" xr:uid="{56F4DF12-2387-4900-B6BC-BA3934ABC81E}"/>
    <cellStyle name="Currency 3 9 4" xfId="9174" xr:uid="{5D2CA9DA-D35C-433E-9AE8-93DCA0789DB6}"/>
    <cellStyle name="Currency 3 9 4 2" xfId="24585" xr:uid="{AAF03252-E664-4AB4-A63C-BBC40E20DB64}"/>
    <cellStyle name="Currency 3 9 4 2 2" xfId="55409" xr:uid="{A49D60DF-70A2-4224-AC2C-5FBC6E1EA6B4}"/>
    <cellStyle name="Currency 3 9 4 3" xfId="39999" xr:uid="{ADE2244B-99DB-4C8F-929D-9FD60B2D6ABA}"/>
    <cellStyle name="Currency 3 9 5" xfId="16776" xr:uid="{64676B05-1F4E-4A40-BBE1-8EED51588E2A}"/>
    <cellStyle name="Currency 3 9 5 2" xfId="47600" xr:uid="{9912B3F4-A49C-40FA-9029-331B2DD7906E}"/>
    <cellStyle name="Currency 3 9 6" xfId="32190" xr:uid="{2F9F3D89-4BD3-4921-A2E2-FCF2D4D96C4F}"/>
    <cellStyle name="Currency 4" xfId="86" xr:uid="{5049D097-C5D4-4503-B783-C4FDF57D9087}"/>
    <cellStyle name="Currency 4 10" xfId="2002" xr:uid="{C59AC96C-5ABA-4838-8CB8-913A7827A018}"/>
    <cellStyle name="Currency 4 10 2" xfId="5805" xr:uid="{70928F8B-D619-41E9-B74C-DCC40614EEF1}"/>
    <cellStyle name="Currency 4 10 2 2" xfId="13616" xr:uid="{B74B3C61-0650-45A2-ACCB-DA59366281B8}"/>
    <cellStyle name="Currency 4 10 2 2 2" xfId="29027" xr:uid="{EEDAFFC8-19A5-44DD-98A0-F52EA350AE62}"/>
    <cellStyle name="Currency 4 10 2 2 2 2" xfId="59851" xr:uid="{354D644B-C8C3-492B-9CC3-ED39945D4791}"/>
    <cellStyle name="Currency 4 10 2 2 3" xfId="44441" xr:uid="{D94CAAB1-2937-4EA0-8ACD-D9BF5EAD597B}"/>
    <cellStyle name="Currency 4 10 2 3" xfId="21218" xr:uid="{F07152D2-900D-484C-87D7-12DD85768E37}"/>
    <cellStyle name="Currency 4 10 2 3 2" xfId="52042" xr:uid="{4B51AFE2-691B-4372-84B1-EB7172176C34}"/>
    <cellStyle name="Currency 4 10 2 4" xfId="36632" xr:uid="{FAC85D6C-3CB6-48E4-A38A-532ACEEFB37B}"/>
    <cellStyle name="Currency 4 10 3" xfId="9813" xr:uid="{7BCB8445-539B-4555-BABC-C5300CBF9CC3}"/>
    <cellStyle name="Currency 4 10 3 2" xfId="25224" xr:uid="{01300A68-4C48-4577-A662-B988B5DECE7F}"/>
    <cellStyle name="Currency 4 10 3 2 2" xfId="56048" xr:uid="{A641593F-3156-4A3E-8391-9FB02AF6DBD5}"/>
    <cellStyle name="Currency 4 10 3 3" xfId="40638" xr:uid="{D7D60115-3985-47D4-A310-5D98CD9F5277}"/>
    <cellStyle name="Currency 4 10 4" xfId="17415" xr:uid="{7CED4ECE-4DA2-43EB-8180-B01353EB3428}"/>
    <cellStyle name="Currency 4 10 4 2" xfId="48239" xr:uid="{99BC46BA-332B-451C-8054-18E7897C7A97}"/>
    <cellStyle name="Currency 4 10 5" xfId="32829" xr:uid="{83852174-842E-4862-B1EF-791639146A81}"/>
    <cellStyle name="Currency 4 11" xfId="3906" xr:uid="{3D424117-763F-4D31-9F47-E488A0D476E4}"/>
    <cellStyle name="Currency 4 11 2" xfId="11717" xr:uid="{A5F3C4A9-8F34-4D2D-AFF0-B36213C549A9}"/>
    <cellStyle name="Currency 4 11 2 2" xfId="27128" xr:uid="{76FE8042-4419-41ED-B055-68DCED7958E9}"/>
    <cellStyle name="Currency 4 11 2 2 2" xfId="57952" xr:uid="{EB867A39-B2D2-4A1E-B462-F4693B8662B1}"/>
    <cellStyle name="Currency 4 11 2 3" xfId="42542" xr:uid="{A38128DB-0D03-4ED4-A462-2D855003F6A0}"/>
    <cellStyle name="Currency 4 11 3" xfId="19319" xr:uid="{790E0798-3C5F-43E2-AD36-766C17F481FC}"/>
    <cellStyle name="Currency 4 11 3 2" xfId="50143" xr:uid="{499EB65A-90C9-46CE-8DDF-76345ED7E2B4}"/>
    <cellStyle name="Currency 4 11 4" xfId="34733" xr:uid="{CA3B9FCA-2CD6-4998-B8F5-E76256D35CB7}"/>
    <cellStyle name="Currency 4 12" xfId="7914" xr:uid="{FBA28AAC-717B-4394-8274-CB6C80F0983E}"/>
    <cellStyle name="Currency 4 12 2" xfId="23325" xr:uid="{D509FF1F-D57A-4C13-AA90-F237AB9DEE7F}"/>
    <cellStyle name="Currency 4 12 2 2" xfId="54149" xr:uid="{AD881028-81B2-4D2E-A9C2-42E70CA41F6C}"/>
    <cellStyle name="Currency 4 12 3" xfId="38739" xr:uid="{42C778DA-ADD4-4B22-86E9-AB5B660308E3}"/>
    <cellStyle name="Currency 4 13" xfId="7705" xr:uid="{40447F15-4316-4403-97ED-5CB5A42AF016}"/>
    <cellStyle name="Currency 4 13 2" xfId="23116" xr:uid="{0C4BBE88-86FA-4893-936D-10DA84C122B4}"/>
    <cellStyle name="Currency 4 13 2 2" xfId="53940" xr:uid="{B33DFB4D-E489-4B34-8FBF-4A121F038B92}"/>
    <cellStyle name="Currency 4 13 3" xfId="38530" xr:uid="{2F8B9A81-8199-46C2-8A1A-0CDA9EB83757}"/>
    <cellStyle name="Currency 4 14" xfId="15516" xr:uid="{CCC14BD0-8943-4DCC-85C7-B1A4B4998135}"/>
    <cellStyle name="Currency 4 14 2" xfId="46340" xr:uid="{33B37C7F-346E-4B30-A440-F20C0BA2AF76}"/>
    <cellStyle name="Currency 4 15" xfId="30930" xr:uid="{6F9DE4A7-87FA-4610-A4DE-9B0AB699C35B}"/>
    <cellStyle name="Currency 4 2" xfId="122" xr:uid="{DF2D0E7A-D8D5-4161-977A-2DB2E52DA5B7}"/>
    <cellStyle name="Currency 4 2 10" xfId="3926" xr:uid="{40F4A628-6D0D-4B06-842D-E54A843B778C}"/>
    <cellStyle name="Currency 4 2 10 2" xfId="11737" xr:uid="{D3CC552F-0CE9-485B-88B9-CC4F1F5BEB84}"/>
    <cellStyle name="Currency 4 2 10 2 2" xfId="27148" xr:uid="{C6D6647C-EAF7-4740-AC20-0CBC172355BA}"/>
    <cellStyle name="Currency 4 2 10 2 2 2" xfId="57972" xr:uid="{1A9836CC-A8D9-4298-A21D-CB9B453D84F2}"/>
    <cellStyle name="Currency 4 2 10 2 3" xfId="42562" xr:uid="{E29BD491-CC8F-4BEA-8E53-0A5C00B034D6}"/>
    <cellStyle name="Currency 4 2 10 3" xfId="19339" xr:uid="{2ABA157A-CDF0-4320-931B-6337F7811576}"/>
    <cellStyle name="Currency 4 2 10 3 2" xfId="50163" xr:uid="{D87F1EDE-1973-42A0-A67A-896B8434AF55}"/>
    <cellStyle name="Currency 4 2 10 4" xfId="34753" xr:uid="{08838B0A-A682-4D86-AD90-1426E50C38A5}"/>
    <cellStyle name="Currency 4 2 11" xfId="7934" xr:uid="{86F09A21-F5F5-40CA-97A9-CC2F6B3355ED}"/>
    <cellStyle name="Currency 4 2 11 2" xfId="23345" xr:uid="{BC0A7D41-64D4-47F2-BA0B-F283D19F2298}"/>
    <cellStyle name="Currency 4 2 11 2 2" xfId="54169" xr:uid="{DDCB92E2-377D-484E-9832-7D4CD321CD2B}"/>
    <cellStyle name="Currency 4 2 11 3" xfId="38759" xr:uid="{91981595-0007-4B9F-A07E-581B2DCD6EE1}"/>
    <cellStyle name="Currency 4 2 12" xfId="7725" xr:uid="{DFE9D5D2-0E7A-41C0-A33E-2793F48E6D11}"/>
    <cellStyle name="Currency 4 2 12 2" xfId="23136" xr:uid="{77BAFE06-D270-479F-9247-80B0E429DF38}"/>
    <cellStyle name="Currency 4 2 12 2 2" xfId="53960" xr:uid="{1C633FF4-357A-4A1D-B6D9-FDE3D0EF6820}"/>
    <cellStyle name="Currency 4 2 12 3" xfId="38550" xr:uid="{E293353A-AD87-4F0D-BF55-0FFF4A4471F8}"/>
    <cellStyle name="Currency 4 2 13" xfId="15536" xr:uid="{E317044E-E2E7-4456-904B-F131613BC997}"/>
    <cellStyle name="Currency 4 2 13 2" xfId="46360" xr:uid="{364F7000-A566-4084-8043-AF2F3F416629}"/>
    <cellStyle name="Currency 4 2 14" xfId="30950" xr:uid="{C9A4779E-F4B7-48F7-8094-35349E0120CE}"/>
    <cellStyle name="Currency 4 2 2" xfId="207" xr:uid="{939CE38B-AF6B-431A-BF8F-1336349E426B}"/>
    <cellStyle name="Currency 4 2 2 10" xfId="7810" xr:uid="{006DB327-9840-4824-8385-3697E516DD14}"/>
    <cellStyle name="Currency 4 2 2 10 2" xfId="23221" xr:uid="{C708E08D-127F-4063-ABDC-9BBA63B62166}"/>
    <cellStyle name="Currency 4 2 2 10 2 2" xfId="54045" xr:uid="{D997A58E-9CF0-4CB5-8788-2589E77C0B4C}"/>
    <cellStyle name="Currency 4 2 2 10 3" xfId="38635" xr:uid="{7930A1B1-BB9D-416A-8222-8E44E048FE3F}"/>
    <cellStyle name="Currency 4 2 2 11" xfId="15621" xr:uid="{3CC062C2-C2ED-45B6-A8F5-6EC47DC807A7}"/>
    <cellStyle name="Currency 4 2 2 11 2" xfId="46445" xr:uid="{388D88EA-9F64-419E-9853-C60DABC92C2B}"/>
    <cellStyle name="Currency 4 2 2 12" xfId="31035" xr:uid="{E07CBE0A-4B47-43C2-B704-CAD8FC1296B5}"/>
    <cellStyle name="Currency 4 2 2 2" xfId="289" xr:uid="{FE6FAA42-8BB2-41C2-87BA-DA9C44D9EA00}"/>
    <cellStyle name="Currency 4 2 2 2 10" xfId="15703" xr:uid="{69220138-6141-422B-8D76-B4303A0E2D3C}"/>
    <cellStyle name="Currency 4 2 2 2 10 2" xfId="46527" xr:uid="{4078A291-3C1E-4FCB-A047-8F251F50BF56}"/>
    <cellStyle name="Currency 4 2 2 2 11" xfId="31117" xr:uid="{62B546E7-E4E8-47FE-A901-FC59ABFE412F}"/>
    <cellStyle name="Currency 4 2 2 2 2" xfId="712" xr:uid="{832759D1-D818-4D73-8D1E-B8967A4C1B98}"/>
    <cellStyle name="Currency 4 2 2 2 2 2" xfId="1345" xr:uid="{5DCD9CB3-3765-41B5-907E-47738CC61FA5}"/>
    <cellStyle name="Currency 4 2 2 2 2 2 2" xfId="3244" xr:uid="{5BA76C21-1505-463D-B42B-DE06D902EB42}"/>
    <cellStyle name="Currency 4 2 2 2 2 2 2 2" xfId="7047" xr:uid="{2C97173E-6762-4F67-88F0-E9A6E1A0B939}"/>
    <cellStyle name="Currency 4 2 2 2 2 2 2 2 2" xfId="14858" xr:uid="{0180E71D-D55A-4DE0-B305-7B5049B73A99}"/>
    <cellStyle name="Currency 4 2 2 2 2 2 2 2 2 2" xfId="30269" xr:uid="{57A4FF76-E0D4-44A7-8E25-B534D382FE6C}"/>
    <cellStyle name="Currency 4 2 2 2 2 2 2 2 2 2 2" xfId="61093" xr:uid="{7E4B720E-BC82-4D96-995F-528FF9CF663C}"/>
    <cellStyle name="Currency 4 2 2 2 2 2 2 2 2 3" xfId="45683" xr:uid="{E6CAEC12-1EDB-46B5-AE4A-C57E2FB8C129}"/>
    <cellStyle name="Currency 4 2 2 2 2 2 2 2 3" xfId="22460" xr:uid="{407FCCE5-5233-4E7D-AAC5-6E0085A26889}"/>
    <cellStyle name="Currency 4 2 2 2 2 2 2 2 3 2" xfId="53284" xr:uid="{E1B2EBAE-DBD6-43DA-AF0A-ECFFD394BB53}"/>
    <cellStyle name="Currency 4 2 2 2 2 2 2 2 4" xfId="37874" xr:uid="{57DD7FF9-8B0D-4FDD-9E7C-75AD132AF5C4}"/>
    <cellStyle name="Currency 4 2 2 2 2 2 2 3" xfId="11055" xr:uid="{2C8E33EC-78AC-4645-A165-8252D46E7061}"/>
    <cellStyle name="Currency 4 2 2 2 2 2 2 3 2" xfId="26466" xr:uid="{A2E1CDEE-FB51-487B-8A37-76EEB97D60CD}"/>
    <cellStyle name="Currency 4 2 2 2 2 2 2 3 2 2" xfId="57290" xr:uid="{497981F2-50C8-4AA5-B357-0AB9A4789458}"/>
    <cellStyle name="Currency 4 2 2 2 2 2 2 3 3" xfId="41880" xr:uid="{7547E90F-04B8-47B0-AE41-CC13294BE17B}"/>
    <cellStyle name="Currency 4 2 2 2 2 2 2 4" xfId="18657" xr:uid="{1A104F53-D0B0-4932-A3ED-DF63E18978AE}"/>
    <cellStyle name="Currency 4 2 2 2 2 2 2 4 2" xfId="49481" xr:uid="{89392804-2418-4D58-B88F-EC3F063FD57A}"/>
    <cellStyle name="Currency 4 2 2 2 2 2 2 5" xfId="34071" xr:uid="{C8A3D923-D3BC-425D-BED4-FE3E02079B15}"/>
    <cellStyle name="Currency 4 2 2 2 2 2 3" xfId="5148" xr:uid="{D6C2831C-769E-40CE-A786-C51A1B33B701}"/>
    <cellStyle name="Currency 4 2 2 2 2 2 3 2" xfId="12959" xr:uid="{EC44C945-9E0D-46F1-B1C6-9B2E622E2457}"/>
    <cellStyle name="Currency 4 2 2 2 2 2 3 2 2" xfId="28370" xr:uid="{E39718DA-78D7-4EB2-8599-2E1414E61E66}"/>
    <cellStyle name="Currency 4 2 2 2 2 2 3 2 2 2" xfId="59194" xr:uid="{4054F0BD-E3E1-472A-B794-76AD86F1E949}"/>
    <cellStyle name="Currency 4 2 2 2 2 2 3 2 3" xfId="43784" xr:uid="{9A23577E-A969-4865-936E-848C99AA4050}"/>
    <cellStyle name="Currency 4 2 2 2 2 2 3 3" xfId="20561" xr:uid="{3A5AF570-0D09-4DF5-B6EF-B71801A284D1}"/>
    <cellStyle name="Currency 4 2 2 2 2 2 3 3 2" xfId="51385" xr:uid="{F920C46D-18CC-470C-93BB-F02D9A886EE0}"/>
    <cellStyle name="Currency 4 2 2 2 2 2 3 4" xfId="35975" xr:uid="{40B961DE-D24D-425A-944B-A8DF54622003}"/>
    <cellStyle name="Currency 4 2 2 2 2 2 4" xfId="9156" xr:uid="{BA8D1739-D29A-49A8-941D-C33E3EA1900C}"/>
    <cellStyle name="Currency 4 2 2 2 2 2 4 2" xfId="24567" xr:uid="{7366075E-3373-4B2E-B2AF-2CBE6FE48BC6}"/>
    <cellStyle name="Currency 4 2 2 2 2 2 4 2 2" xfId="55391" xr:uid="{5D44F4F9-84C3-4E59-852D-EA7F4EA5D999}"/>
    <cellStyle name="Currency 4 2 2 2 2 2 4 3" xfId="39981" xr:uid="{A7C1CCA9-7023-4001-9371-AEB2FA747F9F}"/>
    <cellStyle name="Currency 4 2 2 2 2 2 5" xfId="16758" xr:uid="{6F880B77-6F81-4AB2-A78D-5FE52E922B25}"/>
    <cellStyle name="Currency 4 2 2 2 2 2 5 2" xfId="47582" xr:uid="{CDF11687-6E1D-4259-BC9A-0E3DEA863B0C}"/>
    <cellStyle name="Currency 4 2 2 2 2 2 6" xfId="32172" xr:uid="{3A0346D5-618D-4F95-9E59-C6B86B2FA42A}"/>
    <cellStyle name="Currency 4 2 2 2 2 3" xfId="1978" xr:uid="{85B2C610-522F-4526-B4BA-87CAE310CEF1}"/>
    <cellStyle name="Currency 4 2 2 2 2 3 2" xfId="3877" xr:uid="{17B12FDD-680B-418D-94BA-FAA3F26B425B}"/>
    <cellStyle name="Currency 4 2 2 2 2 3 2 2" xfId="7680" xr:uid="{682A24F0-8B51-4770-B22A-83DFCBFB9678}"/>
    <cellStyle name="Currency 4 2 2 2 2 3 2 2 2" xfId="15491" xr:uid="{A04B7286-72BA-44E9-93D9-7D5D91BE636B}"/>
    <cellStyle name="Currency 4 2 2 2 2 3 2 2 2 2" xfId="30902" xr:uid="{0B76DC3B-EB13-4A52-A96F-1BB6BB9373C1}"/>
    <cellStyle name="Currency 4 2 2 2 2 3 2 2 2 2 2" xfId="61726" xr:uid="{AAFB382B-844A-47C8-8FAB-C541D187BAAB}"/>
    <cellStyle name="Currency 4 2 2 2 2 3 2 2 2 3" xfId="46316" xr:uid="{154DD3A6-B03A-400B-AF62-A145B40F3C83}"/>
    <cellStyle name="Currency 4 2 2 2 2 3 2 2 3" xfId="23093" xr:uid="{724EF6FF-E9C2-49B1-92A8-31C1AA942867}"/>
    <cellStyle name="Currency 4 2 2 2 2 3 2 2 3 2" xfId="53917" xr:uid="{328B169A-7832-4C1E-90A9-A0D7AE35BF90}"/>
    <cellStyle name="Currency 4 2 2 2 2 3 2 2 4" xfId="38507" xr:uid="{477E515B-8FE2-48CD-930E-65A74ABF1696}"/>
    <cellStyle name="Currency 4 2 2 2 2 3 2 3" xfId="11688" xr:uid="{6783306A-E78A-412A-BC19-02A23BE857D5}"/>
    <cellStyle name="Currency 4 2 2 2 2 3 2 3 2" xfId="27099" xr:uid="{D1D2824A-DC2E-4948-96A5-69CBAA6B641D}"/>
    <cellStyle name="Currency 4 2 2 2 2 3 2 3 2 2" xfId="57923" xr:uid="{56B071CC-C220-44C9-899F-66C636555CBD}"/>
    <cellStyle name="Currency 4 2 2 2 2 3 2 3 3" xfId="42513" xr:uid="{8071F8D9-7F7D-4904-ABA7-7373CA46549A}"/>
    <cellStyle name="Currency 4 2 2 2 2 3 2 4" xfId="19290" xr:uid="{71886AA9-D94E-4AB8-B3F9-E792F3020E81}"/>
    <cellStyle name="Currency 4 2 2 2 2 3 2 4 2" xfId="50114" xr:uid="{17B4D218-691F-4B9A-9AE3-1D799085CE7F}"/>
    <cellStyle name="Currency 4 2 2 2 2 3 2 5" xfId="34704" xr:uid="{D76FE350-35E0-4BF6-A6F4-9134D08A7478}"/>
    <cellStyle name="Currency 4 2 2 2 2 3 3" xfId="5781" xr:uid="{2AE05913-AE21-4040-A09C-39E990E8F753}"/>
    <cellStyle name="Currency 4 2 2 2 2 3 3 2" xfId="13592" xr:uid="{2E33CB28-DD52-4783-B121-F2A8A6269912}"/>
    <cellStyle name="Currency 4 2 2 2 2 3 3 2 2" xfId="29003" xr:uid="{7A30CA7A-97DB-494B-B118-4ACCE5CA0DBE}"/>
    <cellStyle name="Currency 4 2 2 2 2 3 3 2 2 2" xfId="59827" xr:uid="{ED4ADEAA-989E-419B-AE0B-557F3B71E8EE}"/>
    <cellStyle name="Currency 4 2 2 2 2 3 3 2 3" xfId="44417" xr:uid="{5E57D165-240E-405A-8A07-8D255C5FE7A9}"/>
    <cellStyle name="Currency 4 2 2 2 2 3 3 3" xfId="21194" xr:uid="{F9FF61AA-AEE2-4FB4-847E-ED25DA7968C0}"/>
    <cellStyle name="Currency 4 2 2 2 2 3 3 3 2" xfId="52018" xr:uid="{B4483403-A847-4A39-8445-B2DA86D0DB8A}"/>
    <cellStyle name="Currency 4 2 2 2 2 3 3 4" xfId="36608" xr:uid="{4D435423-9966-4394-AE9C-3F074874A02E}"/>
    <cellStyle name="Currency 4 2 2 2 2 3 4" xfId="9789" xr:uid="{5B5C276A-F6B0-4D28-A4F2-3B09F9586336}"/>
    <cellStyle name="Currency 4 2 2 2 2 3 4 2" xfId="25200" xr:uid="{C2D12F83-5157-4F41-9B55-038EE76E501D}"/>
    <cellStyle name="Currency 4 2 2 2 2 3 4 2 2" xfId="56024" xr:uid="{F5D3867D-E007-4BE1-93C4-E1A8A10115FA}"/>
    <cellStyle name="Currency 4 2 2 2 2 3 4 3" xfId="40614" xr:uid="{C7A2990A-DB87-4054-84DE-2E46257E15F1}"/>
    <cellStyle name="Currency 4 2 2 2 2 3 5" xfId="17391" xr:uid="{365FD26C-08EC-4F81-8D61-56DFA51EAA2B}"/>
    <cellStyle name="Currency 4 2 2 2 2 3 5 2" xfId="48215" xr:uid="{154BD781-C982-4197-AA79-9DE03305320B}"/>
    <cellStyle name="Currency 4 2 2 2 2 3 6" xfId="32805" xr:uid="{9351BA96-3701-498B-825E-5DA67E89949C}"/>
    <cellStyle name="Currency 4 2 2 2 2 4" xfId="2611" xr:uid="{43AA38B8-A9DC-4D3D-BA72-0C81E3BF88A8}"/>
    <cellStyle name="Currency 4 2 2 2 2 4 2" xfId="6414" xr:uid="{3A62DD22-DDA1-4961-B2FB-43A0E3DFE82E}"/>
    <cellStyle name="Currency 4 2 2 2 2 4 2 2" xfId="14225" xr:uid="{0CE71947-5F68-4EFD-8D42-FF8D145231DE}"/>
    <cellStyle name="Currency 4 2 2 2 2 4 2 2 2" xfId="29636" xr:uid="{268F363C-8179-42C0-AAEC-066FDD3A0D34}"/>
    <cellStyle name="Currency 4 2 2 2 2 4 2 2 2 2" xfId="60460" xr:uid="{209E623A-8CD9-4E31-B408-B42A0A4AA631}"/>
    <cellStyle name="Currency 4 2 2 2 2 4 2 2 3" xfId="45050" xr:uid="{0F21CE2C-BDD6-4E7B-9499-9AEB26AA5ED8}"/>
    <cellStyle name="Currency 4 2 2 2 2 4 2 3" xfId="21827" xr:uid="{75C5254B-EEAF-47F5-974E-FE5C3F93C35F}"/>
    <cellStyle name="Currency 4 2 2 2 2 4 2 3 2" xfId="52651" xr:uid="{873BCFFE-8A41-4136-8CA0-0260F8123945}"/>
    <cellStyle name="Currency 4 2 2 2 2 4 2 4" xfId="37241" xr:uid="{789487ED-549A-4704-988F-FFE24B812CC5}"/>
    <cellStyle name="Currency 4 2 2 2 2 4 3" xfId="10422" xr:uid="{8E86AF02-4100-4C6D-9C43-D67791640303}"/>
    <cellStyle name="Currency 4 2 2 2 2 4 3 2" xfId="25833" xr:uid="{1D17FADD-C61B-414A-A88C-69ACB70413F7}"/>
    <cellStyle name="Currency 4 2 2 2 2 4 3 2 2" xfId="56657" xr:uid="{6DC85E99-DBBE-494B-A562-5E5D05CF8192}"/>
    <cellStyle name="Currency 4 2 2 2 2 4 3 3" xfId="41247" xr:uid="{1AEC9673-48DF-4B98-91A0-0C5AB3AE0C06}"/>
    <cellStyle name="Currency 4 2 2 2 2 4 4" xfId="18024" xr:uid="{97CB08E4-EE75-4A65-BEAF-47135A96CCBF}"/>
    <cellStyle name="Currency 4 2 2 2 2 4 4 2" xfId="48848" xr:uid="{CF26B15B-8360-4C7F-B86A-3183B034ECAD}"/>
    <cellStyle name="Currency 4 2 2 2 2 4 5" xfId="33438" xr:uid="{A27FA30D-90A1-460D-9BB6-42936409FECC}"/>
    <cellStyle name="Currency 4 2 2 2 2 5" xfId="4515" xr:uid="{4147DA4F-B9D1-4A0A-9321-BEB87140AB98}"/>
    <cellStyle name="Currency 4 2 2 2 2 5 2" xfId="12326" xr:uid="{3E76151C-A250-4225-A5FC-F9B1794CC427}"/>
    <cellStyle name="Currency 4 2 2 2 2 5 2 2" xfId="27737" xr:uid="{E9392D92-6A4C-4B63-9EB8-9BDAB9365F18}"/>
    <cellStyle name="Currency 4 2 2 2 2 5 2 2 2" xfId="58561" xr:uid="{DF6BE685-A752-4E51-B012-088A50D1B2B6}"/>
    <cellStyle name="Currency 4 2 2 2 2 5 2 3" xfId="43151" xr:uid="{F4894571-C458-4EE3-8291-A43197ECC133}"/>
    <cellStyle name="Currency 4 2 2 2 2 5 3" xfId="19928" xr:uid="{C2A82E6C-0D37-4544-9E21-5B9BC7A72C2E}"/>
    <cellStyle name="Currency 4 2 2 2 2 5 3 2" xfId="50752" xr:uid="{1560F70C-BE41-48D6-A313-190DCD51A359}"/>
    <cellStyle name="Currency 4 2 2 2 2 5 4" xfId="35342" xr:uid="{04E59036-B318-460B-952E-2EA045D5A67D}"/>
    <cellStyle name="Currency 4 2 2 2 2 6" xfId="8523" xr:uid="{73ED7DCF-1A54-4CE0-B88A-D57409FE99FE}"/>
    <cellStyle name="Currency 4 2 2 2 2 6 2" xfId="23934" xr:uid="{F797F204-A65E-4942-99A5-00FC7E0A311A}"/>
    <cellStyle name="Currency 4 2 2 2 2 6 2 2" xfId="54758" xr:uid="{AFBF4CAB-F314-48FD-B7E7-9D98A360758F}"/>
    <cellStyle name="Currency 4 2 2 2 2 6 3" xfId="39348" xr:uid="{AFD6E3E7-17EA-400D-BFD0-0D703601C498}"/>
    <cellStyle name="Currency 4 2 2 2 2 7" xfId="16125" xr:uid="{CB5BD532-4E99-421F-A54B-97F9440DB5EC}"/>
    <cellStyle name="Currency 4 2 2 2 2 7 2" xfId="46949" xr:uid="{C5BB2AB5-3FB1-4722-8366-C444DD0CA5DE}"/>
    <cellStyle name="Currency 4 2 2 2 2 8" xfId="31539" xr:uid="{4897ECDB-0735-487D-8A5E-602B4A5ABE47}"/>
    <cellStyle name="Currency 4 2 2 2 3" xfId="503" xr:uid="{F9A7FE25-DEF7-4904-9F87-38AC9130CB29}"/>
    <cellStyle name="Currency 4 2 2 2 3 2" xfId="1136" xr:uid="{57815BA9-8E60-4EEC-9C0B-B84B4CDB204D}"/>
    <cellStyle name="Currency 4 2 2 2 3 2 2" xfId="3035" xr:uid="{B82D6F09-4607-4317-BDA3-12349213F99C}"/>
    <cellStyle name="Currency 4 2 2 2 3 2 2 2" xfId="6838" xr:uid="{0F8FFE9C-06F8-45FA-ABF2-67799FA94B99}"/>
    <cellStyle name="Currency 4 2 2 2 3 2 2 2 2" xfId="14649" xr:uid="{9E569F6B-D433-4CD0-B380-BB42675D8E20}"/>
    <cellStyle name="Currency 4 2 2 2 3 2 2 2 2 2" xfId="30060" xr:uid="{0E485AFA-D86D-4085-8FB5-741A1DA217F2}"/>
    <cellStyle name="Currency 4 2 2 2 3 2 2 2 2 2 2" xfId="60884" xr:uid="{6B3DE304-6E80-4E9F-858F-6C31E77E157B}"/>
    <cellStyle name="Currency 4 2 2 2 3 2 2 2 2 3" xfId="45474" xr:uid="{C99F51C4-B5A5-4E89-BEC6-9B510144A38B}"/>
    <cellStyle name="Currency 4 2 2 2 3 2 2 2 3" xfId="22251" xr:uid="{7FA7BF77-1BD8-46C7-A111-801257309C31}"/>
    <cellStyle name="Currency 4 2 2 2 3 2 2 2 3 2" xfId="53075" xr:uid="{1A061E4C-9650-4004-8D71-12952E99D852}"/>
    <cellStyle name="Currency 4 2 2 2 3 2 2 2 4" xfId="37665" xr:uid="{A14DF2C8-2E1B-4BBD-98C4-4E5239D91190}"/>
    <cellStyle name="Currency 4 2 2 2 3 2 2 3" xfId="10846" xr:uid="{7C8B09D3-C4AD-426F-8686-B5A68F942716}"/>
    <cellStyle name="Currency 4 2 2 2 3 2 2 3 2" xfId="26257" xr:uid="{C2EF6F0B-FF47-422F-869B-941D963FCFDE}"/>
    <cellStyle name="Currency 4 2 2 2 3 2 2 3 2 2" xfId="57081" xr:uid="{F9C37B3B-A80A-4DC7-8302-423DC04E399D}"/>
    <cellStyle name="Currency 4 2 2 2 3 2 2 3 3" xfId="41671" xr:uid="{1DB7939E-2F47-4495-B4AE-4D64C95D7BED}"/>
    <cellStyle name="Currency 4 2 2 2 3 2 2 4" xfId="18448" xr:uid="{644CEF04-490D-4DA9-A77D-DA58079B5CF1}"/>
    <cellStyle name="Currency 4 2 2 2 3 2 2 4 2" xfId="49272" xr:uid="{C7C9B632-F125-4213-BA53-0DAD4EED350A}"/>
    <cellStyle name="Currency 4 2 2 2 3 2 2 5" xfId="33862" xr:uid="{926C4D93-CA32-4331-87C6-D957348B32A7}"/>
    <cellStyle name="Currency 4 2 2 2 3 2 3" xfId="4939" xr:uid="{312122DD-25A3-4515-9959-D1EE86CA8239}"/>
    <cellStyle name="Currency 4 2 2 2 3 2 3 2" xfId="12750" xr:uid="{814B490F-025F-4702-BB93-58E1F87AC7F8}"/>
    <cellStyle name="Currency 4 2 2 2 3 2 3 2 2" xfId="28161" xr:uid="{97B29356-B8D7-411F-8136-9D5B1CADB44A}"/>
    <cellStyle name="Currency 4 2 2 2 3 2 3 2 2 2" xfId="58985" xr:uid="{BA44CEA4-E5C0-4035-AD75-44D9F64C6A0C}"/>
    <cellStyle name="Currency 4 2 2 2 3 2 3 2 3" xfId="43575" xr:uid="{15F52B83-FCAE-4A38-9AAC-442EBD0A9AAD}"/>
    <cellStyle name="Currency 4 2 2 2 3 2 3 3" xfId="20352" xr:uid="{FEFF0A8D-840E-4AD6-9597-16C2F8E5ADEB}"/>
    <cellStyle name="Currency 4 2 2 2 3 2 3 3 2" xfId="51176" xr:uid="{E754A57B-49B0-43C8-885F-0F903845E599}"/>
    <cellStyle name="Currency 4 2 2 2 3 2 3 4" xfId="35766" xr:uid="{00F7A7C3-6C3E-45D0-AD2E-2C10781B4490}"/>
    <cellStyle name="Currency 4 2 2 2 3 2 4" xfId="8947" xr:uid="{B4EE060B-E786-41DF-9ADE-E16D8E0536EA}"/>
    <cellStyle name="Currency 4 2 2 2 3 2 4 2" xfId="24358" xr:uid="{EA4EFEA1-4816-4A50-979C-0A3F87553C38}"/>
    <cellStyle name="Currency 4 2 2 2 3 2 4 2 2" xfId="55182" xr:uid="{08E042BB-63D9-4857-9256-4B6E791656D4}"/>
    <cellStyle name="Currency 4 2 2 2 3 2 4 3" xfId="39772" xr:uid="{884DF2C1-0ECE-46F4-9679-52F7B7EF5CDF}"/>
    <cellStyle name="Currency 4 2 2 2 3 2 5" xfId="16549" xr:uid="{FBF80068-0E8D-4F90-956C-C3C3CB57C0F8}"/>
    <cellStyle name="Currency 4 2 2 2 3 2 5 2" xfId="47373" xr:uid="{6B780EB0-12CA-49B5-AF5D-AC05E660DDD1}"/>
    <cellStyle name="Currency 4 2 2 2 3 2 6" xfId="31963" xr:uid="{FE5B1FBB-D59F-4E05-A64F-BC73D1D393CB}"/>
    <cellStyle name="Currency 4 2 2 2 3 3" xfId="1769" xr:uid="{45E98E7D-7850-4EA4-A7C7-9B9C3C41A570}"/>
    <cellStyle name="Currency 4 2 2 2 3 3 2" xfId="3668" xr:uid="{32B3A407-F394-45F3-A3BC-4CE00ED219A8}"/>
    <cellStyle name="Currency 4 2 2 2 3 3 2 2" xfId="7471" xr:uid="{F59A8AAD-9D65-4E8C-9FB0-273B2A6C810F}"/>
    <cellStyle name="Currency 4 2 2 2 3 3 2 2 2" xfId="15282" xr:uid="{234839CF-E701-4189-B201-AE167723AF4E}"/>
    <cellStyle name="Currency 4 2 2 2 3 3 2 2 2 2" xfId="30693" xr:uid="{1F4D3CBA-8037-4772-9279-33B459D505B3}"/>
    <cellStyle name="Currency 4 2 2 2 3 3 2 2 2 2 2" xfId="61517" xr:uid="{1F937478-F2AF-4EE4-A3E5-65CD5C103AB7}"/>
    <cellStyle name="Currency 4 2 2 2 3 3 2 2 2 3" xfId="46107" xr:uid="{4FF229CC-A79B-417C-8166-B1899C39BBBD}"/>
    <cellStyle name="Currency 4 2 2 2 3 3 2 2 3" xfId="22884" xr:uid="{589FDBC0-AAC1-43ED-9F46-BD8A681EF22D}"/>
    <cellStyle name="Currency 4 2 2 2 3 3 2 2 3 2" xfId="53708" xr:uid="{8C120D31-5337-4C97-8691-F59099B10531}"/>
    <cellStyle name="Currency 4 2 2 2 3 3 2 2 4" xfId="38298" xr:uid="{3E11E55D-02BC-43CA-8BDF-5496FE1EFF1E}"/>
    <cellStyle name="Currency 4 2 2 2 3 3 2 3" xfId="11479" xr:uid="{DE1435DA-C40B-41E9-BB0C-77E32BF5E025}"/>
    <cellStyle name="Currency 4 2 2 2 3 3 2 3 2" xfId="26890" xr:uid="{39B806DD-4E7F-4A44-832C-E9544AAB28F8}"/>
    <cellStyle name="Currency 4 2 2 2 3 3 2 3 2 2" xfId="57714" xr:uid="{F68489A9-BEAD-4901-9AA3-B080C2361645}"/>
    <cellStyle name="Currency 4 2 2 2 3 3 2 3 3" xfId="42304" xr:uid="{06A45FDA-1B31-4001-9416-6D4BC0C2C25E}"/>
    <cellStyle name="Currency 4 2 2 2 3 3 2 4" xfId="19081" xr:uid="{C2CA4E0B-0C45-4331-85D6-5DC5F522E648}"/>
    <cellStyle name="Currency 4 2 2 2 3 3 2 4 2" xfId="49905" xr:uid="{9F02C0F0-F5EC-4CB4-B96D-1FF815994498}"/>
    <cellStyle name="Currency 4 2 2 2 3 3 2 5" xfId="34495" xr:uid="{CD9C567E-1648-4D25-90AA-41E9467C418E}"/>
    <cellStyle name="Currency 4 2 2 2 3 3 3" xfId="5572" xr:uid="{913FD2F1-8877-42E3-B6F4-B0396BF64999}"/>
    <cellStyle name="Currency 4 2 2 2 3 3 3 2" xfId="13383" xr:uid="{FA0EA761-CCDE-4F1C-8DFB-FDCAAADE679E}"/>
    <cellStyle name="Currency 4 2 2 2 3 3 3 2 2" xfId="28794" xr:uid="{D5327667-B2AE-41CD-B5FD-E282BCE61D6E}"/>
    <cellStyle name="Currency 4 2 2 2 3 3 3 2 2 2" xfId="59618" xr:uid="{F7B741AF-741A-4606-8E8A-11A5876AFBDE}"/>
    <cellStyle name="Currency 4 2 2 2 3 3 3 2 3" xfId="44208" xr:uid="{E82C2ABE-D21C-40F6-8042-FDB13CF737B4}"/>
    <cellStyle name="Currency 4 2 2 2 3 3 3 3" xfId="20985" xr:uid="{CFA647B9-0978-4BCE-8D31-DE0A4BA58D53}"/>
    <cellStyle name="Currency 4 2 2 2 3 3 3 3 2" xfId="51809" xr:uid="{55F2BE94-B9B7-4DF5-BF58-0C314B337266}"/>
    <cellStyle name="Currency 4 2 2 2 3 3 3 4" xfId="36399" xr:uid="{345B1F43-C5E8-498B-941A-A1BF6F2406D4}"/>
    <cellStyle name="Currency 4 2 2 2 3 3 4" xfId="9580" xr:uid="{25645D1B-F095-45DF-95FE-BCC8E0F1C297}"/>
    <cellStyle name="Currency 4 2 2 2 3 3 4 2" xfId="24991" xr:uid="{3075499C-4452-4D47-9FE2-C8DB7E6A7636}"/>
    <cellStyle name="Currency 4 2 2 2 3 3 4 2 2" xfId="55815" xr:uid="{09A63FC1-2337-49D7-B7FA-D471F7766B97}"/>
    <cellStyle name="Currency 4 2 2 2 3 3 4 3" xfId="40405" xr:uid="{B88FBCF9-30CB-406B-BC10-F081C05289B3}"/>
    <cellStyle name="Currency 4 2 2 2 3 3 5" xfId="17182" xr:uid="{5149448D-7EAE-4539-AC6E-49C95B3DB67A}"/>
    <cellStyle name="Currency 4 2 2 2 3 3 5 2" xfId="48006" xr:uid="{D87F7EFE-6151-48E4-9166-C0674F3C7872}"/>
    <cellStyle name="Currency 4 2 2 2 3 3 6" xfId="32596" xr:uid="{E4A8EBD7-0158-471C-9357-94C8E16ADD67}"/>
    <cellStyle name="Currency 4 2 2 2 3 4" xfId="2402" xr:uid="{C82C8F3E-5991-42EC-B4A6-120F90A16610}"/>
    <cellStyle name="Currency 4 2 2 2 3 4 2" xfId="6205" xr:uid="{F8F92250-9EC6-4287-A299-D48CF37A3446}"/>
    <cellStyle name="Currency 4 2 2 2 3 4 2 2" xfId="14016" xr:uid="{882188DD-B625-4F49-8B76-CDFF00B5D272}"/>
    <cellStyle name="Currency 4 2 2 2 3 4 2 2 2" xfId="29427" xr:uid="{D04B9419-E39E-4151-9A64-2EB1583911D3}"/>
    <cellStyle name="Currency 4 2 2 2 3 4 2 2 2 2" xfId="60251" xr:uid="{22908216-8C50-4E6B-AACA-DA2AB393E1D7}"/>
    <cellStyle name="Currency 4 2 2 2 3 4 2 2 3" xfId="44841" xr:uid="{69697EF0-BF47-41B6-8DC0-F4588F13B563}"/>
    <cellStyle name="Currency 4 2 2 2 3 4 2 3" xfId="21618" xr:uid="{88FFC873-AB2D-497F-B8C2-A87A10BC2B99}"/>
    <cellStyle name="Currency 4 2 2 2 3 4 2 3 2" xfId="52442" xr:uid="{00B45489-2609-43C5-96CD-0BE6DC60C3D5}"/>
    <cellStyle name="Currency 4 2 2 2 3 4 2 4" xfId="37032" xr:uid="{7977EEE2-D94A-4D86-9887-0EF61AA90931}"/>
    <cellStyle name="Currency 4 2 2 2 3 4 3" xfId="10213" xr:uid="{076710A1-86F6-4BB4-BCC5-E2150EAF08DB}"/>
    <cellStyle name="Currency 4 2 2 2 3 4 3 2" xfId="25624" xr:uid="{E5469FDD-DE88-46EA-8D77-283F1F4445BB}"/>
    <cellStyle name="Currency 4 2 2 2 3 4 3 2 2" xfId="56448" xr:uid="{1C324966-6C30-4C72-96DF-D70C841CAFE6}"/>
    <cellStyle name="Currency 4 2 2 2 3 4 3 3" xfId="41038" xr:uid="{31CD5696-E732-43E2-9B5E-D0BCC2DE19D0}"/>
    <cellStyle name="Currency 4 2 2 2 3 4 4" xfId="17815" xr:uid="{3BA8CAB8-CCDA-4271-9E51-9A4AB679C307}"/>
    <cellStyle name="Currency 4 2 2 2 3 4 4 2" xfId="48639" xr:uid="{9B0C630E-E393-47D4-ACF2-659163B4C937}"/>
    <cellStyle name="Currency 4 2 2 2 3 4 5" xfId="33229" xr:uid="{E5B8E847-9D51-4651-B21D-0E14A93828EE}"/>
    <cellStyle name="Currency 4 2 2 2 3 5" xfId="4306" xr:uid="{68C6ED72-325E-49D9-BD64-DFC5F296AB94}"/>
    <cellStyle name="Currency 4 2 2 2 3 5 2" xfId="12117" xr:uid="{A7BDF1E1-7816-4FF9-AF29-1478B5D2E251}"/>
    <cellStyle name="Currency 4 2 2 2 3 5 2 2" xfId="27528" xr:uid="{2FA5CCED-8AB9-4262-AB50-FBB32DC4AA26}"/>
    <cellStyle name="Currency 4 2 2 2 3 5 2 2 2" xfId="58352" xr:uid="{D5364BB4-5F89-4154-B318-85EFA130C958}"/>
    <cellStyle name="Currency 4 2 2 2 3 5 2 3" xfId="42942" xr:uid="{5CC68CFC-6405-496D-A683-320CA8568E6A}"/>
    <cellStyle name="Currency 4 2 2 2 3 5 3" xfId="19719" xr:uid="{13C78EB9-E978-4924-8B42-5F28242A06EA}"/>
    <cellStyle name="Currency 4 2 2 2 3 5 3 2" xfId="50543" xr:uid="{2F352A7F-F044-44DD-9843-0ED0AA7CAF2E}"/>
    <cellStyle name="Currency 4 2 2 2 3 5 4" xfId="35133" xr:uid="{D2F928A9-4ACA-407A-8BB5-C715DA1AA96D}"/>
    <cellStyle name="Currency 4 2 2 2 3 6" xfId="8314" xr:uid="{1977792F-9892-4054-8590-D17F7D3F3928}"/>
    <cellStyle name="Currency 4 2 2 2 3 6 2" xfId="23725" xr:uid="{ABA6A984-417F-43AC-8EFC-B11F2E2E715A}"/>
    <cellStyle name="Currency 4 2 2 2 3 6 2 2" xfId="54549" xr:uid="{15D52974-1CE0-4F5A-85C6-E7573DF88201}"/>
    <cellStyle name="Currency 4 2 2 2 3 6 3" xfId="39139" xr:uid="{8E9A5F56-A9F6-4279-85BD-0FC829E92C8E}"/>
    <cellStyle name="Currency 4 2 2 2 3 7" xfId="15916" xr:uid="{797420BE-FBE2-4B17-85C0-D71D4D8FDEF8}"/>
    <cellStyle name="Currency 4 2 2 2 3 7 2" xfId="46740" xr:uid="{EDE0172C-34C0-414D-86BC-7728F3CA3930}"/>
    <cellStyle name="Currency 4 2 2 2 3 8" xfId="31330" xr:uid="{8CAEAAAB-C95E-4EB2-9BC3-D70B8ED9DE3B}"/>
    <cellStyle name="Currency 4 2 2 2 4" xfId="923" xr:uid="{617D117E-1703-4205-9C9A-60A4FBE39AE6}"/>
    <cellStyle name="Currency 4 2 2 2 4 2" xfId="2822" xr:uid="{F326A706-A4FA-4F50-9A71-5E94446E6513}"/>
    <cellStyle name="Currency 4 2 2 2 4 2 2" xfId="6625" xr:uid="{531E4451-2156-4F48-A5B1-3DC65ED3923F}"/>
    <cellStyle name="Currency 4 2 2 2 4 2 2 2" xfId="14436" xr:uid="{EDE228E1-1D69-42DD-86B5-3871E9DD0815}"/>
    <cellStyle name="Currency 4 2 2 2 4 2 2 2 2" xfId="29847" xr:uid="{56EED322-F3D2-457A-8089-1642663D4DFC}"/>
    <cellStyle name="Currency 4 2 2 2 4 2 2 2 2 2" xfId="60671" xr:uid="{D9249078-E957-4731-A56E-D814804E4AAB}"/>
    <cellStyle name="Currency 4 2 2 2 4 2 2 2 3" xfId="45261" xr:uid="{47A73C00-2536-4079-A9BA-D1460A2C3716}"/>
    <cellStyle name="Currency 4 2 2 2 4 2 2 3" xfId="22038" xr:uid="{DE4CFF41-5639-4BCE-A2EE-8C555C4D0D1C}"/>
    <cellStyle name="Currency 4 2 2 2 4 2 2 3 2" xfId="52862" xr:uid="{99762644-FEB6-46AB-A34D-BBF0236E4118}"/>
    <cellStyle name="Currency 4 2 2 2 4 2 2 4" xfId="37452" xr:uid="{B5D08C25-94C4-49AD-8314-3B88EB4DBBFD}"/>
    <cellStyle name="Currency 4 2 2 2 4 2 3" xfId="10633" xr:uid="{EC0485C5-DFEE-45EC-8979-3212C3A2723E}"/>
    <cellStyle name="Currency 4 2 2 2 4 2 3 2" xfId="26044" xr:uid="{6EFD8563-19AA-4696-994E-689A18A78158}"/>
    <cellStyle name="Currency 4 2 2 2 4 2 3 2 2" xfId="56868" xr:uid="{A3612377-24CB-40D5-8B16-0D611492CAE8}"/>
    <cellStyle name="Currency 4 2 2 2 4 2 3 3" xfId="41458" xr:uid="{F0ADD99C-6E38-49A5-9FC7-ADD6CAA300AD}"/>
    <cellStyle name="Currency 4 2 2 2 4 2 4" xfId="18235" xr:uid="{BD3B9DD7-0006-421D-AE1A-BFA4BD9F0AE3}"/>
    <cellStyle name="Currency 4 2 2 2 4 2 4 2" xfId="49059" xr:uid="{C3CF6574-AFDC-4DFA-AED8-0C0BACD04534}"/>
    <cellStyle name="Currency 4 2 2 2 4 2 5" xfId="33649" xr:uid="{A787731A-E276-4C9E-92D1-AF21A9E155DC}"/>
    <cellStyle name="Currency 4 2 2 2 4 3" xfId="4726" xr:uid="{E1EB4BDA-6E46-4D10-AC5A-5E3783B0F315}"/>
    <cellStyle name="Currency 4 2 2 2 4 3 2" xfId="12537" xr:uid="{A06F278F-F6E3-4933-8C5D-220C6DB76DF9}"/>
    <cellStyle name="Currency 4 2 2 2 4 3 2 2" xfId="27948" xr:uid="{51FC0F75-55BE-4D10-BDF6-DD0988B7C1AD}"/>
    <cellStyle name="Currency 4 2 2 2 4 3 2 2 2" xfId="58772" xr:uid="{20F49E9C-34A8-449A-AAA3-9F333B6AE6BE}"/>
    <cellStyle name="Currency 4 2 2 2 4 3 2 3" xfId="43362" xr:uid="{3FA5A791-14DF-4307-A44D-3B27B8FABAC8}"/>
    <cellStyle name="Currency 4 2 2 2 4 3 3" xfId="20139" xr:uid="{33888C67-AD2A-4543-8B2B-874133A3CE8E}"/>
    <cellStyle name="Currency 4 2 2 2 4 3 3 2" xfId="50963" xr:uid="{020234AD-9AD1-4DB0-AAB3-3F039433274A}"/>
    <cellStyle name="Currency 4 2 2 2 4 3 4" xfId="35553" xr:uid="{950D9A82-6BBC-455B-9682-AA238F0A878C}"/>
    <cellStyle name="Currency 4 2 2 2 4 4" xfId="8734" xr:uid="{32998F82-42FF-48C2-9828-1D0A155A13C8}"/>
    <cellStyle name="Currency 4 2 2 2 4 4 2" xfId="24145" xr:uid="{B55E1E0E-DD2F-4529-A8FC-FFB6D873B347}"/>
    <cellStyle name="Currency 4 2 2 2 4 4 2 2" xfId="54969" xr:uid="{8F1F091F-27A3-4A3F-8608-5512ADC0DF66}"/>
    <cellStyle name="Currency 4 2 2 2 4 4 3" xfId="39559" xr:uid="{CC1BA6C4-2174-4465-B194-30F2E9249538}"/>
    <cellStyle name="Currency 4 2 2 2 4 5" xfId="16336" xr:uid="{8819FEAE-7DF1-48AE-997A-CD53106A63AC}"/>
    <cellStyle name="Currency 4 2 2 2 4 5 2" xfId="47160" xr:uid="{269BDC00-583A-49CE-A797-0C31EA7868D5}"/>
    <cellStyle name="Currency 4 2 2 2 4 6" xfId="31750" xr:uid="{491BFBE6-DCBA-4979-BC05-3FF996DE22DC}"/>
    <cellStyle name="Currency 4 2 2 2 5" xfId="1556" xr:uid="{AA4ACC58-2935-4EF5-8546-55BB55E8762A}"/>
    <cellStyle name="Currency 4 2 2 2 5 2" xfId="3455" xr:uid="{E870D64F-53B0-415C-A8CF-FDCE5CC9F448}"/>
    <cellStyle name="Currency 4 2 2 2 5 2 2" xfId="7258" xr:uid="{D9D196ED-28B5-494B-9D57-074620531760}"/>
    <cellStyle name="Currency 4 2 2 2 5 2 2 2" xfId="15069" xr:uid="{85B5F50C-C0F0-410B-AF40-0C0385413CA4}"/>
    <cellStyle name="Currency 4 2 2 2 5 2 2 2 2" xfId="30480" xr:uid="{12605240-602A-4B4F-9088-08FFE78B88E1}"/>
    <cellStyle name="Currency 4 2 2 2 5 2 2 2 2 2" xfId="61304" xr:uid="{14C4540B-B6B4-4EB9-9EEC-6E2E1B758E15}"/>
    <cellStyle name="Currency 4 2 2 2 5 2 2 2 3" xfId="45894" xr:uid="{37EBA783-9327-4C53-8632-C3603BA7C57B}"/>
    <cellStyle name="Currency 4 2 2 2 5 2 2 3" xfId="22671" xr:uid="{A8785975-1EBE-4D0A-AAE2-D0A42C803BAE}"/>
    <cellStyle name="Currency 4 2 2 2 5 2 2 3 2" xfId="53495" xr:uid="{B655542E-C14B-4F2B-9643-F25E779E40B2}"/>
    <cellStyle name="Currency 4 2 2 2 5 2 2 4" xfId="38085" xr:uid="{7146BA86-216D-47C4-8A78-C234EAD67C3C}"/>
    <cellStyle name="Currency 4 2 2 2 5 2 3" xfId="11266" xr:uid="{C94002AA-FD7D-479E-97C2-002B94D1ED5A}"/>
    <cellStyle name="Currency 4 2 2 2 5 2 3 2" xfId="26677" xr:uid="{DCECCACD-C455-4AFE-8278-5F6EA7A3C78C}"/>
    <cellStyle name="Currency 4 2 2 2 5 2 3 2 2" xfId="57501" xr:uid="{5EAF17CA-CBB4-4ADA-B018-E890C0D99AAF}"/>
    <cellStyle name="Currency 4 2 2 2 5 2 3 3" xfId="42091" xr:uid="{058F26AC-5E75-4DE0-8695-EB8C9448D1FB}"/>
    <cellStyle name="Currency 4 2 2 2 5 2 4" xfId="18868" xr:uid="{7052EB59-DB42-44A5-ABAB-9817E51B8576}"/>
    <cellStyle name="Currency 4 2 2 2 5 2 4 2" xfId="49692" xr:uid="{6B03057F-A43B-425D-B9D5-F352D760467B}"/>
    <cellStyle name="Currency 4 2 2 2 5 2 5" xfId="34282" xr:uid="{EED49A6F-9DBE-448C-B449-ABBAC7ACD8AD}"/>
    <cellStyle name="Currency 4 2 2 2 5 3" xfId="5359" xr:uid="{C928791A-BDF0-469E-9ADD-11D8489BD9B0}"/>
    <cellStyle name="Currency 4 2 2 2 5 3 2" xfId="13170" xr:uid="{F887530F-1681-48FF-976B-C0542EE52839}"/>
    <cellStyle name="Currency 4 2 2 2 5 3 2 2" xfId="28581" xr:uid="{2DF7357B-AEB5-4A8F-9649-15FD1FB3CC8C}"/>
    <cellStyle name="Currency 4 2 2 2 5 3 2 2 2" xfId="59405" xr:uid="{CF6E8FD2-47E3-48F5-B507-45CEF80E691F}"/>
    <cellStyle name="Currency 4 2 2 2 5 3 2 3" xfId="43995" xr:uid="{8B0EAA05-1AB5-4AC8-83F1-7B4E533B9368}"/>
    <cellStyle name="Currency 4 2 2 2 5 3 3" xfId="20772" xr:uid="{B6AD64F1-61BF-439E-B7E4-584EEE0E17CB}"/>
    <cellStyle name="Currency 4 2 2 2 5 3 3 2" xfId="51596" xr:uid="{E5C675EF-FB19-4135-B540-85C1DCB25793}"/>
    <cellStyle name="Currency 4 2 2 2 5 3 4" xfId="36186" xr:uid="{84DA1A98-1D3C-4673-9BA9-A603CB6464E7}"/>
    <cellStyle name="Currency 4 2 2 2 5 4" xfId="9367" xr:uid="{EB2929CB-2493-4FEE-9A41-2898C720483A}"/>
    <cellStyle name="Currency 4 2 2 2 5 4 2" xfId="24778" xr:uid="{1680DEFC-1AD1-4171-B420-D036308FA7F5}"/>
    <cellStyle name="Currency 4 2 2 2 5 4 2 2" xfId="55602" xr:uid="{8949FF33-8241-4897-B28B-D2A8B92B6AE9}"/>
    <cellStyle name="Currency 4 2 2 2 5 4 3" xfId="40192" xr:uid="{3AE7AE8D-07B3-47C7-83F9-205946824013}"/>
    <cellStyle name="Currency 4 2 2 2 5 5" xfId="16969" xr:uid="{4826044C-45A5-4F4F-B91D-8F5CF0EB0195}"/>
    <cellStyle name="Currency 4 2 2 2 5 5 2" xfId="47793" xr:uid="{54785B6A-B1C0-4606-B572-C7C04CC76AF0}"/>
    <cellStyle name="Currency 4 2 2 2 5 6" xfId="32383" xr:uid="{9796C3F6-FE82-4EDD-A1E4-9374121E2B42}"/>
    <cellStyle name="Currency 4 2 2 2 6" xfId="2189" xr:uid="{97F63AAA-F44E-495C-8AED-96C2409B21CA}"/>
    <cellStyle name="Currency 4 2 2 2 6 2" xfId="5992" xr:uid="{1298A897-8F7A-4F5B-AEB0-3A9F37609619}"/>
    <cellStyle name="Currency 4 2 2 2 6 2 2" xfId="13803" xr:uid="{186FDD06-473A-4EFB-B4E8-3B1AA43DBF96}"/>
    <cellStyle name="Currency 4 2 2 2 6 2 2 2" xfId="29214" xr:uid="{4A2A46D0-D90D-4B21-B7EF-1EF7233F8359}"/>
    <cellStyle name="Currency 4 2 2 2 6 2 2 2 2" xfId="60038" xr:uid="{4A12E863-E7CC-4986-AA55-9BF31B57A31E}"/>
    <cellStyle name="Currency 4 2 2 2 6 2 2 3" xfId="44628" xr:uid="{CFC32BB1-DC5B-48D1-BEE1-B6F0E484C1F9}"/>
    <cellStyle name="Currency 4 2 2 2 6 2 3" xfId="21405" xr:uid="{7301B88C-B1C5-47D0-A7FA-D58FE7C7ED10}"/>
    <cellStyle name="Currency 4 2 2 2 6 2 3 2" xfId="52229" xr:uid="{71C4EBCA-C260-458F-B7BA-4A6AE15805F4}"/>
    <cellStyle name="Currency 4 2 2 2 6 2 4" xfId="36819" xr:uid="{15C14067-13B9-406F-82D1-A22742E06D93}"/>
    <cellStyle name="Currency 4 2 2 2 6 3" xfId="10000" xr:uid="{4D404884-CA40-4DA2-8FDE-AE19E14E6BDB}"/>
    <cellStyle name="Currency 4 2 2 2 6 3 2" xfId="25411" xr:uid="{7B00A604-CCE1-422F-95E9-DB024CF3D3B5}"/>
    <cellStyle name="Currency 4 2 2 2 6 3 2 2" xfId="56235" xr:uid="{9B7D33FE-68FE-4D45-B1DE-4CC8EA8A2EF5}"/>
    <cellStyle name="Currency 4 2 2 2 6 3 3" xfId="40825" xr:uid="{70B782EA-F5CB-470C-8E28-9BC8869467DB}"/>
    <cellStyle name="Currency 4 2 2 2 6 4" xfId="17602" xr:uid="{32E00CE9-664B-46FB-B745-903C791B8B2E}"/>
    <cellStyle name="Currency 4 2 2 2 6 4 2" xfId="48426" xr:uid="{B64B0A2A-D31C-4990-ACA5-3F19B9971088}"/>
    <cellStyle name="Currency 4 2 2 2 6 5" xfId="33016" xr:uid="{D2324193-33A8-469A-BF91-12E242AE012B}"/>
    <cellStyle name="Currency 4 2 2 2 7" xfId="4093" xr:uid="{8F7CE19F-6815-446F-8D3F-191BCA423BB8}"/>
    <cellStyle name="Currency 4 2 2 2 7 2" xfId="11904" xr:uid="{673F37FB-7B48-406C-946E-823062DA72A5}"/>
    <cellStyle name="Currency 4 2 2 2 7 2 2" xfId="27315" xr:uid="{8124BA7F-D3DB-4ECC-A63B-EB5D45CF3B38}"/>
    <cellStyle name="Currency 4 2 2 2 7 2 2 2" xfId="58139" xr:uid="{766FA556-E86A-42E8-B99D-DF6D9507B896}"/>
    <cellStyle name="Currency 4 2 2 2 7 2 3" xfId="42729" xr:uid="{10373958-E8EC-4FB2-B819-FD04B84D0411}"/>
    <cellStyle name="Currency 4 2 2 2 7 3" xfId="19506" xr:uid="{B3ED0AB4-5C89-4FFF-8965-1BB6BC4C5DF9}"/>
    <cellStyle name="Currency 4 2 2 2 7 3 2" xfId="50330" xr:uid="{2710685F-9E63-4F28-8A28-F1DD53952026}"/>
    <cellStyle name="Currency 4 2 2 2 7 4" xfId="34920" xr:uid="{2DE50E21-009E-485E-B50E-DE943DD35121}"/>
    <cellStyle name="Currency 4 2 2 2 8" xfId="8101" xr:uid="{51E8F7FF-196D-499A-B3E0-C41ED13E3616}"/>
    <cellStyle name="Currency 4 2 2 2 8 2" xfId="23512" xr:uid="{612CBE7F-C35C-4B56-8B82-047DE2615334}"/>
    <cellStyle name="Currency 4 2 2 2 8 2 2" xfId="54336" xr:uid="{914BA626-272A-4F04-9449-8183D7B3F3A7}"/>
    <cellStyle name="Currency 4 2 2 2 8 3" xfId="38926" xr:uid="{E6DA3F49-BF69-4279-9319-7D3634E3A2FB}"/>
    <cellStyle name="Currency 4 2 2 2 9" xfId="7892" xr:uid="{0BA62C63-2213-42BD-8989-A2B871025F3B}"/>
    <cellStyle name="Currency 4 2 2 2 9 2" xfId="23303" xr:uid="{E09076A4-B130-4BD7-AC7C-68217EE5B4BA}"/>
    <cellStyle name="Currency 4 2 2 2 9 2 2" xfId="54127" xr:uid="{AC35AEA8-68C6-4D38-8766-09E74968BDB9}"/>
    <cellStyle name="Currency 4 2 2 2 9 3" xfId="38717" xr:uid="{15F0C1FB-A592-422C-AA76-81A16916FB4C}"/>
    <cellStyle name="Currency 4 2 2 3" xfId="630" xr:uid="{F4A261F0-09B6-41AE-9FA9-B8E14621C882}"/>
    <cellStyle name="Currency 4 2 2 3 2" xfId="1263" xr:uid="{3EF95C71-5BAD-40AF-95ED-A41FFD5E684D}"/>
    <cellStyle name="Currency 4 2 2 3 2 2" xfId="3162" xr:uid="{3D4E3EC7-A498-4BCD-A11F-42841AE2592A}"/>
    <cellStyle name="Currency 4 2 2 3 2 2 2" xfId="6965" xr:uid="{6B0EAC9F-2710-478A-972F-352FE648709F}"/>
    <cellStyle name="Currency 4 2 2 3 2 2 2 2" xfId="14776" xr:uid="{F8BA0199-050A-4551-88BB-D6B3111BF2F8}"/>
    <cellStyle name="Currency 4 2 2 3 2 2 2 2 2" xfId="30187" xr:uid="{920F8DA3-153D-478A-B261-E9DEF7004BF8}"/>
    <cellStyle name="Currency 4 2 2 3 2 2 2 2 2 2" xfId="61011" xr:uid="{B4EABB94-CCDC-4B34-8A53-5C5858782640}"/>
    <cellStyle name="Currency 4 2 2 3 2 2 2 2 3" xfId="45601" xr:uid="{ECFBB1E4-156E-4FDA-8000-5236506128D4}"/>
    <cellStyle name="Currency 4 2 2 3 2 2 2 3" xfId="22378" xr:uid="{F6596439-5AF5-40E5-9612-24A666B89B81}"/>
    <cellStyle name="Currency 4 2 2 3 2 2 2 3 2" xfId="53202" xr:uid="{665F8B82-6123-49CA-82C2-1F66919EBBC3}"/>
    <cellStyle name="Currency 4 2 2 3 2 2 2 4" xfId="37792" xr:uid="{4922945F-3867-42C3-B37E-91B8CE302E69}"/>
    <cellStyle name="Currency 4 2 2 3 2 2 3" xfId="10973" xr:uid="{14F3ABC5-4E4A-4F8D-A932-CCE8B13651ED}"/>
    <cellStyle name="Currency 4 2 2 3 2 2 3 2" xfId="26384" xr:uid="{4FCA5B4B-6E02-44DF-93FE-C93986E2F66F}"/>
    <cellStyle name="Currency 4 2 2 3 2 2 3 2 2" xfId="57208" xr:uid="{5D59637D-2224-4FCD-BA0E-F69D07FEE74C}"/>
    <cellStyle name="Currency 4 2 2 3 2 2 3 3" xfId="41798" xr:uid="{7FBFB71C-2BB4-43D2-B1A1-02251CD38B72}"/>
    <cellStyle name="Currency 4 2 2 3 2 2 4" xfId="18575" xr:uid="{87630D6E-2EBF-4124-B1EE-6D9795966238}"/>
    <cellStyle name="Currency 4 2 2 3 2 2 4 2" xfId="49399" xr:uid="{2B95D6CD-8DFD-40F9-BF7E-7806A3C9F5B4}"/>
    <cellStyle name="Currency 4 2 2 3 2 2 5" xfId="33989" xr:uid="{BA37760A-9FB1-416A-9A85-B07262B539ED}"/>
    <cellStyle name="Currency 4 2 2 3 2 3" xfId="5066" xr:uid="{A9E548E7-2FDE-4B1B-9835-02BBA5C154EE}"/>
    <cellStyle name="Currency 4 2 2 3 2 3 2" xfId="12877" xr:uid="{4C20E4D9-54A7-4847-9C47-15CA3132F1E8}"/>
    <cellStyle name="Currency 4 2 2 3 2 3 2 2" xfId="28288" xr:uid="{0BBF1875-BB0A-4CFF-9E10-2F926D88CA01}"/>
    <cellStyle name="Currency 4 2 2 3 2 3 2 2 2" xfId="59112" xr:uid="{28DB0F46-6E1D-4FD0-81F8-5B6440B93B81}"/>
    <cellStyle name="Currency 4 2 2 3 2 3 2 3" xfId="43702" xr:uid="{A399C4D7-145F-43A8-829A-77F0DF3F4468}"/>
    <cellStyle name="Currency 4 2 2 3 2 3 3" xfId="20479" xr:uid="{959BED56-C63E-4AD3-AF89-B7ECE158F1CB}"/>
    <cellStyle name="Currency 4 2 2 3 2 3 3 2" xfId="51303" xr:uid="{6EA50A25-7CA9-4237-ACEA-087E292FFFE3}"/>
    <cellStyle name="Currency 4 2 2 3 2 3 4" xfId="35893" xr:uid="{DBD95F1F-F2AE-4A87-9EEA-5B85EF96819B}"/>
    <cellStyle name="Currency 4 2 2 3 2 4" xfId="9074" xr:uid="{D881DD3A-BCFB-4EEF-86A2-CC13DB4E3197}"/>
    <cellStyle name="Currency 4 2 2 3 2 4 2" xfId="24485" xr:uid="{78163263-13AF-44B6-9764-F6E25FA8FA15}"/>
    <cellStyle name="Currency 4 2 2 3 2 4 2 2" xfId="55309" xr:uid="{8BF8344E-C130-4EF2-849C-2F8ADB49F99A}"/>
    <cellStyle name="Currency 4 2 2 3 2 4 3" xfId="39899" xr:uid="{7E22502D-02E8-4B8D-8408-D4B170A8ED00}"/>
    <cellStyle name="Currency 4 2 2 3 2 5" xfId="16676" xr:uid="{4679291E-189B-47FE-9FE0-5E09E4B690DB}"/>
    <cellStyle name="Currency 4 2 2 3 2 5 2" xfId="47500" xr:uid="{24E5C6EE-66C2-4866-B3B6-A01E9602C123}"/>
    <cellStyle name="Currency 4 2 2 3 2 6" xfId="32090" xr:uid="{CE40B9F3-90F8-4839-B521-FF481636099A}"/>
    <cellStyle name="Currency 4 2 2 3 3" xfId="1896" xr:uid="{AB3E0972-9D81-4A3E-A08B-538CAAA65473}"/>
    <cellStyle name="Currency 4 2 2 3 3 2" xfId="3795" xr:uid="{71DBB3CB-8026-4376-B7B2-0326BA348BDA}"/>
    <cellStyle name="Currency 4 2 2 3 3 2 2" xfId="7598" xr:uid="{969133CB-B84B-4FA9-8344-B117B99B7A05}"/>
    <cellStyle name="Currency 4 2 2 3 3 2 2 2" xfId="15409" xr:uid="{2D6BCA5A-9777-43B3-AE9C-F9B7A143BFDA}"/>
    <cellStyle name="Currency 4 2 2 3 3 2 2 2 2" xfId="30820" xr:uid="{45A6AD57-75D9-4B0A-90A3-AF085EB9D446}"/>
    <cellStyle name="Currency 4 2 2 3 3 2 2 2 2 2" xfId="61644" xr:uid="{F2094FCE-5500-458F-8B4A-2A9DA88B5998}"/>
    <cellStyle name="Currency 4 2 2 3 3 2 2 2 3" xfId="46234" xr:uid="{518DF34E-616D-4764-9325-9894E03D58A6}"/>
    <cellStyle name="Currency 4 2 2 3 3 2 2 3" xfId="23011" xr:uid="{01A3C663-8B9A-4B00-9FA9-BCA8B4E55FF5}"/>
    <cellStyle name="Currency 4 2 2 3 3 2 2 3 2" xfId="53835" xr:uid="{E24F1D5B-5A1D-476A-9C0B-99CDE381D9C9}"/>
    <cellStyle name="Currency 4 2 2 3 3 2 2 4" xfId="38425" xr:uid="{1479C6CB-BC0C-4FB9-9761-9BA288278B50}"/>
    <cellStyle name="Currency 4 2 2 3 3 2 3" xfId="11606" xr:uid="{EDB30809-F61E-46A0-885A-F918C8980EFB}"/>
    <cellStyle name="Currency 4 2 2 3 3 2 3 2" xfId="27017" xr:uid="{147D3E0F-7CC4-472F-8436-7299AA6CA91B}"/>
    <cellStyle name="Currency 4 2 2 3 3 2 3 2 2" xfId="57841" xr:uid="{6C69B85F-E456-4270-8782-5A674DB1DAD2}"/>
    <cellStyle name="Currency 4 2 2 3 3 2 3 3" xfId="42431" xr:uid="{5D5EF2D8-9C24-4FB1-90E6-844FD91FF44B}"/>
    <cellStyle name="Currency 4 2 2 3 3 2 4" xfId="19208" xr:uid="{F0CD3DB0-64BA-401D-9D9A-9C853E03065C}"/>
    <cellStyle name="Currency 4 2 2 3 3 2 4 2" xfId="50032" xr:uid="{00CD069B-FD33-4587-85AB-9C2CFBD69D7E}"/>
    <cellStyle name="Currency 4 2 2 3 3 2 5" xfId="34622" xr:uid="{D769A13A-6684-4C7B-B48F-5D2EB53B7648}"/>
    <cellStyle name="Currency 4 2 2 3 3 3" xfId="5699" xr:uid="{C927F4B7-6FE6-4687-8975-B8F024A10672}"/>
    <cellStyle name="Currency 4 2 2 3 3 3 2" xfId="13510" xr:uid="{49329BCD-36A0-414A-9AC0-F626AF40E7BE}"/>
    <cellStyle name="Currency 4 2 2 3 3 3 2 2" xfId="28921" xr:uid="{D6A918E1-55D1-4B8A-BAF1-7EA336BCA10A}"/>
    <cellStyle name="Currency 4 2 2 3 3 3 2 2 2" xfId="59745" xr:uid="{ED23E36F-583C-4D58-A655-33D865E7C54D}"/>
    <cellStyle name="Currency 4 2 2 3 3 3 2 3" xfId="44335" xr:uid="{9E081D8E-E169-4B34-B12C-FBD29AF6A20D}"/>
    <cellStyle name="Currency 4 2 2 3 3 3 3" xfId="21112" xr:uid="{F4CE934D-8CE9-4ED3-9007-E97FD03C0FCA}"/>
    <cellStyle name="Currency 4 2 2 3 3 3 3 2" xfId="51936" xr:uid="{205EB447-8C8A-445F-BBC4-DF5427132AAB}"/>
    <cellStyle name="Currency 4 2 2 3 3 3 4" xfId="36526" xr:uid="{D4A7C2CF-7011-4B7F-A87D-0D1605DBFF2F}"/>
    <cellStyle name="Currency 4 2 2 3 3 4" xfId="9707" xr:uid="{C1D25E76-7E6D-440E-AE6E-2BFA8F9BBE3B}"/>
    <cellStyle name="Currency 4 2 2 3 3 4 2" xfId="25118" xr:uid="{FF20B1E7-DDE9-4CC7-8758-F3FE292DE067}"/>
    <cellStyle name="Currency 4 2 2 3 3 4 2 2" xfId="55942" xr:uid="{F658AEA2-70B0-4301-842F-D2F018102534}"/>
    <cellStyle name="Currency 4 2 2 3 3 4 3" xfId="40532" xr:uid="{639858C6-A7A0-418B-8D88-F20119D8BC2A}"/>
    <cellStyle name="Currency 4 2 2 3 3 5" xfId="17309" xr:uid="{66AC0173-B80C-47D2-8351-56279377E5E8}"/>
    <cellStyle name="Currency 4 2 2 3 3 5 2" xfId="48133" xr:uid="{3C22EC8A-7AA7-4958-A28F-D8235623949A}"/>
    <cellStyle name="Currency 4 2 2 3 3 6" xfId="32723" xr:uid="{D3A80ABD-49A8-4BF8-B442-D7E899E73421}"/>
    <cellStyle name="Currency 4 2 2 3 4" xfId="2529" xr:uid="{3308A1F1-E8C1-40B2-B786-D6C32EC3019A}"/>
    <cellStyle name="Currency 4 2 2 3 4 2" xfId="6332" xr:uid="{9B423D1A-2D38-4476-8259-93E0233997CC}"/>
    <cellStyle name="Currency 4 2 2 3 4 2 2" xfId="14143" xr:uid="{629F4C5F-230C-429B-A0DC-80CE52CC1B26}"/>
    <cellStyle name="Currency 4 2 2 3 4 2 2 2" xfId="29554" xr:uid="{A0B17149-AA49-4BC5-BEE8-6299FF0A49B4}"/>
    <cellStyle name="Currency 4 2 2 3 4 2 2 2 2" xfId="60378" xr:uid="{9853C21E-6F3E-4FAE-8146-3CF063656C4B}"/>
    <cellStyle name="Currency 4 2 2 3 4 2 2 3" xfId="44968" xr:uid="{0731EF86-F05F-4591-B37C-573B40C22CD1}"/>
    <cellStyle name="Currency 4 2 2 3 4 2 3" xfId="21745" xr:uid="{BDDC0EC2-7BB8-4104-B5ED-57C03B0615C8}"/>
    <cellStyle name="Currency 4 2 2 3 4 2 3 2" xfId="52569" xr:uid="{B6C6EFF6-228D-40A9-A03E-C241089E03DD}"/>
    <cellStyle name="Currency 4 2 2 3 4 2 4" xfId="37159" xr:uid="{BB1FABF8-5997-415B-A216-9398B9B7AED1}"/>
    <cellStyle name="Currency 4 2 2 3 4 3" xfId="10340" xr:uid="{7A7F5CCA-293C-4CD5-93B8-CAD2E24A6F67}"/>
    <cellStyle name="Currency 4 2 2 3 4 3 2" xfId="25751" xr:uid="{47961848-2FF4-4830-B431-3BFEC442947E}"/>
    <cellStyle name="Currency 4 2 2 3 4 3 2 2" xfId="56575" xr:uid="{9160F58D-DEC2-4B77-A5C6-3D61AF5CE172}"/>
    <cellStyle name="Currency 4 2 2 3 4 3 3" xfId="41165" xr:uid="{905F5D0A-2AED-4B6A-B395-9906C0D056AD}"/>
    <cellStyle name="Currency 4 2 2 3 4 4" xfId="17942" xr:uid="{6CB7C269-60CA-4C2F-A55B-8B5CBB53D0DA}"/>
    <cellStyle name="Currency 4 2 2 3 4 4 2" xfId="48766" xr:uid="{01749385-7EF4-4965-A197-7F730D13C3D0}"/>
    <cellStyle name="Currency 4 2 2 3 4 5" xfId="33356" xr:uid="{DD4594E3-C52C-4A08-957D-1ADDB58E7AE8}"/>
    <cellStyle name="Currency 4 2 2 3 5" xfId="4433" xr:uid="{3D67DA06-50B4-4CD9-9C41-6E15AA32E6AF}"/>
    <cellStyle name="Currency 4 2 2 3 5 2" xfId="12244" xr:uid="{C92A29C7-42F3-4AE8-B88F-CA7100AA5DC1}"/>
    <cellStyle name="Currency 4 2 2 3 5 2 2" xfId="27655" xr:uid="{B2B55CA4-19C8-4E4C-84CD-A18DEEBE3085}"/>
    <cellStyle name="Currency 4 2 2 3 5 2 2 2" xfId="58479" xr:uid="{2C89E2B3-E064-4F3C-A101-A238743FADED}"/>
    <cellStyle name="Currency 4 2 2 3 5 2 3" xfId="43069" xr:uid="{9344D859-F832-4B5B-9B78-46A6F1EACBFA}"/>
    <cellStyle name="Currency 4 2 2 3 5 3" xfId="19846" xr:uid="{1828F4E9-08BC-4A4B-ADD6-F8EC3814F279}"/>
    <cellStyle name="Currency 4 2 2 3 5 3 2" xfId="50670" xr:uid="{08397FA7-DA26-4241-8C8C-83E4B047D2EF}"/>
    <cellStyle name="Currency 4 2 2 3 5 4" xfId="35260" xr:uid="{8F60B873-4D34-418A-A6AD-0287DD3430D3}"/>
    <cellStyle name="Currency 4 2 2 3 6" xfId="8441" xr:uid="{E682E8A5-6713-47D1-BAEA-A5B89B811BBC}"/>
    <cellStyle name="Currency 4 2 2 3 6 2" xfId="23852" xr:uid="{BB399D74-A613-42D2-A602-0F9EBE3915AA}"/>
    <cellStyle name="Currency 4 2 2 3 6 2 2" xfId="54676" xr:uid="{8AAD6A61-8407-4E43-9599-AE67CA1A39AB}"/>
    <cellStyle name="Currency 4 2 2 3 6 3" xfId="39266" xr:uid="{F427DB48-EB24-49A8-BF30-4AAE6219DC76}"/>
    <cellStyle name="Currency 4 2 2 3 7" xfId="16043" xr:uid="{6999B3D4-6EDC-41DC-8FFF-3157D3BE2ACC}"/>
    <cellStyle name="Currency 4 2 2 3 7 2" xfId="46867" xr:uid="{07BA6FCA-D54C-4923-A3AB-86AFF1C7BAC7}"/>
    <cellStyle name="Currency 4 2 2 3 8" xfId="31457" xr:uid="{4FF9392A-9BF4-4D3C-B070-4FBC66688B7E}"/>
    <cellStyle name="Currency 4 2 2 4" xfId="421" xr:uid="{5465B4DC-7CE8-4D41-9716-AEFC0D33BEB6}"/>
    <cellStyle name="Currency 4 2 2 4 2" xfId="1054" xr:uid="{D8E75659-64E8-4376-8FAD-3E83860899D9}"/>
    <cellStyle name="Currency 4 2 2 4 2 2" xfId="2953" xr:uid="{FDFF82CE-377A-4115-B0C3-21647621E643}"/>
    <cellStyle name="Currency 4 2 2 4 2 2 2" xfId="6756" xr:uid="{ADB6D425-5A97-45A9-924C-C8D57B7F20D1}"/>
    <cellStyle name="Currency 4 2 2 4 2 2 2 2" xfId="14567" xr:uid="{BFE57EC9-A9F3-4142-80DD-97E0A26EDF89}"/>
    <cellStyle name="Currency 4 2 2 4 2 2 2 2 2" xfId="29978" xr:uid="{6C3F9D18-34D2-4E5B-B7BD-6D17A9CA98CE}"/>
    <cellStyle name="Currency 4 2 2 4 2 2 2 2 2 2" xfId="60802" xr:uid="{BF231658-BA5C-4923-8F6D-3D8281A3D3C4}"/>
    <cellStyle name="Currency 4 2 2 4 2 2 2 2 3" xfId="45392" xr:uid="{57F07492-C2C2-45FB-B765-0EA49E29B3B9}"/>
    <cellStyle name="Currency 4 2 2 4 2 2 2 3" xfId="22169" xr:uid="{452868D8-1AA0-4A68-B9AB-298DAC82BB71}"/>
    <cellStyle name="Currency 4 2 2 4 2 2 2 3 2" xfId="52993" xr:uid="{296A71EA-C11D-40AE-9350-F74BAA0A605C}"/>
    <cellStyle name="Currency 4 2 2 4 2 2 2 4" xfId="37583" xr:uid="{A4168C6B-A758-434F-97A0-94C2ED5ADBD1}"/>
    <cellStyle name="Currency 4 2 2 4 2 2 3" xfId="10764" xr:uid="{8237B246-812A-408A-B605-B5F2A13CACB8}"/>
    <cellStyle name="Currency 4 2 2 4 2 2 3 2" xfId="26175" xr:uid="{ADE564F2-7946-413E-B861-45636235CECC}"/>
    <cellStyle name="Currency 4 2 2 4 2 2 3 2 2" xfId="56999" xr:uid="{7E59F9E9-04E0-43B9-AD8F-B27E765A02CD}"/>
    <cellStyle name="Currency 4 2 2 4 2 2 3 3" xfId="41589" xr:uid="{04CD6EBF-6DD4-484C-9403-2BBF2E632A04}"/>
    <cellStyle name="Currency 4 2 2 4 2 2 4" xfId="18366" xr:uid="{229A02E7-F794-4490-9919-8520C59185BB}"/>
    <cellStyle name="Currency 4 2 2 4 2 2 4 2" xfId="49190" xr:uid="{5698D48D-5DC5-400C-BF5C-1A61BA88A229}"/>
    <cellStyle name="Currency 4 2 2 4 2 2 5" xfId="33780" xr:uid="{9D3C9BF5-03DC-414F-9AFF-B372F45AE039}"/>
    <cellStyle name="Currency 4 2 2 4 2 3" xfId="4857" xr:uid="{64C3E7EA-D5E3-4F3E-A91C-D3139E05111D}"/>
    <cellStyle name="Currency 4 2 2 4 2 3 2" xfId="12668" xr:uid="{5C86C9D6-B830-4E51-A24A-20F16B3FACA9}"/>
    <cellStyle name="Currency 4 2 2 4 2 3 2 2" xfId="28079" xr:uid="{545F769A-6127-4B37-9AB1-4D4916FAE22B}"/>
    <cellStyle name="Currency 4 2 2 4 2 3 2 2 2" xfId="58903" xr:uid="{9C4682C9-E293-416C-A924-B3DE6029AC3B}"/>
    <cellStyle name="Currency 4 2 2 4 2 3 2 3" xfId="43493" xr:uid="{55C71ACC-B1EC-4F4B-8C85-F0F8F4E65C10}"/>
    <cellStyle name="Currency 4 2 2 4 2 3 3" xfId="20270" xr:uid="{7D9A754F-7E65-4549-B454-6BF191CEFA4B}"/>
    <cellStyle name="Currency 4 2 2 4 2 3 3 2" xfId="51094" xr:uid="{2EFE67FE-0763-4B22-87C3-7ADC995DD66E}"/>
    <cellStyle name="Currency 4 2 2 4 2 3 4" xfId="35684" xr:uid="{3C7BB90A-4B2A-414F-8B07-F15471265FD2}"/>
    <cellStyle name="Currency 4 2 2 4 2 4" xfId="8865" xr:uid="{F133EFB3-75F7-49B2-A516-C6057635FF83}"/>
    <cellStyle name="Currency 4 2 2 4 2 4 2" xfId="24276" xr:uid="{C02DA5FE-7E37-4246-8EB8-E74265E44394}"/>
    <cellStyle name="Currency 4 2 2 4 2 4 2 2" xfId="55100" xr:uid="{5A8C76BE-836E-4C48-AC56-1780C781A2A4}"/>
    <cellStyle name="Currency 4 2 2 4 2 4 3" xfId="39690" xr:uid="{20919386-955B-43A4-9F18-B54017755407}"/>
    <cellStyle name="Currency 4 2 2 4 2 5" xfId="16467" xr:uid="{BD135CAB-BC7B-4487-8F61-18BB0AD7327C}"/>
    <cellStyle name="Currency 4 2 2 4 2 5 2" xfId="47291" xr:uid="{2F25A8F9-74A4-4710-9853-B8DC7599696C}"/>
    <cellStyle name="Currency 4 2 2 4 2 6" xfId="31881" xr:uid="{C4FD9F5E-2509-4007-A2B2-8E543CFA15D3}"/>
    <cellStyle name="Currency 4 2 2 4 3" xfId="1687" xr:uid="{DF8A7E38-6D28-431A-A8AC-DF13F4313F0A}"/>
    <cellStyle name="Currency 4 2 2 4 3 2" xfId="3586" xr:uid="{96164E47-D77A-4223-8DBC-240299E8E5AA}"/>
    <cellStyle name="Currency 4 2 2 4 3 2 2" xfId="7389" xr:uid="{A9D320ED-0264-42AC-AC1C-4536D29B9334}"/>
    <cellStyle name="Currency 4 2 2 4 3 2 2 2" xfId="15200" xr:uid="{B38A9479-BB8A-4223-8ACF-ADD7907614F0}"/>
    <cellStyle name="Currency 4 2 2 4 3 2 2 2 2" xfId="30611" xr:uid="{E7A28209-E8A3-41C3-A0E3-E1E86D8C5800}"/>
    <cellStyle name="Currency 4 2 2 4 3 2 2 2 2 2" xfId="61435" xr:uid="{FFDF8C59-06D7-4155-AA62-90612C887470}"/>
    <cellStyle name="Currency 4 2 2 4 3 2 2 2 3" xfId="46025" xr:uid="{15365B95-909E-45C7-A19B-3835A9470126}"/>
    <cellStyle name="Currency 4 2 2 4 3 2 2 3" xfId="22802" xr:uid="{B47F3F9C-DE1E-439F-8C05-D30AFD362C11}"/>
    <cellStyle name="Currency 4 2 2 4 3 2 2 3 2" xfId="53626" xr:uid="{6BD64A28-BE8D-4DF1-A563-04020281A785}"/>
    <cellStyle name="Currency 4 2 2 4 3 2 2 4" xfId="38216" xr:uid="{BD5EB1D4-C5DB-42E7-A130-D9BBB0C067F1}"/>
    <cellStyle name="Currency 4 2 2 4 3 2 3" xfId="11397" xr:uid="{29C29A10-A2D8-4116-AFDA-EAAECA4F9FDB}"/>
    <cellStyle name="Currency 4 2 2 4 3 2 3 2" xfId="26808" xr:uid="{ECDB38DA-EDFF-4306-A9E6-F441A237D06C}"/>
    <cellStyle name="Currency 4 2 2 4 3 2 3 2 2" xfId="57632" xr:uid="{EA6435E7-FFE7-455A-B3A7-3805CFB35E32}"/>
    <cellStyle name="Currency 4 2 2 4 3 2 3 3" xfId="42222" xr:uid="{030DA46F-5DCD-43F4-B00F-CF568050BAB6}"/>
    <cellStyle name="Currency 4 2 2 4 3 2 4" xfId="18999" xr:uid="{118F176E-0B7D-418A-A92A-EA1B07E13180}"/>
    <cellStyle name="Currency 4 2 2 4 3 2 4 2" xfId="49823" xr:uid="{49A61C07-CF2F-43B3-BF39-0C8F02836C9F}"/>
    <cellStyle name="Currency 4 2 2 4 3 2 5" xfId="34413" xr:uid="{367F360C-03B0-442A-85E5-C63970BAF30A}"/>
    <cellStyle name="Currency 4 2 2 4 3 3" xfId="5490" xr:uid="{6DCAFC13-8189-40F4-91D4-927D9DDAD831}"/>
    <cellStyle name="Currency 4 2 2 4 3 3 2" xfId="13301" xr:uid="{E4F64D49-7F66-4C6D-B22B-018D6384F27A}"/>
    <cellStyle name="Currency 4 2 2 4 3 3 2 2" xfId="28712" xr:uid="{1DD73607-056F-4139-AEEB-335EF2A13AEF}"/>
    <cellStyle name="Currency 4 2 2 4 3 3 2 2 2" xfId="59536" xr:uid="{D262C481-4E39-476A-A1E0-D341571B8223}"/>
    <cellStyle name="Currency 4 2 2 4 3 3 2 3" xfId="44126" xr:uid="{42F2D41D-D71F-4C3A-AEBF-FF4C446B067A}"/>
    <cellStyle name="Currency 4 2 2 4 3 3 3" xfId="20903" xr:uid="{ED7A025B-0A92-4B14-B3B8-843EC7F1F10D}"/>
    <cellStyle name="Currency 4 2 2 4 3 3 3 2" xfId="51727" xr:uid="{1374CC34-E8DB-438D-BBD5-08F95F806239}"/>
    <cellStyle name="Currency 4 2 2 4 3 3 4" xfId="36317" xr:uid="{38946696-1810-4500-A3FD-523149E374F3}"/>
    <cellStyle name="Currency 4 2 2 4 3 4" xfId="9498" xr:uid="{31504ECF-6AD4-4A6E-8428-0FA97EA1330F}"/>
    <cellStyle name="Currency 4 2 2 4 3 4 2" xfId="24909" xr:uid="{73BA4B62-11C6-403F-A627-BB39B45F5CA4}"/>
    <cellStyle name="Currency 4 2 2 4 3 4 2 2" xfId="55733" xr:uid="{C2EF37BB-11C2-47ED-BDF5-41BC2693E2BC}"/>
    <cellStyle name="Currency 4 2 2 4 3 4 3" xfId="40323" xr:uid="{80906230-D003-4EAE-8D96-D81505E937AD}"/>
    <cellStyle name="Currency 4 2 2 4 3 5" xfId="17100" xr:uid="{A6F140AA-4DA3-409C-B91F-678F6CD42FD6}"/>
    <cellStyle name="Currency 4 2 2 4 3 5 2" xfId="47924" xr:uid="{F759A6C6-AACD-4888-8DE7-CFCF8B3373E4}"/>
    <cellStyle name="Currency 4 2 2 4 3 6" xfId="32514" xr:uid="{D8C3445D-03C9-4EE1-8822-3C80743DD2C4}"/>
    <cellStyle name="Currency 4 2 2 4 4" xfId="2320" xr:uid="{DDE680F5-94F5-4904-A615-F92EB15D3119}"/>
    <cellStyle name="Currency 4 2 2 4 4 2" xfId="6123" xr:uid="{BE29ED49-4ECA-4B31-AAA5-4C7873CCC7C9}"/>
    <cellStyle name="Currency 4 2 2 4 4 2 2" xfId="13934" xr:uid="{3FC66E4A-3A25-4AC5-9D16-81727D7111E3}"/>
    <cellStyle name="Currency 4 2 2 4 4 2 2 2" xfId="29345" xr:uid="{9C87D1A2-D81C-449C-9F8E-D2C57F26B046}"/>
    <cellStyle name="Currency 4 2 2 4 4 2 2 2 2" xfId="60169" xr:uid="{E5B54469-0615-47B6-89C0-1B3AB5194BEC}"/>
    <cellStyle name="Currency 4 2 2 4 4 2 2 3" xfId="44759" xr:uid="{6B942851-6F44-48EF-A64E-52C194599320}"/>
    <cellStyle name="Currency 4 2 2 4 4 2 3" xfId="21536" xr:uid="{4536D086-196F-4523-B81D-0012E05C6F3D}"/>
    <cellStyle name="Currency 4 2 2 4 4 2 3 2" xfId="52360" xr:uid="{721A8A74-3852-47E9-B737-CB6AD15DE76D}"/>
    <cellStyle name="Currency 4 2 2 4 4 2 4" xfId="36950" xr:uid="{E82E85A5-F28F-4424-8B4E-9247B6D40068}"/>
    <cellStyle name="Currency 4 2 2 4 4 3" xfId="10131" xr:uid="{63C0E5B4-A2CD-4E97-92AE-9E5B42D61258}"/>
    <cellStyle name="Currency 4 2 2 4 4 3 2" xfId="25542" xr:uid="{4E93D9C5-F455-44FF-966B-7ACD361C79EC}"/>
    <cellStyle name="Currency 4 2 2 4 4 3 2 2" xfId="56366" xr:uid="{13DC81B9-67DA-470D-ABF3-B0767F8F7B3C}"/>
    <cellStyle name="Currency 4 2 2 4 4 3 3" xfId="40956" xr:uid="{AF1BB020-D9D8-4A1E-BA4B-48C13A6A95EE}"/>
    <cellStyle name="Currency 4 2 2 4 4 4" xfId="17733" xr:uid="{F519D4AA-3936-4A73-978C-24565B0477C8}"/>
    <cellStyle name="Currency 4 2 2 4 4 4 2" xfId="48557" xr:uid="{3EDC66BA-280E-434E-9BE6-08DF540424F5}"/>
    <cellStyle name="Currency 4 2 2 4 4 5" xfId="33147" xr:uid="{8B189EF8-959D-4467-AD9A-CD9AF8C1EB13}"/>
    <cellStyle name="Currency 4 2 2 4 5" xfId="4224" xr:uid="{BB01639A-B0AE-42AA-9A44-4C4086CF9F38}"/>
    <cellStyle name="Currency 4 2 2 4 5 2" xfId="12035" xr:uid="{22734373-C41A-44DB-B1A0-8D9A1F1941CC}"/>
    <cellStyle name="Currency 4 2 2 4 5 2 2" xfId="27446" xr:uid="{643C2465-F7BD-4E6C-B8DB-81E81B3DC79A}"/>
    <cellStyle name="Currency 4 2 2 4 5 2 2 2" xfId="58270" xr:uid="{EE94F4BA-A642-44CF-87F1-49D302330D34}"/>
    <cellStyle name="Currency 4 2 2 4 5 2 3" xfId="42860" xr:uid="{D4077E79-3C42-41E7-B94C-11247CB86EBE}"/>
    <cellStyle name="Currency 4 2 2 4 5 3" xfId="19637" xr:uid="{53F3CFD3-A448-401A-A9CB-28AD22B0D017}"/>
    <cellStyle name="Currency 4 2 2 4 5 3 2" xfId="50461" xr:uid="{5C1D1FD3-EAB7-4C7C-AC3C-4BD93AEBBE2F}"/>
    <cellStyle name="Currency 4 2 2 4 5 4" xfId="35051" xr:uid="{783FD08C-6E27-441F-9901-FC7D0E8A642F}"/>
    <cellStyle name="Currency 4 2 2 4 6" xfId="8232" xr:uid="{F8BE0594-5A3E-48B8-9720-0643E3598111}"/>
    <cellStyle name="Currency 4 2 2 4 6 2" xfId="23643" xr:uid="{51D3299B-6376-47BF-9C91-CABE67297A8B}"/>
    <cellStyle name="Currency 4 2 2 4 6 2 2" xfId="54467" xr:uid="{2DFFC825-5698-4B74-A165-59EEA49D695B}"/>
    <cellStyle name="Currency 4 2 2 4 6 3" xfId="39057" xr:uid="{BEA98A87-7278-431E-81FC-958C0E8559E4}"/>
    <cellStyle name="Currency 4 2 2 4 7" xfId="15834" xr:uid="{A19FD523-0D7D-4137-8964-7204599F9B0A}"/>
    <cellStyle name="Currency 4 2 2 4 7 2" xfId="46658" xr:uid="{29CC3017-167F-4676-95F7-491AAAFF436F}"/>
    <cellStyle name="Currency 4 2 2 4 8" xfId="31248" xr:uid="{082C4177-E21F-41DD-B847-F974EB856BB8}"/>
    <cellStyle name="Currency 4 2 2 5" xfId="841" xr:uid="{7451FBE9-A9C6-4A54-95DE-8BCE6BFF4875}"/>
    <cellStyle name="Currency 4 2 2 5 2" xfId="2740" xr:uid="{9321C75B-27DA-41BE-AE96-8FED2F1CE0A6}"/>
    <cellStyle name="Currency 4 2 2 5 2 2" xfId="6543" xr:uid="{CE13DBED-194E-4C78-86F3-A03174190366}"/>
    <cellStyle name="Currency 4 2 2 5 2 2 2" xfId="14354" xr:uid="{7929F300-7CCE-46EA-9B9A-D56954AC0C37}"/>
    <cellStyle name="Currency 4 2 2 5 2 2 2 2" xfId="29765" xr:uid="{1AA79242-6AA6-418D-B49E-1FE2932AF306}"/>
    <cellStyle name="Currency 4 2 2 5 2 2 2 2 2" xfId="60589" xr:uid="{C0CD4917-B3EF-4203-8FE2-411875BA3779}"/>
    <cellStyle name="Currency 4 2 2 5 2 2 2 3" xfId="45179" xr:uid="{5DA35FCB-E2C0-4C83-9D34-8CA3FC985816}"/>
    <cellStyle name="Currency 4 2 2 5 2 2 3" xfId="21956" xr:uid="{24862179-5FED-4FB4-B3B4-FEA1C994AEC3}"/>
    <cellStyle name="Currency 4 2 2 5 2 2 3 2" xfId="52780" xr:uid="{F298C0BF-FB13-439D-9850-DCEAC213AC5C}"/>
    <cellStyle name="Currency 4 2 2 5 2 2 4" xfId="37370" xr:uid="{20DD5316-BCFB-4BF6-8CE6-6278540BA759}"/>
    <cellStyle name="Currency 4 2 2 5 2 3" xfId="10551" xr:uid="{9FB62312-6F7F-4A0F-AE11-594EAB47F054}"/>
    <cellStyle name="Currency 4 2 2 5 2 3 2" xfId="25962" xr:uid="{B923BBE4-23B4-49E8-8621-3C6C7B3B59AA}"/>
    <cellStyle name="Currency 4 2 2 5 2 3 2 2" xfId="56786" xr:uid="{F538B594-F78B-41D1-8578-705D10445885}"/>
    <cellStyle name="Currency 4 2 2 5 2 3 3" xfId="41376" xr:uid="{DAB7D1C8-EE6F-49AE-9943-644CC28C4AD9}"/>
    <cellStyle name="Currency 4 2 2 5 2 4" xfId="18153" xr:uid="{590E010A-8195-44C8-BFF6-6092DF9A7900}"/>
    <cellStyle name="Currency 4 2 2 5 2 4 2" xfId="48977" xr:uid="{A7DD7850-9EA8-4E9C-987A-041D5E51AC84}"/>
    <cellStyle name="Currency 4 2 2 5 2 5" xfId="33567" xr:uid="{512383F7-D8A3-4361-80DA-FA7F97D10F40}"/>
    <cellStyle name="Currency 4 2 2 5 3" xfId="4644" xr:uid="{28BBBF2D-F630-4E1B-836E-1BC764652AD5}"/>
    <cellStyle name="Currency 4 2 2 5 3 2" xfId="12455" xr:uid="{D95B4C72-F2C0-4CCF-A2B8-CC5C233C8679}"/>
    <cellStyle name="Currency 4 2 2 5 3 2 2" xfId="27866" xr:uid="{694AE098-2279-466A-9A41-7879D79E71DF}"/>
    <cellStyle name="Currency 4 2 2 5 3 2 2 2" xfId="58690" xr:uid="{E29C37A7-19BC-4326-87C9-3FDB39B468FA}"/>
    <cellStyle name="Currency 4 2 2 5 3 2 3" xfId="43280" xr:uid="{D2D316BC-3123-48FB-84AC-FBDB0933B130}"/>
    <cellStyle name="Currency 4 2 2 5 3 3" xfId="20057" xr:uid="{7DFA1AAF-2590-4BD4-AC79-C00333275EAD}"/>
    <cellStyle name="Currency 4 2 2 5 3 3 2" xfId="50881" xr:uid="{D42B7528-A575-46D5-BF6C-606BDF1EC94F}"/>
    <cellStyle name="Currency 4 2 2 5 3 4" xfId="35471" xr:uid="{BBF507FE-CD32-40AC-9387-3CAE025430F2}"/>
    <cellStyle name="Currency 4 2 2 5 4" xfId="8652" xr:uid="{371231C8-58BF-4EE8-B5D2-6E8082968B1D}"/>
    <cellStyle name="Currency 4 2 2 5 4 2" xfId="24063" xr:uid="{11FDC31A-D19B-4924-9820-2A3B6341188C}"/>
    <cellStyle name="Currency 4 2 2 5 4 2 2" xfId="54887" xr:uid="{8CECCD72-8832-4B0C-A08F-D33B5B53C873}"/>
    <cellStyle name="Currency 4 2 2 5 4 3" xfId="39477" xr:uid="{411E6454-E325-495C-A1FD-0023BDA99B6E}"/>
    <cellStyle name="Currency 4 2 2 5 5" xfId="16254" xr:uid="{D7E93C7B-EC2E-4071-B641-04B88BDD6C0D}"/>
    <cellStyle name="Currency 4 2 2 5 5 2" xfId="47078" xr:uid="{B5B7AD6E-ED6B-4206-B625-DCAAB3AF6522}"/>
    <cellStyle name="Currency 4 2 2 5 6" xfId="31668" xr:uid="{0D866A54-A42B-4DF8-A7BD-EBDBB4E9183F}"/>
    <cellStyle name="Currency 4 2 2 6" xfId="1474" xr:uid="{C3A373F9-E31E-4795-B520-B66B394BA34F}"/>
    <cellStyle name="Currency 4 2 2 6 2" xfId="3373" xr:uid="{EF884EA9-2212-4F92-BC14-E567A68FCE97}"/>
    <cellStyle name="Currency 4 2 2 6 2 2" xfId="7176" xr:uid="{58B3334A-583A-4851-8163-30E285B38E9C}"/>
    <cellStyle name="Currency 4 2 2 6 2 2 2" xfId="14987" xr:uid="{F2E5CF60-1B24-4866-947E-4B8536518E01}"/>
    <cellStyle name="Currency 4 2 2 6 2 2 2 2" xfId="30398" xr:uid="{A3BFA9BE-72A0-4A9C-9AC7-B945A6335EC1}"/>
    <cellStyle name="Currency 4 2 2 6 2 2 2 2 2" xfId="61222" xr:uid="{3344738D-3693-413B-8B1F-6EC4AC03267B}"/>
    <cellStyle name="Currency 4 2 2 6 2 2 2 3" xfId="45812" xr:uid="{AB41E26D-B9B2-4245-8901-C1AF5EDEBDF0}"/>
    <cellStyle name="Currency 4 2 2 6 2 2 3" xfId="22589" xr:uid="{FDDE0DB9-F6E3-4A73-A27C-074284F4630A}"/>
    <cellStyle name="Currency 4 2 2 6 2 2 3 2" xfId="53413" xr:uid="{9272B72C-1EFE-41CF-8931-22F5B583F6DB}"/>
    <cellStyle name="Currency 4 2 2 6 2 2 4" xfId="38003" xr:uid="{B7AB9222-00F4-44FC-8ECC-6D1BB7B3B45D}"/>
    <cellStyle name="Currency 4 2 2 6 2 3" xfId="11184" xr:uid="{D5334091-43DA-4C3A-AFE6-67A9E9F16FB7}"/>
    <cellStyle name="Currency 4 2 2 6 2 3 2" xfId="26595" xr:uid="{30E90F3D-1A8F-4B73-A2A4-74DB0F5550C5}"/>
    <cellStyle name="Currency 4 2 2 6 2 3 2 2" xfId="57419" xr:uid="{884FD484-088B-4B93-ADCA-37525FC1DBBD}"/>
    <cellStyle name="Currency 4 2 2 6 2 3 3" xfId="42009" xr:uid="{7F843540-5B6C-4AD0-BE28-DE991177763F}"/>
    <cellStyle name="Currency 4 2 2 6 2 4" xfId="18786" xr:uid="{5F3F3B4B-7DB3-43D9-9458-18DB4302097C}"/>
    <cellStyle name="Currency 4 2 2 6 2 4 2" xfId="49610" xr:uid="{D80DE6D1-E2AF-4308-986F-5256BB3D6F9D}"/>
    <cellStyle name="Currency 4 2 2 6 2 5" xfId="34200" xr:uid="{AB36F105-26E6-4D7A-BC75-F63BB1BDB0D3}"/>
    <cellStyle name="Currency 4 2 2 6 3" xfId="5277" xr:uid="{7F42DB15-037A-4B5E-99BA-9BF66F660721}"/>
    <cellStyle name="Currency 4 2 2 6 3 2" xfId="13088" xr:uid="{BD0EB94B-25F2-478D-B837-C58D5E7DC708}"/>
    <cellStyle name="Currency 4 2 2 6 3 2 2" xfId="28499" xr:uid="{263F5C04-4348-4A86-A6A4-8D5A22D0513D}"/>
    <cellStyle name="Currency 4 2 2 6 3 2 2 2" xfId="59323" xr:uid="{08A505F5-6C54-44A7-AC4D-D04654CA6089}"/>
    <cellStyle name="Currency 4 2 2 6 3 2 3" xfId="43913" xr:uid="{2E3A93EC-3EE2-4402-950C-0A95A2258D09}"/>
    <cellStyle name="Currency 4 2 2 6 3 3" xfId="20690" xr:uid="{11F2D2C2-3928-4094-A67A-EF34D91E346E}"/>
    <cellStyle name="Currency 4 2 2 6 3 3 2" xfId="51514" xr:uid="{709E060F-2E01-42F1-8C53-BA6B13565F27}"/>
    <cellStyle name="Currency 4 2 2 6 3 4" xfId="36104" xr:uid="{6D863F9F-16AD-4EDC-B0B6-E56DC304762C}"/>
    <cellStyle name="Currency 4 2 2 6 4" xfId="9285" xr:uid="{A4A626D5-B0AA-4159-87FC-83D68B5348F5}"/>
    <cellStyle name="Currency 4 2 2 6 4 2" xfId="24696" xr:uid="{45FDA732-FC71-413D-A949-85A5D00E575F}"/>
    <cellStyle name="Currency 4 2 2 6 4 2 2" xfId="55520" xr:uid="{F2DDDE5D-AE98-4996-9A0B-A107DB0DFE73}"/>
    <cellStyle name="Currency 4 2 2 6 4 3" xfId="40110" xr:uid="{FAB3BBED-204D-4517-8016-19D4F385298A}"/>
    <cellStyle name="Currency 4 2 2 6 5" xfId="16887" xr:uid="{A659FED2-8B5E-4A68-AA74-24C6617EEF2D}"/>
    <cellStyle name="Currency 4 2 2 6 5 2" xfId="47711" xr:uid="{93D53843-6D6F-4E4D-9791-6637C8A653AC}"/>
    <cellStyle name="Currency 4 2 2 6 6" xfId="32301" xr:uid="{668EC4A2-215F-4176-8074-2441D47D76D5}"/>
    <cellStyle name="Currency 4 2 2 7" xfId="2107" xr:uid="{B8D58F4D-E94F-4FC2-825C-D1B867B30798}"/>
    <cellStyle name="Currency 4 2 2 7 2" xfId="5910" xr:uid="{A41436C6-18DF-40EF-BEA2-DA7C81ED60DA}"/>
    <cellStyle name="Currency 4 2 2 7 2 2" xfId="13721" xr:uid="{8A160BC3-945B-4CD3-9E75-79D644B82F18}"/>
    <cellStyle name="Currency 4 2 2 7 2 2 2" xfId="29132" xr:uid="{628D93DD-FB4D-4398-A3C6-916A5784739A}"/>
    <cellStyle name="Currency 4 2 2 7 2 2 2 2" xfId="59956" xr:uid="{D190FDC5-FF15-4A1D-B29E-1A2C7886A439}"/>
    <cellStyle name="Currency 4 2 2 7 2 2 3" xfId="44546" xr:uid="{FDA2686D-DF89-43CD-A19A-B76F093BE9C9}"/>
    <cellStyle name="Currency 4 2 2 7 2 3" xfId="21323" xr:uid="{6B0BC9E4-E2F0-440F-AE6B-7683E0710F0C}"/>
    <cellStyle name="Currency 4 2 2 7 2 3 2" xfId="52147" xr:uid="{768B11F8-8711-4B5B-9B7C-2C487F727712}"/>
    <cellStyle name="Currency 4 2 2 7 2 4" xfId="36737" xr:uid="{225DBF4D-B67B-469A-82B8-FB1D56EA4A0B}"/>
    <cellStyle name="Currency 4 2 2 7 3" xfId="9918" xr:uid="{AC12843D-540E-4C65-976C-D8E6662CCC3A}"/>
    <cellStyle name="Currency 4 2 2 7 3 2" xfId="25329" xr:uid="{79F3FA9A-0376-477A-AFC7-61908B1FF3E8}"/>
    <cellStyle name="Currency 4 2 2 7 3 2 2" xfId="56153" xr:uid="{0F5A82CB-8F06-4704-A8F3-B3420ADB9463}"/>
    <cellStyle name="Currency 4 2 2 7 3 3" xfId="40743" xr:uid="{81D0C7A2-11B5-42CD-9F41-BA77330F711D}"/>
    <cellStyle name="Currency 4 2 2 7 4" xfId="17520" xr:uid="{24834334-6467-4327-A350-6515C88D78BF}"/>
    <cellStyle name="Currency 4 2 2 7 4 2" xfId="48344" xr:uid="{C6C4D410-E2BD-4FBC-8987-B3828D5BB43F}"/>
    <cellStyle name="Currency 4 2 2 7 5" xfId="32934" xr:uid="{6AC29710-E733-47E9-9676-DC5343A9EC24}"/>
    <cellStyle name="Currency 4 2 2 8" xfId="4011" xr:uid="{067096A4-5107-459B-B781-83F5FD296F9E}"/>
    <cellStyle name="Currency 4 2 2 8 2" xfId="11822" xr:uid="{BDEAE9E2-FE86-45D6-8983-34344987AC90}"/>
    <cellStyle name="Currency 4 2 2 8 2 2" xfId="27233" xr:uid="{DAA409F2-F276-4BB3-9EC1-D977D43088DE}"/>
    <cellStyle name="Currency 4 2 2 8 2 2 2" xfId="58057" xr:uid="{C5CA4D82-1263-4CE2-8863-E0146CC65FE1}"/>
    <cellStyle name="Currency 4 2 2 8 2 3" xfId="42647" xr:uid="{D603887B-03C4-43CC-AF18-81D5103F58AE}"/>
    <cellStyle name="Currency 4 2 2 8 3" xfId="19424" xr:uid="{82C8D05A-E827-40D5-9A58-93DE50462539}"/>
    <cellStyle name="Currency 4 2 2 8 3 2" xfId="50248" xr:uid="{834A5623-81BA-4AA8-987B-6B8611C56B84}"/>
    <cellStyle name="Currency 4 2 2 8 4" xfId="34838" xr:uid="{DBDB98A3-2687-4D1C-954F-F22F39322B6D}"/>
    <cellStyle name="Currency 4 2 2 9" xfId="8019" xr:uid="{BE454968-EADD-4F95-AE0C-CF6D9218E656}"/>
    <cellStyle name="Currency 4 2 2 9 2" xfId="23430" xr:uid="{AE83481C-5CFE-4EAA-A5A6-790D0A28853C}"/>
    <cellStyle name="Currency 4 2 2 9 2 2" xfId="54254" xr:uid="{278F2963-907C-4D09-B386-2AC5FC96B57B}"/>
    <cellStyle name="Currency 4 2 2 9 3" xfId="38844" xr:uid="{C0B4C270-E476-4924-A59F-57BF1C3AC18F}"/>
    <cellStyle name="Currency 4 2 3" xfId="247" xr:uid="{2552C5B5-4676-4F06-B9F3-89CE4CF56447}"/>
    <cellStyle name="Currency 4 2 3 10" xfId="15661" xr:uid="{73A1F9D9-5C90-4FBF-8EAA-394DDC09A935}"/>
    <cellStyle name="Currency 4 2 3 10 2" xfId="46485" xr:uid="{44DDC0FB-381E-4140-AF85-14B84A4BC4EC}"/>
    <cellStyle name="Currency 4 2 3 11" xfId="31075" xr:uid="{31622388-07A1-46B3-84BA-D114B94FE182}"/>
    <cellStyle name="Currency 4 2 3 2" xfId="670" xr:uid="{1B793B1F-D02E-43BE-A78C-D19D1C48A047}"/>
    <cellStyle name="Currency 4 2 3 2 2" xfId="1303" xr:uid="{673F9D64-D3F1-4AA7-A1B3-E85FEA963D12}"/>
    <cellStyle name="Currency 4 2 3 2 2 2" xfId="3202" xr:uid="{2A6D122F-4BC4-47BB-99E3-D22A904FA3FD}"/>
    <cellStyle name="Currency 4 2 3 2 2 2 2" xfId="7005" xr:uid="{A18C2FF6-8A4B-4767-ABE1-57511F29FF1C}"/>
    <cellStyle name="Currency 4 2 3 2 2 2 2 2" xfId="14816" xr:uid="{3053FADF-B6F3-4892-BE9F-89E458B273E5}"/>
    <cellStyle name="Currency 4 2 3 2 2 2 2 2 2" xfId="30227" xr:uid="{F722D8EE-501A-42B5-B107-F251E944EFDF}"/>
    <cellStyle name="Currency 4 2 3 2 2 2 2 2 2 2" xfId="61051" xr:uid="{92020C46-4447-4D67-88E3-A413C8B97652}"/>
    <cellStyle name="Currency 4 2 3 2 2 2 2 2 3" xfId="45641" xr:uid="{3A3B1359-9603-4A2B-AEAA-D129A2EB5CB6}"/>
    <cellStyle name="Currency 4 2 3 2 2 2 2 3" xfId="22418" xr:uid="{BBBAC253-0D8A-4209-903B-97841B2A2BD8}"/>
    <cellStyle name="Currency 4 2 3 2 2 2 2 3 2" xfId="53242" xr:uid="{8E2C0393-AB03-4E99-BA74-8BF9641764AD}"/>
    <cellStyle name="Currency 4 2 3 2 2 2 2 4" xfId="37832" xr:uid="{088B1FFE-0F41-445A-B3F2-019D4384B3F7}"/>
    <cellStyle name="Currency 4 2 3 2 2 2 3" xfId="11013" xr:uid="{FA106E7A-6BFD-40B8-956A-38B7BD18F147}"/>
    <cellStyle name="Currency 4 2 3 2 2 2 3 2" xfId="26424" xr:uid="{D22CF529-EBF0-4D37-9C3A-96947FFA2C40}"/>
    <cellStyle name="Currency 4 2 3 2 2 2 3 2 2" xfId="57248" xr:uid="{F802FC6D-3B64-4206-9291-FDF056922F5C}"/>
    <cellStyle name="Currency 4 2 3 2 2 2 3 3" xfId="41838" xr:uid="{4D6DB079-F144-46B1-AB34-2A6ABCDF0EF2}"/>
    <cellStyle name="Currency 4 2 3 2 2 2 4" xfId="18615" xr:uid="{DBE0E027-AA17-4C47-9CAA-3D741A1B60FA}"/>
    <cellStyle name="Currency 4 2 3 2 2 2 4 2" xfId="49439" xr:uid="{BA5D4693-976A-4A84-9090-339E0404B936}"/>
    <cellStyle name="Currency 4 2 3 2 2 2 5" xfId="34029" xr:uid="{A0B2D596-B4DA-4BEB-AC64-278EED6C3624}"/>
    <cellStyle name="Currency 4 2 3 2 2 3" xfId="5106" xr:uid="{1F893762-4002-437C-A6A0-2BB60CEC63A8}"/>
    <cellStyle name="Currency 4 2 3 2 2 3 2" xfId="12917" xr:uid="{41955F58-EA98-4704-BC16-04647BE3CEB3}"/>
    <cellStyle name="Currency 4 2 3 2 2 3 2 2" xfId="28328" xr:uid="{6223BB14-C111-4441-9FE8-27245F841EE3}"/>
    <cellStyle name="Currency 4 2 3 2 2 3 2 2 2" xfId="59152" xr:uid="{C6C250D8-023D-4BE2-8990-63EE1408C370}"/>
    <cellStyle name="Currency 4 2 3 2 2 3 2 3" xfId="43742" xr:uid="{802808BD-A458-43A6-80C8-36957E5517C8}"/>
    <cellStyle name="Currency 4 2 3 2 2 3 3" xfId="20519" xr:uid="{1D627B1C-984E-49E5-B564-14DD41147A21}"/>
    <cellStyle name="Currency 4 2 3 2 2 3 3 2" xfId="51343" xr:uid="{9DD9D5D2-9D85-4227-BE8C-F40219339110}"/>
    <cellStyle name="Currency 4 2 3 2 2 3 4" xfId="35933" xr:uid="{182FEA28-BE5E-47DF-BFB4-4FA313BEFFEC}"/>
    <cellStyle name="Currency 4 2 3 2 2 4" xfId="9114" xr:uid="{392CC8B7-FA54-41C0-9FD2-725BCA143A78}"/>
    <cellStyle name="Currency 4 2 3 2 2 4 2" xfId="24525" xr:uid="{442DCAAD-74A1-4281-BD8D-27B5D1415F8F}"/>
    <cellStyle name="Currency 4 2 3 2 2 4 2 2" xfId="55349" xr:uid="{11A8BBA2-F78E-4C82-A40C-45E8F118196C}"/>
    <cellStyle name="Currency 4 2 3 2 2 4 3" xfId="39939" xr:uid="{3D8FF3F4-B4A3-456D-9829-FF990FF60D72}"/>
    <cellStyle name="Currency 4 2 3 2 2 5" xfId="16716" xr:uid="{C1C13746-3380-42BF-992D-1ABBCD698F23}"/>
    <cellStyle name="Currency 4 2 3 2 2 5 2" xfId="47540" xr:uid="{58393B46-44DB-4A47-8263-848F5D1889A7}"/>
    <cellStyle name="Currency 4 2 3 2 2 6" xfId="32130" xr:uid="{785905C8-E3E8-4F5A-99AF-0F55A14BA966}"/>
    <cellStyle name="Currency 4 2 3 2 3" xfId="1936" xr:uid="{D2677442-7FCE-48B0-A1E0-92BCCB2C4DC4}"/>
    <cellStyle name="Currency 4 2 3 2 3 2" xfId="3835" xr:uid="{45F64E51-A96E-46C4-9CC3-A61530672F36}"/>
    <cellStyle name="Currency 4 2 3 2 3 2 2" xfId="7638" xr:uid="{B5045D63-96B6-4E8C-A6C1-E1D2A2545DC8}"/>
    <cellStyle name="Currency 4 2 3 2 3 2 2 2" xfId="15449" xr:uid="{679E5FD8-951F-4C5E-82E0-B19A88AC09F9}"/>
    <cellStyle name="Currency 4 2 3 2 3 2 2 2 2" xfId="30860" xr:uid="{21062C80-609C-4DC2-BDA3-89A3AD9A4C9A}"/>
    <cellStyle name="Currency 4 2 3 2 3 2 2 2 2 2" xfId="61684" xr:uid="{56985871-D3B7-485A-89E2-20ACD8F52B50}"/>
    <cellStyle name="Currency 4 2 3 2 3 2 2 2 3" xfId="46274" xr:uid="{246D9EAC-FBB6-4D19-9872-60C84AC8F4C2}"/>
    <cellStyle name="Currency 4 2 3 2 3 2 2 3" xfId="23051" xr:uid="{3F829DEC-0C24-47A5-9A8C-B44713C65DE7}"/>
    <cellStyle name="Currency 4 2 3 2 3 2 2 3 2" xfId="53875" xr:uid="{873B8EFB-1EDF-4A9F-85CB-1C76471ECB53}"/>
    <cellStyle name="Currency 4 2 3 2 3 2 2 4" xfId="38465" xr:uid="{1BF8B09E-5A09-488F-8F9A-9FB20CD67077}"/>
    <cellStyle name="Currency 4 2 3 2 3 2 3" xfId="11646" xr:uid="{F778626D-EC09-4EF6-8AF0-CC2D3AF5ACF7}"/>
    <cellStyle name="Currency 4 2 3 2 3 2 3 2" xfId="27057" xr:uid="{D28DEE3A-F930-4B49-83DF-62787DE034BE}"/>
    <cellStyle name="Currency 4 2 3 2 3 2 3 2 2" xfId="57881" xr:uid="{34D8D823-B245-4314-975A-DC68397BEA3B}"/>
    <cellStyle name="Currency 4 2 3 2 3 2 3 3" xfId="42471" xr:uid="{87AA80B4-8828-4959-87C8-7328636F8EAB}"/>
    <cellStyle name="Currency 4 2 3 2 3 2 4" xfId="19248" xr:uid="{CC956A0C-0EB3-45E8-A045-9DF4A93C805C}"/>
    <cellStyle name="Currency 4 2 3 2 3 2 4 2" xfId="50072" xr:uid="{B94CE7BE-3AC1-4DAD-B971-34DF32771470}"/>
    <cellStyle name="Currency 4 2 3 2 3 2 5" xfId="34662" xr:uid="{1629C916-F02F-4DE5-A36E-5011BB4FC017}"/>
    <cellStyle name="Currency 4 2 3 2 3 3" xfId="5739" xr:uid="{2CFBB22A-1869-49A0-9E9D-DBB4DCA42189}"/>
    <cellStyle name="Currency 4 2 3 2 3 3 2" xfId="13550" xr:uid="{829853EA-72FC-4523-8FBB-E9969AD4FA73}"/>
    <cellStyle name="Currency 4 2 3 2 3 3 2 2" xfId="28961" xr:uid="{4D54CD45-A1E9-4BEB-A2D1-63B59D84FD10}"/>
    <cellStyle name="Currency 4 2 3 2 3 3 2 2 2" xfId="59785" xr:uid="{5070B496-E6CF-455B-8090-65E6F40E6556}"/>
    <cellStyle name="Currency 4 2 3 2 3 3 2 3" xfId="44375" xr:uid="{F0888F8B-B01F-4728-85DE-8AD0E0B9BB83}"/>
    <cellStyle name="Currency 4 2 3 2 3 3 3" xfId="21152" xr:uid="{C6D7E518-F839-40DD-9C6A-CA74B91A6C73}"/>
    <cellStyle name="Currency 4 2 3 2 3 3 3 2" xfId="51976" xr:uid="{7342C2EE-35EF-4035-B435-8F9CBFCECD4E}"/>
    <cellStyle name="Currency 4 2 3 2 3 3 4" xfId="36566" xr:uid="{99FA915D-396B-4DA5-9F14-57C7F50C9E0A}"/>
    <cellStyle name="Currency 4 2 3 2 3 4" xfId="9747" xr:uid="{D1B78EE4-13E9-4A58-8D53-B0C62F7F02B4}"/>
    <cellStyle name="Currency 4 2 3 2 3 4 2" xfId="25158" xr:uid="{8ECBC267-C1C5-4171-A56D-F66786E221B3}"/>
    <cellStyle name="Currency 4 2 3 2 3 4 2 2" xfId="55982" xr:uid="{CAFFD5AE-80F0-4B79-85BE-EA1BE8017930}"/>
    <cellStyle name="Currency 4 2 3 2 3 4 3" xfId="40572" xr:uid="{D016CDE6-F0FE-4D43-9CD2-27A68F2F0FC1}"/>
    <cellStyle name="Currency 4 2 3 2 3 5" xfId="17349" xr:uid="{9155455E-72BB-4A30-BA42-D34F2D257B76}"/>
    <cellStyle name="Currency 4 2 3 2 3 5 2" xfId="48173" xr:uid="{056B36B2-31D3-4F97-A0A0-61099455267F}"/>
    <cellStyle name="Currency 4 2 3 2 3 6" xfId="32763" xr:uid="{C7663E63-060C-4C58-B70B-24B2CC21414C}"/>
    <cellStyle name="Currency 4 2 3 2 4" xfId="2569" xr:uid="{EE4BDDE2-155B-405D-BE5F-910997433EFE}"/>
    <cellStyle name="Currency 4 2 3 2 4 2" xfId="6372" xr:uid="{C60681FF-5D8C-49FE-84D8-44EF1F48D467}"/>
    <cellStyle name="Currency 4 2 3 2 4 2 2" xfId="14183" xr:uid="{3DA34D75-A49F-476A-863A-1BA1D4EDAD28}"/>
    <cellStyle name="Currency 4 2 3 2 4 2 2 2" xfId="29594" xr:uid="{E121C287-531C-4117-8CD2-7B5C5916F285}"/>
    <cellStyle name="Currency 4 2 3 2 4 2 2 2 2" xfId="60418" xr:uid="{B5B83BE4-AE53-4F9D-B095-79FAB7DE3843}"/>
    <cellStyle name="Currency 4 2 3 2 4 2 2 3" xfId="45008" xr:uid="{F6B84145-4DE2-430E-9138-F318E6462B65}"/>
    <cellStyle name="Currency 4 2 3 2 4 2 3" xfId="21785" xr:uid="{ED8CFCE1-28B8-480F-A294-4352C09FDAC2}"/>
    <cellStyle name="Currency 4 2 3 2 4 2 3 2" xfId="52609" xr:uid="{3666E7F5-4D5D-4B19-A932-51A8B7134F64}"/>
    <cellStyle name="Currency 4 2 3 2 4 2 4" xfId="37199" xr:uid="{042056A3-5DE7-4C6D-AE8A-BEE423B36CDB}"/>
    <cellStyle name="Currency 4 2 3 2 4 3" xfId="10380" xr:uid="{B173BFC0-40D3-4E8A-8A0B-C3CD8DCEC2ED}"/>
    <cellStyle name="Currency 4 2 3 2 4 3 2" xfId="25791" xr:uid="{E9C725E3-55A3-4E32-819C-80FE4CB6CBF6}"/>
    <cellStyle name="Currency 4 2 3 2 4 3 2 2" xfId="56615" xr:uid="{B8A089E2-E451-42BB-BDBE-136FD33057DD}"/>
    <cellStyle name="Currency 4 2 3 2 4 3 3" xfId="41205" xr:uid="{AF4B3A33-12F0-49DF-8C60-48C6710C8584}"/>
    <cellStyle name="Currency 4 2 3 2 4 4" xfId="17982" xr:uid="{0C3600C3-65E2-41A4-A573-ADEF25D7AF26}"/>
    <cellStyle name="Currency 4 2 3 2 4 4 2" xfId="48806" xr:uid="{4B894422-48C3-4DB9-B181-7D44AEEC60DE}"/>
    <cellStyle name="Currency 4 2 3 2 4 5" xfId="33396" xr:uid="{8A8F3B5E-2427-4E77-9D75-55B05E32AB91}"/>
    <cellStyle name="Currency 4 2 3 2 5" xfId="4473" xr:uid="{C6875852-9457-4637-B55F-0B05F25FAE55}"/>
    <cellStyle name="Currency 4 2 3 2 5 2" xfId="12284" xr:uid="{5D4DCCAF-5031-4920-BB9D-FE9568C14C6D}"/>
    <cellStyle name="Currency 4 2 3 2 5 2 2" xfId="27695" xr:uid="{954CBC13-3BA9-4DD5-BAFD-AD307CF9E435}"/>
    <cellStyle name="Currency 4 2 3 2 5 2 2 2" xfId="58519" xr:uid="{0BE18B75-3F3A-4AB0-84CC-487AF2C2A505}"/>
    <cellStyle name="Currency 4 2 3 2 5 2 3" xfId="43109" xr:uid="{62A4ABE6-BC1F-4760-A5F8-24D7E2607828}"/>
    <cellStyle name="Currency 4 2 3 2 5 3" xfId="19886" xr:uid="{9929572B-CA94-4225-82BB-86A104AD23C4}"/>
    <cellStyle name="Currency 4 2 3 2 5 3 2" xfId="50710" xr:uid="{C1A51405-42B1-4106-8570-DC6145B533E5}"/>
    <cellStyle name="Currency 4 2 3 2 5 4" xfId="35300" xr:uid="{4AE3BB68-E439-40DD-93C5-E0D0A5EE1275}"/>
    <cellStyle name="Currency 4 2 3 2 6" xfId="8481" xr:uid="{443DD3B6-9546-4EF2-8EA2-664250493B82}"/>
    <cellStyle name="Currency 4 2 3 2 6 2" xfId="23892" xr:uid="{36F638A2-92F7-4423-AD33-27A8135B1B0D}"/>
    <cellStyle name="Currency 4 2 3 2 6 2 2" xfId="54716" xr:uid="{E4A464E8-7408-44B3-A35F-F26D47F6CEAE}"/>
    <cellStyle name="Currency 4 2 3 2 6 3" xfId="39306" xr:uid="{061C7808-838A-48A9-839D-03E46FCAA4D2}"/>
    <cellStyle name="Currency 4 2 3 2 7" xfId="16083" xr:uid="{D9FA2F64-D8D4-49CA-A76F-325F8C2F78B4}"/>
    <cellStyle name="Currency 4 2 3 2 7 2" xfId="46907" xr:uid="{C9C696F0-2A42-46D9-BE50-3FB7AAD69652}"/>
    <cellStyle name="Currency 4 2 3 2 8" xfId="31497" xr:uid="{84577480-0FFA-4328-AC70-89A35935087E}"/>
    <cellStyle name="Currency 4 2 3 3" xfId="461" xr:uid="{087C6EB2-3FC0-4E6C-97F2-F199D990A2DB}"/>
    <cellStyle name="Currency 4 2 3 3 2" xfId="1094" xr:uid="{2AFD4F91-C80A-4C76-8A25-FE4009A91242}"/>
    <cellStyle name="Currency 4 2 3 3 2 2" xfId="2993" xr:uid="{D1D32618-FCC9-4F62-9586-977F0910BC1A}"/>
    <cellStyle name="Currency 4 2 3 3 2 2 2" xfId="6796" xr:uid="{1E17A724-8A10-450B-9216-235B46EAC96B}"/>
    <cellStyle name="Currency 4 2 3 3 2 2 2 2" xfId="14607" xr:uid="{5DD24D37-F52B-4A42-B59A-9CCF2CCBDF0D}"/>
    <cellStyle name="Currency 4 2 3 3 2 2 2 2 2" xfId="30018" xr:uid="{1860790C-196B-4752-B210-343A24A28D55}"/>
    <cellStyle name="Currency 4 2 3 3 2 2 2 2 2 2" xfId="60842" xr:uid="{2C779B43-DC17-4067-98BD-431B6B8E33D8}"/>
    <cellStyle name="Currency 4 2 3 3 2 2 2 2 3" xfId="45432" xr:uid="{9B8D5806-B4B7-4BDA-A484-C89C29CA5453}"/>
    <cellStyle name="Currency 4 2 3 3 2 2 2 3" xfId="22209" xr:uid="{DA4C7D58-DFCA-4F8C-8CC3-CECB34D7E74C}"/>
    <cellStyle name="Currency 4 2 3 3 2 2 2 3 2" xfId="53033" xr:uid="{36FE95FE-F3F7-4110-8CD2-A1D6953EF73D}"/>
    <cellStyle name="Currency 4 2 3 3 2 2 2 4" xfId="37623" xr:uid="{722EF86B-696E-4753-8D3F-CCAE0D004D95}"/>
    <cellStyle name="Currency 4 2 3 3 2 2 3" xfId="10804" xr:uid="{DD8029F3-E5DE-4BF1-80C2-8801DD418C00}"/>
    <cellStyle name="Currency 4 2 3 3 2 2 3 2" xfId="26215" xr:uid="{98BB0A11-6DED-44E8-8808-8A0E7F1BE305}"/>
    <cellStyle name="Currency 4 2 3 3 2 2 3 2 2" xfId="57039" xr:uid="{69A92FD2-1004-4F07-BC74-E8845205EF89}"/>
    <cellStyle name="Currency 4 2 3 3 2 2 3 3" xfId="41629" xr:uid="{ABF070C5-2A62-4695-9106-6643D7285A68}"/>
    <cellStyle name="Currency 4 2 3 3 2 2 4" xfId="18406" xr:uid="{BC8688A9-C826-4F79-96B8-A9B4C919E1DF}"/>
    <cellStyle name="Currency 4 2 3 3 2 2 4 2" xfId="49230" xr:uid="{FE51E4ED-C85F-4887-A23E-434FC4100CEB}"/>
    <cellStyle name="Currency 4 2 3 3 2 2 5" xfId="33820" xr:uid="{CAEEDC68-68E7-4FC2-9DAA-E0893F42B262}"/>
    <cellStyle name="Currency 4 2 3 3 2 3" xfId="4897" xr:uid="{10A75660-9518-40D8-9E11-828F424A76BA}"/>
    <cellStyle name="Currency 4 2 3 3 2 3 2" xfId="12708" xr:uid="{1697C330-7F95-4C8A-B81C-60F847465922}"/>
    <cellStyle name="Currency 4 2 3 3 2 3 2 2" xfId="28119" xr:uid="{8882FDAD-D13C-4C4B-A18B-C6CA9510E1CF}"/>
    <cellStyle name="Currency 4 2 3 3 2 3 2 2 2" xfId="58943" xr:uid="{AB8FDB24-F19E-4FCE-A813-5C03BECC720D}"/>
    <cellStyle name="Currency 4 2 3 3 2 3 2 3" xfId="43533" xr:uid="{EE8FF2CF-4625-4F7D-96E0-A27167344DFD}"/>
    <cellStyle name="Currency 4 2 3 3 2 3 3" xfId="20310" xr:uid="{D3BFEB0A-464F-44C3-B9D1-292C39FAFEC4}"/>
    <cellStyle name="Currency 4 2 3 3 2 3 3 2" xfId="51134" xr:uid="{FFA1B6F4-9DD9-4D8B-8686-93295DFB16D8}"/>
    <cellStyle name="Currency 4 2 3 3 2 3 4" xfId="35724" xr:uid="{F642AFC7-D4F7-4221-BB08-BFE4F7A88F0A}"/>
    <cellStyle name="Currency 4 2 3 3 2 4" xfId="8905" xr:uid="{9D1583C9-2069-417B-BACA-954BDF326B84}"/>
    <cellStyle name="Currency 4 2 3 3 2 4 2" xfId="24316" xr:uid="{17C5EB99-CEAE-4352-902C-1EA6D14F8C36}"/>
    <cellStyle name="Currency 4 2 3 3 2 4 2 2" xfId="55140" xr:uid="{05A0B984-E438-49B6-946D-F2C77DAF0F27}"/>
    <cellStyle name="Currency 4 2 3 3 2 4 3" xfId="39730" xr:uid="{E9B185AF-600A-491F-BEDE-FFB88D511E0C}"/>
    <cellStyle name="Currency 4 2 3 3 2 5" xfId="16507" xr:uid="{9170A59C-A0EA-466B-86A6-00F827F58240}"/>
    <cellStyle name="Currency 4 2 3 3 2 5 2" xfId="47331" xr:uid="{1DA53106-C4FB-4E7C-B360-F8FC3A9C8D28}"/>
    <cellStyle name="Currency 4 2 3 3 2 6" xfId="31921" xr:uid="{9B59B3AD-1672-4888-A373-94B7FC1C4D8D}"/>
    <cellStyle name="Currency 4 2 3 3 3" xfId="1727" xr:uid="{0F542928-83EC-452B-981B-673FB7953320}"/>
    <cellStyle name="Currency 4 2 3 3 3 2" xfId="3626" xr:uid="{4EF57541-78F1-42B6-9957-4C656922842E}"/>
    <cellStyle name="Currency 4 2 3 3 3 2 2" xfId="7429" xr:uid="{CB9E9D68-61AC-40FC-9E17-2E0B45DA7BBA}"/>
    <cellStyle name="Currency 4 2 3 3 3 2 2 2" xfId="15240" xr:uid="{1AD9A7C4-1F0E-44EB-B173-BA35D26879A6}"/>
    <cellStyle name="Currency 4 2 3 3 3 2 2 2 2" xfId="30651" xr:uid="{1B341F07-DEBE-443F-A9CD-C570867A4953}"/>
    <cellStyle name="Currency 4 2 3 3 3 2 2 2 2 2" xfId="61475" xr:uid="{14BC13E1-5DD5-41CE-A8C2-97F201EF6C97}"/>
    <cellStyle name="Currency 4 2 3 3 3 2 2 2 3" xfId="46065" xr:uid="{D92EE593-4499-4362-8988-3B620AE4B8B2}"/>
    <cellStyle name="Currency 4 2 3 3 3 2 2 3" xfId="22842" xr:uid="{EC38BEC2-5247-4E87-9065-E44BA8FBE53B}"/>
    <cellStyle name="Currency 4 2 3 3 3 2 2 3 2" xfId="53666" xr:uid="{D4E2B1EA-60DA-46E1-A30B-A6ACBCA07BF1}"/>
    <cellStyle name="Currency 4 2 3 3 3 2 2 4" xfId="38256" xr:uid="{3ABCF88D-72DD-41DC-B397-35A9AEF1426A}"/>
    <cellStyle name="Currency 4 2 3 3 3 2 3" xfId="11437" xr:uid="{21F1C8EC-63B7-4668-85AC-4605E6F30511}"/>
    <cellStyle name="Currency 4 2 3 3 3 2 3 2" xfId="26848" xr:uid="{EF4F1CF8-ED88-4C46-A7CE-2428E07E3FD5}"/>
    <cellStyle name="Currency 4 2 3 3 3 2 3 2 2" xfId="57672" xr:uid="{96AC4D83-1FD5-4D5A-A0DB-4C5DA1C74AFC}"/>
    <cellStyle name="Currency 4 2 3 3 3 2 3 3" xfId="42262" xr:uid="{52A510A1-6882-4E39-A73D-8AAAE1EA77DA}"/>
    <cellStyle name="Currency 4 2 3 3 3 2 4" xfId="19039" xr:uid="{77C46C20-8CF4-448C-823C-9FE0343EB061}"/>
    <cellStyle name="Currency 4 2 3 3 3 2 4 2" xfId="49863" xr:uid="{3C463D91-3D2C-4C2B-A6E0-DE4D7BE442AE}"/>
    <cellStyle name="Currency 4 2 3 3 3 2 5" xfId="34453" xr:uid="{7D29D42A-C1B2-43E2-86D9-01DCF71EFA99}"/>
    <cellStyle name="Currency 4 2 3 3 3 3" xfId="5530" xr:uid="{F6D9DC6C-9B5D-4916-B6F0-ADE05F7BAB5E}"/>
    <cellStyle name="Currency 4 2 3 3 3 3 2" xfId="13341" xr:uid="{77E7FB93-AF47-4546-A32D-6AFE445EC3BC}"/>
    <cellStyle name="Currency 4 2 3 3 3 3 2 2" xfId="28752" xr:uid="{E09E3967-DF9A-49BB-B3D1-73D2DA80D140}"/>
    <cellStyle name="Currency 4 2 3 3 3 3 2 2 2" xfId="59576" xr:uid="{8E766B7C-929F-4A93-ABDD-C87A1091E30E}"/>
    <cellStyle name="Currency 4 2 3 3 3 3 2 3" xfId="44166" xr:uid="{71FB99CF-2D86-4125-8BBB-CFF381AA0B24}"/>
    <cellStyle name="Currency 4 2 3 3 3 3 3" xfId="20943" xr:uid="{BFA9EDBF-BCC9-469C-B469-B164DFFC3C0C}"/>
    <cellStyle name="Currency 4 2 3 3 3 3 3 2" xfId="51767" xr:uid="{7ADEC87A-CC6E-4515-9C42-394124143B74}"/>
    <cellStyle name="Currency 4 2 3 3 3 3 4" xfId="36357" xr:uid="{B03F7B1C-AD26-4ED3-A331-4048336240FC}"/>
    <cellStyle name="Currency 4 2 3 3 3 4" xfId="9538" xr:uid="{6E9BC97A-5B3F-4845-84D2-1B05C0E2D8D8}"/>
    <cellStyle name="Currency 4 2 3 3 3 4 2" xfId="24949" xr:uid="{25223305-22B2-472F-9319-48308A7975FB}"/>
    <cellStyle name="Currency 4 2 3 3 3 4 2 2" xfId="55773" xr:uid="{42FDACF7-1CFD-407F-9556-5F23BA37AD9A}"/>
    <cellStyle name="Currency 4 2 3 3 3 4 3" xfId="40363" xr:uid="{6B9A4116-67AA-442E-9EB0-67DD0ED139E4}"/>
    <cellStyle name="Currency 4 2 3 3 3 5" xfId="17140" xr:uid="{1778D26C-0F82-4605-BA88-F5ABD5B9980A}"/>
    <cellStyle name="Currency 4 2 3 3 3 5 2" xfId="47964" xr:uid="{25C3110D-3F2C-405B-9581-F73253FC06E4}"/>
    <cellStyle name="Currency 4 2 3 3 3 6" xfId="32554" xr:uid="{AD211507-6EE3-4E37-9FC9-963768F0F0FA}"/>
    <cellStyle name="Currency 4 2 3 3 4" xfId="2360" xr:uid="{76A0E7EC-6FA4-4D03-B76F-CF0A1A61C1F4}"/>
    <cellStyle name="Currency 4 2 3 3 4 2" xfId="6163" xr:uid="{DEB7E2A0-246D-4ABA-8A15-4B8D6C553F88}"/>
    <cellStyle name="Currency 4 2 3 3 4 2 2" xfId="13974" xr:uid="{F38DA91F-D5D1-4F8B-B68C-3039F7789F67}"/>
    <cellStyle name="Currency 4 2 3 3 4 2 2 2" xfId="29385" xr:uid="{43499C40-3C76-4B1A-845F-C7A400F630A4}"/>
    <cellStyle name="Currency 4 2 3 3 4 2 2 2 2" xfId="60209" xr:uid="{A1449488-C6D1-4E19-A36B-41C3A535DA66}"/>
    <cellStyle name="Currency 4 2 3 3 4 2 2 3" xfId="44799" xr:uid="{D9A82EF2-C63C-49AE-837F-82D82F8C4CD6}"/>
    <cellStyle name="Currency 4 2 3 3 4 2 3" xfId="21576" xr:uid="{A560AF36-B602-45A2-B883-B1EBDF2A7C91}"/>
    <cellStyle name="Currency 4 2 3 3 4 2 3 2" xfId="52400" xr:uid="{D7318605-420B-41DE-AF40-9BF87B4A90F5}"/>
    <cellStyle name="Currency 4 2 3 3 4 2 4" xfId="36990" xr:uid="{C02B1AE6-5619-420A-80D2-1CE4391849FF}"/>
    <cellStyle name="Currency 4 2 3 3 4 3" xfId="10171" xr:uid="{A3192427-7D3B-411B-B50E-E6D3EC59AF21}"/>
    <cellStyle name="Currency 4 2 3 3 4 3 2" xfId="25582" xr:uid="{E6C446FB-E761-472B-99EF-36743A857B1E}"/>
    <cellStyle name="Currency 4 2 3 3 4 3 2 2" xfId="56406" xr:uid="{D3AB7805-1363-4CA1-8AD2-52724DB3C1E2}"/>
    <cellStyle name="Currency 4 2 3 3 4 3 3" xfId="40996" xr:uid="{C1DB97BD-0CC4-461C-A244-2B5E6538BF34}"/>
    <cellStyle name="Currency 4 2 3 3 4 4" xfId="17773" xr:uid="{B2720475-8DA2-4CA3-B404-D75458223594}"/>
    <cellStyle name="Currency 4 2 3 3 4 4 2" xfId="48597" xr:uid="{3D629084-C49E-4039-9DB6-484E7BDF4D7E}"/>
    <cellStyle name="Currency 4 2 3 3 4 5" xfId="33187" xr:uid="{07CC72F3-04AE-4063-844B-831282754787}"/>
    <cellStyle name="Currency 4 2 3 3 5" xfId="4264" xr:uid="{5887423E-901D-4CE0-B6E3-8C67E3553141}"/>
    <cellStyle name="Currency 4 2 3 3 5 2" xfId="12075" xr:uid="{373F72C9-01B5-4D4B-A794-A1EAA3FDF26C}"/>
    <cellStyle name="Currency 4 2 3 3 5 2 2" xfId="27486" xr:uid="{77DCA30D-FFFD-49A1-AC4E-AF6EA2A7319E}"/>
    <cellStyle name="Currency 4 2 3 3 5 2 2 2" xfId="58310" xr:uid="{6BAD57E2-7334-40A5-A2ED-F1A6153273E6}"/>
    <cellStyle name="Currency 4 2 3 3 5 2 3" xfId="42900" xr:uid="{25711FB2-9417-40C7-9124-E7653351ED44}"/>
    <cellStyle name="Currency 4 2 3 3 5 3" xfId="19677" xr:uid="{E3B5168E-BC72-4BE2-9491-8CAAAFD7460D}"/>
    <cellStyle name="Currency 4 2 3 3 5 3 2" xfId="50501" xr:uid="{5C3072C3-8E1F-4995-AE30-F8C0AC351509}"/>
    <cellStyle name="Currency 4 2 3 3 5 4" xfId="35091" xr:uid="{121E3109-D015-45D7-A911-B20FA99A04B6}"/>
    <cellStyle name="Currency 4 2 3 3 6" xfId="8272" xr:uid="{BFD7A3CD-E824-4D1F-A147-BC9EDE54234E}"/>
    <cellStyle name="Currency 4 2 3 3 6 2" xfId="23683" xr:uid="{4716BDAF-BA3B-4154-AD69-C06C414A77F9}"/>
    <cellStyle name="Currency 4 2 3 3 6 2 2" xfId="54507" xr:uid="{3418441B-C0C1-4D5A-B971-F80C985F1DD9}"/>
    <cellStyle name="Currency 4 2 3 3 6 3" xfId="39097" xr:uid="{4C9EB416-56AB-4DC7-9251-B473B90CE568}"/>
    <cellStyle name="Currency 4 2 3 3 7" xfId="15874" xr:uid="{1944AE8E-D9BA-4DB2-9037-BB87E2C21882}"/>
    <cellStyle name="Currency 4 2 3 3 7 2" xfId="46698" xr:uid="{05FE39F9-361D-4D1E-AFF5-0337029E16B3}"/>
    <cellStyle name="Currency 4 2 3 3 8" xfId="31288" xr:uid="{3F2F61B0-0948-4E61-A87F-3891F9B26CC1}"/>
    <cellStyle name="Currency 4 2 3 4" xfId="881" xr:uid="{71B954B8-7CB3-4C98-BF9F-A4EF62E32598}"/>
    <cellStyle name="Currency 4 2 3 4 2" xfId="2780" xr:uid="{7B763842-1FE0-4D89-8218-C80541976B20}"/>
    <cellStyle name="Currency 4 2 3 4 2 2" xfId="6583" xr:uid="{476D161E-F83F-4786-959C-A6B150714C4E}"/>
    <cellStyle name="Currency 4 2 3 4 2 2 2" xfId="14394" xr:uid="{3ADFDDFA-C7F1-47BD-8763-7BD4C27577E6}"/>
    <cellStyle name="Currency 4 2 3 4 2 2 2 2" xfId="29805" xr:uid="{381578C9-6436-45FF-9215-2964E257F89A}"/>
    <cellStyle name="Currency 4 2 3 4 2 2 2 2 2" xfId="60629" xr:uid="{30A43BF5-1864-4F78-84FC-1D23FB4BB2DC}"/>
    <cellStyle name="Currency 4 2 3 4 2 2 2 3" xfId="45219" xr:uid="{1A30A228-B84F-4398-950C-1AFB4CEFCF9E}"/>
    <cellStyle name="Currency 4 2 3 4 2 2 3" xfId="21996" xr:uid="{BDE81547-5CB8-425D-808D-58D0CFF58DC4}"/>
    <cellStyle name="Currency 4 2 3 4 2 2 3 2" xfId="52820" xr:uid="{4D901D85-4FCC-4635-AC77-D507ED096FF0}"/>
    <cellStyle name="Currency 4 2 3 4 2 2 4" xfId="37410" xr:uid="{5CC97332-12A1-41A7-8912-B776B992024F}"/>
    <cellStyle name="Currency 4 2 3 4 2 3" xfId="10591" xr:uid="{7DFDE5A2-4478-48C9-A5F8-77399BEB5A1B}"/>
    <cellStyle name="Currency 4 2 3 4 2 3 2" xfId="26002" xr:uid="{FFCCDF0E-833A-4536-A7CA-498B8EA0A413}"/>
    <cellStyle name="Currency 4 2 3 4 2 3 2 2" xfId="56826" xr:uid="{78757E4D-1645-446C-8321-70F0B72C5509}"/>
    <cellStyle name="Currency 4 2 3 4 2 3 3" xfId="41416" xr:uid="{59CD3885-CFEF-4F91-8A71-E534418F519E}"/>
    <cellStyle name="Currency 4 2 3 4 2 4" xfId="18193" xr:uid="{695578A6-ED9A-46AE-AE4F-EE8C7A90E8FD}"/>
    <cellStyle name="Currency 4 2 3 4 2 4 2" xfId="49017" xr:uid="{FE2388BA-8F22-437D-9EE8-B43DA74CFE36}"/>
    <cellStyle name="Currency 4 2 3 4 2 5" xfId="33607" xr:uid="{55C52CBF-5FA1-4741-BF15-55DCF075D51E}"/>
    <cellStyle name="Currency 4 2 3 4 3" xfId="4684" xr:uid="{96B96974-5C82-47DA-9111-0ED3B25DE5A8}"/>
    <cellStyle name="Currency 4 2 3 4 3 2" xfId="12495" xr:uid="{F08F305D-81BA-4FDC-AF54-256C191681A0}"/>
    <cellStyle name="Currency 4 2 3 4 3 2 2" xfId="27906" xr:uid="{CAFC20BB-5577-40E7-AF06-4A445C7AF183}"/>
    <cellStyle name="Currency 4 2 3 4 3 2 2 2" xfId="58730" xr:uid="{9D0BD880-36E6-423A-ADA5-FD063C5B5741}"/>
    <cellStyle name="Currency 4 2 3 4 3 2 3" xfId="43320" xr:uid="{C619ED04-634E-467A-8309-A69BA6FC6F72}"/>
    <cellStyle name="Currency 4 2 3 4 3 3" xfId="20097" xr:uid="{2C2769C2-4815-4D2A-BAFC-4C4700C00CAA}"/>
    <cellStyle name="Currency 4 2 3 4 3 3 2" xfId="50921" xr:uid="{D9968DF4-D3C5-4F95-9449-B1DFA2D4F049}"/>
    <cellStyle name="Currency 4 2 3 4 3 4" xfId="35511" xr:uid="{FE39D342-C19D-4C01-966A-715AAC161523}"/>
    <cellStyle name="Currency 4 2 3 4 4" xfId="8692" xr:uid="{6098DBBA-EAAF-4356-A513-E8EAA5E83C8A}"/>
    <cellStyle name="Currency 4 2 3 4 4 2" xfId="24103" xr:uid="{DAB54C4E-CDB9-43EB-92E7-F58529FE0129}"/>
    <cellStyle name="Currency 4 2 3 4 4 2 2" xfId="54927" xr:uid="{E6879999-B4D0-4943-80C4-3250306E2024}"/>
    <cellStyle name="Currency 4 2 3 4 4 3" xfId="39517" xr:uid="{ADC70CB8-9D46-45CB-8FC5-C32D41089F56}"/>
    <cellStyle name="Currency 4 2 3 4 5" xfId="16294" xr:uid="{244729DA-749E-4DA5-BFB0-6CFF1EDA3E2C}"/>
    <cellStyle name="Currency 4 2 3 4 5 2" xfId="47118" xr:uid="{DCA6DA7D-257D-4F60-8347-3EEEC949C9A1}"/>
    <cellStyle name="Currency 4 2 3 4 6" xfId="31708" xr:uid="{028954A3-AFE2-46C3-AC86-45FF59DFAD78}"/>
    <cellStyle name="Currency 4 2 3 5" xfId="1514" xr:uid="{9E5BA83C-5AE0-4C5E-9634-E4D665C3CD99}"/>
    <cellStyle name="Currency 4 2 3 5 2" xfId="3413" xr:uid="{2A0DFFF5-0AB5-40C9-8C32-55C10757C8AB}"/>
    <cellStyle name="Currency 4 2 3 5 2 2" xfId="7216" xr:uid="{40C88B48-937D-42D7-8678-597632660C80}"/>
    <cellStyle name="Currency 4 2 3 5 2 2 2" xfId="15027" xr:uid="{EA3149D9-885F-4141-9B75-5C4DB2612844}"/>
    <cellStyle name="Currency 4 2 3 5 2 2 2 2" xfId="30438" xr:uid="{7D77D6E7-6828-4D28-868D-ED981F7A6B01}"/>
    <cellStyle name="Currency 4 2 3 5 2 2 2 2 2" xfId="61262" xr:uid="{628632D1-DE0B-45F2-A190-ECF46BAF5900}"/>
    <cellStyle name="Currency 4 2 3 5 2 2 2 3" xfId="45852" xr:uid="{D6E0F896-24C0-4185-9A4B-C429A4C626C7}"/>
    <cellStyle name="Currency 4 2 3 5 2 2 3" xfId="22629" xr:uid="{48F3A8D0-E310-4951-BFBD-A469319E2018}"/>
    <cellStyle name="Currency 4 2 3 5 2 2 3 2" xfId="53453" xr:uid="{CB54BC04-DDFF-47F4-B90D-F8AC14C4EA9D}"/>
    <cellStyle name="Currency 4 2 3 5 2 2 4" xfId="38043" xr:uid="{2166478B-A53C-4B3A-ABB4-8C07C1304BAE}"/>
    <cellStyle name="Currency 4 2 3 5 2 3" xfId="11224" xr:uid="{1995AFB0-E7EE-42C9-AAAF-8A9115EA8235}"/>
    <cellStyle name="Currency 4 2 3 5 2 3 2" xfId="26635" xr:uid="{BEB73F4D-9CC7-4207-A4FA-FDE8F5E84E83}"/>
    <cellStyle name="Currency 4 2 3 5 2 3 2 2" xfId="57459" xr:uid="{34677EC5-EACB-439F-95D4-3886CCFBA7BD}"/>
    <cellStyle name="Currency 4 2 3 5 2 3 3" xfId="42049" xr:uid="{2316AEDA-FD24-407A-BE25-8FDB97041DAE}"/>
    <cellStyle name="Currency 4 2 3 5 2 4" xfId="18826" xr:uid="{3D726828-4B45-4D06-9562-B17CA5DB85BE}"/>
    <cellStyle name="Currency 4 2 3 5 2 4 2" xfId="49650" xr:uid="{0E62940B-C54E-4774-B0B9-F3C44202B48E}"/>
    <cellStyle name="Currency 4 2 3 5 2 5" xfId="34240" xr:uid="{C55B9F36-5F3E-4097-BC72-96EEE784CDEE}"/>
    <cellStyle name="Currency 4 2 3 5 3" xfId="5317" xr:uid="{31B4E695-EC1F-4012-85B8-A967486857BC}"/>
    <cellStyle name="Currency 4 2 3 5 3 2" xfId="13128" xr:uid="{34D29A49-AD9C-4E21-8EDC-EBDE0E924C34}"/>
    <cellStyle name="Currency 4 2 3 5 3 2 2" xfId="28539" xr:uid="{EF11DFE9-857D-4D88-B7AC-948D9CB1F5EF}"/>
    <cellStyle name="Currency 4 2 3 5 3 2 2 2" xfId="59363" xr:uid="{31E2FA2D-3852-417C-9B6E-D0229D8C2F89}"/>
    <cellStyle name="Currency 4 2 3 5 3 2 3" xfId="43953" xr:uid="{165F7F95-FE34-4963-91F9-E3F2EA7C9FD9}"/>
    <cellStyle name="Currency 4 2 3 5 3 3" xfId="20730" xr:uid="{F2FA40B4-6705-44D6-AD29-37E4A03CAAD9}"/>
    <cellStyle name="Currency 4 2 3 5 3 3 2" xfId="51554" xr:uid="{314095F1-A12E-4176-903E-27610BD31550}"/>
    <cellStyle name="Currency 4 2 3 5 3 4" xfId="36144" xr:uid="{0B04A450-0E56-43E7-9BFF-8F4E01C618A2}"/>
    <cellStyle name="Currency 4 2 3 5 4" xfId="9325" xr:uid="{00B6E12D-DE67-45FA-9EC8-E56EBA19D96F}"/>
    <cellStyle name="Currency 4 2 3 5 4 2" xfId="24736" xr:uid="{DB22446E-2A44-4EB1-B977-9946F2382C0B}"/>
    <cellStyle name="Currency 4 2 3 5 4 2 2" xfId="55560" xr:uid="{8DF2631C-2264-4182-8F4C-823BF75F340A}"/>
    <cellStyle name="Currency 4 2 3 5 4 3" xfId="40150" xr:uid="{11EAA1DF-F03F-4B68-A5F9-679B3DA5DEFD}"/>
    <cellStyle name="Currency 4 2 3 5 5" xfId="16927" xr:uid="{373B2971-15FD-451B-A12D-5D43C0412CF0}"/>
    <cellStyle name="Currency 4 2 3 5 5 2" xfId="47751" xr:uid="{884978F6-42E2-4C33-BDBD-3D666BE48076}"/>
    <cellStyle name="Currency 4 2 3 5 6" xfId="32341" xr:uid="{6A442FBA-F0E5-497B-9B14-BFA9B32F6176}"/>
    <cellStyle name="Currency 4 2 3 6" xfId="2147" xr:uid="{03856BFD-BD1D-4B3B-B686-6A888FA744DB}"/>
    <cellStyle name="Currency 4 2 3 6 2" xfId="5950" xr:uid="{D0ECF3EB-62BE-4D56-9E9A-AC48842AA003}"/>
    <cellStyle name="Currency 4 2 3 6 2 2" xfId="13761" xr:uid="{9B98E246-8198-4154-AC05-35AA08DB8DE9}"/>
    <cellStyle name="Currency 4 2 3 6 2 2 2" xfId="29172" xr:uid="{5720611E-EAD2-44E1-812F-942174C4BE25}"/>
    <cellStyle name="Currency 4 2 3 6 2 2 2 2" xfId="59996" xr:uid="{1CECEEC2-F57F-4097-A5B8-18E1779BF6EC}"/>
    <cellStyle name="Currency 4 2 3 6 2 2 3" xfId="44586" xr:uid="{DDD32412-5D75-45C1-981B-A86F36ADEF69}"/>
    <cellStyle name="Currency 4 2 3 6 2 3" xfId="21363" xr:uid="{40DBA146-4B46-4192-AE4B-1A5DF0996C45}"/>
    <cellStyle name="Currency 4 2 3 6 2 3 2" xfId="52187" xr:uid="{3CD1C7DD-B947-4958-BFF1-0C8034DC4D79}"/>
    <cellStyle name="Currency 4 2 3 6 2 4" xfId="36777" xr:uid="{060EAF40-26CE-4E80-AB97-291E2ABB18EA}"/>
    <cellStyle name="Currency 4 2 3 6 3" xfId="9958" xr:uid="{FFFCC494-A35D-4AFE-A69B-4275ABA7F713}"/>
    <cellStyle name="Currency 4 2 3 6 3 2" xfId="25369" xr:uid="{65439235-3DE1-4F01-BAF9-AFBDF20B6F13}"/>
    <cellStyle name="Currency 4 2 3 6 3 2 2" xfId="56193" xr:uid="{7607192D-36C2-414D-9670-AD337570CFCC}"/>
    <cellStyle name="Currency 4 2 3 6 3 3" xfId="40783" xr:uid="{0CFD8C31-181B-46AA-975E-C9A43EE03C52}"/>
    <cellStyle name="Currency 4 2 3 6 4" xfId="17560" xr:uid="{E990CE1E-4AAB-464A-B657-2439BAAFB602}"/>
    <cellStyle name="Currency 4 2 3 6 4 2" xfId="48384" xr:uid="{E29FF50B-519A-43D4-A6D7-5DE62F123439}"/>
    <cellStyle name="Currency 4 2 3 6 5" xfId="32974" xr:uid="{8FE596F6-305C-4979-AF72-4E68E90A73F1}"/>
    <cellStyle name="Currency 4 2 3 7" xfId="4051" xr:uid="{7B5BF267-0ADD-49F0-9D03-77F5525ED073}"/>
    <cellStyle name="Currency 4 2 3 7 2" xfId="11862" xr:uid="{B2B69E2D-0918-40E1-8226-525B75BB1B9D}"/>
    <cellStyle name="Currency 4 2 3 7 2 2" xfId="27273" xr:uid="{F4BE943F-8A16-4411-BD10-3C520693137A}"/>
    <cellStyle name="Currency 4 2 3 7 2 2 2" xfId="58097" xr:uid="{03EC4670-0B11-45F2-A0A6-C3FFBAC673F3}"/>
    <cellStyle name="Currency 4 2 3 7 2 3" xfId="42687" xr:uid="{2E84B254-D578-4086-8E24-1CB26A3E3E68}"/>
    <cellStyle name="Currency 4 2 3 7 3" xfId="19464" xr:uid="{6D16C51D-AFF6-4F06-98C5-3095F8622116}"/>
    <cellStyle name="Currency 4 2 3 7 3 2" xfId="50288" xr:uid="{2DDEC935-4834-4BEA-9479-D0628BC4F466}"/>
    <cellStyle name="Currency 4 2 3 7 4" xfId="34878" xr:uid="{63764966-57A6-48A4-A6F9-C775A94110DB}"/>
    <cellStyle name="Currency 4 2 3 8" xfId="8059" xr:uid="{B44234A9-87FD-452D-BABE-EE1501E3FDE6}"/>
    <cellStyle name="Currency 4 2 3 8 2" xfId="23470" xr:uid="{12F41419-2C3B-415A-A132-8F4460704AC3}"/>
    <cellStyle name="Currency 4 2 3 8 2 2" xfId="54294" xr:uid="{8BB6451A-DE00-41DB-AEBB-438144777411}"/>
    <cellStyle name="Currency 4 2 3 8 3" xfId="38884" xr:uid="{3F75A43F-FCED-42A4-83A2-1F371EA70EB3}"/>
    <cellStyle name="Currency 4 2 3 9" xfId="7850" xr:uid="{B2F68EA0-AC38-46C2-A3C3-D0A8B35B2998}"/>
    <cellStyle name="Currency 4 2 3 9 2" xfId="23261" xr:uid="{DE1D466C-0EF7-452B-845E-7C7F1FB32B05}"/>
    <cellStyle name="Currency 4 2 3 9 2 2" xfId="54085" xr:uid="{6B7AAA28-B068-470D-92CC-118CA2BA36FA}"/>
    <cellStyle name="Currency 4 2 3 9 3" xfId="38675" xr:uid="{B380AD63-5839-4612-80AB-A49F5294DF28}"/>
    <cellStyle name="Currency 4 2 4" xfId="167" xr:uid="{388AB5D5-8D17-4324-B2AA-386911CDBFBD}"/>
    <cellStyle name="Currency 4 2 4 10" xfId="15581" xr:uid="{21ACCFDF-84A6-409F-856A-30F282B86153}"/>
    <cellStyle name="Currency 4 2 4 10 2" xfId="46405" xr:uid="{3EF8B74B-68E1-4BD4-9185-11EDF731E499}"/>
    <cellStyle name="Currency 4 2 4 11" xfId="30995" xr:uid="{80A880FF-7EA1-43F4-B5AC-324D9DCE5D4C}"/>
    <cellStyle name="Currency 4 2 4 2" xfId="590" xr:uid="{0B78CCCB-0B99-4840-A5B4-F738A67180CA}"/>
    <cellStyle name="Currency 4 2 4 2 2" xfId="1223" xr:uid="{3B39CE51-1CFA-479D-962E-24CF59E60948}"/>
    <cellStyle name="Currency 4 2 4 2 2 2" xfId="3122" xr:uid="{B2117B1B-CA8F-49D4-92CA-4590391706AC}"/>
    <cellStyle name="Currency 4 2 4 2 2 2 2" xfId="6925" xr:uid="{36FAD676-6089-4047-8DA0-9A67DF1EC833}"/>
    <cellStyle name="Currency 4 2 4 2 2 2 2 2" xfId="14736" xr:uid="{ADEE1CDE-9080-4485-9BD1-60F65D28748F}"/>
    <cellStyle name="Currency 4 2 4 2 2 2 2 2 2" xfId="30147" xr:uid="{D9F067D1-7BDA-43A2-B27F-CAC48C69D9D4}"/>
    <cellStyle name="Currency 4 2 4 2 2 2 2 2 2 2" xfId="60971" xr:uid="{D3B678F0-CEDF-4567-867D-C975AECAD2E4}"/>
    <cellStyle name="Currency 4 2 4 2 2 2 2 2 3" xfId="45561" xr:uid="{2DA9F2D0-EE26-4666-8764-2CBA42DCEAD3}"/>
    <cellStyle name="Currency 4 2 4 2 2 2 2 3" xfId="22338" xr:uid="{BB39478A-06FF-450F-8CD9-E67F98A85E9A}"/>
    <cellStyle name="Currency 4 2 4 2 2 2 2 3 2" xfId="53162" xr:uid="{8BFBA504-4680-47E0-BE99-6B803CEDE202}"/>
    <cellStyle name="Currency 4 2 4 2 2 2 2 4" xfId="37752" xr:uid="{60BD44D9-0A28-4E83-AADC-0291E6C1C9B4}"/>
    <cellStyle name="Currency 4 2 4 2 2 2 3" xfId="10933" xr:uid="{32DB2E6B-72F0-453C-B853-30ACE2D277C0}"/>
    <cellStyle name="Currency 4 2 4 2 2 2 3 2" xfId="26344" xr:uid="{B2B4E0CF-111F-4D1F-8F48-5F43FE2712AF}"/>
    <cellStyle name="Currency 4 2 4 2 2 2 3 2 2" xfId="57168" xr:uid="{6ADE17CA-E078-4985-BBD5-4AF1D923089E}"/>
    <cellStyle name="Currency 4 2 4 2 2 2 3 3" xfId="41758" xr:uid="{AF85853C-4819-47E6-8123-53BCA3FFA74B}"/>
    <cellStyle name="Currency 4 2 4 2 2 2 4" xfId="18535" xr:uid="{7A052032-C396-4D3A-A446-A402AD7CC68B}"/>
    <cellStyle name="Currency 4 2 4 2 2 2 4 2" xfId="49359" xr:uid="{28E24106-F5CE-4910-8188-9F14C55FD268}"/>
    <cellStyle name="Currency 4 2 4 2 2 2 5" xfId="33949" xr:uid="{1BF20A08-AD7A-4286-B1F6-482A6EB6013C}"/>
    <cellStyle name="Currency 4 2 4 2 2 3" xfId="5026" xr:uid="{EBB52360-F178-41C7-A5E7-1363AED7EF33}"/>
    <cellStyle name="Currency 4 2 4 2 2 3 2" xfId="12837" xr:uid="{08502C9F-C116-4238-B8BD-BCAD14BE8F27}"/>
    <cellStyle name="Currency 4 2 4 2 2 3 2 2" xfId="28248" xr:uid="{860D4279-0834-4579-A71B-A476CA690DDB}"/>
    <cellStyle name="Currency 4 2 4 2 2 3 2 2 2" xfId="59072" xr:uid="{4AF2127C-57D4-4909-B2E3-A4C937B50133}"/>
    <cellStyle name="Currency 4 2 4 2 2 3 2 3" xfId="43662" xr:uid="{3AB6F398-0C0E-4706-84C5-1C109549AF3C}"/>
    <cellStyle name="Currency 4 2 4 2 2 3 3" xfId="20439" xr:uid="{6980F048-2F84-47D7-9A17-6EE29DF8B16E}"/>
    <cellStyle name="Currency 4 2 4 2 2 3 3 2" xfId="51263" xr:uid="{A24731EB-E421-46E2-960C-C4137CDB56C0}"/>
    <cellStyle name="Currency 4 2 4 2 2 3 4" xfId="35853" xr:uid="{CBBEA32B-29CC-4081-B6C8-88574865E48D}"/>
    <cellStyle name="Currency 4 2 4 2 2 4" xfId="9034" xr:uid="{C287EAFF-D96E-436A-BBA2-C005E3A94A9D}"/>
    <cellStyle name="Currency 4 2 4 2 2 4 2" xfId="24445" xr:uid="{BA1C9409-84A4-4D53-8D68-BE962617C2C9}"/>
    <cellStyle name="Currency 4 2 4 2 2 4 2 2" xfId="55269" xr:uid="{6A7C13B3-7E50-48AE-9CB2-464328956E3B}"/>
    <cellStyle name="Currency 4 2 4 2 2 4 3" xfId="39859" xr:uid="{C408350F-37CC-45A6-8A3D-3496FA722804}"/>
    <cellStyle name="Currency 4 2 4 2 2 5" xfId="16636" xr:uid="{524EBAF7-1D8E-4E9A-A1B3-EEE1273B6C10}"/>
    <cellStyle name="Currency 4 2 4 2 2 5 2" xfId="47460" xr:uid="{314B9240-B6E0-4AD2-AFF7-D2DB9B5ADE5F}"/>
    <cellStyle name="Currency 4 2 4 2 2 6" xfId="32050" xr:uid="{8A5352C9-40B5-499B-A34F-1D46F4358D00}"/>
    <cellStyle name="Currency 4 2 4 2 3" xfId="1856" xr:uid="{976DF7EE-AB98-4D6D-822C-5FF43C700BB6}"/>
    <cellStyle name="Currency 4 2 4 2 3 2" xfId="3755" xr:uid="{5974F812-5F0B-4105-BA4E-35046C813195}"/>
    <cellStyle name="Currency 4 2 4 2 3 2 2" xfId="7558" xr:uid="{21652125-1BA9-43F1-8C80-883E973F2649}"/>
    <cellStyle name="Currency 4 2 4 2 3 2 2 2" xfId="15369" xr:uid="{7E309C40-82B8-4AE9-9BA7-C4E3591E625E}"/>
    <cellStyle name="Currency 4 2 4 2 3 2 2 2 2" xfId="30780" xr:uid="{7B6D04AD-2EE3-4F3F-B9A4-A27C7CC053D2}"/>
    <cellStyle name="Currency 4 2 4 2 3 2 2 2 2 2" xfId="61604" xr:uid="{7D18CF7F-8A94-451A-8A88-AE3D1C79F944}"/>
    <cellStyle name="Currency 4 2 4 2 3 2 2 2 3" xfId="46194" xr:uid="{5DD344AF-AEDC-46AD-A6E7-C4AAD51368ED}"/>
    <cellStyle name="Currency 4 2 4 2 3 2 2 3" xfId="22971" xr:uid="{F70DDF72-FFE6-4ED5-8AEF-FDE07FFD8F9A}"/>
    <cellStyle name="Currency 4 2 4 2 3 2 2 3 2" xfId="53795" xr:uid="{277C6D1A-A70B-4C7A-AFAD-A94625EF7874}"/>
    <cellStyle name="Currency 4 2 4 2 3 2 2 4" xfId="38385" xr:uid="{9308429B-E342-44EF-BC4F-DA2EF5CE99BE}"/>
    <cellStyle name="Currency 4 2 4 2 3 2 3" xfId="11566" xr:uid="{1FA991AF-3573-4944-BA85-BAF6FEAF3407}"/>
    <cellStyle name="Currency 4 2 4 2 3 2 3 2" xfId="26977" xr:uid="{7F484F39-A25C-4500-A3CE-965DC4333C5C}"/>
    <cellStyle name="Currency 4 2 4 2 3 2 3 2 2" xfId="57801" xr:uid="{1E9644ED-D954-4302-B18E-7CC72BA728CE}"/>
    <cellStyle name="Currency 4 2 4 2 3 2 3 3" xfId="42391" xr:uid="{282A82F2-88CB-4E56-BC38-5E5304E363B2}"/>
    <cellStyle name="Currency 4 2 4 2 3 2 4" xfId="19168" xr:uid="{B682F2F9-BDF8-4F83-9470-9DAED3AF1B1B}"/>
    <cellStyle name="Currency 4 2 4 2 3 2 4 2" xfId="49992" xr:uid="{090645C2-2886-4029-8C1E-CF6336741BBF}"/>
    <cellStyle name="Currency 4 2 4 2 3 2 5" xfId="34582" xr:uid="{44E1AB03-536C-4E39-BB63-397714F16B9A}"/>
    <cellStyle name="Currency 4 2 4 2 3 3" xfId="5659" xr:uid="{BD473941-BE60-46D1-A153-09A3CEFB9A1B}"/>
    <cellStyle name="Currency 4 2 4 2 3 3 2" xfId="13470" xr:uid="{932D302B-E7A5-4E74-906C-EF614C3A4C49}"/>
    <cellStyle name="Currency 4 2 4 2 3 3 2 2" xfId="28881" xr:uid="{2B515D79-E718-43F1-A9B2-792CD6CBE050}"/>
    <cellStyle name="Currency 4 2 4 2 3 3 2 2 2" xfId="59705" xr:uid="{EF89D8A9-3967-4EFF-8841-3219719C540F}"/>
    <cellStyle name="Currency 4 2 4 2 3 3 2 3" xfId="44295" xr:uid="{4196DC3C-50BF-4324-936E-3757670230A7}"/>
    <cellStyle name="Currency 4 2 4 2 3 3 3" xfId="21072" xr:uid="{097763AC-95A0-4A27-BA81-9FBA7518D28A}"/>
    <cellStyle name="Currency 4 2 4 2 3 3 3 2" xfId="51896" xr:uid="{328E4DFF-5282-491F-AE6B-637F0B99C1BF}"/>
    <cellStyle name="Currency 4 2 4 2 3 3 4" xfId="36486" xr:uid="{5ABDA4E3-2338-432E-9A71-08121D37E09A}"/>
    <cellStyle name="Currency 4 2 4 2 3 4" xfId="9667" xr:uid="{999F897B-CDD3-4176-90F0-61F1C24A0BED}"/>
    <cellStyle name="Currency 4 2 4 2 3 4 2" xfId="25078" xr:uid="{BE06A788-4268-4FF7-B282-DF3EBD78630C}"/>
    <cellStyle name="Currency 4 2 4 2 3 4 2 2" xfId="55902" xr:uid="{AE4E922C-D8D0-4F6E-85DF-449728521384}"/>
    <cellStyle name="Currency 4 2 4 2 3 4 3" xfId="40492" xr:uid="{319D7F96-0BB1-41DD-8E4D-49D3875E21BF}"/>
    <cellStyle name="Currency 4 2 4 2 3 5" xfId="17269" xr:uid="{0AD3D5F8-453F-4A7B-AEF6-E0C5D91227C5}"/>
    <cellStyle name="Currency 4 2 4 2 3 5 2" xfId="48093" xr:uid="{83F5E21D-E1E9-4013-9D9A-37286E40A031}"/>
    <cellStyle name="Currency 4 2 4 2 3 6" xfId="32683" xr:uid="{2B6A4C7E-D648-483E-957F-3EF42431AEC6}"/>
    <cellStyle name="Currency 4 2 4 2 4" xfId="2489" xr:uid="{A2A517A7-D48C-44C8-9DE9-C62B17403FCD}"/>
    <cellStyle name="Currency 4 2 4 2 4 2" xfId="6292" xr:uid="{9A28EE54-E4AD-4BA6-8591-D23797FC7F7C}"/>
    <cellStyle name="Currency 4 2 4 2 4 2 2" xfId="14103" xr:uid="{71923794-2299-4A39-8F4B-71138BD4004B}"/>
    <cellStyle name="Currency 4 2 4 2 4 2 2 2" xfId="29514" xr:uid="{D68D7602-769C-491F-99A8-685E7D2FD51C}"/>
    <cellStyle name="Currency 4 2 4 2 4 2 2 2 2" xfId="60338" xr:uid="{59187960-A4C1-4FA4-A42E-D0C908E82945}"/>
    <cellStyle name="Currency 4 2 4 2 4 2 2 3" xfId="44928" xr:uid="{213F5F6A-15D0-4424-B020-938A6D21F443}"/>
    <cellStyle name="Currency 4 2 4 2 4 2 3" xfId="21705" xr:uid="{57DD2D9E-B628-47E9-8981-30FC7A3C7A51}"/>
    <cellStyle name="Currency 4 2 4 2 4 2 3 2" xfId="52529" xr:uid="{FB38F8FE-E07E-4AD7-9242-707C0BD9FA61}"/>
    <cellStyle name="Currency 4 2 4 2 4 2 4" xfId="37119" xr:uid="{06F4B382-3222-4E63-8E7A-E8C8AE174F6F}"/>
    <cellStyle name="Currency 4 2 4 2 4 3" xfId="10300" xr:uid="{F8E14B24-CB71-4269-A6D9-4B5F6AD8A741}"/>
    <cellStyle name="Currency 4 2 4 2 4 3 2" xfId="25711" xr:uid="{8CF89812-498A-405C-B3F0-7F443E0D7390}"/>
    <cellStyle name="Currency 4 2 4 2 4 3 2 2" xfId="56535" xr:uid="{B1BB10A8-A2A2-490E-BADB-97E43FA1B39D}"/>
    <cellStyle name="Currency 4 2 4 2 4 3 3" xfId="41125" xr:uid="{B156B75E-5B79-4737-A263-15D039FF127F}"/>
    <cellStyle name="Currency 4 2 4 2 4 4" xfId="17902" xr:uid="{A1CC97EA-869C-4AE3-A698-23052DCABC0D}"/>
    <cellStyle name="Currency 4 2 4 2 4 4 2" xfId="48726" xr:uid="{CBABB5A0-E721-41AB-BBC0-5E242B60AF4E}"/>
    <cellStyle name="Currency 4 2 4 2 4 5" xfId="33316" xr:uid="{3F8E2601-A901-4362-A63B-A29AF8434B1E}"/>
    <cellStyle name="Currency 4 2 4 2 5" xfId="4393" xr:uid="{F9DF3B8B-BB80-42F8-BC98-B1F3DB5FC164}"/>
    <cellStyle name="Currency 4 2 4 2 5 2" xfId="12204" xr:uid="{E7066745-467C-4D03-B97D-D799C4A73459}"/>
    <cellStyle name="Currency 4 2 4 2 5 2 2" xfId="27615" xr:uid="{E88561B5-7A7E-4F45-821B-61AE1461AAEF}"/>
    <cellStyle name="Currency 4 2 4 2 5 2 2 2" xfId="58439" xr:uid="{8037962F-1939-4441-BFFB-81877ABC591E}"/>
    <cellStyle name="Currency 4 2 4 2 5 2 3" xfId="43029" xr:uid="{5132D93C-6332-4CB3-A700-55C12B5CB72B}"/>
    <cellStyle name="Currency 4 2 4 2 5 3" xfId="19806" xr:uid="{83A8567D-7E2E-4040-AB07-D4EAC8603A40}"/>
    <cellStyle name="Currency 4 2 4 2 5 3 2" xfId="50630" xr:uid="{3E171240-B68C-4D58-8595-25F4905B3BA5}"/>
    <cellStyle name="Currency 4 2 4 2 5 4" xfId="35220" xr:uid="{18F7D2C4-5239-4FC1-8045-D5759A0207E9}"/>
    <cellStyle name="Currency 4 2 4 2 6" xfId="8401" xr:uid="{5FC5E9AB-0F11-4CE7-B887-B479A1527CDB}"/>
    <cellStyle name="Currency 4 2 4 2 6 2" xfId="23812" xr:uid="{97084B3F-B1F5-42A1-B1BF-D8C71C1011B8}"/>
    <cellStyle name="Currency 4 2 4 2 6 2 2" xfId="54636" xr:uid="{BB42E0CE-794F-402D-A0DB-55912411194F}"/>
    <cellStyle name="Currency 4 2 4 2 6 3" xfId="39226" xr:uid="{924382D8-7FB5-4F66-8582-42402E4FFA1B}"/>
    <cellStyle name="Currency 4 2 4 2 7" xfId="16003" xr:uid="{1B29BE6F-4014-4F28-B5F0-C3FCE5992878}"/>
    <cellStyle name="Currency 4 2 4 2 7 2" xfId="46827" xr:uid="{D16AEC3D-87A1-44F2-A5C8-3181AECA2E5B}"/>
    <cellStyle name="Currency 4 2 4 2 8" xfId="31417" xr:uid="{84942DD9-EDE2-4938-8A19-D6B2012147B9}"/>
    <cellStyle name="Currency 4 2 4 3" xfId="381" xr:uid="{420F2A38-A3F5-4C1D-B392-C218A62EDBCB}"/>
    <cellStyle name="Currency 4 2 4 3 2" xfId="1014" xr:uid="{93332FC6-72F3-417C-9F68-8124201B28E4}"/>
    <cellStyle name="Currency 4 2 4 3 2 2" xfId="2913" xr:uid="{A339F123-4AE6-4921-9FA5-9FAE82DDE2FE}"/>
    <cellStyle name="Currency 4 2 4 3 2 2 2" xfId="6716" xr:uid="{04E177DE-9A42-4E84-B539-2607C6A0ECFB}"/>
    <cellStyle name="Currency 4 2 4 3 2 2 2 2" xfId="14527" xr:uid="{3F1446C8-B5CF-47B9-903D-04019C99AE9A}"/>
    <cellStyle name="Currency 4 2 4 3 2 2 2 2 2" xfId="29938" xr:uid="{DFD96425-06E6-488F-ACC1-7AECDA9E1498}"/>
    <cellStyle name="Currency 4 2 4 3 2 2 2 2 2 2" xfId="60762" xr:uid="{4D5CA220-7E98-4532-A9C9-93577A6CA46C}"/>
    <cellStyle name="Currency 4 2 4 3 2 2 2 2 3" xfId="45352" xr:uid="{9C24BA45-23C6-4E72-A72B-040A34EE6389}"/>
    <cellStyle name="Currency 4 2 4 3 2 2 2 3" xfId="22129" xr:uid="{94B64FDF-9BBC-4011-9149-E043F3CFC9FE}"/>
    <cellStyle name="Currency 4 2 4 3 2 2 2 3 2" xfId="52953" xr:uid="{5B5584C9-1AC8-431D-B8E4-43DBEBA1F29F}"/>
    <cellStyle name="Currency 4 2 4 3 2 2 2 4" xfId="37543" xr:uid="{774D8E6F-0D39-4F4B-BF5B-4549D69DD978}"/>
    <cellStyle name="Currency 4 2 4 3 2 2 3" xfId="10724" xr:uid="{89AB5F60-F771-4BB4-A7F6-ADFA361DE078}"/>
    <cellStyle name="Currency 4 2 4 3 2 2 3 2" xfId="26135" xr:uid="{3E62059E-F42F-4401-85B7-938F6DE884E2}"/>
    <cellStyle name="Currency 4 2 4 3 2 2 3 2 2" xfId="56959" xr:uid="{07A51816-59ED-458B-BF0B-633C7AA165E3}"/>
    <cellStyle name="Currency 4 2 4 3 2 2 3 3" xfId="41549" xr:uid="{ED9B57DD-D87B-4597-9FAA-CC1A5E169C02}"/>
    <cellStyle name="Currency 4 2 4 3 2 2 4" xfId="18326" xr:uid="{83BE0108-C1A4-47E1-A9C3-66774030D502}"/>
    <cellStyle name="Currency 4 2 4 3 2 2 4 2" xfId="49150" xr:uid="{F389FCDC-9D18-4348-99CD-4FC8D887397B}"/>
    <cellStyle name="Currency 4 2 4 3 2 2 5" xfId="33740" xr:uid="{DA2AC2A7-FD82-49DF-B4EA-761E6860F51D}"/>
    <cellStyle name="Currency 4 2 4 3 2 3" xfId="4817" xr:uid="{990A34FE-60B6-4303-994D-058D97647461}"/>
    <cellStyle name="Currency 4 2 4 3 2 3 2" xfId="12628" xr:uid="{C2031330-3562-4411-BA2C-BB34828DE29C}"/>
    <cellStyle name="Currency 4 2 4 3 2 3 2 2" xfId="28039" xr:uid="{1B9242C5-45DE-4537-BB0D-B604405257DF}"/>
    <cellStyle name="Currency 4 2 4 3 2 3 2 2 2" xfId="58863" xr:uid="{58A3B686-E66D-47C5-8F28-CA7C10CB762C}"/>
    <cellStyle name="Currency 4 2 4 3 2 3 2 3" xfId="43453" xr:uid="{9FB67831-0BB1-4F6A-BFD1-ADBEA3006BFD}"/>
    <cellStyle name="Currency 4 2 4 3 2 3 3" xfId="20230" xr:uid="{EAC32D12-FD1C-4289-8D8B-D636C57D8998}"/>
    <cellStyle name="Currency 4 2 4 3 2 3 3 2" xfId="51054" xr:uid="{F29577E0-B0F4-4C40-AA7D-DB69F7B9A396}"/>
    <cellStyle name="Currency 4 2 4 3 2 3 4" xfId="35644" xr:uid="{EA05241D-EDD1-40BA-B49E-D45B0CEE29D2}"/>
    <cellStyle name="Currency 4 2 4 3 2 4" xfId="8825" xr:uid="{CC54DFDA-B1C5-49D9-B04C-C93DC81F5264}"/>
    <cellStyle name="Currency 4 2 4 3 2 4 2" xfId="24236" xr:uid="{598A7B65-C196-44A6-A4F7-1E10C04ACF3B}"/>
    <cellStyle name="Currency 4 2 4 3 2 4 2 2" xfId="55060" xr:uid="{2969F161-D680-4BC2-B59E-45A899AF55A9}"/>
    <cellStyle name="Currency 4 2 4 3 2 4 3" xfId="39650" xr:uid="{B99A8237-5B4A-4759-8E09-30880882C9A4}"/>
    <cellStyle name="Currency 4 2 4 3 2 5" xfId="16427" xr:uid="{A6E3F74F-0ABB-4843-BEEA-1E78EF4D240F}"/>
    <cellStyle name="Currency 4 2 4 3 2 5 2" xfId="47251" xr:uid="{6E8E2D6C-0575-4388-A3D2-42269E1B7D26}"/>
    <cellStyle name="Currency 4 2 4 3 2 6" xfId="31841" xr:uid="{E3C6BBD0-EF47-4220-954D-834AEAA28BFB}"/>
    <cellStyle name="Currency 4 2 4 3 3" xfId="1647" xr:uid="{89A3EAE9-3CA2-4C51-847A-E5C17468CBBA}"/>
    <cellStyle name="Currency 4 2 4 3 3 2" xfId="3546" xr:uid="{380C8BED-06A7-4371-B338-25A93C4ECB61}"/>
    <cellStyle name="Currency 4 2 4 3 3 2 2" xfId="7349" xr:uid="{24B77B5D-BDB7-4EAC-803E-B2A441268684}"/>
    <cellStyle name="Currency 4 2 4 3 3 2 2 2" xfId="15160" xr:uid="{DFBA756A-0C28-422B-9849-E50E9E082DF7}"/>
    <cellStyle name="Currency 4 2 4 3 3 2 2 2 2" xfId="30571" xr:uid="{1C2000E4-89DE-4F69-833A-9BA80C3C3041}"/>
    <cellStyle name="Currency 4 2 4 3 3 2 2 2 2 2" xfId="61395" xr:uid="{1669DEE7-D2C6-4DE9-9EEF-B8D0E720FCF9}"/>
    <cellStyle name="Currency 4 2 4 3 3 2 2 2 3" xfId="45985" xr:uid="{E01885EE-BA4C-4A16-9395-E9F003444371}"/>
    <cellStyle name="Currency 4 2 4 3 3 2 2 3" xfId="22762" xr:uid="{274196E6-BA9C-42B9-AC06-2238DFB43F31}"/>
    <cellStyle name="Currency 4 2 4 3 3 2 2 3 2" xfId="53586" xr:uid="{862FA06C-9F2F-460F-A635-D2634FE5ABAE}"/>
    <cellStyle name="Currency 4 2 4 3 3 2 2 4" xfId="38176" xr:uid="{61AAD9D1-1D58-4120-966A-C16C2379CA27}"/>
    <cellStyle name="Currency 4 2 4 3 3 2 3" xfId="11357" xr:uid="{5C960587-F958-47AF-B2CA-8DEBE2F4708E}"/>
    <cellStyle name="Currency 4 2 4 3 3 2 3 2" xfId="26768" xr:uid="{9D500AAF-B376-4377-BF3B-349568B20E0F}"/>
    <cellStyle name="Currency 4 2 4 3 3 2 3 2 2" xfId="57592" xr:uid="{162F0E7A-0533-4EF2-A7DA-13C8A02BE9AD}"/>
    <cellStyle name="Currency 4 2 4 3 3 2 3 3" xfId="42182" xr:uid="{4598338A-D7BD-4801-A74E-21472B47A782}"/>
    <cellStyle name="Currency 4 2 4 3 3 2 4" xfId="18959" xr:uid="{CD4267B6-1DE9-444B-AB9F-12925B5F9236}"/>
    <cellStyle name="Currency 4 2 4 3 3 2 4 2" xfId="49783" xr:uid="{0523EA8F-B95B-407D-B6AA-F08BAA04E73A}"/>
    <cellStyle name="Currency 4 2 4 3 3 2 5" xfId="34373" xr:uid="{4225A703-6D72-44B4-A074-F4E74D9757E2}"/>
    <cellStyle name="Currency 4 2 4 3 3 3" xfId="5450" xr:uid="{13F1E6AE-1F3E-4DAA-A75C-35520FB1893A}"/>
    <cellStyle name="Currency 4 2 4 3 3 3 2" xfId="13261" xr:uid="{FF2452B9-3FE5-437C-96C7-A75781A765A2}"/>
    <cellStyle name="Currency 4 2 4 3 3 3 2 2" xfId="28672" xr:uid="{0D14BD63-A4EE-4C2E-99C4-863C487C0A96}"/>
    <cellStyle name="Currency 4 2 4 3 3 3 2 2 2" xfId="59496" xr:uid="{6CA768BC-4C49-47F7-9445-0FCE783390F4}"/>
    <cellStyle name="Currency 4 2 4 3 3 3 2 3" xfId="44086" xr:uid="{4FF99AA3-AEBA-40DF-9832-CC457E9E86D7}"/>
    <cellStyle name="Currency 4 2 4 3 3 3 3" xfId="20863" xr:uid="{23C08E88-4E8C-43AF-BB36-AD531D55EC5D}"/>
    <cellStyle name="Currency 4 2 4 3 3 3 3 2" xfId="51687" xr:uid="{4011C283-9665-4727-ADEF-AC81288D6768}"/>
    <cellStyle name="Currency 4 2 4 3 3 3 4" xfId="36277" xr:uid="{FA58590E-6730-4233-A0C9-A8AEC3954DC3}"/>
    <cellStyle name="Currency 4 2 4 3 3 4" xfId="9458" xr:uid="{EF29E16C-3816-442F-9DBF-989CFC4BBB6D}"/>
    <cellStyle name="Currency 4 2 4 3 3 4 2" xfId="24869" xr:uid="{D11B570F-05FD-45D5-BFD3-0D526DB24AC5}"/>
    <cellStyle name="Currency 4 2 4 3 3 4 2 2" xfId="55693" xr:uid="{F8188B00-A27E-4C24-820F-382EEB863474}"/>
    <cellStyle name="Currency 4 2 4 3 3 4 3" xfId="40283" xr:uid="{A79CEFE3-485D-42B8-9865-8F5A83DDD48A}"/>
    <cellStyle name="Currency 4 2 4 3 3 5" xfId="17060" xr:uid="{53097964-174E-49BA-8110-E5015E36B254}"/>
    <cellStyle name="Currency 4 2 4 3 3 5 2" xfId="47884" xr:uid="{C0487832-B702-4CA2-92A1-FC2AE0444E18}"/>
    <cellStyle name="Currency 4 2 4 3 3 6" xfId="32474" xr:uid="{5B787B7A-A9F4-421A-898B-345F510684E5}"/>
    <cellStyle name="Currency 4 2 4 3 4" xfId="2280" xr:uid="{B5493F8F-F884-48FD-AC56-ABD247867ED5}"/>
    <cellStyle name="Currency 4 2 4 3 4 2" xfId="6083" xr:uid="{2091AC55-2584-4CEB-8B6B-6E0995B578E4}"/>
    <cellStyle name="Currency 4 2 4 3 4 2 2" xfId="13894" xr:uid="{27BE283A-0E8B-4DC8-BE0D-3C98AF46C7D4}"/>
    <cellStyle name="Currency 4 2 4 3 4 2 2 2" xfId="29305" xr:uid="{729E1317-EB77-4D90-B511-6C14E9583D3A}"/>
    <cellStyle name="Currency 4 2 4 3 4 2 2 2 2" xfId="60129" xr:uid="{65F23394-4596-4A09-A475-021C2F2C0558}"/>
    <cellStyle name="Currency 4 2 4 3 4 2 2 3" xfId="44719" xr:uid="{16A3DEC7-3F49-4084-BC5C-B821A443DB06}"/>
    <cellStyle name="Currency 4 2 4 3 4 2 3" xfId="21496" xr:uid="{E898245B-1C64-4E8C-9F85-1BCB6554BC79}"/>
    <cellStyle name="Currency 4 2 4 3 4 2 3 2" xfId="52320" xr:uid="{DCF26A7C-6C9C-4005-B69A-2C773EF1D1A7}"/>
    <cellStyle name="Currency 4 2 4 3 4 2 4" xfId="36910" xr:uid="{E3BA968C-C0F8-432B-8D23-5AD268CE0839}"/>
    <cellStyle name="Currency 4 2 4 3 4 3" xfId="10091" xr:uid="{3146311E-0BC7-43C5-A526-80D90EB27319}"/>
    <cellStyle name="Currency 4 2 4 3 4 3 2" xfId="25502" xr:uid="{802DCF3A-4554-4853-A68B-FE4CAC1AC23F}"/>
    <cellStyle name="Currency 4 2 4 3 4 3 2 2" xfId="56326" xr:uid="{29C79DB6-4630-4312-941F-A4F976FA3AC4}"/>
    <cellStyle name="Currency 4 2 4 3 4 3 3" xfId="40916" xr:uid="{C28A9CA4-4910-4077-A2BA-FD30921CC4F3}"/>
    <cellStyle name="Currency 4 2 4 3 4 4" xfId="17693" xr:uid="{F5783B81-5A77-4324-A351-D10DAC127974}"/>
    <cellStyle name="Currency 4 2 4 3 4 4 2" xfId="48517" xr:uid="{E4CD9C30-4EC1-44A0-BFC4-2FE4413874CD}"/>
    <cellStyle name="Currency 4 2 4 3 4 5" xfId="33107" xr:uid="{55C0729E-5E89-4F1F-8659-6E328CC78D5A}"/>
    <cellStyle name="Currency 4 2 4 3 5" xfId="4184" xr:uid="{E8F0A56B-7008-4820-AABB-8A9BFDB6FE5F}"/>
    <cellStyle name="Currency 4 2 4 3 5 2" xfId="11995" xr:uid="{CE2CFD6C-1D13-4AFA-ACC0-2DDC6EAB08BF}"/>
    <cellStyle name="Currency 4 2 4 3 5 2 2" xfId="27406" xr:uid="{F25BE117-7C85-4A7F-88D5-1C0BCF04D1EA}"/>
    <cellStyle name="Currency 4 2 4 3 5 2 2 2" xfId="58230" xr:uid="{BD468CDD-926E-49D6-9FBE-8B45C47C0501}"/>
    <cellStyle name="Currency 4 2 4 3 5 2 3" xfId="42820" xr:uid="{B65BFA88-C32F-4166-9452-C9DDBDEB5189}"/>
    <cellStyle name="Currency 4 2 4 3 5 3" xfId="19597" xr:uid="{3B2E8D91-DC44-4C87-B00A-77DD2C46F3E0}"/>
    <cellStyle name="Currency 4 2 4 3 5 3 2" xfId="50421" xr:uid="{68A0A111-A49D-4EEE-A7B9-B87B077EA6D8}"/>
    <cellStyle name="Currency 4 2 4 3 5 4" xfId="35011" xr:uid="{B74ED53E-C736-4C9C-B3AC-A03DD3C1246C}"/>
    <cellStyle name="Currency 4 2 4 3 6" xfId="8192" xr:uid="{0AF4D2B5-9B60-41B7-B0A3-87A812F996CD}"/>
    <cellStyle name="Currency 4 2 4 3 6 2" xfId="23603" xr:uid="{73A6E34F-57FC-4515-AFCA-AFC04F662157}"/>
    <cellStyle name="Currency 4 2 4 3 6 2 2" xfId="54427" xr:uid="{03261E8F-6FE1-463C-85F4-F7D4957EE349}"/>
    <cellStyle name="Currency 4 2 4 3 6 3" xfId="39017" xr:uid="{DD2931F2-CC92-409D-992C-F2E415E57706}"/>
    <cellStyle name="Currency 4 2 4 3 7" xfId="15794" xr:uid="{FD2AF57A-9FA9-4245-8CE5-A9D044B7A805}"/>
    <cellStyle name="Currency 4 2 4 3 7 2" xfId="46618" xr:uid="{9A69248C-9CDA-4605-80F4-5B0BDD691E40}"/>
    <cellStyle name="Currency 4 2 4 3 8" xfId="31208" xr:uid="{347A7C70-0147-49C8-A78F-00EC33E86D54}"/>
    <cellStyle name="Currency 4 2 4 4" xfId="801" xr:uid="{B0DE4AE4-AB26-4142-B18C-85D6796B0141}"/>
    <cellStyle name="Currency 4 2 4 4 2" xfId="2700" xr:uid="{68778876-C285-4A5D-89AE-8F5818BC7B05}"/>
    <cellStyle name="Currency 4 2 4 4 2 2" xfId="6503" xr:uid="{CE7B0275-3322-4E12-94A8-5EE868397166}"/>
    <cellStyle name="Currency 4 2 4 4 2 2 2" xfId="14314" xr:uid="{91BB92C2-0A42-4062-B8F4-02FD62958B0B}"/>
    <cellStyle name="Currency 4 2 4 4 2 2 2 2" xfId="29725" xr:uid="{07261429-908D-4F1E-943F-D4E4F8D8D385}"/>
    <cellStyle name="Currency 4 2 4 4 2 2 2 2 2" xfId="60549" xr:uid="{34299593-B4CE-4AF4-AC8F-E52341DC2BB7}"/>
    <cellStyle name="Currency 4 2 4 4 2 2 2 3" xfId="45139" xr:uid="{64006354-CD9A-4482-BF0B-B2E5FB9D6519}"/>
    <cellStyle name="Currency 4 2 4 4 2 2 3" xfId="21916" xr:uid="{30A45961-8AA0-47EC-A17F-BF5FC5FF4F62}"/>
    <cellStyle name="Currency 4 2 4 4 2 2 3 2" xfId="52740" xr:uid="{5C8C9051-895D-4948-A02C-70AC505D51DB}"/>
    <cellStyle name="Currency 4 2 4 4 2 2 4" xfId="37330" xr:uid="{2C357ADB-C642-4579-B7D0-E23A8302A834}"/>
    <cellStyle name="Currency 4 2 4 4 2 3" xfId="10511" xr:uid="{C6BA012E-318B-4D87-BB61-2580A2930AB5}"/>
    <cellStyle name="Currency 4 2 4 4 2 3 2" xfId="25922" xr:uid="{43E639B7-CEAB-4638-B74C-647BAED61637}"/>
    <cellStyle name="Currency 4 2 4 4 2 3 2 2" xfId="56746" xr:uid="{2407F77E-C52E-4A79-A927-CBFA5F11CD4A}"/>
    <cellStyle name="Currency 4 2 4 4 2 3 3" xfId="41336" xr:uid="{A2E749C9-FD7E-4A84-AC46-A1D51914D2AB}"/>
    <cellStyle name="Currency 4 2 4 4 2 4" xfId="18113" xr:uid="{75C1D180-C0F3-4BF5-88C4-DEB887F16817}"/>
    <cellStyle name="Currency 4 2 4 4 2 4 2" xfId="48937" xr:uid="{516CB119-18B8-4369-A307-B0D75E8693EF}"/>
    <cellStyle name="Currency 4 2 4 4 2 5" xfId="33527" xr:uid="{B780CF7E-FCC5-4143-987B-43C19AD0B63E}"/>
    <cellStyle name="Currency 4 2 4 4 3" xfId="4604" xr:uid="{18E42FB4-DA50-4F4D-9E65-4832212D68FD}"/>
    <cellStyle name="Currency 4 2 4 4 3 2" xfId="12415" xr:uid="{0C318785-3E5D-4FFD-BD92-937045B315C1}"/>
    <cellStyle name="Currency 4 2 4 4 3 2 2" xfId="27826" xr:uid="{7A17C515-1E37-498C-8523-08D0800750BF}"/>
    <cellStyle name="Currency 4 2 4 4 3 2 2 2" xfId="58650" xr:uid="{35B7CD65-48E2-4D2F-8214-03D6B4CEDFD0}"/>
    <cellStyle name="Currency 4 2 4 4 3 2 3" xfId="43240" xr:uid="{E8716155-C88E-4EB1-BC3B-FB59CD117A2C}"/>
    <cellStyle name="Currency 4 2 4 4 3 3" xfId="20017" xr:uid="{47002763-E9AB-4DA0-87F0-ED320EB1B904}"/>
    <cellStyle name="Currency 4 2 4 4 3 3 2" xfId="50841" xr:uid="{49DC2A4A-8BB8-4622-BA20-6759E22B659C}"/>
    <cellStyle name="Currency 4 2 4 4 3 4" xfId="35431" xr:uid="{DB9BF2DF-357F-4046-B6B9-24F17882B79D}"/>
    <cellStyle name="Currency 4 2 4 4 4" xfId="8612" xr:uid="{26858E76-F7F3-4D97-A355-8C96EE619AD6}"/>
    <cellStyle name="Currency 4 2 4 4 4 2" xfId="24023" xr:uid="{44A83CC8-D57C-4D40-A297-2AEACFBEA542}"/>
    <cellStyle name="Currency 4 2 4 4 4 2 2" xfId="54847" xr:uid="{36EC28E3-A797-4D4A-94FA-BD231C997E6F}"/>
    <cellStyle name="Currency 4 2 4 4 4 3" xfId="39437" xr:uid="{9F971295-1E51-45B6-B801-C7A458781B96}"/>
    <cellStyle name="Currency 4 2 4 4 5" xfId="16214" xr:uid="{D36934EF-C531-4959-B770-F02945FDD613}"/>
    <cellStyle name="Currency 4 2 4 4 5 2" xfId="47038" xr:uid="{4F88E1DE-5B50-4786-8C26-338A1CACB0C4}"/>
    <cellStyle name="Currency 4 2 4 4 6" xfId="31628" xr:uid="{1BCB05E8-AA68-4172-A094-9E66B4F5015C}"/>
    <cellStyle name="Currency 4 2 4 5" xfId="1434" xr:uid="{51A251C1-3EB7-4F44-BF41-32F28BEECC7F}"/>
    <cellStyle name="Currency 4 2 4 5 2" xfId="3333" xr:uid="{8FF23161-3A43-4343-A5A3-7EB353DDE1F1}"/>
    <cellStyle name="Currency 4 2 4 5 2 2" xfId="7136" xr:uid="{22D70D4D-B1F0-46D9-ACA0-4AEE80CFE3B2}"/>
    <cellStyle name="Currency 4 2 4 5 2 2 2" xfId="14947" xr:uid="{87D4B0A6-6038-42A9-A1D3-11FEC4AE44BC}"/>
    <cellStyle name="Currency 4 2 4 5 2 2 2 2" xfId="30358" xr:uid="{A83FFF53-9368-4B8E-B523-9915D4AAB507}"/>
    <cellStyle name="Currency 4 2 4 5 2 2 2 2 2" xfId="61182" xr:uid="{9C11AC6F-1686-4802-AF09-1EE06DB706D2}"/>
    <cellStyle name="Currency 4 2 4 5 2 2 2 3" xfId="45772" xr:uid="{F447E7AC-75E1-4AF3-8E46-B29DD201087D}"/>
    <cellStyle name="Currency 4 2 4 5 2 2 3" xfId="22549" xr:uid="{1C887308-7CD7-4FA8-A008-F31B36C96503}"/>
    <cellStyle name="Currency 4 2 4 5 2 2 3 2" xfId="53373" xr:uid="{AF90B222-8817-4D96-84C6-ADD072E16FF8}"/>
    <cellStyle name="Currency 4 2 4 5 2 2 4" xfId="37963" xr:uid="{950CD221-F2C4-48B7-B315-38F6C6A51733}"/>
    <cellStyle name="Currency 4 2 4 5 2 3" xfId="11144" xr:uid="{7680EF58-220C-40F4-8AF3-3554A5CA70B3}"/>
    <cellStyle name="Currency 4 2 4 5 2 3 2" xfId="26555" xr:uid="{EEE05DDA-A7AB-4B38-926B-6DEE3DD7BEF1}"/>
    <cellStyle name="Currency 4 2 4 5 2 3 2 2" xfId="57379" xr:uid="{32B145ED-4E57-4C1D-8BFA-AEBB14FE8741}"/>
    <cellStyle name="Currency 4 2 4 5 2 3 3" xfId="41969" xr:uid="{930390AC-FFDE-458B-9BB3-73E818FD0162}"/>
    <cellStyle name="Currency 4 2 4 5 2 4" xfId="18746" xr:uid="{C8184523-8B91-444A-B938-93051A708C87}"/>
    <cellStyle name="Currency 4 2 4 5 2 4 2" xfId="49570" xr:uid="{DDFB3571-CF45-4397-B204-9C526A397D41}"/>
    <cellStyle name="Currency 4 2 4 5 2 5" xfId="34160" xr:uid="{E623CE54-F524-436B-93CB-F7F62A2D6F1D}"/>
    <cellStyle name="Currency 4 2 4 5 3" xfId="5237" xr:uid="{5D70D548-BF66-4431-93F2-370722BF90F8}"/>
    <cellStyle name="Currency 4 2 4 5 3 2" xfId="13048" xr:uid="{641D5B7B-BC82-426F-9E46-FAFA66A0D151}"/>
    <cellStyle name="Currency 4 2 4 5 3 2 2" xfId="28459" xr:uid="{FF42C494-ADB3-48CF-9205-82A55D2A39F4}"/>
    <cellStyle name="Currency 4 2 4 5 3 2 2 2" xfId="59283" xr:uid="{2E9E9D80-147B-4C16-BC98-5DD7B88A4C24}"/>
    <cellStyle name="Currency 4 2 4 5 3 2 3" xfId="43873" xr:uid="{3C748E73-4F26-470A-8062-F0E90F8A772D}"/>
    <cellStyle name="Currency 4 2 4 5 3 3" xfId="20650" xr:uid="{4960F0C7-B412-4C2F-9D25-EDC8DB4E85EA}"/>
    <cellStyle name="Currency 4 2 4 5 3 3 2" xfId="51474" xr:uid="{AB28509D-6F23-4C37-A581-BE77500568AE}"/>
    <cellStyle name="Currency 4 2 4 5 3 4" xfId="36064" xr:uid="{B5D700C3-47EF-43EB-8CA6-42DDAFAD4B5E}"/>
    <cellStyle name="Currency 4 2 4 5 4" xfId="9245" xr:uid="{1D88DBB2-3D75-44AC-B5AF-6B3A6C2E8AB2}"/>
    <cellStyle name="Currency 4 2 4 5 4 2" xfId="24656" xr:uid="{665A032D-E20F-4D22-852B-F99723E9660D}"/>
    <cellStyle name="Currency 4 2 4 5 4 2 2" xfId="55480" xr:uid="{E6DB82B4-BFA1-460A-8F9B-1EAF438E4EF3}"/>
    <cellStyle name="Currency 4 2 4 5 4 3" xfId="40070" xr:uid="{443AC5E4-171F-4275-9B8B-BBEC54E2236A}"/>
    <cellStyle name="Currency 4 2 4 5 5" xfId="16847" xr:uid="{9A4EADD9-EF7D-4585-8D67-F83EE74A6881}"/>
    <cellStyle name="Currency 4 2 4 5 5 2" xfId="47671" xr:uid="{E9F767ED-3FA6-4C7D-BBAD-BB69765C9821}"/>
    <cellStyle name="Currency 4 2 4 5 6" xfId="32261" xr:uid="{5395D568-EB6A-4FE9-80B6-D543F7C11A1B}"/>
    <cellStyle name="Currency 4 2 4 6" xfId="2067" xr:uid="{913DFC33-99B5-42F3-9709-349897357819}"/>
    <cellStyle name="Currency 4 2 4 6 2" xfId="5870" xr:uid="{DB497CCF-6AC0-428E-9779-780F61D380D8}"/>
    <cellStyle name="Currency 4 2 4 6 2 2" xfId="13681" xr:uid="{F87EA658-1D7E-490E-8FDE-D4EA199E0054}"/>
    <cellStyle name="Currency 4 2 4 6 2 2 2" xfId="29092" xr:uid="{AE97754D-1038-4C54-922E-545852D94F3A}"/>
    <cellStyle name="Currency 4 2 4 6 2 2 2 2" xfId="59916" xr:uid="{3588B94D-7161-4333-9D27-5B8B43E86C25}"/>
    <cellStyle name="Currency 4 2 4 6 2 2 3" xfId="44506" xr:uid="{9E5D1DAF-7E71-43F8-A5FF-C1A57B15702D}"/>
    <cellStyle name="Currency 4 2 4 6 2 3" xfId="21283" xr:uid="{0F919709-39BA-48D8-B921-AD5381D30056}"/>
    <cellStyle name="Currency 4 2 4 6 2 3 2" xfId="52107" xr:uid="{54C834CA-0847-4D6F-8B8C-4AD361AE2CC8}"/>
    <cellStyle name="Currency 4 2 4 6 2 4" xfId="36697" xr:uid="{B9E1CD14-A432-4757-A091-F439FFAE6678}"/>
    <cellStyle name="Currency 4 2 4 6 3" xfId="9878" xr:uid="{2E0328FF-383E-4647-B71E-F3FB46A303AF}"/>
    <cellStyle name="Currency 4 2 4 6 3 2" xfId="25289" xr:uid="{B0FC45E4-1B7B-4168-9DA2-E137ABD41D71}"/>
    <cellStyle name="Currency 4 2 4 6 3 2 2" xfId="56113" xr:uid="{E1F0D194-5B36-4E2C-8485-75B793BBC68B}"/>
    <cellStyle name="Currency 4 2 4 6 3 3" xfId="40703" xr:uid="{DC1E6B29-BA87-47F7-9E0D-23C82873997A}"/>
    <cellStyle name="Currency 4 2 4 6 4" xfId="17480" xr:uid="{3365DA29-0996-43BB-93E5-05AB9491AFA4}"/>
    <cellStyle name="Currency 4 2 4 6 4 2" xfId="48304" xr:uid="{7605B4B1-1BD0-453F-AD27-9079F1D400F1}"/>
    <cellStyle name="Currency 4 2 4 6 5" xfId="32894" xr:uid="{FBA1D5CF-CEF8-40D7-894B-5A21EF45D126}"/>
    <cellStyle name="Currency 4 2 4 7" xfId="3971" xr:uid="{1911E021-5A5E-40D5-AA21-AC08E0014F78}"/>
    <cellStyle name="Currency 4 2 4 7 2" xfId="11782" xr:uid="{22698413-AC1D-4852-A19A-AFEB929D30CD}"/>
    <cellStyle name="Currency 4 2 4 7 2 2" xfId="27193" xr:uid="{D3653644-C130-4CA4-83A1-AA3DD957F528}"/>
    <cellStyle name="Currency 4 2 4 7 2 2 2" xfId="58017" xr:uid="{7B272CC1-5F39-4FBE-ABE6-45413C6B619B}"/>
    <cellStyle name="Currency 4 2 4 7 2 3" xfId="42607" xr:uid="{9498A678-D65C-4A4D-96B5-678B6FFAD7F9}"/>
    <cellStyle name="Currency 4 2 4 7 3" xfId="19384" xr:uid="{400D18E4-E1A8-4578-8C19-5700690C3874}"/>
    <cellStyle name="Currency 4 2 4 7 3 2" xfId="50208" xr:uid="{8D8BB643-D0D2-454E-9850-7B49342F5796}"/>
    <cellStyle name="Currency 4 2 4 7 4" xfId="34798" xr:uid="{42D878A2-F345-4EA8-BA7E-4BB583DFAB61}"/>
    <cellStyle name="Currency 4 2 4 8" xfId="7979" xr:uid="{5EA9E034-6A30-43FB-B84E-E5BEB2C6C2C4}"/>
    <cellStyle name="Currency 4 2 4 8 2" xfId="23390" xr:uid="{BA7E54B7-A657-4B2C-8EA8-8E8BE499463A}"/>
    <cellStyle name="Currency 4 2 4 8 2 2" xfId="54214" xr:uid="{7143BFC7-FC4B-4567-BAE3-BA2077D70CDD}"/>
    <cellStyle name="Currency 4 2 4 8 3" xfId="38804" xr:uid="{10A9D2B5-471B-4D57-A7EF-64F2FF49BD6F}"/>
    <cellStyle name="Currency 4 2 4 9" xfId="7770" xr:uid="{5090D82B-6A9F-4917-9D06-49092F151E6F}"/>
    <cellStyle name="Currency 4 2 4 9 2" xfId="23181" xr:uid="{7439CA56-1598-4B3A-BB88-C3D4F902C007}"/>
    <cellStyle name="Currency 4 2 4 9 2 2" xfId="54005" xr:uid="{67C9E7A7-E71E-4F4F-8EFA-E76C8BE035B8}"/>
    <cellStyle name="Currency 4 2 4 9 3" xfId="38595" xr:uid="{B77E2D65-8287-4DE5-9A35-5B9BD7421627}"/>
    <cellStyle name="Currency 4 2 5" xfId="545" xr:uid="{6329FE88-B4E4-485B-8777-733FB745CA81}"/>
    <cellStyle name="Currency 4 2 5 2" xfId="1178" xr:uid="{19F671A2-12F0-49D2-9000-10ACC189AC81}"/>
    <cellStyle name="Currency 4 2 5 2 2" xfId="3077" xr:uid="{59FE1A94-EC56-4C6A-8D4E-0284FDEA76EB}"/>
    <cellStyle name="Currency 4 2 5 2 2 2" xfId="6880" xr:uid="{A3F78C1E-E220-47E7-8F7A-7A0FEF45FC0B}"/>
    <cellStyle name="Currency 4 2 5 2 2 2 2" xfId="14691" xr:uid="{144FB2C6-859B-4B7A-9E0A-2566E4F3C00A}"/>
    <cellStyle name="Currency 4 2 5 2 2 2 2 2" xfId="30102" xr:uid="{2607FB58-87D0-4BF7-AC8C-7197233904D3}"/>
    <cellStyle name="Currency 4 2 5 2 2 2 2 2 2" xfId="60926" xr:uid="{A17F6063-11AF-449B-8505-67DC841990C7}"/>
    <cellStyle name="Currency 4 2 5 2 2 2 2 3" xfId="45516" xr:uid="{BA8789C3-D313-4D87-A267-46BDE2E43C31}"/>
    <cellStyle name="Currency 4 2 5 2 2 2 3" xfId="22293" xr:uid="{4029DB84-D16F-4C92-9520-D320EF73B67E}"/>
    <cellStyle name="Currency 4 2 5 2 2 2 3 2" xfId="53117" xr:uid="{A4096D52-FFDF-4D3A-81E2-52025EB5F4B8}"/>
    <cellStyle name="Currency 4 2 5 2 2 2 4" xfId="37707" xr:uid="{A7BDAD82-0F00-4891-BC58-D98122F9811C}"/>
    <cellStyle name="Currency 4 2 5 2 2 3" xfId="10888" xr:uid="{04AE2209-13F1-4A92-B51B-9C93C42E41E0}"/>
    <cellStyle name="Currency 4 2 5 2 2 3 2" xfId="26299" xr:uid="{E9F1FCF2-DE34-4AF2-B405-22BAC2395F8F}"/>
    <cellStyle name="Currency 4 2 5 2 2 3 2 2" xfId="57123" xr:uid="{0D989D55-2987-42DC-90BB-995B60E2CFD1}"/>
    <cellStyle name="Currency 4 2 5 2 2 3 3" xfId="41713" xr:uid="{664FE9CF-5C2F-4511-86C2-A1C4E2B0FCEB}"/>
    <cellStyle name="Currency 4 2 5 2 2 4" xfId="18490" xr:uid="{7991B416-7D27-4ACB-9723-C64DC2485D3C}"/>
    <cellStyle name="Currency 4 2 5 2 2 4 2" xfId="49314" xr:uid="{035AE068-268F-44FF-985A-9AD91AA55EF1}"/>
    <cellStyle name="Currency 4 2 5 2 2 5" xfId="33904" xr:uid="{896B2853-A420-4F46-A788-ECD34EA615E3}"/>
    <cellStyle name="Currency 4 2 5 2 3" xfId="4981" xr:uid="{21055C8E-D4D7-40F9-8AE6-CB3B41AA3056}"/>
    <cellStyle name="Currency 4 2 5 2 3 2" xfId="12792" xr:uid="{130FAFB4-A9FE-432F-A1F2-345A0796BD92}"/>
    <cellStyle name="Currency 4 2 5 2 3 2 2" xfId="28203" xr:uid="{F0348166-030E-49CB-8B9B-1EA817C7647A}"/>
    <cellStyle name="Currency 4 2 5 2 3 2 2 2" xfId="59027" xr:uid="{4D1CCEA1-70E5-43CC-A4E9-2D5B911B0DE1}"/>
    <cellStyle name="Currency 4 2 5 2 3 2 3" xfId="43617" xr:uid="{DDE26930-F7B4-4F52-A4F8-98B20967D76A}"/>
    <cellStyle name="Currency 4 2 5 2 3 3" xfId="20394" xr:uid="{7FAEC2A1-9E9C-471F-864A-98CC506BB785}"/>
    <cellStyle name="Currency 4 2 5 2 3 3 2" xfId="51218" xr:uid="{0840181B-F259-4E99-9C2B-1EF21CEB9804}"/>
    <cellStyle name="Currency 4 2 5 2 3 4" xfId="35808" xr:uid="{1A6B537D-F342-4C48-8596-684EB7815A12}"/>
    <cellStyle name="Currency 4 2 5 2 4" xfId="8989" xr:uid="{F006F840-A825-43A7-B58A-68D9F5F5DB0A}"/>
    <cellStyle name="Currency 4 2 5 2 4 2" xfId="24400" xr:uid="{D0CCB58A-DBE6-4782-9B05-0F6980C82DDB}"/>
    <cellStyle name="Currency 4 2 5 2 4 2 2" xfId="55224" xr:uid="{2EBF6459-E7D3-409A-9D52-3141F0D8141D}"/>
    <cellStyle name="Currency 4 2 5 2 4 3" xfId="39814" xr:uid="{9CDAB00D-86A9-4D7F-A65D-AD807B06431A}"/>
    <cellStyle name="Currency 4 2 5 2 5" xfId="16591" xr:uid="{592A9EEB-3029-4BEA-826A-9A48A21B6A1D}"/>
    <cellStyle name="Currency 4 2 5 2 5 2" xfId="47415" xr:uid="{BCD20E7D-3EBD-427B-83AC-3E269A85AA45}"/>
    <cellStyle name="Currency 4 2 5 2 6" xfId="32005" xr:uid="{FA91B56C-6538-41A2-878A-315E97DD3B13}"/>
    <cellStyle name="Currency 4 2 5 3" xfId="1811" xr:uid="{E2353837-A544-40FA-A553-7574F372A5BE}"/>
    <cellStyle name="Currency 4 2 5 3 2" xfId="3710" xr:uid="{5E0DCB24-8ED2-411C-851C-FBE49335697E}"/>
    <cellStyle name="Currency 4 2 5 3 2 2" xfId="7513" xr:uid="{57F1510F-01D1-45EE-AD26-D68E105A1508}"/>
    <cellStyle name="Currency 4 2 5 3 2 2 2" xfId="15324" xr:uid="{9B73883E-7E2F-4042-B70E-C7702DA8173E}"/>
    <cellStyle name="Currency 4 2 5 3 2 2 2 2" xfId="30735" xr:uid="{59FA4586-B3B3-4A96-85DF-4579AA225EE8}"/>
    <cellStyle name="Currency 4 2 5 3 2 2 2 2 2" xfId="61559" xr:uid="{EED64663-A946-4206-88CF-7F18B2BC9DBA}"/>
    <cellStyle name="Currency 4 2 5 3 2 2 2 3" xfId="46149" xr:uid="{F14DD915-38A1-49C4-8E37-C9BDC01E078F}"/>
    <cellStyle name="Currency 4 2 5 3 2 2 3" xfId="22926" xr:uid="{B9880239-B8A5-4381-834B-02EB59B029E7}"/>
    <cellStyle name="Currency 4 2 5 3 2 2 3 2" xfId="53750" xr:uid="{A231ED6D-CC0C-41E5-9B5C-F6F328208BA0}"/>
    <cellStyle name="Currency 4 2 5 3 2 2 4" xfId="38340" xr:uid="{C7D432F2-72E8-4156-AC3E-855773A8E98D}"/>
    <cellStyle name="Currency 4 2 5 3 2 3" xfId="11521" xr:uid="{F9E3B40E-72F1-4889-A7F7-605924E95E91}"/>
    <cellStyle name="Currency 4 2 5 3 2 3 2" xfId="26932" xr:uid="{943A0831-3772-483D-956D-CA9102CBB1C8}"/>
    <cellStyle name="Currency 4 2 5 3 2 3 2 2" xfId="57756" xr:uid="{79A547E3-C49B-415D-B858-4B4A0481158A}"/>
    <cellStyle name="Currency 4 2 5 3 2 3 3" xfId="42346" xr:uid="{D398C0F6-5839-4E62-A1C6-E8AED501726C}"/>
    <cellStyle name="Currency 4 2 5 3 2 4" xfId="19123" xr:uid="{8EE6853D-B904-4F6B-929C-18916450912F}"/>
    <cellStyle name="Currency 4 2 5 3 2 4 2" xfId="49947" xr:uid="{BF20764A-A02F-4F37-8E32-EFCDB7E33698}"/>
    <cellStyle name="Currency 4 2 5 3 2 5" xfId="34537" xr:uid="{3A8CCCF3-0704-4464-844C-299BC8A820E9}"/>
    <cellStyle name="Currency 4 2 5 3 3" xfId="5614" xr:uid="{0CA0756C-65F6-44B6-B438-3C10878B182F}"/>
    <cellStyle name="Currency 4 2 5 3 3 2" xfId="13425" xr:uid="{833BC926-A777-495A-B3D4-377A77D656F2}"/>
    <cellStyle name="Currency 4 2 5 3 3 2 2" xfId="28836" xr:uid="{C684E34C-381B-4746-A483-74AF057049AB}"/>
    <cellStyle name="Currency 4 2 5 3 3 2 2 2" xfId="59660" xr:uid="{ECF3E18A-16F2-4B83-82BD-49DC334A23FD}"/>
    <cellStyle name="Currency 4 2 5 3 3 2 3" xfId="44250" xr:uid="{9D729716-AAB7-49AA-AC59-4E573845944A}"/>
    <cellStyle name="Currency 4 2 5 3 3 3" xfId="21027" xr:uid="{D034F14C-56E1-4AB8-B546-7BF40C172212}"/>
    <cellStyle name="Currency 4 2 5 3 3 3 2" xfId="51851" xr:uid="{4649EC32-2FC3-4526-846C-351B5D5B07C9}"/>
    <cellStyle name="Currency 4 2 5 3 3 4" xfId="36441" xr:uid="{FA780687-B480-4F74-B560-FD5A333E4BB8}"/>
    <cellStyle name="Currency 4 2 5 3 4" xfId="9622" xr:uid="{715A43E0-C4D9-4221-AE34-4F342DEF2276}"/>
    <cellStyle name="Currency 4 2 5 3 4 2" xfId="25033" xr:uid="{553334F5-EB41-4EE4-9B66-4D6D06C9C379}"/>
    <cellStyle name="Currency 4 2 5 3 4 2 2" xfId="55857" xr:uid="{5FBCC78D-F733-484A-A510-783A017B027E}"/>
    <cellStyle name="Currency 4 2 5 3 4 3" xfId="40447" xr:uid="{D3F41220-803C-494C-BFEC-D6E32EF63F9B}"/>
    <cellStyle name="Currency 4 2 5 3 5" xfId="17224" xr:uid="{25750D67-5F67-413A-8254-9BC3F29CE74F}"/>
    <cellStyle name="Currency 4 2 5 3 5 2" xfId="48048" xr:uid="{8CC6A058-CDD3-4E15-88C1-DB8004B34980}"/>
    <cellStyle name="Currency 4 2 5 3 6" xfId="32638" xr:uid="{02F0B54E-43C4-4784-86A0-0F10B0DA675E}"/>
    <cellStyle name="Currency 4 2 5 4" xfId="2444" xr:uid="{7EECE862-B3BD-43FC-8E4D-352E7087CF6A}"/>
    <cellStyle name="Currency 4 2 5 4 2" xfId="6247" xr:uid="{588269FB-EF9C-44D6-9174-9BC9B5F7551F}"/>
    <cellStyle name="Currency 4 2 5 4 2 2" xfId="14058" xr:uid="{C45F1FCB-513E-4472-B96B-869240A2109B}"/>
    <cellStyle name="Currency 4 2 5 4 2 2 2" xfId="29469" xr:uid="{2E373A41-DA88-435F-871D-FFD9A0AF01EB}"/>
    <cellStyle name="Currency 4 2 5 4 2 2 2 2" xfId="60293" xr:uid="{78391F9B-FCD3-4D08-98D1-DDCFC3B0858B}"/>
    <cellStyle name="Currency 4 2 5 4 2 2 3" xfId="44883" xr:uid="{08121ADF-0131-4833-B940-868AC4DB47A7}"/>
    <cellStyle name="Currency 4 2 5 4 2 3" xfId="21660" xr:uid="{F29377B4-4C52-4306-9089-F37864054915}"/>
    <cellStyle name="Currency 4 2 5 4 2 3 2" xfId="52484" xr:uid="{B3AC58B4-8078-4547-A793-D97BC37DC9D1}"/>
    <cellStyle name="Currency 4 2 5 4 2 4" xfId="37074" xr:uid="{AF770374-5AFB-4E5A-A6F8-2449895E7311}"/>
    <cellStyle name="Currency 4 2 5 4 3" xfId="10255" xr:uid="{25DC54B0-2537-46A5-8F0D-D75C4C41846B}"/>
    <cellStyle name="Currency 4 2 5 4 3 2" xfId="25666" xr:uid="{13E46970-5A59-4F54-B647-A80442F0256B}"/>
    <cellStyle name="Currency 4 2 5 4 3 2 2" xfId="56490" xr:uid="{07F74B40-5763-4093-B664-19019948E1E8}"/>
    <cellStyle name="Currency 4 2 5 4 3 3" xfId="41080" xr:uid="{2326EA61-0905-4A65-AAEF-5DBFFB20F811}"/>
    <cellStyle name="Currency 4 2 5 4 4" xfId="17857" xr:uid="{9CAC7DEF-56A2-4185-A705-304FECF91AEA}"/>
    <cellStyle name="Currency 4 2 5 4 4 2" xfId="48681" xr:uid="{2488E186-F447-4D01-8685-D65E3BE966BD}"/>
    <cellStyle name="Currency 4 2 5 4 5" xfId="33271" xr:uid="{BC6FFE85-2E3B-441A-9DDE-E0E0C87EE9A7}"/>
    <cellStyle name="Currency 4 2 5 5" xfId="4348" xr:uid="{89483DD0-1D28-47B4-B3F8-D89E9D1372E7}"/>
    <cellStyle name="Currency 4 2 5 5 2" xfId="12159" xr:uid="{E68740D7-95EC-4AB5-BD41-93ACCAFA7F62}"/>
    <cellStyle name="Currency 4 2 5 5 2 2" xfId="27570" xr:uid="{F4375AD5-FE47-4BDD-BC91-71D6AA9B0A8C}"/>
    <cellStyle name="Currency 4 2 5 5 2 2 2" xfId="58394" xr:uid="{81D502BF-F18B-4ACF-A9CC-A9DF7A140668}"/>
    <cellStyle name="Currency 4 2 5 5 2 3" xfId="42984" xr:uid="{DBDCA597-C7DE-4E9A-8AA2-65A1A146863B}"/>
    <cellStyle name="Currency 4 2 5 5 3" xfId="19761" xr:uid="{D92354CC-5AF9-49F5-A8DB-3C1241627DDF}"/>
    <cellStyle name="Currency 4 2 5 5 3 2" xfId="50585" xr:uid="{70AE0A09-6CBA-45B4-8360-0AFBA6412521}"/>
    <cellStyle name="Currency 4 2 5 5 4" xfId="35175" xr:uid="{E7090E9E-BB8E-47DC-B533-57ED5EEDB25B}"/>
    <cellStyle name="Currency 4 2 5 6" xfId="8356" xr:uid="{AF894294-BCAE-4B85-B61D-DDA8FF57F3D2}"/>
    <cellStyle name="Currency 4 2 5 6 2" xfId="23767" xr:uid="{73F713E7-D120-4015-B66C-AF5FBA5B3DBE}"/>
    <cellStyle name="Currency 4 2 5 6 2 2" xfId="54591" xr:uid="{FE5CF50E-97F9-4824-BF47-1EC5544BC296}"/>
    <cellStyle name="Currency 4 2 5 6 3" xfId="39181" xr:uid="{79C48879-E123-4127-90FF-508603D8EBE5}"/>
    <cellStyle name="Currency 4 2 5 7" xfId="15958" xr:uid="{EFA43E8F-53AD-455D-8AB4-F90BB70F7480}"/>
    <cellStyle name="Currency 4 2 5 7 2" xfId="46782" xr:uid="{75C577EC-9A05-48C9-A1D9-5282932A5C3A}"/>
    <cellStyle name="Currency 4 2 5 8" xfId="31372" xr:uid="{59F30738-CAF1-49FE-B253-BFABEC309BF4}"/>
    <cellStyle name="Currency 4 2 6" xfId="336" xr:uid="{71D6DB0C-6D16-402E-B64B-E6166B302C8F}"/>
    <cellStyle name="Currency 4 2 6 2" xfId="969" xr:uid="{42B20B9F-ABD9-4348-8EEC-3AB88FB0AA56}"/>
    <cellStyle name="Currency 4 2 6 2 2" xfId="2868" xr:uid="{9C34C145-8FF5-414C-9421-9D741607BC4D}"/>
    <cellStyle name="Currency 4 2 6 2 2 2" xfId="6671" xr:uid="{71070D17-3872-4AC9-A7E3-3432C809FA00}"/>
    <cellStyle name="Currency 4 2 6 2 2 2 2" xfId="14482" xr:uid="{C8B7905B-C66B-418E-8C12-E19FD84E64D8}"/>
    <cellStyle name="Currency 4 2 6 2 2 2 2 2" xfId="29893" xr:uid="{5906E698-B23D-41E7-B2CD-B1987A4EF717}"/>
    <cellStyle name="Currency 4 2 6 2 2 2 2 2 2" xfId="60717" xr:uid="{C61FC978-842E-4213-9678-170172ED68CB}"/>
    <cellStyle name="Currency 4 2 6 2 2 2 2 3" xfId="45307" xr:uid="{D33BA36E-EF97-41A9-88A8-1E7D2F800E24}"/>
    <cellStyle name="Currency 4 2 6 2 2 2 3" xfId="22084" xr:uid="{9702C996-A54F-4E84-B0B7-5644EDF41E58}"/>
    <cellStyle name="Currency 4 2 6 2 2 2 3 2" xfId="52908" xr:uid="{97DA5E5D-6BC6-4FB1-A284-432A4BCA5F1D}"/>
    <cellStyle name="Currency 4 2 6 2 2 2 4" xfId="37498" xr:uid="{02D72F4A-B197-4325-B1CD-AB45083A631F}"/>
    <cellStyle name="Currency 4 2 6 2 2 3" xfId="10679" xr:uid="{AF950E04-EC2D-4CDB-83FB-3CD5F0A7E035}"/>
    <cellStyle name="Currency 4 2 6 2 2 3 2" xfId="26090" xr:uid="{C6BC4FF6-8C6C-4143-B353-080882F9D955}"/>
    <cellStyle name="Currency 4 2 6 2 2 3 2 2" xfId="56914" xr:uid="{197BC36B-8847-4FFF-8019-EB8A2780FCC5}"/>
    <cellStyle name="Currency 4 2 6 2 2 3 3" xfId="41504" xr:uid="{545D2522-EAC6-4E63-83B4-0B926C41C149}"/>
    <cellStyle name="Currency 4 2 6 2 2 4" xfId="18281" xr:uid="{D1E0850F-E9E4-4F72-B66B-FE67E994B84E}"/>
    <cellStyle name="Currency 4 2 6 2 2 4 2" xfId="49105" xr:uid="{8C11CB2C-7258-48A2-8145-A228ABA1A2B0}"/>
    <cellStyle name="Currency 4 2 6 2 2 5" xfId="33695" xr:uid="{7C84BF5A-8002-42D3-AAEA-8837DD0A187F}"/>
    <cellStyle name="Currency 4 2 6 2 3" xfId="4772" xr:uid="{9BDD5E7F-14FF-4357-8F8B-D4B150708D6E}"/>
    <cellStyle name="Currency 4 2 6 2 3 2" xfId="12583" xr:uid="{919C6F92-68FF-4407-A9A0-11544B24C0AE}"/>
    <cellStyle name="Currency 4 2 6 2 3 2 2" xfId="27994" xr:uid="{DB4F9F1C-BF52-4888-84E5-C198BAF5C2E9}"/>
    <cellStyle name="Currency 4 2 6 2 3 2 2 2" xfId="58818" xr:uid="{9CCF2AC7-6AF0-4538-A3B4-6E87EE2998A1}"/>
    <cellStyle name="Currency 4 2 6 2 3 2 3" xfId="43408" xr:uid="{2073EA82-9B71-4B0F-8FB5-B599F7F2705F}"/>
    <cellStyle name="Currency 4 2 6 2 3 3" xfId="20185" xr:uid="{11C7D30B-B00A-4D5E-B592-E1BEE0A2368E}"/>
    <cellStyle name="Currency 4 2 6 2 3 3 2" xfId="51009" xr:uid="{E10D2036-A14D-4829-AB72-9B457A6530B1}"/>
    <cellStyle name="Currency 4 2 6 2 3 4" xfId="35599" xr:uid="{46A113D9-3A5C-419F-A8AF-6A5BB014C6D0}"/>
    <cellStyle name="Currency 4 2 6 2 4" xfId="8780" xr:uid="{CBEABCC6-88EC-4171-92A7-F6563A2945CE}"/>
    <cellStyle name="Currency 4 2 6 2 4 2" xfId="24191" xr:uid="{126FF35C-325D-4C72-A530-E103C26C1A62}"/>
    <cellStyle name="Currency 4 2 6 2 4 2 2" xfId="55015" xr:uid="{4F2BF350-75E7-4E6C-B6D9-36CD1281106B}"/>
    <cellStyle name="Currency 4 2 6 2 4 3" xfId="39605" xr:uid="{68F7CB6A-5DE0-405B-8CE1-079C43B24C9F}"/>
    <cellStyle name="Currency 4 2 6 2 5" xfId="16382" xr:uid="{FA6C3F87-892E-417D-8FB9-C0A03BB52798}"/>
    <cellStyle name="Currency 4 2 6 2 5 2" xfId="47206" xr:uid="{2B551CDE-3296-4A26-9B82-50ADB9590D65}"/>
    <cellStyle name="Currency 4 2 6 2 6" xfId="31796" xr:uid="{BE791B3F-76EA-4CFB-B711-990F7F69992E}"/>
    <cellStyle name="Currency 4 2 6 3" xfId="1602" xr:uid="{FDB1E84F-E5D2-4757-9ACB-433716AF9AA0}"/>
    <cellStyle name="Currency 4 2 6 3 2" xfId="3501" xr:uid="{F999EF11-CC50-4AF4-BE57-6E6C80D49A9A}"/>
    <cellStyle name="Currency 4 2 6 3 2 2" xfId="7304" xr:uid="{C49B4F20-2218-4645-83B3-15C8E2E3408C}"/>
    <cellStyle name="Currency 4 2 6 3 2 2 2" xfId="15115" xr:uid="{25DDFFFE-7320-458B-95BD-83C1B5877BAA}"/>
    <cellStyle name="Currency 4 2 6 3 2 2 2 2" xfId="30526" xr:uid="{B0A92B8E-053E-430F-957A-5E73E450CB09}"/>
    <cellStyle name="Currency 4 2 6 3 2 2 2 2 2" xfId="61350" xr:uid="{900C3C5A-E6B5-4C4B-8A50-2A9CD1A3C91D}"/>
    <cellStyle name="Currency 4 2 6 3 2 2 2 3" xfId="45940" xr:uid="{5C6041E2-A38D-4F47-9843-DD6BB18C3F40}"/>
    <cellStyle name="Currency 4 2 6 3 2 2 3" xfId="22717" xr:uid="{C5E2FF23-3801-4FE0-951F-E90AE1A9AE59}"/>
    <cellStyle name="Currency 4 2 6 3 2 2 3 2" xfId="53541" xr:uid="{96C77A4D-AC66-47CF-A7F6-52DC0CC25E20}"/>
    <cellStyle name="Currency 4 2 6 3 2 2 4" xfId="38131" xr:uid="{0857D0AB-1A61-4A85-9CE0-EE8987370B82}"/>
    <cellStyle name="Currency 4 2 6 3 2 3" xfId="11312" xr:uid="{97A31758-A870-49DA-9DA3-83F8C096D29E}"/>
    <cellStyle name="Currency 4 2 6 3 2 3 2" xfId="26723" xr:uid="{01B4E23D-C137-4686-9662-B2DDDB24ACBF}"/>
    <cellStyle name="Currency 4 2 6 3 2 3 2 2" xfId="57547" xr:uid="{CCF27857-8062-453C-813B-A03391EC732A}"/>
    <cellStyle name="Currency 4 2 6 3 2 3 3" xfId="42137" xr:uid="{81718A49-90B3-4BDB-8389-EB094805C500}"/>
    <cellStyle name="Currency 4 2 6 3 2 4" xfId="18914" xr:uid="{61F2BAAC-9C52-4377-9777-F8D7657E4B1A}"/>
    <cellStyle name="Currency 4 2 6 3 2 4 2" xfId="49738" xr:uid="{FB0043E7-17BC-454C-80FE-AF7CF73E0909}"/>
    <cellStyle name="Currency 4 2 6 3 2 5" xfId="34328" xr:uid="{BC3D8FAA-DD52-4597-ADD4-EB75718BDF7F}"/>
    <cellStyle name="Currency 4 2 6 3 3" xfId="5405" xr:uid="{30F27B34-4648-4F31-92A1-A913AD7573A9}"/>
    <cellStyle name="Currency 4 2 6 3 3 2" xfId="13216" xr:uid="{1FEDBF0F-0B1B-4102-AEE8-E5DADA143EAB}"/>
    <cellStyle name="Currency 4 2 6 3 3 2 2" xfId="28627" xr:uid="{EBD42819-7446-4319-A577-CD5C25A99AE5}"/>
    <cellStyle name="Currency 4 2 6 3 3 2 2 2" xfId="59451" xr:uid="{63144C64-BCC9-4AA5-B75A-3A7C974482DE}"/>
    <cellStyle name="Currency 4 2 6 3 3 2 3" xfId="44041" xr:uid="{2E9C358B-30DE-4C5D-BD60-B579D884E45C}"/>
    <cellStyle name="Currency 4 2 6 3 3 3" xfId="20818" xr:uid="{DFA03084-780D-49E4-B96E-C383BDD17E84}"/>
    <cellStyle name="Currency 4 2 6 3 3 3 2" xfId="51642" xr:uid="{934BE754-C1DE-4DA1-A229-5D7676670B8A}"/>
    <cellStyle name="Currency 4 2 6 3 3 4" xfId="36232" xr:uid="{3246FD20-F89D-469F-AA1C-823A1393960F}"/>
    <cellStyle name="Currency 4 2 6 3 4" xfId="9413" xr:uid="{22C41649-E88C-44AC-A46C-0405168FF29A}"/>
    <cellStyle name="Currency 4 2 6 3 4 2" xfId="24824" xr:uid="{1330B8B4-0619-4DE4-BB61-7490E1C4B3A0}"/>
    <cellStyle name="Currency 4 2 6 3 4 2 2" xfId="55648" xr:uid="{D7B8D298-D5BE-45BB-AA6A-31AC541669E5}"/>
    <cellStyle name="Currency 4 2 6 3 4 3" xfId="40238" xr:uid="{45A9FF0A-248B-4E7A-BEDE-E3B19BA318FA}"/>
    <cellStyle name="Currency 4 2 6 3 5" xfId="17015" xr:uid="{CD54C2CF-106C-46F2-B7A8-F75BD03BF401}"/>
    <cellStyle name="Currency 4 2 6 3 5 2" xfId="47839" xr:uid="{713D6AB0-86D5-4C73-BBB4-CA983945CB29}"/>
    <cellStyle name="Currency 4 2 6 3 6" xfId="32429" xr:uid="{D7F30FDB-27A6-4E86-93DA-A1A7397D191B}"/>
    <cellStyle name="Currency 4 2 6 4" xfId="2235" xr:uid="{BFFF5A48-C666-4E56-8DC1-FD4DA0F1566F}"/>
    <cellStyle name="Currency 4 2 6 4 2" xfId="6038" xr:uid="{4C2E1E5E-8F59-474E-B735-06E401BA5F25}"/>
    <cellStyle name="Currency 4 2 6 4 2 2" xfId="13849" xr:uid="{F38E2E2C-EADA-425C-9953-7C906972D30D}"/>
    <cellStyle name="Currency 4 2 6 4 2 2 2" xfId="29260" xr:uid="{75A62BC3-FCDE-4C43-ACC5-BD41F49C76F9}"/>
    <cellStyle name="Currency 4 2 6 4 2 2 2 2" xfId="60084" xr:uid="{1C4EA090-79B8-4791-B833-72DE77417389}"/>
    <cellStyle name="Currency 4 2 6 4 2 2 3" xfId="44674" xr:uid="{8C1D3BF1-3E9C-43EE-86DB-A23995BDEA26}"/>
    <cellStyle name="Currency 4 2 6 4 2 3" xfId="21451" xr:uid="{1459DE5C-DC19-4ABC-AC81-ECA36B7E9C8D}"/>
    <cellStyle name="Currency 4 2 6 4 2 3 2" xfId="52275" xr:uid="{FA5932FD-357C-41D7-9B29-C4397854FB53}"/>
    <cellStyle name="Currency 4 2 6 4 2 4" xfId="36865" xr:uid="{DEC01C59-0CD7-430B-B5CC-410DE7753E86}"/>
    <cellStyle name="Currency 4 2 6 4 3" xfId="10046" xr:uid="{28FDC3D3-17D3-40FE-8B77-886E1AA7266D}"/>
    <cellStyle name="Currency 4 2 6 4 3 2" xfId="25457" xr:uid="{0490942E-9A2F-498C-9AF0-C7EACBBA8C20}"/>
    <cellStyle name="Currency 4 2 6 4 3 2 2" xfId="56281" xr:uid="{58A2409C-975F-45B3-934A-634461465C8A}"/>
    <cellStyle name="Currency 4 2 6 4 3 3" xfId="40871" xr:uid="{C6FCC5FA-4E2A-42EF-AB81-331B232D15EB}"/>
    <cellStyle name="Currency 4 2 6 4 4" xfId="17648" xr:uid="{17E0F701-173E-4E02-AFC6-E1553850CB9C}"/>
    <cellStyle name="Currency 4 2 6 4 4 2" xfId="48472" xr:uid="{1B5CF5D5-5977-4307-A592-92BC1A0D748A}"/>
    <cellStyle name="Currency 4 2 6 4 5" xfId="33062" xr:uid="{E37780CD-789E-4CEB-9D99-8A165C9ECBF7}"/>
    <cellStyle name="Currency 4 2 6 5" xfId="4139" xr:uid="{F4930F3D-0B6D-4244-B604-24489EB78153}"/>
    <cellStyle name="Currency 4 2 6 5 2" xfId="11950" xr:uid="{F3EB484C-722C-45B8-BEF7-4435075C20B3}"/>
    <cellStyle name="Currency 4 2 6 5 2 2" xfId="27361" xr:uid="{8B185DB8-C48B-4279-B3B4-EF773285F42E}"/>
    <cellStyle name="Currency 4 2 6 5 2 2 2" xfId="58185" xr:uid="{4248AF22-7A96-433D-8494-72BB89C3AEA7}"/>
    <cellStyle name="Currency 4 2 6 5 2 3" xfId="42775" xr:uid="{E5C450B8-0BF7-40D7-92EF-D1D75B39D2E8}"/>
    <cellStyle name="Currency 4 2 6 5 3" xfId="19552" xr:uid="{6CCAB0C1-0704-47EA-A39B-D74D43D98CAD}"/>
    <cellStyle name="Currency 4 2 6 5 3 2" xfId="50376" xr:uid="{6054A06F-D63A-4C1C-B0EB-C45ED3FC9D38}"/>
    <cellStyle name="Currency 4 2 6 5 4" xfId="34966" xr:uid="{DDC0EFB3-E1F5-4020-B5A5-6C94E0D4E82A}"/>
    <cellStyle name="Currency 4 2 6 6" xfId="8147" xr:uid="{4E8F289A-AD95-4AC4-B86A-A6F4CBFA2703}"/>
    <cellStyle name="Currency 4 2 6 6 2" xfId="23558" xr:uid="{EC04F540-E144-4158-A287-A71878CB4B97}"/>
    <cellStyle name="Currency 4 2 6 6 2 2" xfId="54382" xr:uid="{18B7377C-B54B-4FD1-90E4-33A9B58001D5}"/>
    <cellStyle name="Currency 4 2 6 6 3" xfId="38972" xr:uid="{6F88E2DB-D8F5-47CD-B340-D23BFA98A0C8}"/>
    <cellStyle name="Currency 4 2 6 7" xfId="15749" xr:uid="{1AE11A7C-056C-4DAB-858B-1E05E90CF939}"/>
    <cellStyle name="Currency 4 2 6 7 2" xfId="46573" xr:uid="{9F193B16-B014-4D71-AA33-9D2099B67F3A}"/>
    <cellStyle name="Currency 4 2 6 8" xfId="31163" xr:uid="{1A8E52F6-03B3-4543-B73C-7F21228B9B00}"/>
    <cellStyle name="Currency 4 2 7" xfId="756" xr:uid="{033736F9-A5A5-4123-9B01-32AE680182C6}"/>
    <cellStyle name="Currency 4 2 7 2" xfId="2655" xr:uid="{D8614F25-3C0E-4117-B30C-FD2D3ED03995}"/>
    <cellStyle name="Currency 4 2 7 2 2" xfId="6458" xr:uid="{E8CD6A57-FBD3-4401-B7B7-93C26BAA0498}"/>
    <cellStyle name="Currency 4 2 7 2 2 2" xfId="14269" xr:uid="{329EE661-1E6E-4B8D-AB65-A2BA6CB929E0}"/>
    <cellStyle name="Currency 4 2 7 2 2 2 2" xfId="29680" xr:uid="{E12DD1BE-D2AB-491C-9293-241A2DD9ED36}"/>
    <cellStyle name="Currency 4 2 7 2 2 2 2 2" xfId="60504" xr:uid="{2C217661-5FCE-4DB9-AE81-739F41CC669A}"/>
    <cellStyle name="Currency 4 2 7 2 2 2 3" xfId="45094" xr:uid="{80DC3080-F30C-43CA-A0A9-50F71806CF3F}"/>
    <cellStyle name="Currency 4 2 7 2 2 3" xfId="21871" xr:uid="{46C701B6-9D72-48D7-816C-AA75A5BAF4FC}"/>
    <cellStyle name="Currency 4 2 7 2 2 3 2" xfId="52695" xr:uid="{F763DDCF-9B5E-4C6A-97D9-4D914E94B54D}"/>
    <cellStyle name="Currency 4 2 7 2 2 4" xfId="37285" xr:uid="{316A0BEE-DD3C-4DA2-8383-9737E29C2538}"/>
    <cellStyle name="Currency 4 2 7 2 3" xfId="10466" xr:uid="{039090B5-7D78-4F93-A994-B573A1DCC16E}"/>
    <cellStyle name="Currency 4 2 7 2 3 2" xfId="25877" xr:uid="{D1415C80-8D98-4ADB-907A-61360D25D289}"/>
    <cellStyle name="Currency 4 2 7 2 3 2 2" xfId="56701" xr:uid="{28F6F072-D015-4FC0-85B7-F6CCC2428C76}"/>
    <cellStyle name="Currency 4 2 7 2 3 3" xfId="41291" xr:uid="{B6190A5A-6623-4017-9B10-3D2BAD6F968F}"/>
    <cellStyle name="Currency 4 2 7 2 4" xfId="18068" xr:uid="{232CBDFE-1163-449A-948A-DA1FA9854300}"/>
    <cellStyle name="Currency 4 2 7 2 4 2" xfId="48892" xr:uid="{8A722556-5B68-415E-9FE4-A5B602DDC9C1}"/>
    <cellStyle name="Currency 4 2 7 2 5" xfId="33482" xr:uid="{47EAF10A-E70C-4B62-8AE9-AB3FF236DC9C}"/>
    <cellStyle name="Currency 4 2 7 3" xfId="4559" xr:uid="{5D5C4499-ADBD-420B-A27B-ADFE2CD7E1F6}"/>
    <cellStyle name="Currency 4 2 7 3 2" xfId="12370" xr:uid="{2762CD3B-F33D-4A5F-8177-2068E45125F7}"/>
    <cellStyle name="Currency 4 2 7 3 2 2" xfId="27781" xr:uid="{06DB9A6E-3FAC-41F1-B070-72AE309E772A}"/>
    <cellStyle name="Currency 4 2 7 3 2 2 2" xfId="58605" xr:uid="{45D77E9B-5485-4D53-B42E-D039D8E312A8}"/>
    <cellStyle name="Currency 4 2 7 3 2 3" xfId="43195" xr:uid="{E6D4EEB9-D9E4-4F8C-A0F4-2EADF95C1AEB}"/>
    <cellStyle name="Currency 4 2 7 3 3" xfId="19972" xr:uid="{B57AB265-987C-4F36-9186-65A61E691D12}"/>
    <cellStyle name="Currency 4 2 7 3 3 2" xfId="50796" xr:uid="{4F929C92-6ED0-4D53-AD0D-B386015C0C6A}"/>
    <cellStyle name="Currency 4 2 7 3 4" xfId="35386" xr:uid="{3D33B108-B947-4CEC-8CDC-A8E9239EFD0E}"/>
    <cellStyle name="Currency 4 2 7 4" xfId="8567" xr:uid="{BDB863E0-86A9-4A83-8558-3F83542F71C1}"/>
    <cellStyle name="Currency 4 2 7 4 2" xfId="23978" xr:uid="{966AB68F-3BB7-4FC0-8731-3A4C1006A5C5}"/>
    <cellStyle name="Currency 4 2 7 4 2 2" xfId="54802" xr:uid="{DF8B0BE7-9CCF-42C5-A216-8909D9AE3005}"/>
    <cellStyle name="Currency 4 2 7 4 3" xfId="39392" xr:uid="{E70344DB-D7C2-433B-BD45-EDC6E1CB5A46}"/>
    <cellStyle name="Currency 4 2 7 5" xfId="16169" xr:uid="{869286B1-7BF8-493E-A5C5-0B6A10B55C44}"/>
    <cellStyle name="Currency 4 2 7 5 2" xfId="46993" xr:uid="{41569CFA-C269-4DEF-ABCF-0F2D21B3DF97}"/>
    <cellStyle name="Currency 4 2 7 6" xfId="31583" xr:uid="{F4AC4378-FE1B-4A36-8ED7-2B3DFEC1169E}"/>
    <cellStyle name="Currency 4 2 8" xfId="1389" xr:uid="{D352B8C8-2584-45A7-A9AE-766D0C30FD48}"/>
    <cellStyle name="Currency 4 2 8 2" xfId="3288" xr:uid="{16FDCD01-5AF2-402A-AE00-660C5D955066}"/>
    <cellStyle name="Currency 4 2 8 2 2" xfId="7091" xr:uid="{B95307AF-D872-4C22-8D59-685F3CF57B94}"/>
    <cellStyle name="Currency 4 2 8 2 2 2" xfId="14902" xr:uid="{49796CA7-8759-4359-BE77-5A9B565CC146}"/>
    <cellStyle name="Currency 4 2 8 2 2 2 2" xfId="30313" xr:uid="{9C34E937-2B9E-4394-A436-2DD2334FF465}"/>
    <cellStyle name="Currency 4 2 8 2 2 2 2 2" xfId="61137" xr:uid="{85BC48F4-6A04-4D41-9207-559259478DBD}"/>
    <cellStyle name="Currency 4 2 8 2 2 2 3" xfId="45727" xr:uid="{40789034-5E80-45B4-AD1A-E8908A08F275}"/>
    <cellStyle name="Currency 4 2 8 2 2 3" xfId="22504" xr:uid="{41BA9E2B-825C-4979-A924-09E3661587EA}"/>
    <cellStyle name="Currency 4 2 8 2 2 3 2" xfId="53328" xr:uid="{CEEABDB1-5EDE-4297-8DD3-99BD6603DF88}"/>
    <cellStyle name="Currency 4 2 8 2 2 4" xfId="37918" xr:uid="{145AC815-3BDE-4033-B229-5AB6FE720ADD}"/>
    <cellStyle name="Currency 4 2 8 2 3" xfId="11099" xr:uid="{8DB9D0A7-85E2-406F-A9CE-F4CFFD41F4DB}"/>
    <cellStyle name="Currency 4 2 8 2 3 2" xfId="26510" xr:uid="{572A32B0-D3C4-41B6-848E-CDB0DE350D2E}"/>
    <cellStyle name="Currency 4 2 8 2 3 2 2" xfId="57334" xr:uid="{0770163E-22FD-49FE-A08A-7B5734806064}"/>
    <cellStyle name="Currency 4 2 8 2 3 3" xfId="41924" xr:uid="{3FEC5990-60AD-465B-85D0-4A0BDFDA3FA1}"/>
    <cellStyle name="Currency 4 2 8 2 4" xfId="18701" xr:uid="{EC704887-1CEC-41C3-98F1-F007B7CFF0B0}"/>
    <cellStyle name="Currency 4 2 8 2 4 2" xfId="49525" xr:uid="{915E742B-641E-4E73-AFA6-8B22AD7D219A}"/>
    <cellStyle name="Currency 4 2 8 2 5" xfId="34115" xr:uid="{8BE07742-3944-4066-A08A-C9837A3FC0F8}"/>
    <cellStyle name="Currency 4 2 8 3" xfId="5192" xr:uid="{4FC7274E-AD69-4B2A-BD85-C892BD42A99C}"/>
    <cellStyle name="Currency 4 2 8 3 2" xfId="13003" xr:uid="{B28F7CE8-2C48-4C4F-8269-DF2A73F48EDE}"/>
    <cellStyle name="Currency 4 2 8 3 2 2" xfId="28414" xr:uid="{32B23396-CAF3-4FEE-8EDD-42451BDB6717}"/>
    <cellStyle name="Currency 4 2 8 3 2 2 2" xfId="59238" xr:uid="{605A4FE0-AAFE-4715-A64A-A08A94F3CBB5}"/>
    <cellStyle name="Currency 4 2 8 3 2 3" xfId="43828" xr:uid="{C2939708-51E7-47D9-8799-9F683432C83F}"/>
    <cellStyle name="Currency 4 2 8 3 3" xfId="20605" xr:uid="{83B2332A-F448-4188-82CB-756C5331B3C6}"/>
    <cellStyle name="Currency 4 2 8 3 3 2" xfId="51429" xr:uid="{8D19CBFC-2892-4EF1-9115-3577AAE92E90}"/>
    <cellStyle name="Currency 4 2 8 3 4" xfId="36019" xr:uid="{0D794BF5-D2C9-49B7-A637-6ECB210D302D}"/>
    <cellStyle name="Currency 4 2 8 4" xfId="9200" xr:uid="{50FB2CF3-7EA1-4811-8280-DB8250AE51C4}"/>
    <cellStyle name="Currency 4 2 8 4 2" xfId="24611" xr:uid="{8E034293-CB69-4447-B29D-10F6A2AB1D0A}"/>
    <cellStyle name="Currency 4 2 8 4 2 2" xfId="55435" xr:uid="{71947C26-05E5-47C3-8831-423EF585CEBD}"/>
    <cellStyle name="Currency 4 2 8 4 3" xfId="40025" xr:uid="{C861A359-3C09-428D-9CCC-13CC8C945477}"/>
    <cellStyle name="Currency 4 2 8 5" xfId="16802" xr:uid="{A9D639D8-26F4-4136-BDC9-49F1E74B74FE}"/>
    <cellStyle name="Currency 4 2 8 5 2" xfId="47626" xr:uid="{777D717E-A33A-4696-AECE-650BE3A1F0FC}"/>
    <cellStyle name="Currency 4 2 8 6" xfId="32216" xr:uid="{7DD4CEEF-3BF8-40ED-8598-C64C5CC48CE3}"/>
    <cellStyle name="Currency 4 2 9" xfId="2022" xr:uid="{C92F2661-C514-467F-BF98-6CC48DA54D8F}"/>
    <cellStyle name="Currency 4 2 9 2" xfId="5825" xr:uid="{D18A30A9-2C36-4D13-A632-20051C0D36F3}"/>
    <cellStyle name="Currency 4 2 9 2 2" xfId="13636" xr:uid="{A55AD9C0-A5CF-48F5-9501-27E6B23DDC17}"/>
    <cellStyle name="Currency 4 2 9 2 2 2" xfId="29047" xr:uid="{3C90ACBE-BC47-428F-BD75-C6E0E359A6E9}"/>
    <cellStyle name="Currency 4 2 9 2 2 2 2" xfId="59871" xr:uid="{6B2E580C-8BA2-4D6F-A425-74BAE45CCB17}"/>
    <cellStyle name="Currency 4 2 9 2 2 3" xfId="44461" xr:uid="{04F434FC-ED6D-49A2-823C-08FD4E114FC2}"/>
    <cellStyle name="Currency 4 2 9 2 3" xfId="21238" xr:uid="{A8F54E3C-18E3-4AC5-AF2D-4241F04CA709}"/>
    <cellStyle name="Currency 4 2 9 2 3 2" xfId="52062" xr:uid="{8E5DCFFA-647C-44FA-A823-67D5ADC85897}"/>
    <cellStyle name="Currency 4 2 9 2 4" xfId="36652" xr:uid="{F2516C7D-D3CA-49B7-A454-66BAE09A1029}"/>
    <cellStyle name="Currency 4 2 9 3" xfId="9833" xr:uid="{E39E3FFB-33E6-45CA-B6F1-05CEEA092D71}"/>
    <cellStyle name="Currency 4 2 9 3 2" xfId="25244" xr:uid="{3820587F-F783-4481-8881-99EBB90D0568}"/>
    <cellStyle name="Currency 4 2 9 3 2 2" xfId="56068" xr:uid="{FFD8DB8B-67B4-4614-AD17-EA11D818685A}"/>
    <cellStyle name="Currency 4 2 9 3 3" xfId="40658" xr:uid="{9CC2EBA5-9647-40B1-AE10-F0CBDC4C4E33}"/>
    <cellStyle name="Currency 4 2 9 4" xfId="17435" xr:uid="{38195A62-ECA3-4AE5-BF3B-FA58E102BBE5}"/>
    <cellStyle name="Currency 4 2 9 4 2" xfId="48259" xr:uid="{9B84C71A-C2D2-4025-BF95-C49C3714CB61}"/>
    <cellStyle name="Currency 4 2 9 5" xfId="32849" xr:uid="{5599EC3E-5B96-48E0-B60F-CBD9B411B1FD}"/>
    <cellStyle name="Currency 4 3" xfId="187" xr:uid="{A6082C85-E09E-4D5D-89A2-304117D4055D}"/>
    <cellStyle name="Currency 4 3 10" xfId="7790" xr:uid="{38899CCA-0CED-4442-95D5-36176F7F821D}"/>
    <cellStyle name="Currency 4 3 10 2" xfId="23201" xr:uid="{416A01E8-A250-4680-96AB-110876A6C779}"/>
    <cellStyle name="Currency 4 3 10 2 2" xfId="54025" xr:uid="{F3ADF6A0-82A3-4D59-8737-B447708043D0}"/>
    <cellStyle name="Currency 4 3 10 3" xfId="38615" xr:uid="{6232D928-4873-4495-B8B8-2EC10EEFB9E9}"/>
    <cellStyle name="Currency 4 3 11" xfId="15601" xr:uid="{ED06BF1D-9679-44E1-9178-17AAF544101D}"/>
    <cellStyle name="Currency 4 3 11 2" xfId="46425" xr:uid="{9C2048B6-D9B6-4964-B1D4-63F1BC15FA49}"/>
    <cellStyle name="Currency 4 3 12" xfId="31015" xr:uid="{A00CD528-25BA-41A8-B754-CC15AEB66F80}"/>
    <cellStyle name="Currency 4 3 2" xfId="269" xr:uid="{EFD70872-6586-40F1-B397-4B1075A71D97}"/>
    <cellStyle name="Currency 4 3 2 10" xfId="15683" xr:uid="{05042F83-BEDB-45A5-B3E0-54099DEA7BDC}"/>
    <cellStyle name="Currency 4 3 2 10 2" xfId="46507" xr:uid="{9C7803F9-930F-460D-9BCD-4A9498EEC9A3}"/>
    <cellStyle name="Currency 4 3 2 11" xfId="31097" xr:uid="{F2492A37-2AE5-4136-B8D4-BDF8E47CEEA3}"/>
    <cellStyle name="Currency 4 3 2 2" xfId="692" xr:uid="{A7078E32-CB11-4D91-A77B-CA7133C168D1}"/>
    <cellStyle name="Currency 4 3 2 2 2" xfId="1325" xr:uid="{48016F80-7C6C-4F27-93EC-E8E442BB64E0}"/>
    <cellStyle name="Currency 4 3 2 2 2 2" xfId="3224" xr:uid="{12F96C68-4A0E-47EF-8F90-C8E98163323A}"/>
    <cellStyle name="Currency 4 3 2 2 2 2 2" xfId="7027" xr:uid="{AB91D752-E370-40EA-A11C-378DE75EF42E}"/>
    <cellStyle name="Currency 4 3 2 2 2 2 2 2" xfId="14838" xr:uid="{3A06A39F-08E3-40D4-91C0-B831CA47E747}"/>
    <cellStyle name="Currency 4 3 2 2 2 2 2 2 2" xfId="30249" xr:uid="{02F960BA-D1F3-4554-82EB-F4D3A279BF16}"/>
    <cellStyle name="Currency 4 3 2 2 2 2 2 2 2 2" xfId="61073" xr:uid="{97D35097-5581-45B9-ADB2-7794F66ECE63}"/>
    <cellStyle name="Currency 4 3 2 2 2 2 2 2 3" xfId="45663" xr:uid="{F2F4E0F7-97E7-41AE-B6BA-5F5C4F20F399}"/>
    <cellStyle name="Currency 4 3 2 2 2 2 2 3" xfId="22440" xr:uid="{4704D3F7-3CFA-4105-9A89-4E8127F99D7A}"/>
    <cellStyle name="Currency 4 3 2 2 2 2 2 3 2" xfId="53264" xr:uid="{FF9F5101-AF4A-472C-954C-6BE20924EC75}"/>
    <cellStyle name="Currency 4 3 2 2 2 2 2 4" xfId="37854" xr:uid="{AD2BD414-C1AB-4509-B076-03582BFC46C7}"/>
    <cellStyle name="Currency 4 3 2 2 2 2 3" xfId="11035" xr:uid="{512FA5E6-73F2-4383-A9DD-D958756666AC}"/>
    <cellStyle name="Currency 4 3 2 2 2 2 3 2" xfId="26446" xr:uid="{D584800E-B7A3-48C4-999B-5375D4725C1E}"/>
    <cellStyle name="Currency 4 3 2 2 2 2 3 2 2" xfId="57270" xr:uid="{6C0067AE-F134-486A-AF8C-0E35408705ED}"/>
    <cellStyle name="Currency 4 3 2 2 2 2 3 3" xfId="41860" xr:uid="{D4BEAA1E-DAF4-4E7A-96A5-3292F9AD2535}"/>
    <cellStyle name="Currency 4 3 2 2 2 2 4" xfId="18637" xr:uid="{84BFE086-4646-4A11-958B-E39B7BE52103}"/>
    <cellStyle name="Currency 4 3 2 2 2 2 4 2" xfId="49461" xr:uid="{C23A3FE0-3A33-4757-88C8-ED5755BB721B}"/>
    <cellStyle name="Currency 4 3 2 2 2 2 5" xfId="34051" xr:uid="{A8006135-1C10-4AC0-B222-E3433D2BE405}"/>
    <cellStyle name="Currency 4 3 2 2 2 3" xfId="5128" xr:uid="{AD6494D2-C3E3-44E2-982A-7317F441CF78}"/>
    <cellStyle name="Currency 4 3 2 2 2 3 2" xfId="12939" xr:uid="{A4ED52C4-5BF9-44A3-93F1-D2DBE537F48F}"/>
    <cellStyle name="Currency 4 3 2 2 2 3 2 2" xfId="28350" xr:uid="{717DC47B-0093-4BFB-B90E-D1D1BE3333E2}"/>
    <cellStyle name="Currency 4 3 2 2 2 3 2 2 2" xfId="59174" xr:uid="{CCB2CB71-AAC8-457C-A9D2-436FECE1A762}"/>
    <cellStyle name="Currency 4 3 2 2 2 3 2 3" xfId="43764" xr:uid="{8053A010-573B-4702-BB54-B49B437F9F34}"/>
    <cellStyle name="Currency 4 3 2 2 2 3 3" xfId="20541" xr:uid="{7AAFC0EB-4BC4-4A0C-B3A7-D066C07E7F63}"/>
    <cellStyle name="Currency 4 3 2 2 2 3 3 2" xfId="51365" xr:uid="{3F90C235-DCF2-4F03-8463-2938050C173F}"/>
    <cellStyle name="Currency 4 3 2 2 2 3 4" xfId="35955" xr:uid="{F33B0E23-C0E7-458F-89CF-C02D39F2ABC2}"/>
    <cellStyle name="Currency 4 3 2 2 2 4" xfId="9136" xr:uid="{A06FC9A2-4653-4D4A-880A-3FF6CAB0BB72}"/>
    <cellStyle name="Currency 4 3 2 2 2 4 2" xfId="24547" xr:uid="{653ADE06-273B-46F7-8A6D-3B9C04030A46}"/>
    <cellStyle name="Currency 4 3 2 2 2 4 2 2" xfId="55371" xr:uid="{63CE62CA-0F21-47EE-8EED-279364303CFA}"/>
    <cellStyle name="Currency 4 3 2 2 2 4 3" xfId="39961" xr:uid="{877A3C6C-E7C7-4325-93C7-8B0069E3B5B2}"/>
    <cellStyle name="Currency 4 3 2 2 2 5" xfId="16738" xr:uid="{297B9B32-A86D-4867-828C-721FFA317070}"/>
    <cellStyle name="Currency 4 3 2 2 2 5 2" xfId="47562" xr:uid="{9DC09685-1EF4-4E05-A123-52E5BB509B2F}"/>
    <cellStyle name="Currency 4 3 2 2 2 6" xfId="32152" xr:uid="{0B7BE35E-7C60-416A-8233-E834E62A5968}"/>
    <cellStyle name="Currency 4 3 2 2 3" xfId="1958" xr:uid="{1429416A-BD37-44FC-A154-87B0D8185D39}"/>
    <cellStyle name="Currency 4 3 2 2 3 2" xfId="3857" xr:uid="{59E656C2-6E3B-4FB9-B419-23271F924435}"/>
    <cellStyle name="Currency 4 3 2 2 3 2 2" xfId="7660" xr:uid="{B1C263C4-45F8-467A-A3C1-9516FA3D4DA0}"/>
    <cellStyle name="Currency 4 3 2 2 3 2 2 2" xfId="15471" xr:uid="{291345D6-B987-4751-8200-91CAAA240B7F}"/>
    <cellStyle name="Currency 4 3 2 2 3 2 2 2 2" xfId="30882" xr:uid="{F2CF0E90-EACD-4FCE-B031-72B71DE629ED}"/>
    <cellStyle name="Currency 4 3 2 2 3 2 2 2 2 2" xfId="61706" xr:uid="{928577C6-558B-44B9-BD6E-32104E3FE28C}"/>
    <cellStyle name="Currency 4 3 2 2 3 2 2 2 3" xfId="46296" xr:uid="{B4A32953-A187-4E75-8905-9CC8549630B4}"/>
    <cellStyle name="Currency 4 3 2 2 3 2 2 3" xfId="23073" xr:uid="{FF557710-2C18-4FA5-9462-90F6F47760EB}"/>
    <cellStyle name="Currency 4 3 2 2 3 2 2 3 2" xfId="53897" xr:uid="{59A784FC-0E6B-4AD2-B45B-CDDA08C96449}"/>
    <cellStyle name="Currency 4 3 2 2 3 2 2 4" xfId="38487" xr:uid="{B0218C7D-214A-4E19-8930-AA3E52C6DF21}"/>
    <cellStyle name="Currency 4 3 2 2 3 2 3" xfId="11668" xr:uid="{8DEB618A-D949-4E35-B5EB-A55518C86254}"/>
    <cellStyle name="Currency 4 3 2 2 3 2 3 2" xfId="27079" xr:uid="{1EE80000-DE22-4E94-8E65-98ABD799F817}"/>
    <cellStyle name="Currency 4 3 2 2 3 2 3 2 2" xfId="57903" xr:uid="{0402626A-0F11-4FE3-8AEB-A921D0E4EA44}"/>
    <cellStyle name="Currency 4 3 2 2 3 2 3 3" xfId="42493" xr:uid="{69250C94-CE14-4C77-8CE4-043F41329A24}"/>
    <cellStyle name="Currency 4 3 2 2 3 2 4" xfId="19270" xr:uid="{8CEE9AF9-FCE6-4A0E-9084-2B8E4051F5AD}"/>
    <cellStyle name="Currency 4 3 2 2 3 2 4 2" xfId="50094" xr:uid="{C83D8C50-48C0-41A4-8367-926F5CC385BE}"/>
    <cellStyle name="Currency 4 3 2 2 3 2 5" xfId="34684" xr:uid="{82D371DA-86FB-470A-8C1E-064A7F83E956}"/>
    <cellStyle name="Currency 4 3 2 2 3 3" xfId="5761" xr:uid="{43ABF23B-9E3A-4617-9814-D70E8DC8F8E7}"/>
    <cellStyle name="Currency 4 3 2 2 3 3 2" xfId="13572" xr:uid="{A4B8974F-E694-4E4E-8476-90853BEBB082}"/>
    <cellStyle name="Currency 4 3 2 2 3 3 2 2" xfId="28983" xr:uid="{0491C756-C01D-46C8-9C3E-7F2A1657199F}"/>
    <cellStyle name="Currency 4 3 2 2 3 3 2 2 2" xfId="59807" xr:uid="{3B7F5B36-726B-481B-9C84-B0CB40487DE3}"/>
    <cellStyle name="Currency 4 3 2 2 3 3 2 3" xfId="44397" xr:uid="{2981FD15-C54A-4B5F-B66D-711C2DCDB57D}"/>
    <cellStyle name="Currency 4 3 2 2 3 3 3" xfId="21174" xr:uid="{72041E14-8B69-4AB1-A5C2-57C978104B29}"/>
    <cellStyle name="Currency 4 3 2 2 3 3 3 2" xfId="51998" xr:uid="{4EE1D173-BBF7-493A-8DA2-CFDF0BA90776}"/>
    <cellStyle name="Currency 4 3 2 2 3 3 4" xfId="36588" xr:uid="{33DEE635-27FE-46FB-8F66-21304C831B94}"/>
    <cellStyle name="Currency 4 3 2 2 3 4" xfId="9769" xr:uid="{A97208BF-76CB-48F4-8481-A7AE05CAB47D}"/>
    <cellStyle name="Currency 4 3 2 2 3 4 2" xfId="25180" xr:uid="{CDFC2747-FFAF-4675-86FA-24A0094415F1}"/>
    <cellStyle name="Currency 4 3 2 2 3 4 2 2" xfId="56004" xr:uid="{0FB6E81D-5C48-4A7B-961E-3E33DBE2B5B0}"/>
    <cellStyle name="Currency 4 3 2 2 3 4 3" xfId="40594" xr:uid="{1C2DB640-3A7C-46D2-9A9D-337DED22DE3C}"/>
    <cellStyle name="Currency 4 3 2 2 3 5" xfId="17371" xr:uid="{AE53F782-1548-4DAE-AA0E-A283A8427BEC}"/>
    <cellStyle name="Currency 4 3 2 2 3 5 2" xfId="48195" xr:uid="{C06B9802-68C4-4D93-910C-D9E4313453E7}"/>
    <cellStyle name="Currency 4 3 2 2 3 6" xfId="32785" xr:uid="{E77C7C10-3C7C-4F17-A89F-E0FE32AE6296}"/>
    <cellStyle name="Currency 4 3 2 2 4" xfId="2591" xr:uid="{C84E3A6E-143A-4834-9639-9F24BF55A71E}"/>
    <cellStyle name="Currency 4 3 2 2 4 2" xfId="6394" xr:uid="{2A2C83BA-C6DF-4BE2-8360-E49DEF409688}"/>
    <cellStyle name="Currency 4 3 2 2 4 2 2" xfId="14205" xr:uid="{01BA9FE1-3139-4897-BF20-8C4AADCFCB08}"/>
    <cellStyle name="Currency 4 3 2 2 4 2 2 2" xfId="29616" xr:uid="{F6BC368C-A61E-4070-9435-D040FECACAA4}"/>
    <cellStyle name="Currency 4 3 2 2 4 2 2 2 2" xfId="60440" xr:uid="{A813E6B7-DD1D-46AE-9458-2149856A47F6}"/>
    <cellStyle name="Currency 4 3 2 2 4 2 2 3" xfId="45030" xr:uid="{729C69CC-F483-427D-BFC2-786BACC36078}"/>
    <cellStyle name="Currency 4 3 2 2 4 2 3" xfId="21807" xr:uid="{9FD4ED3F-7884-4A0F-A066-5C4184A55FC4}"/>
    <cellStyle name="Currency 4 3 2 2 4 2 3 2" xfId="52631" xr:uid="{783387B5-814A-4910-A28D-3AA4D297FDFC}"/>
    <cellStyle name="Currency 4 3 2 2 4 2 4" xfId="37221" xr:uid="{09A33293-AF59-432F-82A5-87F22B86AABF}"/>
    <cellStyle name="Currency 4 3 2 2 4 3" xfId="10402" xr:uid="{6A8027BE-D430-4BC4-9A19-1DB4E453E199}"/>
    <cellStyle name="Currency 4 3 2 2 4 3 2" xfId="25813" xr:uid="{EBECEA3A-632A-449B-BEC7-4AF57BBA8F27}"/>
    <cellStyle name="Currency 4 3 2 2 4 3 2 2" xfId="56637" xr:uid="{A36A0612-5569-4148-B035-7FBB7C869D4D}"/>
    <cellStyle name="Currency 4 3 2 2 4 3 3" xfId="41227" xr:uid="{DCB0291E-8202-49F4-87A0-6A8EC49A5220}"/>
    <cellStyle name="Currency 4 3 2 2 4 4" xfId="18004" xr:uid="{C2920E83-377F-49B5-8ED3-DADDEC16D5A0}"/>
    <cellStyle name="Currency 4 3 2 2 4 4 2" xfId="48828" xr:uid="{5D4A36A8-65E8-41E3-9D42-B348E587F4F1}"/>
    <cellStyle name="Currency 4 3 2 2 4 5" xfId="33418" xr:uid="{9524C3DA-56BB-448D-AFF6-99F89741782A}"/>
    <cellStyle name="Currency 4 3 2 2 5" xfId="4495" xr:uid="{06BA662A-BE95-4EB5-B4F7-9FF83462D6B3}"/>
    <cellStyle name="Currency 4 3 2 2 5 2" xfId="12306" xr:uid="{71740128-E528-431D-9BF9-1F012F0B81A1}"/>
    <cellStyle name="Currency 4 3 2 2 5 2 2" xfId="27717" xr:uid="{37CD6470-A7D3-4746-9CA9-A17B380C393D}"/>
    <cellStyle name="Currency 4 3 2 2 5 2 2 2" xfId="58541" xr:uid="{D2C4885F-4048-4C87-8D47-8E94618F76DE}"/>
    <cellStyle name="Currency 4 3 2 2 5 2 3" xfId="43131" xr:uid="{E89B5288-135D-49B7-9B74-B5CF141BA797}"/>
    <cellStyle name="Currency 4 3 2 2 5 3" xfId="19908" xr:uid="{E16AF825-81EA-4C57-879B-8866A487B26E}"/>
    <cellStyle name="Currency 4 3 2 2 5 3 2" xfId="50732" xr:uid="{540B9069-86B2-4607-973B-51BDC5AC1BE1}"/>
    <cellStyle name="Currency 4 3 2 2 5 4" xfId="35322" xr:uid="{B6119572-8F6C-4C7F-8689-2AC5274451C4}"/>
    <cellStyle name="Currency 4 3 2 2 6" xfId="8503" xr:uid="{8D437DC8-343A-4D86-AEE2-1ADE747A27FF}"/>
    <cellStyle name="Currency 4 3 2 2 6 2" xfId="23914" xr:uid="{14C2D35C-BF9D-40DE-BF5C-6E346359F336}"/>
    <cellStyle name="Currency 4 3 2 2 6 2 2" xfId="54738" xr:uid="{901F8182-66E0-404C-9862-B80FF70D112F}"/>
    <cellStyle name="Currency 4 3 2 2 6 3" xfId="39328" xr:uid="{B53088ED-08FE-4439-A155-841F1F9EE7DC}"/>
    <cellStyle name="Currency 4 3 2 2 7" xfId="16105" xr:uid="{F0F506BA-4BB1-4A1B-BD82-812D8C0F5C64}"/>
    <cellStyle name="Currency 4 3 2 2 7 2" xfId="46929" xr:uid="{81E46ACD-0AD4-4D3B-A32D-67C7580284F6}"/>
    <cellStyle name="Currency 4 3 2 2 8" xfId="31519" xr:uid="{1FA38B8C-8519-4F73-AEB8-6CD679C34765}"/>
    <cellStyle name="Currency 4 3 2 3" xfId="483" xr:uid="{1E25634E-5F0C-4751-B377-ED1678D45E82}"/>
    <cellStyle name="Currency 4 3 2 3 2" xfId="1116" xr:uid="{8D35FDF6-A0D9-496E-AC33-D099B07F8F1B}"/>
    <cellStyle name="Currency 4 3 2 3 2 2" xfId="3015" xr:uid="{D72887C0-9E04-4CC3-9A29-C60E57BDD17C}"/>
    <cellStyle name="Currency 4 3 2 3 2 2 2" xfId="6818" xr:uid="{D21412B8-1F55-4420-833E-BB5F48283FF1}"/>
    <cellStyle name="Currency 4 3 2 3 2 2 2 2" xfId="14629" xr:uid="{96C5B724-BA97-499B-B81D-215DEE485503}"/>
    <cellStyle name="Currency 4 3 2 3 2 2 2 2 2" xfId="30040" xr:uid="{3F3C6ED3-6D7B-46D1-8B2F-D8DB6086AE7F}"/>
    <cellStyle name="Currency 4 3 2 3 2 2 2 2 2 2" xfId="60864" xr:uid="{36390B06-FA5D-41CC-B2CE-B9A33F416AFD}"/>
    <cellStyle name="Currency 4 3 2 3 2 2 2 2 3" xfId="45454" xr:uid="{785B2ED6-E5D2-4311-B053-E37855863D23}"/>
    <cellStyle name="Currency 4 3 2 3 2 2 2 3" xfId="22231" xr:uid="{FD6A6362-5AC6-4360-B707-BB3ED89976B2}"/>
    <cellStyle name="Currency 4 3 2 3 2 2 2 3 2" xfId="53055" xr:uid="{C773561B-FB44-4AB9-9456-95E43B2F246C}"/>
    <cellStyle name="Currency 4 3 2 3 2 2 2 4" xfId="37645" xr:uid="{276ABEC3-18CE-4ADE-85C7-67360B33217C}"/>
    <cellStyle name="Currency 4 3 2 3 2 2 3" xfId="10826" xr:uid="{DBDFD0F8-ADFD-45D1-828E-6E4C94B122BA}"/>
    <cellStyle name="Currency 4 3 2 3 2 2 3 2" xfId="26237" xr:uid="{92AACE26-90B1-4234-A9FB-A619579FC7F3}"/>
    <cellStyle name="Currency 4 3 2 3 2 2 3 2 2" xfId="57061" xr:uid="{FBF6B0A2-421E-44D3-9F45-9270CACC4D81}"/>
    <cellStyle name="Currency 4 3 2 3 2 2 3 3" xfId="41651" xr:uid="{B8150AED-D782-46EA-94CC-65299B23990D}"/>
    <cellStyle name="Currency 4 3 2 3 2 2 4" xfId="18428" xr:uid="{58F33E09-177C-44AB-A1BF-DBEC0E1B2F73}"/>
    <cellStyle name="Currency 4 3 2 3 2 2 4 2" xfId="49252" xr:uid="{9254F179-3D0D-4AB1-987D-D533F65D7997}"/>
    <cellStyle name="Currency 4 3 2 3 2 2 5" xfId="33842" xr:uid="{6E8D9C21-C140-4545-929C-2BC57BD1F69C}"/>
    <cellStyle name="Currency 4 3 2 3 2 3" xfId="4919" xr:uid="{8E03DF50-CE96-45C0-A396-FA7E5EA3D8AB}"/>
    <cellStyle name="Currency 4 3 2 3 2 3 2" xfId="12730" xr:uid="{A179B624-85B1-4CF2-92F6-7DCD9E5498AF}"/>
    <cellStyle name="Currency 4 3 2 3 2 3 2 2" xfId="28141" xr:uid="{450A1EBA-DD99-429D-8003-2710614F22C3}"/>
    <cellStyle name="Currency 4 3 2 3 2 3 2 2 2" xfId="58965" xr:uid="{C932E5EA-BDE2-42B7-B46B-AE0228E8A4A8}"/>
    <cellStyle name="Currency 4 3 2 3 2 3 2 3" xfId="43555" xr:uid="{967EFA73-8F2A-46EF-A8AC-A6D61E8AE890}"/>
    <cellStyle name="Currency 4 3 2 3 2 3 3" xfId="20332" xr:uid="{86028911-6B29-4D6D-BCD6-5ABEB9233E15}"/>
    <cellStyle name="Currency 4 3 2 3 2 3 3 2" xfId="51156" xr:uid="{4E1E416A-BA69-4ABC-9BA5-E964654A7674}"/>
    <cellStyle name="Currency 4 3 2 3 2 3 4" xfId="35746" xr:uid="{A63DF089-1FB4-4FF2-B353-B65A77ADAE18}"/>
    <cellStyle name="Currency 4 3 2 3 2 4" xfId="8927" xr:uid="{001E83C2-E448-4189-8829-20A61179B735}"/>
    <cellStyle name="Currency 4 3 2 3 2 4 2" xfId="24338" xr:uid="{7979C411-60DD-461B-8FD8-2CC9CB122709}"/>
    <cellStyle name="Currency 4 3 2 3 2 4 2 2" xfId="55162" xr:uid="{F8DE95E3-87E1-4D21-B738-CC3CC5CAF990}"/>
    <cellStyle name="Currency 4 3 2 3 2 4 3" xfId="39752" xr:uid="{4EC6B23A-8083-4860-81A6-F5BA18552173}"/>
    <cellStyle name="Currency 4 3 2 3 2 5" xfId="16529" xr:uid="{31B6A34F-2065-4DB5-AA7F-D4D879554408}"/>
    <cellStyle name="Currency 4 3 2 3 2 5 2" xfId="47353" xr:uid="{A2FE6A61-3E42-464E-A09E-3ABD2FAB2E46}"/>
    <cellStyle name="Currency 4 3 2 3 2 6" xfId="31943" xr:uid="{689CFD84-E18F-45B8-AC2A-161E3ED10983}"/>
    <cellStyle name="Currency 4 3 2 3 3" xfId="1749" xr:uid="{224856D5-09D3-41F7-8C45-4365C3D0BAF7}"/>
    <cellStyle name="Currency 4 3 2 3 3 2" xfId="3648" xr:uid="{C2079B81-2175-4779-BDDA-3D6939897078}"/>
    <cellStyle name="Currency 4 3 2 3 3 2 2" xfId="7451" xr:uid="{79917349-034D-4D41-B405-31785F57966F}"/>
    <cellStyle name="Currency 4 3 2 3 3 2 2 2" xfId="15262" xr:uid="{13CA27B2-6C88-4678-9D9C-004BABA51BCB}"/>
    <cellStyle name="Currency 4 3 2 3 3 2 2 2 2" xfId="30673" xr:uid="{ACD31C60-B31D-4439-936E-BF0D551C236A}"/>
    <cellStyle name="Currency 4 3 2 3 3 2 2 2 2 2" xfId="61497" xr:uid="{19D51845-A6C1-45D0-8375-15B0BDD0EED0}"/>
    <cellStyle name="Currency 4 3 2 3 3 2 2 2 3" xfId="46087" xr:uid="{FA5B0F79-451B-4919-BD35-E7CFB24B329D}"/>
    <cellStyle name="Currency 4 3 2 3 3 2 2 3" xfId="22864" xr:uid="{D8C2E0E5-B05C-4F7B-914B-28D44FA988CD}"/>
    <cellStyle name="Currency 4 3 2 3 3 2 2 3 2" xfId="53688" xr:uid="{ECB108D3-CFCB-41B7-9120-F49716B198D1}"/>
    <cellStyle name="Currency 4 3 2 3 3 2 2 4" xfId="38278" xr:uid="{BD52682D-18D8-407E-B628-06FE83748B35}"/>
    <cellStyle name="Currency 4 3 2 3 3 2 3" xfId="11459" xr:uid="{B2AC7FC9-B78B-43DB-A5A5-1CC7DE1CFFD0}"/>
    <cellStyle name="Currency 4 3 2 3 3 2 3 2" xfId="26870" xr:uid="{DEEDE87F-600B-48E8-BD44-36EA3D03CC96}"/>
    <cellStyle name="Currency 4 3 2 3 3 2 3 2 2" xfId="57694" xr:uid="{0BA39CCA-9B73-4247-99C6-0FCA5BF8D9A9}"/>
    <cellStyle name="Currency 4 3 2 3 3 2 3 3" xfId="42284" xr:uid="{FD771C1D-A4EC-4BB7-9036-2BAA1D548A2C}"/>
    <cellStyle name="Currency 4 3 2 3 3 2 4" xfId="19061" xr:uid="{41D45AC8-5858-4D9F-9E12-850E6FCD9164}"/>
    <cellStyle name="Currency 4 3 2 3 3 2 4 2" xfId="49885" xr:uid="{BE8070F7-89D7-4C9C-93F7-86DEB9670B3D}"/>
    <cellStyle name="Currency 4 3 2 3 3 2 5" xfId="34475" xr:uid="{4242E60F-ACEC-45BA-85A0-F559F44B92AA}"/>
    <cellStyle name="Currency 4 3 2 3 3 3" xfId="5552" xr:uid="{9E5B5BAA-8F94-4DA9-AEE3-AC1D51071746}"/>
    <cellStyle name="Currency 4 3 2 3 3 3 2" xfId="13363" xr:uid="{1B79A675-301A-47E4-806F-5523AF22B226}"/>
    <cellStyle name="Currency 4 3 2 3 3 3 2 2" xfId="28774" xr:uid="{22696324-DCE8-4B4E-910C-83792D2B122A}"/>
    <cellStyle name="Currency 4 3 2 3 3 3 2 2 2" xfId="59598" xr:uid="{E8E95568-756B-4767-8259-5ACEDC4770BB}"/>
    <cellStyle name="Currency 4 3 2 3 3 3 2 3" xfId="44188" xr:uid="{1D3951D6-6A53-463F-9996-DA4021A1765B}"/>
    <cellStyle name="Currency 4 3 2 3 3 3 3" xfId="20965" xr:uid="{C0250BD6-2595-4583-9911-C73B04658581}"/>
    <cellStyle name="Currency 4 3 2 3 3 3 3 2" xfId="51789" xr:uid="{CC9A3CC0-2039-479C-8461-2AC7E1AFA36D}"/>
    <cellStyle name="Currency 4 3 2 3 3 3 4" xfId="36379" xr:uid="{49CA5F9A-F6EA-481B-B172-A580CF72F008}"/>
    <cellStyle name="Currency 4 3 2 3 3 4" xfId="9560" xr:uid="{7B527134-0236-488E-AA87-FC33CC20856A}"/>
    <cellStyle name="Currency 4 3 2 3 3 4 2" xfId="24971" xr:uid="{098A89E7-BBFA-4A72-965C-634F53D510B1}"/>
    <cellStyle name="Currency 4 3 2 3 3 4 2 2" xfId="55795" xr:uid="{29617AAF-4249-4012-AE19-F7EC98CEE1C2}"/>
    <cellStyle name="Currency 4 3 2 3 3 4 3" xfId="40385" xr:uid="{EDD2F9B5-1310-44C3-8674-55ABBD04C351}"/>
    <cellStyle name="Currency 4 3 2 3 3 5" xfId="17162" xr:uid="{1239F982-0BA6-4101-B3A7-A41C1EEE188F}"/>
    <cellStyle name="Currency 4 3 2 3 3 5 2" xfId="47986" xr:uid="{CA8BB2BD-8707-4D0B-B572-2A820B581F40}"/>
    <cellStyle name="Currency 4 3 2 3 3 6" xfId="32576" xr:uid="{C2733EBE-2E84-465B-9C59-58DF00DD8DDD}"/>
    <cellStyle name="Currency 4 3 2 3 4" xfId="2382" xr:uid="{F5DE061D-7F36-471C-AF25-9259E3672EF5}"/>
    <cellStyle name="Currency 4 3 2 3 4 2" xfId="6185" xr:uid="{2BA005F1-6013-4473-80BC-E67AC326F55C}"/>
    <cellStyle name="Currency 4 3 2 3 4 2 2" xfId="13996" xr:uid="{198DFAAB-812F-4CC4-9D42-E9EC86875F7D}"/>
    <cellStyle name="Currency 4 3 2 3 4 2 2 2" xfId="29407" xr:uid="{F0542944-D62F-4C51-965F-202704E38872}"/>
    <cellStyle name="Currency 4 3 2 3 4 2 2 2 2" xfId="60231" xr:uid="{3035304B-9632-4CE8-BF53-28327CE5ED68}"/>
    <cellStyle name="Currency 4 3 2 3 4 2 2 3" xfId="44821" xr:uid="{A4A2BA3F-1083-4C36-B702-B8C813530244}"/>
    <cellStyle name="Currency 4 3 2 3 4 2 3" xfId="21598" xr:uid="{811147F4-9381-450D-95DD-1DEA069F59F5}"/>
    <cellStyle name="Currency 4 3 2 3 4 2 3 2" xfId="52422" xr:uid="{4CC807E8-DB33-4991-AF55-481609A88CC6}"/>
    <cellStyle name="Currency 4 3 2 3 4 2 4" xfId="37012" xr:uid="{5D1EF279-A899-4FEB-AFD2-79235D57D9D2}"/>
    <cellStyle name="Currency 4 3 2 3 4 3" xfId="10193" xr:uid="{E49A9425-5993-481E-90CF-AA08CB124CA0}"/>
    <cellStyle name="Currency 4 3 2 3 4 3 2" xfId="25604" xr:uid="{7C33A2E0-B544-419F-8927-9D04D41AC225}"/>
    <cellStyle name="Currency 4 3 2 3 4 3 2 2" xfId="56428" xr:uid="{5DB79C2E-D865-40A6-AD0A-8CB14AC6A11D}"/>
    <cellStyle name="Currency 4 3 2 3 4 3 3" xfId="41018" xr:uid="{03DC40BC-FF7C-4673-BCAA-EB67727C2D58}"/>
    <cellStyle name="Currency 4 3 2 3 4 4" xfId="17795" xr:uid="{10928C5D-73AA-45C2-A9DD-DB4FDE04AB23}"/>
    <cellStyle name="Currency 4 3 2 3 4 4 2" xfId="48619" xr:uid="{D48D4535-9174-4927-B617-F313EAA5D661}"/>
    <cellStyle name="Currency 4 3 2 3 4 5" xfId="33209" xr:uid="{8DCE9878-6AE3-411E-9C3B-5D0BE5B775F1}"/>
    <cellStyle name="Currency 4 3 2 3 5" xfId="4286" xr:uid="{24B57FA6-644D-41F6-9C72-AFCA3F32FB00}"/>
    <cellStyle name="Currency 4 3 2 3 5 2" xfId="12097" xr:uid="{B22C948B-E77B-4C9E-A63A-B3D11D9BF1C7}"/>
    <cellStyle name="Currency 4 3 2 3 5 2 2" xfId="27508" xr:uid="{00955D7D-761B-4F9E-AB85-975303850905}"/>
    <cellStyle name="Currency 4 3 2 3 5 2 2 2" xfId="58332" xr:uid="{C1BABA2A-5E7C-4EC2-9B26-256810AE55F0}"/>
    <cellStyle name="Currency 4 3 2 3 5 2 3" xfId="42922" xr:uid="{0D8942FA-7627-4778-BC64-071B8E299365}"/>
    <cellStyle name="Currency 4 3 2 3 5 3" xfId="19699" xr:uid="{633D91CA-23A9-47CB-8E34-3165F76C5AA7}"/>
    <cellStyle name="Currency 4 3 2 3 5 3 2" xfId="50523" xr:uid="{662D3175-05C5-4F07-AF73-8AAD9C1EB46F}"/>
    <cellStyle name="Currency 4 3 2 3 5 4" xfId="35113" xr:uid="{221DB28B-3041-4772-A3CB-393F244EA9C3}"/>
    <cellStyle name="Currency 4 3 2 3 6" xfId="8294" xr:uid="{AD595F3A-A989-41D6-B1B9-C76A249A7C26}"/>
    <cellStyle name="Currency 4 3 2 3 6 2" xfId="23705" xr:uid="{F585A99E-6F3E-4095-9142-20581BA4826A}"/>
    <cellStyle name="Currency 4 3 2 3 6 2 2" xfId="54529" xr:uid="{E70CDDC3-829D-4347-933B-D6104BFEBE21}"/>
    <cellStyle name="Currency 4 3 2 3 6 3" xfId="39119" xr:uid="{4772D454-0370-4419-BBB8-F9BDDFE7E719}"/>
    <cellStyle name="Currency 4 3 2 3 7" xfId="15896" xr:uid="{4EADC279-F575-44C8-A7BE-AF3188499900}"/>
    <cellStyle name="Currency 4 3 2 3 7 2" xfId="46720" xr:uid="{CCD22518-C22D-47F2-B921-C8195958212C}"/>
    <cellStyle name="Currency 4 3 2 3 8" xfId="31310" xr:uid="{682EE1A0-E2B6-4665-A8A8-1D8ACCAF67ED}"/>
    <cellStyle name="Currency 4 3 2 4" xfId="903" xr:uid="{AF5FA096-603A-4F54-A945-B737F1CE7E54}"/>
    <cellStyle name="Currency 4 3 2 4 2" xfId="2802" xr:uid="{94A9141D-FAB8-4A21-8C36-CCCEF10805A8}"/>
    <cellStyle name="Currency 4 3 2 4 2 2" xfId="6605" xr:uid="{97178BC9-BBFE-4AB5-82A0-838472C4E07C}"/>
    <cellStyle name="Currency 4 3 2 4 2 2 2" xfId="14416" xr:uid="{9613AEB1-2DF2-4A6A-B775-3195AE4C4070}"/>
    <cellStyle name="Currency 4 3 2 4 2 2 2 2" xfId="29827" xr:uid="{1B7B1031-EF8B-47C1-B3AA-BF1F18CA53B6}"/>
    <cellStyle name="Currency 4 3 2 4 2 2 2 2 2" xfId="60651" xr:uid="{20AA36A5-2B4B-4074-B4F4-7C56DEED4B42}"/>
    <cellStyle name="Currency 4 3 2 4 2 2 2 3" xfId="45241" xr:uid="{65FE8A16-EEDA-4F9C-866D-0E8CA5512BEC}"/>
    <cellStyle name="Currency 4 3 2 4 2 2 3" xfId="22018" xr:uid="{59A896C1-ED57-4414-8B1C-40701ADB84EC}"/>
    <cellStyle name="Currency 4 3 2 4 2 2 3 2" xfId="52842" xr:uid="{DBC18D6A-1F7B-47D6-9843-62638FB0E548}"/>
    <cellStyle name="Currency 4 3 2 4 2 2 4" xfId="37432" xr:uid="{039A3E91-FB7F-4D9B-949E-B8D0956527E6}"/>
    <cellStyle name="Currency 4 3 2 4 2 3" xfId="10613" xr:uid="{65D5DCE4-5FB1-4097-A107-07C66ED5E457}"/>
    <cellStyle name="Currency 4 3 2 4 2 3 2" xfId="26024" xr:uid="{3C9448C6-B8D9-42F6-9A5D-76931475CB9E}"/>
    <cellStyle name="Currency 4 3 2 4 2 3 2 2" xfId="56848" xr:uid="{70F3A366-0E59-47D8-A50A-F831F8E83552}"/>
    <cellStyle name="Currency 4 3 2 4 2 3 3" xfId="41438" xr:uid="{512DBE75-A8B6-4DDF-86A2-EDC40949D87B}"/>
    <cellStyle name="Currency 4 3 2 4 2 4" xfId="18215" xr:uid="{16E8F67E-DFDF-4CEF-999B-0D59567E0232}"/>
    <cellStyle name="Currency 4 3 2 4 2 4 2" xfId="49039" xr:uid="{44979469-36A5-4862-BAEC-9DA888C20ECD}"/>
    <cellStyle name="Currency 4 3 2 4 2 5" xfId="33629" xr:uid="{E9FD0477-6B5B-4DBB-ADF7-3CA3F8A28B7D}"/>
    <cellStyle name="Currency 4 3 2 4 3" xfId="4706" xr:uid="{A9DF3D7A-EC91-47D3-95B8-C1B8A620F705}"/>
    <cellStyle name="Currency 4 3 2 4 3 2" xfId="12517" xr:uid="{CF2035EB-FD5F-48A6-96B1-21AA0C5B006F}"/>
    <cellStyle name="Currency 4 3 2 4 3 2 2" xfId="27928" xr:uid="{F0E5C5D2-798E-45A0-8295-FB59DDB5007F}"/>
    <cellStyle name="Currency 4 3 2 4 3 2 2 2" xfId="58752" xr:uid="{4BF762AF-06B1-408D-BF9A-6823C23483FB}"/>
    <cellStyle name="Currency 4 3 2 4 3 2 3" xfId="43342" xr:uid="{CAB48DA1-0E16-4B82-B272-E13DDEF234C6}"/>
    <cellStyle name="Currency 4 3 2 4 3 3" xfId="20119" xr:uid="{141AD00C-FC9B-444D-9A60-0F81E546E954}"/>
    <cellStyle name="Currency 4 3 2 4 3 3 2" xfId="50943" xr:uid="{833FD35A-4475-4EDD-A284-C91C74DC0204}"/>
    <cellStyle name="Currency 4 3 2 4 3 4" xfId="35533" xr:uid="{62864CCD-9866-44C8-A1F1-FD43220F0866}"/>
    <cellStyle name="Currency 4 3 2 4 4" xfId="8714" xr:uid="{FCE588ED-DCE6-4E7D-BF24-6DC0DC5D7C22}"/>
    <cellStyle name="Currency 4 3 2 4 4 2" xfId="24125" xr:uid="{82774D81-F48C-44A0-9732-997C67E2E515}"/>
    <cellStyle name="Currency 4 3 2 4 4 2 2" xfId="54949" xr:uid="{D7AF1BF1-531A-48E0-B0FB-748275A022E9}"/>
    <cellStyle name="Currency 4 3 2 4 4 3" xfId="39539" xr:uid="{0F244A14-3B8B-406F-B6CA-18271D38EA18}"/>
    <cellStyle name="Currency 4 3 2 4 5" xfId="16316" xr:uid="{204FB9FC-01DA-4524-B5ED-84E2FD6CBAFF}"/>
    <cellStyle name="Currency 4 3 2 4 5 2" xfId="47140" xr:uid="{F5C92A76-FC2A-488A-A447-59CCC2B3EAB0}"/>
    <cellStyle name="Currency 4 3 2 4 6" xfId="31730" xr:uid="{63D73178-D9B5-4B98-9933-B21A8C3D6653}"/>
    <cellStyle name="Currency 4 3 2 5" xfId="1536" xr:uid="{88BFEF78-7783-4F24-83DD-99E2D969A6FB}"/>
    <cellStyle name="Currency 4 3 2 5 2" xfId="3435" xr:uid="{63AA5E32-1CB6-47B7-BFD4-DC231B98C489}"/>
    <cellStyle name="Currency 4 3 2 5 2 2" xfId="7238" xr:uid="{3C0F895C-FB3F-466C-BBFB-12E5C06ADC70}"/>
    <cellStyle name="Currency 4 3 2 5 2 2 2" xfId="15049" xr:uid="{661DB2CE-D25D-4514-9636-6148A6126430}"/>
    <cellStyle name="Currency 4 3 2 5 2 2 2 2" xfId="30460" xr:uid="{68FA0259-64FC-4D96-92FF-D4C5BCDDD6EF}"/>
    <cellStyle name="Currency 4 3 2 5 2 2 2 2 2" xfId="61284" xr:uid="{9DCC425C-2425-4638-B69F-7E7800EFEC0E}"/>
    <cellStyle name="Currency 4 3 2 5 2 2 2 3" xfId="45874" xr:uid="{8739B522-014E-4A2B-B822-1B5F70F3D895}"/>
    <cellStyle name="Currency 4 3 2 5 2 2 3" xfId="22651" xr:uid="{A9A91768-D695-41BB-B3BD-4CEF5A9BA644}"/>
    <cellStyle name="Currency 4 3 2 5 2 2 3 2" xfId="53475" xr:uid="{12296405-F36C-4BE4-AABF-A87ECEB0EA2E}"/>
    <cellStyle name="Currency 4 3 2 5 2 2 4" xfId="38065" xr:uid="{DC290AEC-18E9-4994-8BAC-42C991F3B39F}"/>
    <cellStyle name="Currency 4 3 2 5 2 3" xfId="11246" xr:uid="{485A4596-8260-47FA-8311-C055522237BC}"/>
    <cellStyle name="Currency 4 3 2 5 2 3 2" xfId="26657" xr:uid="{F1501364-7FA1-45F3-BBFA-37F1DAF3454F}"/>
    <cellStyle name="Currency 4 3 2 5 2 3 2 2" xfId="57481" xr:uid="{DC591A14-B1AD-4F44-BCC5-DE24BA8C5240}"/>
    <cellStyle name="Currency 4 3 2 5 2 3 3" xfId="42071" xr:uid="{A0383E1D-642B-4EB3-B754-7995A456E88D}"/>
    <cellStyle name="Currency 4 3 2 5 2 4" xfId="18848" xr:uid="{30ECAA9C-148B-4278-AA0C-63B2DB7A77BA}"/>
    <cellStyle name="Currency 4 3 2 5 2 4 2" xfId="49672" xr:uid="{985A1478-370A-428A-81E5-EECEC388F186}"/>
    <cellStyle name="Currency 4 3 2 5 2 5" xfId="34262" xr:uid="{E22737FE-614F-4A6E-94E8-32E7234EC22B}"/>
    <cellStyle name="Currency 4 3 2 5 3" xfId="5339" xr:uid="{819F3CFD-B121-41D1-962F-2EF9605B80FC}"/>
    <cellStyle name="Currency 4 3 2 5 3 2" xfId="13150" xr:uid="{F72DE781-66AA-4AFF-A36E-C4B1D485EA81}"/>
    <cellStyle name="Currency 4 3 2 5 3 2 2" xfId="28561" xr:uid="{9CCB08CA-FCE7-42B8-BF9D-DE090A331DF6}"/>
    <cellStyle name="Currency 4 3 2 5 3 2 2 2" xfId="59385" xr:uid="{DEAD4F49-A54E-46FE-BA0E-71726A77FCD5}"/>
    <cellStyle name="Currency 4 3 2 5 3 2 3" xfId="43975" xr:uid="{1EE9282C-A12B-463F-A9E6-E864B23CB7F2}"/>
    <cellStyle name="Currency 4 3 2 5 3 3" xfId="20752" xr:uid="{EF03A70D-B704-415B-87B3-56294A65AE5E}"/>
    <cellStyle name="Currency 4 3 2 5 3 3 2" xfId="51576" xr:uid="{3D470889-A71D-498C-8257-8ECCAE071042}"/>
    <cellStyle name="Currency 4 3 2 5 3 4" xfId="36166" xr:uid="{F8F146FB-DEA4-496E-893A-27B93B76D434}"/>
    <cellStyle name="Currency 4 3 2 5 4" xfId="9347" xr:uid="{B61A332D-D23B-49FE-9AA7-FD06BD207F4A}"/>
    <cellStyle name="Currency 4 3 2 5 4 2" xfId="24758" xr:uid="{732328B4-48AB-4644-9373-20BE152F6E6C}"/>
    <cellStyle name="Currency 4 3 2 5 4 2 2" xfId="55582" xr:uid="{E461F0DA-BC3C-40D8-B7C7-2B9D30F596FA}"/>
    <cellStyle name="Currency 4 3 2 5 4 3" xfId="40172" xr:uid="{9E689F6C-6031-4A3E-83A0-8AD1B6AB9751}"/>
    <cellStyle name="Currency 4 3 2 5 5" xfId="16949" xr:uid="{C1A24CA5-15BB-4FB6-99B0-9AE7AA48EDAD}"/>
    <cellStyle name="Currency 4 3 2 5 5 2" xfId="47773" xr:uid="{24E72847-DA1F-49B1-8DDB-0DE5A3A8B48B}"/>
    <cellStyle name="Currency 4 3 2 5 6" xfId="32363" xr:uid="{EB0DBDEC-16A3-4053-BE7C-EAFFAC8E5F27}"/>
    <cellStyle name="Currency 4 3 2 6" xfId="2169" xr:uid="{A135FBFC-EC01-4C21-9C7F-4FC220F247F7}"/>
    <cellStyle name="Currency 4 3 2 6 2" xfId="5972" xr:uid="{C6342DCB-C900-4E5D-9AD0-A5333AC3F344}"/>
    <cellStyle name="Currency 4 3 2 6 2 2" xfId="13783" xr:uid="{0CC1DBA8-AE36-422D-BDA3-AF7E3C990680}"/>
    <cellStyle name="Currency 4 3 2 6 2 2 2" xfId="29194" xr:uid="{0C540202-A287-4393-8016-776954E2795C}"/>
    <cellStyle name="Currency 4 3 2 6 2 2 2 2" xfId="60018" xr:uid="{6F945957-1785-4B4C-8DF2-1D3A5A5358AB}"/>
    <cellStyle name="Currency 4 3 2 6 2 2 3" xfId="44608" xr:uid="{98F407D6-E564-48CF-BFDF-D5FED5FCF6E3}"/>
    <cellStyle name="Currency 4 3 2 6 2 3" xfId="21385" xr:uid="{4E93613C-F57A-4078-99D0-D656D55638DE}"/>
    <cellStyle name="Currency 4 3 2 6 2 3 2" xfId="52209" xr:uid="{D96E368E-CA38-4E75-9DAA-45104688BAD4}"/>
    <cellStyle name="Currency 4 3 2 6 2 4" xfId="36799" xr:uid="{DD7B9858-4A70-49C0-AB7B-CA280DAE5B57}"/>
    <cellStyle name="Currency 4 3 2 6 3" xfId="9980" xr:uid="{899CBFCC-4B43-4A4A-9193-50AC21ED530E}"/>
    <cellStyle name="Currency 4 3 2 6 3 2" xfId="25391" xr:uid="{20188960-4CE4-4A25-8799-F71C6483EED6}"/>
    <cellStyle name="Currency 4 3 2 6 3 2 2" xfId="56215" xr:uid="{C9DDEB9D-4998-4B9A-90D6-50F76C393DAB}"/>
    <cellStyle name="Currency 4 3 2 6 3 3" xfId="40805" xr:uid="{61B6289F-D06B-4690-B478-344B9C0BBE6C}"/>
    <cellStyle name="Currency 4 3 2 6 4" xfId="17582" xr:uid="{5ADF37A1-5C77-49D2-A4D8-1696D96E85CE}"/>
    <cellStyle name="Currency 4 3 2 6 4 2" xfId="48406" xr:uid="{4F95360A-9AEC-43D4-8D84-2B62BAF55A57}"/>
    <cellStyle name="Currency 4 3 2 6 5" xfId="32996" xr:uid="{DB1E5E6F-F417-486B-8153-92023B7EFCCC}"/>
    <cellStyle name="Currency 4 3 2 7" xfId="4073" xr:uid="{17550582-54F7-464B-B1EB-968BC916AF6D}"/>
    <cellStyle name="Currency 4 3 2 7 2" xfId="11884" xr:uid="{47449C5E-2771-4149-88F3-1703B2A683A3}"/>
    <cellStyle name="Currency 4 3 2 7 2 2" xfId="27295" xr:uid="{7A40F5ED-9037-4DAA-B09C-5B863A7CA145}"/>
    <cellStyle name="Currency 4 3 2 7 2 2 2" xfId="58119" xr:uid="{AAB9487E-7A9A-4121-8C07-807FCA26953D}"/>
    <cellStyle name="Currency 4 3 2 7 2 3" xfId="42709" xr:uid="{36221B36-6B71-40EC-80D5-4DCDAE27E459}"/>
    <cellStyle name="Currency 4 3 2 7 3" xfId="19486" xr:uid="{5C241C3F-848E-439E-899F-BB3A93718856}"/>
    <cellStyle name="Currency 4 3 2 7 3 2" xfId="50310" xr:uid="{0ABC0791-310A-4D2B-9C9B-4AD6364FC1ED}"/>
    <cellStyle name="Currency 4 3 2 7 4" xfId="34900" xr:uid="{7C494B39-7F53-41AD-9BFC-BA82010DF06D}"/>
    <cellStyle name="Currency 4 3 2 8" xfId="8081" xr:uid="{B48A2653-06C5-4B47-87F1-AE92974938D8}"/>
    <cellStyle name="Currency 4 3 2 8 2" xfId="23492" xr:uid="{78D2D8F1-CBC6-4B56-A681-343883D3EF65}"/>
    <cellStyle name="Currency 4 3 2 8 2 2" xfId="54316" xr:uid="{5AE88E61-D580-406F-8734-64932822EA84}"/>
    <cellStyle name="Currency 4 3 2 8 3" xfId="38906" xr:uid="{300225D5-C4EF-49C3-90AF-9828A5C0316B}"/>
    <cellStyle name="Currency 4 3 2 9" xfId="7872" xr:uid="{2451E58C-07EF-4AEA-B1B8-11606D0CBF69}"/>
    <cellStyle name="Currency 4 3 2 9 2" xfId="23283" xr:uid="{0C080035-5F01-4E97-919F-D3630F2BF820}"/>
    <cellStyle name="Currency 4 3 2 9 2 2" xfId="54107" xr:uid="{5D2453AA-7050-4DA0-9D10-831895F0D094}"/>
    <cellStyle name="Currency 4 3 2 9 3" xfId="38697" xr:uid="{96F339A1-3420-49BE-83CB-C9CB1733E9BF}"/>
    <cellStyle name="Currency 4 3 3" xfId="610" xr:uid="{FFCD08F6-A678-4577-A546-D6C46873226C}"/>
    <cellStyle name="Currency 4 3 3 2" xfId="1243" xr:uid="{EE0BB153-F07D-4313-ACB1-62F5A34A9F16}"/>
    <cellStyle name="Currency 4 3 3 2 2" xfId="3142" xr:uid="{667A69A2-CEFA-42D8-8503-AC001F7438FC}"/>
    <cellStyle name="Currency 4 3 3 2 2 2" xfId="6945" xr:uid="{8B67CF96-DC16-499D-A4CD-9012C2864D61}"/>
    <cellStyle name="Currency 4 3 3 2 2 2 2" xfId="14756" xr:uid="{00C04BF3-68F4-4C09-BFCF-F66EA6DDE5C5}"/>
    <cellStyle name="Currency 4 3 3 2 2 2 2 2" xfId="30167" xr:uid="{F9E66B44-B589-4454-9A03-068A4BA89E7F}"/>
    <cellStyle name="Currency 4 3 3 2 2 2 2 2 2" xfId="60991" xr:uid="{98501252-BB92-4F25-A944-12707E572D8F}"/>
    <cellStyle name="Currency 4 3 3 2 2 2 2 3" xfId="45581" xr:uid="{A5F23C68-D9B9-47A8-964C-D2C85A0F0A1A}"/>
    <cellStyle name="Currency 4 3 3 2 2 2 3" xfId="22358" xr:uid="{67B7444C-8B38-4CB6-8978-FE87B2DEDB36}"/>
    <cellStyle name="Currency 4 3 3 2 2 2 3 2" xfId="53182" xr:uid="{6266DEC9-95E1-42EF-904F-D6988AE86708}"/>
    <cellStyle name="Currency 4 3 3 2 2 2 4" xfId="37772" xr:uid="{9B919AC7-4907-455D-A7B0-EF97E93FBA42}"/>
    <cellStyle name="Currency 4 3 3 2 2 3" xfId="10953" xr:uid="{E2084ED8-2B42-4A90-A379-E4CBC322B053}"/>
    <cellStyle name="Currency 4 3 3 2 2 3 2" xfId="26364" xr:uid="{95FD85E4-92E3-4800-83CB-D59D466E727B}"/>
    <cellStyle name="Currency 4 3 3 2 2 3 2 2" xfId="57188" xr:uid="{78B66F2C-B4A6-4071-B74E-5A328679BA2E}"/>
    <cellStyle name="Currency 4 3 3 2 2 3 3" xfId="41778" xr:uid="{F6FF45AD-A4A2-420D-8E3A-A2738E3B7D4D}"/>
    <cellStyle name="Currency 4 3 3 2 2 4" xfId="18555" xr:uid="{F29ACF4A-1117-4360-93B1-0E374D951BE6}"/>
    <cellStyle name="Currency 4 3 3 2 2 4 2" xfId="49379" xr:uid="{35926E8B-4087-4299-8086-9F1F1C659ECF}"/>
    <cellStyle name="Currency 4 3 3 2 2 5" xfId="33969" xr:uid="{AB9637BB-8F51-4C5F-B034-3E7A12342BDC}"/>
    <cellStyle name="Currency 4 3 3 2 3" xfId="5046" xr:uid="{5260D1A6-E7A3-475C-8A11-3F717A5C5E7F}"/>
    <cellStyle name="Currency 4 3 3 2 3 2" xfId="12857" xr:uid="{28F43432-4591-43CF-B0C2-ADC2B6B539E7}"/>
    <cellStyle name="Currency 4 3 3 2 3 2 2" xfId="28268" xr:uid="{EECC3646-189A-4EC2-90F6-D86F52721171}"/>
    <cellStyle name="Currency 4 3 3 2 3 2 2 2" xfId="59092" xr:uid="{FE597BFE-3C05-43F2-867C-3F74F890CD69}"/>
    <cellStyle name="Currency 4 3 3 2 3 2 3" xfId="43682" xr:uid="{01F7C702-1DB9-4967-BBBB-268FCDA51FFC}"/>
    <cellStyle name="Currency 4 3 3 2 3 3" xfId="20459" xr:uid="{AD640C66-ADD5-421C-BA9F-6AF4765F545A}"/>
    <cellStyle name="Currency 4 3 3 2 3 3 2" xfId="51283" xr:uid="{4C9332E7-841B-4DB2-8307-715C8F1697F7}"/>
    <cellStyle name="Currency 4 3 3 2 3 4" xfId="35873" xr:uid="{14246312-82BC-454C-9B67-E90DD7CBA826}"/>
    <cellStyle name="Currency 4 3 3 2 4" xfId="9054" xr:uid="{0B00F2D7-1103-4014-820D-988E16BB1C83}"/>
    <cellStyle name="Currency 4 3 3 2 4 2" xfId="24465" xr:uid="{7C831420-778B-4E29-ADC3-D3BE5002B2E8}"/>
    <cellStyle name="Currency 4 3 3 2 4 2 2" xfId="55289" xr:uid="{6F4D409E-B68A-4E5C-A28F-2E47624EBD3B}"/>
    <cellStyle name="Currency 4 3 3 2 4 3" xfId="39879" xr:uid="{C2915F15-F8BF-43F0-9B6D-1C4973D34C02}"/>
    <cellStyle name="Currency 4 3 3 2 5" xfId="16656" xr:uid="{9442366B-00EA-41D3-8BC7-599D5ADA8B21}"/>
    <cellStyle name="Currency 4 3 3 2 5 2" xfId="47480" xr:uid="{AD8D8E39-5273-4B5A-B132-D7AF197F76CA}"/>
    <cellStyle name="Currency 4 3 3 2 6" xfId="32070" xr:uid="{B35F0C1D-47B6-4C8A-A8D8-437C268B574A}"/>
    <cellStyle name="Currency 4 3 3 3" xfId="1876" xr:uid="{CF57A050-ADFC-4D94-B515-283342DA0947}"/>
    <cellStyle name="Currency 4 3 3 3 2" xfId="3775" xr:uid="{29080017-B167-4B8A-90B7-3B6D929C3C0A}"/>
    <cellStyle name="Currency 4 3 3 3 2 2" xfId="7578" xr:uid="{70BB2DCD-D5F5-4E5D-8121-270E0A708941}"/>
    <cellStyle name="Currency 4 3 3 3 2 2 2" xfId="15389" xr:uid="{6E216C22-BDE0-43E7-99E4-9ED7E46E10CE}"/>
    <cellStyle name="Currency 4 3 3 3 2 2 2 2" xfId="30800" xr:uid="{5E16FBC7-A78F-48EE-9BF5-583FE835A180}"/>
    <cellStyle name="Currency 4 3 3 3 2 2 2 2 2" xfId="61624" xr:uid="{6DE5BCBC-FEDD-49A9-B6B9-0508F9ED2CBB}"/>
    <cellStyle name="Currency 4 3 3 3 2 2 2 3" xfId="46214" xr:uid="{3D5C1838-88E9-4642-98E4-79EF908FB3E0}"/>
    <cellStyle name="Currency 4 3 3 3 2 2 3" xfId="22991" xr:uid="{5A9F6E8F-2975-4FDB-B3FC-51BEAFA3AB13}"/>
    <cellStyle name="Currency 4 3 3 3 2 2 3 2" xfId="53815" xr:uid="{489D6C8D-CBC1-445C-9012-C4CC597654FD}"/>
    <cellStyle name="Currency 4 3 3 3 2 2 4" xfId="38405" xr:uid="{9E4E153F-13B4-4EA1-91A5-A154A543228C}"/>
    <cellStyle name="Currency 4 3 3 3 2 3" xfId="11586" xr:uid="{FCC012EE-07C5-439B-AC0C-4752E969753D}"/>
    <cellStyle name="Currency 4 3 3 3 2 3 2" xfId="26997" xr:uid="{7E116D32-5F4F-4A78-AEAB-E7EDA19BB2B4}"/>
    <cellStyle name="Currency 4 3 3 3 2 3 2 2" xfId="57821" xr:uid="{1244B991-3631-4BEF-8E7B-D98B31C87654}"/>
    <cellStyle name="Currency 4 3 3 3 2 3 3" xfId="42411" xr:uid="{952E0057-F0AC-475D-9939-02B4925C0F72}"/>
    <cellStyle name="Currency 4 3 3 3 2 4" xfId="19188" xr:uid="{7C66873A-8086-48A8-BBA5-B5A0916DD923}"/>
    <cellStyle name="Currency 4 3 3 3 2 4 2" xfId="50012" xr:uid="{A9AB254E-97AE-4932-83C6-4305CFC28740}"/>
    <cellStyle name="Currency 4 3 3 3 2 5" xfId="34602" xr:uid="{D0D0690E-E030-4586-94D4-148A5F1C98CF}"/>
    <cellStyle name="Currency 4 3 3 3 3" xfId="5679" xr:uid="{524A2A83-2946-4E65-8F4A-4AF817815740}"/>
    <cellStyle name="Currency 4 3 3 3 3 2" xfId="13490" xr:uid="{BEE9218A-655F-4367-9447-735F55DFC061}"/>
    <cellStyle name="Currency 4 3 3 3 3 2 2" xfId="28901" xr:uid="{521E7B5E-FEC7-4B13-965D-5D72F38356CD}"/>
    <cellStyle name="Currency 4 3 3 3 3 2 2 2" xfId="59725" xr:uid="{23D70B5F-C3CF-4A27-BDD2-43C62686FA88}"/>
    <cellStyle name="Currency 4 3 3 3 3 2 3" xfId="44315" xr:uid="{717C45C3-7112-4208-A900-F443BD1F46B1}"/>
    <cellStyle name="Currency 4 3 3 3 3 3" xfId="21092" xr:uid="{21313B4D-3080-4916-9820-136E2B70CB06}"/>
    <cellStyle name="Currency 4 3 3 3 3 3 2" xfId="51916" xr:uid="{7C47BCDD-D556-49A6-8ECD-4CD194990D93}"/>
    <cellStyle name="Currency 4 3 3 3 3 4" xfId="36506" xr:uid="{3AE82F0E-AB61-4FD5-8664-7F84258A8D35}"/>
    <cellStyle name="Currency 4 3 3 3 4" xfId="9687" xr:uid="{3D2D34EE-2AE2-45FB-AA07-A402BBD371F4}"/>
    <cellStyle name="Currency 4 3 3 3 4 2" xfId="25098" xr:uid="{8DFBDF0C-0A5F-4D3D-85AB-C990C0C50440}"/>
    <cellStyle name="Currency 4 3 3 3 4 2 2" xfId="55922" xr:uid="{209A6906-704F-4CA8-99C6-5AC6E1B0DF66}"/>
    <cellStyle name="Currency 4 3 3 3 4 3" xfId="40512" xr:uid="{68B99655-65F3-40FA-AB8F-3309D7F72EC6}"/>
    <cellStyle name="Currency 4 3 3 3 5" xfId="17289" xr:uid="{29979A58-4B4D-4FC5-8864-CC5BB0C4E5FE}"/>
    <cellStyle name="Currency 4 3 3 3 5 2" xfId="48113" xr:uid="{B64E5EAD-863E-4217-8941-52131818A94C}"/>
    <cellStyle name="Currency 4 3 3 3 6" xfId="32703" xr:uid="{111B0E17-A8E7-49BB-A208-64D2AC0F68C8}"/>
    <cellStyle name="Currency 4 3 3 4" xfId="2509" xr:uid="{6267BF0C-6641-48CD-BBB7-B4763BEF0A4E}"/>
    <cellStyle name="Currency 4 3 3 4 2" xfId="6312" xr:uid="{9B12D08E-EF10-4D97-A384-0D049F2C5260}"/>
    <cellStyle name="Currency 4 3 3 4 2 2" xfId="14123" xr:uid="{C6F174C7-90A6-4E48-91BA-DB937F162879}"/>
    <cellStyle name="Currency 4 3 3 4 2 2 2" xfId="29534" xr:uid="{9DFB36A9-9ACA-4AE7-8CE8-997BB18906EF}"/>
    <cellStyle name="Currency 4 3 3 4 2 2 2 2" xfId="60358" xr:uid="{9371C86C-9A23-46A9-9180-0DD21089522D}"/>
    <cellStyle name="Currency 4 3 3 4 2 2 3" xfId="44948" xr:uid="{F4E48D9E-140E-45D3-92D4-E916E85EF3D2}"/>
    <cellStyle name="Currency 4 3 3 4 2 3" xfId="21725" xr:uid="{9B8D28EA-590E-408C-9F55-9602F07F7FB5}"/>
    <cellStyle name="Currency 4 3 3 4 2 3 2" xfId="52549" xr:uid="{DBCD8346-6CC9-421C-A72F-BEFC0B118719}"/>
    <cellStyle name="Currency 4 3 3 4 2 4" xfId="37139" xr:uid="{9A4D0A79-C778-4C47-895A-8E1C88666689}"/>
    <cellStyle name="Currency 4 3 3 4 3" xfId="10320" xr:uid="{AAFA5DC1-0DB2-409A-ABAD-D3A8A699B4D3}"/>
    <cellStyle name="Currency 4 3 3 4 3 2" xfId="25731" xr:uid="{1A638475-1055-4A54-A2AE-AD80A87DDB71}"/>
    <cellStyle name="Currency 4 3 3 4 3 2 2" xfId="56555" xr:uid="{2045F37A-ABB6-4CAC-90A0-E52B9C5E1780}"/>
    <cellStyle name="Currency 4 3 3 4 3 3" xfId="41145" xr:uid="{4AFE40F4-D80A-4D87-A324-DBE043D9EB17}"/>
    <cellStyle name="Currency 4 3 3 4 4" xfId="17922" xr:uid="{E23841CF-4106-4934-BB68-DB2348BD5A0C}"/>
    <cellStyle name="Currency 4 3 3 4 4 2" xfId="48746" xr:uid="{42D2B151-38DC-4302-898A-8D4C1143FF3C}"/>
    <cellStyle name="Currency 4 3 3 4 5" xfId="33336" xr:uid="{A1ECF36E-A05C-4AEA-9509-2AA4E9FE21E8}"/>
    <cellStyle name="Currency 4 3 3 5" xfId="4413" xr:uid="{1542A066-38B4-4455-923C-36CB49EE8C8B}"/>
    <cellStyle name="Currency 4 3 3 5 2" xfId="12224" xr:uid="{5407FC10-42A9-425E-AA06-062346E79B29}"/>
    <cellStyle name="Currency 4 3 3 5 2 2" xfId="27635" xr:uid="{59557842-3685-4499-891C-03D11DF5B8A8}"/>
    <cellStyle name="Currency 4 3 3 5 2 2 2" xfId="58459" xr:uid="{F9DF6908-C6F8-4927-84C1-B440368A6D0E}"/>
    <cellStyle name="Currency 4 3 3 5 2 3" xfId="43049" xr:uid="{5DCCAF70-A377-4096-AB28-FA4846F1388E}"/>
    <cellStyle name="Currency 4 3 3 5 3" xfId="19826" xr:uid="{ECC4F565-8F3B-4EB2-92B6-01FFEE41350C}"/>
    <cellStyle name="Currency 4 3 3 5 3 2" xfId="50650" xr:uid="{BF01DFDC-4FFD-4C01-A665-F9027D928038}"/>
    <cellStyle name="Currency 4 3 3 5 4" xfId="35240" xr:uid="{C304E46B-C535-4C73-87B7-002519723401}"/>
    <cellStyle name="Currency 4 3 3 6" xfId="8421" xr:uid="{26100E5A-756F-4B06-8ADE-B1F4568354CF}"/>
    <cellStyle name="Currency 4 3 3 6 2" xfId="23832" xr:uid="{7FBDF016-1FDE-44DF-9647-2F4B99ECEF14}"/>
    <cellStyle name="Currency 4 3 3 6 2 2" xfId="54656" xr:uid="{BAAE0B5D-D6A6-461F-9A9D-9DB8C39737C2}"/>
    <cellStyle name="Currency 4 3 3 6 3" xfId="39246" xr:uid="{A05ECF97-D80B-42CF-80FF-EFE92347358A}"/>
    <cellStyle name="Currency 4 3 3 7" xfId="16023" xr:uid="{4456E47D-EDF5-49A3-96E1-9999F692BE13}"/>
    <cellStyle name="Currency 4 3 3 7 2" xfId="46847" xr:uid="{C812A4BB-D6A5-4364-852B-671B4CB787CB}"/>
    <cellStyle name="Currency 4 3 3 8" xfId="31437" xr:uid="{15C8C501-3D4C-45FD-BC4C-EB688B143E5A}"/>
    <cellStyle name="Currency 4 3 4" xfId="401" xr:uid="{A6F5E1E9-EE70-4F73-AD31-BAEC8CDF2563}"/>
    <cellStyle name="Currency 4 3 4 2" xfId="1034" xr:uid="{02FB36BC-E1FC-491F-8781-B7CF4D60A16D}"/>
    <cellStyle name="Currency 4 3 4 2 2" xfId="2933" xr:uid="{31D1129F-703D-4D0C-B0EA-592B60672D95}"/>
    <cellStyle name="Currency 4 3 4 2 2 2" xfId="6736" xr:uid="{51D4E00D-ECBE-4175-AA35-22BF7D4C83AD}"/>
    <cellStyle name="Currency 4 3 4 2 2 2 2" xfId="14547" xr:uid="{F2D9C08D-5B55-49C2-95F5-F5553D9EEBD6}"/>
    <cellStyle name="Currency 4 3 4 2 2 2 2 2" xfId="29958" xr:uid="{18405EEF-8594-413D-91A6-3F49D1D837D5}"/>
    <cellStyle name="Currency 4 3 4 2 2 2 2 2 2" xfId="60782" xr:uid="{9DEC57D7-D0BE-43EE-BE71-3101E6D62D92}"/>
    <cellStyle name="Currency 4 3 4 2 2 2 2 3" xfId="45372" xr:uid="{62C10A39-D696-4B6C-ADDA-B11B56F46EBA}"/>
    <cellStyle name="Currency 4 3 4 2 2 2 3" xfId="22149" xr:uid="{E9870870-89F6-4CC0-B786-01A638E36492}"/>
    <cellStyle name="Currency 4 3 4 2 2 2 3 2" xfId="52973" xr:uid="{2E44F4B9-7DDD-4300-84BE-E6A280FD26ED}"/>
    <cellStyle name="Currency 4 3 4 2 2 2 4" xfId="37563" xr:uid="{4A761A47-3B00-4D38-96D7-855F1AC116DD}"/>
    <cellStyle name="Currency 4 3 4 2 2 3" xfId="10744" xr:uid="{56373700-BE75-4124-9BF4-33CDB3D148D8}"/>
    <cellStyle name="Currency 4 3 4 2 2 3 2" xfId="26155" xr:uid="{6F18FC07-D157-4525-A197-008D68AF6387}"/>
    <cellStyle name="Currency 4 3 4 2 2 3 2 2" xfId="56979" xr:uid="{5C6929DE-6860-4B32-AD61-C46CCA00B629}"/>
    <cellStyle name="Currency 4 3 4 2 2 3 3" xfId="41569" xr:uid="{B1092DF1-F274-4725-B025-6C6949CDA98F}"/>
    <cellStyle name="Currency 4 3 4 2 2 4" xfId="18346" xr:uid="{5AD1A6A7-BBDB-4A57-98D5-6A56D44BC886}"/>
    <cellStyle name="Currency 4 3 4 2 2 4 2" xfId="49170" xr:uid="{5BAAC6BA-A647-4E12-B7B5-F63C150A0F22}"/>
    <cellStyle name="Currency 4 3 4 2 2 5" xfId="33760" xr:uid="{3C0F4922-A05A-47E5-9693-2D53F556861D}"/>
    <cellStyle name="Currency 4 3 4 2 3" xfId="4837" xr:uid="{AC0C38E1-47BB-4044-89C2-F818AFE5915A}"/>
    <cellStyle name="Currency 4 3 4 2 3 2" xfId="12648" xr:uid="{52BF728E-F9CB-4C65-AB61-18BB1A8AFE08}"/>
    <cellStyle name="Currency 4 3 4 2 3 2 2" xfId="28059" xr:uid="{EE5B712D-B188-4834-8B29-58A2788BF774}"/>
    <cellStyle name="Currency 4 3 4 2 3 2 2 2" xfId="58883" xr:uid="{D1F6A980-8A66-40CB-AB9A-B669F86A7B4A}"/>
    <cellStyle name="Currency 4 3 4 2 3 2 3" xfId="43473" xr:uid="{D773E7D9-5868-4D6E-84A3-24C4CCD04AE5}"/>
    <cellStyle name="Currency 4 3 4 2 3 3" xfId="20250" xr:uid="{10FB6104-F98F-4D3F-AA22-558D36401F3C}"/>
    <cellStyle name="Currency 4 3 4 2 3 3 2" xfId="51074" xr:uid="{7EA2355C-22F6-427C-9929-5B60853FFB1D}"/>
    <cellStyle name="Currency 4 3 4 2 3 4" xfId="35664" xr:uid="{4A33B534-DA23-43D0-86BF-AD4A24CDD5FE}"/>
    <cellStyle name="Currency 4 3 4 2 4" xfId="8845" xr:uid="{287D9029-EF9B-4CCB-89F8-5A96FD7A6E28}"/>
    <cellStyle name="Currency 4 3 4 2 4 2" xfId="24256" xr:uid="{B7E854AF-7588-49BD-B27F-CBF53E26E65F}"/>
    <cellStyle name="Currency 4 3 4 2 4 2 2" xfId="55080" xr:uid="{B2DA351A-49A5-43CC-8C3A-8AFDB3D6F1D6}"/>
    <cellStyle name="Currency 4 3 4 2 4 3" xfId="39670" xr:uid="{BA149A05-EAB2-44FF-AA70-26FAF7A3AE1F}"/>
    <cellStyle name="Currency 4 3 4 2 5" xfId="16447" xr:uid="{2890220E-2513-4373-9CFF-24A7698EBD82}"/>
    <cellStyle name="Currency 4 3 4 2 5 2" xfId="47271" xr:uid="{73CD4286-A650-474B-8184-97FCB92D7A31}"/>
    <cellStyle name="Currency 4 3 4 2 6" xfId="31861" xr:uid="{39136FDC-A540-41C8-B10B-58980C6604F8}"/>
    <cellStyle name="Currency 4 3 4 3" xfId="1667" xr:uid="{62BBC0EB-6257-4B72-87E5-81765C299098}"/>
    <cellStyle name="Currency 4 3 4 3 2" xfId="3566" xr:uid="{69F1980C-437E-4721-868C-0D7A83C9B424}"/>
    <cellStyle name="Currency 4 3 4 3 2 2" xfId="7369" xr:uid="{80A4A83B-665A-4F25-81E1-285FE9727F7A}"/>
    <cellStyle name="Currency 4 3 4 3 2 2 2" xfId="15180" xr:uid="{64B418E7-8BD0-4C33-BCD9-9D350919E834}"/>
    <cellStyle name="Currency 4 3 4 3 2 2 2 2" xfId="30591" xr:uid="{D6A1F326-9481-4338-A0F6-CBA5F22D33D1}"/>
    <cellStyle name="Currency 4 3 4 3 2 2 2 2 2" xfId="61415" xr:uid="{D946EC35-D939-4D34-A0DE-95AC0EF7EC97}"/>
    <cellStyle name="Currency 4 3 4 3 2 2 2 3" xfId="46005" xr:uid="{D2D2030F-ECBF-4AF8-A6A1-2664F32DF24B}"/>
    <cellStyle name="Currency 4 3 4 3 2 2 3" xfId="22782" xr:uid="{2EFAFDCF-75F9-4BD2-B092-224FB107F104}"/>
    <cellStyle name="Currency 4 3 4 3 2 2 3 2" xfId="53606" xr:uid="{6C31D3A3-AE7B-405E-A22B-D49E31ED2815}"/>
    <cellStyle name="Currency 4 3 4 3 2 2 4" xfId="38196" xr:uid="{260A8740-E2F1-441A-9911-659B46B0B3DF}"/>
    <cellStyle name="Currency 4 3 4 3 2 3" xfId="11377" xr:uid="{E3F39CB6-DF9B-4D9C-8FC6-912F8134704A}"/>
    <cellStyle name="Currency 4 3 4 3 2 3 2" xfId="26788" xr:uid="{6C5B6811-3724-464F-86EC-A6756BDE462C}"/>
    <cellStyle name="Currency 4 3 4 3 2 3 2 2" xfId="57612" xr:uid="{D7DA2553-7F15-403F-B113-F4241C327640}"/>
    <cellStyle name="Currency 4 3 4 3 2 3 3" xfId="42202" xr:uid="{78EAE738-4CE4-4E61-877A-5AC8123124E7}"/>
    <cellStyle name="Currency 4 3 4 3 2 4" xfId="18979" xr:uid="{9E8F873A-DB3C-435C-ACA7-31F161730742}"/>
    <cellStyle name="Currency 4 3 4 3 2 4 2" xfId="49803" xr:uid="{5B984DD2-76EA-43D2-9394-DD44C8E58268}"/>
    <cellStyle name="Currency 4 3 4 3 2 5" xfId="34393" xr:uid="{14D1794D-B64F-48B3-8625-2AAC355F645A}"/>
    <cellStyle name="Currency 4 3 4 3 3" xfId="5470" xr:uid="{E8F76B4D-F3D8-4EC4-9DA3-A41ACF5C55AF}"/>
    <cellStyle name="Currency 4 3 4 3 3 2" xfId="13281" xr:uid="{A29CC65C-C565-45B1-9F2A-2960D8B99A08}"/>
    <cellStyle name="Currency 4 3 4 3 3 2 2" xfId="28692" xr:uid="{4845277D-0585-418A-8741-09BBF1B9A64C}"/>
    <cellStyle name="Currency 4 3 4 3 3 2 2 2" xfId="59516" xr:uid="{346270BF-9543-474A-8F94-BB0AF39531BD}"/>
    <cellStyle name="Currency 4 3 4 3 3 2 3" xfId="44106" xr:uid="{A9BAABDE-EAE4-4960-ACB7-0A8E9EEEFD42}"/>
    <cellStyle name="Currency 4 3 4 3 3 3" xfId="20883" xr:uid="{824FA8A0-DBDC-4A03-88AE-4EFD64C5F21F}"/>
    <cellStyle name="Currency 4 3 4 3 3 3 2" xfId="51707" xr:uid="{D9899FDA-B7C8-4006-B9E5-2E4038A0958D}"/>
    <cellStyle name="Currency 4 3 4 3 3 4" xfId="36297" xr:uid="{C86FD0B3-5D21-4F87-B97C-281B3DDBA396}"/>
    <cellStyle name="Currency 4 3 4 3 4" xfId="9478" xr:uid="{769936FC-54AC-4DC0-B3F1-01D2B9355FF8}"/>
    <cellStyle name="Currency 4 3 4 3 4 2" xfId="24889" xr:uid="{3A5DA5AF-ECE6-466F-B5C6-862015557A43}"/>
    <cellStyle name="Currency 4 3 4 3 4 2 2" xfId="55713" xr:uid="{1946822B-5885-4530-8857-E061612CCE88}"/>
    <cellStyle name="Currency 4 3 4 3 4 3" xfId="40303" xr:uid="{650BA602-C07C-4190-96C6-07C1D9F78AA2}"/>
    <cellStyle name="Currency 4 3 4 3 5" xfId="17080" xr:uid="{81BD49A8-7637-42C9-8FDB-054171C2D902}"/>
    <cellStyle name="Currency 4 3 4 3 5 2" xfId="47904" xr:uid="{9CA8DE12-8D4A-41CE-A5CB-3968B5333C4C}"/>
    <cellStyle name="Currency 4 3 4 3 6" xfId="32494" xr:uid="{975A6A9F-1C78-4549-9762-9982B86FDB5A}"/>
    <cellStyle name="Currency 4 3 4 4" xfId="2300" xr:uid="{9908AF61-EE57-4D77-9D4D-268A47F9BDB1}"/>
    <cellStyle name="Currency 4 3 4 4 2" xfId="6103" xr:uid="{A62D26CE-F6FB-4693-AAED-1A9252400853}"/>
    <cellStyle name="Currency 4 3 4 4 2 2" xfId="13914" xr:uid="{AADB4FF9-DF2A-4BD4-95EB-821BD15C66A0}"/>
    <cellStyle name="Currency 4 3 4 4 2 2 2" xfId="29325" xr:uid="{36C2E470-FF99-4433-B460-7F912DB370DB}"/>
    <cellStyle name="Currency 4 3 4 4 2 2 2 2" xfId="60149" xr:uid="{790232E4-B82B-4BB6-8688-0ADCA304117B}"/>
    <cellStyle name="Currency 4 3 4 4 2 2 3" xfId="44739" xr:uid="{6BA38C65-4894-4C5E-B8B2-B1AB3B4CC6A9}"/>
    <cellStyle name="Currency 4 3 4 4 2 3" xfId="21516" xr:uid="{51BA10DE-371C-4D75-A702-BF508C30C01F}"/>
    <cellStyle name="Currency 4 3 4 4 2 3 2" xfId="52340" xr:uid="{F163B77B-F762-4301-96D1-7BC9E634BFF6}"/>
    <cellStyle name="Currency 4 3 4 4 2 4" xfId="36930" xr:uid="{F37BB59D-8484-476D-B99E-7FF3FB127EE3}"/>
    <cellStyle name="Currency 4 3 4 4 3" xfId="10111" xr:uid="{47D48777-ED9F-4E2D-A0AF-51ADA38EBA8A}"/>
    <cellStyle name="Currency 4 3 4 4 3 2" xfId="25522" xr:uid="{F7021B30-B867-43CC-B392-E393CCDB3237}"/>
    <cellStyle name="Currency 4 3 4 4 3 2 2" xfId="56346" xr:uid="{E5C7ECF7-9313-4608-9664-D0E91805AA6D}"/>
    <cellStyle name="Currency 4 3 4 4 3 3" xfId="40936" xr:uid="{3FC489B7-41A8-4630-9073-FC45F4543ADD}"/>
    <cellStyle name="Currency 4 3 4 4 4" xfId="17713" xr:uid="{3B9CBCB4-2532-429E-8C0B-0D883AEE33FE}"/>
    <cellStyle name="Currency 4 3 4 4 4 2" xfId="48537" xr:uid="{83AE2371-CB7C-40FD-8721-69BA00DE2DB3}"/>
    <cellStyle name="Currency 4 3 4 4 5" xfId="33127" xr:uid="{C3BAEEF9-23A5-402A-B4C4-38558BB702F6}"/>
    <cellStyle name="Currency 4 3 4 5" xfId="4204" xr:uid="{D96048CC-40BF-4975-AE75-31DD46381186}"/>
    <cellStyle name="Currency 4 3 4 5 2" xfId="12015" xr:uid="{6C523D27-11EC-4E22-904A-5101BE56EED1}"/>
    <cellStyle name="Currency 4 3 4 5 2 2" xfId="27426" xr:uid="{8B35F444-AEE9-4AB3-A94E-5B29F0F4C90E}"/>
    <cellStyle name="Currency 4 3 4 5 2 2 2" xfId="58250" xr:uid="{1D3CB985-12D2-4902-879E-73CC048DA71C}"/>
    <cellStyle name="Currency 4 3 4 5 2 3" xfId="42840" xr:uid="{86E23077-875D-42C7-B5ED-A20253C81CA9}"/>
    <cellStyle name="Currency 4 3 4 5 3" xfId="19617" xr:uid="{C6ACE386-2552-46C1-A744-5DAD985DB9E1}"/>
    <cellStyle name="Currency 4 3 4 5 3 2" xfId="50441" xr:uid="{E90F010C-515B-43A4-9D1A-9101A0F1CED8}"/>
    <cellStyle name="Currency 4 3 4 5 4" xfId="35031" xr:uid="{69136005-A266-41F0-9EBC-E1420ED25C94}"/>
    <cellStyle name="Currency 4 3 4 6" xfId="8212" xr:uid="{E82F05E7-66AC-4795-AFF3-9C86C528F98F}"/>
    <cellStyle name="Currency 4 3 4 6 2" xfId="23623" xr:uid="{4BE2DE1C-6A28-4BF3-ACAA-697A057D9908}"/>
    <cellStyle name="Currency 4 3 4 6 2 2" xfId="54447" xr:uid="{144DF4DE-6047-4BDC-A1CC-0EDC142A081E}"/>
    <cellStyle name="Currency 4 3 4 6 3" xfId="39037" xr:uid="{3223ED89-CF2A-4AD9-B73A-C352309CD576}"/>
    <cellStyle name="Currency 4 3 4 7" xfId="15814" xr:uid="{A32E214D-B7C6-4A74-BB11-347000CCFB8D}"/>
    <cellStyle name="Currency 4 3 4 7 2" xfId="46638" xr:uid="{6D7CBF2E-EB47-40A9-B521-9A04690742E2}"/>
    <cellStyle name="Currency 4 3 4 8" xfId="31228" xr:uid="{6C257161-0350-4CFC-B4CA-03A0B0B0F760}"/>
    <cellStyle name="Currency 4 3 5" xfId="821" xr:uid="{DA1CE826-F3C8-4D5F-92EB-DB8EDB75F048}"/>
    <cellStyle name="Currency 4 3 5 2" xfId="2720" xr:uid="{76947E0F-6BD8-41E7-B925-4FC227155CA4}"/>
    <cellStyle name="Currency 4 3 5 2 2" xfId="6523" xr:uid="{18A179DC-783B-4E3C-B343-09D631312555}"/>
    <cellStyle name="Currency 4 3 5 2 2 2" xfId="14334" xr:uid="{F197FEF7-6EEF-4A7E-9C0A-3AEF82345D36}"/>
    <cellStyle name="Currency 4 3 5 2 2 2 2" xfId="29745" xr:uid="{992C14C5-81CA-43F8-AB24-D22C2CA54C80}"/>
    <cellStyle name="Currency 4 3 5 2 2 2 2 2" xfId="60569" xr:uid="{3FD522F0-C24B-4E07-A02D-72BC30944C97}"/>
    <cellStyle name="Currency 4 3 5 2 2 2 3" xfId="45159" xr:uid="{290E948F-F854-466A-B6CD-8258C7BA43C6}"/>
    <cellStyle name="Currency 4 3 5 2 2 3" xfId="21936" xr:uid="{C97CF9D0-173A-410D-B582-B48F0676A759}"/>
    <cellStyle name="Currency 4 3 5 2 2 3 2" xfId="52760" xr:uid="{513CDDFC-2DAB-4B1D-B08B-7C966CF82E5D}"/>
    <cellStyle name="Currency 4 3 5 2 2 4" xfId="37350" xr:uid="{289BE3DB-C0B7-421E-A0CE-42DF0531A0F3}"/>
    <cellStyle name="Currency 4 3 5 2 3" xfId="10531" xr:uid="{F02F4157-5444-4D1C-98A0-FFB980C2211F}"/>
    <cellStyle name="Currency 4 3 5 2 3 2" xfId="25942" xr:uid="{A2044BAA-7621-4790-9BEB-0A83BB392C9F}"/>
    <cellStyle name="Currency 4 3 5 2 3 2 2" xfId="56766" xr:uid="{41D35CF0-037C-41E2-882C-078C1FA55731}"/>
    <cellStyle name="Currency 4 3 5 2 3 3" xfId="41356" xr:uid="{AF06E2ED-3D27-4072-8A5C-2561B68459EB}"/>
    <cellStyle name="Currency 4 3 5 2 4" xfId="18133" xr:uid="{09DA25CC-C628-42C1-BAE7-D443F8D63441}"/>
    <cellStyle name="Currency 4 3 5 2 4 2" xfId="48957" xr:uid="{FD77B68E-F35D-4F6C-9E80-FEB42CD19A65}"/>
    <cellStyle name="Currency 4 3 5 2 5" xfId="33547" xr:uid="{41B576CF-9937-4A6A-AE51-60BB348C3C64}"/>
    <cellStyle name="Currency 4 3 5 3" xfId="4624" xr:uid="{D7FDC2ED-477F-4ABF-9E41-135B1B10A442}"/>
    <cellStyle name="Currency 4 3 5 3 2" xfId="12435" xr:uid="{E3AA02CE-EF37-43E4-BC80-161604D4C5DB}"/>
    <cellStyle name="Currency 4 3 5 3 2 2" xfId="27846" xr:uid="{100D6892-159F-4A2B-86C5-D1D17F27307D}"/>
    <cellStyle name="Currency 4 3 5 3 2 2 2" xfId="58670" xr:uid="{113DACE7-2FBC-42F4-AEF7-C3785AD45AD5}"/>
    <cellStyle name="Currency 4 3 5 3 2 3" xfId="43260" xr:uid="{527DD5B5-678E-49C7-9E86-34EFBD0F9BD9}"/>
    <cellStyle name="Currency 4 3 5 3 3" xfId="20037" xr:uid="{0A3ECF50-BE51-4954-B277-A6A039635075}"/>
    <cellStyle name="Currency 4 3 5 3 3 2" xfId="50861" xr:uid="{BB075058-9F09-4F73-AFBA-1BAD390B3FBE}"/>
    <cellStyle name="Currency 4 3 5 3 4" xfId="35451" xr:uid="{B03B888F-CC3E-4C24-A18D-FE3EB36E50E8}"/>
    <cellStyle name="Currency 4 3 5 4" xfId="8632" xr:uid="{2A3DA8F3-9798-4C2B-8601-AF13A513F4EB}"/>
    <cellStyle name="Currency 4 3 5 4 2" xfId="24043" xr:uid="{F0525716-C175-4C34-9A8F-B58B67DBE0E7}"/>
    <cellStyle name="Currency 4 3 5 4 2 2" xfId="54867" xr:uid="{566CBC7C-0240-456A-92CE-E3A384968D77}"/>
    <cellStyle name="Currency 4 3 5 4 3" xfId="39457" xr:uid="{85AEE017-885B-486B-A9D7-FA4CCAB10517}"/>
    <cellStyle name="Currency 4 3 5 5" xfId="16234" xr:uid="{BAE86522-4608-4E56-86C1-4DC93C323396}"/>
    <cellStyle name="Currency 4 3 5 5 2" xfId="47058" xr:uid="{187F8189-98FF-474E-83CD-35C58A888B64}"/>
    <cellStyle name="Currency 4 3 5 6" xfId="31648" xr:uid="{6325A709-D172-4735-95A7-5F493FB53154}"/>
    <cellStyle name="Currency 4 3 6" xfId="1454" xr:uid="{18D3E6A9-6B42-417A-87D2-CD0DCCF2297A}"/>
    <cellStyle name="Currency 4 3 6 2" xfId="3353" xr:uid="{F2E342A8-B750-42BA-9D84-189BAC933322}"/>
    <cellStyle name="Currency 4 3 6 2 2" xfId="7156" xr:uid="{6BB77F01-E97A-4847-A3A6-E257B727B94E}"/>
    <cellStyle name="Currency 4 3 6 2 2 2" xfId="14967" xr:uid="{A93FC3BC-0239-461E-96A8-A5090D74D62A}"/>
    <cellStyle name="Currency 4 3 6 2 2 2 2" xfId="30378" xr:uid="{2E44AE02-58EB-4949-8AFB-E52D10E96780}"/>
    <cellStyle name="Currency 4 3 6 2 2 2 2 2" xfId="61202" xr:uid="{A5673266-631B-4D75-8A05-677B37EF3CF8}"/>
    <cellStyle name="Currency 4 3 6 2 2 2 3" xfId="45792" xr:uid="{DEDFA4A0-1995-41BA-816A-3BA7A02F5621}"/>
    <cellStyle name="Currency 4 3 6 2 2 3" xfId="22569" xr:uid="{D3167C90-D5F1-43C6-B676-395792B80587}"/>
    <cellStyle name="Currency 4 3 6 2 2 3 2" xfId="53393" xr:uid="{A8F6A784-8DDB-4516-AEC9-D25670B8D8DC}"/>
    <cellStyle name="Currency 4 3 6 2 2 4" xfId="37983" xr:uid="{F78FFFDA-0937-4D24-BD03-800C5F35019C}"/>
    <cellStyle name="Currency 4 3 6 2 3" xfId="11164" xr:uid="{ABD039E3-EA76-4C0F-9EC7-5C9A3AAE5FC1}"/>
    <cellStyle name="Currency 4 3 6 2 3 2" xfId="26575" xr:uid="{90EB9D2C-D4DA-453E-A2A0-EFE20BBF8D1A}"/>
    <cellStyle name="Currency 4 3 6 2 3 2 2" xfId="57399" xr:uid="{E11D5EBE-E4DE-40D1-A114-F038EF657086}"/>
    <cellStyle name="Currency 4 3 6 2 3 3" xfId="41989" xr:uid="{30FE5F3B-8AF9-4F54-90DB-786C5D8B02A3}"/>
    <cellStyle name="Currency 4 3 6 2 4" xfId="18766" xr:uid="{D3D7AFAA-1CEC-4ADB-8CA3-9B0A9A00D04F}"/>
    <cellStyle name="Currency 4 3 6 2 4 2" xfId="49590" xr:uid="{A9DAC70A-0F16-47BA-9164-5C41B014685B}"/>
    <cellStyle name="Currency 4 3 6 2 5" xfId="34180" xr:uid="{D6646F4E-7376-435F-80FF-C6DDB1768B4C}"/>
    <cellStyle name="Currency 4 3 6 3" xfId="5257" xr:uid="{437610E2-7456-4D7D-9D84-00E476778178}"/>
    <cellStyle name="Currency 4 3 6 3 2" xfId="13068" xr:uid="{9C7E7468-6FC0-4241-B444-9334454A22C8}"/>
    <cellStyle name="Currency 4 3 6 3 2 2" xfId="28479" xr:uid="{8758490A-BB6D-4FD4-B15C-918D3A818FFE}"/>
    <cellStyle name="Currency 4 3 6 3 2 2 2" xfId="59303" xr:uid="{3BED1D50-2BC7-49AA-BF2F-4A1540FE0D65}"/>
    <cellStyle name="Currency 4 3 6 3 2 3" xfId="43893" xr:uid="{0686E1B2-D529-455E-B707-07CCBA286406}"/>
    <cellStyle name="Currency 4 3 6 3 3" xfId="20670" xr:uid="{7AD7EC8C-2AAC-4C09-BFE6-727DA973965A}"/>
    <cellStyle name="Currency 4 3 6 3 3 2" xfId="51494" xr:uid="{602B33B3-217F-416F-8702-90BD262FE9F6}"/>
    <cellStyle name="Currency 4 3 6 3 4" xfId="36084" xr:uid="{CD5103E5-18DA-4948-839E-BF4A899A3E29}"/>
    <cellStyle name="Currency 4 3 6 4" xfId="9265" xr:uid="{AC1B1D99-621B-4F39-A023-4D921E1AE8D3}"/>
    <cellStyle name="Currency 4 3 6 4 2" xfId="24676" xr:uid="{B3C0479F-E047-4B58-A575-485FE2CCBFED}"/>
    <cellStyle name="Currency 4 3 6 4 2 2" xfId="55500" xr:uid="{6481A2D5-7748-4C88-BBA8-7283A3AC5C92}"/>
    <cellStyle name="Currency 4 3 6 4 3" xfId="40090" xr:uid="{8230A5FF-C216-45B9-81E8-ED0CA137CA5F}"/>
    <cellStyle name="Currency 4 3 6 5" xfId="16867" xr:uid="{3CF717F4-E6EF-4F6D-93E7-9973282C9CAE}"/>
    <cellStyle name="Currency 4 3 6 5 2" xfId="47691" xr:uid="{3BC49A5A-C022-4A04-8A42-8554FD17644F}"/>
    <cellStyle name="Currency 4 3 6 6" xfId="32281" xr:uid="{A92F1FC8-8ACF-4319-999D-C4CFA2AE5ACE}"/>
    <cellStyle name="Currency 4 3 7" xfId="2087" xr:uid="{D18FE4BE-22C9-45E2-AE89-F67477B519C7}"/>
    <cellStyle name="Currency 4 3 7 2" xfId="5890" xr:uid="{CB65D70E-1132-4403-81CB-0D99589B192C}"/>
    <cellStyle name="Currency 4 3 7 2 2" xfId="13701" xr:uid="{CBA8FE4C-5155-46D1-BCFC-3DEDB17F6C72}"/>
    <cellStyle name="Currency 4 3 7 2 2 2" xfId="29112" xr:uid="{9D9F934B-6639-49D6-8D67-0303ACA72ECF}"/>
    <cellStyle name="Currency 4 3 7 2 2 2 2" xfId="59936" xr:uid="{F3AF902C-D32A-44A1-BD31-B30B029B781F}"/>
    <cellStyle name="Currency 4 3 7 2 2 3" xfId="44526" xr:uid="{AE2BA0B8-7053-4F0F-9969-4982BA784274}"/>
    <cellStyle name="Currency 4 3 7 2 3" xfId="21303" xr:uid="{17CD2475-C26B-4D6B-B2EE-FEEF10F7206C}"/>
    <cellStyle name="Currency 4 3 7 2 3 2" xfId="52127" xr:uid="{3AF1864F-4716-4DCF-9B00-FB09B3FC0D7E}"/>
    <cellStyle name="Currency 4 3 7 2 4" xfId="36717" xr:uid="{417DF5CA-2261-41A2-9BEC-3F7326078271}"/>
    <cellStyle name="Currency 4 3 7 3" xfId="9898" xr:uid="{E5814879-529E-45B8-8140-74D3A7088EAA}"/>
    <cellStyle name="Currency 4 3 7 3 2" xfId="25309" xr:uid="{D1125C61-ED3D-4623-9654-CD1A7A5A24B0}"/>
    <cellStyle name="Currency 4 3 7 3 2 2" xfId="56133" xr:uid="{AA5E07CF-2E1E-4BA2-9F8E-B990E319E9A3}"/>
    <cellStyle name="Currency 4 3 7 3 3" xfId="40723" xr:uid="{22E8E594-59E8-435D-A83D-740DF7F6E934}"/>
    <cellStyle name="Currency 4 3 7 4" xfId="17500" xr:uid="{6F555F3C-7587-4A90-8562-2CA5FC25F518}"/>
    <cellStyle name="Currency 4 3 7 4 2" xfId="48324" xr:uid="{103EDE78-5E7F-4F05-847B-5C08BB78C5C0}"/>
    <cellStyle name="Currency 4 3 7 5" xfId="32914" xr:uid="{507A324F-51E2-4459-A761-CDA305A7A963}"/>
    <cellStyle name="Currency 4 3 8" xfId="3991" xr:uid="{DD69E3FE-C9BF-47E7-838F-10719F96FB7A}"/>
    <cellStyle name="Currency 4 3 8 2" xfId="11802" xr:uid="{9C7DF0AF-0995-4529-8B37-3482101EF490}"/>
    <cellStyle name="Currency 4 3 8 2 2" xfId="27213" xr:uid="{275CA479-3E87-4705-B323-ED2C8BF38156}"/>
    <cellStyle name="Currency 4 3 8 2 2 2" xfId="58037" xr:uid="{31878983-6752-45E1-A8B5-E7D70E13D6BA}"/>
    <cellStyle name="Currency 4 3 8 2 3" xfId="42627" xr:uid="{90D91182-D8E7-4323-A9D4-643A7A38BC49}"/>
    <cellStyle name="Currency 4 3 8 3" xfId="19404" xr:uid="{D5DE700A-2C61-4328-B54F-62EAD81ADEA2}"/>
    <cellStyle name="Currency 4 3 8 3 2" xfId="50228" xr:uid="{4C0B9ABB-272D-49DA-BAE5-67029DA1DB33}"/>
    <cellStyle name="Currency 4 3 8 4" xfId="34818" xr:uid="{043DA67F-E3E9-492F-849A-613F8BCAE723}"/>
    <cellStyle name="Currency 4 3 9" xfId="7999" xr:uid="{061F6162-D1D1-47A1-91C4-CA57D75FBAD1}"/>
    <cellStyle name="Currency 4 3 9 2" xfId="23410" xr:uid="{923B6900-08E8-4DD4-87E4-3DA4E3D82BB8}"/>
    <cellStyle name="Currency 4 3 9 2 2" xfId="54234" xr:uid="{DD17B26C-48E6-4CC3-AEED-08BC8B33B29C}"/>
    <cellStyle name="Currency 4 3 9 3" xfId="38824" xr:uid="{8CF979B5-D0AF-472B-B11D-DA4344D02F10}"/>
    <cellStyle name="Currency 4 4" xfId="227" xr:uid="{4A4044B1-E134-4C08-982B-35FF870026D0}"/>
    <cellStyle name="Currency 4 4 10" xfId="15641" xr:uid="{FE732F5A-C5C4-461E-90FC-A1458DCF62FD}"/>
    <cellStyle name="Currency 4 4 10 2" xfId="46465" xr:uid="{8FFA4B84-F827-4E62-BDA1-C1975123C12E}"/>
    <cellStyle name="Currency 4 4 11" xfId="31055" xr:uid="{0E627588-ABDE-47DE-9100-C6A7D63F4A12}"/>
    <cellStyle name="Currency 4 4 2" xfId="650" xr:uid="{BB413574-A489-4F81-835D-32E486B40646}"/>
    <cellStyle name="Currency 4 4 2 2" xfId="1283" xr:uid="{9DE59321-949B-4F32-8F9B-7A0A6C0BA75E}"/>
    <cellStyle name="Currency 4 4 2 2 2" xfId="3182" xr:uid="{BE751837-D7FD-477F-9362-CE82DD16AA4F}"/>
    <cellStyle name="Currency 4 4 2 2 2 2" xfId="6985" xr:uid="{BBA445D9-7130-4273-9D6A-8D095DA9C876}"/>
    <cellStyle name="Currency 4 4 2 2 2 2 2" xfId="14796" xr:uid="{1E190794-37A4-435A-AF31-52F2BC5EFA68}"/>
    <cellStyle name="Currency 4 4 2 2 2 2 2 2" xfId="30207" xr:uid="{7E031B40-253D-4312-8D29-28F30EA60222}"/>
    <cellStyle name="Currency 4 4 2 2 2 2 2 2 2" xfId="61031" xr:uid="{C14BC6DC-EBAB-4E2C-95A5-D632549F335E}"/>
    <cellStyle name="Currency 4 4 2 2 2 2 2 3" xfId="45621" xr:uid="{0793801D-B809-47C6-81B2-6F758CD6D3FE}"/>
    <cellStyle name="Currency 4 4 2 2 2 2 3" xfId="22398" xr:uid="{F7DDD60D-BC4F-4C19-979E-E8468E8DF2FF}"/>
    <cellStyle name="Currency 4 4 2 2 2 2 3 2" xfId="53222" xr:uid="{0F5A5527-AB3F-47AD-B5F2-CBEBA77A875A}"/>
    <cellStyle name="Currency 4 4 2 2 2 2 4" xfId="37812" xr:uid="{E3D315BC-37C0-4CE2-933B-04FFF897478B}"/>
    <cellStyle name="Currency 4 4 2 2 2 3" xfId="10993" xr:uid="{723849B2-917C-49CF-9B46-3316D89DA03F}"/>
    <cellStyle name="Currency 4 4 2 2 2 3 2" xfId="26404" xr:uid="{35CB5338-6F2C-4F5F-B318-89DE3C0C18FE}"/>
    <cellStyle name="Currency 4 4 2 2 2 3 2 2" xfId="57228" xr:uid="{6BA69C3F-A466-4B11-917D-745FA0AF6293}"/>
    <cellStyle name="Currency 4 4 2 2 2 3 3" xfId="41818" xr:uid="{404C45A8-0F38-4869-A7D9-9271561AB7C2}"/>
    <cellStyle name="Currency 4 4 2 2 2 4" xfId="18595" xr:uid="{B96942FE-230E-4E11-BA8E-A9A8EA2D71AC}"/>
    <cellStyle name="Currency 4 4 2 2 2 4 2" xfId="49419" xr:uid="{E6CD0678-0BC6-42AF-A5BC-1A1C43731E43}"/>
    <cellStyle name="Currency 4 4 2 2 2 5" xfId="34009" xr:uid="{5C7455DC-C67F-4C80-B781-D0A9D7F34934}"/>
    <cellStyle name="Currency 4 4 2 2 3" xfId="5086" xr:uid="{EDC66883-D70C-486A-8769-8858AA6B9253}"/>
    <cellStyle name="Currency 4 4 2 2 3 2" xfId="12897" xr:uid="{5FDB350E-BDA9-48B1-A5E0-129C31677EE1}"/>
    <cellStyle name="Currency 4 4 2 2 3 2 2" xfId="28308" xr:uid="{B2E1CE5E-948C-4C86-BDE8-639B15E58AE1}"/>
    <cellStyle name="Currency 4 4 2 2 3 2 2 2" xfId="59132" xr:uid="{B518A085-1BE2-4812-AD67-452F32F79BB5}"/>
    <cellStyle name="Currency 4 4 2 2 3 2 3" xfId="43722" xr:uid="{B4F1AE6E-B1D4-4D62-9448-99F76923B8F6}"/>
    <cellStyle name="Currency 4 4 2 2 3 3" xfId="20499" xr:uid="{C29B4B04-3025-4FF6-852F-669AB03DBD52}"/>
    <cellStyle name="Currency 4 4 2 2 3 3 2" xfId="51323" xr:uid="{F05165FE-2993-4F11-BFBC-1D93A95DF3E1}"/>
    <cellStyle name="Currency 4 4 2 2 3 4" xfId="35913" xr:uid="{864729E8-8EF8-4A30-98BA-C6C27506C434}"/>
    <cellStyle name="Currency 4 4 2 2 4" xfId="9094" xr:uid="{216C4F65-67B1-4C0C-8CAD-499D0692AE42}"/>
    <cellStyle name="Currency 4 4 2 2 4 2" xfId="24505" xr:uid="{0E96B0B6-BA3E-4437-A32E-1FD10061DD0E}"/>
    <cellStyle name="Currency 4 4 2 2 4 2 2" xfId="55329" xr:uid="{91791993-6F11-46EE-A6DB-66B07CEA4A12}"/>
    <cellStyle name="Currency 4 4 2 2 4 3" xfId="39919" xr:uid="{F902AD63-C29E-4A44-8B87-3AA1C4EC6764}"/>
    <cellStyle name="Currency 4 4 2 2 5" xfId="16696" xr:uid="{1E9247A5-85C1-47A3-AB79-22A338DDB33C}"/>
    <cellStyle name="Currency 4 4 2 2 5 2" xfId="47520" xr:uid="{B6BE538D-CE94-45BE-88C3-38A3C4E87E94}"/>
    <cellStyle name="Currency 4 4 2 2 6" xfId="32110" xr:uid="{3A8E66C1-2D3C-4625-9418-03F607CC7382}"/>
    <cellStyle name="Currency 4 4 2 3" xfId="1916" xr:uid="{0C0BE13B-D08B-4BE9-ABFE-58311AA9F65B}"/>
    <cellStyle name="Currency 4 4 2 3 2" xfId="3815" xr:uid="{54608DD1-A6A5-476A-A649-DFC576032CDF}"/>
    <cellStyle name="Currency 4 4 2 3 2 2" xfId="7618" xr:uid="{F908AA38-D4BF-4BDD-BE63-D3FB5F298FD9}"/>
    <cellStyle name="Currency 4 4 2 3 2 2 2" xfId="15429" xr:uid="{42BB038D-6DC4-45BD-998A-2B8A851C939D}"/>
    <cellStyle name="Currency 4 4 2 3 2 2 2 2" xfId="30840" xr:uid="{5E752DA8-7448-4A73-BC4E-7E09735A3907}"/>
    <cellStyle name="Currency 4 4 2 3 2 2 2 2 2" xfId="61664" xr:uid="{70B57B0B-164B-4BC7-9100-0F173908FC98}"/>
    <cellStyle name="Currency 4 4 2 3 2 2 2 3" xfId="46254" xr:uid="{E0696499-E89F-49A2-B445-15D1AFF6EB25}"/>
    <cellStyle name="Currency 4 4 2 3 2 2 3" xfId="23031" xr:uid="{231E6F57-BC88-4B12-996D-8757B780FAC2}"/>
    <cellStyle name="Currency 4 4 2 3 2 2 3 2" xfId="53855" xr:uid="{A5B1682A-F2A6-4446-939B-7F239F6ACA29}"/>
    <cellStyle name="Currency 4 4 2 3 2 2 4" xfId="38445" xr:uid="{FE5D2ED4-61E9-41F0-BF4E-556C9680D61F}"/>
    <cellStyle name="Currency 4 4 2 3 2 3" xfId="11626" xr:uid="{FB29848F-7437-4E1A-83EE-28545ABA6418}"/>
    <cellStyle name="Currency 4 4 2 3 2 3 2" xfId="27037" xr:uid="{E21E32B7-1CAC-45B8-B0BF-01347B5C17CD}"/>
    <cellStyle name="Currency 4 4 2 3 2 3 2 2" xfId="57861" xr:uid="{B2CA00A1-99E2-4072-8EA1-BB1FD3015EE2}"/>
    <cellStyle name="Currency 4 4 2 3 2 3 3" xfId="42451" xr:uid="{22167458-6AFC-40CA-AA35-8C3022845A1D}"/>
    <cellStyle name="Currency 4 4 2 3 2 4" xfId="19228" xr:uid="{7CC67A15-96CA-4210-92EF-80FE3F0562A3}"/>
    <cellStyle name="Currency 4 4 2 3 2 4 2" xfId="50052" xr:uid="{C1EC410F-6EB8-46DC-B7A1-288C0FC8CD8D}"/>
    <cellStyle name="Currency 4 4 2 3 2 5" xfId="34642" xr:uid="{F817830F-4F64-4730-B76F-10B719FEE6E3}"/>
    <cellStyle name="Currency 4 4 2 3 3" xfId="5719" xr:uid="{3F1600AE-DA8F-4ECE-9398-5192C50165BF}"/>
    <cellStyle name="Currency 4 4 2 3 3 2" xfId="13530" xr:uid="{B7520019-2D56-4EC1-A57C-BF6E142557D4}"/>
    <cellStyle name="Currency 4 4 2 3 3 2 2" xfId="28941" xr:uid="{0308BAD6-EB23-453D-A912-4B775CA74934}"/>
    <cellStyle name="Currency 4 4 2 3 3 2 2 2" xfId="59765" xr:uid="{5DE9F7CC-D74C-4D0E-8E5C-19B6722348AC}"/>
    <cellStyle name="Currency 4 4 2 3 3 2 3" xfId="44355" xr:uid="{2B7D93EB-DD7E-4CDF-BA7E-75F66B4E1F36}"/>
    <cellStyle name="Currency 4 4 2 3 3 3" xfId="21132" xr:uid="{197686EB-1272-4A86-BED1-A288B080D613}"/>
    <cellStyle name="Currency 4 4 2 3 3 3 2" xfId="51956" xr:uid="{30772555-432F-40DA-A245-D38401C0474B}"/>
    <cellStyle name="Currency 4 4 2 3 3 4" xfId="36546" xr:uid="{65BE3EDD-FFE5-4A89-8532-72B1F1034E7C}"/>
    <cellStyle name="Currency 4 4 2 3 4" xfId="9727" xr:uid="{93C7FB4C-6CB8-459A-9A00-49F82644076E}"/>
    <cellStyle name="Currency 4 4 2 3 4 2" xfId="25138" xr:uid="{EFF06A4A-3D40-45C5-8712-0411D9C53A2D}"/>
    <cellStyle name="Currency 4 4 2 3 4 2 2" xfId="55962" xr:uid="{5184BBCD-50A9-47FB-BFEC-42D1126CF0F7}"/>
    <cellStyle name="Currency 4 4 2 3 4 3" xfId="40552" xr:uid="{65F32F7C-80BB-4A76-B9A5-62ADDA520480}"/>
    <cellStyle name="Currency 4 4 2 3 5" xfId="17329" xr:uid="{AD4FB33A-E5B3-4369-8136-8080EA42142D}"/>
    <cellStyle name="Currency 4 4 2 3 5 2" xfId="48153" xr:uid="{7DA3D694-16CC-4B6C-8B74-2FCDD076BB3F}"/>
    <cellStyle name="Currency 4 4 2 3 6" xfId="32743" xr:uid="{AA056575-09F7-4150-AD52-223E844E5AB7}"/>
    <cellStyle name="Currency 4 4 2 4" xfId="2549" xr:uid="{C1288EDD-38BC-40D3-B773-7D267FFE7D6C}"/>
    <cellStyle name="Currency 4 4 2 4 2" xfId="6352" xr:uid="{6A457769-052A-4162-BC16-090C38DED91F}"/>
    <cellStyle name="Currency 4 4 2 4 2 2" xfId="14163" xr:uid="{08554434-C9D6-4575-BB48-D178CCDC41FD}"/>
    <cellStyle name="Currency 4 4 2 4 2 2 2" xfId="29574" xr:uid="{62B357D5-4321-492F-BEBE-77CAB5DBCF94}"/>
    <cellStyle name="Currency 4 4 2 4 2 2 2 2" xfId="60398" xr:uid="{59159182-64CC-40A4-97BE-0F2363464BAF}"/>
    <cellStyle name="Currency 4 4 2 4 2 2 3" xfId="44988" xr:uid="{BDA01FB0-0638-4E15-BD32-FEF38D798093}"/>
    <cellStyle name="Currency 4 4 2 4 2 3" xfId="21765" xr:uid="{09768805-9381-4E4F-B19B-ED2574AAB095}"/>
    <cellStyle name="Currency 4 4 2 4 2 3 2" xfId="52589" xr:uid="{0ED51C42-A7C6-4E91-8521-2A8C47B91323}"/>
    <cellStyle name="Currency 4 4 2 4 2 4" xfId="37179" xr:uid="{2CFE42D4-327F-440B-847A-306C98FEA28A}"/>
    <cellStyle name="Currency 4 4 2 4 3" xfId="10360" xr:uid="{B3B675A8-E1D4-4FFF-98F7-1BFEAE1B8DEA}"/>
    <cellStyle name="Currency 4 4 2 4 3 2" xfId="25771" xr:uid="{461D64E4-6C83-4686-8C03-30A6D6CA7A6D}"/>
    <cellStyle name="Currency 4 4 2 4 3 2 2" xfId="56595" xr:uid="{901B63A6-8EF6-4254-AE6C-B3902B71E01F}"/>
    <cellStyle name="Currency 4 4 2 4 3 3" xfId="41185" xr:uid="{0E25450C-358A-4405-ACAD-9DEBA3E5175E}"/>
    <cellStyle name="Currency 4 4 2 4 4" xfId="17962" xr:uid="{28D7BDD6-C94B-4A0E-A3F9-F34477DD42BE}"/>
    <cellStyle name="Currency 4 4 2 4 4 2" xfId="48786" xr:uid="{D5379BF5-C950-42A6-A98A-9965AC594029}"/>
    <cellStyle name="Currency 4 4 2 4 5" xfId="33376" xr:uid="{80B6089E-BDEE-4C71-BF1E-45BAFE9D826B}"/>
    <cellStyle name="Currency 4 4 2 5" xfId="4453" xr:uid="{BD4BD276-193B-4C8F-9B47-DA31A9545E64}"/>
    <cellStyle name="Currency 4 4 2 5 2" xfId="12264" xr:uid="{946BED85-A293-4069-8E8C-7CF94A3024F9}"/>
    <cellStyle name="Currency 4 4 2 5 2 2" xfId="27675" xr:uid="{F6ED91EF-CD8E-4FBB-BE06-7334A38FDC7D}"/>
    <cellStyle name="Currency 4 4 2 5 2 2 2" xfId="58499" xr:uid="{D126A553-F444-4552-8E07-75A627AFB365}"/>
    <cellStyle name="Currency 4 4 2 5 2 3" xfId="43089" xr:uid="{AC3A824D-07A5-4E46-87FB-A40A79F8B84A}"/>
    <cellStyle name="Currency 4 4 2 5 3" xfId="19866" xr:uid="{BBE4A3AF-9D45-4035-876B-F1E19655392E}"/>
    <cellStyle name="Currency 4 4 2 5 3 2" xfId="50690" xr:uid="{54141F1D-B7E1-40B3-91B0-340569DD8E08}"/>
    <cellStyle name="Currency 4 4 2 5 4" xfId="35280" xr:uid="{2223CC52-F979-48E2-B780-74989E0C93A8}"/>
    <cellStyle name="Currency 4 4 2 6" xfId="8461" xr:uid="{C4A4583B-D048-4869-97FF-CD8C2B713AF1}"/>
    <cellStyle name="Currency 4 4 2 6 2" xfId="23872" xr:uid="{F7D42E27-9ABA-4288-AB22-A07867D7E76A}"/>
    <cellStyle name="Currency 4 4 2 6 2 2" xfId="54696" xr:uid="{A93A7043-F05C-47EC-BCF7-C43A9A6FFDAB}"/>
    <cellStyle name="Currency 4 4 2 6 3" xfId="39286" xr:uid="{5C8C6CF1-3130-4DFD-8E28-8692238E1D0E}"/>
    <cellStyle name="Currency 4 4 2 7" xfId="16063" xr:uid="{C3215552-B472-430D-BAED-3B3BCCA3007B}"/>
    <cellStyle name="Currency 4 4 2 7 2" xfId="46887" xr:uid="{E4C107F7-81CD-4372-840D-F41DF3934694}"/>
    <cellStyle name="Currency 4 4 2 8" xfId="31477" xr:uid="{24E390D6-6D25-4DAD-ADE3-71A6C4ACC395}"/>
    <cellStyle name="Currency 4 4 3" xfId="441" xr:uid="{1BA72375-CCFB-4B48-98E5-1BF297F5E406}"/>
    <cellStyle name="Currency 4 4 3 2" xfId="1074" xr:uid="{040A76CC-48C1-49A0-862B-0238E9D3DE21}"/>
    <cellStyle name="Currency 4 4 3 2 2" xfId="2973" xr:uid="{A0D96331-E573-4681-AB0C-A3871E39713C}"/>
    <cellStyle name="Currency 4 4 3 2 2 2" xfId="6776" xr:uid="{26D554F5-F69B-4E3C-9518-C6286A86E96E}"/>
    <cellStyle name="Currency 4 4 3 2 2 2 2" xfId="14587" xr:uid="{5E816688-D8D5-4A90-AD5D-1A4CF5BBE204}"/>
    <cellStyle name="Currency 4 4 3 2 2 2 2 2" xfId="29998" xr:uid="{DC62AB7E-FD67-4DF3-AADD-B0354CDAFFDE}"/>
    <cellStyle name="Currency 4 4 3 2 2 2 2 2 2" xfId="60822" xr:uid="{3363BCDF-9F86-4A68-BF08-8535561DA1B9}"/>
    <cellStyle name="Currency 4 4 3 2 2 2 2 3" xfId="45412" xr:uid="{44B44EAC-72D6-4241-921D-8FC50930D668}"/>
    <cellStyle name="Currency 4 4 3 2 2 2 3" xfId="22189" xr:uid="{C42A11C2-B248-48EC-BA98-35C847B7FF7B}"/>
    <cellStyle name="Currency 4 4 3 2 2 2 3 2" xfId="53013" xr:uid="{C192ADC7-C64B-4250-A38A-8F69FDD5B6D6}"/>
    <cellStyle name="Currency 4 4 3 2 2 2 4" xfId="37603" xr:uid="{C9186D60-DED5-484B-A610-60479576DCAA}"/>
    <cellStyle name="Currency 4 4 3 2 2 3" xfId="10784" xr:uid="{CF43FE0D-CD21-459C-8BC7-784F50FD1D0E}"/>
    <cellStyle name="Currency 4 4 3 2 2 3 2" xfId="26195" xr:uid="{3793433A-C763-4112-A2DA-2A67C7EF0BC6}"/>
    <cellStyle name="Currency 4 4 3 2 2 3 2 2" xfId="57019" xr:uid="{40DD5E37-769A-4CFB-953B-1E97041FC9EE}"/>
    <cellStyle name="Currency 4 4 3 2 2 3 3" xfId="41609" xr:uid="{1F09BB26-D3FE-44A1-949B-353A32507145}"/>
    <cellStyle name="Currency 4 4 3 2 2 4" xfId="18386" xr:uid="{55629BF2-456A-469C-B82D-73940C794F7A}"/>
    <cellStyle name="Currency 4 4 3 2 2 4 2" xfId="49210" xr:uid="{36A208FE-298B-4B17-AE07-435DFB3E2D4A}"/>
    <cellStyle name="Currency 4 4 3 2 2 5" xfId="33800" xr:uid="{712135C5-3742-4EBE-AA17-9C23CE21A174}"/>
    <cellStyle name="Currency 4 4 3 2 3" xfId="4877" xr:uid="{E09B2DBC-E608-45F3-B537-605F1C898EB0}"/>
    <cellStyle name="Currency 4 4 3 2 3 2" xfId="12688" xr:uid="{E8A028E4-EAB2-4CCA-8F2B-FF374CFD3A86}"/>
    <cellStyle name="Currency 4 4 3 2 3 2 2" xfId="28099" xr:uid="{09BD0DE9-3CB4-4CA9-BD7C-6BF6A4DBA154}"/>
    <cellStyle name="Currency 4 4 3 2 3 2 2 2" xfId="58923" xr:uid="{7C994634-418E-4048-B5A3-127CF139B3C3}"/>
    <cellStyle name="Currency 4 4 3 2 3 2 3" xfId="43513" xr:uid="{5EFCF813-8AB1-4124-93B6-E494B699A17F}"/>
    <cellStyle name="Currency 4 4 3 2 3 3" xfId="20290" xr:uid="{5A5BCEEA-0292-4C3E-9A4B-45B81D40A1C1}"/>
    <cellStyle name="Currency 4 4 3 2 3 3 2" xfId="51114" xr:uid="{2AAA2C48-4A7A-4BE7-875B-280343C38412}"/>
    <cellStyle name="Currency 4 4 3 2 3 4" xfId="35704" xr:uid="{2E5B4AC4-54FE-438F-85CC-FB8EBCFEAE9C}"/>
    <cellStyle name="Currency 4 4 3 2 4" xfId="8885" xr:uid="{7DF84247-55CB-4544-A4AF-84B87EDC106B}"/>
    <cellStyle name="Currency 4 4 3 2 4 2" xfId="24296" xr:uid="{CF31652A-A271-4620-A0D6-1691E0EC1004}"/>
    <cellStyle name="Currency 4 4 3 2 4 2 2" xfId="55120" xr:uid="{A57EEF9E-869B-46BE-AE7E-310BA1FAAB2B}"/>
    <cellStyle name="Currency 4 4 3 2 4 3" xfId="39710" xr:uid="{F1CCA9BE-0A0F-4025-B039-121FBA5B877A}"/>
    <cellStyle name="Currency 4 4 3 2 5" xfId="16487" xr:uid="{FAC5D20E-0950-43E2-9024-16D6857B91B5}"/>
    <cellStyle name="Currency 4 4 3 2 5 2" xfId="47311" xr:uid="{E23B94EF-806B-42B4-B318-2E820867BC8F}"/>
    <cellStyle name="Currency 4 4 3 2 6" xfId="31901" xr:uid="{6B98E634-E1DD-4340-A4AA-5F8C8C9ADE8F}"/>
    <cellStyle name="Currency 4 4 3 3" xfId="1707" xr:uid="{0C50A6AE-AD77-433E-A40D-AD0492BB7420}"/>
    <cellStyle name="Currency 4 4 3 3 2" xfId="3606" xr:uid="{8DB9D11B-0A49-47BD-813A-8DA329D319E4}"/>
    <cellStyle name="Currency 4 4 3 3 2 2" xfId="7409" xr:uid="{445BC512-BBB8-4D94-AF37-C6C5F23D68A8}"/>
    <cellStyle name="Currency 4 4 3 3 2 2 2" xfId="15220" xr:uid="{04033476-E45B-4FDD-96C3-94620E8F27E1}"/>
    <cellStyle name="Currency 4 4 3 3 2 2 2 2" xfId="30631" xr:uid="{3E9A81CF-D018-457F-8450-273AA9444668}"/>
    <cellStyle name="Currency 4 4 3 3 2 2 2 2 2" xfId="61455" xr:uid="{8D21263E-7005-4EDC-99CF-2540FDE6025B}"/>
    <cellStyle name="Currency 4 4 3 3 2 2 2 3" xfId="46045" xr:uid="{5DF818F9-BAB6-43DB-AE4C-7FA3992DBC9F}"/>
    <cellStyle name="Currency 4 4 3 3 2 2 3" xfId="22822" xr:uid="{55F143F7-F7D6-4BA4-810A-8B9004BFA639}"/>
    <cellStyle name="Currency 4 4 3 3 2 2 3 2" xfId="53646" xr:uid="{B78FAFC9-D1AE-416C-9F78-58E96CF73326}"/>
    <cellStyle name="Currency 4 4 3 3 2 2 4" xfId="38236" xr:uid="{5F0B7E0D-49B3-4411-8C3C-129DD8527055}"/>
    <cellStyle name="Currency 4 4 3 3 2 3" xfId="11417" xr:uid="{000A59FE-F579-49A2-8B87-86B2A7BC655C}"/>
    <cellStyle name="Currency 4 4 3 3 2 3 2" xfId="26828" xr:uid="{DC33F328-743E-4679-8632-443815CE30C1}"/>
    <cellStyle name="Currency 4 4 3 3 2 3 2 2" xfId="57652" xr:uid="{875469FF-BCE2-4E87-9DA7-4AFBF4C01C81}"/>
    <cellStyle name="Currency 4 4 3 3 2 3 3" xfId="42242" xr:uid="{23F88FD3-12D0-4FAA-B247-A3F61686D98B}"/>
    <cellStyle name="Currency 4 4 3 3 2 4" xfId="19019" xr:uid="{CE201235-1DC4-42A3-8615-04BFAEECBF3D}"/>
    <cellStyle name="Currency 4 4 3 3 2 4 2" xfId="49843" xr:uid="{DBEA76CB-1CB4-46EE-A8CB-D80B91DCA4D7}"/>
    <cellStyle name="Currency 4 4 3 3 2 5" xfId="34433" xr:uid="{D2DDB586-364C-4B87-B08C-82EF48490DC8}"/>
    <cellStyle name="Currency 4 4 3 3 3" xfId="5510" xr:uid="{3610D69F-D570-4AEA-9AA9-4BDD5AAB94F8}"/>
    <cellStyle name="Currency 4 4 3 3 3 2" xfId="13321" xr:uid="{78B568AA-1A91-488B-B925-187E71B241AD}"/>
    <cellStyle name="Currency 4 4 3 3 3 2 2" xfId="28732" xr:uid="{32849EFC-120A-4EC8-830C-DEBE575FB6EB}"/>
    <cellStyle name="Currency 4 4 3 3 3 2 2 2" xfId="59556" xr:uid="{C62FFC83-E376-4EFB-82CF-A0A40602D16E}"/>
    <cellStyle name="Currency 4 4 3 3 3 2 3" xfId="44146" xr:uid="{DDC4F46C-F737-432C-913E-BA4BE5FA557E}"/>
    <cellStyle name="Currency 4 4 3 3 3 3" xfId="20923" xr:uid="{24EBD6AD-3E47-4863-9B7C-3701EB65B14B}"/>
    <cellStyle name="Currency 4 4 3 3 3 3 2" xfId="51747" xr:uid="{3A1FAAC3-8E74-4406-BDE6-6EE6EC94DFAC}"/>
    <cellStyle name="Currency 4 4 3 3 3 4" xfId="36337" xr:uid="{C4668F02-04AC-41C5-B1DA-8F0E25FD7EB6}"/>
    <cellStyle name="Currency 4 4 3 3 4" xfId="9518" xr:uid="{A68BF623-AFAE-40D9-A109-C4524637ACA5}"/>
    <cellStyle name="Currency 4 4 3 3 4 2" xfId="24929" xr:uid="{BE128236-B4FB-43B3-98E2-80A56DD6AC32}"/>
    <cellStyle name="Currency 4 4 3 3 4 2 2" xfId="55753" xr:uid="{C5D7ECEC-D8A3-4E6B-829C-3C35E26A5259}"/>
    <cellStyle name="Currency 4 4 3 3 4 3" xfId="40343" xr:uid="{B906A7A8-E854-4DAA-889A-17EFA26EC7D4}"/>
    <cellStyle name="Currency 4 4 3 3 5" xfId="17120" xr:uid="{D455E5F5-E8C5-4A99-AE9F-E7BECF4CAE32}"/>
    <cellStyle name="Currency 4 4 3 3 5 2" xfId="47944" xr:uid="{90A20277-C345-4C3F-B09A-D213CF1012CD}"/>
    <cellStyle name="Currency 4 4 3 3 6" xfId="32534" xr:uid="{56DC2937-6E00-404D-A120-64B54B4EFCE0}"/>
    <cellStyle name="Currency 4 4 3 4" xfId="2340" xr:uid="{2C3AECBE-C05C-4BE4-AFC7-F9BA447C58FD}"/>
    <cellStyle name="Currency 4 4 3 4 2" xfId="6143" xr:uid="{11DAF714-95C7-4C36-91F3-9D87CC32AF1A}"/>
    <cellStyle name="Currency 4 4 3 4 2 2" xfId="13954" xr:uid="{8E3A43EF-0407-45EF-A60D-672F8C3FA1CE}"/>
    <cellStyle name="Currency 4 4 3 4 2 2 2" xfId="29365" xr:uid="{7355A643-C6CA-4DD1-AD16-F0644818EF89}"/>
    <cellStyle name="Currency 4 4 3 4 2 2 2 2" xfId="60189" xr:uid="{03204FB7-174A-4205-9976-85C814E1DD89}"/>
    <cellStyle name="Currency 4 4 3 4 2 2 3" xfId="44779" xr:uid="{3C7C8119-50CC-4086-B484-657CF6F08E67}"/>
    <cellStyle name="Currency 4 4 3 4 2 3" xfId="21556" xr:uid="{0348440C-41C7-4044-BBEA-ED58F2E6F458}"/>
    <cellStyle name="Currency 4 4 3 4 2 3 2" xfId="52380" xr:uid="{EC4B3A14-2EF8-4237-BE3E-24BE1625746F}"/>
    <cellStyle name="Currency 4 4 3 4 2 4" xfId="36970" xr:uid="{76FC16C6-8098-4A3F-AB9B-8A36BC929CB8}"/>
    <cellStyle name="Currency 4 4 3 4 3" xfId="10151" xr:uid="{68CF3D26-70E7-472A-95A2-9ED4E53101D4}"/>
    <cellStyle name="Currency 4 4 3 4 3 2" xfId="25562" xr:uid="{4C529EF2-E21B-4716-BA82-65BEBFB06C04}"/>
    <cellStyle name="Currency 4 4 3 4 3 2 2" xfId="56386" xr:uid="{3C817536-4478-4E84-9D50-9174AB9B86F7}"/>
    <cellStyle name="Currency 4 4 3 4 3 3" xfId="40976" xr:uid="{37708341-B48A-4493-8DBA-0CB2EF918776}"/>
    <cellStyle name="Currency 4 4 3 4 4" xfId="17753" xr:uid="{01552D2D-D062-4752-B384-E04D1622D1C6}"/>
    <cellStyle name="Currency 4 4 3 4 4 2" xfId="48577" xr:uid="{A63976C6-2A89-481A-9668-BEBABED99C2B}"/>
    <cellStyle name="Currency 4 4 3 4 5" xfId="33167" xr:uid="{C1C0E24C-7C5E-4B2D-9361-105B6FC0009C}"/>
    <cellStyle name="Currency 4 4 3 5" xfId="4244" xr:uid="{3EEC5988-9554-40C8-9E23-62D0D025292D}"/>
    <cellStyle name="Currency 4 4 3 5 2" xfId="12055" xr:uid="{E2386A70-0A3B-4144-9CA1-3A8DCC5BE529}"/>
    <cellStyle name="Currency 4 4 3 5 2 2" xfId="27466" xr:uid="{5017A274-59F5-4121-8080-D3008A42BB93}"/>
    <cellStyle name="Currency 4 4 3 5 2 2 2" xfId="58290" xr:uid="{F9C1F1EC-51C4-48B4-A538-78B6607AB00F}"/>
    <cellStyle name="Currency 4 4 3 5 2 3" xfId="42880" xr:uid="{4DB5C562-0985-4051-873B-9CB167886614}"/>
    <cellStyle name="Currency 4 4 3 5 3" xfId="19657" xr:uid="{763BB1A1-6C46-4504-ACD9-45E209BECDD9}"/>
    <cellStyle name="Currency 4 4 3 5 3 2" xfId="50481" xr:uid="{084184DC-B8A8-46FD-9C56-6D52D27B9A96}"/>
    <cellStyle name="Currency 4 4 3 5 4" xfId="35071" xr:uid="{18978ACE-732E-454F-BDCA-D0AC5DDB7B0E}"/>
    <cellStyle name="Currency 4 4 3 6" xfId="8252" xr:uid="{E284DAF7-25B8-4665-A251-858B57208ED5}"/>
    <cellStyle name="Currency 4 4 3 6 2" xfId="23663" xr:uid="{DE0DF889-B116-4151-88DA-21C0147A4EE4}"/>
    <cellStyle name="Currency 4 4 3 6 2 2" xfId="54487" xr:uid="{1BCCB4DC-EA4E-44C5-9705-29E311B49E0D}"/>
    <cellStyle name="Currency 4 4 3 6 3" xfId="39077" xr:uid="{B181B3CF-ADF3-4E92-A8F9-45662F45AD0C}"/>
    <cellStyle name="Currency 4 4 3 7" xfId="15854" xr:uid="{919829F7-E4A5-4A21-BC20-A548B46F4C2C}"/>
    <cellStyle name="Currency 4 4 3 7 2" xfId="46678" xr:uid="{80D15385-37B3-4322-BBE7-403E6588E93D}"/>
    <cellStyle name="Currency 4 4 3 8" xfId="31268" xr:uid="{F9CDFEE4-A6FD-4B2C-B01E-B3CA1A1BE621}"/>
    <cellStyle name="Currency 4 4 4" xfId="861" xr:uid="{66A0898F-C5AE-437A-A8A7-DC1FE86A6B5A}"/>
    <cellStyle name="Currency 4 4 4 2" xfId="2760" xr:uid="{A957B026-E98F-4C79-9BBC-F114EB07C5B9}"/>
    <cellStyle name="Currency 4 4 4 2 2" xfId="6563" xr:uid="{1BC2F2FB-153E-4720-8C89-D7FC9A3F5E96}"/>
    <cellStyle name="Currency 4 4 4 2 2 2" xfId="14374" xr:uid="{57FB4BA6-A4B0-4CA4-B1A9-245F365AD2DA}"/>
    <cellStyle name="Currency 4 4 4 2 2 2 2" xfId="29785" xr:uid="{718B4496-D6BF-47E8-803F-543C69652B01}"/>
    <cellStyle name="Currency 4 4 4 2 2 2 2 2" xfId="60609" xr:uid="{04AA7DB9-7ABA-445A-8405-4B92D5453C1D}"/>
    <cellStyle name="Currency 4 4 4 2 2 2 3" xfId="45199" xr:uid="{63B562C5-5187-43A8-BBA4-0CD4FE7DE823}"/>
    <cellStyle name="Currency 4 4 4 2 2 3" xfId="21976" xr:uid="{D79CE146-3049-4295-A454-105568D6B606}"/>
    <cellStyle name="Currency 4 4 4 2 2 3 2" xfId="52800" xr:uid="{75267348-99D9-4EE4-B481-F77B01A12312}"/>
    <cellStyle name="Currency 4 4 4 2 2 4" xfId="37390" xr:uid="{E751A586-497E-4594-AE6C-A9BB05F72730}"/>
    <cellStyle name="Currency 4 4 4 2 3" xfId="10571" xr:uid="{7A24F99B-DD0B-46C5-BC58-87A46D310E29}"/>
    <cellStyle name="Currency 4 4 4 2 3 2" xfId="25982" xr:uid="{CCA980E7-A31C-43E5-BF5E-EF08EE4B23BF}"/>
    <cellStyle name="Currency 4 4 4 2 3 2 2" xfId="56806" xr:uid="{39F42EA8-7547-47D4-BBD0-9FE8A66AF495}"/>
    <cellStyle name="Currency 4 4 4 2 3 3" xfId="41396" xr:uid="{78D703A2-F895-46F0-B266-8FCD2F5E2706}"/>
    <cellStyle name="Currency 4 4 4 2 4" xfId="18173" xr:uid="{CF360224-281B-4B82-AB6D-FF991D7222AE}"/>
    <cellStyle name="Currency 4 4 4 2 4 2" xfId="48997" xr:uid="{FE58046D-B352-41B6-B588-8B695A93E4E9}"/>
    <cellStyle name="Currency 4 4 4 2 5" xfId="33587" xr:uid="{A22C49D6-6D11-46C5-8733-DD58A767A75D}"/>
    <cellStyle name="Currency 4 4 4 3" xfId="4664" xr:uid="{F09149E7-29B6-44A0-8375-B04346C9740E}"/>
    <cellStyle name="Currency 4 4 4 3 2" xfId="12475" xr:uid="{F71512BF-00CC-4348-BF0F-B26C7503548A}"/>
    <cellStyle name="Currency 4 4 4 3 2 2" xfId="27886" xr:uid="{DBC19079-D8A0-409D-A5AE-85F4C39C57DA}"/>
    <cellStyle name="Currency 4 4 4 3 2 2 2" xfId="58710" xr:uid="{BADC015F-80BE-4999-BA48-B0CB8B6DB834}"/>
    <cellStyle name="Currency 4 4 4 3 2 3" xfId="43300" xr:uid="{888CEC22-2494-42F6-8523-262ECF4AE462}"/>
    <cellStyle name="Currency 4 4 4 3 3" xfId="20077" xr:uid="{CFCC4F45-E7C4-4AC8-8F3D-F1B18BED1D5E}"/>
    <cellStyle name="Currency 4 4 4 3 3 2" xfId="50901" xr:uid="{9C562942-0AEB-41C4-BAF9-C021A61FE731}"/>
    <cellStyle name="Currency 4 4 4 3 4" xfId="35491" xr:uid="{F115BDF1-C590-4283-BF18-CEBFF70A4514}"/>
    <cellStyle name="Currency 4 4 4 4" xfId="8672" xr:uid="{4312ABC6-006E-4DB0-B3B9-9099668BB04E}"/>
    <cellStyle name="Currency 4 4 4 4 2" xfId="24083" xr:uid="{54B2CAB4-04C8-42FB-9D04-8C7AD9056FBA}"/>
    <cellStyle name="Currency 4 4 4 4 2 2" xfId="54907" xr:uid="{9BBD80D9-D8FD-4E67-BF8E-EB76E93E8313}"/>
    <cellStyle name="Currency 4 4 4 4 3" xfId="39497" xr:uid="{3F84FD1B-FC5E-4B73-8984-DC97B420FC31}"/>
    <cellStyle name="Currency 4 4 4 5" xfId="16274" xr:uid="{649A07D0-D081-4319-A4F5-99D8436F64D5}"/>
    <cellStyle name="Currency 4 4 4 5 2" xfId="47098" xr:uid="{93C02780-D165-43A2-8919-A1FDF2AFD30D}"/>
    <cellStyle name="Currency 4 4 4 6" xfId="31688" xr:uid="{FDBB7673-DEA1-40C7-B467-8A5DFA87A4AD}"/>
    <cellStyle name="Currency 4 4 5" xfId="1494" xr:uid="{DD76A25C-9357-442F-A2D4-8BEE36555024}"/>
    <cellStyle name="Currency 4 4 5 2" xfId="3393" xr:uid="{1EBE1F11-8507-4F04-9D77-C09EA1E4BE49}"/>
    <cellStyle name="Currency 4 4 5 2 2" xfId="7196" xr:uid="{C9625195-90DF-415F-8D2F-7274806E82BD}"/>
    <cellStyle name="Currency 4 4 5 2 2 2" xfId="15007" xr:uid="{0643059A-1486-4BE5-A20D-6E9B5A96532F}"/>
    <cellStyle name="Currency 4 4 5 2 2 2 2" xfId="30418" xr:uid="{FE87E676-78AF-4D92-97F3-FADE33315519}"/>
    <cellStyle name="Currency 4 4 5 2 2 2 2 2" xfId="61242" xr:uid="{A7DA85BE-FF10-4F81-A017-216E2FCD77F7}"/>
    <cellStyle name="Currency 4 4 5 2 2 2 3" xfId="45832" xr:uid="{4AE7F71C-617C-4595-98A2-B04A04156530}"/>
    <cellStyle name="Currency 4 4 5 2 2 3" xfId="22609" xr:uid="{2822F9FA-AF89-4909-BF09-B91F031C3D2F}"/>
    <cellStyle name="Currency 4 4 5 2 2 3 2" xfId="53433" xr:uid="{66815737-08B6-4FDF-A33B-91E4BE6A4748}"/>
    <cellStyle name="Currency 4 4 5 2 2 4" xfId="38023" xr:uid="{7E3FF360-BDC5-426F-8BA1-E469D021B6E6}"/>
    <cellStyle name="Currency 4 4 5 2 3" xfId="11204" xr:uid="{B42D672A-8864-4D5E-BB80-4D38E708B22A}"/>
    <cellStyle name="Currency 4 4 5 2 3 2" xfId="26615" xr:uid="{C0E71482-B756-4CF8-A289-E0ECF841B0AF}"/>
    <cellStyle name="Currency 4 4 5 2 3 2 2" xfId="57439" xr:uid="{04B1BBFB-550F-48F5-9C61-20771A309320}"/>
    <cellStyle name="Currency 4 4 5 2 3 3" xfId="42029" xr:uid="{756E3430-D529-482F-81A8-3062D1F58C09}"/>
    <cellStyle name="Currency 4 4 5 2 4" xfId="18806" xr:uid="{68A70166-9ACF-46E2-9A86-B5FE7DFD2E3D}"/>
    <cellStyle name="Currency 4 4 5 2 4 2" xfId="49630" xr:uid="{67041B79-F539-4209-AE64-10BF29CC7CB7}"/>
    <cellStyle name="Currency 4 4 5 2 5" xfId="34220" xr:uid="{713AEBF5-6C67-4DC5-AC0C-11659B65A7BD}"/>
    <cellStyle name="Currency 4 4 5 3" xfId="5297" xr:uid="{BB9DA5DE-CAC2-4D5A-9BAC-BE4C7C00A694}"/>
    <cellStyle name="Currency 4 4 5 3 2" xfId="13108" xr:uid="{6EB4DD18-B105-4457-86CB-F24A523DD468}"/>
    <cellStyle name="Currency 4 4 5 3 2 2" xfId="28519" xr:uid="{D4678EA7-5D73-47BA-895F-3353A5FDFEBE}"/>
    <cellStyle name="Currency 4 4 5 3 2 2 2" xfId="59343" xr:uid="{9A435361-659B-47CB-B975-9B5BF38E2699}"/>
    <cellStyle name="Currency 4 4 5 3 2 3" xfId="43933" xr:uid="{A308BC6A-37F8-46C1-B61A-8435287527FD}"/>
    <cellStyle name="Currency 4 4 5 3 3" xfId="20710" xr:uid="{A2EA0660-A500-4582-94A4-1AC6C15071CE}"/>
    <cellStyle name="Currency 4 4 5 3 3 2" xfId="51534" xr:uid="{35DF5E24-B9FF-4C7B-A3FF-9605E3636380}"/>
    <cellStyle name="Currency 4 4 5 3 4" xfId="36124" xr:uid="{C67200D2-EC46-43FB-A42E-7BE5B1DAB183}"/>
    <cellStyle name="Currency 4 4 5 4" xfId="9305" xr:uid="{2AB688C4-FC97-46C6-BAD2-79D701C48D3F}"/>
    <cellStyle name="Currency 4 4 5 4 2" xfId="24716" xr:uid="{3B2F3433-12DB-4E47-9DB7-316F38BA21BF}"/>
    <cellStyle name="Currency 4 4 5 4 2 2" xfId="55540" xr:uid="{4E0CEB02-2993-44D2-AE69-2DE5E75BD96C}"/>
    <cellStyle name="Currency 4 4 5 4 3" xfId="40130" xr:uid="{45136607-35B6-4D77-AB43-A64FEE5B4413}"/>
    <cellStyle name="Currency 4 4 5 5" xfId="16907" xr:uid="{565FD1C1-17CB-4200-AEC6-9F2D99ED3A9B}"/>
    <cellStyle name="Currency 4 4 5 5 2" xfId="47731" xr:uid="{5B01F7F2-4C6D-41DC-BCD7-0BACFD833C96}"/>
    <cellStyle name="Currency 4 4 5 6" xfId="32321" xr:uid="{561701FB-7520-4CD6-9F7B-FD7A0758F050}"/>
    <cellStyle name="Currency 4 4 6" xfId="2127" xr:uid="{961DE2D0-7D34-4A2F-948B-430D1BBA79CE}"/>
    <cellStyle name="Currency 4 4 6 2" xfId="5930" xr:uid="{5224591D-C5D6-4A44-A1EB-3EC7043CCBFB}"/>
    <cellStyle name="Currency 4 4 6 2 2" xfId="13741" xr:uid="{2B6B6912-C374-4B59-9E34-C472F58949DD}"/>
    <cellStyle name="Currency 4 4 6 2 2 2" xfId="29152" xr:uid="{297B13B4-0B11-4E4C-8FBD-525B8F3F8558}"/>
    <cellStyle name="Currency 4 4 6 2 2 2 2" xfId="59976" xr:uid="{79F83707-F54A-4B95-8165-250B847571D7}"/>
    <cellStyle name="Currency 4 4 6 2 2 3" xfId="44566" xr:uid="{645BB9C4-8FA8-4539-B433-3E23DADDB7AA}"/>
    <cellStyle name="Currency 4 4 6 2 3" xfId="21343" xr:uid="{49C93710-0F29-413D-8F01-66DEB3CDBD26}"/>
    <cellStyle name="Currency 4 4 6 2 3 2" xfId="52167" xr:uid="{0BC36584-F3A2-489F-A73C-EA14C3AE044E}"/>
    <cellStyle name="Currency 4 4 6 2 4" xfId="36757" xr:uid="{BE93F5A5-F195-4F2E-AEEC-8CD4C4054B78}"/>
    <cellStyle name="Currency 4 4 6 3" xfId="9938" xr:uid="{676C35DE-615D-4D3A-8E87-C7B0AF12AAA0}"/>
    <cellStyle name="Currency 4 4 6 3 2" xfId="25349" xr:uid="{E91076A0-1477-4F30-BAB6-E337D2E7B529}"/>
    <cellStyle name="Currency 4 4 6 3 2 2" xfId="56173" xr:uid="{88E4559A-F959-4233-A5A6-4EA2B1D791D8}"/>
    <cellStyle name="Currency 4 4 6 3 3" xfId="40763" xr:uid="{20ACCCCC-4E56-478C-8768-3C1A20519ED7}"/>
    <cellStyle name="Currency 4 4 6 4" xfId="17540" xr:uid="{97378390-5999-418E-87A5-C74E097FD20F}"/>
    <cellStyle name="Currency 4 4 6 4 2" xfId="48364" xr:uid="{7F82634C-62AA-4D21-8372-9F1E8DBFC4D3}"/>
    <cellStyle name="Currency 4 4 6 5" xfId="32954" xr:uid="{C4EBAF49-1C55-4C92-9B20-75E015715A6C}"/>
    <cellStyle name="Currency 4 4 7" xfId="4031" xr:uid="{6B3D3452-BB94-4F8A-9542-7089784790C7}"/>
    <cellStyle name="Currency 4 4 7 2" xfId="11842" xr:uid="{3BAA4079-6EC9-4C2F-87BF-6C5FCF84EEED}"/>
    <cellStyle name="Currency 4 4 7 2 2" xfId="27253" xr:uid="{E6923DF1-5FEF-4FA3-A567-4DD09452CFAE}"/>
    <cellStyle name="Currency 4 4 7 2 2 2" xfId="58077" xr:uid="{61D97E6C-12DC-4F69-9798-FAA2D88EF4C9}"/>
    <cellStyle name="Currency 4 4 7 2 3" xfId="42667" xr:uid="{F7F0DAE1-17BC-4DFD-A8D6-9488E390D5A4}"/>
    <cellStyle name="Currency 4 4 7 3" xfId="19444" xr:uid="{5B499342-A2CA-42DD-91A2-24B029262147}"/>
    <cellStyle name="Currency 4 4 7 3 2" xfId="50268" xr:uid="{66FE5055-0805-477D-89D4-DD73BC32F63F}"/>
    <cellStyle name="Currency 4 4 7 4" xfId="34858" xr:uid="{89014757-EBA3-4628-9737-56FFF2CF860D}"/>
    <cellStyle name="Currency 4 4 8" xfId="8039" xr:uid="{2EA26C84-A05D-4FBD-B5B7-C0082FEBBEFA}"/>
    <cellStyle name="Currency 4 4 8 2" xfId="23450" xr:uid="{C67D821E-6639-47C9-BEBC-432239E4E52B}"/>
    <cellStyle name="Currency 4 4 8 2 2" xfId="54274" xr:uid="{5338C024-C5FE-442A-ABF5-914F7273DC8A}"/>
    <cellStyle name="Currency 4 4 8 3" xfId="38864" xr:uid="{DF548397-8602-4EDB-961B-258C3FCF307D}"/>
    <cellStyle name="Currency 4 4 9" xfId="7830" xr:uid="{9D8E8027-76E7-41C9-9AFE-D6308E9D37DC}"/>
    <cellStyle name="Currency 4 4 9 2" xfId="23241" xr:uid="{0585C888-AC69-467B-888E-039966A8B7B2}"/>
    <cellStyle name="Currency 4 4 9 2 2" xfId="54065" xr:uid="{D851C73C-2CE4-4932-8E9D-AFD8A786C49C}"/>
    <cellStyle name="Currency 4 4 9 3" xfId="38655" xr:uid="{ECF02EF8-1A0D-480F-B5F3-74564CC7F652}"/>
    <cellStyle name="Currency 4 5" xfId="147" xr:uid="{9FCD9DB0-9662-42C2-9AB6-DE4B7A01598A}"/>
    <cellStyle name="Currency 4 5 10" xfId="15561" xr:uid="{3C97D001-F590-44A2-B202-712CFFA112B8}"/>
    <cellStyle name="Currency 4 5 10 2" xfId="46385" xr:uid="{160F82D6-1BD1-48A1-8EEF-56BA58980C7E}"/>
    <cellStyle name="Currency 4 5 11" xfId="30975" xr:uid="{A20960AA-B673-4976-86E8-BCEAD062DB40}"/>
    <cellStyle name="Currency 4 5 2" xfId="570" xr:uid="{D5A65C93-5C6A-4585-80ED-814D82285F57}"/>
    <cellStyle name="Currency 4 5 2 2" xfId="1203" xr:uid="{D40D5DB3-A0AA-4726-B442-C87973FEE0E1}"/>
    <cellStyle name="Currency 4 5 2 2 2" xfId="3102" xr:uid="{FD01C6C7-1BEE-4731-A7D4-9B12B3CFA793}"/>
    <cellStyle name="Currency 4 5 2 2 2 2" xfId="6905" xr:uid="{7FD7AE2F-0775-42DB-93B1-7CD7EC8D479F}"/>
    <cellStyle name="Currency 4 5 2 2 2 2 2" xfId="14716" xr:uid="{A3FD8176-2B01-42A8-8A7E-FC45D9594C0A}"/>
    <cellStyle name="Currency 4 5 2 2 2 2 2 2" xfId="30127" xr:uid="{03289E04-67F0-4F7B-887E-C25367CC15F9}"/>
    <cellStyle name="Currency 4 5 2 2 2 2 2 2 2" xfId="60951" xr:uid="{FE93354D-8B30-4086-A57F-3CA64056CCB1}"/>
    <cellStyle name="Currency 4 5 2 2 2 2 2 3" xfId="45541" xr:uid="{213A84C1-00D3-41ED-85C1-EB5A0FA5394D}"/>
    <cellStyle name="Currency 4 5 2 2 2 2 3" xfId="22318" xr:uid="{F0A3E320-034A-49AC-AC76-4D45158B34F1}"/>
    <cellStyle name="Currency 4 5 2 2 2 2 3 2" xfId="53142" xr:uid="{B8FF88E3-EF26-40BE-A252-22993C68BD2C}"/>
    <cellStyle name="Currency 4 5 2 2 2 2 4" xfId="37732" xr:uid="{6A743540-F113-4350-AA2F-D5998909A780}"/>
    <cellStyle name="Currency 4 5 2 2 2 3" xfId="10913" xr:uid="{4431AB0B-C650-4DB9-A579-0A96C2DD6CD0}"/>
    <cellStyle name="Currency 4 5 2 2 2 3 2" xfId="26324" xr:uid="{5F2B9BBC-5D0D-4415-9F5B-2F0D39D364DE}"/>
    <cellStyle name="Currency 4 5 2 2 2 3 2 2" xfId="57148" xr:uid="{6BEE53C7-5FB8-40EB-80A6-FE19B1D5189D}"/>
    <cellStyle name="Currency 4 5 2 2 2 3 3" xfId="41738" xr:uid="{FF09AE61-EEBF-41B5-BABD-25995CB1A456}"/>
    <cellStyle name="Currency 4 5 2 2 2 4" xfId="18515" xr:uid="{3EE64FF4-1436-407C-8D3F-A4E7E3511E47}"/>
    <cellStyle name="Currency 4 5 2 2 2 4 2" xfId="49339" xr:uid="{E653160D-DFF4-4D08-9D92-B532082C76C4}"/>
    <cellStyle name="Currency 4 5 2 2 2 5" xfId="33929" xr:uid="{42B852DC-D9B1-4988-95A8-52BC60B84621}"/>
    <cellStyle name="Currency 4 5 2 2 3" xfId="5006" xr:uid="{A24CE0EE-68AA-415E-88B0-B5CF2F3BD9FE}"/>
    <cellStyle name="Currency 4 5 2 2 3 2" xfId="12817" xr:uid="{C03DBEC7-6F02-41E6-A000-2348B6BD9B87}"/>
    <cellStyle name="Currency 4 5 2 2 3 2 2" xfId="28228" xr:uid="{85209EB6-D898-4CDC-9B5A-08F089CEE43A}"/>
    <cellStyle name="Currency 4 5 2 2 3 2 2 2" xfId="59052" xr:uid="{CDBB1E13-1850-4E87-85F5-2446AFDC1883}"/>
    <cellStyle name="Currency 4 5 2 2 3 2 3" xfId="43642" xr:uid="{9B181AB9-D53F-4841-9725-0BCD36A3CDAC}"/>
    <cellStyle name="Currency 4 5 2 2 3 3" xfId="20419" xr:uid="{ABBA35B2-8B5A-4729-8E51-ADC385606180}"/>
    <cellStyle name="Currency 4 5 2 2 3 3 2" xfId="51243" xr:uid="{66577107-650C-416D-9BBC-1C587D2E0D9E}"/>
    <cellStyle name="Currency 4 5 2 2 3 4" xfId="35833" xr:uid="{E7317DB0-4F62-4A3F-9BC2-ED1F737E4C57}"/>
    <cellStyle name="Currency 4 5 2 2 4" xfId="9014" xr:uid="{5D692290-4D13-4D9D-B0F3-8D66CD0F765E}"/>
    <cellStyle name="Currency 4 5 2 2 4 2" xfId="24425" xr:uid="{85F9BA45-80CB-481E-8EE3-89F9FD45E159}"/>
    <cellStyle name="Currency 4 5 2 2 4 2 2" xfId="55249" xr:uid="{9B3E4C4F-73CA-4135-BAFD-9B689C519F43}"/>
    <cellStyle name="Currency 4 5 2 2 4 3" xfId="39839" xr:uid="{F7B62A91-2CE7-4492-9056-B0283C14BBC8}"/>
    <cellStyle name="Currency 4 5 2 2 5" xfId="16616" xr:uid="{78884599-1447-48F5-B1B6-E9D57F79B313}"/>
    <cellStyle name="Currency 4 5 2 2 5 2" xfId="47440" xr:uid="{CC15CFCC-8DBE-4ED4-824A-0D3673A05215}"/>
    <cellStyle name="Currency 4 5 2 2 6" xfId="32030" xr:uid="{A2D02DB7-45B8-45A3-9344-A176E6A51E32}"/>
    <cellStyle name="Currency 4 5 2 3" xfId="1836" xr:uid="{67870A43-9F2C-4D2A-9576-28260EA67F3E}"/>
    <cellStyle name="Currency 4 5 2 3 2" xfId="3735" xr:uid="{4F246187-7B46-4798-ACEC-7463C76C4710}"/>
    <cellStyle name="Currency 4 5 2 3 2 2" xfId="7538" xr:uid="{99D135DC-4200-426D-9C5F-AB375B47239E}"/>
    <cellStyle name="Currency 4 5 2 3 2 2 2" xfId="15349" xr:uid="{A2472C25-6F21-4809-A0B8-6835F17074D7}"/>
    <cellStyle name="Currency 4 5 2 3 2 2 2 2" xfId="30760" xr:uid="{1CF8BC32-C9D0-40AC-9935-EB39A961AFE2}"/>
    <cellStyle name="Currency 4 5 2 3 2 2 2 2 2" xfId="61584" xr:uid="{0A64E430-F248-431A-AF49-9A3E83BC5FEC}"/>
    <cellStyle name="Currency 4 5 2 3 2 2 2 3" xfId="46174" xr:uid="{7D1AC87D-BB76-4E85-A59E-CC3124656985}"/>
    <cellStyle name="Currency 4 5 2 3 2 2 3" xfId="22951" xr:uid="{C29557B7-43EE-4C94-9E6B-EA21CF5E48AD}"/>
    <cellStyle name="Currency 4 5 2 3 2 2 3 2" xfId="53775" xr:uid="{0CA7B35B-C969-40B7-83A7-6A7A99923AA8}"/>
    <cellStyle name="Currency 4 5 2 3 2 2 4" xfId="38365" xr:uid="{34588E08-4255-43F5-A5A1-8D066F9D1503}"/>
    <cellStyle name="Currency 4 5 2 3 2 3" xfId="11546" xr:uid="{441C3990-FA36-40CF-A1E3-D208B0E5A017}"/>
    <cellStyle name="Currency 4 5 2 3 2 3 2" xfId="26957" xr:uid="{B9B56997-BC71-4273-BBF6-B40E7D49A6AF}"/>
    <cellStyle name="Currency 4 5 2 3 2 3 2 2" xfId="57781" xr:uid="{382F252F-43CA-4618-AD48-9CF56BEB4A72}"/>
    <cellStyle name="Currency 4 5 2 3 2 3 3" xfId="42371" xr:uid="{B72091C3-7D02-4B6A-804D-6AAF456F5F8E}"/>
    <cellStyle name="Currency 4 5 2 3 2 4" xfId="19148" xr:uid="{D3C5EF71-4214-41B5-A35C-88CA135DB083}"/>
    <cellStyle name="Currency 4 5 2 3 2 4 2" xfId="49972" xr:uid="{D514C0B4-6B4A-4D29-9F2A-20468874E7EA}"/>
    <cellStyle name="Currency 4 5 2 3 2 5" xfId="34562" xr:uid="{FDE96442-3C9C-46A5-A7CE-CE0127F29A3D}"/>
    <cellStyle name="Currency 4 5 2 3 3" xfId="5639" xr:uid="{E04BFE05-D53D-4FBA-B8A7-8DBA3CB1977A}"/>
    <cellStyle name="Currency 4 5 2 3 3 2" xfId="13450" xr:uid="{036EAF48-E856-47EE-BECE-06D4D5B8FD11}"/>
    <cellStyle name="Currency 4 5 2 3 3 2 2" xfId="28861" xr:uid="{7CE3F645-D2E1-4664-9512-43FA3CB4C967}"/>
    <cellStyle name="Currency 4 5 2 3 3 2 2 2" xfId="59685" xr:uid="{1CA4AC6E-26A5-4A81-8F70-B3774A4A6363}"/>
    <cellStyle name="Currency 4 5 2 3 3 2 3" xfId="44275" xr:uid="{F55E8836-2686-46A9-98B9-33BEBBB417D0}"/>
    <cellStyle name="Currency 4 5 2 3 3 3" xfId="21052" xr:uid="{56EC2FEB-7F9A-4B67-A257-C7300AD1B6D2}"/>
    <cellStyle name="Currency 4 5 2 3 3 3 2" xfId="51876" xr:uid="{26543236-A286-45C3-9132-5839FF41972A}"/>
    <cellStyle name="Currency 4 5 2 3 3 4" xfId="36466" xr:uid="{03044031-87CC-4DDA-932F-D6D5D8FA217E}"/>
    <cellStyle name="Currency 4 5 2 3 4" xfId="9647" xr:uid="{700CAFE0-8354-41D4-ADEB-308D709DF4A7}"/>
    <cellStyle name="Currency 4 5 2 3 4 2" xfId="25058" xr:uid="{4B74B54E-47AC-457C-AB95-6417B2321537}"/>
    <cellStyle name="Currency 4 5 2 3 4 2 2" xfId="55882" xr:uid="{74707AA6-ACDA-4122-B486-1016F83AACFF}"/>
    <cellStyle name="Currency 4 5 2 3 4 3" xfId="40472" xr:uid="{A26BB693-2305-4415-9B5E-055C0EE8A023}"/>
    <cellStyle name="Currency 4 5 2 3 5" xfId="17249" xr:uid="{97D56DCC-28D2-485E-97D3-5653BB0CBC2A}"/>
    <cellStyle name="Currency 4 5 2 3 5 2" xfId="48073" xr:uid="{FE8F15EE-1AD2-41F9-ACA1-3828FF74CE9B}"/>
    <cellStyle name="Currency 4 5 2 3 6" xfId="32663" xr:uid="{08CE0EB3-8185-4EB4-8A74-8E7017DDF166}"/>
    <cellStyle name="Currency 4 5 2 4" xfId="2469" xr:uid="{8885F25C-620B-4B1F-A97B-4F6ABE0F9A80}"/>
    <cellStyle name="Currency 4 5 2 4 2" xfId="6272" xr:uid="{F7EB6DE5-6C8A-45E8-8879-E9AB0779256C}"/>
    <cellStyle name="Currency 4 5 2 4 2 2" xfId="14083" xr:uid="{BCC17D11-E594-471A-891E-8797A7E47E79}"/>
    <cellStyle name="Currency 4 5 2 4 2 2 2" xfId="29494" xr:uid="{424084E3-CE8E-49B9-A6E9-D8541A9EB037}"/>
    <cellStyle name="Currency 4 5 2 4 2 2 2 2" xfId="60318" xr:uid="{A7A11F9A-53EA-4F5F-9E0F-0B59995950AD}"/>
    <cellStyle name="Currency 4 5 2 4 2 2 3" xfId="44908" xr:uid="{ECF7F9D2-D44C-49EA-BF29-1CDBDC28E7FB}"/>
    <cellStyle name="Currency 4 5 2 4 2 3" xfId="21685" xr:uid="{A47B5761-D092-4450-AD53-46732068CC4D}"/>
    <cellStyle name="Currency 4 5 2 4 2 3 2" xfId="52509" xr:uid="{61F7A063-E48B-44A9-9FFD-E8F1DAA35DE5}"/>
    <cellStyle name="Currency 4 5 2 4 2 4" xfId="37099" xr:uid="{96C515E3-428F-491E-9607-572A46BE458B}"/>
    <cellStyle name="Currency 4 5 2 4 3" xfId="10280" xr:uid="{E794C816-5613-4810-B90A-F3211127AC9A}"/>
    <cellStyle name="Currency 4 5 2 4 3 2" xfId="25691" xr:uid="{C34A6F2F-CDA7-4596-A4F2-CDB099EE22AD}"/>
    <cellStyle name="Currency 4 5 2 4 3 2 2" xfId="56515" xr:uid="{4C95B1FD-7D1B-4FFE-9D46-74799B98AFB8}"/>
    <cellStyle name="Currency 4 5 2 4 3 3" xfId="41105" xr:uid="{592F4483-E835-4F35-B3CE-62AB0EDA0FDE}"/>
    <cellStyle name="Currency 4 5 2 4 4" xfId="17882" xr:uid="{BA425B5B-5125-45A9-926E-E68C7F1E508F}"/>
    <cellStyle name="Currency 4 5 2 4 4 2" xfId="48706" xr:uid="{B1EB5758-7CBF-433A-8181-8CC520DD09E4}"/>
    <cellStyle name="Currency 4 5 2 4 5" xfId="33296" xr:uid="{2F95FF06-3780-400E-8B50-5BE6D2FA5959}"/>
    <cellStyle name="Currency 4 5 2 5" xfId="4373" xr:uid="{39610FD5-6DE6-49C4-A832-548C205A12A7}"/>
    <cellStyle name="Currency 4 5 2 5 2" xfId="12184" xr:uid="{F1C5BAD5-D7B1-41CA-836C-BC9BACD0265E}"/>
    <cellStyle name="Currency 4 5 2 5 2 2" xfId="27595" xr:uid="{9C27D761-6D87-4F6A-B949-EF195BE8CB36}"/>
    <cellStyle name="Currency 4 5 2 5 2 2 2" xfId="58419" xr:uid="{E075A775-87AC-48D2-B7CD-88C174301F40}"/>
    <cellStyle name="Currency 4 5 2 5 2 3" xfId="43009" xr:uid="{CA5D3EED-F0CC-42DB-A636-C0597390EEF3}"/>
    <cellStyle name="Currency 4 5 2 5 3" xfId="19786" xr:uid="{CBD335E4-AE40-41E7-9759-2E80F0CFAAB3}"/>
    <cellStyle name="Currency 4 5 2 5 3 2" xfId="50610" xr:uid="{E7D86181-DD3B-4BCC-9009-C912D2A1CCF8}"/>
    <cellStyle name="Currency 4 5 2 5 4" xfId="35200" xr:uid="{8339BB04-B4BC-4B7D-A01C-1B5DCFE0F606}"/>
    <cellStyle name="Currency 4 5 2 6" xfId="8381" xr:uid="{09A3E1D6-9A71-4C60-BB75-3B9877EA6F4A}"/>
    <cellStyle name="Currency 4 5 2 6 2" xfId="23792" xr:uid="{0ACB2649-C957-475D-A696-798C49D25863}"/>
    <cellStyle name="Currency 4 5 2 6 2 2" xfId="54616" xr:uid="{3730447D-A402-4767-AAF8-10AB1844A6FF}"/>
    <cellStyle name="Currency 4 5 2 6 3" xfId="39206" xr:uid="{54A0C497-EE3C-4667-BC2D-36F3597408AE}"/>
    <cellStyle name="Currency 4 5 2 7" xfId="15983" xr:uid="{EEC16FF7-BDA9-48FB-A293-A08897077D2E}"/>
    <cellStyle name="Currency 4 5 2 7 2" xfId="46807" xr:uid="{7FD2CD0A-AFB5-4600-A652-62470DB21768}"/>
    <cellStyle name="Currency 4 5 2 8" xfId="31397" xr:uid="{D7273C82-DEFC-40BE-BA6B-784A8BA61D37}"/>
    <cellStyle name="Currency 4 5 3" xfId="361" xr:uid="{CACFED98-10B6-4343-8078-2AD290D792ED}"/>
    <cellStyle name="Currency 4 5 3 2" xfId="994" xr:uid="{0C85A10E-38D1-4427-A3B9-01F0954487E4}"/>
    <cellStyle name="Currency 4 5 3 2 2" xfId="2893" xr:uid="{0BBD6DF0-D05E-4D13-919E-DA208B2EE0B4}"/>
    <cellStyle name="Currency 4 5 3 2 2 2" xfId="6696" xr:uid="{4F554A6C-A865-4214-A53A-72FA921DE4A0}"/>
    <cellStyle name="Currency 4 5 3 2 2 2 2" xfId="14507" xr:uid="{CE84725E-C1B4-4EA0-B49E-AD8B9E70CEEB}"/>
    <cellStyle name="Currency 4 5 3 2 2 2 2 2" xfId="29918" xr:uid="{1F92C009-2022-4F6D-82DE-99725E7246E8}"/>
    <cellStyle name="Currency 4 5 3 2 2 2 2 2 2" xfId="60742" xr:uid="{A73E4883-6962-40C5-ACDE-8C7336A0FB29}"/>
    <cellStyle name="Currency 4 5 3 2 2 2 2 3" xfId="45332" xr:uid="{12F451E4-65C7-4D81-82C4-F7652CC4BF00}"/>
    <cellStyle name="Currency 4 5 3 2 2 2 3" xfId="22109" xr:uid="{2CE3A028-D9B8-4F35-BCD5-266E09389198}"/>
    <cellStyle name="Currency 4 5 3 2 2 2 3 2" xfId="52933" xr:uid="{9B147B16-17EA-4341-8974-07947F256050}"/>
    <cellStyle name="Currency 4 5 3 2 2 2 4" xfId="37523" xr:uid="{17279FAE-405D-4D4B-B7E1-9D8A9F364284}"/>
    <cellStyle name="Currency 4 5 3 2 2 3" xfId="10704" xr:uid="{5FB1950B-4258-4D95-8231-C68A27F5B757}"/>
    <cellStyle name="Currency 4 5 3 2 2 3 2" xfId="26115" xr:uid="{903751D7-6842-474F-BD2B-25B5E79095EB}"/>
    <cellStyle name="Currency 4 5 3 2 2 3 2 2" xfId="56939" xr:uid="{D02841B8-CE37-4C04-A28D-FD6C2DE8BC0E}"/>
    <cellStyle name="Currency 4 5 3 2 2 3 3" xfId="41529" xr:uid="{E5C43E3E-FFA6-4DD1-9CFA-2AD3CCEEEE02}"/>
    <cellStyle name="Currency 4 5 3 2 2 4" xfId="18306" xr:uid="{B481B4A1-6EB0-48E7-8E37-5D35ABE634CD}"/>
    <cellStyle name="Currency 4 5 3 2 2 4 2" xfId="49130" xr:uid="{0D7A2491-A2B3-42BA-85B7-42C30F85C320}"/>
    <cellStyle name="Currency 4 5 3 2 2 5" xfId="33720" xr:uid="{411B4038-3B93-415F-8956-E3CB2CBF11F3}"/>
    <cellStyle name="Currency 4 5 3 2 3" xfId="4797" xr:uid="{50F44EBC-E1FC-4563-BDDF-3747B9BDC15C}"/>
    <cellStyle name="Currency 4 5 3 2 3 2" xfId="12608" xr:uid="{17C55889-D391-4CEB-B175-8EAB9F4CB2FF}"/>
    <cellStyle name="Currency 4 5 3 2 3 2 2" xfId="28019" xr:uid="{DF7E10C8-8995-443F-960D-E54CE6E4DED9}"/>
    <cellStyle name="Currency 4 5 3 2 3 2 2 2" xfId="58843" xr:uid="{65068421-4226-4C0F-B3BD-EF3F83D022C4}"/>
    <cellStyle name="Currency 4 5 3 2 3 2 3" xfId="43433" xr:uid="{639B9449-AC09-4ACB-8EDB-30F4442F83D7}"/>
    <cellStyle name="Currency 4 5 3 2 3 3" xfId="20210" xr:uid="{EFA89414-24EA-47BA-BF29-9E8261E23503}"/>
    <cellStyle name="Currency 4 5 3 2 3 3 2" xfId="51034" xr:uid="{38CC18C8-1C47-4687-BF57-22CC0F33027A}"/>
    <cellStyle name="Currency 4 5 3 2 3 4" xfId="35624" xr:uid="{BAACAABA-E8B4-4AAE-8D58-0F0EB586A9EE}"/>
    <cellStyle name="Currency 4 5 3 2 4" xfId="8805" xr:uid="{68D122EB-2A24-4397-8A29-547C6CE5B82E}"/>
    <cellStyle name="Currency 4 5 3 2 4 2" xfId="24216" xr:uid="{CAFECB86-5DF6-48D2-9456-0B3A9C1A01D0}"/>
    <cellStyle name="Currency 4 5 3 2 4 2 2" xfId="55040" xr:uid="{607AFD39-06EA-409C-A339-C4DFF1041776}"/>
    <cellStyle name="Currency 4 5 3 2 4 3" xfId="39630" xr:uid="{89AE7CEB-5154-4768-A1AD-C304183A28B3}"/>
    <cellStyle name="Currency 4 5 3 2 5" xfId="16407" xr:uid="{795CA97C-1155-4D85-9DB8-D6D3CB0DDF67}"/>
    <cellStyle name="Currency 4 5 3 2 5 2" xfId="47231" xr:uid="{0224225B-CBD3-451A-A734-5E4A01C6DA8D}"/>
    <cellStyle name="Currency 4 5 3 2 6" xfId="31821" xr:uid="{6532C8F2-3E99-4565-AF7F-5F96E09B9300}"/>
    <cellStyle name="Currency 4 5 3 3" xfId="1627" xr:uid="{E3BF3EEF-ACC0-47B0-9DCA-FADD6B20B39C}"/>
    <cellStyle name="Currency 4 5 3 3 2" xfId="3526" xr:uid="{DE0D0F2A-8A1A-45A8-A4A1-57B02B1CA80C}"/>
    <cellStyle name="Currency 4 5 3 3 2 2" xfId="7329" xr:uid="{3386A3EC-AF97-428A-BE68-1EBE42C78F4F}"/>
    <cellStyle name="Currency 4 5 3 3 2 2 2" xfId="15140" xr:uid="{170E6C7E-0097-47BA-BDC3-34D20B623312}"/>
    <cellStyle name="Currency 4 5 3 3 2 2 2 2" xfId="30551" xr:uid="{063E861E-C276-4B83-92F4-A77B79C21DFC}"/>
    <cellStyle name="Currency 4 5 3 3 2 2 2 2 2" xfId="61375" xr:uid="{E769DD60-14CA-4441-9FFF-A3EB8C3FD44F}"/>
    <cellStyle name="Currency 4 5 3 3 2 2 2 3" xfId="45965" xr:uid="{E223146C-D56A-4FA0-9FE6-53524475217B}"/>
    <cellStyle name="Currency 4 5 3 3 2 2 3" xfId="22742" xr:uid="{8CD4C942-066E-4C55-9BA3-8083E9C580AC}"/>
    <cellStyle name="Currency 4 5 3 3 2 2 3 2" xfId="53566" xr:uid="{70F7F7C7-0756-4F00-B8DB-9B468726C343}"/>
    <cellStyle name="Currency 4 5 3 3 2 2 4" xfId="38156" xr:uid="{64F4210A-0D98-4DCA-80BD-7271AD9EBEB3}"/>
    <cellStyle name="Currency 4 5 3 3 2 3" xfId="11337" xr:uid="{06CC0184-7392-4572-89B5-25BD294BF572}"/>
    <cellStyle name="Currency 4 5 3 3 2 3 2" xfId="26748" xr:uid="{265A7640-29EE-4A3A-A43E-2516FA89856A}"/>
    <cellStyle name="Currency 4 5 3 3 2 3 2 2" xfId="57572" xr:uid="{81CCC6E4-2C1D-4A3D-A207-B0ABBF0C2110}"/>
    <cellStyle name="Currency 4 5 3 3 2 3 3" xfId="42162" xr:uid="{8243FC65-6264-41DB-9787-F15BCDE15617}"/>
    <cellStyle name="Currency 4 5 3 3 2 4" xfId="18939" xr:uid="{CED2B6CE-DE32-4BBB-8BF0-434CF2C8A78B}"/>
    <cellStyle name="Currency 4 5 3 3 2 4 2" xfId="49763" xr:uid="{50EE3333-88CA-4335-9C84-E3002CAFCD4C}"/>
    <cellStyle name="Currency 4 5 3 3 2 5" xfId="34353" xr:uid="{F7B8E57A-81C1-4598-91D4-48E4CBCB058C}"/>
    <cellStyle name="Currency 4 5 3 3 3" xfId="5430" xr:uid="{7BD138BB-0C48-4800-9761-ACFBB997553D}"/>
    <cellStyle name="Currency 4 5 3 3 3 2" xfId="13241" xr:uid="{8477B999-CECD-4804-912A-3D5C22253A8D}"/>
    <cellStyle name="Currency 4 5 3 3 3 2 2" xfId="28652" xr:uid="{292FDFA1-B299-4C7E-9105-72E81023CCD8}"/>
    <cellStyle name="Currency 4 5 3 3 3 2 2 2" xfId="59476" xr:uid="{323B8854-6A0A-4AAC-BEC1-F6DAD82E28A2}"/>
    <cellStyle name="Currency 4 5 3 3 3 2 3" xfId="44066" xr:uid="{51C26FF9-79B4-494F-8E4E-EBEEF85D4B16}"/>
    <cellStyle name="Currency 4 5 3 3 3 3" xfId="20843" xr:uid="{0373D439-56F0-4E66-AF85-1F6A768CB0CA}"/>
    <cellStyle name="Currency 4 5 3 3 3 3 2" xfId="51667" xr:uid="{94300678-FE00-4E43-84B1-3BBEC0A03829}"/>
    <cellStyle name="Currency 4 5 3 3 3 4" xfId="36257" xr:uid="{8BDCEC57-0C50-44DA-B380-33341C1C2ED5}"/>
    <cellStyle name="Currency 4 5 3 3 4" xfId="9438" xr:uid="{28EB52D7-1BCB-4605-8680-64B759B867A1}"/>
    <cellStyle name="Currency 4 5 3 3 4 2" xfId="24849" xr:uid="{54D3ACE4-E69C-4C2D-97C5-AE60EA921326}"/>
    <cellStyle name="Currency 4 5 3 3 4 2 2" xfId="55673" xr:uid="{C31CC17C-21AD-40B5-9D0F-C7FA42EE4D3C}"/>
    <cellStyle name="Currency 4 5 3 3 4 3" xfId="40263" xr:uid="{A060FDEB-ADA5-4175-8468-D5EB69022928}"/>
    <cellStyle name="Currency 4 5 3 3 5" xfId="17040" xr:uid="{95929BD8-D975-4D6F-9319-4FE48B27376E}"/>
    <cellStyle name="Currency 4 5 3 3 5 2" xfId="47864" xr:uid="{13D6DF3D-A5D8-4726-90F5-660D42C85408}"/>
    <cellStyle name="Currency 4 5 3 3 6" xfId="32454" xr:uid="{7A00765F-0559-4C99-9CC0-7B3C5287D7A8}"/>
    <cellStyle name="Currency 4 5 3 4" xfId="2260" xr:uid="{544C59F3-824C-4C4F-A2A2-15ED9A5C7803}"/>
    <cellStyle name="Currency 4 5 3 4 2" xfId="6063" xr:uid="{351E4186-3E1E-45E2-A492-5475979C2960}"/>
    <cellStyle name="Currency 4 5 3 4 2 2" xfId="13874" xr:uid="{48E313B3-530C-45D7-87FB-099E71971F69}"/>
    <cellStyle name="Currency 4 5 3 4 2 2 2" xfId="29285" xr:uid="{B5D0D31F-2B4D-4C0D-AD8A-88587D75AAFF}"/>
    <cellStyle name="Currency 4 5 3 4 2 2 2 2" xfId="60109" xr:uid="{E5EB9614-9D57-445D-8EAF-2E394ECC13F4}"/>
    <cellStyle name="Currency 4 5 3 4 2 2 3" xfId="44699" xr:uid="{95A4BA29-47FA-4399-9F0F-33F173CFFB2F}"/>
    <cellStyle name="Currency 4 5 3 4 2 3" xfId="21476" xr:uid="{D3E1B56E-F362-4E4D-991E-02734FF10CCC}"/>
    <cellStyle name="Currency 4 5 3 4 2 3 2" xfId="52300" xr:uid="{FE4E829A-3321-42EA-B137-C8A60F6FBAF7}"/>
    <cellStyle name="Currency 4 5 3 4 2 4" xfId="36890" xr:uid="{3397D0DB-E679-435C-AE03-3D3DBFDB84AB}"/>
    <cellStyle name="Currency 4 5 3 4 3" xfId="10071" xr:uid="{FAE7542F-BA75-4DED-8C47-61B468E827AA}"/>
    <cellStyle name="Currency 4 5 3 4 3 2" xfId="25482" xr:uid="{C80936D1-D899-46DA-8CF1-AB4C07A12C1A}"/>
    <cellStyle name="Currency 4 5 3 4 3 2 2" xfId="56306" xr:uid="{2C13B059-DF50-4D74-9877-4576CC7755B0}"/>
    <cellStyle name="Currency 4 5 3 4 3 3" xfId="40896" xr:uid="{2F15E022-830E-4588-8621-35CC0E97C880}"/>
    <cellStyle name="Currency 4 5 3 4 4" xfId="17673" xr:uid="{77A6FC4C-A871-46C0-913E-DD3F496F88AB}"/>
    <cellStyle name="Currency 4 5 3 4 4 2" xfId="48497" xr:uid="{D9B8DFDE-8F4C-4B0C-8A85-C38940B53E3D}"/>
    <cellStyle name="Currency 4 5 3 4 5" xfId="33087" xr:uid="{19996074-F074-44A9-A264-18951C19788B}"/>
    <cellStyle name="Currency 4 5 3 5" xfId="4164" xr:uid="{ABC28614-705C-4F09-83C3-9FA1323EB777}"/>
    <cellStyle name="Currency 4 5 3 5 2" xfId="11975" xr:uid="{F9708F33-2BBB-464A-8575-D3BA3B111D05}"/>
    <cellStyle name="Currency 4 5 3 5 2 2" xfId="27386" xr:uid="{2F45995E-D7CF-4321-9952-7C05327724EE}"/>
    <cellStyle name="Currency 4 5 3 5 2 2 2" xfId="58210" xr:uid="{9512569C-5D8E-4AE9-A349-936B381E07C5}"/>
    <cellStyle name="Currency 4 5 3 5 2 3" xfId="42800" xr:uid="{1504C934-ADE4-4556-A712-ED3B62840757}"/>
    <cellStyle name="Currency 4 5 3 5 3" xfId="19577" xr:uid="{8FCFD53D-A5B5-45B7-932B-7F998F37ACF7}"/>
    <cellStyle name="Currency 4 5 3 5 3 2" xfId="50401" xr:uid="{33336122-A07F-4B77-9039-E380A4CC6785}"/>
    <cellStyle name="Currency 4 5 3 5 4" xfId="34991" xr:uid="{DA82A326-D252-4941-81DC-9603010C2DDA}"/>
    <cellStyle name="Currency 4 5 3 6" xfId="8172" xr:uid="{C1FE0768-C964-427C-B55B-0EB13EF21A90}"/>
    <cellStyle name="Currency 4 5 3 6 2" xfId="23583" xr:uid="{05C708A7-75C5-40AF-B711-C56FB6A8A9F9}"/>
    <cellStyle name="Currency 4 5 3 6 2 2" xfId="54407" xr:uid="{0A011CA4-DAB1-452A-8801-CDF8ACB38994}"/>
    <cellStyle name="Currency 4 5 3 6 3" xfId="38997" xr:uid="{50E878EB-F0EC-4D94-979A-AED6E17BB3D5}"/>
    <cellStyle name="Currency 4 5 3 7" xfId="15774" xr:uid="{DC8516A0-1741-47E6-95AD-B44DFFCC24BC}"/>
    <cellStyle name="Currency 4 5 3 7 2" xfId="46598" xr:uid="{C94B567E-916B-4DB4-A85C-607BB788B4C3}"/>
    <cellStyle name="Currency 4 5 3 8" xfId="31188" xr:uid="{93B36213-1170-4E2E-9B1D-B26F6A9D1E6B}"/>
    <cellStyle name="Currency 4 5 4" xfId="781" xr:uid="{17003CCE-D44B-4286-B02A-26E188F32F08}"/>
    <cellStyle name="Currency 4 5 4 2" xfId="2680" xr:uid="{8E7D5B7C-6CE3-4E98-B29B-0055C9A581B9}"/>
    <cellStyle name="Currency 4 5 4 2 2" xfId="6483" xr:uid="{5B155530-22C4-4354-95E2-EEEF154F2D9A}"/>
    <cellStyle name="Currency 4 5 4 2 2 2" xfId="14294" xr:uid="{C037FF06-9EBE-42D8-B785-3A8AD50FDFA9}"/>
    <cellStyle name="Currency 4 5 4 2 2 2 2" xfId="29705" xr:uid="{AAFA9911-6F5F-45E6-839B-B82E87054190}"/>
    <cellStyle name="Currency 4 5 4 2 2 2 2 2" xfId="60529" xr:uid="{097899A0-7364-45A0-8FB5-D4EB8B0DB90A}"/>
    <cellStyle name="Currency 4 5 4 2 2 2 3" xfId="45119" xr:uid="{41E300D2-CF78-449B-ACA1-DD4E0807376C}"/>
    <cellStyle name="Currency 4 5 4 2 2 3" xfId="21896" xr:uid="{A814DE35-5BB2-4A7B-8ACF-598E6A8283D5}"/>
    <cellStyle name="Currency 4 5 4 2 2 3 2" xfId="52720" xr:uid="{2BB71A17-9B74-4D60-AEC6-3AAB5D91880E}"/>
    <cellStyle name="Currency 4 5 4 2 2 4" xfId="37310" xr:uid="{EE33F9F7-0998-4159-962A-E6BAF6CD5EDD}"/>
    <cellStyle name="Currency 4 5 4 2 3" xfId="10491" xr:uid="{2BB048A7-98E2-403C-8670-2A7D6034E434}"/>
    <cellStyle name="Currency 4 5 4 2 3 2" xfId="25902" xr:uid="{BE11C358-3B33-46DE-AD5E-E523D3D720BF}"/>
    <cellStyle name="Currency 4 5 4 2 3 2 2" xfId="56726" xr:uid="{C28A10E5-9DFD-462B-AB11-E30334079E41}"/>
    <cellStyle name="Currency 4 5 4 2 3 3" xfId="41316" xr:uid="{19B2A65C-1A50-4748-B129-69CB6E253173}"/>
    <cellStyle name="Currency 4 5 4 2 4" xfId="18093" xr:uid="{2ACEEDA6-CF3D-439C-977C-480CA940F6D6}"/>
    <cellStyle name="Currency 4 5 4 2 4 2" xfId="48917" xr:uid="{4071223A-4222-42FD-AFF0-0D765471FA83}"/>
    <cellStyle name="Currency 4 5 4 2 5" xfId="33507" xr:uid="{421CB36D-BDFB-4D7A-B97F-44E8FB379466}"/>
    <cellStyle name="Currency 4 5 4 3" xfId="4584" xr:uid="{0219D3DD-DA40-4EDD-BB96-F466E616EFA9}"/>
    <cellStyle name="Currency 4 5 4 3 2" xfId="12395" xr:uid="{9227FB82-3157-4470-9D37-F43CDA7ED0A6}"/>
    <cellStyle name="Currency 4 5 4 3 2 2" xfId="27806" xr:uid="{6528BDF0-F303-4010-A56C-BD6C36040D09}"/>
    <cellStyle name="Currency 4 5 4 3 2 2 2" xfId="58630" xr:uid="{83BA6799-15F7-4167-9750-DC1D674F0B87}"/>
    <cellStyle name="Currency 4 5 4 3 2 3" xfId="43220" xr:uid="{494B16B3-9350-4228-B6F2-ACE67E1DDA84}"/>
    <cellStyle name="Currency 4 5 4 3 3" xfId="19997" xr:uid="{03A8CE96-0263-47ED-93E5-B8BCA1E30463}"/>
    <cellStyle name="Currency 4 5 4 3 3 2" xfId="50821" xr:uid="{6E2E2699-8486-4AD2-A67E-E348B8273D84}"/>
    <cellStyle name="Currency 4 5 4 3 4" xfId="35411" xr:uid="{69F16CDC-06C3-410D-BCF2-A84CFA850B19}"/>
    <cellStyle name="Currency 4 5 4 4" xfId="8592" xr:uid="{649CD0F1-C305-4D46-9177-E1A6813A66D6}"/>
    <cellStyle name="Currency 4 5 4 4 2" xfId="24003" xr:uid="{AF6C8E0D-6B3B-46F5-8396-B3B67DC6E149}"/>
    <cellStyle name="Currency 4 5 4 4 2 2" xfId="54827" xr:uid="{DE09E42C-E4D9-40D7-85AE-F640F1E81427}"/>
    <cellStyle name="Currency 4 5 4 4 3" xfId="39417" xr:uid="{99516DC4-55B4-4A8D-B723-101066C38A74}"/>
    <cellStyle name="Currency 4 5 4 5" xfId="16194" xr:uid="{A3349E6C-14CC-4706-8190-F23323EEAB3F}"/>
    <cellStyle name="Currency 4 5 4 5 2" xfId="47018" xr:uid="{5BB1469E-1806-40F5-9129-CCF147D5DBCA}"/>
    <cellStyle name="Currency 4 5 4 6" xfId="31608" xr:uid="{98567836-EABB-4528-B1B6-7B682FB02E8D}"/>
    <cellStyle name="Currency 4 5 5" xfId="1414" xr:uid="{C1A1C039-0BBD-4102-97C7-F427C6D8AF37}"/>
    <cellStyle name="Currency 4 5 5 2" xfId="3313" xr:uid="{332DD590-2282-465F-B6F3-D08BFC720CA1}"/>
    <cellStyle name="Currency 4 5 5 2 2" xfId="7116" xr:uid="{74243DBE-06EA-41B0-8BA7-1E2B69BD75B4}"/>
    <cellStyle name="Currency 4 5 5 2 2 2" xfId="14927" xr:uid="{D6ADE178-D1D9-4543-B4F0-283D70D3B7C2}"/>
    <cellStyle name="Currency 4 5 5 2 2 2 2" xfId="30338" xr:uid="{DB393721-6348-4FFA-A632-7935007EBAD0}"/>
    <cellStyle name="Currency 4 5 5 2 2 2 2 2" xfId="61162" xr:uid="{BC524F4B-59D4-4A41-B212-766B5D139745}"/>
    <cellStyle name="Currency 4 5 5 2 2 2 3" xfId="45752" xr:uid="{5C832161-6467-4014-8245-65857DA47EC0}"/>
    <cellStyle name="Currency 4 5 5 2 2 3" xfId="22529" xr:uid="{604D79FA-3484-48CD-BF1D-65862C14D0EC}"/>
    <cellStyle name="Currency 4 5 5 2 2 3 2" xfId="53353" xr:uid="{340962AF-480D-415E-AF15-7B05C9C75335}"/>
    <cellStyle name="Currency 4 5 5 2 2 4" xfId="37943" xr:uid="{02F4B466-1042-42CA-85A0-30EB1CBE6CEB}"/>
    <cellStyle name="Currency 4 5 5 2 3" xfId="11124" xr:uid="{9CEF67A9-B5E2-47B5-B9CA-2259EC4664D9}"/>
    <cellStyle name="Currency 4 5 5 2 3 2" xfId="26535" xr:uid="{8062F540-9765-4C14-9F41-376E211E8992}"/>
    <cellStyle name="Currency 4 5 5 2 3 2 2" xfId="57359" xr:uid="{E9B6D482-909B-4B6E-86D5-9603E2E8B4EA}"/>
    <cellStyle name="Currency 4 5 5 2 3 3" xfId="41949" xr:uid="{8B7633C1-F2CF-4475-8D37-FA986702647D}"/>
    <cellStyle name="Currency 4 5 5 2 4" xfId="18726" xr:uid="{9A30F226-D8F1-4A98-9FCA-D67C5FE2DA01}"/>
    <cellStyle name="Currency 4 5 5 2 4 2" xfId="49550" xr:uid="{0C98FB0F-2665-45AC-97AC-E6791362CCC7}"/>
    <cellStyle name="Currency 4 5 5 2 5" xfId="34140" xr:uid="{28DC665C-7729-40A2-A029-0D2D296C1CE4}"/>
    <cellStyle name="Currency 4 5 5 3" xfId="5217" xr:uid="{70733FD5-192A-4829-8196-8B9B315B0836}"/>
    <cellStyle name="Currency 4 5 5 3 2" xfId="13028" xr:uid="{CD981362-4F16-4C99-8702-8804064F48EC}"/>
    <cellStyle name="Currency 4 5 5 3 2 2" xfId="28439" xr:uid="{486D9C8B-9785-4EFC-AA56-6BCEEFD9082B}"/>
    <cellStyle name="Currency 4 5 5 3 2 2 2" xfId="59263" xr:uid="{1ACCCA84-D049-45E1-87D0-CBE54CB34CA4}"/>
    <cellStyle name="Currency 4 5 5 3 2 3" xfId="43853" xr:uid="{319AEF1E-6F42-4303-9101-0EB9029FA186}"/>
    <cellStyle name="Currency 4 5 5 3 3" xfId="20630" xr:uid="{62F35ED0-5568-4DFB-8266-887D8ED083CB}"/>
    <cellStyle name="Currency 4 5 5 3 3 2" xfId="51454" xr:uid="{A0E30223-F4AA-4BD5-BE7B-3341D5553F13}"/>
    <cellStyle name="Currency 4 5 5 3 4" xfId="36044" xr:uid="{C9C5D5FE-2FC9-43C4-870B-4AC5765E220E}"/>
    <cellStyle name="Currency 4 5 5 4" xfId="9225" xr:uid="{53A314EA-3B71-4A3D-9749-8AD2835EB253}"/>
    <cellStyle name="Currency 4 5 5 4 2" xfId="24636" xr:uid="{5D1230DA-098F-4902-9BDD-3C941C0E74BE}"/>
    <cellStyle name="Currency 4 5 5 4 2 2" xfId="55460" xr:uid="{5167943C-20BC-4935-AFA0-1B4B7B4EFC05}"/>
    <cellStyle name="Currency 4 5 5 4 3" xfId="40050" xr:uid="{AD802CA4-775C-4081-A1E1-AE4B852FB6B5}"/>
    <cellStyle name="Currency 4 5 5 5" xfId="16827" xr:uid="{D5A8F0C9-E6AA-4A70-B8F8-1736A6AD4AC6}"/>
    <cellStyle name="Currency 4 5 5 5 2" xfId="47651" xr:uid="{86158181-9294-4720-87D1-5A682B1ECFD9}"/>
    <cellStyle name="Currency 4 5 5 6" xfId="32241" xr:uid="{0C9D7EF8-CF84-404F-959D-B5ED414560CB}"/>
    <cellStyle name="Currency 4 5 6" xfId="2047" xr:uid="{CF6FEED5-E8B5-44AF-8F1A-793DEB545023}"/>
    <cellStyle name="Currency 4 5 6 2" xfId="5850" xr:uid="{56EAEDD9-600B-4BEB-A272-4C13F78AABF0}"/>
    <cellStyle name="Currency 4 5 6 2 2" xfId="13661" xr:uid="{E705D331-A5F8-4559-BD26-07DD66FBE79A}"/>
    <cellStyle name="Currency 4 5 6 2 2 2" xfId="29072" xr:uid="{9553375A-1A41-45DA-9596-419D6A6688C3}"/>
    <cellStyle name="Currency 4 5 6 2 2 2 2" xfId="59896" xr:uid="{4494ECD5-2F03-4D04-90AB-2C2E8B87BE22}"/>
    <cellStyle name="Currency 4 5 6 2 2 3" xfId="44486" xr:uid="{05CEC924-7700-4948-AA5D-4719036312C4}"/>
    <cellStyle name="Currency 4 5 6 2 3" xfId="21263" xr:uid="{C664F435-D89A-4604-937D-76F25888736C}"/>
    <cellStyle name="Currency 4 5 6 2 3 2" xfId="52087" xr:uid="{3FF2F34F-5A14-4D26-BB77-94CA3005EEA3}"/>
    <cellStyle name="Currency 4 5 6 2 4" xfId="36677" xr:uid="{91AA908D-6AC0-4C1F-AA7F-63A461CDA233}"/>
    <cellStyle name="Currency 4 5 6 3" xfId="9858" xr:uid="{C89793E6-58CD-4BB6-83C2-BDF62E45D84B}"/>
    <cellStyle name="Currency 4 5 6 3 2" xfId="25269" xr:uid="{34D59C1A-108E-45F1-81D4-8493FEB1171D}"/>
    <cellStyle name="Currency 4 5 6 3 2 2" xfId="56093" xr:uid="{628E2288-3D3C-417C-AC38-0E66F4958366}"/>
    <cellStyle name="Currency 4 5 6 3 3" xfId="40683" xr:uid="{A7D5EB09-A3D8-45F2-986D-C71547EA9258}"/>
    <cellStyle name="Currency 4 5 6 4" xfId="17460" xr:uid="{B198DB61-79ED-455D-B745-173FAA87AB7E}"/>
    <cellStyle name="Currency 4 5 6 4 2" xfId="48284" xr:uid="{8B25F9C3-9A22-43C0-BB94-D27EC849E887}"/>
    <cellStyle name="Currency 4 5 6 5" xfId="32874" xr:uid="{EB6C65EC-24D5-4A41-A42B-4CBD63494473}"/>
    <cellStyle name="Currency 4 5 7" xfId="3951" xr:uid="{C1827499-4360-4CAB-A370-EFAA0BE76FA5}"/>
    <cellStyle name="Currency 4 5 7 2" xfId="11762" xr:uid="{D6DC0A5A-C42D-4D20-A588-86D03B599CF9}"/>
    <cellStyle name="Currency 4 5 7 2 2" xfId="27173" xr:uid="{7BA883BD-8F05-4031-8463-E33162E63777}"/>
    <cellStyle name="Currency 4 5 7 2 2 2" xfId="57997" xr:uid="{863004E4-C970-4116-ADAD-47157E13D806}"/>
    <cellStyle name="Currency 4 5 7 2 3" xfId="42587" xr:uid="{7181D99F-979D-47F4-A97B-266199A26D99}"/>
    <cellStyle name="Currency 4 5 7 3" xfId="19364" xr:uid="{A336C380-0B8D-4A57-860F-2C4240D7CB0F}"/>
    <cellStyle name="Currency 4 5 7 3 2" xfId="50188" xr:uid="{A6D9F53B-123C-49B3-A12D-FBB50562B5E6}"/>
    <cellStyle name="Currency 4 5 7 4" xfId="34778" xr:uid="{797611BE-106C-4C8E-9514-33F71B4B437B}"/>
    <cellStyle name="Currency 4 5 8" xfId="7959" xr:uid="{6F8638B3-877A-46A5-A51C-0041931856AC}"/>
    <cellStyle name="Currency 4 5 8 2" xfId="23370" xr:uid="{7D931185-6A61-4A07-AF9E-804E9F7D8EBF}"/>
    <cellStyle name="Currency 4 5 8 2 2" xfId="54194" xr:uid="{939F68B0-866C-4EF6-849A-13206DDAA2FA}"/>
    <cellStyle name="Currency 4 5 8 3" xfId="38784" xr:uid="{1853220C-AEB4-4DEE-B0D8-C80EDE1A8F22}"/>
    <cellStyle name="Currency 4 5 9" xfId="7750" xr:uid="{806BA2BB-86A3-4359-A790-82ECE40A935D}"/>
    <cellStyle name="Currency 4 5 9 2" xfId="23161" xr:uid="{7E4E50EB-580C-43AA-AB54-B5B4C36B3351}"/>
    <cellStyle name="Currency 4 5 9 2 2" xfId="53985" xr:uid="{1EA162CA-AD50-4C94-8D6D-8B4313F45597}"/>
    <cellStyle name="Currency 4 5 9 3" xfId="38575" xr:uid="{3770CB3B-38DC-4C2C-BFE0-B1D3B475EF46}"/>
    <cellStyle name="Currency 4 6" xfId="525" xr:uid="{29DD432D-CFD9-4C16-86CD-189A32E38370}"/>
    <cellStyle name="Currency 4 6 2" xfId="1158" xr:uid="{ED7C1C4D-7A75-4244-A1E4-9C1C3A2A712D}"/>
    <cellStyle name="Currency 4 6 2 2" xfId="3057" xr:uid="{DFD54128-3C8D-4799-9734-9D2AF24A819A}"/>
    <cellStyle name="Currency 4 6 2 2 2" xfId="6860" xr:uid="{D33A67FF-C97C-4327-84DD-55E92AFCE8D1}"/>
    <cellStyle name="Currency 4 6 2 2 2 2" xfId="14671" xr:uid="{B1F715BE-1BFC-450E-AB25-44CD4806CA5D}"/>
    <cellStyle name="Currency 4 6 2 2 2 2 2" xfId="30082" xr:uid="{C891339C-5924-4F81-A4F4-CE00E5BCEA8B}"/>
    <cellStyle name="Currency 4 6 2 2 2 2 2 2" xfId="60906" xr:uid="{C3F63AB6-E89D-4B17-A428-3F5A66B021D2}"/>
    <cellStyle name="Currency 4 6 2 2 2 2 3" xfId="45496" xr:uid="{042E828D-5F9B-457C-9814-F99156D77605}"/>
    <cellStyle name="Currency 4 6 2 2 2 3" xfId="22273" xr:uid="{F4046534-DDD8-4EC8-A0E1-B4CD4E3DDE21}"/>
    <cellStyle name="Currency 4 6 2 2 2 3 2" xfId="53097" xr:uid="{CA8132AD-29FF-40C2-9C6F-1308FD36A296}"/>
    <cellStyle name="Currency 4 6 2 2 2 4" xfId="37687" xr:uid="{542CB068-82A4-4F28-8D94-F64C6F4E7BED}"/>
    <cellStyle name="Currency 4 6 2 2 3" xfId="10868" xr:uid="{503FF39A-C2A1-4C8E-8666-95F6DDDC6619}"/>
    <cellStyle name="Currency 4 6 2 2 3 2" xfId="26279" xr:uid="{2F00F963-F51B-48C5-83E2-2C85A91EABBA}"/>
    <cellStyle name="Currency 4 6 2 2 3 2 2" xfId="57103" xr:uid="{BB0713F1-410A-4A5F-9C1B-0B35FB6D1A33}"/>
    <cellStyle name="Currency 4 6 2 2 3 3" xfId="41693" xr:uid="{BA83275D-DE78-4FE6-AF3F-5045595D3424}"/>
    <cellStyle name="Currency 4 6 2 2 4" xfId="18470" xr:uid="{5431F110-3EB4-4EDC-A2FE-80F9B82A6700}"/>
    <cellStyle name="Currency 4 6 2 2 4 2" xfId="49294" xr:uid="{37FE8F63-9684-4220-9E62-52F78D9F4A6F}"/>
    <cellStyle name="Currency 4 6 2 2 5" xfId="33884" xr:uid="{CE3D92EF-9081-4EC7-A0B7-76C6CC943E69}"/>
    <cellStyle name="Currency 4 6 2 3" xfId="4961" xr:uid="{97B16368-43BA-4839-AAC1-415842D1B916}"/>
    <cellStyle name="Currency 4 6 2 3 2" xfId="12772" xr:uid="{E08ECCC3-D870-46B3-900D-B95AEB884F1B}"/>
    <cellStyle name="Currency 4 6 2 3 2 2" xfId="28183" xr:uid="{DDA4D8FC-13F3-47D3-9B8E-52A2BD602EEB}"/>
    <cellStyle name="Currency 4 6 2 3 2 2 2" xfId="59007" xr:uid="{99A6A111-5618-4012-949C-F4F83DF57F73}"/>
    <cellStyle name="Currency 4 6 2 3 2 3" xfId="43597" xr:uid="{378AF3ED-AEBE-49E8-9834-AC91CD5DF515}"/>
    <cellStyle name="Currency 4 6 2 3 3" xfId="20374" xr:uid="{059A13D6-ADE2-4B4D-A661-39F978AA43B0}"/>
    <cellStyle name="Currency 4 6 2 3 3 2" xfId="51198" xr:uid="{F666FA67-765E-4D0C-A522-7822A530F5F3}"/>
    <cellStyle name="Currency 4 6 2 3 4" xfId="35788" xr:uid="{0029DD8D-B9F0-423A-A20F-46DA8AC27FBE}"/>
    <cellStyle name="Currency 4 6 2 4" xfId="8969" xr:uid="{AB5CD945-53DD-4595-AC0F-5DF913EEF9D8}"/>
    <cellStyle name="Currency 4 6 2 4 2" xfId="24380" xr:uid="{D04C3CB8-1768-4A3B-9BD9-05CD2356D742}"/>
    <cellStyle name="Currency 4 6 2 4 2 2" xfId="55204" xr:uid="{76AD6FBB-A825-4034-83B3-5E951E07D62C}"/>
    <cellStyle name="Currency 4 6 2 4 3" xfId="39794" xr:uid="{E2C6333D-F268-41DF-BD6D-3D8F4866CCEB}"/>
    <cellStyle name="Currency 4 6 2 5" xfId="16571" xr:uid="{1C8059AC-C79C-49EB-915A-44B47C7F07FE}"/>
    <cellStyle name="Currency 4 6 2 5 2" xfId="47395" xr:uid="{DB5865C9-0643-4A41-83EB-5A6A8711C961}"/>
    <cellStyle name="Currency 4 6 2 6" xfId="31985" xr:uid="{0A1C5B4F-B63B-42F8-AA24-9138A797C251}"/>
    <cellStyle name="Currency 4 6 3" xfId="1791" xr:uid="{6B1116ED-B7DB-44F4-B576-C6B6C5C973BE}"/>
    <cellStyle name="Currency 4 6 3 2" xfId="3690" xr:uid="{044925F8-AB96-46BD-B550-E741341E92A1}"/>
    <cellStyle name="Currency 4 6 3 2 2" xfId="7493" xr:uid="{C1B6D35C-FC02-4807-82E7-861B99279EB8}"/>
    <cellStyle name="Currency 4 6 3 2 2 2" xfId="15304" xr:uid="{6507A71C-63BB-439C-9661-7F6693DEC267}"/>
    <cellStyle name="Currency 4 6 3 2 2 2 2" xfId="30715" xr:uid="{4C010B4B-DF3D-4F4D-8F87-D41DD8BD9472}"/>
    <cellStyle name="Currency 4 6 3 2 2 2 2 2" xfId="61539" xr:uid="{981CC2C4-5997-47FE-8A40-3C9BDD82CA72}"/>
    <cellStyle name="Currency 4 6 3 2 2 2 3" xfId="46129" xr:uid="{B0EBED68-1F07-4ADD-963E-F38691FA0B5E}"/>
    <cellStyle name="Currency 4 6 3 2 2 3" xfId="22906" xr:uid="{B8E90DED-836D-44B0-92E4-ABE7F2190344}"/>
    <cellStyle name="Currency 4 6 3 2 2 3 2" xfId="53730" xr:uid="{E405BA85-39BB-4A6F-9B32-4E7F27DB8A22}"/>
    <cellStyle name="Currency 4 6 3 2 2 4" xfId="38320" xr:uid="{0738FD3B-C2A2-4ADC-9A21-F2610A50675F}"/>
    <cellStyle name="Currency 4 6 3 2 3" xfId="11501" xr:uid="{EE7CEAD9-424F-41DE-B166-153CEFB98189}"/>
    <cellStyle name="Currency 4 6 3 2 3 2" xfId="26912" xr:uid="{3292DA33-C5CE-4D5A-B968-C2B1809A9497}"/>
    <cellStyle name="Currency 4 6 3 2 3 2 2" xfId="57736" xr:uid="{5B4EF67E-480C-498F-8BF0-7A7B1BFDA683}"/>
    <cellStyle name="Currency 4 6 3 2 3 3" xfId="42326" xr:uid="{7E790B4D-58C1-4340-8436-3FC4EF56CE3E}"/>
    <cellStyle name="Currency 4 6 3 2 4" xfId="19103" xr:uid="{43982B12-3811-4F04-ACCF-362C3B44AD4C}"/>
    <cellStyle name="Currency 4 6 3 2 4 2" xfId="49927" xr:uid="{3B57DD00-4A70-4C45-B0A8-56929D983B0A}"/>
    <cellStyle name="Currency 4 6 3 2 5" xfId="34517" xr:uid="{37DC12DE-E068-4485-B1F8-21948CA9290A}"/>
    <cellStyle name="Currency 4 6 3 3" xfId="5594" xr:uid="{1BEDC797-BFDB-4FEE-B282-64F29B78E364}"/>
    <cellStyle name="Currency 4 6 3 3 2" xfId="13405" xr:uid="{34ED1110-F817-4DBD-BD77-CC653F1377F2}"/>
    <cellStyle name="Currency 4 6 3 3 2 2" xfId="28816" xr:uid="{2DF6F92B-5EF9-4A09-A01F-CC2A03DB8F46}"/>
    <cellStyle name="Currency 4 6 3 3 2 2 2" xfId="59640" xr:uid="{03DE309B-7721-460E-BCD2-08C91F811700}"/>
    <cellStyle name="Currency 4 6 3 3 2 3" xfId="44230" xr:uid="{634B9E2F-DA0B-4D9A-8CAC-BD034A1C406A}"/>
    <cellStyle name="Currency 4 6 3 3 3" xfId="21007" xr:uid="{117CBF9B-0F0C-4AF2-ADDB-AFB7B251D68B}"/>
    <cellStyle name="Currency 4 6 3 3 3 2" xfId="51831" xr:uid="{EECD7786-E8D0-4A80-8B15-2F5D7A4B9AEC}"/>
    <cellStyle name="Currency 4 6 3 3 4" xfId="36421" xr:uid="{7291AC72-4021-45B6-A922-6E3325C2108D}"/>
    <cellStyle name="Currency 4 6 3 4" xfId="9602" xr:uid="{C1AB6A7D-AF54-4763-97B0-ACBC85C78781}"/>
    <cellStyle name="Currency 4 6 3 4 2" xfId="25013" xr:uid="{1D313D67-1E0B-441D-85CD-76FAA037C732}"/>
    <cellStyle name="Currency 4 6 3 4 2 2" xfId="55837" xr:uid="{B38DB14A-5571-4C65-95BC-4F62AA4E658D}"/>
    <cellStyle name="Currency 4 6 3 4 3" xfId="40427" xr:uid="{E8BB6975-B518-4D53-99A5-C4E401F9034A}"/>
    <cellStyle name="Currency 4 6 3 5" xfId="17204" xr:uid="{C57044FC-AD8A-4CCF-994F-2A6ECFFD2F77}"/>
    <cellStyle name="Currency 4 6 3 5 2" xfId="48028" xr:uid="{C8A0FB1D-6D97-4743-A570-E6C8B2D5677F}"/>
    <cellStyle name="Currency 4 6 3 6" xfId="32618" xr:uid="{01C3B3DB-DE41-4EC7-A484-3B81DE32D693}"/>
    <cellStyle name="Currency 4 6 4" xfId="2424" xr:uid="{F3D28CCC-9FCF-47BA-A367-EF23584C7675}"/>
    <cellStyle name="Currency 4 6 4 2" xfId="6227" xr:uid="{04EA9D09-654C-4A70-A89E-93C7DCC4AB80}"/>
    <cellStyle name="Currency 4 6 4 2 2" xfId="14038" xr:uid="{7D7200F9-BAFF-4673-93F2-D4C9050CEF65}"/>
    <cellStyle name="Currency 4 6 4 2 2 2" xfId="29449" xr:uid="{E7C40291-B856-4593-AE6B-0FACA2561C1D}"/>
    <cellStyle name="Currency 4 6 4 2 2 2 2" xfId="60273" xr:uid="{BD1AC3B1-9EF2-4D07-BC8C-4C49405730F2}"/>
    <cellStyle name="Currency 4 6 4 2 2 3" xfId="44863" xr:uid="{C4C6B547-9069-408F-8DD7-5671E45A7DED}"/>
    <cellStyle name="Currency 4 6 4 2 3" xfId="21640" xr:uid="{7F8D1543-AB9D-459D-8830-98FD3C0838B5}"/>
    <cellStyle name="Currency 4 6 4 2 3 2" xfId="52464" xr:uid="{A6D65401-EDAB-41D0-9010-146419F99D3F}"/>
    <cellStyle name="Currency 4 6 4 2 4" xfId="37054" xr:uid="{B3F2545B-D022-46A8-B97B-69F42450D928}"/>
    <cellStyle name="Currency 4 6 4 3" xfId="10235" xr:uid="{DB075D66-2EF1-4FAD-9E42-5D0D758EBEA6}"/>
    <cellStyle name="Currency 4 6 4 3 2" xfId="25646" xr:uid="{C14D9F6B-4E43-4A3F-959F-835A25E1BA11}"/>
    <cellStyle name="Currency 4 6 4 3 2 2" xfId="56470" xr:uid="{5317D205-F3A0-436B-BBE9-92E493BD3079}"/>
    <cellStyle name="Currency 4 6 4 3 3" xfId="41060" xr:uid="{EAFD19B7-E8B1-440D-9732-5F5749B1358E}"/>
    <cellStyle name="Currency 4 6 4 4" xfId="17837" xr:uid="{7CE7A881-D823-4A7E-AF1D-FCA2EA11F40D}"/>
    <cellStyle name="Currency 4 6 4 4 2" xfId="48661" xr:uid="{BBADEBFA-43CF-42E1-9F50-85F3C963C78B}"/>
    <cellStyle name="Currency 4 6 4 5" xfId="33251" xr:uid="{D183798A-A60E-455E-8DD2-E800A9F89F41}"/>
    <cellStyle name="Currency 4 6 5" xfId="4328" xr:uid="{087942D2-2BE4-4B90-9E91-37FFC6F6FF1C}"/>
    <cellStyle name="Currency 4 6 5 2" xfId="12139" xr:uid="{3B38740E-F241-424D-B8F9-39379D8EA838}"/>
    <cellStyle name="Currency 4 6 5 2 2" xfId="27550" xr:uid="{FA8CE733-EBD5-4640-9CDC-5778FE93A971}"/>
    <cellStyle name="Currency 4 6 5 2 2 2" xfId="58374" xr:uid="{295F928B-A234-4DA6-A28B-9388880E1B0D}"/>
    <cellStyle name="Currency 4 6 5 2 3" xfId="42964" xr:uid="{D8E33EAB-F15B-4B28-BBBC-440A37A4FE6B}"/>
    <cellStyle name="Currency 4 6 5 3" xfId="19741" xr:uid="{FA0E626A-A6D9-41A9-BE08-5FDE24401ABF}"/>
    <cellStyle name="Currency 4 6 5 3 2" xfId="50565" xr:uid="{1436831D-88A3-484A-9029-CC79D477BD54}"/>
    <cellStyle name="Currency 4 6 5 4" xfId="35155" xr:uid="{C80E287E-968A-431C-A668-F04F24137B1A}"/>
    <cellStyle name="Currency 4 6 6" xfId="8336" xr:uid="{EA49E486-5509-4FA2-8683-B9011C128CC0}"/>
    <cellStyle name="Currency 4 6 6 2" xfId="23747" xr:uid="{7E771A38-611F-42BC-8B98-E07694401BE1}"/>
    <cellStyle name="Currency 4 6 6 2 2" xfId="54571" xr:uid="{4D3B138F-9ED0-4151-AD13-1902634E6D91}"/>
    <cellStyle name="Currency 4 6 6 3" xfId="39161" xr:uid="{8B6918A1-CA29-4F7B-8730-826897A09B18}"/>
    <cellStyle name="Currency 4 6 7" xfId="15938" xr:uid="{DF28F346-2F29-4665-B4E9-F6A483C549CC}"/>
    <cellStyle name="Currency 4 6 7 2" xfId="46762" xr:uid="{56E233F2-A1FB-406C-ABBC-C58F3A783431}"/>
    <cellStyle name="Currency 4 6 8" xfId="31352" xr:uid="{8F477F93-23B7-48EB-B381-7680639F6F0C}"/>
    <cellStyle name="Currency 4 7" xfId="316" xr:uid="{CC794BA7-B28C-4FC7-8EC0-6AD23C52E1C9}"/>
    <cellStyle name="Currency 4 7 2" xfId="949" xr:uid="{235E9722-5EC5-4EE8-9868-6F98037ED881}"/>
    <cellStyle name="Currency 4 7 2 2" xfId="2848" xr:uid="{C17437C9-46F2-4819-8377-72FCC3D7A3E1}"/>
    <cellStyle name="Currency 4 7 2 2 2" xfId="6651" xr:uid="{7E6861CF-A564-4A5E-834D-0CDC4761453C}"/>
    <cellStyle name="Currency 4 7 2 2 2 2" xfId="14462" xr:uid="{D9F4BD8A-09E2-4BAF-B26E-D39EF989AD9E}"/>
    <cellStyle name="Currency 4 7 2 2 2 2 2" xfId="29873" xr:uid="{6C624C00-7DC9-43DC-B2A2-95B09553F93D}"/>
    <cellStyle name="Currency 4 7 2 2 2 2 2 2" xfId="60697" xr:uid="{1E882768-210D-46B1-A0F1-6FDA571419E7}"/>
    <cellStyle name="Currency 4 7 2 2 2 2 3" xfId="45287" xr:uid="{6DD559A7-4E35-4D00-BDE4-F1583B270635}"/>
    <cellStyle name="Currency 4 7 2 2 2 3" xfId="22064" xr:uid="{71371ABD-863A-4BE3-A20B-4075BF52C64C}"/>
    <cellStyle name="Currency 4 7 2 2 2 3 2" xfId="52888" xr:uid="{B35BB789-E5D5-4C55-894C-7B12F5D42662}"/>
    <cellStyle name="Currency 4 7 2 2 2 4" xfId="37478" xr:uid="{BE332908-3C9A-4CC2-A47B-67C772766FF6}"/>
    <cellStyle name="Currency 4 7 2 2 3" xfId="10659" xr:uid="{5DD00DB0-F2EF-438E-9AD4-31159A5B0F7B}"/>
    <cellStyle name="Currency 4 7 2 2 3 2" xfId="26070" xr:uid="{F0837E1C-8361-45FC-A559-C98BF6BC8B05}"/>
    <cellStyle name="Currency 4 7 2 2 3 2 2" xfId="56894" xr:uid="{060BA838-8524-432B-9B00-FB7DD3950F15}"/>
    <cellStyle name="Currency 4 7 2 2 3 3" xfId="41484" xr:uid="{D6ADB1C3-CF63-461C-93A4-85CF5CFC318E}"/>
    <cellStyle name="Currency 4 7 2 2 4" xfId="18261" xr:uid="{41B0C292-D80E-43EC-95A1-42F3215F9D6E}"/>
    <cellStyle name="Currency 4 7 2 2 4 2" xfId="49085" xr:uid="{C488378A-AB8A-4301-8F32-955906820BAA}"/>
    <cellStyle name="Currency 4 7 2 2 5" xfId="33675" xr:uid="{89316164-1D83-46B6-90E7-4A67720AFEF8}"/>
    <cellStyle name="Currency 4 7 2 3" xfId="4752" xr:uid="{A50E22C4-8351-456F-945E-F1922BB5DA3B}"/>
    <cellStyle name="Currency 4 7 2 3 2" xfId="12563" xr:uid="{560930DB-509A-4F12-AD5D-2CF8780C0782}"/>
    <cellStyle name="Currency 4 7 2 3 2 2" xfId="27974" xr:uid="{5810525C-0217-4078-9373-873112807D36}"/>
    <cellStyle name="Currency 4 7 2 3 2 2 2" xfId="58798" xr:uid="{746F7C8D-ECE5-432E-A8CE-208260AC7D86}"/>
    <cellStyle name="Currency 4 7 2 3 2 3" xfId="43388" xr:uid="{BAA4B245-3D0A-4EE7-A9F1-692D63617FE7}"/>
    <cellStyle name="Currency 4 7 2 3 3" xfId="20165" xr:uid="{680394F9-76D7-4C4C-BFDC-B7EE39F93C17}"/>
    <cellStyle name="Currency 4 7 2 3 3 2" xfId="50989" xr:uid="{9CD324B5-4770-4C18-B724-5F018F761EC7}"/>
    <cellStyle name="Currency 4 7 2 3 4" xfId="35579" xr:uid="{87CA6013-F3FA-4507-B24D-9FFA82A3DD72}"/>
    <cellStyle name="Currency 4 7 2 4" xfId="8760" xr:uid="{B9061432-0A59-4889-AEF3-BB3D9A2576D8}"/>
    <cellStyle name="Currency 4 7 2 4 2" xfId="24171" xr:uid="{62361354-8A81-4F40-8434-639FE7DCC947}"/>
    <cellStyle name="Currency 4 7 2 4 2 2" xfId="54995" xr:uid="{FCCF6E6B-A352-4B52-8DA6-B0A243BFD8E5}"/>
    <cellStyle name="Currency 4 7 2 4 3" xfId="39585" xr:uid="{8FCA33EC-874C-4C21-A023-2A5D7C32CBEB}"/>
    <cellStyle name="Currency 4 7 2 5" xfId="16362" xr:uid="{C3727E95-DB40-4D65-8B3D-DF39D13DEB85}"/>
    <cellStyle name="Currency 4 7 2 5 2" xfId="47186" xr:uid="{B2CD58A9-840D-4FEC-BCA9-351204D85834}"/>
    <cellStyle name="Currency 4 7 2 6" xfId="31776" xr:uid="{58BEF39C-7B9C-46EA-A1E1-FB5135BD5343}"/>
    <cellStyle name="Currency 4 7 3" xfId="1582" xr:uid="{4F8A5502-5E4D-4B12-B76C-6FC89853126B}"/>
    <cellStyle name="Currency 4 7 3 2" xfId="3481" xr:uid="{78AE4397-EA43-46C0-B180-1259AFEE535C}"/>
    <cellStyle name="Currency 4 7 3 2 2" xfId="7284" xr:uid="{A20EC59C-2C1D-47B6-976A-2C33273D1C82}"/>
    <cellStyle name="Currency 4 7 3 2 2 2" xfId="15095" xr:uid="{3024BC5F-353B-4E70-8FEF-BA813CB9F469}"/>
    <cellStyle name="Currency 4 7 3 2 2 2 2" xfId="30506" xr:uid="{61CB2FAA-5BB6-4A4E-81B5-070139B8FF69}"/>
    <cellStyle name="Currency 4 7 3 2 2 2 2 2" xfId="61330" xr:uid="{9C6BDA3A-C464-4DC8-8891-40B2B8BB1E5B}"/>
    <cellStyle name="Currency 4 7 3 2 2 2 3" xfId="45920" xr:uid="{832CF6F8-0993-49ED-BF27-B05DEC48438A}"/>
    <cellStyle name="Currency 4 7 3 2 2 3" xfId="22697" xr:uid="{615AA7D6-F52E-470B-B723-F7C9716D1EB0}"/>
    <cellStyle name="Currency 4 7 3 2 2 3 2" xfId="53521" xr:uid="{7D810C80-9AFC-49E2-BDD2-4A807833D659}"/>
    <cellStyle name="Currency 4 7 3 2 2 4" xfId="38111" xr:uid="{2CE224A1-ADA5-4FC4-A1A3-3AC055004904}"/>
    <cellStyle name="Currency 4 7 3 2 3" xfId="11292" xr:uid="{3752E7CE-4B42-4E2E-96BD-0C7D4ED53E8B}"/>
    <cellStyle name="Currency 4 7 3 2 3 2" xfId="26703" xr:uid="{4C267ABF-45FE-4E2B-A714-A28BCC4D836E}"/>
    <cellStyle name="Currency 4 7 3 2 3 2 2" xfId="57527" xr:uid="{B0B65E01-4AA5-4E2E-9121-FD1C7436BE28}"/>
    <cellStyle name="Currency 4 7 3 2 3 3" xfId="42117" xr:uid="{5D8516BB-F5A6-44C4-9C53-73E2E0D31742}"/>
    <cellStyle name="Currency 4 7 3 2 4" xfId="18894" xr:uid="{3C7407C9-B9D6-4558-8EBD-B7E6CEA38BDE}"/>
    <cellStyle name="Currency 4 7 3 2 4 2" xfId="49718" xr:uid="{AC261EC4-71D7-4495-BA6A-F16639754BC2}"/>
    <cellStyle name="Currency 4 7 3 2 5" xfId="34308" xr:uid="{40B36192-EFAB-4681-B926-ECCC14257736}"/>
    <cellStyle name="Currency 4 7 3 3" xfId="5385" xr:uid="{F7EFCF76-D4FF-4AF6-8775-B8E86E0E499D}"/>
    <cellStyle name="Currency 4 7 3 3 2" xfId="13196" xr:uid="{486CC4E0-3511-44B5-8B8C-E59E546945DD}"/>
    <cellStyle name="Currency 4 7 3 3 2 2" xfId="28607" xr:uid="{42775F2A-E89B-4683-85BE-AE7AFB1FBE55}"/>
    <cellStyle name="Currency 4 7 3 3 2 2 2" xfId="59431" xr:uid="{EE2374EB-92C2-4BC0-BB33-EC95A1FB92F4}"/>
    <cellStyle name="Currency 4 7 3 3 2 3" xfId="44021" xr:uid="{FC6C4EE3-E011-4CA4-B1F6-84DA936EE64D}"/>
    <cellStyle name="Currency 4 7 3 3 3" xfId="20798" xr:uid="{ED99DFF4-99CB-4B63-9F6F-E154623EC6A8}"/>
    <cellStyle name="Currency 4 7 3 3 3 2" xfId="51622" xr:uid="{7A3FBEAF-C7EB-4458-9018-3CF73886529F}"/>
    <cellStyle name="Currency 4 7 3 3 4" xfId="36212" xr:uid="{AE6757B4-D4F2-45CF-BD2B-EFD3E1C22C17}"/>
    <cellStyle name="Currency 4 7 3 4" xfId="9393" xr:uid="{ADBD817B-99CE-4E40-8A2C-04456090C293}"/>
    <cellStyle name="Currency 4 7 3 4 2" xfId="24804" xr:uid="{06810779-1506-41FC-88A9-A23E580F6AAB}"/>
    <cellStyle name="Currency 4 7 3 4 2 2" xfId="55628" xr:uid="{333E8D50-02DB-4F3E-8D68-4AEFFC8E7370}"/>
    <cellStyle name="Currency 4 7 3 4 3" xfId="40218" xr:uid="{A7160933-8B45-4081-95F3-3004BC415022}"/>
    <cellStyle name="Currency 4 7 3 5" xfId="16995" xr:uid="{66E373A6-90A4-4117-8745-9A64CEFEC819}"/>
    <cellStyle name="Currency 4 7 3 5 2" xfId="47819" xr:uid="{DD1DCE32-8AAD-469B-89C0-F1A5F0F95603}"/>
    <cellStyle name="Currency 4 7 3 6" xfId="32409" xr:uid="{36D281C2-323D-4817-94F9-24B3DC9F6F25}"/>
    <cellStyle name="Currency 4 7 4" xfId="2215" xr:uid="{2F9B9323-790B-44DD-BAC5-08AA367186A6}"/>
    <cellStyle name="Currency 4 7 4 2" xfId="6018" xr:uid="{B360A5CA-0BA7-4FC7-AE79-721B421A061C}"/>
    <cellStyle name="Currency 4 7 4 2 2" xfId="13829" xr:uid="{D0D6846F-48E5-41C7-9058-7DFFB672B81A}"/>
    <cellStyle name="Currency 4 7 4 2 2 2" xfId="29240" xr:uid="{1CA24CB4-BF5C-41C5-B197-08CFB20205A3}"/>
    <cellStyle name="Currency 4 7 4 2 2 2 2" xfId="60064" xr:uid="{709FCD64-88C4-497D-8EBE-D40E0305D60F}"/>
    <cellStyle name="Currency 4 7 4 2 2 3" xfId="44654" xr:uid="{ADA62A7A-E374-43DD-BF25-2CBE242F8CB9}"/>
    <cellStyle name="Currency 4 7 4 2 3" xfId="21431" xr:uid="{193AE46A-8D99-41BF-9E68-9436BB3F8897}"/>
    <cellStyle name="Currency 4 7 4 2 3 2" xfId="52255" xr:uid="{EDD78A58-60AD-4CA2-AC38-A9FC804C4195}"/>
    <cellStyle name="Currency 4 7 4 2 4" xfId="36845" xr:uid="{6F9E27EA-549E-424C-819B-D92BF7C7BAE8}"/>
    <cellStyle name="Currency 4 7 4 3" xfId="10026" xr:uid="{EA21CE2C-31F2-45DD-A4CF-4C99930B5A9D}"/>
    <cellStyle name="Currency 4 7 4 3 2" xfId="25437" xr:uid="{02D1442E-03EB-4137-AF67-8427E58D21C1}"/>
    <cellStyle name="Currency 4 7 4 3 2 2" xfId="56261" xr:uid="{F1C4AFB9-0071-4833-BE1E-4403533E0DBC}"/>
    <cellStyle name="Currency 4 7 4 3 3" xfId="40851" xr:uid="{A16C07B5-F229-4DA2-ADDA-0B49E24BFD3A}"/>
    <cellStyle name="Currency 4 7 4 4" xfId="17628" xr:uid="{AC543B49-5A59-400C-B418-92D2DA508BA2}"/>
    <cellStyle name="Currency 4 7 4 4 2" xfId="48452" xr:uid="{93205507-1AC4-430E-8191-165908196FAD}"/>
    <cellStyle name="Currency 4 7 4 5" xfId="33042" xr:uid="{E2BBBFA3-7322-4D24-B253-69E6CE1D0D2E}"/>
    <cellStyle name="Currency 4 7 5" xfId="4119" xr:uid="{92425D6C-3D6E-4D80-AD0E-A90FC11DF4BD}"/>
    <cellStyle name="Currency 4 7 5 2" xfId="11930" xr:uid="{ECDA8231-C3F7-4B17-8139-536D91CDBA88}"/>
    <cellStyle name="Currency 4 7 5 2 2" xfId="27341" xr:uid="{B2138A57-3FC9-427E-8EB1-5565B68278B2}"/>
    <cellStyle name="Currency 4 7 5 2 2 2" xfId="58165" xr:uid="{02EF05F3-59C0-4305-8981-91F5E478A16C}"/>
    <cellStyle name="Currency 4 7 5 2 3" xfId="42755" xr:uid="{B435C807-2F76-4702-91F8-2B2203663D30}"/>
    <cellStyle name="Currency 4 7 5 3" xfId="19532" xr:uid="{A9F4FBD0-601E-49A4-B1EB-C74B810CE878}"/>
    <cellStyle name="Currency 4 7 5 3 2" xfId="50356" xr:uid="{7A3B112A-4B4E-438B-8D96-BA63414A4551}"/>
    <cellStyle name="Currency 4 7 5 4" xfId="34946" xr:uid="{065CD730-0D9C-4DB6-8EAE-1A709FAD9206}"/>
    <cellStyle name="Currency 4 7 6" xfId="8127" xr:uid="{22AC892A-F294-44D6-87AE-273B14B9F0FC}"/>
    <cellStyle name="Currency 4 7 6 2" xfId="23538" xr:uid="{394AA2A6-0DFB-4932-BFD1-C13D764FCBE4}"/>
    <cellStyle name="Currency 4 7 6 2 2" xfId="54362" xr:uid="{D68310B9-C0CA-4F1D-9A2B-CD5BE024DD8C}"/>
    <cellStyle name="Currency 4 7 6 3" xfId="38952" xr:uid="{60095776-DE67-4A0D-AF5D-00E719ED78DE}"/>
    <cellStyle name="Currency 4 7 7" xfId="15729" xr:uid="{E76BA82A-AC27-464B-BAB1-C2C9C97D23AB}"/>
    <cellStyle name="Currency 4 7 7 2" xfId="46553" xr:uid="{36315BA2-6469-43CB-B23C-E04E6ED9EF84}"/>
    <cellStyle name="Currency 4 7 8" xfId="31143" xr:uid="{19F03DC4-213A-4B52-9487-5521D6EB9EEB}"/>
    <cellStyle name="Currency 4 8" xfId="736" xr:uid="{4DF60637-D422-4D7D-AA3A-6BEEABE27581}"/>
    <cellStyle name="Currency 4 8 2" xfId="2635" xr:uid="{CE2BF883-EEE1-46D1-BB71-B6F6D373EBE7}"/>
    <cellStyle name="Currency 4 8 2 2" xfId="6438" xr:uid="{BC84C6AF-AF84-45B9-9A79-14B44B10A431}"/>
    <cellStyle name="Currency 4 8 2 2 2" xfId="14249" xr:uid="{08FA1119-257D-477A-B62B-2C3C83FED892}"/>
    <cellStyle name="Currency 4 8 2 2 2 2" xfId="29660" xr:uid="{27B7557C-B467-4D98-82C1-ECF4F1080E2E}"/>
    <cellStyle name="Currency 4 8 2 2 2 2 2" xfId="60484" xr:uid="{D97393EA-CB0D-41DF-B8B0-097E27B2D8A2}"/>
    <cellStyle name="Currency 4 8 2 2 2 3" xfId="45074" xr:uid="{27836D0E-A2B5-4221-B85E-CCF04D9728B8}"/>
    <cellStyle name="Currency 4 8 2 2 3" xfId="21851" xr:uid="{4A645D6E-0F7F-4B1C-B335-52501DC3271E}"/>
    <cellStyle name="Currency 4 8 2 2 3 2" xfId="52675" xr:uid="{F6956213-49CE-4174-A508-67F343B1E7AF}"/>
    <cellStyle name="Currency 4 8 2 2 4" xfId="37265" xr:uid="{9EDBF8CA-C206-43DB-AEBE-BD370F5A0F78}"/>
    <cellStyle name="Currency 4 8 2 3" xfId="10446" xr:uid="{77EBF21E-2259-4DA3-80D0-828CA1DD3149}"/>
    <cellStyle name="Currency 4 8 2 3 2" xfId="25857" xr:uid="{1CF7C4FD-353C-407A-8D09-98347254EBA9}"/>
    <cellStyle name="Currency 4 8 2 3 2 2" xfId="56681" xr:uid="{6EE208DE-E278-4145-AAF2-68218A614578}"/>
    <cellStyle name="Currency 4 8 2 3 3" xfId="41271" xr:uid="{ACF8DF00-30F3-49CD-9FD1-F1CFCB64826A}"/>
    <cellStyle name="Currency 4 8 2 4" xfId="18048" xr:uid="{36D67100-90B7-4655-A2EF-81FCE3469F10}"/>
    <cellStyle name="Currency 4 8 2 4 2" xfId="48872" xr:uid="{FF07DB5A-0382-4A54-985B-8C8122477904}"/>
    <cellStyle name="Currency 4 8 2 5" xfId="33462" xr:uid="{8BA82436-48FF-437E-894A-EBFBD75FBB40}"/>
    <cellStyle name="Currency 4 8 3" xfId="4539" xr:uid="{0B40C5F8-52D0-492A-B584-6C5B9EA5C954}"/>
    <cellStyle name="Currency 4 8 3 2" xfId="12350" xr:uid="{597C775F-8BE8-4CA2-B33B-2A3382779A70}"/>
    <cellStyle name="Currency 4 8 3 2 2" xfId="27761" xr:uid="{91C8BF79-A64B-4850-BF38-A2D2593F419C}"/>
    <cellStyle name="Currency 4 8 3 2 2 2" xfId="58585" xr:uid="{7C55BA7B-FD9E-4C28-91C5-C020CBCBC4FA}"/>
    <cellStyle name="Currency 4 8 3 2 3" xfId="43175" xr:uid="{2C95A32B-6537-44C9-B691-521A0B6A5FC5}"/>
    <cellStyle name="Currency 4 8 3 3" xfId="19952" xr:uid="{A6DC61F0-AA0A-440F-9643-CDA49ECED9A7}"/>
    <cellStyle name="Currency 4 8 3 3 2" xfId="50776" xr:uid="{CDF39A14-C51A-4A81-8341-7AF199A8CEEA}"/>
    <cellStyle name="Currency 4 8 3 4" xfId="35366" xr:uid="{8D910D1B-4C28-4629-AA96-85024CB90BDE}"/>
    <cellStyle name="Currency 4 8 4" xfId="8547" xr:uid="{B9EC025E-261C-4DF7-905F-3FA7FCC4B8A7}"/>
    <cellStyle name="Currency 4 8 4 2" xfId="23958" xr:uid="{A7B4C3C4-19B3-4DCF-8842-3D3FBA216422}"/>
    <cellStyle name="Currency 4 8 4 2 2" xfId="54782" xr:uid="{6353513D-582A-489A-90B6-DDCEC45F28AC}"/>
    <cellStyle name="Currency 4 8 4 3" xfId="39372" xr:uid="{8138E4E4-52DE-400A-9054-AB68ABB496D3}"/>
    <cellStyle name="Currency 4 8 5" xfId="16149" xr:uid="{D563D5EF-2C9D-4D4A-925E-93750E22DFF7}"/>
    <cellStyle name="Currency 4 8 5 2" xfId="46973" xr:uid="{58C4A134-BF36-433E-96B8-E773BD629E49}"/>
    <cellStyle name="Currency 4 8 6" xfId="31563" xr:uid="{8DA65DC4-75F4-46CD-9DA4-BBB93F0BE98F}"/>
    <cellStyle name="Currency 4 9" xfId="1369" xr:uid="{4EFFF1BE-E5E8-44AA-9139-5AA37FC5AB26}"/>
    <cellStyle name="Currency 4 9 2" xfId="3268" xr:uid="{A335A9DB-F20A-4A41-A3E9-5F5DBAF29A83}"/>
    <cellStyle name="Currency 4 9 2 2" xfId="7071" xr:uid="{048B8EFF-521A-4B46-8A03-FDC47B2B463E}"/>
    <cellStyle name="Currency 4 9 2 2 2" xfId="14882" xr:uid="{F9ADFB07-7915-4D5C-8CBC-47FC578572A7}"/>
    <cellStyle name="Currency 4 9 2 2 2 2" xfId="30293" xr:uid="{CA0B7556-5EDD-40BF-B93A-6C3B227ADDB4}"/>
    <cellStyle name="Currency 4 9 2 2 2 2 2" xfId="61117" xr:uid="{0F74A6CB-5FC7-4361-8B99-5DAD49884C76}"/>
    <cellStyle name="Currency 4 9 2 2 2 3" xfId="45707" xr:uid="{746D3A40-E891-4C8E-AD03-2660548ABF36}"/>
    <cellStyle name="Currency 4 9 2 2 3" xfId="22484" xr:uid="{CFBCE978-F0BD-4749-85DD-BA9A19F5B8E5}"/>
    <cellStyle name="Currency 4 9 2 2 3 2" xfId="53308" xr:uid="{666CD58D-9527-4A11-ADF2-2015A437814A}"/>
    <cellStyle name="Currency 4 9 2 2 4" xfId="37898" xr:uid="{A8B6C854-1347-4997-B7E1-B665E296E072}"/>
    <cellStyle name="Currency 4 9 2 3" xfId="11079" xr:uid="{516CCCDB-914B-4ED8-8635-97997B02736E}"/>
    <cellStyle name="Currency 4 9 2 3 2" xfId="26490" xr:uid="{CEE82FD5-DE85-480D-9AA3-05915F32032A}"/>
    <cellStyle name="Currency 4 9 2 3 2 2" xfId="57314" xr:uid="{9D768460-44DC-40DA-8AC6-D364B538A0E0}"/>
    <cellStyle name="Currency 4 9 2 3 3" xfId="41904" xr:uid="{939B8A6A-5454-4C26-A75F-E6DACFDC55AA}"/>
    <cellStyle name="Currency 4 9 2 4" xfId="18681" xr:uid="{B6CBDC86-3A41-4EF8-BE84-635AAC15237E}"/>
    <cellStyle name="Currency 4 9 2 4 2" xfId="49505" xr:uid="{A263D57A-78CD-490F-A10D-F7459B7AC241}"/>
    <cellStyle name="Currency 4 9 2 5" xfId="34095" xr:uid="{7F4B1FB6-06C1-4A68-A631-43D4E7FBB475}"/>
    <cellStyle name="Currency 4 9 3" xfId="5172" xr:uid="{29DB64D8-3D9C-45F1-B3B9-A326EBCB0B1E}"/>
    <cellStyle name="Currency 4 9 3 2" xfId="12983" xr:uid="{DA1A89DD-069F-4EC4-B671-1CDEB2740D3E}"/>
    <cellStyle name="Currency 4 9 3 2 2" xfId="28394" xr:uid="{236332E0-8CE1-4748-9932-0ADD6A725F42}"/>
    <cellStyle name="Currency 4 9 3 2 2 2" xfId="59218" xr:uid="{29753CEB-758D-4EA3-86D6-BDA571AF0817}"/>
    <cellStyle name="Currency 4 9 3 2 3" xfId="43808" xr:uid="{C1244466-AAB1-4708-958F-9F7288CA82B1}"/>
    <cellStyle name="Currency 4 9 3 3" xfId="20585" xr:uid="{AD8439AA-9E34-46DD-9FEF-38C2A9DEEA5E}"/>
    <cellStyle name="Currency 4 9 3 3 2" xfId="51409" xr:uid="{A860653F-5F5B-415C-ABA0-42C8105916B3}"/>
    <cellStyle name="Currency 4 9 3 4" xfId="35999" xr:uid="{8B2127C4-1BBF-4FB9-A835-44889C65324C}"/>
    <cellStyle name="Currency 4 9 4" xfId="9180" xr:uid="{6DEC8CAD-952A-49CC-ACD3-71C95D576FF8}"/>
    <cellStyle name="Currency 4 9 4 2" xfId="24591" xr:uid="{F3570D19-2294-4267-BE8D-86E5307BCD55}"/>
    <cellStyle name="Currency 4 9 4 2 2" xfId="55415" xr:uid="{B734A9BA-D20E-415F-A41A-7F5A26AE8CC0}"/>
    <cellStyle name="Currency 4 9 4 3" xfId="40005" xr:uid="{FA5B5BA2-9064-4244-9587-51DBB5E4430E}"/>
    <cellStyle name="Currency 4 9 5" xfId="16782" xr:uid="{CAF91C18-4FAD-40FE-B8A4-AEB7C3F9EABD}"/>
    <cellStyle name="Currency 4 9 5 2" xfId="47606" xr:uid="{AC0545A1-6B82-4DF2-9023-E78BD3C094AF}"/>
    <cellStyle name="Currency 4 9 6" xfId="32196" xr:uid="{6E13DAC0-C76F-427F-9729-51BF56B69BDC}"/>
    <cellStyle name="Currency 5" xfId="83" xr:uid="{47BF0C9D-BBD5-44F3-8088-98B093A029A7}"/>
    <cellStyle name="Currency 5 10" xfId="1999" xr:uid="{536C9EE3-4298-4BA4-9F10-02BB585532EE}"/>
    <cellStyle name="Currency 5 10 2" xfId="5802" xr:uid="{1C45E315-37AB-4698-A9BA-08D6D2654008}"/>
    <cellStyle name="Currency 5 10 2 2" xfId="13613" xr:uid="{E9BDB6D8-BFA8-4FC4-8A04-28F78D21755A}"/>
    <cellStyle name="Currency 5 10 2 2 2" xfId="29024" xr:uid="{B183A69A-E3A9-4ACC-93E1-CB5AC4713C23}"/>
    <cellStyle name="Currency 5 10 2 2 2 2" xfId="59848" xr:uid="{682D4BA2-A7E8-4A12-9673-6B67CE43E210}"/>
    <cellStyle name="Currency 5 10 2 2 3" xfId="44438" xr:uid="{883C8496-F825-4D6D-8AAD-DF0762D90B05}"/>
    <cellStyle name="Currency 5 10 2 3" xfId="21215" xr:uid="{A37A3225-A33D-486E-B565-BC475FB9D6D6}"/>
    <cellStyle name="Currency 5 10 2 3 2" xfId="52039" xr:uid="{DC89E9B9-705D-4DFB-9088-AC1087226F54}"/>
    <cellStyle name="Currency 5 10 2 4" xfId="36629" xr:uid="{732B74D9-C16E-4B23-8FD3-6E00CFD3050A}"/>
    <cellStyle name="Currency 5 10 3" xfId="9810" xr:uid="{362E6C19-2B6C-4F92-A4C6-2DAA29EA9DFD}"/>
    <cellStyle name="Currency 5 10 3 2" xfId="25221" xr:uid="{0DB81E4F-4F12-4B45-9F87-4833E12AC96D}"/>
    <cellStyle name="Currency 5 10 3 2 2" xfId="56045" xr:uid="{FF03BEC7-8BD3-457B-8E5C-A610E99930D0}"/>
    <cellStyle name="Currency 5 10 3 3" xfId="40635" xr:uid="{B63C5F43-28EB-4789-91FF-234663D0A471}"/>
    <cellStyle name="Currency 5 10 4" xfId="17412" xr:uid="{6F5B5FD6-60F7-40E8-901F-7C7EB874030A}"/>
    <cellStyle name="Currency 5 10 4 2" xfId="48236" xr:uid="{466261B5-4F35-49E6-A7EB-890AE7957362}"/>
    <cellStyle name="Currency 5 10 5" xfId="32826" xr:uid="{2B09C9B4-6851-4878-A6A5-AF6BE4FE27E4}"/>
    <cellStyle name="Currency 5 11" xfId="3903" xr:uid="{6F5954D3-85BD-4BA1-A35E-58687D9B7AF0}"/>
    <cellStyle name="Currency 5 11 2" xfId="11714" xr:uid="{ABAF51B7-0AEE-491C-B6A3-4EBE59A6BD60}"/>
    <cellStyle name="Currency 5 11 2 2" xfId="27125" xr:uid="{0F3963DA-BF66-45E0-9163-BA7DA68ED604}"/>
    <cellStyle name="Currency 5 11 2 2 2" xfId="57949" xr:uid="{C5D7C78B-B940-4699-A807-3F2671DB9F64}"/>
    <cellStyle name="Currency 5 11 2 3" xfId="42539" xr:uid="{4F598705-2C35-4F94-9D28-4B220BA1A10B}"/>
    <cellStyle name="Currency 5 11 3" xfId="19316" xr:uid="{7FFA39C9-CF5F-4FBA-80AB-2906B8F7D919}"/>
    <cellStyle name="Currency 5 11 3 2" xfId="50140" xr:uid="{E59DFA7A-A8FC-45F4-B16A-76510A478C82}"/>
    <cellStyle name="Currency 5 11 4" xfId="34730" xr:uid="{BB11D700-042D-4A87-9BE8-CCD6FF98A41B}"/>
    <cellStyle name="Currency 5 12" xfId="7911" xr:uid="{B10BA7A3-9FB6-4573-91A8-D42BACB81B33}"/>
    <cellStyle name="Currency 5 12 2" xfId="23322" xr:uid="{FBC10141-B142-4D41-939C-358507A12E3A}"/>
    <cellStyle name="Currency 5 12 2 2" xfId="54146" xr:uid="{274635B0-75D7-4928-8F52-3DD818E8C038}"/>
    <cellStyle name="Currency 5 12 3" xfId="38736" xr:uid="{9B998070-A2CB-4298-969F-3AE39787DCCA}"/>
    <cellStyle name="Currency 5 13" xfId="7702" xr:uid="{8213729E-FF97-47A0-B913-7292B5C88388}"/>
    <cellStyle name="Currency 5 13 2" xfId="23113" xr:uid="{07086433-E6F0-4255-B074-59411B50062E}"/>
    <cellStyle name="Currency 5 13 2 2" xfId="53937" xr:uid="{7F62B47C-32EC-4136-944B-B1F931519D2F}"/>
    <cellStyle name="Currency 5 13 3" xfId="38527" xr:uid="{17C46594-8004-4167-92C2-FB7C94C52464}"/>
    <cellStyle name="Currency 5 14" xfId="15513" xr:uid="{33651E51-C7C2-4841-9BB5-0F1FA5710D9E}"/>
    <cellStyle name="Currency 5 14 2" xfId="46337" xr:uid="{F143C74E-10D1-47F5-823A-4211BB5A1749}"/>
    <cellStyle name="Currency 5 15" xfId="30927" xr:uid="{0416558B-DB0A-4775-AFEE-5CF9D104CE37}"/>
    <cellStyle name="Currency 5 2" xfId="119" xr:uid="{9A033CD8-C2F0-4CC3-AE61-C2A1A28E8CA9}"/>
    <cellStyle name="Currency 5 2 10" xfId="3923" xr:uid="{F5FAD8E3-E891-4BDA-8A57-065048B16B65}"/>
    <cellStyle name="Currency 5 2 10 2" xfId="11734" xr:uid="{578A1950-E883-477E-962A-573E5C6A59F4}"/>
    <cellStyle name="Currency 5 2 10 2 2" xfId="27145" xr:uid="{00B17780-5FB6-44BF-B72B-91014734B196}"/>
    <cellStyle name="Currency 5 2 10 2 2 2" xfId="57969" xr:uid="{97F05C1C-B90D-420E-80EF-499C2E40AF48}"/>
    <cellStyle name="Currency 5 2 10 2 3" xfId="42559" xr:uid="{EDB4B1AB-B467-4490-9665-095AAE277666}"/>
    <cellStyle name="Currency 5 2 10 3" xfId="19336" xr:uid="{EEA885F1-6F41-4CFC-ADD0-5FAFC9F263ED}"/>
    <cellStyle name="Currency 5 2 10 3 2" xfId="50160" xr:uid="{6DBA2BF5-2240-416D-8169-549BF19E2A47}"/>
    <cellStyle name="Currency 5 2 10 4" xfId="34750" xr:uid="{07C67017-DBDE-48B3-831B-BDFAF94C05A5}"/>
    <cellStyle name="Currency 5 2 11" xfId="7931" xr:uid="{9D3CB0C8-AAE7-4AF8-93B1-218702D00480}"/>
    <cellStyle name="Currency 5 2 11 2" xfId="23342" xr:uid="{16482556-7933-4B0C-9DF9-970FBDD595B9}"/>
    <cellStyle name="Currency 5 2 11 2 2" xfId="54166" xr:uid="{2085572A-F08B-491A-AE2A-BD94A63832E2}"/>
    <cellStyle name="Currency 5 2 11 3" xfId="38756" xr:uid="{7B90523E-CCAB-45B4-9256-32D54137718C}"/>
    <cellStyle name="Currency 5 2 12" xfId="7722" xr:uid="{44802F16-4B48-4EC0-A0C1-4E8BBFDA00E1}"/>
    <cellStyle name="Currency 5 2 12 2" xfId="23133" xr:uid="{A70FF3B3-CC92-421A-9000-99520FDFAEC9}"/>
    <cellStyle name="Currency 5 2 12 2 2" xfId="53957" xr:uid="{BBA58F44-BAF3-4615-9A6D-2C0669F0F8A7}"/>
    <cellStyle name="Currency 5 2 12 3" xfId="38547" xr:uid="{E91F294A-D83B-47C2-93EE-AC593FC42248}"/>
    <cellStyle name="Currency 5 2 13" xfId="15533" xr:uid="{557C2242-8099-4F9D-8331-A58A98B3A104}"/>
    <cellStyle name="Currency 5 2 13 2" xfId="46357" xr:uid="{3F1861E1-0057-4697-8322-5F29B52943EE}"/>
    <cellStyle name="Currency 5 2 14" xfId="30947" xr:uid="{849019E0-3052-46D3-B9A0-23871AAB15BA}"/>
    <cellStyle name="Currency 5 2 2" xfId="204" xr:uid="{4C55264B-84B2-4F34-BD79-19A2FE9D9A2A}"/>
    <cellStyle name="Currency 5 2 2 10" xfId="7807" xr:uid="{163637BA-7312-4870-8BD7-150C06A131EF}"/>
    <cellStyle name="Currency 5 2 2 10 2" xfId="23218" xr:uid="{11F9D82A-2C5E-4D8D-AEF9-58114BAC6FC8}"/>
    <cellStyle name="Currency 5 2 2 10 2 2" xfId="54042" xr:uid="{69C4AF18-2577-4C2A-8A36-35BB2E9BE451}"/>
    <cellStyle name="Currency 5 2 2 10 3" xfId="38632" xr:uid="{CA149C4E-1C08-40CF-8343-EB3EE7B0A206}"/>
    <cellStyle name="Currency 5 2 2 11" xfId="15618" xr:uid="{BCDAE6FA-FFB0-43B2-BCEF-97F9CDC24BB0}"/>
    <cellStyle name="Currency 5 2 2 11 2" xfId="46442" xr:uid="{B7270E2F-35F1-4CB8-95C3-7A2A9CD172CD}"/>
    <cellStyle name="Currency 5 2 2 12" xfId="31032" xr:uid="{7D09F770-E083-40E3-AA5F-A5CA533DD757}"/>
    <cellStyle name="Currency 5 2 2 2" xfId="286" xr:uid="{8EF60009-06C6-4CA9-9996-FE41FC348B52}"/>
    <cellStyle name="Currency 5 2 2 2 10" xfId="15700" xr:uid="{15875525-731F-4E88-A230-EBE805F1101C}"/>
    <cellStyle name="Currency 5 2 2 2 10 2" xfId="46524" xr:uid="{59063FD8-2994-4561-853A-6E65A71C51ED}"/>
    <cellStyle name="Currency 5 2 2 2 11" xfId="31114" xr:uid="{1BBAAE33-4282-4A08-87D5-7C3914671BD7}"/>
    <cellStyle name="Currency 5 2 2 2 2" xfId="709" xr:uid="{DB53D4DF-5C8C-4392-B42F-69CF2872CBA8}"/>
    <cellStyle name="Currency 5 2 2 2 2 2" xfId="1342" xr:uid="{D6B7497B-B32F-4DA3-B816-472A08069FD6}"/>
    <cellStyle name="Currency 5 2 2 2 2 2 2" xfId="3241" xr:uid="{DF603013-8C01-45CB-9D56-859D9D2A5C7F}"/>
    <cellStyle name="Currency 5 2 2 2 2 2 2 2" xfId="7044" xr:uid="{0C6A161D-BA88-4B47-AA1D-F69D18073F1B}"/>
    <cellStyle name="Currency 5 2 2 2 2 2 2 2 2" xfId="14855" xr:uid="{A4886E1A-C79E-49BA-B56B-374C8FF8FF25}"/>
    <cellStyle name="Currency 5 2 2 2 2 2 2 2 2 2" xfId="30266" xr:uid="{71DE0AF1-6696-4684-B9B3-EEBDD3ADF0E2}"/>
    <cellStyle name="Currency 5 2 2 2 2 2 2 2 2 2 2" xfId="61090" xr:uid="{4EEDA35B-6F65-4810-A674-50D7F8EA7D1C}"/>
    <cellStyle name="Currency 5 2 2 2 2 2 2 2 2 3" xfId="45680" xr:uid="{99A7C325-8F13-47A5-8331-E73276515066}"/>
    <cellStyle name="Currency 5 2 2 2 2 2 2 2 3" xfId="22457" xr:uid="{1C66EEF9-3FB6-47A6-909A-37785EFB450E}"/>
    <cellStyle name="Currency 5 2 2 2 2 2 2 2 3 2" xfId="53281" xr:uid="{4F899300-4E81-4966-9802-FAB75F320C06}"/>
    <cellStyle name="Currency 5 2 2 2 2 2 2 2 4" xfId="37871" xr:uid="{72BF5F08-E57D-4056-9A02-4D2D83E05ED4}"/>
    <cellStyle name="Currency 5 2 2 2 2 2 2 3" xfId="11052" xr:uid="{B9038343-7622-4403-8924-E61332F73AC6}"/>
    <cellStyle name="Currency 5 2 2 2 2 2 2 3 2" xfId="26463" xr:uid="{3DE8EECB-BFEC-4F4B-A348-F9FECE0B5680}"/>
    <cellStyle name="Currency 5 2 2 2 2 2 2 3 2 2" xfId="57287" xr:uid="{9029B52F-68EB-4E3B-B4E1-B3B1DEFCC49B}"/>
    <cellStyle name="Currency 5 2 2 2 2 2 2 3 3" xfId="41877" xr:uid="{7AE817F8-59E4-4DE8-9DD7-D2E0E7F41B06}"/>
    <cellStyle name="Currency 5 2 2 2 2 2 2 4" xfId="18654" xr:uid="{B9372A6B-7193-49FF-B1B0-A051CBA5B9F4}"/>
    <cellStyle name="Currency 5 2 2 2 2 2 2 4 2" xfId="49478" xr:uid="{6FDA918D-AAE8-4A74-AB98-C7BBB9B95A82}"/>
    <cellStyle name="Currency 5 2 2 2 2 2 2 5" xfId="34068" xr:uid="{BC2ABA65-5E22-4B0A-8C01-950728BF28CA}"/>
    <cellStyle name="Currency 5 2 2 2 2 2 3" xfId="5145" xr:uid="{2555F022-9AE9-4306-A282-72D6216EBD3A}"/>
    <cellStyle name="Currency 5 2 2 2 2 2 3 2" xfId="12956" xr:uid="{557B9F50-7EC4-4518-82B1-D32077FB53E2}"/>
    <cellStyle name="Currency 5 2 2 2 2 2 3 2 2" xfId="28367" xr:uid="{00FD1B56-3EBE-4415-ABAF-35BE56D42954}"/>
    <cellStyle name="Currency 5 2 2 2 2 2 3 2 2 2" xfId="59191" xr:uid="{05AC6A39-9615-4EB5-8B7D-84D5CA67E4D8}"/>
    <cellStyle name="Currency 5 2 2 2 2 2 3 2 3" xfId="43781" xr:uid="{07821934-7972-47B7-A699-8553E03201A6}"/>
    <cellStyle name="Currency 5 2 2 2 2 2 3 3" xfId="20558" xr:uid="{D4B36F36-2B80-4598-9C89-52C1CE17A1BD}"/>
    <cellStyle name="Currency 5 2 2 2 2 2 3 3 2" xfId="51382" xr:uid="{E92A87A2-4AAE-4D9A-80D6-8A5806D1A56B}"/>
    <cellStyle name="Currency 5 2 2 2 2 2 3 4" xfId="35972" xr:uid="{F88E7425-80E4-4279-90E5-DBE2664B1065}"/>
    <cellStyle name="Currency 5 2 2 2 2 2 4" xfId="9153" xr:uid="{A77A020A-318A-4129-A102-A56A0C03A431}"/>
    <cellStyle name="Currency 5 2 2 2 2 2 4 2" xfId="24564" xr:uid="{495547D7-BE93-4A6A-AAE3-F7102E4E9565}"/>
    <cellStyle name="Currency 5 2 2 2 2 2 4 2 2" xfId="55388" xr:uid="{7D59CE0A-0F54-4004-893D-3479B5C5DA34}"/>
    <cellStyle name="Currency 5 2 2 2 2 2 4 3" xfId="39978" xr:uid="{BB2F399E-98C0-4A73-9C9B-F3DEAC393001}"/>
    <cellStyle name="Currency 5 2 2 2 2 2 5" xfId="16755" xr:uid="{210F8BCA-C1EF-4E98-B03D-514260B7A1CB}"/>
    <cellStyle name="Currency 5 2 2 2 2 2 5 2" xfId="47579" xr:uid="{BDC6018D-6B7C-4B68-9633-E95CD980F958}"/>
    <cellStyle name="Currency 5 2 2 2 2 2 6" xfId="32169" xr:uid="{B177CE34-2AD5-4C50-BEE7-8CAD54D40CB0}"/>
    <cellStyle name="Currency 5 2 2 2 2 3" xfId="1975" xr:uid="{C6A4E202-B256-486C-8AC0-3049EAEC04C8}"/>
    <cellStyle name="Currency 5 2 2 2 2 3 2" xfId="3874" xr:uid="{1BF0C063-2030-49DB-B14C-4B44AFF25A3C}"/>
    <cellStyle name="Currency 5 2 2 2 2 3 2 2" xfId="7677" xr:uid="{C9873CAC-1B6D-42BF-85E8-9BCFAEE4E5CD}"/>
    <cellStyle name="Currency 5 2 2 2 2 3 2 2 2" xfId="15488" xr:uid="{297086E3-F186-49A3-A831-6AF33CC429C8}"/>
    <cellStyle name="Currency 5 2 2 2 2 3 2 2 2 2" xfId="30899" xr:uid="{50EECBA2-2C00-4330-8379-5A1AF053B4C5}"/>
    <cellStyle name="Currency 5 2 2 2 2 3 2 2 2 2 2" xfId="61723" xr:uid="{FE5EC383-A79B-4F15-B322-4921978CEEE9}"/>
    <cellStyle name="Currency 5 2 2 2 2 3 2 2 2 3" xfId="46313" xr:uid="{2A3F46E0-7EEB-48C0-8278-FAE2FBF7930B}"/>
    <cellStyle name="Currency 5 2 2 2 2 3 2 2 3" xfId="23090" xr:uid="{8C1B8D4F-B70D-4C07-8F63-B14E2F9E5D23}"/>
    <cellStyle name="Currency 5 2 2 2 2 3 2 2 3 2" xfId="53914" xr:uid="{D35B6041-009A-4B87-B33B-4E1FB2EF7DF5}"/>
    <cellStyle name="Currency 5 2 2 2 2 3 2 2 4" xfId="38504" xr:uid="{4C4CB683-50E5-4886-B1DB-297AECDEB2DC}"/>
    <cellStyle name="Currency 5 2 2 2 2 3 2 3" xfId="11685" xr:uid="{270D2583-4586-4BD7-B36E-E33241FECC0C}"/>
    <cellStyle name="Currency 5 2 2 2 2 3 2 3 2" xfId="27096" xr:uid="{B8E60FD5-F0C6-45C8-8720-19F49CC34394}"/>
    <cellStyle name="Currency 5 2 2 2 2 3 2 3 2 2" xfId="57920" xr:uid="{5A1BF67C-7C10-44FB-BEDA-098FF6574B19}"/>
    <cellStyle name="Currency 5 2 2 2 2 3 2 3 3" xfId="42510" xr:uid="{B5BD678F-D644-47C6-9AF2-7116354F5E6E}"/>
    <cellStyle name="Currency 5 2 2 2 2 3 2 4" xfId="19287" xr:uid="{99EC02AD-8F04-4937-A23E-BAA5356A96AC}"/>
    <cellStyle name="Currency 5 2 2 2 2 3 2 4 2" xfId="50111" xr:uid="{A7A4BD53-4368-4A39-8A5F-AB666BBADC03}"/>
    <cellStyle name="Currency 5 2 2 2 2 3 2 5" xfId="34701" xr:uid="{D634C553-A766-45A1-8CCB-60D4FB7810AF}"/>
    <cellStyle name="Currency 5 2 2 2 2 3 3" xfId="5778" xr:uid="{829A726E-E5A0-45D8-BA87-437B7013FC7B}"/>
    <cellStyle name="Currency 5 2 2 2 2 3 3 2" xfId="13589" xr:uid="{5C38E4AA-AC9E-4710-A251-433D09AAECA3}"/>
    <cellStyle name="Currency 5 2 2 2 2 3 3 2 2" xfId="29000" xr:uid="{85D0CAE9-B344-4C37-BDF5-CC6B4D44C344}"/>
    <cellStyle name="Currency 5 2 2 2 2 3 3 2 2 2" xfId="59824" xr:uid="{F34549B3-A8B2-4CC6-9E1F-081186855414}"/>
    <cellStyle name="Currency 5 2 2 2 2 3 3 2 3" xfId="44414" xr:uid="{44C801A3-C944-4268-9963-0779AFA7096B}"/>
    <cellStyle name="Currency 5 2 2 2 2 3 3 3" xfId="21191" xr:uid="{3E566DED-8DF5-45FF-B7FB-8EB39F8B6502}"/>
    <cellStyle name="Currency 5 2 2 2 2 3 3 3 2" xfId="52015" xr:uid="{889108C9-EBA8-4315-A054-DCC7739C5915}"/>
    <cellStyle name="Currency 5 2 2 2 2 3 3 4" xfId="36605" xr:uid="{3D2357F8-FA73-4C4B-9042-04DF55B95BE5}"/>
    <cellStyle name="Currency 5 2 2 2 2 3 4" xfId="9786" xr:uid="{300CA077-3C40-41BC-B411-62DD4233AF5D}"/>
    <cellStyle name="Currency 5 2 2 2 2 3 4 2" xfId="25197" xr:uid="{E525FA83-DA54-4BE2-BF52-968778545F28}"/>
    <cellStyle name="Currency 5 2 2 2 2 3 4 2 2" xfId="56021" xr:uid="{1043D401-FC69-42BB-B8D0-0F9DDCDF2A66}"/>
    <cellStyle name="Currency 5 2 2 2 2 3 4 3" xfId="40611" xr:uid="{DA653480-F01F-49E1-A07E-7D03EA4456B6}"/>
    <cellStyle name="Currency 5 2 2 2 2 3 5" xfId="17388" xr:uid="{F454F1BE-F0CE-4B89-8DC9-C9F747B1316F}"/>
    <cellStyle name="Currency 5 2 2 2 2 3 5 2" xfId="48212" xr:uid="{68F65170-C002-4929-AFB6-D406EED5F841}"/>
    <cellStyle name="Currency 5 2 2 2 2 3 6" xfId="32802" xr:uid="{42927A77-7131-472A-8892-11150AD241EB}"/>
    <cellStyle name="Currency 5 2 2 2 2 4" xfId="2608" xr:uid="{19901FA7-18A6-4047-B3DD-5F616E8E397C}"/>
    <cellStyle name="Currency 5 2 2 2 2 4 2" xfId="6411" xr:uid="{231A42C6-C6B2-47F8-A1EF-2136C1110C19}"/>
    <cellStyle name="Currency 5 2 2 2 2 4 2 2" xfId="14222" xr:uid="{0D9C654A-1236-4862-B76E-E7B67013A3C6}"/>
    <cellStyle name="Currency 5 2 2 2 2 4 2 2 2" xfId="29633" xr:uid="{7A31402A-3C32-48B0-8A26-93FEC466B48D}"/>
    <cellStyle name="Currency 5 2 2 2 2 4 2 2 2 2" xfId="60457" xr:uid="{717B0890-99AC-4860-A56A-E4D9CA5877F8}"/>
    <cellStyle name="Currency 5 2 2 2 2 4 2 2 3" xfId="45047" xr:uid="{1ADA3083-6FDD-4667-A83F-8186CA7060FD}"/>
    <cellStyle name="Currency 5 2 2 2 2 4 2 3" xfId="21824" xr:uid="{97A78626-F4F5-442C-B527-95B70EC0D421}"/>
    <cellStyle name="Currency 5 2 2 2 2 4 2 3 2" xfId="52648" xr:uid="{E3BEB2E6-E631-4460-81C4-769F404628AE}"/>
    <cellStyle name="Currency 5 2 2 2 2 4 2 4" xfId="37238" xr:uid="{747E7E21-5A13-42F7-A168-B525D6DF9B95}"/>
    <cellStyle name="Currency 5 2 2 2 2 4 3" xfId="10419" xr:uid="{ABDD489C-C821-4D99-89CB-B1C627E462DF}"/>
    <cellStyle name="Currency 5 2 2 2 2 4 3 2" xfId="25830" xr:uid="{C4BD55C4-3FEC-40E6-BF2D-3A0D37BA31C5}"/>
    <cellStyle name="Currency 5 2 2 2 2 4 3 2 2" xfId="56654" xr:uid="{C055C946-FA5D-48FB-AE70-9710482E2692}"/>
    <cellStyle name="Currency 5 2 2 2 2 4 3 3" xfId="41244" xr:uid="{AACD7CC8-03DA-484B-8BCA-CD948D78F73D}"/>
    <cellStyle name="Currency 5 2 2 2 2 4 4" xfId="18021" xr:uid="{29B71357-83D7-4927-A2DF-75A61C41CDE3}"/>
    <cellStyle name="Currency 5 2 2 2 2 4 4 2" xfId="48845" xr:uid="{266AF7B8-D9D1-431B-9B46-F89BECF9819C}"/>
    <cellStyle name="Currency 5 2 2 2 2 4 5" xfId="33435" xr:uid="{4483E8AC-BA4E-41B6-B75C-116BDD4E1FE6}"/>
    <cellStyle name="Currency 5 2 2 2 2 5" xfId="4512" xr:uid="{07037D6C-C899-46DC-ADE4-9ACB65C76D25}"/>
    <cellStyle name="Currency 5 2 2 2 2 5 2" xfId="12323" xr:uid="{4397315C-DE91-4D1E-BDD9-E4D36C8FB144}"/>
    <cellStyle name="Currency 5 2 2 2 2 5 2 2" xfId="27734" xr:uid="{0C073258-FAD6-48FD-A916-D7FFF2DFDF46}"/>
    <cellStyle name="Currency 5 2 2 2 2 5 2 2 2" xfId="58558" xr:uid="{1651F3ED-B7A9-4C3E-B5DA-449218EE93B3}"/>
    <cellStyle name="Currency 5 2 2 2 2 5 2 3" xfId="43148" xr:uid="{AB092A7D-FD44-49E4-9B97-CEE299B65F54}"/>
    <cellStyle name="Currency 5 2 2 2 2 5 3" xfId="19925" xr:uid="{7628C3C9-3DC7-454D-8D80-ECB544CFACA4}"/>
    <cellStyle name="Currency 5 2 2 2 2 5 3 2" xfId="50749" xr:uid="{C0BBA774-2F96-4EA7-BD0F-D1D6D82AE42B}"/>
    <cellStyle name="Currency 5 2 2 2 2 5 4" xfId="35339" xr:uid="{8405F342-2A1F-4B85-8748-6BA2B5C9B4D7}"/>
    <cellStyle name="Currency 5 2 2 2 2 6" xfId="8520" xr:uid="{B4E14004-26C5-4475-9465-B2838AE278D5}"/>
    <cellStyle name="Currency 5 2 2 2 2 6 2" xfId="23931" xr:uid="{B4425EDD-6004-4C8E-A479-8E3E5196BB55}"/>
    <cellStyle name="Currency 5 2 2 2 2 6 2 2" xfId="54755" xr:uid="{57F38C7B-9BE4-430C-85AD-E3DCC1A79F16}"/>
    <cellStyle name="Currency 5 2 2 2 2 6 3" xfId="39345" xr:uid="{49DB32B6-15D4-4564-B021-22480BD83F0A}"/>
    <cellStyle name="Currency 5 2 2 2 2 7" xfId="16122" xr:uid="{14A4570D-2951-4F7C-A174-7098186F78E2}"/>
    <cellStyle name="Currency 5 2 2 2 2 7 2" xfId="46946" xr:uid="{FF5572AD-D040-4EFC-A0BB-0B02DB7BFB27}"/>
    <cellStyle name="Currency 5 2 2 2 2 8" xfId="31536" xr:uid="{2878F7DC-C522-4398-BD3F-4B75597DA3A9}"/>
    <cellStyle name="Currency 5 2 2 2 3" xfId="500" xr:uid="{65020F1D-AD5D-4B8D-B78A-450CAD1053D0}"/>
    <cellStyle name="Currency 5 2 2 2 3 2" xfId="1133" xr:uid="{1193403B-8B95-4C15-8EC1-CE4B345300B2}"/>
    <cellStyle name="Currency 5 2 2 2 3 2 2" xfId="3032" xr:uid="{8A8B7007-ADC0-4B84-B3A8-F3A383BC366A}"/>
    <cellStyle name="Currency 5 2 2 2 3 2 2 2" xfId="6835" xr:uid="{121C566D-36E1-4354-8F4A-ED13A8F6C229}"/>
    <cellStyle name="Currency 5 2 2 2 3 2 2 2 2" xfId="14646" xr:uid="{C5A5BF11-FD19-4332-94CC-59B6A7DE7505}"/>
    <cellStyle name="Currency 5 2 2 2 3 2 2 2 2 2" xfId="30057" xr:uid="{E5103643-22EB-471F-8BF1-648EBF245C5E}"/>
    <cellStyle name="Currency 5 2 2 2 3 2 2 2 2 2 2" xfId="60881" xr:uid="{4435149B-6BDE-4A50-A9CC-DD75E65DD318}"/>
    <cellStyle name="Currency 5 2 2 2 3 2 2 2 2 3" xfId="45471" xr:uid="{2C34BDAE-2572-423C-9558-B4D88F1B438E}"/>
    <cellStyle name="Currency 5 2 2 2 3 2 2 2 3" xfId="22248" xr:uid="{C307763F-8B55-4A6D-AAC0-419BFAB33358}"/>
    <cellStyle name="Currency 5 2 2 2 3 2 2 2 3 2" xfId="53072" xr:uid="{376F80BB-4FC7-4027-941B-EEBCAB8E34CA}"/>
    <cellStyle name="Currency 5 2 2 2 3 2 2 2 4" xfId="37662" xr:uid="{2DEA1B41-186C-4E6F-985A-972473E4AD91}"/>
    <cellStyle name="Currency 5 2 2 2 3 2 2 3" xfId="10843" xr:uid="{4ADA06FA-0DFB-43E4-AFE0-2E8B29A1D3CF}"/>
    <cellStyle name="Currency 5 2 2 2 3 2 2 3 2" xfId="26254" xr:uid="{E552761B-3545-4488-A393-AF6ACE47561A}"/>
    <cellStyle name="Currency 5 2 2 2 3 2 2 3 2 2" xfId="57078" xr:uid="{E1A10011-F334-4686-929A-83983129328E}"/>
    <cellStyle name="Currency 5 2 2 2 3 2 2 3 3" xfId="41668" xr:uid="{6136F53E-B56A-4F06-A10C-CFF872D61244}"/>
    <cellStyle name="Currency 5 2 2 2 3 2 2 4" xfId="18445" xr:uid="{6BA6B4D8-D4D1-4FF8-8E4F-E44323CD3BE1}"/>
    <cellStyle name="Currency 5 2 2 2 3 2 2 4 2" xfId="49269" xr:uid="{384F458A-0632-4528-AE1F-1C598CFA75D9}"/>
    <cellStyle name="Currency 5 2 2 2 3 2 2 5" xfId="33859" xr:uid="{FA74E6A4-2464-4FD2-B7A9-D5D833E0861F}"/>
    <cellStyle name="Currency 5 2 2 2 3 2 3" xfId="4936" xr:uid="{0172171A-C6A9-4E0A-930A-462572CF1538}"/>
    <cellStyle name="Currency 5 2 2 2 3 2 3 2" xfId="12747" xr:uid="{E29BA695-4726-42E7-8524-F7723EDB9956}"/>
    <cellStyle name="Currency 5 2 2 2 3 2 3 2 2" xfId="28158" xr:uid="{8B9B5CFD-E1B5-4E9C-BEA9-56E4303A3F09}"/>
    <cellStyle name="Currency 5 2 2 2 3 2 3 2 2 2" xfId="58982" xr:uid="{0DE8CF59-004B-4029-9770-13322CDE3547}"/>
    <cellStyle name="Currency 5 2 2 2 3 2 3 2 3" xfId="43572" xr:uid="{D71A1AF5-4BD4-447C-926A-DFD6B41AAFAF}"/>
    <cellStyle name="Currency 5 2 2 2 3 2 3 3" xfId="20349" xr:uid="{16336596-9D29-4B7B-AD80-46170C8AC5DB}"/>
    <cellStyle name="Currency 5 2 2 2 3 2 3 3 2" xfId="51173" xr:uid="{D727E975-95BD-4ED2-B2B6-30F21FA52183}"/>
    <cellStyle name="Currency 5 2 2 2 3 2 3 4" xfId="35763" xr:uid="{DF89EA1B-9141-4195-B565-9CDBDCF6DF12}"/>
    <cellStyle name="Currency 5 2 2 2 3 2 4" xfId="8944" xr:uid="{6CBE33F3-1146-4F12-BE0C-CDDC63BA8825}"/>
    <cellStyle name="Currency 5 2 2 2 3 2 4 2" xfId="24355" xr:uid="{984F97AC-56BD-456A-B92E-629F81AABB73}"/>
    <cellStyle name="Currency 5 2 2 2 3 2 4 2 2" xfId="55179" xr:uid="{2EAE794B-C020-469E-9A92-FD1E7457F7DD}"/>
    <cellStyle name="Currency 5 2 2 2 3 2 4 3" xfId="39769" xr:uid="{BD370C1D-FFB6-4962-89DB-4EADF28DA2D4}"/>
    <cellStyle name="Currency 5 2 2 2 3 2 5" xfId="16546" xr:uid="{C3E4AF05-40BF-4AFE-8C9E-441A4052F029}"/>
    <cellStyle name="Currency 5 2 2 2 3 2 5 2" xfId="47370" xr:uid="{166C2668-B260-4F31-BA57-A17408D513BA}"/>
    <cellStyle name="Currency 5 2 2 2 3 2 6" xfId="31960" xr:uid="{BFF153FE-66BB-4A7F-BDF2-82CBB4429ADE}"/>
    <cellStyle name="Currency 5 2 2 2 3 3" xfId="1766" xr:uid="{F9890C31-632E-4F63-A373-751FC7952393}"/>
    <cellStyle name="Currency 5 2 2 2 3 3 2" xfId="3665" xr:uid="{E46DBFBA-B91E-406C-9CF4-B47F5A913700}"/>
    <cellStyle name="Currency 5 2 2 2 3 3 2 2" xfId="7468" xr:uid="{3B1FDA26-F722-4374-A039-5B7BC7142A12}"/>
    <cellStyle name="Currency 5 2 2 2 3 3 2 2 2" xfId="15279" xr:uid="{F094604C-7402-4439-AE72-BF16904E3D09}"/>
    <cellStyle name="Currency 5 2 2 2 3 3 2 2 2 2" xfId="30690" xr:uid="{05744832-7D98-4675-93EC-FCB1E4607531}"/>
    <cellStyle name="Currency 5 2 2 2 3 3 2 2 2 2 2" xfId="61514" xr:uid="{FA5E4C6A-5CCC-43E2-AD47-E86AB57CAD09}"/>
    <cellStyle name="Currency 5 2 2 2 3 3 2 2 2 3" xfId="46104" xr:uid="{2CCB61AC-4DC0-4E69-B244-9448E45E455E}"/>
    <cellStyle name="Currency 5 2 2 2 3 3 2 2 3" xfId="22881" xr:uid="{E8795882-82E3-47A0-B528-A703F464B652}"/>
    <cellStyle name="Currency 5 2 2 2 3 3 2 2 3 2" xfId="53705" xr:uid="{F0347A5A-B9C9-498B-9DAF-EA46F5A48675}"/>
    <cellStyle name="Currency 5 2 2 2 3 3 2 2 4" xfId="38295" xr:uid="{966ACCC4-D30B-48C1-B42D-EE0F782E30CA}"/>
    <cellStyle name="Currency 5 2 2 2 3 3 2 3" xfId="11476" xr:uid="{19AA018E-730B-47E0-9B7C-89B870F0B76E}"/>
    <cellStyle name="Currency 5 2 2 2 3 3 2 3 2" xfId="26887" xr:uid="{020D7FD1-6907-4898-BBA3-3BBB236F9AF8}"/>
    <cellStyle name="Currency 5 2 2 2 3 3 2 3 2 2" xfId="57711" xr:uid="{043CA07A-C95F-47A9-933F-98FF3A4CC1FE}"/>
    <cellStyle name="Currency 5 2 2 2 3 3 2 3 3" xfId="42301" xr:uid="{00A650FB-F5C9-44E2-B0DB-9ED678F3C2A6}"/>
    <cellStyle name="Currency 5 2 2 2 3 3 2 4" xfId="19078" xr:uid="{7E58F542-DC0E-48B3-92C3-8706E40B661F}"/>
    <cellStyle name="Currency 5 2 2 2 3 3 2 4 2" xfId="49902" xr:uid="{82E690AA-24CF-46BC-8AC1-D1CD03C587B1}"/>
    <cellStyle name="Currency 5 2 2 2 3 3 2 5" xfId="34492" xr:uid="{CF49BBA3-BD94-4940-915A-4E92C105EC0E}"/>
    <cellStyle name="Currency 5 2 2 2 3 3 3" xfId="5569" xr:uid="{C8AC95F1-9F89-4CB9-8211-AF4EE4286FAF}"/>
    <cellStyle name="Currency 5 2 2 2 3 3 3 2" xfId="13380" xr:uid="{FF9CD54D-ACEB-420A-BE85-1014C2C83E42}"/>
    <cellStyle name="Currency 5 2 2 2 3 3 3 2 2" xfId="28791" xr:uid="{A7086E5C-0BA4-49C8-8E7D-09ED0AD04C53}"/>
    <cellStyle name="Currency 5 2 2 2 3 3 3 2 2 2" xfId="59615" xr:uid="{7014CF74-C8B1-4171-B86C-8D74BCBEC904}"/>
    <cellStyle name="Currency 5 2 2 2 3 3 3 2 3" xfId="44205" xr:uid="{70958FA6-82FF-42C6-B5F0-A6F3F1DD0F02}"/>
    <cellStyle name="Currency 5 2 2 2 3 3 3 3" xfId="20982" xr:uid="{BC36C1B3-2C7E-4DA9-8A0B-D78CDA74A370}"/>
    <cellStyle name="Currency 5 2 2 2 3 3 3 3 2" xfId="51806" xr:uid="{90E3F234-9E60-4F8D-BF05-F42F3A2B2849}"/>
    <cellStyle name="Currency 5 2 2 2 3 3 3 4" xfId="36396" xr:uid="{6CFFC50D-3086-418C-9084-FB6FD3FFA8B6}"/>
    <cellStyle name="Currency 5 2 2 2 3 3 4" xfId="9577" xr:uid="{B2E42140-1C03-4041-AE07-2C1CCEDF5B82}"/>
    <cellStyle name="Currency 5 2 2 2 3 3 4 2" xfId="24988" xr:uid="{3DD1F995-0441-46CC-A8DD-CBC7CDCEC8BA}"/>
    <cellStyle name="Currency 5 2 2 2 3 3 4 2 2" xfId="55812" xr:uid="{C2524032-64F6-4D56-8416-48114E4C403F}"/>
    <cellStyle name="Currency 5 2 2 2 3 3 4 3" xfId="40402" xr:uid="{BF8F8A5E-E823-41FA-A40C-C4D32863ED31}"/>
    <cellStyle name="Currency 5 2 2 2 3 3 5" xfId="17179" xr:uid="{6EF91B39-94DD-4877-8207-1428AF2D40A4}"/>
    <cellStyle name="Currency 5 2 2 2 3 3 5 2" xfId="48003" xr:uid="{56736C36-DEA0-489A-BF54-9AAB1C1E16B6}"/>
    <cellStyle name="Currency 5 2 2 2 3 3 6" xfId="32593" xr:uid="{0B86C4FD-3C54-4FA6-B690-9A62CBBEBA21}"/>
    <cellStyle name="Currency 5 2 2 2 3 4" xfId="2399" xr:uid="{4D3C3521-44B8-4095-8C4B-5366A0EEE7EE}"/>
    <cellStyle name="Currency 5 2 2 2 3 4 2" xfId="6202" xr:uid="{C3971DB5-ED84-4DA5-9E44-46E3DE8D418B}"/>
    <cellStyle name="Currency 5 2 2 2 3 4 2 2" xfId="14013" xr:uid="{7D699E11-38DC-4E4D-9EF1-335706D2273E}"/>
    <cellStyle name="Currency 5 2 2 2 3 4 2 2 2" xfId="29424" xr:uid="{E3C6A4C7-6932-4B57-ADE9-C5E9C1BBC1C7}"/>
    <cellStyle name="Currency 5 2 2 2 3 4 2 2 2 2" xfId="60248" xr:uid="{F677450B-E9CA-4399-9ADC-736B169E3FB7}"/>
    <cellStyle name="Currency 5 2 2 2 3 4 2 2 3" xfId="44838" xr:uid="{222C3EB2-198C-4CFE-807A-069B3A16DD26}"/>
    <cellStyle name="Currency 5 2 2 2 3 4 2 3" xfId="21615" xr:uid="{7957AE9E-DEFA-4D31-8DDD-42FDD6D0E41B}"/>
    <cellStyle name="Currency 5 2 2 2 3 4 2 3 2" xfId="52439" xr:uid="{18C9935D-CFD6-45C6-A37B-7B39F51342AA}"/>
    <cellStyle name="Currency 5 2 2 2 3 4 2 4" xfId="37029" xr:uid="{0361C423-FE45-431E-BE27-6EB1D26DEEF5}"/>
    <cellStyle name="Currency 5 2 2 2 3 4 3" xfId="10210" xr:uid="{C01DE026-C139-4A5F-819E-266ADDFC1EC7}"/>
    <cellStyle name="Currency 5 2 2 2 3 4 3 2" xfId="25621" xr:uid="{017B1694-B0E6-46CE-A5B2-F0418AA37B8B}"/>
    <cellStyle name="Currency 5 2 2 2 3 4 3 2 2" xfId="56445" xr:uid="{CEEBB1CE-319D-4E62-893C-740A5BBCA23F}"/>
    <cellStyle name="Currency 5 2 2 2 3 4 3 3" xfId="41035" xr:uid="{4C28FF8A-7615-47D1-A086-DC07BF1D6F16}"/>
    <cellStyle name="Currency 5 2 2 2 3 4 4" xfId="17812" xr:uid="{C21C9509-5450-4900-8EEB-DF7BB8BFDC18}"/>
    <cellStyle name="Currency 5 2 2 2 3 4 4 2" xfId="48636" xr:uid="{D5B241FE-2A53-49E2-BEE2-955F7ECA7BCD}"/>
    <cellStyle name="Currency 5 2 2 2 3 4 5" xfId="33226" xr:uid="{C2F8A8F1-2DB7-4F75-B735-89330178570E}"/>
    <cellStyle name="Currency 5 2 2 2 3 5" xfId="4303" xr:uid="{1C78EE37-DE2D-4149-967F-1C2DF3213F4A}"/>
    <cellStyle name="Currency 5 2 2 2 3 5 2" xfId="12114" xr:uid="{EFB9D97C-6FC9-429A-A4D4-B48765918FA1}"/>
    <cellStyle name="Currency 5 2 2 2 3 5 2 2" xfId="27525" xr:uid="{2EC5CB53-988A-402B-9EAE-CA6640DC5474}"/>
    <cellStyle name="Currency 5 2 2 2 3 5 2 2 2" xfId="58349" xr:uid="{CC270F36-40E9-49F0-9808-CD4213CAD36F}"/>
    <cellStyle name="Currency 5 2 2 2 3 5 2 3" xfId="42939" xr:uid="{C6F898C2-F919-49C0-8E55-94721C4F4CD5}"/>
    <cellStyle name="Currency 5 2 2 2 3 5 3" xfId="19716" xr:uid="{D781E76E-EE47-4D25-AFAC-854E35555D78}"/>
    <cellStyle name="Currency 5 2 2 2 3 5 3 2" xfId="50540" xr:uid="{6A1F903E-B408-4DA7-A779-16B34C4787BD}"/>
    <cellStyle name="Currency 5 2 2 2 3 5 4" xfId="35130" xr:uid="{B57D0768-8084-468B-B82B-445041AC3A84}"/>
    <cellStyle name="Currency 5 2 2 2 3 6" xfId="8311" xr:uid="{0C0A924C-F63C-4F64-9DD3-353005420978}"/>
    <cellStyle name="Currency 5 2 2 2 3 6 2" xfId="23722" xr:uid="{BC772459-649B-4111-9E15-052974486333}"/>
    <cellStyle name="Currency 5 2 2 2 3 6 2 2" xfId="54546" xr:uid="{39E87DC7-1473-4AAE-9FF9-0AE0EABE97ED}"/>
    <cellStyle name="Currency 5 2 2 2 3 6 3" xfId="39136" xr:uid="{C0353851-FB4E-4D04-A3F0-E14868EB9125}"/>
    <cellStyle name="Currency 5 2 2 2 3 7" xfId="15913" xr:uid="{0C5165BB-017E-4F38-BCC7-00A1B659DECC}"/>
    <cellStyle name="Currency 5 2 2 2 3 7 2" xfId="46737" xr:uid="{BF611D64-17E4-442C-9B91-A071353D051D}"/>
    <cellStyle name="Currency 5 2 2 2 3 8" xfId="31327" xr:uid="{A2B49737-15B3-4954-9FF7-6CEFF17451AC}"/>
    <cellStyle name="Currency 5 2 2 2 4" xfId="920" xr:uid="{420851C9-3DA0-4A18-BC75-01CD0EAF4A92}"/>
    <cellStyle name="Currency 5 2 2 2 4 2" xfId="2819" xr:uid="{63E91932-CC19-4EF7-8AF2-3CD78233A28E}"/>
    <cellStyle name="Currency 5 2 2 2 4 2 2" xfId="6622" xr:uid="{7642985E-C2F6-44EE-AF17-A22B829E0213}"/>
    <cellStyle name="Currency 5 2 2 2 4 2 2 2" xfId="14433" xr:uid="{B00AA53A-44F9-4220-A332-47BC96EF3B92}"/>
    <cellStyle name="Currency 5 2 2 2 4 2 2 2 2" xfId="29844" xr:uid="{5D37AF3C-BF30-49E5-ADA0-D53954C84CCB}"/>
    <cellStyle name="Currency 5 2 2 2 4 2 2 2 2 2" xfId="60668" xr:uid="{5426D25C-7A0E-4FBD-9599-BE2E5C750BEB}"/>
    <cellStyle name="Currency 5 2 2 2 4 2 2 2 3" xfId="45258" xr:uid="{BCF56AFB-ECDF-495F-9739-4AE8BD6E0CEF}"/>
    <cellStyle name="Currency 5 2 2 2 4 2 2 3" xfId="22035" xr:uid="{26A3637D-78AC-47EA-8123-DE6EEE388E17}"/>
    <cellStyle name="Currency 5 2 2 2 4 2 2 3 2" xfId="52859" xr:uid="{29C0BA71-2441-4093-BC8E-00D2259AE995}"/>
    <cellStyle name="Currency 5 2 2 2 4 2 2 4" xfId="37449" xr:uid="{B3271941-3165-475E-A501-82F7BB22CB6A}"/>
    <cellStyle name="Currency 5 2 2 2 4 2 3" xfId="10630" xr:uid="{E7D568F2-E045-4BD4-977A-2385666663AD}"/>
    <cellStyle name="Currency 5 2 2 2 4 2 3 2" xfId="26041" xr:uid="{0371C8D3-33EE-4409-BC49-2C16E08ED57A}"/>
    <cellStyle name="Currency 5 2 2 2 4 2 3 2 2" xfId="56865" xr:uid="{A8D5AEAB-17AD-4D0D-A7E1-7C9E1C12AA0F}"/>
    <cellStyle name="Currency 5 2 2 2 4 2 3 3" xfId="41455" xr:uid="{3C50F001-91CA-4550-80E5-14CF83C33314}"/>
    <cellStyle name="Currency 5 2 2 2 4 2 4" xfId="18232" xr:uid="{D4AE5C5F-4FC5-4DA8-885D-D4CCEBEA8385}"/>
    <cellStyle name="Currency 5 2 2 2 4 2 4 2" xfId="49056" xr:uid="{C326A1F0-0DC1-4F81-9E2D-CFFF7D116032}"/>
    <cellStyle name="Currency 5 2 2 2 4 2 5" xfId="33646" xr:uid="{2C4275DB-E707-4F5B-A71F-C61C33BD5FE2}"/>
    <cellStyle name="Currency 5 2 2 2 4 3" xfId="4723" xr:uid="{1D53D6A5-ED17-4617-BE07-543B08436F1D}"/>
    <cellStyle name="Currency 5 2 2 2 4 3 2" xfId="12534" xr:uid="{44912306-34C2-4674-BA59-891A560EE78A}"/>
    <cellStyle name="Currency 5 2 2 2 4 3 2 2" xfId="27945" xr:uid="{25EC95F6-9603-4B63-8C4E-77494F442271}"/>
    <cellStyle name="Currency 5 2 2 2 4 3 2 2 2" xfId="58769" xr:uid="{E1F323C4-1157-46E2-A3E7-D405B0E447C3}"/>
    <cellStyle name="Currency 5 2 2 2 4 3 2 3" xfId="43359" xr:uid="{B409BCC8-7FC8-4752-A438-5FC86743657D}"/>
    <cellStyle name="Currency 5 2 2 2 4 3 3" xfId="20136" xr:uid="{6AEEE1EE-3F51-4CB7-BBC5-53418C594703}"/>
    <cellStyle name="Currency 5 2 2 2 4 3 3 2" xfId="50960" xr:uid="{0ADDEE09-A8D9-4900-A95A-40AE8681EC90}"/>
    <cellStyle name="Currency 5 2 2 2 4 3 4" xfId="35550" xr:uid="{B7D3D189-63DE-4A0F-B7D2-00732B46C8C1}"/>
    <cellStyle name="Currency 5 2 2 2 4 4" xfId="8731" xr:uid="{7E272B7F-18AD-4A2F-9FBE-A8A6E5520C07}"/>
    <cellStyle name="Currency 5 2 2 2 4 4 2" xfId="24142" xr:uid="{A572C6E3-EEAB-483C-8C5C-79F12F554A70}"/>
    <cellStyle name="Currency 5 2 2 2 4 4 2 2" xfId="54966" xr:uid="{A85EBE7B-4A12-4462-A611-DA0955C2A605}"/>
    <cellStyle name="Currency 5 2 2 2 4 4 3" xfId="39556" xr:uid="{87C5331C-7632-4DAC-9721-7F9AEA3A5636}"/>
    <cellStyle name="Currency 5 2 2 2 4 5" xfId="16333" xr:uid="{FF7714D9-5174-4C3F-BACA-98818F9C0714}"/>
    <cellStyle name="Currency 5 2 2 2 4 5 2" xfId="47157" xr:uid="{D63FA621-635A-4D44-A04A-D240682BB92C}"/>
    <cellStyle name="Currency 5 2 2 2 4 6" xfId="31747" xr:uid="{104A24E1-616F-473D-BE74-6DBAA936C8DB}"/>
    <cellStyle name="Currency 5 2 2 2 5" xfId="1553" xr:uid="{DE116837-E09C-4DDB-8F20-D0C3F62EF697}"/>
    <cellStyle name="Currency 5 2 2 2 5 2" xfId="3452" xr:uid="{4AC0D0EB-3B09-4604-BF42-2F4CCF565A86}"/>
    <cellStyle name="Currency 5 2 2 2 5 2 2" xfId="7255" xr:uid="{DB28035E-EA41-4B8C-9F96-3E46DB73A3DE}"/>
    <cellStyle name="Currency 5 2 2 2 5 2 2 2" xfId="15066" xr:uid="{A1741BE9-C7BB-4A77-9557-9B197580785C}"/>
    <cellStyle name="Currency 5 2 2 2 5 2 2 2 2" xfId="30477" xr:uid="{F1FA3FC6-87EC-4633-AE55-ABCD249EA000}"/>
    <cellStyle name="Currency 5 2 2 2 5 2 2 2 2 2" xfId="61301" xr:uid="{ECC70CA9-20A9-422A-B19A-65F118F5684B}"/>
    <cellStyle name="Currency 5 2 2 2 5 2 2 2 3" xfId="45891" xr:uid="{7A725214-5A00-4433-91F8-68F44DD22796}"/>
    <cellStyle name="Currency 5 2 2 2 5 2 2 3" xfId="22668" xr:uid="{37BA6454-1722-46CD-80DA-8C2C8DE0CC6A}"/>
    <cellStyle name="Currency 5 2 2 2 5 2 2 3 2" xfId="53492" xr:uid="{611BF597-9FE7-4656-BA30-7D3218B18155}"/>
    <cellStyle name="Currency 5 2 2 2 5 2 2 4" xfId="38082" xr:uid="{19B90210-E381-4D07-964D-A2120DCA7512}"/>
    <cellStyle name="Currency 5 2 2 2 5 2 3" xfId="11263" xr:uid="{86DA92B9-338E-49F8-ACF1-A1FB5C84EC2C}"/>
    <cellStyle name="Currency 5 2 2 2 5 2 3 2" xfId="26674" xr:uid="{65807DF2-5832-489A-8FF0-83383DA46611}"/>
    <cellStyle name="Currency 5 2 2 2 5 2 3 2 2" xfId="57498" xr:uid="{67AB1646-C1C9-4D77-A367-C96B5915F860}"/>
    <cellStyle name="Currency 5 2 2 2 5 2 3 3" xfId="42088" xr:uid="{A90C28FC-845C-4767-BEEC-DA87864C40F1}"/>
    <cellStyle name="Currency 5 2 2 2 5 2 4" xfId="18865" xr:uid="{3DE33CA1-A16B-4EF0-8441-8FB7865B776C}"/>
    <cellStyle name="Currency 5 2 2 2 5 2 4 2" xfId="49689" xr:uid="{A4861D70-6901-4690-878A-982CA88872D5}"/>
    <cellStyle name="Currency 5 2 2 2 5 2 5" xfId="34279" xr:uid="{7DE507D5-93E7-4692-AC11-A85087CC6FAD}"/>
    <cellStyle name="Currency 5 2 2 2 5 3" xfId="5356" xr:uid="{3E428833-EA0D-4E6C-A710-A0AFA12C44C4}"/>
    <cellStyle name="Currency 5 2 2 2 5 3 2" xfId="13167" xr:uid="{1F6835BD-E082-4A1F-90E4-EC83643F7EC7}"/>
    <cellStyle name="Currency 5 2 2 2 5 3 2 2" xfId="28578" xr:uid="{896D7875-D4B2-49E2-8A38-626433B282B8}"/>
    <cellStyle name="Currency 5 2 2 2 5 3 2 2 2" xfId="59402" xr:uid="{0ED3106A-34B2-438B-8308-20596F695B91}"/>
    <cellStyle name="Currency 5 2 2 2 5 3 2 3" xfId="43992" xr:uid="{F80C44C3-2A9C-4919-AB3D-6CF504ADE952}"/>
    <cellStyle name="Currency 5 2 2 2 5 3 3" xfId="20769" xr:uid="{6CF80E0B-21F6-4E3A-9E8E-EF5BAC7F8384}"/>
    <cellStyle name="Currency 5 2 2 2 5 3 3 2" xfId="51593" xr:uid="{F8C02B9C-A0F4-474C-823F-3040A9C0CC73}"/>
    <cellStyle name="Currency 5 2 2 2 5 3 4" xfId="36183" xr:uid="{65D38D02-47C3-4987-9318-9908CADF9353}"/>
    <cellStyle name="Currency 5 2 2 2 5 4" xfId="9364" xr:uid="{F7A27521-8D17-48B1-87AA-EDEAD0A57EC4}"/>
    <cellStyle name="Currency 5 2 2 2 5 4 2" xfId="24775" xr:uid="{7976F84D-45F9-428F-B2AC-312B5920D345}"/>
    <cellStyle name="Currency 5 2 2 2 5 4 2 2" xfId="55599" xr:uid="{F3E6390B-5248-411B-A8E7-663D683369F0}"/>
    <cellStyle name="Currency 5 2 2 2 5 4 3" xfId="40189" xr:uid="{5F7296DE-9279-465E-89F5-3858ED7D7CFD}"/>
    <cellStyle name="Currency 5 2 2 2 5 5" xfId="16966" xr:uid="{C84469E3-C29C-4E78-B961-57E5172D73BD}"/>
    <cellStyle name="Currency 5 2 2 2 5 5 2" xfId="47790" xr:uid="{F5AE66C3-1F74-4716-A879-62383E72C9CA}"/>
    <cellStyle name="Currency 5 2 2 2 5 6" xfId="32380" xr:uid="{61366A57-17FB-40E0-85AA-6DC37F07F441}"/>
    <cellStyle name="Currency 5 2 2 2 6" xfId="2186" xr:uid="{D7B3AD44-5D4C-4284-AF56-C2570462F70E}"/>
    <cellStyle name="Currency 5 2 2 2 6 2" xfId="5989" xr:uid="{9B5863C8-AB0F-4FA6-8917-8B8611EF4EF8}"/>
    <cellStyle name="Currency 5 2 2 2 6 2 2" xfId="13800" xr:uid="{C4F804A5-AB02-4C57-964E-C1A08F4B1EE7}"/>
    <cellStyle name="Currency 5 2 2 2 6 2 2 2" xfId="29211" xr:uid="{55D9CB7A-46AB-485C-BEE8-C05FDD086B8E}"/>
    <cellStyle name="Currency 5 2 2 2 6 2 2 2 2" xfId="60035" xr:uid="{B63CB404-8379-4586-8BD7-23A7734FC2BC}"/>
    <cellStyle name="Currency 5 2 2 2 6 2 2 3" xfId="44625" xr:uid="{556286C2-F552-4BC4-8AF3-24950DBC5C37}"/>
    <cellStyle name="Currency 5 2 2 2 6 2 3" xfId="21402" xr:uid="{AE8FFADE-E464-4283-860F-EFFC6321EF10}"/>
    <cellStyle name="Currency 5 2 2 2 6 2 3 2" xfId="52226" xr:uid="{D9CC6840-103C-40BF-B530-FD7EE038DE4E}"/>
    <cellStyle name="Currency 5 2 2 2 6 2 4" xfId="36816" xr:uid="{AB90912F-30B4-4925-851A-87E39533100D}"/>
    <cellStyle name="Currency 5 2 2 2 6 3" xfId="9997" xr:uid="{13A96542-D68D-4F59-BAA5-19E3009F1127}"/>
    <cellStyle name="Currency 5 2 2 2 6 3 2" xfId="25408" xr:uid="{609291F2-FE73-4C64-AEE6-60CBD303647B}"/>
    <cellStyle name="Currency 5 2 2 2 6 3 2 2" xfId="56232" xr:uid="{168AE55A-DF27-4D06-A80A-BBEA72119D07}"/>
    <cellStyle name="Currency 5 2 2 2 6 3 3" xfId="40822" xr:uid="{86C72E0C-1376-45E7-BC0B-2350BFDA2928}"/>
    <cellStyle name="Currency 5 2 2 2 6 4" xfId="17599" xr:uid="{8ACE5C1A-F729-44A4-BED7-84CB5067ADED}"/>
    <cellStyle name="Currency 5 2 2 2 6 4 2" xfId="48423" xr:uid="{7FC8AB55-1B7B-417D-ABE9-EC121F0BE047}"/>
    <cellStyle name="Currency 5 2 2 2 6 5" xfId="33013" xr:uid="{8BA3D3FF-DB63-4706-A301-770FF8B2311B}"/>
    <cellStyle name="Currency 5 2 2 2 7" xfId="4090" xr:uid="{41B63205-9ADC-4B22-BE04-64A560561787}"/>
    <cellStyle name="Currency 5 2 2 2 7 2" xfId="11901" xr:uid="{5BCA3420-4532-4713-B88F-79AE20FDF124}"/>
    <cellStyle name="Currency 5 2 2 2 7 2 2" xfId="27312" xr:uid="{1A878D2E-A5E4-445F-9A24-C75F94B4294C}"/>
    <cellStyle name="Currency 5 2 2 2 7 2 2 2" xfId="58136" xr:uid="{AE584FA4-5C6B-4981-995F-FCD09A90FC9F}"/>
    <cellStyle name="Currency 5 2 2 2 7 2 3" xfId="42726" xr:uid="{5A0F00CE-28B1-414F-97E3-8D93AEF20E14}"/>
    <cellStyle name="Currency 5 2 2 2 7 3" xfId="19503" xr:uid="{12B74342-7D19-43EB-BFF1-932B63241C1D}"/>
    <cellStyle name="Currency 5 2 2 2 7 3 2" xfId="50327" xr:uid="{68E68DC9-789B-477B-BDCE-FF5B5391CEA5}"/>
    <cellStyle name="Currency 5 2 2 2 7 4" xfId="34917" xr:uid="{B99D9FC2-8AD5-421B-8274-1C4B6B6AE2F7}"/>
    <cellStyle name="Currency 5 2 2 2 8" xfId="8098" xr:uid="{BF77F05B-AA26-4522-9532-422FE978AD65}"/>
    <cellStyle name="Currency 5 2 2 2 8 2" xfId="23509" xr:uid="{9E98CD83-215E-4474-9D7E-7DE0C0AB5226}"/>
    <cellStyle name="Currency 5 2 2 2 8 2 2" xfId="54333" xr:uid="{81194F37-8635-4487-A774-9F0FB6F4EED1}"/>
    <cellStyle name="Currency 5 2 2 2 8 3" xfId="38923" xr:uid="{681CC19B-0FFB-4B84-B283-93D15791D8E3}"/>
    <cellStyle name="Currency 5 2 2 2 9" xfId="7889" xr:uid="{29D1E6A0-40EA-40CE-95EF-597A1AFD658D}"/>
    <cellStyle name="Currency 5 2 2 2 9 2" xfId="23300" xr:uid="{829C2596-7558-4BA7-9F63-629A00EDF366}"/>
    <cellStyle name="Currency 5 2 2 2 9 2 2" xfId="54124" xr:uid="{D655049E-40CF-4885-9A02-DB5DA381C42F}"/>
    <cellStyle name="Currency 5 2 2 2 9 3" xfId="38714" xr:uid="{4D0E5C22-3DB0-47C5-9F1F-9A80897F6155}"/>
    <cellStyle name="Currency 5 2 2 3" xfId="627" xr:uid="{9920FF40-B056-4F3E-AF71-D31B7C2B75CD}"/>
    <cellStyle name="Currency 5 2 2 3 2" xfId="1260" xr:uid="{6AE859B1-44FE-4517-95D4-EF694AD7501E}"/>
    <cellStyle name="Currency 5 2 2 3 2 2" xfId="3159" xr:uid="{58231337-B329-43C8-A1F6-DC00C403B94A}"/>
    <cellStyle name="Currency 5 2 2 3 2 2 2" xfId="6962" xr:uid="{E734E28A-B314-42DF-9B3F-0C8524077BF3}"/>
    <cellStyle name="Currency 5 2 2 3 2 2 2 2" xfId="14773" xr:uid="{DE8398CA-FFC4-40D1-8ACC-5F3B1928D54E}"/>
    <cellStyle name="Currency 5 2 2 3 2 2 2 2 2" xfId="30184" xr:uid="{6FD1B9B2-3A38-4B64-B4B5-6A6A029559D8}"/>
    <cellStyle name="Currency 5 2 2 3 2 2 2 2 2 2" xfId="61008" xr:uid="{F6A720CF-0BB3-4683-88E1-3C7A4A8B8E9A}"/>
    <cellStyle name="Currency 5 2 2 3 2 2 2 2 3" xfId="45598" xr:uid="{C52BFD73-68C7-42C8-84F8-484454CBB2A3}"/>
    <cellStyle name="Currency 5 2 2 3 2 2 2 3" xfId="22375" xr:uid="{EA859171-BFD1-433F-966E-96A224D91242}"/>
    <cellStyle name="Currency 5 2 2 3 2 2 2 3 2" xfId="53199" xr:uid="{1AF17211-ECB4-4198-89EA-FCDC8AE1E5B2}"/>
    <cellStyle name="Currency 5 2 2 3 2 2 2 4" xfId="37789" xr:uid="{E8ECB7D7-3B18-43AE-8E4F-65782EBED22C}"/>
    <cellStyle name="Currency 5 2 2 3 2 2 3" xfId="10970" xr:uid="{823F17BA-31F0-4299-A349-3A7E1712AB8D}"/>
    <cellStyle name="Currency 5 2 2 3 2 2 3 2" xfId="26381" xr:uid="{79809A44-2CE8-4D35-9047-AAF3CD363401}"/>
    <cellStyle name="Currency 5 2 2 3 2 2 3 2 2" xfId="57205" xr:uid="{371D6937-3D96-4AE5-999A-9A57C7FA29B7}"/>
    <cellStyle name="Currency 5 2 2 3 2 2 3 3" xfId="41795" xr:uid="{58C06E99-0936-46AB-A32F-A9403BC46ABC}"/>
    <cellStyle name="Currency 5 2 2 3 2 2 4" xfId="18572" xr:uid="{3F799E76-B84F-48BD-B8AB-37980DF1EA2D}"/>
    <cellStyle name="Currency 5 2 2 3 2 2 4 2" xfId="49396" xr:uid="{863CA3E4-B827-4A09-B3C5-9461CA50B861}"/>
    <cellStyle name="Currency 5 2 2 3 2 2 5" xfId="33986" xr:uid="{82E28673-19B9-44C0-868D-C7E421F629C1}"/>
    <cellStyle name="Currency 5 2 2 3 2 3" xfId="5063" xr:uid="{A33CC4E7-EE4E-4E68-B082-7E4E0C2BB957}"/>
    <cellStyle name="Currency 5 2 2 3 2 3 2" xfId="12874" xr:uid="{4F203B3B-AD2E-4482-B357-A9942480EE20}"/>
    <cellStyle name="Currency 5 2 2 3 2 3 2 2" xfId="28285" xr:uid="{9D86B0CC-A2EA-4014-9033-291828F9C9C4}"/>
    <cellStyle name="Currency 5 2 2 3 2 3 2 2 2" xfId="59109" xr:uid="{CA15CD7F-6484-4652-AAFC-E70D07175F78}"/>
    <cellStyle name="Currency 5 2 2 3 2 3 2 3" xfId="43699" xr:uid="{7DF439ED-D099-4700-A780-FE13E9F03AC9}"/>
    <cellStyle name="Currency 5 2 2 3 2 3 3" xfId="20476" xr:uid="{F241A137-C2C4-4B85-BFD1-14E346FEEFC1}"/>
    <cellStyle name="Currency 5 2 2 3 2 3 3 2" xfId="51300" xr:uid="{F8203476-B9A8-4B7B-8AC1-7FF951087E66}"/>
    <cellStyle name="Currency 5 2 2 3 2 3 4" xfId="35890" xr:uid="{0EFFC184-0204-48A1-BB54-79FFD6E4CC27}"/>
    <cellStyle name="Currency 5 2 2 3 2 4" xfId="9071" xr:uid="{857304BF-0C3F-488B-ABA0-08FBB60FD3F8}"/>
    <cellStyle name="Currency 5 2 2 3 2 4 2" xfId="24482" xr:uid="{068CB264-5458-47E5-AD41-F50FA030E5AC}"/>
    <cellStyle name="Currency 5 2 2 3 2 4 2 2" xfId="55306" xr:uid="{206798EA-6992-4633-85E8-63C42BAEBCB3}"/>
    <cellStyle name="Currency 5 2 2 3 2 4 3" xfId="39896" xr:uid="{EEB521E4-5792-4C99-9033-926545469919}"/>
    <cellStyle name="Currency 5 2 2 3 2 5" xfId="16673" xr:uid="{38422118-C24B-45B2-A03B-F02E49B5CEB4}"/>
    <cellStyle name="Currency 5 2 2 3 2 5 2" xfId="47497" xr:uid="{33187690-579D-4768-8590-A93CECADB9B8}"/>
    <cellStyle name="Currency 5 2 2 3 2 6" xfId="32087" xr:uid="{EF52045C-2493-4754-926A-FA2FCDB165D6}"/>
    <cellStyle name="Currency 5 2 2 3 3" xfId="1893" xr:uid="{9D5066A5-8DF4-4EA5-8D12-31F156924F38}"/>
    <cellStyle name="Currency 5 2 2 3 3 2" xfId="3792" xr:uid="{8161121D-3B71-4ED8-91EB-DC51688B0409}"/>
    <cellStyle name="Currency 5 2 2 3 3 2 2" xfId="7595" xr:uid="{AB2AC50E-B41C-4156-A1E9-5793D6EB4FA9}"/>
    <cellStyle name="Currency 5 2 2 3 3 2 2 2" xfId="15406" xr:uid="{D56CDA3D-EC54-43E3-86BF-4811792B33C9}"/>
    <cellStyle name="Currency 5 2 2 3 3 2 2 2 2" xfId="30817" xr:uid="{D73B27E8-F817-41D5-A0DE-C3F5681DFC44}"/>
    <cellStyle name="Currency 5 2 2 3 3 2 2 2 2 2" xfId="61641" xr:uid="{65D3DC09-E417-47AF-834C-1C53471A9C1A}"/>
    <cellStyle name="Currency 5 2 2 3 3 2 2 2 3" xfId="46231" xr:uid="{77454838-32C3-48BE-BCCF-DE47243C4D55}"/>
    <cellStyle name="Currency 5 2 2 3 3 2 2 3" xfId="23008" xr:uid="{51E5391C-3202-4EDF-BC60-C0B7051F40F9}"/>
    <cellStyle name="Currency 5 2 2 3 3 2 2 3 2" xfId="53832" xr:uid="{B02EC05E-F7DC-46CE-B64E-210F57263C0B}"/>
    <cellStyle name="Currency 5 2 2 3 3 2 2 4" xfId="38422" xr:uid="{626AE393-293C-451B-AD52-6C8EA583BC9F}"/>
    <cellStyle name="Currency 5 2 2 3 3 2 3" xfId="11603" xr:uid="{BB58AD95-9246-497B-89DA-240CB7AF5813}"/>
    <cellStyle name="Currency 5 2 2 3 3 2 3 2" xfId="27014" xr:uid="{1078AC23-2723-40E6-AD4F-0F4AB21EA8E7}"/>
    <cellStyle name="Currency 5 2 2 3 3 2 3 2 2" xfId="57838" xr:uid="{0A86129A-2EF0-4257-A82F-DB325BD2F2DD}"/>
    <cellStyle name="Currency 5 2 2 3 3 2 3 3" xfId="42428" xr:uid="{8380C3C2-C744-4B23-805D-A7D5765EB685}"/>
    <cellStyle name="Currency 5 2 2 3 3 2 4" xfId="19205" xr:uid="{1BC2D1CE-218F-4C59-A11C-08581663AD54}"/>
    <cellStyle name="Currency 5 2 2 3 3 2 4 2" xfId="50029" xr:uid="{47BAAC11-8C1D-4269-A886-FA8C7CE48A20}"/>
    <cellStyle name="Currency 5 2 2 3 3 2 5" xfId="34619" xr:uid="{5353FC3A-B885-47C1-BE26-1114B39BFA58}"/>
    <cellStyle name="Currency 5 2 2 3 3 3" xfId="5696" xr:uid="{29274FA8-A8CF-44D3-984B-1C90D447F5BF}"/>
    <cellStyle name="Currency 5 2 2 3 3 3 2" xfId="13507" xr:uid="{87C8EE7F-BA11-44E2-AB64-3638067856B5}"/>
    <cellStyle name="Currency 5 2 2 3 3 3 2 2" xfId="28918" xr:uid="{87785AAA-C125-4E7B-9FE8-6AFDEADB61D0}"/>
    <cellStyle name="Currency 5 2 2 3 3 3 2 2 2" xfId="59742" xr:uid="{478A80D1-9B1A-40FF-B2FA-F9797EA9A220}"/>
    <cellStyle name="Currency 5 2 2 3 3 3 2 3" xfId="44332" xr:uid="{4008AE6D-A7F5-40F0-A7DE-228703F640E3}"/>
    <cellStyle name="Currency 5 2 2 3 3 3 3" xfId="21109" xr:uid="{04431347-C6B5-4580-A00B-B00A7C40AD56}"/>
    <cellStyle name="Currency 5 2 2 3 3 3 3 2" xfId="51933" xr:uid="{02FE9D1B-145C-4DDD-B7E1-EEA0F64FA761}"/>
    <cellStyle name="Currency 5 2 2 3 3 3 4" xfId="36523" xr:uid="{7D6FA942-8DCE-43FE-B464-E9A61356065D}"/>
    <cellStyle name="Currency 5 2 2 3 3 4" xfId="9704" xr:uid="{744F2B09-D7D1-44A2-B271-8255E0E283D2}"/>
    <cellStyle name="Currency 5 2 2 3 3 4 2" xfId="25115" xr:uid="{901AFB8D-82C5-428D-8A7C-B149FC7DAEBB}"/>
    <cellStyle name="Currency 5 2 2 3 3 4 2 2" xfId="55939" xr:uid="{C4A54252-54E9-465C-9D62-C9334D003129}"/>
    <cellStyle name="Currency 5 2 2 3 3 4 3" xfId="40529" xr:uid="{0337363F-A714-40AF-819F-7DA41166C3BE}"/>
    <cellStyle name="Currency 5 2 2 3 3 5" xfId="17306" xr:uid="{A7D61E9C-94CB-49C3-8206-7ECCF364188A}"/>
    <cellStyle name="Currency 5 2 2 3 3 5 2" xfId="48130" xr:uid="{2315FD51-2552-466D-BFF4-0E310755232F}"/>
    <cellStyle name="Currency 5 2 2 3 3 6" xfId="32720" xr:uid="{4DA83226-89E3-47D5-8E40-CC3E8541BDF3}"/>
    <cellStyle name="Currency 5 2 2 3 4" xfId="2526" xr:uid="{FF71C10D-3973-4E4A-85A4-28B0753C69F1}"/>
    <cellStyle name="Currency 5 2 2 3 4 2" xfId="6329" xr:uid="{7B64C333-0F8C-40BB-A853-854C911E583B}"/>
    <cellStyle name="Currency 5 2 2 3 4 2 2" xfId="14140" xr:uid="{773B2F87-02E6-4B09-8B52-9830DFC9A058}"/>
    <cellStyle name="Currency 5 2 2 3 4 2 2 2" xfId="29551" xr:uid="{A0A35352-6CA2-432A-81D6-0A556E912FFF}"/>
    <cellStyle name="Currency 5 2 2 3 4 2 2 2 2" xfId="60375" xr:uid="{3CE8BC64-C798-4E58-A3E9-7A3BA19F5014}"/>
    <cellStyle name="Currency 5 2 2 3 4 2 2 3" xfId="44965" xr:uid="{2B882380-9E22-46CA-9811-08F9AC1D458F}"/>
    <cellStyle name="Currency 5 2 2 3 4 2 3" xfId="21742" xr:uid="{2BFAD2BA-D2A5-49CA-99FE-B560FAD72375}"/>
    <cellStyle name="Currency 5 2 2 3 4 2 3 2" xfId="52566" xr:uid="{0248C826-FB60-4908-9E3B-E1D617AAD971}"/>
    <cellStyle name="Currency 5 2 2 3 4 2 4" xfId="37156" xr:uid="{3109F010-2256-4731-AC5A-8B3D4FCEC7F7}"/>
    <cellStyle name="Currency 5 2 2 3 4 3" xfId="10337" xr:uid="{381B255D-812D-4019-95EA-8ADF7633C6A1}"/>
    <cellStyle name="Currency 5 2 2 3 4 3 2" xfId="25748" xr:uid="{BFF8CA2F-C211-4EF2-8C03-DF7EA6CAC242}"/>
    <cellStyle name="Currency 5 2 2 3 4 3 2 2" xfId="56572" xr:uid="{5B412D11-3110-4DCB-BAE5-1F154B150E9D}"/>
    <cellStyle name="Currency 5 2 2 3 4 3 3" xfId="41162" xr:uid="{B5F192AB-E1F6-41BA-95AE-13716A271DBE}"/>
    <cellStyle name="Currency 5 2 2 3 4 4" xfId="17939" xr:uid="{6CAF14E7-1DB3-481E-8E44-A9B952A5C9E1}"/>
    <cellStyle name="Currency 5 2 2 3 4 4 2" xfId="48763" xr:uid="{2E816770-FB35-47DD-ABB8-FBDE240E9917}"/>
    <cellStyle name="Currency 5 2 2 3 4 5" xfId="33353" xr:uid="{C0FC5E05-A264-4251-B929-496ED1C7D69E}"/>
    <cellStyle name="Currency 5 2 2 3 5" xfId="4430" xr:uid="{F46DC521-7058-4993-BDB5-7D18165D6FEF}"/>
    <cellStyle name="Currency 5 2 2 3 5 2" xfId="12241" xr:uid="{4A36ACE5-C03C-4C68-BF68-B5B1A207595C}"/>
    <cellStyle name="Currency 5 2 2 3 5 2 2" xfId="27652" xr:uid="{881F7266-3B91-4982-B24D-1216B4FDE588}"/>
    <cellStyle name="Currency 5 2 2 3 5 2 2 2" xfId="58476" xr:uid="{DA0098F8-9616-4914-AB6D-1C7B8F6BFF18}"/>
    <cellStyle name="Currency 5 2 2 3 5 2 3" xfId="43066" xr:uid="{0D2B96F7-C320-4F31-914E-82A607E4FFA9}"/>
    <cellStyle name="Currency 5 2 2 3 5 3" xfId="19843" xr:uid="{BEC6B4EF-5387-406B-9D30-21D4D30F2B26}"/>
    <cellStyle name="Currency 5 2 2 3 5 3 2" xfId="50667" xr:uid="{DEEEB429-4637-4DD1-98A9-08826E7B3C34}"/>
    <cellStyle name="Currency 5 2 2 3 5 4" xfId="35257" xr:uid="{0EDB7364-73A1-4F6A-8134-4225B44544B7}"/>
    <cellStyle name="Currency 5 2 2 3 6" xfId="8438" xr:uid="{BAF5CAA2-B6A3-4130-B053-68DCFF05D45F}"/>
    <cellStyle name="Currency 5 2 2 3 6 2" xfId="23849" xr:uid="{D4E5E9DA-B6FB-4CF5-B7E5-9061284E2CCA}"/>
    <cellStyle name="Currency 5 2 2 3 6 2 2" xfId="54673" xr:uid="{D5A03FDB-67B8-4444-A5CE-2C61AC186F8D}"/>
    <cellStyle name="Currency 5 2 2 3 6 3" xfId="39263" xr:uid="{C48F1675-70CE-4400-B456-9272ABD1EDA8}"/>
    <cellStyle name="Currency 5 2 2 3 7" xfId="16040" xr:uid="{44D9FDA0-0B03-4334-AF67-BF430779A880}"/>
    <cellStyle name="Currency 5 2 2 3 7 2" xfId="46864" xr:uid="{0BF244A0-6129-4EFD-A86E-58CF3B85D42F}"/>
    <cellStyle name="Currency 5 2 2 3 8" xfId="31454" xr:uid="{23966BC9-69A6-4641-A761-60CC09131940}"/>
    <cellStyle name="Currency 5 2 2 4" xfId="418" xr:uid="{4486A817-5F40-4DB8-A3FC-3C58BD83133E}"/>
    <cellStyle name="Currency 5 2 2 4 2" xfId="1051" xr:uid="{269D6580-F9EE-40A7-A353-10847613C0C1}"/>
    <cellStyle name="Currency 5 2 2 4 2 2" xfId="2950" xr:uid="{6722C9F3-F4D6-4AB1-8D3D-541245B1D0F5}"/>
    <cellStyle name="Currency 5 2 2 4 2 2 2" xfId="6753" xr:uid="{D1890214-EAA5-46A0-8CD7-4D73112F1F3E}"/>
    <cellStyle name="Currency 5 2 2 4 2 2 2 2" xfId="14564" xr:uid="{E2C64043-2FD9-4EA3-BB9C-8C0A5F87EA23}"/>
    <cellStyle name="Currency 5 2 2 4 2 2 2 2 2" xfId="29975" xr:uid="{3BDC2282-A331-4620-8AF7-14FA6D4368D2}"/>
    <cellStyle name="Currency 5 2 2 4 2 2 2 2 2 2" xfId="60799" xr:uid="{BAD238D5-4EF9-4CEF-914E-D6E64DB543D8}"/>
    <cellStyle name="Currency 5 2 2 4 2 2 2 2 3" xfId="45389" xr:uid="{9E4028BB-6EC6-450F-B315-722E48B4A3EE}"/>
    <cellStyle name="Currency 5 2 2 4 2 2 2 3" xfId="22166" xr:uid="{D605B95F-C390-4AD6-AD86-6BE59ED639AA}"/>
    <cellStyle name="Currency 5 2 2 4 2 2 2 3 2" xfId="52990" xr:uid="{FA78281A-235E-4DC6-BA27-C41D18513F3F}"/>
    <cellStyle name="Currency 5 2 2 4 2 2 2 4" xfId="37580" xr:uid="{DB9FC58F-ADD5-468F-AD3D-2D386E17BFCF}"/>
    <cellStyle name="Currency 5 2 2 4 2 2 3" xfId="10761" xr:uid="{DB49ECC4-F80F-4F23-A0DC-5AAA7F157DE8}"/>
    <cellStyle name="Currency 5 2 2 4 2 2 3 2" xfId="26172" xr:uid="{1C2C16BC-15A7-4997-9D0A-D0E8A1881D63}"/>
    <cellStyle name="Currency 5 2 2 4 2 2 3 2 2" xfId="56996" xr:uid="{73A34623-72B6-43D3-B022-946F588157F5}"/>
    <cellStyle name="Currency 5 2 2 4 2 2 3 3" xfId="41586" xr:uid="{6D04A322-BED7-4D55-B1D3-8CF527208445}"/>
    <cellStyle name="Currency 5 2 2 4 2 2 4" xfId="18363" xr:uid="{A31433CF-216C-4040-A9D9-4C635E7FBF6A}"/>
    <cellStyle name="Currency 5 2 2 4 2 2 4 2" xfId="49187" xr:uid="{1AA6A8EA-6ACC-4C98-AE35-408B06ABA61B}"/>
    <cellStyle name="Currency 5 2 2 4 2 2 5" xfId="33777" xr:uid="{D31A12FD-7A83-4154-B127-A8D9D2630831}"/>
    <cellStyle name="Currency 5 2 2 4 2 3" xfId="4854" xr:uid="{9446B1D0-117F-4242-92C8-E2F67BAA50AD}"/>
    <cellStyle name="Currency 5 2 2 4 2 3 2" xfId="12665" xr:uid="{9773BDCB-F3E6-4D39-93DC-F119C522DF18}"/>
    <cellStyle name="Currency 5 2 2 4 2 3 2 2" xfId="28076" xr:uid="{13D670BC-83D2-4A21-BF16-324E918F4BA3}"/>
    <cellStyle name="Currency 5 2 2 4 2 3 2 2 2" xfId="58900" xr:uid="{F2FA1A5F-BA59-4348-ABBD-0F60F09233AB}"/>
    <cellStyle name="Currency 5 2 2 4 2 3 2 3" xfId="43490" xr:uid="{A3D095C7-D85F-44D8-A9E1-686361BA1BBA}"/>
    <cellStyle name="Currency 5 2 2 4 2 3 3" xfId="20267" xr:uid="{5E61AA83-902E-4387-B404-C9313A4858C6}"/>
    <cellStyle name="Currency 5 2 2 4 2 3 3 2" xfId="51091" xr:uid="{3FD97255-9350-4E93-9C80-90C21D12D677}"/>
    <cellStyle name="Currency 5 2 2 4 2 3 4" xfId="35681" xr:uid="{0DC95BF5-EA99-4C66-ABAF-9722A107FFC8}"/>
    <cellStyle name="Currency 5 2 2 4 2 4" xfId="8862" xr:uid="{DA1ECBF3-6B49-49DC-AB15-7BA69B199559}"/>
    <cellStyle name="Currency 5 2 2 4 2 4 2" xfId="24273" xr:uid="{380ADB9D-B5CA-4482-A329-ECA05C84BD33}"/>
    <cellStyle name="Currency 5 2 2 4 2 4 2 2" xfId="55097" xr:uid="{E913558B-6B66-4FCB-ABDB-1559014D715B}"/>
    <cellStyle name="Currency 5 2 2 4 2 4 3" xfId="39687" xr:uid="{086A8F11-3A1F-4B04-8EDF-595D91E0D581}"/>
    <cellStyle name="Currency 5 2 2 4 2 5" xfId="16464" xr:uid="{09C56A31-79BA-4E14-B800-00A97ADFE978}"/>
    <cellStyle name="Currency 5 2 2 4 2 5 2" xfId="47288" xr:uid="{A878BE34-C1DB-4F4F-BF8A-1E0367ACECBE}"/>
    <cellStyle name="Currency 5 2 2 4 2 6" xfId="31878" xr:uid="{18788833-4B65-48E5-9E0E-26E1AB9B5B17}"/>
    <cellStyle name="Currency 5 2 2 4 3" xfId="1684" xr:uid="{61FD3036-6A3C-4617-8D21-C3D515C04A53}"/>
    <cellStyle name="Currency 5 2 2 4 3 2" xfId="3583" xr:uid="{9C75A348-8842-4E29-A8C5-A358ECD88480}"/>
    <cellStyle name="Currency 5 2 2 4 3 2 2" xfId="7386" xr:uid="{518A8526-9908-4BBE-8DFA-3784D2BA21A2}"/>
    <cellStyle name="Currency 5 2 2 4 3 2 2 2" xfId="15197" xr:uid="{D7A6D919-93D3-4E91-A97E-9FC94B45838F}"/>
    <cellStyle name="Currency 5 2 2 4 3 2 2 2 2" xfId="30608" xr:uid="{DA961423-656C-49E4-A193-9310D766AD6B}"/>
    <cellStyle name="Currency 5 2 2 4 3 2 2 2 2 2" xfId="61432" xr:uid="{1250F028-AEB1-4E7A-8FEE-97CA93F0D263}"/>
    <cellStyle name="Currency 5 2 2 4 3 2 2 2 3" xfId="46022" xr:uid="{6314E6CC-CE35-4654-A9B2-B0DE36228254}"/>
    <cellStyle name="Currency 5 2 2 4 3 2 2 3" xfId="22799" xr:uid="{08207861-6DC6-42C2-AD8A-31018524728D}"/>
    <cellStyle name="Currency 5 2 2 4 3 2 2 3 2" xfId="53623" xr:uid="{894A84DF-5ED4-420F-A407-7026CC4B1020}"/>
    <cellStyle name="Currency 5 2 2 4 3 2 2 4" xfId="38213" xr:uid="{A8FCC6D9-25B1-4A38-A702-B2E5408E2DE4}"/>
    <cellStyle name="Currency 5 2 2 4 3 2 3" xfId="11394" xr:uid="{2EBA96CE-B517-429C-8F99-4C692ECDFC64}"/>
    <cellStyle name="Currency 5 2 2 4 3 2 3 2" xfId="26805" xr:uid="{6CD58A6B-5552-4A36-8A7C-B65051E10685}"/>
    <cellStyle name="Currency 5 2 2 4 3 2 3 2 2" xfId="57629" xr:uid="{848BBA60-4EB3-41A8-9FA6-20801AAF23D0}"/>
    <cellStyle name="Currency 5 2 2 4 3 2 3 3" xfId="42219" xr:uid="{0325A6E4-AB8E-4FF4-84CD-68ADC0A28A55}"/>
    <cellStyle name="Currency 5 2 2 4 3 2 4" xfId="18996" xr:uid="{5E8B1821-9E64-429E-9AF1-4AEDED4896D6}"/>
    <cellStyle name="Currency 5 2 2 4 3 2 4 2" xfId="49820" xr:uid="{6ACAB963-3504-4CF3-9368-4F196FEE8B98}"/>
    <cellStyle name="Currency 5 2 2 4 3 2 5" xfId="34410" xr:uid="{0370C349-F0B8-4A07-99E6-3812E19569DE}"/>
    <cellStyle name="Currency 5 2 2 4 3 3" xfId="5487" xr:uid="{0321F3E4-CB3E-4F85-931C-BDAD11C63A84}"/>
    <cellStyle name="Currency 5 2 2 4 3 3 2" xfId="13298" xr:uid="{2BA7060E-CEB8-475D-B073-5B203694F5E7}"/>
    <cellStyle name="Currency 5 2 2 4 3 3 2 2" xfId="28709" xr:uid="{B6D8F987-297E-4A48-8CF3-EBFEBF7783DD}"/>
    <cellStyle name="Currency 5 2 2 4 3 3 2 2 2" xfId="59533" xr:uid="{9EE631ED-DB9C-427E-BD38-856C179F8EB7}"/>
    <cellStyle name="Currency 5 2 2 4 3 3 2 3" xfId="44123" xr:uid="{604F86FF-2F36-4174-9AEF-50FA4D85B59D}"/>
    <cellStyle name="Currency 5 2 2 4 3 3 3" xfId="20900" xr:uid="{158ACD1F-1632-4E99-97AB-5954D5B9093B}"/>
    <cellStyle name="Currency 5 2 2 4 3 3 3 2" xfId="51724" xr:uid="{35E73671-A32F-4E5C-9B4A-63F80F515F24}"/>
    <cellStyle name="Currency 5 2 2 4 3 3 4" xfId="36314" xr:uid="{4FF679AC-C572-45E8-A0A5-7953A65D3ECC}"/>
    <cellStyle name="Currency 5 2 2 4 3 4" xfId="9495" xr:uid="{0BD284FE-51F5-4DA9-BC97-DC1EF2A0CB9C}"/>
    <cellStyle name="Currency 5 2 2 4 3 4 2" xfId="24906" xr:uid="{F6A4EF18-D17C-4DC9-BD79-1DECE7B07621}"/>
    <cellStyle name="Currency 5 2 2 4 3 4 2 2" xfId="55730" xr:uid="{2C8308BE-3D17-4B0B-A991-A5B7E070FD80}"/>
    <cellStyle name="Currency 5 2 2 4 3 4 3" xfId="40320" xr:uid="{E1419D17-BB8C-483C-A827-12D77E835DD0}"/>
    <cellStyle name="Currency 5 2 2 4 3 5" xfId="17097" xr:uid="{D3D3A2F5-CDEB-43CA-B389-0E3A2F1ED79B}"/>
    <cellStyle name="Currency 5 2 2 4 3 5 2" xfId="47921" xr:uid="{4D297B8E-DFB3-449B-B7B3-8BE9FA8F6855}"/>
    <cellStyle name="Currency 5 2 2 4 3 6" xfId="32511" xr:uid="{534587AE-1C03-4DB4-95D0-883E2112D8FF}"/>
    <cellStyle name="Currency 5 2 2 4 4" xfId="2317" xr:uid="{033F6098-93B8-4025-B237-1E4ADAE6DC25}"/>
    <cellStyle name="Currency 5 2 2 4 4 2" xfId="6120" xr:uid="{31FAE2B6-21DF-420B-963F-6C1D2C8A34A3}"/>
    <cellStyle name="Currency 5 2 2 4 4 2 2" xfId="13931" xr:uid="{A5511F18-8CD5-4913-A894-D46C3C2D111B}"/>
    <cellStyle name="Currency 5 2 2 4 4 2 2 2" xfId="29342" xr:uid="{2A9F4F37-935A-4846-9DBA-0948D28A53B1}"/>
    <cellStyle name="Currency 5 2 2 4 4 2 2 2 2" xfId="60166" xr:uid="{0CB50C01-6D6F-4B73-BC7F-DA253DEA66B2}"/>
    <cellStyle name="Currency 5 2 2 4 4 2 2 3" xfId="44756" xr:uid="{34BEF1F3-000B-49CB-82C0-FD5BFEB20BD0}"/>
    <cellStyle name="Currency 5 2 2 4 4 2 3" xfId="21533" xr:uid="{B51E7261-41BF-4F7C-9D0B-B21B43659891}"/>
    <cellStyle name="Currency 5 2 2 4 4 2 3 2" xfId="52357" xr:uid="{4BBAF858-3091-42BB-A405-5A34ADD70EF6}"/>
    <cellStyle name="Currency 5 2 2 4 4 2 4" xfId="36947" xr:uid="{0B1E3759-7CA2-40E2-9C46-179D43750C1F}"/>
    <cellStyle name="Currency 5 2 2 4 4 3" xfId="10128" xr:uid="{7433B582-CC7A-4552-9B6F-14EA55342140}"/>
    <cellStyle name="Currency 5 2 2 4 4 3 2" xfId="25539" xr:uid="{3198EE55-C88F-409C-B266-C9FF36E46563}"/>
    <cellStyle name="Currency 5 2 2 4 4 3 2 2" xfId="56363" xr:uid="{231EE81D-8FD4-4E30-8685-0B6BBA510F62}"/>
    <cellStyle name="Currency 5 2 2 4 4 3 3" xfId="40953" xr:uid="{07F66A1E-95D4-42E7-B632-A2482892A90D}"/>
    <cellStyle name="Currency 5 2 2 4 4 4" xfId="17730" xr:uid="{23FE1C7C-C0C6-4E73-B66C-80948376E81C}"/>
    <cellStyle name="Currency 5 2 2 4 4 4 2" xfId="48554" xr:uid="{7BD273B5-C986-4EDB-AF1C-81D8ADD0A9A0}"/>
    <cellStyle name="Currency 5 2 2 4 4 5" xfId="33144" xr:uid="{80686036-933F-4781-8EE3-E23395BF6E12}"/>
    <cellStyle name="Currency 5 2 2 4 5" xfId="4221" xr:uid="{37F0889B-5769-453B-ABE9-BAB7A1A9095D}"/>
    <cellStyle name="Currency 5 2 2 4 5 2" xfId="12032" xr:uid="{4FDF2CF6-FCF8-4150-9827-82F23CAC1738}"/>
    <cellStyle name="Currency 5 2 2 4 5 2 2" xfId="27443" xr:uid="{F8C75906-46CE-4C43-BE27-568E3BDE91FA}"/>
    <cellStyle name="Currency 5 2 2 4 5 2 2 2" xfId="58267" xr:uid="{36728BDB-2BC9-409B-9D0B-B1459FF82864}"/>
    <cellStyle name="Currency 5 2 2 4 5 2 3" xfId="42857" xr:uid="{C86CA6AF-6F11-42D1-81DE-CC5DB4777CB4}"/>
    <cellStyle name="Currency 5 2 2 4 5 3" xfId="19634" xr:uid="{4CAD3BDF-A479-495D-8843-2582D23477ED}"/>
    <cellStyle name="Currency 5 2 2 4 5 3 2" xfId="50458" xr:uid="{ADE2721C-9A4C-4E83-88C0-D42B22C08091}"/>
    <cellStyle name="Currency 5 2 2 4 5 4" xfId="35048" xr:uid="{CF810DD2-2E18-4E38-8239-78FD16C6F9A3}"/>
    <cellStyle name="Currency 5 2 2 4 6" xfId="8229" xr:uid="{AE65329C-CA88-4FB9-B622-F36425E07781}"/>
    <cellStyle name="Currency 5 2 2 4 6 2" xfId="23640" xr:uid="{836C2E8D-38EA-4E5A-A7EB-5DF94F2BBEBD}"/>
    <cellStyle name="Currency 5 2 2 4 6 2 2" xfId="54464" xr:uid="{2C75015D-F74B-484A-8A44-201516CB9C50}"/>
    <cellStyle name="Currency 5 2 2 4 6 3" xfId="39054" xr:uid="{3A7C4275-D3E9-46A1-ABDA-F5AB996A68EB}"/>
    <cellStyle name="Currency 5 2 2 4 7" xfId="15831" xr:uid="{48C38C7D-8579-48C6-A8FC-EC829D5E158D}"/>
    <cellStyle name="Currency 5 2 2 4 7 2" xfId="46655" xr:uid="{F74FBBDB-05D0-4D7B-AF35-6CC4BFA55027}"/>
    <cellStyle name="Currency 5 2 2 4 8" xfId="31245" xr:uid="{5399AD2A-D847-4554-BFC0-0C180D2B0C93}"/>
    <cellStyle name="Currency 5 2 2 5" xfId="838" xr:uid="{6F80E2A9-0572-40C4-8B83-0F43D3EE68FC}"/>
    <cellStyle name="Currency 5 2 2 5 2" xfId="2737" xr:uid="{FEF9C9EC-D58C-44D5-9F83-223DAEF7F674}"/>
    <cellStyle name="Currency 5 2 2 5 2 2" xfId="6540" xr:uid="{88190CCC-FF4B-4563-B6DD-C52772C66974}"/>
    <cellStyle name="Currency 5 2 2 5 2 2 2" xfId="14351" xr:uid="{17F3AC89-CEBE-4DF4-A50A-F96F428D2F62}"/>
    <cellStyle name="Currency 5 2 2 5 2 2 2 2" xfId="29762" xr:uid="{98EB9E9D-23A8-4ED0-B14D-D28D11A9F87E}"/>
    <cellStyle name="Currency 5 2 2 5 2 2 2 2 2" xfId="60586" xr:uid="{DA5405D8-7169-423C-94E9-F3DFBB8F9A9D}"/>
    <cellStyle name="Currency 5 2 2 5 2 2 2 3" xfId="45176" xr:uid="{4E5CE004-106D-4F1F-B84F-08A500D1AE46}"/>
    <cellStyle name="Currency 5 2 2 5 2 2 3" xfId="21953" xr:uid="{58FCEF59-3B70-44F2-9A00-D91111F53322}"/>
    <cellStyle name="Currency 5 2 2 5 2 2 3 2" xfId="52777" xr:uid="{01BAC0C4-F4FF-4A22-9F2B-1CCDFCC62661}"/>
    <cellStyle name="Currency 5 2 2 5 2 2 4" xfId="37367" xr:uid="{38AA508F-1EB3-4277-90BE-E400BA7B5F07}"/>
    <cellStyle name="Currency 5 2 2 5 2 3" xfId="10548" xr:uid="{96357FF2-27A2-4B41-9B76-9E2E1BDC7E24}"/>
    <cellStyle name="Currency 5 2 2 5 2 3 2" xfId="25959" xr:uid="{94BFCAA6-8C45-401A-89AF-E6D57AC6D296}"/>
    <cellStyle name="Currency 5 2 2 5 2 3 2 2" xfId="56783" xr:uid="{8970C964-2FE3-438C-85B9-DB64F7624583}"/>
    <cellStyle name="Currency 5 2 2 5 2 3 3" xfId="41373" xr:uid="{FCA6C7E8-65C5-442F-A707-DB9B3869B0E3}"/>
    <cellStyle name="Currency 5 2 2 5 2 4" xfId="18150" xr:uid="{20413C36-0135-4120-B999-6C61714DD669}"/>
    <cellStyle name="Currency 5 2 2 5 2 4 2" xfId="48974" xr:uid="{4B8EC0A9-249E-4C7D-AFB2-67FFE23FE9C7}"/>
    <cellStyle name="Currency 5 2 2 5 2 5" xfId="33564" xr:uid="{FDFFB437-C2BA-48C5-B7D5-2C4EF71208BB}"/>
    <cellStyle name="Currency 5 2 2 5 3" xfId="4641" xr:uid="{82A70A2E-2648-4708-B32B-D09FA2B13021}"/>
    <cellStyle name="Currency 5 2 2 5 3 2" xfId="12452" xr:uid="{BD422074-1BC5-4FD5-8F8D-E7BE59D0CB3D}"/>
    <cellStyle name="Currency 5 2 2 5 3 2 2" xfId="27863" xr:uid="{6EE2D18C-290A-4083-9D22-8F5EC6160087}"/>
    <cellStyle name="Currency 5 2 2 5 3 2 2 2" xfId="58687" xr:uid="{D3A7E6D6-7B66-42E3-983D-9AB2A78A6308}"/>
    <cellStyle name="Currency 5 2 2 5 3 2 3" xfId="43277" xr:uid="{19736C8B-9EB1-4E1C-A739-3C86FB3EADDC}"/>
    <cellStyle name="Currency 5 2 2 5 3 3" xfId="20054" xr:uid="{1ED5E392-7BAA-47BD-AB56-19753A9D0F44}"/>
    <cellStyle name="Currency 5 2 2 5 3 3 2" xfId="50878" xr:uid="{350BF0EA-1A81-4643-9637-039560AF9F63}"/>
    <cellStyle name="Currency 5 2 2 5 3 4" xfId="35468" xr:uid="{C4728EE8-1BC4-4470-848A-90885F54EB0E}"/>
    <cellStyle name="Currency 5 2 2 5 4" xfId="8649" xr:uid="{FF96722A-0C4B-40E1-A1C8-01D4F1D95586}"/>
    <cellStyle name="Currency 5 2 2 5 4 2" xfId="24060" xr:uid="{B979EAE3-05E0-476F-9FA0-73F020B25FFE}"/>
    <cellStyle name="Currency 5 2 2 5 4 2 2" xfId="54884" xr:uid="{CE711236-DD32-4860-ADB3-E3FF49B203D8}"/>
    <cellStyle name="Currency 5 2 2 5 4 3" xfId="39474" xr:uid="{D1F1E594-65AC-4E2F-A749-45BA39D0C681}"/>
    <cellStyle name="Currency 5 2 2 5 5" xfId="16251" xr:uid="{7D3FCC54-A89C-4EBD-8A51-4D2E2A86CB40}"/>
    <cellStyle name="Currency 5 2 2 5 5 2" xfId="47075" xr:uid="{F6E6473A-E825-42C0-82B2-98D21CBFF522}"/>
    <cellStyle name="Currency 5 2 2 5 6" xfId="31665" xr:uid="{1CD85DDE-394E-420D-AB52-41BE8FFF99A7}"/>
    <cellStyle name="Currency 5 2 2 6" xfId="1471" xr:uid="{0D417F11-1C6E-4337-8AC7-AD4A04C08C70}"/>
    <cellStyle name="Currency 5 2 2 6 2" xfId="3370" xr:uid="{E6E00A87-A486-42F8-BE0E-B4D4C484AC5B}"/>
    <cellStyle name="Currency 5 2 2 6 2 2" xfId="7173" xr:uid="{CAC6B159-05CC-4D1E-8DFB-E5D82AA8710C}"/>
    <cellStyle name="Currency 5 2 2 6 2 2 2" xfId="14984" xr:uid="{96CC7C9F-2175-499A-B492-49CEFF325FF8}"/>
    <cellStyle name="Currency 5 2 2 6 2 2 2 2" xfId="30395" xr:uid="{793E0F9A-26DC-4805-8299-3A3936A31394}"/>
    <cellStyle name="Currency 5 2 2 6 2 2 2 2 2" xfId="61219" xr:uid="{C25A1489-6A9C-4933-A1D3-10265BB1BC27}"/>
    <cellStyle name="Currency 5 2 2 6 2 2 2 3" xfId="45809" xr:uid="{22417A5A-A162-4657-94CC-21508AED8E1A}"/>
    <cellStyle name="Currency 5 2 2 6 2 2 3" xfId="22586" xr:uid="{D458F19D-9456-4EEF-BB4F-E8D5F1B2358A}"/>
    <cellStyle name="Currency 5 2 2 6 2 2 3 2" xfId="53410" xr:uid="{89B0CE67-D9C2-4E83-A2DE-41CB5C587B0B}"/>
    <cellStyle name="Currency 5 2 2 6 2 2 4" xfId="38000" xr:uid="{6E53D572-4885-42B2-BC2E-2288C2976CE0}"/>
    <cellStyle name="Currency 5 2 2 6 2 3" xfId="11181" xr:uid="{172D8CD3-F69D-46AA-B4FA-650FEB2FD61C}"/>
    <cellStyle name="Currency 5 2 2 6 2 3 2" xfId="26592" xr:uid="{1C63D0FF-1644-4E58-B064-AC53B667A25D}"/>
    <cellStyle name="Currency 5 2 2 6 2 3 2 2" xfId="57416" xr:uid="{C278714D-0550-4200-B9DC-038956DA6236}"/>
    <cellStyle name="Currency 5 2 2 6 2 3 3" xfId="42006" xr:uid="{6354EF02-0BA5-423E-904E-76BF2AFFA0E7}"/>
    <cellStyle name="Currency 5 2 2 6 2 4" xfId="18783" xr:uid="{6BF02E11-B492-4CC5-B7A0-29FE58E1225F}"/>
    <cellStyle name="Currency 5 2 2 6 2 4 2" xfId="49607" xr:uid="{05ED9E28-81CE-4FFE-B167-2843251B9B3C}"/>
    <cellStyle name="Currency 5 2 2 6 2 5" xfId="34197" xr:uid="{313B155D-AA30-4120-86ED-1C0C152B524D}"/>
    <cellStyle name="Currency 5 2 2 6 3" xfId="5274" xr:uid="{B7A3FBF3-79D9-4356-893E-E0CA0F87B424}"/>
    <cellStyle name="Currency 5 2 2 6 3 2" xfId="13085" xr:uid="{8EBE0DA1-0F70-4FB1-AD08-6C91485B3B36}"/>
    <cellStyle name="Currency 5 2 2 6 3 2 2" xfId="28496" xr:uid="{45CB426B-B650-4DFC-AD55-762926DFE773}"/>
    <cellStyle name="Currency 5 2 2 6 3 2 2 2" xfId="59320" xr:uid="{759AB364-5E7B-4483-A126-954B34739C88}"/>
    <cellStyle name="Currency 5 2 2 6 3 2 3" xfId="43910" xr:uid="{4ADA883E-5E4A-4F89-A903-6DB6B297D0B0}"/>
    <cellStyle name="Currency 5 2 2 6 3 3" xfId="20687" xr:uid="{4DEB7595-3430-4759-ADA1-3AB9D5777526}"/>
    <cellStyle name="Currency 5 2 2 6 3 3 2" xfId="51511" xr:uid="{F7BA790D-4F46-4022-B039-E73F015EFEB5}"/>
    <cellStyle name="Currency 5 2 2 6 3 4" xfId="36101" xr:uid="{2C66001A-D667-4132-9C9A-5DDBC868B8B3}"/>
    <cellStyle name="Currency 5 2 2 6 4" xfId="9282" xr:uid="{4ACD2908-C45E-4B44-AC18-BBD10914B947}"/>
    <cellStyle name="Currency 5 2 2 6 4 2" xfId="24693" xr:uid="{E5FE96D2-DF72-46C8-8B40-C860699B65EC}"/>
    <cellStyle name="Currency 5 2 2 6 4 2 2" xfId="55517" xr:uid="{1EA014DD-2943-40F1-8B4E-6053EB75E889}"/>
    <cellStyle name="Currency 5 2 2 6 4 3" xfId="40107" xr:uid="{94E28A0A-A0D2-4036-894E-5201B50A90DE}"/>
    <cellStyle name="Currency 5 2 2 6 5" xfId="16884" xr:uid="{BF55900E-2FED-4C08-9340-724697DCE070}"/>
    <cellStyle name="Currency 5 2 2 6 5 2" xfId="47708" xr:uid="{9B6EFD9D-1764-48DA-957C-FDB0142A257B}"/>
    <cellStyle name="Currency 5 2 2 6 6" xfId="32298" xr:uid="{19E39909-BE59-4495-BCB9-43EE1ED85DD2}"/>
    <cellStyle name="Currency 5 2 2 7" xfId="2104" xr:uid="{EF882763-D966-4031-B226-6B1415362E97}"/>
    <cellStyle name="Currency 5 2 2 7 2" xfId="5907" xr:uid="{18EED487-1F5B-451D-B249-FF1682BC153B}"/>
    <cellStyle name="Currency 5 2 2 7 2 2" xfId="13718" xr:uid="{D64776E4-708A-43C1-8569-7518306809E1}"/>
    <cellStyle name="Currency 5 2 2 7 2 2 2" xfId="29129" xr:uid="{C6C13804-B27C-4D3A-935B-B814010F5695}"/>
    <cellStyle name="Currency 5 2 2 7 2 2 2 2" xfId="59953" xr:uid="{56C10F77-B565-444B-AB5D-A652BC7C331E}"/>
    <cellStyle name="Currency 5 2 2 7 2 2 3" xfId="44543" xr:uid="{35B378A1-FEEF-44C9-A93D-053761990B17}"/>
    <cellStyle name="Currency 5 2 2 7 2 3" xfId="21320" xr:uid="{C344E7E9-E35C-4680-83D1-3DEBD1ED3F01}"/>
    <cellStyle name="Currency 5 2 2 7 2 3 2" xfId="52144" xr:uid="{C55E7AEA-D411-446A-8E15-1284A1165073}"/>
    <cellStyle name="Currency 5 2 2 7 2 4" xfId="36734" xr:uid="{DC7B41BC-F298-42A2-B2FE-4E7F97F4D6F0}"/>
    <cellStyle name="Currency 5 2 2 7 3" xfId="9915" xr:uid="{E7399884-A17D-494A-8EA0-3972D1CEBA89}"/>
    <cellStyle name="Currency 5 2 2 7 3 2" xfId="25326" xr:uid="{EA664B5A-2327-4347-833B-4DD4CD0E6A38}"/>
    <cellStyle name="Currency 5 2 2 7 3 2 2" xfId="56150" xr:uid="{5E5F55FA-7CD5-408E-B4E9-ECCE3300F757}"/>
    <cellStyle name="Currency 5 2 2 7 3 3" xfId="40740" xr:uid="{D3C620FF-FFBC-459D-8D93-E378E1044477}"/>
    <cellStyle name="Currency 5 2 2 7 4" xfId="17517" xr:uid="{9F3FC031-CFAC-42DB-BC55-B0C2D7316D87}"/>
    <cellStyle name="Currency 5 2 2 7 4 2" xfId="48341" xr:uid="{35A12182-9442-4FD1-82CC-2B1D787F7BD5}"/>
    <cellStyle name="Currency 5 2 2 7 5" xfId="32931" xr:uid="{00F0DCF3-806B-4843-BABB-C4C11D67894F}"/>
    <cellStyle name="Currency 5 2 2 8" xfId="4008" xr:uid="{1AA95708-6420-41C5-8BC9-8849E93C5D51}"/>
    <cellStyle name="Currency 5 2 2 8 2" xfId="11819" xr:uid="{700E6323-77A8-4A0F-A641-D52910A7D29E}"/>
    <cellStyle name="Currency 5 2 2 8 2 2" xfId="27230" xr:uid="{2E243DCC-D7F4-4314-90F2-9D973203B42B}"/>
    <cellStyle name="Currency 5 2 2 8 2 2 2" xfId="58054" xr:uid="{1EB968B5-6915-44E2-B3A4-E0D9747DFE0D}"/>
    <cellStyle name="Currency 5 2 2 8 2 3" xfId="42644" xr:uid="{1CF13746-6C73-4C4F-988E-0A6B4F80F572}"/>
    <cellStyle name="Currency 5 2 2 8 3" xfId="19421" xr:uid="{9B9EFCCB-7C7F-436B-A98D-9FF55DE95904}"/>
    <cellStyle name="Currency 5 2 2 8 3 2" xfId="50245" xr:uid="{06005F69-F3FE-4BF9-B525-85F30F2479F3}"/>
    <cellStyle name="Currency 5 2 2 8 4" xfId="34835" xr:uid="{44D8240F-5525-491B-97F4-11C05EEE9C6E}"/>
    <cellStyle name="Currency 5 2 2 9" xfId="8016" xr:uid="{3536938B-D9E0-4543-9ADC-FC949C5DF5E5}"/>
    <cellStyle name="Currency 5 2 2 9 2" xfId="23427" xr:uid="{72F4D121-92A0-46DE-AD28-B4A21F5C3CDE}"/>
    <cellStyle name="Currency 5 2 2 9 2 2" xfId="54251" xr:uid="{6E480A1B-5BF1-41AD-BF00-AC97E41C0E6A}"/>
    <cellStyle name="Currency 5 2 2 9 3" xfId="38841" xr:uid="{615A2E73-EF25-45DD-99E8-B60D149DEC48}"/>
    <cellStyle name="Currency 5 2 3" xfId="244" xr:uid="{B1B5D7E1-62F5-4F10-A19F-C02BD39FB179}"/>
    <cellStyle name="Currency 5 2 3 10" xfId="15658" xr:uid="{9E698429-946E-4F86-AC7C-F06812629484}"/>
    <cellStyle name="Currency 5 2 3 10 2" xfId="46482" xr:uid="{93256754-E17C-4BCB-8902-7ED628CB41F4}"/>
    <cellStyle name="Currency 5 2 3 11" xfId="31072" xr:uid="{8B5F7AD4-A612-4FDA-8B4F-B061E33E798A}"/>
    <cellStyle name="Currency 5 2 3 2" xfId="667" xr:uid="{7E167018-C6CC-405B-A882-48FF776026FA}"/>
    <cellStyle name="Currency 5 2 3 2 2" xfId="1300" xr:uid="{9257121F-2DAF-46E5-B9DE-8F76726AB22B}"/>
    <cellStyle name="Currency 5 2 3 2 2 2" xfId="3199" xr:uid="{CB8B74E4-650A-47DE-8886-9B34B34532F4}"/>
    <cellStyle name="Currency 5 2 3 2 2 2 2" xfId="7002" xr:uid="{C991F30B-ABE6-40A6-8F8A-F12EBBBEE6BD}"/>
    <cellStyle name="Currency 5 2 3 2 2 2 2 2" xfId="14813" xr:uid="{FB76885C-ECA3-4A42-BCC5-EA4197EF1EF4}"/>
    <cellStyle name="Currency 5 2 3 2 2 2 2 2 2" xfId="30224" xr:uid="{0E0057AD-5AE4-4AB3-8095-B240F1EC4790}"/>
    <cellStyle name="Currency 5 2 3 2 2 2 2 2 2 2" xfId="61048" xr:uid="{1DC7F7D8-F24D-4C9D-90F4-72325B058D92}"/>
    <cellStyle name="Currency 5 2 3 2 2 2 2 2 3" xfId="45638" xr:uid="{8053B47E-74E2-40F8-8431-94AF8AF9A20E}"/>
    <cellStyle name="Currency 5 2 3 2 2 2 2 3" xfId="22415" xr:uid="{F67C5CC9-A8D3-4289-9418-9B5F645E9F1E}"/>
    <cellStyle name="Currency 5 2 3 2 2 2 2 3 2" xfId="53239" xr:uid="{5B7217B5-B31A-428D-A9AF-CFEA1B6B7F76}"/>
    <cellStyle name="Currency 5 2 3 2 2 2 2 4" xfId="37829" xr:uid="{74684767-138C-42A6-A419-9242C56A61D4}"/>
    <cellStyle name="Currency 5 2 3 2 2 2 3" xfId="11010" xr:uid="{B92A3E7D-AB42-43A0-BD29-14D1D37E88DA}"/>
    <cellStyle name="Currency 5 2 3 2 2 2 3 2" xfId="26421" xr:uid="{5EBC3D9A-54B1-49FF-9340-A44FACF32287}"/>
    <cellStyle name="Currency 5 2 3 2 2 2 3 2 2" xfId="57245" xr:uid="{B6B7B75D-1BA5-4554-9F09-99CAA883E066}"/>
    <cellStyle name="Currency 5 2 3 2 2 2 3 3" xfId="41835" xr:uid="{0A04B1FA-4E70-4A4F-9D74-54893F8B9901}"/>
    <cellStyle name="Currency 5 2 3 2 2 2 4" xfId="18612" xr:uid="{F36ADAB1-360A-469A-A932-537D7D32C035}"/>
    <cellStyle name="Currency 5 2 3 2 2 2 4 2" xfId="49436" xr:uid="{97DC0D73-8EDC-4858-A4E7-D00EFE5B4618}"/>
    <cellStyle name="Currency 5 2 3 2 2 2 5" xfId="34026" xr:uid="{781A2618-6E68-4D0D-B769-E89908D7DC7D}"/>
    <cellStyle name="Currency 5 2 3 2 2 3" xfId="5103" xr:uid="{C9D95050-6C30-4360-BEE2-EBFA556811D6}"/>
    <cellStyle name="Currency 5 2 3 2 2 3 2" xfId="12914" xr:uid="{E845E963-33A9-4650-8532-0D586173F7BA}"/>
    <cellStyle name="Currency 5 2 3 2 2 3 2 2" xfId="28325" xr:uid="{6AB7637A-70A9-485A-80C5-DEFE82BA73F8}"/>
    <cellStyle name="Currency 5 2 3 2 2 3 2 2 2" xfId="59149" xr:uid="{2D5C8C98-8319-4250-AC46-C40BF02B07A5}"/>
    <cellStyle name="Currency 5 2 3 2 2 3 2 3" xfId="43739" xr:uid="{664285CC-4CBD-483C-AECF-3E528884D614}"/>
    <cellStyle name="Currency 5 2 3 2 2 3 3" xfId="20516" xr:uid="{F79BD720-FB06-4A17-B36B-E5DBDF939C56}"/>
    <cellStyle name="Currency 5 2 3 2 2 3 3 2" xfId="51340" xr:uid="{6D605016-E35C-41EE-A2E7-A43CE1CE2910}"/>
    <cellStyle name="Currency 5 2 3 2 2 3 4" xfId="35930" xr:uid="{B2ED38FE-3754-4D23-99C4-7082552369F9}"/>
    <cellStyle name="Currency 5 2 3 2 2 4" xfId="9111" xr:uid="{C12A05BB-AF6B-48B8-9948-3E47F603E03E}"/>
    <cellStyle name="Currency 5 2 3 2 2 4 2" xfId="24522" xr:uid="{6B16D049-AE0C-4337-879F-20EFF8E3BB9A}"/>
    <cellStyle name="Currency 5 2 3 2 2 4 2 2" xfId="55346" xr:uid="{E4B5283C-CA72-4C11-9A28-E5E452107EC0}"/>
    <cellStyle name="Currency 5 2 3 2 2 4 3" xfId="39936" xr:uid="{DA57963B-3849-4F27-9C0A-4476C3E02B3F}"/>
    <cellStyle name="Currency 5 2 3 2 2 5" xfId="16713" xr:uid="{26D542A1-A657-4F7F-9429-B92533FFCEDA}"/>
    <cellStyle name="Currency 5 2 3 2 2 5 2" xfId="47537" xr:uid="{54D4630A-D283-48D5-B42C-952673B02F38}"/>
    <cellStyle name="Currency 5 2 3 2 2 6" xfId="32127" xr:uid="{938DA285-DEB1-4BB1-AD74-900E4D2CC317}"/>
    <cellStyle name="Currency 5 2 3 2 3" xfId="1933" xr:uid="{DD12FA3B-EF02-4033-94BE-19E168A8B65B}"/>
    <cellStyle name="Currency 5 2 3 2 3 2" xfId="3832" xr:uid="{DD932EEC-1669-4859-8D2D-1CE6A6E8B6CB}"/>
    <cellStyle name="Currency 5 2 3 2 3 2 2" xfId="7635" xr:uid="{63E2B389-6C9D-4EEE-8000-651B28F85603}"/>
    <cellStyle name="Currency 5 2 3 2 3 2 2 2" xfId="15446" xr:uid="{2ABB719C-C918-41C4-999F-7E1E236A5628}"/>
    <cellStyle name="Currency 5 2 3 2 3 2 2 2 2" xfId="30857" xr:uid="{DA3C9316-F334-4F88-A55A-B0206F31F221}"/>
    <cellStyle name="Currency 5 2 3 2 3 2 2 2 2 2" xfId="61681" xr:uid="{2D022C21-2B49-4B03-8FC8-8DC7998712C2}"/>
    <cellStyle name="Currency 5 2 3 2 3 2 2 2 3" xfId="46271" xr:uid="{EC399E6F-A0C9-428B-BD5E-9965B9E2D33E}"/>
    <cellStyle name="Currency 5 2 3 2 3 2 2 3" xfId="23048" xr:uid="{69EA1BBA-3243-4527-8A6B-BD365B4E4957}"/>
    <cellStyle name="Currency 5 2 3 2 3 2 2 3 2" xfId="53872" xr:uid="{E0B1527E-658A-45B7-8CF3-2902F99B2793}"/>
    <cellStyle name="Currency 5 2 3 2 3 2 2 4" xfId="38462" xr:uid="{CB9EB51B-ADFE-45E1-B043-2DAEEA95E536}"/>
    <cellStyle name="Currency 5 2 3 2 3 2 3" xfId="11643" xr:uid="{C4637985-2002-43DF-BA19-B5294911F458}"/>
    <cellStyle name="Currency 5 2 3 2 3 2 3 2" xfId="27054" xr:uid="{3667D977-2658-4ED8-AF5B-EDC6AE90D1B2}"/>
    <cellStyle name="Currency 5 2 3 2 3 2 3 2 2" xfId="57878" xr:uid="{D0712214-1DE2-441C-ABB0-62E67437439E}"/>
    <cellStyle name="Currency 5 2 3 2 3 2 3 3" xfId="42468" xr:uid="{3099FE34-D367-40DE-8EEB-B8C02F8AC4B9}"/>
    <cellStyle name="Currency 5 2 3 2 3 2 4" xfId="19245" xr:uid="{B56F1B1A-7972-4212-A408-ED5705BC476B}"/>
    <cellStyle name="Currency 5 2 3 2 3 2 4 2" xfId="50069" xr:uid="{88F69B7F-7E54-4827-A4C0-C46C403D3BB7}"/>
    <cellStyle name="Currency 5 2 3 2 3 2 5" xfId="34659" xr:uid="{49A642B2-47DF-45C0-A40F-10ACA3385F63}"/>
    <cellStyle name="Currency 5 2 3 2 3 3" xfId="5736" xr:uid="{63F30A62-5FE3-4BB4-9A35-90A0EC0B457D}"/>
    <cellStyle name="Currency 5 2 3 2 3 3 2" xfId="13547" xr:uid="{BA7A6EF9-9872-487B-A7EA-9FD2049C993A}"/>
    <cellStyle name="Currency 5 2 3 2 3 3 2 2" xfId="28958" xr:uid="{554AD80E-ED34-4344-88D9-8D33436DBB0F}"/>
    <cellStyle name="Currency 5 2 3 2 3 3 2 2 2" xfId="59782" xr:uid="{7F1C42DD-00D5-4339-B7CC-DC6FFC1548DD}"/>
    <cellStyle name="Currency 5 2 3 2 3 3 2 3" xfId="44372" xr:uid="{D8B4F2A4-46CF-40ED-B97F-EFC0BD01562D}"/>
    <cellStyle name="Currency 5 2 3 2 3 3 3" xfId="21149" xr:uid="{FDF9D4B3-EEE5-408D-BA56-2A57F1F5A3C1}"/>
    <cellStyle name="Currency 5 2 3 2 3 3 3 2" xfId="51973" xr:uid="{D2783165-97E8-4430-B5BC-072FE0BC5380}"/>
    <cellStyle name="Currency 5 2 3 2 3 3 4" xfId="36563" xr:uid="{CE9AF478-D688-4361-89F0-DD701EA8B209}"/>
    <cellStyle name="Currency 5 2 3 2 3 4" xfId="9744" xr:uid="{7B5FDEC8-5F04-449F-A34E-35E105C3F7FB}"/>
    <cellStyle name="Currency 5 2 3 2 3 4 2" xfId="25155" xr:uid="{7B95AD72-0D2D-4498-84DB-C35E07AF59AE}"/>
    <cellStyle name="Currency 5 2 3 2 3 4 2 2" xfId="55979" xr:uid="{DC4A41BD-2727-429C-B482-A025267F09D7}"/>
    <cellStyle name="Currency 5 2 3 2 3 4 3" xfId="40569" xr:uid="{DEE4D098-3A8B-4043-A7FC-C9F376500CDE}"/>
    <cellStyle name="Currency 5 2 3 2 3 5" xfId="17346" xr:uid="{38AA0916-EED2-4D51-BE96-FA9A4F840B43}"/>
    <cellStyle name="Currency 5 2 3 2 3 5 2" xfId="48170" xr:uid="{749685BC-3B44-43E0-BA43-4CB1957D67D1}"/>
    <cellStyle name="Currency 5 2 3 2 3 6" xfId="32760" xr:uid="{D50E276C-7C46-433E-B3CE-B2C0965B1ABB}"/>
    <cellStyle name="Currency 5 2 3 2 4" xfId="2566" xr:uid="{604D867E-8A66-4682-B63D-D96215F836A0}"/>
    <cellStyle name="Currency 5 2 3 2 4 2" xfId="6369" xr:uid="{9F07491E-C115-4CDB-834D-9AD01607275C}"/>
    <cellStyle name="Currency 5 2 3 2 4 2 2" xfId="14180" xr:uid="{856BAD73-6020-4FF5-A870-B9B9D34AA2D2}"/>
    <cellStyle name="Currency 5 2 3 2 4 2 2 2" xfId="29591" xr:uid="{41A8B3F3-420E-48EE-94F7-7A8EB44A1E82}"/>
    <cellStyle name="Currency 5 2 3 2 4 2 2 2 2" xfId="60415" xr:uid="{ECF46461-EE90-41EB-9085-06BCB7D317D8}"/>
    <cellStyle name="Currency 5 2 3 2 4 2 2 3" xfId="45005" xr:uid="{F8FC3F00-5BA4-4E71-85D7-E3075F3EA008}"/>
    <cellStyle name="Currency 5 2 3 2 4 2 3" xfId="21782" xr:uid="{9137D36D-7698-4099-BF82-24127995355B}"/>
    <cellStyle name="Currency 5 2 3 2 4 2 3 2" xfId="52606" xr:uid="{B0FB001E-9418-47CE-8001-9DFD9D45C98E}"/>
    <cellStyle name="Currency 5 2 3 2 4 2 4" xfId="37196" xr:uid="{CA0EFA60-73DA-4EC7-9870-E97D723A8B33}"/>
    <cellStyle name="Currency 5 2 3 2 4 3" xfId="10377" xr:uid="{55D540EE-40C6-4B8E-83C9-5A799B3A496B}"/>
    <cellStyle name="Currency 5 2 3 2 4 3 2" xfId="25788" xr:uid="{12A05D19-CB65-4E2C-A465-881EFAC4F7EE}"/>
    <cellStyle name="Currency 5 2 3 2 4 3 2 2" xfId="56612" xr:uid="{1345AFFB-75FC-4EB4-AD26-A25FA10DABDF}"/>
    <cellStyle name="Currency 5 2 3 2 4 3 3" xfId="41202" xr:uid="{44C1887E-0725-47B8-9C90-B70C852B596C}"/>
    <cellStyle name="Currency 5 2 3 2 4 4" xfId="17979" xr:uid="{37A1D09E-6912-4BD2-B0A8-BD73EDD46190}"/>
    <cellStyle name="Currency 5 2 3 2 4 4 2" xfId="48803" xr:uid="{C5D61719-9F03-4EF7-B77B-36A5F029C407}"/>
    <cellStyle name="Currency 5 2 3 2 4 5" xfId="33393" xr:uid="{034F40F8-6417-4580-A880-BA174D03A188}"/>
    <cellStyle name="Currency 5 2 3 2 5" xfId="4470" xr:uid="{420D86B3-F9DD-4489-B6B3-B08D7E6C1596}"/>
    <cellStyle name="Currency 5 2 3 2 5 2" xfId="12281" xr:uid="{7C01E27A-291A-4E90-92D7-E8F8EFCF2E9F}"/>
    <cellStyle name="Currency 5 2 3 2 5 2 2" xfId="27692" xr:uid="{FC219999-BFA4-4CED-BE1D-DB9F9F7C5D26}"/>
    <cellStyle name="Currency 5 2 3 2 5 2 2 2" xfId="58516" xr:uid="{1AF6D587-E81C-4156-ABE0-DD4DC6F93264}"/>
    <cellStyle name="Currency 5 2 3 2 5 2 3" xfId="43106" xr:uid="{1E4E0FFD-97CF-4740-A213-34A9625A54BD}"/>
    <cellStyle name="Currency 5 2 3 2 5 3" xfId="19883" xr:uid="{1952932E-394B-494F-884C-0437A7C2090D}"/>
    <cellStyle name="Currency 5 2 3 2 5 3 2" xfId="50707" xr:uid="{6FF77162-FF60-48D5-88CA-616626D2C68F}"/>
    <cellStyle name="Currency 5 2 3 2 5 4" xfId="35297" xr:uid="{4BC34AE3-2D56-4C89-A7EC-88E8FE4A8022}"/>
    <cellStyle name="Currency 5 2 3 2 6" xfId="8478" xr:uid="{51672EA3-F51B-40C4-9FD6-1D3FDAD8BF21}"/>
    <cellStyle name="Currency 5 2 3 2 6 2" xfId="23889" xr:uid="{7670E619-2389-4428-819B-4EA547267C72}"/>
    <cellStyle name="Currency 5 2 3 2 6 2 2" xfId="54713" xr:uid="{65B7915D-710F-4F88-8893-3A1B72432955}"/>
    <cellStyle name="Currency 5 2 3 2 6 3" xfId="39303" xr:uid="{9450BAD5-2EE9-47B6-85F6-22071DE0667E}"/>
    <cellStyle name="Currency 5 2 3 2 7" xfId="16080" xr:uid="{53408AE5-BB64-43C4-96D9-AD574D33A5AD}"/>
    <cellStyle name="Currency 5 2 3 2 7 2" xfId="46904" xr:uid="{1B8ADE9F-3234-4884-A1B7-148C64F00959}"/>
    <cellStyle name="Currency 5 2 3 2 8" xfId="31494" xr:uid="{B053E0F7-B635-497A-9740-57DD90988BFE}"/>
    <cellStyle name="Currency 5 2 3 3" xfId="458" xr:uid="{FAD88EF4-4CA1-4DD9-85A8-64E0B65ECE5A}"/>
    <cellStyle name="Currency 5 2 3 3 2" xfId="1091" xr:uid="{B855FAAA-7D60-46AD-9646-B2EC6A1C37A6}"/>
    <cellStyle name="Currency 5 2 3 3 2 2" xfId="2990" xr:uid="{2B6D55EF-59F7-44A4-A92D-40979F90A534}"/>
    <cellStyle name="Currency 5 2 3 3 2 2 2" xfId="6793" xr:uid="{8C7599CC-6FED-453C-ACFE-6B5F4D5B58D6}"/>
    <cellStyle name="Currency 5 2 3 3 2 2 2 2" xfId="14604" xr:uid="{471EA69C-EC4D-47C4-B729-4D5DD07DF31F}"/>
    <cellStyle name="Currency 5 2 3 3 2 2 2 2 2" xfId="30015" xr:uid="{82537FBA-BE79-4122-80C3-425BC904689E}"/>
    <cellStyle name="Currency 5 2 3 3 2 2 2 2 2 2" xfId="60839" xr:uid="{EF3133DC-E0AE-4AE2-AFF2-17A600DE7C6E}"/>
    <cellStyle name="Currency 5 2 3 3 2 2 2 2 3" xfId="45429" xr:uid="{1A21C808-F9E3-481E-BA9A-F84DFB5FA6E4}"/>
    <cellStyle name="Currency 5 2 3 3 2 2 2 3" xfId="22206" xr:uid="{140E57F1-F0F1-4009-99E6-5467334A6E8A}"/>
    <cellStyle name="Currency 5 2 3 3 2 2 2 3 2" xfId="53030" xr:uid="{81ECC0D7-CA51-4C63-93C3-1B9EDBBB8562}"/>
    <cellStyle name="Currency 5 2 3 3 2 2 2 4" xfId="37620" xr:uid="{D51F427F-BB64-4E9D-90A3-A5ABC2D85478}"/>
    <cellStyle name="Currency 5 2 3 3 2 2 3" xfId="10801" xr:uid="{4ED67ABD-6BD8-4485-A58A-4FE65F0374D7}"/>
    <cellStyle name="Currency 5 2 3 3 2 2 3 2" xfId="26212" xr:uid="{E5E6A673-4179-49C7-9B37-51D438943475}"/>
    <cellStyle name="Currency 5 2 3 3 2 2 3 2 2" xfId="57036" xr:uid="{341B57BC-6D2E-4412-A25F-3F2C267CF2A5}"/>
    <cellStyle name="Currency 5 2 3 3 2 2 3 3" xfId="41626" xr:uid="{59FB73F0-BCAB-4868-ABFA-D70A928FDD7D}"/>
    <cellStyle name="Currency 5 2 3 3 2 2 4" xfId="18403" xr:uid="{E0DB0049-79E0-430B-A733-A3BBDBCED492}"/>
    <cellStyle name="Currency 5 2 3 3 2 2 4 2" xfId="49227" xr:uid="{1EB547A0-3028-4631-94AB-D9A91433619F}"/>
    <cellStyle name="Currency 5 2 3 3 2 2 5" xfId="33817" xr:uid="{CD043E15-B31D-4ED4-A673-63FA49165D8E}"/>
    <cellStyle name="Currency 5 2 3 3 2 3" xfId="4894" xr:uid="{19813591-9930-48C6-BA50-347D95E7E0D9}"/>
    <cellStyle name="Currency 5 2 3 3 2 3 2" xfId="12705" xr:uid="{1A983900-CB6B-4F7F-887C-AFA808B270F9}"/>
    <cellStyle name="Currency 5 2 3 3 2 3 2 2" xfId="28116" xr:uid="{3BF21DAC-3FCA-49A4-8D20-CCDFBEF099F0}"/>
    <cellStyle name="Currency 5 2 3 3 2 3 2 2 2" xfId="58940" xr:uid="{F332A81E-BBD1-459D-9080-C21B1B3ADC3A}"/>
    <cellStyle name="Currency 5 2 3 3 2 3 2 3" xfId="43530" xr:uid="{232EC2FC-E6AA-4B21-A129-DC09CD6E64B1}"/>
    <cellStyle name="Currency 5 2 3 3 2 3 3" xfId="20307" xr:uid="{6796E56E-6D20-46BA-A8FE-13F83680AD2F}"/>
    <cellStyle name="Currency 5 2 3 3 2 3 3 2" xfId="51131" xr:uid="{D4BDEE1F-24B4-4587-B9B4-6D7D85B96EBB}"/>
    <cellStyle name="Currency 5 2 3 3 2 3 4" xfId="35721" xr:uid="{227C838F-FF41-42DF-9478-2372023866D7}"/>
    <cellStyle name="Currency 5 2 3 3 2 4" xfId="8902" xr:uid="{4F956942-2180-435B-97A9-B46CD3CC3FB9}"/>
    <cellStyle name="Currency 5 2 3 3 2 4 2" xfId="24313" xr:uid="{360FC8A6-E4D4-4DA9-9254-0FC4DD573D18}"/>
    <cellStyle name="Currency 5 2 3 3 2 4 2 2" xfId="55137" xr:uid="{B1607188-0673-434F-86C1-E2F0976A02FB}"/>
    <cellStyle name="Currency 5 2 3 3 2 4 3" xfId="39727" xr:uid="{587913FE-1648-49C9-BA37-45D6C34251FF}"/>
    <cellStyle name="Currency 5 2 3 3 2 5" xfId="16504" xr:uid="{F7407367-060D-473E-830A-5619762E8896}"/>
    <cellStyle name="Currency 5 2 3 3 2 5 2" xfId="47328" xr:uid="{E36DFA0E-5D66-4282-9952-7DA6500AD5E6}"/>
    <cellStyle name="Currency 5 2 3 3 2 6" xfId="31918" xr:uid="{C9104295-37CE-40E2-A569-F28BC6FFABF3}"/>
    <cellStyle name="Currency 5 2 3 3 3" xfId="1724" xr:uid="{C35C55DB-A1E3-4CEC-AA79-D8404BDF28A0}"/>
    <cellStyle name="Currency 5 2 3 3 3 2" xfId="3623" xr:uid="{BD5E15DD-91F5-4785-BBAB-D78870D2A5DD}"/>
    <cellStyle name="Currency 5 2 3 3 3 2 2" xfId="7426" xr:uid="{5E5A5B5B-A597-4CF3-A39D-B1EB301F59CC}"/>
    <cellStyle name="Currency 5 2 3 3 3 2 2 2" xfId="15237" xr:uid="{960C5576-D2A2-42A2-8412-B842FB67E211}"/>
    <cellStyle name="Currency 5 2 3 3 3 2 2 2 2" xfId="30648" xr:uid="{55CCCCD4-3386-47D3-B986-CE3F63410CA5}"/>
    <cellStyle name="Currency 5 2 3 3 3 2 2 2 2 2" xfId="61472" xr:uid="{C7DF14A5-B6C1-4961-BFEC-C0344C797FBA}"/>
    <cellStyle name="Currency 5 2 3 3 3 2 2 2 3" xfId="46062" xr:uid="{1B006E1C-301F-41F6-99B7-1B7C89D73937}"/>
    <cellStyle name="Currency 5 2 3 3 3 2 2 3" xfId="22839" xr:uid="{C140F77D-6CC5-47B8-82D9-ABCF515E712B}"/>
    <cellStyle name="Currency 5 2 3 3 3 2 2 3 2" xfId="53663" xr:uid="{5CC742C4-5B65-4323-8919-89507F39CBC7}"/>
    <cellStyle name="Currency 5 2 3 3 3 2 2 4" xfId="38253" xr:uid="{A1296693-CB64-44D8-9D0E-4A32CD05F9B6}"/>
    <cellStyle name="Currency 5 2 3 3 3 2 3" xfId="11434" xr:uid="{1EA97916-1FB5-43CD-9CDD-412E11B4FB64}"/>
    <cellStyle name="Currency 5 2 3 3 3 2 3 2" xfId="26845" xr:uid="{ADFE7914-CF5C-42E2-A8BB-93504DF99E81}"/>
    <cellStyle name="Currency 5 2 3 3 3 2 3 2 2" xfId="57669" xr:uid="{B65E8154-E2FA-496D-BC65-CB13EE378F97}"/>
    <cellStyle name="Currency 5 2 3 3 3 2 3 3" xfId="42259" xr:uid="{7B704E91-A1AE-429E-A4C8-81E934AFF66C}"/>
    <cellStyle name="Currency 5 2 3 3 3 2 4" xfId="19036" xr:uid="{5956BFAF-DE7D-41FD-8201-91F86C8A5D2E}"/>
    <cellStyle name="Currency 5 2 3 3 3 2 4 2" xfId="49860" xr:uid="{3190A744-1A2C-45A6-A217-582C65CCF701}"/>
    <cellStyle name="Currency 5 2 3 3 3 2 5" xfId="34450" xr:uid="{189561AC-0C6C-4A4C-9F84-40FA6654C52D}"/>
    <cellStyle name="Currency 5 2 3 3 3 3" xfId="5527" xr:uid="{76103A09-D660-4E6A-9770-BF53E3C925DB}"/>
    <cellStyle name="Currency 5 2 3 3 3 3 2" xfId="13338" xr:uid="{0F96FF85-179C-4BA1-A1E2-87480BCC273D}"/>
    <cellStyle name="Currency 5 2 3 3 3 3 2 2" xfId="28749" xr:uid="{D4E4CE88-E59C-4DE7-B850-AB8F976318A4}"/>
    <cellStyle name="Currency 5 2 3 3 3 3 2 2 2" xfId="59573" xr:uid="{D9906668-136F-46E7-8C1C-6EFDA5338A59}"/>
    <cellStyle name="Currency 5 2 3 3 3 3 2 3" xfId="44163" xr:uid="{D79918B6-C57E-40E4-8A7C-7859DE0B0E09}"/>
    <cellStyle name="Currency 5 2 3 3 3 3 3" xfId="20940" xr:uid="{A9F790E7-7A34-4FE2-9896-A58791DE5270}"/>
    <cellStyle name="Currency 5 2 3 3 3 3 3 2" xfId="51764" xr:uid="{DBE38B60-8B98-4E85-86BF-C2724C27FF00}"/>
    <cellStyle name="Currency 5 2 3 3 3 3 4" xfId="36354" xr:uid="{808E1DD1-8B2A-4FC6-9466-E16AFD3A0B91}"/>
    <cellStyle name="Currency 5 2 3 3 3 4" xfId="9535" xr:uid="{D781A868-5F2A-4EB7-926F-94B2FBEE0EFD}"/>
    <cellStyle name="Currency 5 2 3 3 3 4 2" xfId="24946" xr:uid="{A54B1BD6-2A3B-4D57-9168-CE0815C9FD98}"/>
    <cellStyle name="Currency 5 2 3 3 3 4 2 2" xfId="55770" xr:uid="{564BF401-5F58-43C5-B022-C85A4A591C7B}"/>
    <cellStyle name="Currency 5 2 3 3 3 4 3" xfId="40360" xr:uid="{D60073B7-75A3-4FC2-9528-D3C3BF81674D}"/>
    <cellStyle name="Currency 5 2 3 3 3 5" xfId="17137" xr:uid="{E56B053B-9621-4340-B2E9-91F50217D876}"/>
    <cellStyle name="Currency 5 2 3 3 3 5 2" xfId="47961" xr:uid="{9964A4FE-4C36-4872-8C98-6FD90F9C9A33}"/>
    <cellStyle name="Currency 5 2 3 3 3 6" xfId="32551" xr:uid="{D91F1BB6-1CC6-4966-B5B0-E5AF821F16E7}"/>
    <cellStyle name="Currency 5 2 3 3 4" xfId="2357" xr:uid="{D7B42530-0389-4C7E-BE20-1102780E9512}"/>
    <cellStyle name="Currency 5 2 3 3 4 2" xfId="6160" xr:uid="{E5962904-B315-4393-B185-8515F1767A05}"/>
    <cellStyle name="Currency 5 2 3 3 4 2 2" xfId="13971" xr:uid="{79E27C48-FDA8-4566-89FA-6F75D02F9204}"/>
    <cellStyle name="Currency 5 2 3 3 4 2 2 2" xfId="29382" xr:uid="{02236822-CEB7-4142-B9C3-EA1F58AD2F0F}"/>
    <cellStyle name="Currency 5 2 3 3 4 2 2 2 2" xfId="60206" xr:uid="{20083BCA-CAAA-4F70-8306-72C1E0BC48AB}"/>
    <cellStyle name="Currency 5 2 3 3 4 2 2 3" xfId="44796" xr:uid="{11072D01-EB10-45CF-80EE-CC7E886CBA4E}"/>
    <cellStyle name="Currency 5 2 3 3 4 2 3" xfId="21573" xr:uid="{74C13EF7-3AA0-42F0-BF2D-180778E126D5}"/>
    <cellStyle name="Currency 5 2 3 3 4 2 3 2" xfId="52397" xr:uid="{93BB53B6-1487-4169-827C-0E6481D4C122}"/>
    <cellStyle name="Currency 5 2 3 3 4 2 4" xfId="36987" xr:uid="{08E6625D-8BEE-41EB-B419-27E472D3E5B4}"/>
    <cellStyle name="Currency 5 2 3 3 4 3" xfId="10168" xr:uid="{5AB531F0-C316-4E2D-8D44-848644D8C99C}"/>
    <cellStyle name="Currency 5 2 3 3 4 3 2" xfId="25579" xr:uid="{C596871E-1A01-434F-ADBF-02055B018D2D}"/>
    <cellStyle name="Currency 5 2 3 3 4 3 2 2" xfId="56403" xr:uid="{148AD311-1A1C-4907-86BE-FFABD4AAF8E7}"/>
    <cellStyle name="Currency 5 2 3 3 4 3 3" xfId="40993" xr:uid="{B1BB0042-42C5-4FB5-AAFF-9A402AAA9A31}"/>
    <cellStyle name="Currency 5 2 3 3 4 4" xfId="17770" xr:uid="{F958603F-6CB1-4A69-9834-E841D7F16698}"/>
    <cellStyle name="Currency 5 2 3 3 4 4 2" xfId="48594" xr:uid="{2A55C490-9BD4-430A-8DA9-E02062189E0C}"/>
    <cellStyle name="Currency 5 2 3 3 4 5" xfId="33184" xr:uid="{0BF9F6A7-B9E2-4801-8740-13DFFFA00C1A}"/>
    <cellStyle name="Currency 5 2 3 3 5" xfId="4261" xr:uid="{195BED58-0ABA-43E8-BA75-146127307980}"/>
    <cellStyle name="Currency 5 2 3 3 5 2" xfId="12072" xr:uid="{9FF281D3-28B8-463D-870B-1B9B704678E1}"/>
    <cellStyle name="Currency 5 2 3 3 5 2 2" xfId="27483" xr:uid="{9C864FF8-94A6-483F-8ADE-57EA159B2E46}"/>
    <cellStyle name="Currency 5 2 3 3 5 2 2 2" xfId="58307" xr:uid="{F3E8DE46-35C7-47D8-A5C6-E40FA6ED9155}"/>
    <cellStyle name="Currency 5 2 3 3 5 2 3" xfId="42897" xr:uid="{B7A3F2AC-41CA-417A-9FB7-693A70DD04BB}"/>
    <cellStyle name="Currency 5 2 3 3 5 3" xfId="19674" xr:uid="{3212D320-1F69-4B27-AA40-493D97187DA2}"/>
    <cellStyle name="Currency 5 2 3 3 5 3 2" xfId="50498" xr:uid="{4D4EFAE6-1013-4555-89C9-6D8D454BAF86}"/>
    <cellStyle name="Currency 5 2 3 3 5 4" xfId="35088" xr:uid="{71F54BA1-1C6F-4339-9365-EF94A0A529A2}"/>
    <cellStyle name="Currency 5 2 3 3 6" xfId="8269" xr:uid="{A31D8E39-CBAE-4CD4-A29E-E97824142B2A}"/>
    <cellStyle name="Currency 5 2 3 3 6 2" xfId="23680" xr:uid="{F5EB3994-EA4E-44DD-BC13-C8F7F9951AAE}"/>
    <cellStyle name="Currency 5 2 3 3 6 2 2" xfId="54504" xr:uid="{5B6EC1E3-B3E1-4C6D-9125-8D49F5307E80}"/>
    <cellStyle name="Currency 5 2 3 3 6 3" xfId="39094" xr:uid="{49A5F2C0-AF9A-413F-A4ED-3E49C48B65E0}"/>
    <cellStyle name="Currency 5 2 3 3 7" xfId="15871" xr:uid="{F17C014F-F709-492B-84AD-9F1C1C8B24A6}"/>
    <cellStyle name="Currency 5 2 3 3 7 2" xfId="46695" xr:uid="{316FC473-0375-49EC-9792-BA057F8BF1C7}"/>
    <cellStyle name="Currency 5 2 3 3 8" xfId="31285" xr:uid="{F830F3B4-D8EB-4EF9-9B5C-CFB4D22AAFF1}"/>
    <cellStyle name="Currency 5 2 3 4" xfId="878" xr:uid="{CBF40884-F423-4EDF-B918-C02BCF9BC70C}"/>
    <cellStyle name="Currency 5 2 3 4 2" xfId="2777" xr:uid="{DAA6E8CF-259E-48F1-8C52-8BDD11460519}"/>
    <cellStyle name="Currency 5 2 3 4 2 2" xfId="6580" xr:uid="{2231EAAB-1DD7-4BD5-A96A-67F0D0DD38B2}"/>
    <cellStyle name="Currency 5 2 3 4 2 2 2" xfId="14391" xr:uid="{A675CBC9-19D7-43B0-8E3C-05B64E2A3C2E}"/>
    <cellStyle name="Currency 5 2 3 4 2 2 2 2" xfId="29802" xr:uid="{BBEC445D-5F2C-44D6-800A-01B834AE1402}"/>
    <cellStyle name="Currency 5 2 3 4 2 2 2 2 2" xfId="60626" xr:uid="{E337845F-6BF1-46F5-9DBC-7476CA64EF47}"/>
    <cellStyle name="Currency 5 2 3 4 2 2 2 3" xfId="45216" xr:uid="{541CCAF8-A9B8-4A07-810A-ED555094B5CA}"/>
    <cellStyle name="Currency 5 2 3 4 2 2 3" xfId="21993" xr:uid="{7179E08F-AFA8-4C61-834A-7D81514B9DB0}"/>
    <cellStyle name="Currency 5 2 3 4 2 2 3 2" xfId="52817" xr:uid="{37FDCC85-53B5-42D1-BDDE-D93259C5FC93}"/>
    <cellStyle name="Currency 5 2 3 4 2 2 4" xfId="37407" xr:uid="{4858F7BC-DA48-4D41-A246-EC1C11178214}"/>
    <cellStyle name="Currency 5 2 3 4 2 3" xfId="10588" xr:uid="{9D014492-2BD3-4DF4-A478-CBEACB271C81}"/>
    <cellStyle name="Currency 5 2 3 4 2 3 2" xfId="25999" xr:uid="{748C0C01-281C-4B04-BA89-5F9690CB8476}"/>
    <cellStyle name="Currency 5 2 3 4 2 3 2 2" xfId="56823" xr:uid="{F9D5BAAC-FBAE-4A52-A9EF-D3C08F2ACD47}"/>
    <cellStyle name="Currency 5 2 3 4 2 3 3" xfId="41413" xr:uid="{F46A40D9-8FC1-47DF-9E87-AF7CB4638992}"/>
    <cellStyle name="Currency 5 2 3 4 2 4" xfId="18190" xr:uid="{F63B5595-C9FB-41E1-9B5B-DE7A8442C3EF}"/>
    <cellStyle name="Currency 5 2 3 4 2 4 2" xfId="49014" xr:uid="{2914A416-0C9C-4B89-8149-2CA9DC06B550}"/>
    <cellStyle name="Currency 5 2 3 4 2 5" xfId="33604" xr:uid="{C656ECE4-48C1-404A-97EF-80C6775B78A8}"/>
    <cellStyle name="Currency 5 2 3 4 3" xfId="4681" xr:uid="{FA327A71-C7DF-411C-BBF5-6096DEC5E824}"/>
    <cellStyle name="Currency 5 2 3 4 3 2" xfId="12492" xr:uid="{0AA0BC8A-5FC2-4171-A642-BD28AE85E36A}"/>
    <cellStyle name="Currency 5 2 3 4 3 2 2" xfId="27903" xr:uid="{ABBB1820-7CD2-4143-8512-2220BB52D2D7}"/>
    <cellStyle name="Currency 5 2 3 4 3 2 2 2" xfId="58727" xr:uid="{AAA44B07-55B8-4887-8A4D-C0BED83611C9}"/>
    <cellStyle name="Currency 5 2 3 4 3 2 3" xfId="43317" xr:uid="{60FA17BE-5A2D-46BF-89AA-89268D9AC47A}"/>
    <cellStyle name="Currency 5 2 3 4 3 3" xfId="20094" xr:uid="{D83FAAF9-14CA-457F-B44C-381326D17F30}"/>
    <cellStyle name="Currency 5 2 3 4 3 3 2" xfId="50918" xr:uid="{C327DAD3-FD9D-4D3E-9A9F-35F94E536460}"/>
    <cellStyle name="Currency 5 2 3 4 3 4" xfId="35508" xr:uid="{C04F7530-B3E7-4C36-98D0-660D2AD14BD1}"/>
    <cellStyle name="Currency 5 2 3 4 4" xfId="8689" xr:uid="{1D098D47-CEFA-4236-9C46-A97B423D69C5}"/>
    <cellStyle name="Currency 5 2 3 4 4 2" xfId="24100" xr:uid="{85550C27-2407-4D04-B98C-ABB2B3212A68}"/>
    <cellStyle name="Currency 5 2 3 4 4 2 2" xfId="54924" xr:uid="{EC887A0D-1D4D-4DA3-B595-53D5F362155C}"/>
    <cellStyle name="Currency 5 2 3 4 4 3" xfId="39514" xr:uid="{AC2E917A-9009-4D76-945B-76447A787DD9}"/>
    <cellStyle name="Currency 5 2 3 4 5" xfId="16291" xr:uid="{30A3E20A-32F3-4584-87CE-B48AC46B7028}"/>
    <cellStyle name="Currency 5 2 3 4 5 2" xfId="47115" xr:uid="{277AA851-4A87-4F15-87CA-1B160AACB52A}"/>
    <cellStyle name="Currency 5 2 3 4 6" xfId="31705" xr:uid="{36E2B138-2BCF-42D6-A775-BFDAD4FAE9E8}"/>
    <cellStyle name="Currency 5 2 3 5" xfId="1511" xr:uid="{19A27043-622F-4439-A503-941E6E2AE2AF}"/>
    <cellStyle name="Currency 5 2 3 5 2" xfId="3410" xr:uid="{76426A2D-174C-4350-BE13-6DE3A8A5549C}"/>
    <cellStyle name="Currency 5 2 3 5 2 2" xfId="7213" xr:uid="{B0937F13-62F5-4358-AC1F-2A6E2C26D776}"/>
    <cellStyle name="Currency 5 2 3 5 2 2 2" xfId="15024" xr:uid="{36D35386-43D4-4BB7-AF2F-5E66892EEEFB}"/>
    <cellStyle name="Currency 5 2 3 5 2 2 2 2" xfId="30435" xr:uid="{653677F9-1ACB-472A-99D3-50D31E54A359}"/>
    <cellStyle name="Currency 5 2 3 5 2 2 2 2 2" xfId="61259" xr:uid="{DBBBF6A9-3A07-445B-A6A7-63CAA4ED89EF}"/>
    <cellStyle name="Currency 5 2 3 5 2 2 2 3" xfId="45849" xr:uid="{14E32283-C923-4811-9030-86D236250502}"/>
    <cellStyle name="Currency 5 2 3 5 2 2 3" xfId="22626" xr:uid="{D46A5D47-03C0-49CF-AD2C-7FB32F96D10A}"/>
    <cellStyle name="Currency 5 2 3 5 2 2 3 2" xfId="53450" xr:uid="{CD945061-FA2F-451C-A376-8E2BB40206F0}"/>
    <cellStyle name="Currency 5 2 3 5 2 2 4" xfId="38040" xr:uid="{BC5C0BF0-4CB7-440F-B587-68D06DD6E4A7}"/>
    <cellStyle name="Currency 5 2 3 5 2 3" xfId="11221" xr:uid="{51945555-12AD-4D4F-AAE1-88694B0ACD38}"/>
    <cellStyle name="Currency 5 2 3 5 2 3 2" xfId="26632" xr:uid="{CCDB1518-8E79-4BCB-A687-4F346533C859}"/>
    <cellStyle name="Currency 5 2 3 5 2 3 2 2" xfId="57456" xr:uid="{E1E0B10A-9C70-45B8-9FAB-40C82E880CBC}"/>
    <cellStyle name="Currency 5 2 3 5 2 3 3" xfId="42046" xr:uid="{05399BF1-B4E0-4574-B857-C75A9A2B142B}"/>
    <cellStyle name="Currency 5 2 3 5 2 4" xfId="18823" xr:uid="{DAAF7CBC-CFE6-4E70-AF1A-0804E78A0A91}"/>
    <cellStyle name="Currency 5 2 3 5 2 4 2" xfId="49647" xr:uid="{BD9D2F0E-59D9-40A5-A63B-289CAC08CAA3}"/>
    <cellStyle name="Currency 5 2 3 5 2 5" xfId="34237" xr:uid="{25D4C12E-1230-47E5-A7EA-A71EB6AC6E19}"/>
    <cellStyle name="Currency 5 2 3 5 3" xfId="5314" xr:uid="{7E5C7D05-6CEA-476B-9FA6-A63D6068AE3B}"/>
    <cellStyle name="Currency 5 2 3 5 3 2" xfId="13125" xr:uid="{524E7A07-6468-431A-BCB4-BEB7E7EA63D1}"/>
    <cellStyle name="Currency 5 2 3 5 3 2 2" xfId="28536" xr:uid="{E6A6F07E-55A6-403F-B700-D06AFC1925EE}"/>
    <cellStyle name="Currency 5 2 3 5 3 2 2 2" xfId="59360" xr:uid="{32A44CFA-59A7-40E5-8D96-843238F963A4}"/>
    <cellStyle name="Currency 5 2 3 5 3 2 3" xfId="43950" xr:uid="{F4551CEB-276E-4E4B-BB51-2800422ED603}"/>
    <cellStyle name="Currency 5 2 3 5 3 3" xfId="20727" xr:uid="{AC04ABD9-FF44-4AAE-99B8-8E2F339C7D97}"/>
    <cellStyle name="Currency 5 2 3 5 3 3 2" xfId="51551" xr:uid="{0D49C53A-CE56-461D-B9E8-E67EAD4977A7}"/>
    <cellStyle name="Currency 5 2 3 5 3 4" xfId="36141" xr:uid="{055F0F6E-12BA-4734-B0F5-4998F48F4DC3}"/>
    <cellStyle name="Currency 5 2 3 5 4" xfId="9322" xr:uid="{3170FE94-B17C-43D3-9B3E-FD51EB9B2726}"/>
    <cellStyle name="Currency 5 2 3 5 4 2" xfId="24733" xr:uid="{09BEAA5A-F3C9-4991-8EF9-8F1B8A3515B3}"/>
    <cellStyle name="Currency 5 2 3 5 4 2 2" xfId="55557" xr:uid="{EB60AF65-279D-431E-84EB-78BBA7FB773E}"/>
    <cellStyle name="Currency 5 2 3 5 4 3" xfId="40147" xr:uid="{C5A61540-CC33-4D70-A9F8-35AD300EF022}"/>
    <cellStyle name="Currency 5 2 3 5 5" xfId="16924" xr:uid="{7B288658-FA51-4028-914A-5F8B884FEDFB}"/>
    <cellStyle name="Currency 5 2 3 5 5 2" xfId="47748" xr:uid="{2EE5AD63-6901-4E6B-9AE6-186126E153EA}"/>
    <cellStyle name="Currency 5 2 3 5 6" xfId="32338" xr:uid="{AE20E627-B821-4293-9E66-9271DFCAD0EB}"/>
    <cellStyle name="Currency 5 2 3 6" xfId="2144" xr:uid="{4B013CCE-F4F4-4589-B015-3F08CE5CC704}"/>
    <cellStyle name="Currency 5 2 3 6 2" xfId="5947" xr:uid="{D4468B8B-1A3B-4291-854C-B2BC8ACE72B2}"/>
    <cellStyle name="Currency 5 2 3 6 2 2" xfId="13758" xr:uid="{EB7071A8-053A-4092-9595-6BA204B438C8}"/>
    <cellStyle name="Currency 5 2 3 6 2 2 2" xfId="29169" xr:uid="{61AD87F5-1853-47B9-A779-2D33C66FB96F}"/>
    <cellStyle name="Currency 5 2 3 6 2 2 2 2" xfId="59993" xr:uid="{EE696DE1-C2D2-43DE-A992-6E6511C305AA}"/>
    <cellStyle name="Currency 5 2 3 6 2 2 3" xfId="44583" xr:uid="{84C53AE9-D1CD-4CB0-AF52-FD70BBDF8B74}"/>
    <cellStyle name="Currency 5 2 3 6 2 3" xfId="21360" xr:uid="{9A59A0DE-C7ED-456E-A6E1-ED59FDBD5BDE}"/>
    <cellStyle name="Currency 5 2 3 6 2 3 2" xfId="52184" xr:uid="{D90408FD-48F7-4013-9C16-9F45ECF1F54F}"/>
    <cellStyle name="Currency 5 2 3 6 2 4" xfId="36774" xr:uid="{F31E064B-BFC5-4EAD-B19F-A85F95722AB4}"/>
    <cellStyle name="Currency 5 2 3 6 3" xfId="9955" xr:uid="{53BEBF34-C2AA-436A-8A91-027BD420D011}"/>
    <cellStyle name="Currency 5 2 3 6 3 2" xfId="25366" xr:uid="{F42F8EE6-DC4C-4960-A0E2-218EB7BA2FDA}"/>
    <cellStyle name="Currency 5 2 3 6 3 2 2" xfId="56190" xr:uid="{B09E3F03-9761-4289-8844-B02AE83CECB5}"/>
    <cellStyle name="Currency 5 2 3 6 3 3" xfId="40780" xr:uid="{3512A175-9E33-4798-87C5-0CE56A9EF7FB}"/>
    <cellStyle name="Currency 5 2 3 6 4" xfId="17557" xr:uid="{0FF4E9AD-AD74-4D8C-AEC6-824E8BAF8339}"/>
    <cellStyle name="Currency 5 2 3 6 4 2" xfId="48381" xr:uid="{5C10C424-7843-45DF-9549-6799235649C5}"/>
    <cellStyle name="Currency 5 2 3 6 5" xfId="32971" xr:uid="{9F4CA5A4-0A17-44AF-90D2-2DCC64D10D05}"/>
    <cellStyle name="Currency 5 2 3 7" xfId="4048" xr:uid="{C2C20A60-C039-4C55-B6FB-1D1401EA48DD}"/>
    <cellStyle name="Currency 5 2 3 7 2" xfId="11859" xr:uid="{A69396CD-6714-4E30-8886-181A68626971}"/>
    <cellStyle name="Currency 5 2 3 7 2 2" xfId="27270" xr:uid="{8A9DEF41-0B2A-4EA3-9CDF-E3F2601897D0}"/>
    <cellStyle name="Currency 5 2 3 7 2 2 2" xfId="58094" xr:uid="{A1D30F35-2974-4407-A89D-A7C7FDA7A794}"/>
    <cellStyle name="Currency 5 2 3 7 2 3" xfId="42684" xr:uid="{D091B6A2-2DBF-4EB3-B53F-BC45B5D47135}"/>
    <cellStyle name="Currency 5 2 3 7 3" xfId="19461" xr:uid="{217C8590-0A3C-4003-87F1-026033599D3C}"/>
    <cellStyle name="Currency 5 2 3 7 3 2" xfId="50285" xr:uid="{BB2A4F2B-2639-432F-8122-81963427BBE9}"/>
    <cellStyle name="Currency 5 2 3 7 4" xfId="34875" xr:uid="{1224FF49-AC06-4FB8-8039-99C735288DBA}"/>
    <cellStyle name="Currency 5 2 3 8" xfId="8056" xr:uid="{E1749412-CA49-4BEA-98F5-2A69677DE704}"/>
    <cellStyle name="Currency 5 2 3 8 2" xfId="23467" xr:uid="{6BA1449F-5230-47D6-8231-C2CE74FB9476}"/>
    <cellStyle name="Currency 5 2 3 8 2 2" xfId="54291" xr:uid="{04765D28-7C23-4FE4-B08C-19707803BCB6}"/>
    <cellStyle name="Currency 5 2 3 8 3" xfId="38881" xr:uid="{983FABB6-345D-42E7-857D-AFDD6B046357}"/>
    <cellStyle name="Currency 5 2 3 9" xfId="7847" xr:uid="{1D267412-8948-4CA9-926A-A6953E388F82}"/>
    <cellStyle name="Currency 5 2 3 9 2" xfId="23258" xr:uid="{E90A639B-260A-4A45-9D2D-003BE051ABDB}"/>
    <cellStyle name="Currency 5 2 3 9 2 2" xfId="54082" xr:uid="{37EEE1F7-112D-4EA0-BDA8-23A268C8CDD9}"/>
    <cellStyle name="Currency 5 2 3 9 3" xfId="38672" xr:uid="{462DF45E-189D-42B3-A4AF-B93C1056B836}"/>
    <cellStyle name="Currency 5 2 4" xfId="164" xr:uid="{52A6742A-8269-4FB3-8BBB-BB4DEE010E53}"/>
    <cellStyle name="Currency 5 2 4 10" xfId="15578" xr:uid="{DE75DA32-E275-4D81-8459-48AF69A68B00}"/>
    <cellStyle name="Currency 5 2 4 10 2" xfId="46402" xr:uid="{3C1A75AD-24EC-44F1-8FF2-2A265A629C03}"/>
    <cellStyle name="Currency 5 2 4 11" xfId="30992" xr:uid="{1DC37915-EF53-4FD7-A5BA-9AC23D8AA3E5}"/>
    <cellStyle name="Currency 5 2 4 2" xfId="587" xr:uid="{45B30F56-E93C-4CE1-B9A9-6602B1D3A7DE}"/>
    <cellStyle name="Currency 5 2 4 2 2" xfId="1220" xr:uid="{05FC4531-13FB-4640-9558-270036447A1B}"/>
    <cellStyle name="Currency 5 2 4 2 2 2" xfId="3119" xr:uid="{77CE9139-CCC6-4AC1-B392-CCE5D6194EAD}"/>
    <cellStyle name="Currency 5 2 4 2 2 2 2" xfId="6922" xr:uid="{548F80EB-565C-49B6-900C-64A358726094}"/>
    <cellStyle name="Currency 5 2 4 2 2 2 2 2" xfId="14733" xr:uid="{60B8E7F7-7ACA-41BD-9238-774546E74210}"/>
    <cellStyle name="Currency 5 2 4 2 2 2 2 2 2" xfId="30144" xr:uid="{A7941CEC-0167-426F-A0E6-A39D650484F7}"/>
    <cellStyle name="Currency 5 2 4 2 2 2 2 2 2 2" xfId="60968" xr:uid="{C1A5518F-8F94-4C1E-A52F-2D8678E3863B}"/>
    <cellStyle name="Currency 5 2 4 2 2 2 2 2 3" xfId="45558" xr:uid="{F917A9FB-4A70-47AD-AE44-59080797D084}"/>
    <cellStyle name="Currency 5 2 4 2 2 2 2 3" xfId="22335" xr:uid="{DCC4D3CF-CEB1-4642-B428-D357F04A296C}"/>
    <cellStyle name="Currency 5 2 4 2 2 2 2 3 2" xfId="53159" xr:uid="{B7A2B378-16A0-4CD1-8270-AF70F61DEAB2}"/>
    <cellStyle name="Currency 5 2 4 2 2 2 2 4" xfId="37749" xr:uid="{894295A6-EE19-4090-85C9-4CCFB75BC395}"/>
    <cellStyle name="Currency 5 2 4 2 2 2 3" xfId="10930" xr:uid="{4383F866-9921-4ABF-B0D3-AAC1516FCE93}"/>
    <cellStyle name="Currency 5 2 4 2 2 2 3 2" xfId="26341" xr:uid="{02FF8462-5CCC-47E3-9D10-682E9E8A0563}"/>
    <cellStyle name="Currency 5 2 4 2 2 2 3 2 2" xfId="57165" xr:uid="{B0409F1B-9147-46F8-A641-A75D981D2F43}"/>
    <cellStyle name="Currency 5 2 4 2 2 2 3 3" xfId="41755" xr:uid="{31BAC02C-E611-43C2-954E-92FEA8692D24}"/>
    <cellStyle name="Currency 5 2 4 2 2 2 4" xfId="18532" xr:uid="{8C3A49EC-07AE-4527-AF4E-EA98380F1197}"/>
    <cellStyle name="Currency 5 2 4 2 2 2 4 2" xfId="49356" xr:uid="{22867990-D63E-4B96-BD41-51BF08C07480}"/>
    <cellStyle name="Currency 5 2 4 2 2 2 5" xfId="33946" xr:uid="{D1272CE7-720C-4F16-AAB5-EE1F609E9251}"/>
    <cellStyle name="Currency 5 2 4 2 2 3" xfId="5023" xr:uid="{A24B78D0-73CB-452E-944D-B1C810DD2EEB}"/>
    <cellStyle name="Currency 5 2 4 2 2 3 2" xfId="12834" xr:uid="{2C6E1826-46F2-4AB5-93C0-6E7A43BB64A9}"/>
    <cellStyle name="Currency 5 2 4 2 2 3 2 2" xfId="28245" xr:uid="{D5716AD5-52B5-4AAE-BF42-2AF5589AD57B}"/>
    <cellStyle name="Currency 5 2 4 2 2 3 2 2 2" xfId="59069" xr:uid="{77344091-D1F8-4918-B36F-605A5E592AC4}"/>
    <cellStyle name="Currency 5 2 4 2 2 3 2 3" xfId="43659" xr:uid="{9416737C-0396-4248-8876-6E4B4E1335FF}"/>
    <cellStyle name="Currency 5 2 4 2 2 3 3" xfId="20436" xr:uid="{753A36FD-5BDB-4A00-B680-EE6D7D3BCAB5}"/>
    <cellStyle name="Currency 5 2 4 2 2 3 3 2" xfId="51260" xr:uid="{2F8E6999-1BB4-4093-80D7-E27FAF8DA588}"/>
    <cellStyle name="Currency 5 2 4 2 2 3 4" xfId="35850" xr:uid="{C6704418-9C81-4D4C-BCE8-688E0678E31F}"/>
    <cellStyle name="Currency 5 2 4 2 2 4" xfId="9031" xr:uid="{67E9082E-BAE9-44B2-8F4A-8EE902BE54FB}"/>
    <cellStyle name="Currency 5 2 4 2 2 4 2" xfId="24442" xr:uid="{2A4403FA-AA60-43F9-B7FE-D5B8FE40F8D9}"/>
    <cellStyle name="Currency 5 2 4 2 2 4 2 2" xfId="55266" xr:uid="{6358A319-52BB-425B-A700-4468B8B0AB86}"/>
    <cellStyle name="Currency 5 2 4 2 2 4 3" xfId="39856" xr:uid="{4D4824DE-8E1C-4831-9D10-AC9C56AEF0C2}"/>
    <cellStyle name="Currency 5 2 4 2 2 5" xfId="16633" xr:uid="{59349AAB-B75A-4B68-88E1-1B0CBDCD84F5}"/>
    <cellStyle name="Currency 5 2 4 2 2 5 2" xfId="47457" xr:uid="{78F5A6E3-47CB-4CC4-A004-277DE48B3465}"/>
    <cellStyle name="Currency 5 2 4 2 2 6" xfId="32047" xr:uid="{A4B625F6-CEB2-46D5-922B-752F9F8EF476}"/>
    <cellStyle name="Currency 5 2 4 2 3" xfId="1853" xr:uid="{2B1E83C5-177D-477B-B9FD-909205C953B2}"/>
    <cellStyle name="Currency 5 2 4 2 3 2" xfId="3752" xr:uid="{19332996-4CB5-4AE3-A7EA-7AFA44F44A04}"/>
    <cellStyle name="Currency 5 2 4 2 3 2 2" xfId="7555" xr:uid="{9339E84E-993D-4C82-8401-CCD722AAABDA}"/>
    <cellStyle name="Currency 5 2 4 2 3 2 2 2" xfId="15366" xr:uid="{AA0D2361-11A1-4DE4-9D05-91153C1F0185}"/>
    <cellStyle name="Currency 5 2 4 2 3 2 2 2 2" xfId="30777" xr:uid="{93E0BE86-C625-4C3E-AD93-4BCC0BCABEC2}"/>
    <cellStyle name="Currency 5 2 4 2 3 2 2 2 2 2" xfId="61601" xr:uid="{212CDDF4-C0DF-4054-AD40-ED4DFB6CE32F}"/>
    <cellStyle name="Currency 5 2 4 2 3 2 2 2 3" xfId="46191" xr:uid="{7E88FF43-A2C8-4C84-8247-8713236557F8}"/>
    <cellStyle name="Currency 5 2 4 2 3 2 2 3" xfId="22968" xr:uid="{A5B0E841-70FB-4D18-9696-CA811FC2E575}"/>
    <cellStyle name="Currency 5 2 4 2 3 2 2 3 2" xfId="53792" xr:uid="{1A817753-28DA-40F0-963F-BF333A004F47}"/>
    <cellStyle name="Currency 5 2 4 2 3 2 2 4" xfId="38382" xr:uid="{EAD7A9F4-9121-412E-9BE1-40E444C4E989}"/>
    <cellStyle name="Currency 5 2 4 2 3 2 3" xfId="11563" xr:uid="{DA879565-6D56-47C9-A58D-C03ED5F13E99}"/>
    <cellStyle name="Currency 5 2 4 2 3 2 3 2" xfId="26974" xr:uid="{5AFCBAA1-4819-4596-99F3-E8C8C62F779E}"/>
    <cellStyle name="Currency 5 2 4 2 3 2 3 2 2" xfId="57798" xr:uid="{2298D187-536E-4125-9635-5A7115AA2080}"/>
    <cellStyle name="Currency 5 2 4 2 3 2 3 3" xfId="42388" xr:uid="{B7E754A1-90DB-4397-ADB5-76EC97E794D0}"/>
    <cellStyle name="Currency 5 2 4 2 3 2 4" xfId="19165" xr:uid="{D307FD3F-199E-4267-AFC6-BF04C80F0C14}"/>
    <cellStyle name="Currency 5 2 4 2 3 2 4 2" xfId="49989" xr:uid="{C80FE3A7-DD64-4BD2-AD15-CF26CEC4B35D}"/>
    <cellStyle name="Currency 5 2 4 2 3 2 5" xfId="34579" xr:uid="{AF24899A-71A2-4734-AC09-3ABE2BD79310}"/>
    <cellStyle name="Currency 5 2 4 2 3 3" xfId="5656" xr:uid="{47282795-6360-40CE-A91C-814950569D45}"/>
    <cellStyle name="Currency 5 2 4 2 3 3 2" xfId="13467" xr:uid="{C08022C0-E135-4B48-BD01-41E29FB2CEE6}"/>
    <cellStyle name="Currency 5 2 4 2 3 3 2 2" xfId="28878" xr:uid="{9F411D18-09C2-44F2-B696-0A509F3E2453}"/>
    <cellStyle name="Currency 5 2 4 2 3 3 2 2 2" xfId="59702" xr:uid="{32D6B0F2-DACF-4F4C-BF8C-A11B9ACBCD0E}"/>
    <cellStyle name="Currency 5 2 4 2 3 3 2 3" xfId="44292" xr:uid="{D93CB3CF-E1DD-45A4-8968-C5E509BD893C}"/>
    <cellStyle name="Currency 5 2 4 2 3 3 3" xfId="21069" xr:uid="{53B60ED7-6210-4C5F-A14F-C389E90A0AC2}"/>
    <cellStyle name="Currency 5 2 4 2 3 3 3 2" xfId="51893" xr:uid="{BE4431FC-CEAB-4130-952B-CF3525C8CEEE}"/>
    <cellStyle name="Currency 5 2 4 2 3 3 4" xfId="36483" xr:uid="{C1442FCA-7EBE-42E1-B6DD-470C1619B81C}"/>
    <cellStyle name="Currency 5 2 4 2 3 4" xfId="9664" xr:uid="{1B446219-62FE-41AD-89B1-648CD423EA60}"/>
    <cellStyle name="Currency 5 2 4 2 3 4 2" xfId="25075" xr:uid="{CF729BEE-9B07-4943-88A8-F6F4E9692EF1}"/>
    <cellStyle name="Currency 5 2 4 2 3 4 2 2" xfId="55899" xr:uid="{4D161B7F-AF11-4AAF-A57B-AF087D49C8BE}"/>
    <cellStyle name="Currency 5 2 4 2 3 4 3" xfId="40489" xr:uid="{CF1687A3-1BD2-429D-8D88-C0A439A8D71B}"/>
    <cellStyle name="Currency 5 2 4 2 3 5" xfId="17266" xr:uid="{E2BE9894-D983-4180-8949-F2BA04D03898}"/>
    <cellStyle name="Currency 5 2 4 2 3 5 2" xfId="48090" xr:uid="{95431C68-DC2F-4E62-B3FA-DCDC516719B7}"/>
    <cellStyle name="Currency 5 2 4 2 3 6" xfId="32680" xr:uid="{77F4B6F2-4F84-4167-ADD5-F98094B23A5D}"/>
    <cellStyle name="Currency 5 2 4 2 4" xfId="2486" xr:uid="{F430EDA0-D834-49A0-A10C-08FB1544690F}"/>
    <cellStyle name="Currency 5 2 4 2 4 2" xfId="6289" xr:uid="{AB485461-2B26-40AD-91CA-EB53E6F7B5EF}"/>
    <cellStyle name="Currency 5 2 4 2 4 2 2" xfId="14100" xr:uid="{5ABC9121-88D2-43EE-99A7-59E83310A8C9}"/>
    <cellStyle name="Currency 5 2 4 2 4 2 2 2" xfId="29511" xr:uid="{25DBAD1E-631C-4BEA-9509-041209DA56CA}"/>
    <cellStyle name="Currency 5 2 4 2 4 2 2 2 2" xfId="60335" xr:uid="{F58564CA-4B7A-4393-8428-1CA709E9EB8A}"/>
    <cellStyle name="Currency 5 2 4 2 4 2 2 3" xfId="44925" xr:uid="{34EDFA02-2A1B-444D-AEE6-AC2CD978D470}"/>
    <cellStyle name="Currency 5 2 4 2 4 2 3" xfId="21702" xr:uid="{87FC90E6-8BDC-4643-989C-18565B5DCE86}"/>
    <cellStyle name="Currency 5 2 4 2 4 2 3 2" xfId="52526" xr:uid="{359D4C56-60EC-4B55-9CB2-892F57B906EA}"/>
    <cellStyle name="Currency 5 2 4 2 4 2 4" xfId="37116" xr:uid="{BA55E7D3-CFCF-4FD8-A99D-C3F1F58F50F4}"/>
    <cellStyle name="Currency 5 2 4 2 4 3" xfId="10297" xr:uid="{7C8CBBBD-F049-401B-9A4D-E4B033C6EA05}"/>
    <cellStyle name="Currency 5 2 4 2 4 3 2" xfId="25708" xr:uid="{8F16E777-72D6-4DDD-BD62-CBFCA5EB6411}"/>
    <cellStyle name="Currency 5 2 4 2 4 3 2 2" xfId="56532" xr:uid="{119FCD34-AEA9-44EE-AFE7-D562E16C1B76}"/>
    <cellStyle name="Currency 5 2 4 2 4 3 3" xfId="41122" xr:uid="{8DA666A8-0BCF-4070-B236-3DA80060E489}"/>
    <cellStyle name="Currency 5 2 4 2 4 4" xfId="17899" xr:uid="{50EA57BE-FFD5-4D39-A6A3-A474A2A02B87}"/>
    <cellStyle name="Currency 5 2 4 2 4 4 2" xfId="48723" xr:uid="{64CAD62A-27AB-4C1A-9942-A7F0AC365C4E}"/>
    <cellStyle name="Currency 5 2 4 2 4 5" xfId="33313" xr:uid="{D0218A64-102A-44DF-A321-56C60913C84E}"/>
    <cellStyle name="Currency 5 2 4 2 5" xfId="4390" xr:uid="{DB9FDF0D-2067-4F9F-9A21-2567F28FB550}"/>
    <cellStyle name="Currency 5 2 4 2 5 2" xfId="12201" xr:uid="{8F858A47-8B6E-4EFF-ADF0-8ED259D70D2D}"/>
    <cellStyle name="Currency 5 2 4 2 5 2 2" xfId="27612" xr:uid="{98171ED2-1F84-408E-B866-6E08B8790AB8}"/>
    <cellStyle name="Currency 5 2 4 2 5 2 2 2" xfId="58436" xr:uid="{51BC0D2A-F449-4333-A5A4-01121027680C}"/>
    <cellStyle name="Currency 5 2 4 2 5 2 3" xfId="43026" xr:uid="{EB41D255-7097-4327-8DF4-17684FA390E9}"/>
    <cellStyle name="Currency 5 2 4 2 5 3" xfId="19803" xr:uid="{03BDF7A0-6A5A-49F6-AAC1-FDC6FE8CE6C2}"/>
    <cellStyle name="Currency 5 2 4 2 5 3 2" xfId="50627" xr:uid="{E4FD4F47-F3ED-443C-AFD1-EFAE6FFEB07C}"/>
    <cellStyle name="Currency 5 2 4 2 5 4" xfId="35217" xr:uid="{E8BDB5BD-16EE-4C8D-8A09-A53663ED4052}"/>
    <cellStyle name="Currency 5 2 4 2 6" xfId="8398" xr:uid="{12531315-284A-475C-9278-C9352EED75A7}"/>
    <cellStyle name="Currency 5 2 4 2 6 2" xfId="23809" xr:uid="{2E137E51-8ED9-433E-8DC9-09163875833C}"/>
    <cellStyle name="Currency 5 2 4 2 6 2 2" xfId="54633" xr:uid="{7449BF4F-E245-4ADC-95EC-C369E195615C}"/>
    <cellStyle name="Currency 5 2 4 2 6 3" xfId="39223" xr:uid="{83F2FFB5-BDEC-4F4D-9FC2-49758FBE0F78}"/>
    <cellStyle name="Currency 5 2 4 2 7" xfId="16000" xr:uid="{3A4D59DA-E543-42B8-BE04-CE1DB6A90EF0}"/>
    <cellStyle name="Currency 5 2 4 2 7 2" xfId="46824" xr:uid="{78BF246B-8328-4D03-BEA0-448A068BF742}"/>
    <cellStyle name="Currency 5 2 4 2 8" xfId="31414" xr:uid="{EC348DE5-94EB-453C-8A8C-6A6BB4DE72CE}"/>
    <cellStyle name="Currency 5 2 4 3" xfId="378" xr:uid="{3070D2BC-BC27-4E08-942A-6695F6809F9C}"/>
    <cellStyle name="Currency 5 2 4 3 2" xfId="1011" xr:uid="{413E279B-2265-4D65-905F-8BF0CB0BBF9B}"/>
    <cellStyle name="Currency 5 2 4 3 2 2" xfId="2910" xr:uid="{59D48994-B147-49BD-8685-83E5E7AF22CD}"/>
    <cellStyle name="Currency 5 2 4 3 2 2 2" xfId="6713" xr:uid="{04844B0A-CA2A-47CB-BE10-D3B72431DCCF}"/>
    <cellStyle name="Currency 5 2 4 3 2 2 2 2" xfId="14524" xr:uid="{B37C0248-84CA-447C-9CC9-D8A568143F6B}"/>
    <cellStyle name="Currency 5 2 4 3 2 2 2 2 2" xfId="29935" xr:uid="{A231265A-CD2F-4DAB-AF1A-85737BD9B3D7}"/>
    <cellStyle name="Currency 5 2 4 3 2 2 2 2 2 2" xfId="60759" xr:uid="{8F2D12A1-7F24-48CB-B1A4-7FF007525E53}"/>
    <cellStyle name="Currency 5 2 4 3 2 2 2 2 3" xfId="45349" xr:uid="{2A71CA15-2C4E-4DEC-B8E9-6508C49CCC05}"/>
    <cellStyle name="Currency 5 2 4 3 2 2 2 3" xfId="22126" xr:uid="{77274778-16BF-41EF-ADBD-D7B3E077D345}"/>
    <cellStyle name="Currency 5 2 4 3 2 2 2 3 2" xfId="52950" xr:uid="{35D00F3C-DA23-4547-9A58-531DF70C9E63}"/>
    <cellStyle name="Currency 5 2 4 3 2 2 2 4" xfId="37540" xr:uid="{DDDD87FE-D7AF-4532-AAF0-E665D2F41CD3}"/>
    <cellStyle name="Currency 5 2 4 3 2 2 3" xfId="10721" xr:uid="{DA2DF46C-62F3-4C09-9EE8-E57AEF3B2959}"/>
    <cellStyle name="Currency 5 2 4 3 2 2 3 2" xfId="26132" xr:uid="{1E1B258A-D291-4483-877D-2C39129C0C81}"/>
    <cellStyle name="Currency 5 2 4 3 2 2 3 2 2" xfId="56956" xr:uid="{401EEA21-4674-417C-BF37-80DA7082BC3B}"/>
    <cellStyle name="Currency 5 2 4 3 2 2 3 3" xfId="41546" xr:uid="{96DB139D-617F-4B87-AE7A-F8207E3854BC}"/>
    <cellStyle name="Currency 5 2 4 3 2 2 4" xfId="18323" xr:uid="{6E5CF826-F7ED-48B0-80F5-10843A1819C0}"/>
    <cellStyle name="Currency 5 2 4 3 2 2 4 2" xfId="49147" xr:uid="{017B5311-3DFD-4002-8377-B2C75AE280C4}"/>
    <cellStyle name="Currency 5 2 4 3 2 2 5" xfId="33737" xr:uid="{85A4564C-C42E-4D3D-8D41-B7284000A825}"/>
    <cellStyle name="Currency 5 2 4 3 2 3" xfId="4814" xr:uid="{53DA7005-43B5-41DD-88D0-C41F19D73861}"/>
    <cellStyle name="Currency 5 2 4 3 2 3 2" xfId="12625" xr:uid="{167AB01F-491C-4149-904F-BEA2F9F613FC}"/>
    <cellStyle name="Currency 5 2 4 3 2 3 2 2" xfId="28036" xr:uid="{BEF9EB00-4FFF-4019-B77A-B573D14D6DC1}"/>
    <cellStyle name="Currency 5 2 4 3 2 3 2 2 2" xfId="58860" xr:uid="{77812C9F-70A4-4FFC-B1A2-5500FD9B44BC}"/>
    <cellStyle name="Currency 5 2 4 3 2 3 2 3" xfId="43450" xr:uid="{63B73538-B83F-4165-B027-976E0CC1B0FA}"/>
    <cellStyle name="Currency 5 2 4 3 2 3 3" xfId="20227" xr:uid="{EBB81AE8-CEF3-41F5-AD38-7130B227CB1B}"/>
    <cellStyle name="Currency 5 2 4 3 2 3 3 2" xfId="51051" xr:uid="{ADA3EB88-EBE2-4B2C-B131-00573B9E74B0}"/>
    <cellStyle name="Currency 5 2 4 3 2 3 4" xfId="35641" xr:uid="{75C4175C-902A-455F-BE33-10F625AC56C2}"/>
    <cellStyle name="Currency 5 2 4 3 2 4" xfId="8822" xr:uid="{0703D827-ED4B-4A91-948E-DD675885C5AE}"/>
    <cellStyle name="Currency 5 2 4 3 2 4 2" xfId="24233" xr:uid="{D52B1BDD-386F-4C5C-8F19-1119619CFE68}"/>
    <cellStyle name="Currency 5 2 4 3 2 4 2 2" xfId="55057" xr:uid="{B6A7CF90-48ED-412B-9D41-2C0F2731F78A}"/>
    <cellStyle name="Currency 5 2 4 3 2 4 3" xfId="39647" xr:uid="{E0E626DF-0DF9-4173-B5CB-AEA666B2679B}"/>
    <cellStyle name="Currency 5 2 4 3 2 5" xfId="16424" xr:uid="{61045481-5C81-4F43-86E6-6D85744CDCEE}"/>
    <cellStyle name="Currency 5 2 4 3 2 5 2" xfId="47248" xr:uid="{AA1986F4-53B8-4CE9-A57C-941E86123D8B}"/>
    <cellStyle name="Currency 5 2 4 3 2 6" xfId="31838" xr:uid="{CE66E249-D1D5-43E7-AA53-4AD1C0D3F230}"/>
    <cellStyle name="Currency 5 2 4 3 3" xfId="1644" xr:uid="{96E0C336-CAF3-4A76-B19D-04392FE824CE}"/>
    <cellStyle name="Currency 5 2 4 3 3 2" xfId="3543" xr:uid="{BEE02038-6029-4CBA-99B0-96310841DF7D}"/>
    <cellStyle name="Currency 5 2 4 3 3 2 2" xfId="7346" xr:uid="{F4B44F94-514B-41AA-B246-EB2BDF57B1D5}"/>
    <cellStyle name="Currency 5 2 4 3 3 2 2 2" xfId="15157" xr:uid="{4C7214D5-83EA-4F7C-AFE6-906B2523627D}"/>
    <cellStyle name="Currency 5 2 4 3 3 2 2 2 2" xfId="30568" xr:uid="{31D278A8-F040-4B06-8138-12783DE9358C}"/>
    <cellStyle name="Currency 5 2 4 3 3 2 2 2 2 2" xfId="61392" xr:uid="{96FB01F8-401A-4CAE-8233-2DC7904D4F96}"/>
    <cellStyle name="Currency 5 2 4 3 3 2 2 2 3" xfId="45982" xr:uid="{771BC496-57EB-4F7D-A49C-FF41DE0FA9CC}"/>
    <cellStyle name="Currency 5 2 4 3 3 2 2 3" xfId="22759" xr:uid="{24C0AFCE-AE1B-4807-9A8D-0BF9E4671D17}"/>
    <cellStyle name="Currency 5 2 4 3 3 2 2 3 2" xfId="53583" xr:uid="{6CECF44C-8265-4476-8A28-EF2BBA1EBBBD}"/>
    <cellStyle name="Currency 5 2 4 3 3 2 2 4" xfId="38173" xr:uid="{84DF3488-6A84-4C94-8A80-F699FEC8288B}"/>
    <cellStyle name="Currency 5 2 4 3 3 2 3" xfId="11354" xr:uid="{269C592F-90D3-4012-8965-BC3E6975EA03}"/>
    <cellStyle name="Currency 5 2 4 3 3 2 3 2" xfId="26765" xr:uid="{AD5E17FE-3126-4D74-8D44-EEE3D913BCED}"/>
    <cellStyle name="Currency 5 2 4 3 3 2 3 2 2" xfId="57589" xr:uid="{A8D8C6E2-2048-4A56-AE03-A89DE14E34A6}"/>
    <cellStyle name="Currency 5 2 4 3 3 2 3 3" xfId="42179" xr:uid="{1814DA40-D40A-40FF-8AA5-61CF8A04449E}"/>
    <cellStyle name="Currency 5 2 4 3 3 2 4" xfId="18956" xr:uid="{93F87BBB-CAF7-4781-8279-4A5E3ED2B08A}"/>
    <cellStyle name="Currency 5 2 4 3 3 2 4 2" xfId="49780" xr:uid="{1E604656-4215-4A9F-BA85-9BFB53BF5571}"/>
    <cellStyle name="Currency 5 2 4 3 3 2 5" xfId="34370" xr:uid="{BF38B74C-55DD-4FFD-90A5-050EDE1486DC}"/>
    <cellStyle name="Currency 5 2 4 3 3 3" xfId="5447" xr:uid="{9D4B10C9-C2FA-457F-A662-45136C1F2D00}"/>
    <cellStyle name="Currency 5 2 4 3 3 3 2" xfId="13258" xr:uid="{AC4DD3E9-F115-4493-B538-19F2D26BD10F}"/>
    <cellStyle name="Currency 5 2 4 3 3 3 2 2" xfId="28669" xr:uid="{AB2410BF-C887-439E-B585-3981E3F9B65D}"/>
    <cellStyle name="Currency 5 2 4 3 3 3 2 2 2" xfId="59493" xr:uid="{E90AACD3-3085-439A-80DF-0AAB5976565E}"/>
    <cellStyle name="Currency 5 2 4 3 3 3 2 3" xfId="44083" xr:uid="{F05C3D83-4681-4148-B36C-21F90B71AF73}"/>
    <cellStyle name="Currency 5 2 4 3 3 3 3" xfId="20860" xr:uid="{7CF573EB-76DB-4147-B324-D040F77EA558}"/>
    <cellStyle name="Currency 5 2 4 3 3 3 3 2" xfId="51684" xr:uid="{8DAE6C3A-7A66-4533-B2E9-F368B302313F}"/>
    <cellStyle name="Currency 5 2 4 3 3 3 4" xfId="36274" xr:uid="{E30BBC5D-9EBA-4B1B-A280-F26AB5A5BDA1}"/>
    <cellStyle name="Currency 5 2 4 3 3 4" xfId="9455" xr:uid="{8BA6A6A8-0C6F-4E99-AE0A-240C18A47605}"/>
    <cellStyle name="Currency 5 2 4 3 3 4 2" xfId="24866" xr:uid="{78B21915-549F-495C-BD67-DF07B661CC00}"/>
    <cellStyle name="Currency 5 2 4 3 3 4 2 2" xfId="55690" xr:uid="{34F493B5-C068-44C3-B085-4E6B898B6E7B}"/>
    <cellStyle name="Currency 5 2 4 3 3 4 3" xfId="40280" xr:uid="{6215ADAB-C985-408F-A569-4751314EC0CD}"/>
    <cellStyle name="Currency 5 2 4 3 3 5" xfId="17057" xr:uid="{52FC4495-47C4-43F7-A7CA-0BF2C5B15A47}"/>
    <cellStyle name="Currency 5 2 4 3 3 5 2" xfId="47881" xr:uid="{BDE668B9-BEA6-4095-BE87-46247B571639}"/>
    <cellStyle name="Currency 5 2 4 3 3 6" xfId="32471" xr:uid="{2090DE57-DD3B-4303-AAA9-FAB8A51CE986}"/>
    <cellStyle name="Currency 5 2 4 3 4" xfId="2277" xr:uid="{0EE9D2C7-64B7-44DA-801E-D4B575A68C7C}"/>
    <cellStyle name="Currency 5 2 4 3 4 2" xfId="6080" xr:uid="{A9B671B3-7562-4C44-9CF1-F0434CDDA451}"/>
    <cellStyle name="Currency 5 2 4 3 4 2 2" xfId="13891" xr:uid="{97E2AA23-8B48-43E1-8C63-E0BCD0129FE2}"/>
    <cellStyle name="Currency 5 2 4 3 4 2 2 2" xfId="29302" xr:uid="{09488163-E8DF-46D0-97F7-AB50E2249481}"/>
    <cellStyle name="Currency 5 2 4 3 4 2 2 2 2" xfId="60126" xr:uid="{31E6D60B-032D-42C2-B9B4-C2DD9F632930}"/>
    <cellStyle name="Currency 5 2 4 3 4 2 2 3" xfId="44716" xr:uid="{EEDE2E95-02F9-4D71-B907-3E0CF357CF46}"/>
    <cellStyle name="Currency 5 2 4 3 4 2 3" xfId="21493" xr:uid="{151A40DA-B887-4013-A6F6-9287EE60A30C}"/>
    <cellStyle name="Currency 5 2 4 3 4 2 3 2" xfId="52317" xr:uid="{E47AB7FC-2333-4593-A6F1-00E2D55380D6}"/>
    <cellStyle name="Currency 5 2 4 3 4 2 4" xfId="36907" xr:uid="{2821AEEF-59BB-40CB-B17E-FC270ED0B362}"/>
    <cellStyle name="Currency 5 2 4 3 4 3" xfId="10088" xr:uid="{E0E31B84-227B-48D1-8B44-19D3D8A48AA3}"/>
    <cellStyle name="Currency 5 2 4 3 4 3 2" xfId="25499" xr:uid="{E8C3AF93-4910-439A-B753-7386EF585779}"/>
    <cellStyle name="Currency 5 2 4 3 4 3 2 2" xfId="56323" xr:uid="{5C12421F-5DDA-42E6-B56B-EBD9DF0A6AF1}"/>
    <cellStyle name="Currency 5 2 4 3 4 3 3" xfId="40913" xr:uid="{E2EADE11-72A5-4B15-85E4-5F6C03D21153}"/>
    <cellStyle name="Currency 5 2 4 3 4 4" xfId="17690" xr:uid="{B6D868A0-3CF2-40C8-9277-F8336D6EB99D}"/>
    <cellStyle name="Currency 5 2 4 3 4 4 2" xfId="48514" xr:uid="{1B386062-2DA5-410E-A6F6-F32143E0EAF9}"/>
    <cellStyle name="Currency 5 2 4 3 4 5" xfId="33104" xr:uid="{2512720B-0505-4033-9BE6-0D283A78B519}"/>
    <cellStyle name="Currency 5 2 4 3 5" xfId="4181" xr:uid="{73C01FAD-93AA-4905-8090-FC02868EAA5A}"/>
    <cellStyle name="Currency 5 2 4 3 5 2" xfId="11992" xr:uid="{016850BE-739F-4BF3-9A71-29BAAFE45ACC}"/>
    <cellStyle name="Currency 5 2 4 3 5 2 2" xfId="27403" xr:uid="{F333C17B-4A49-4B45-9A17-7661A659D1ED}"/>
    <cellStyle name="Currency 5 2 4 3 5 2 2 2" xfId="58227" xr:uid="{3FD891EE-292F-4404-95A5-B724765AB7D1}"/>
    <cellStyle name="Currency 5 2 4 3 5 2 3" xfId="42817" xr:uid="{787F1564-C841-4146-9D16-D495EF7A9CB3}"/>
    <cellStyle name="Currency 5 2 4 3 5 3" xfId="19594" xr:uid="{36124EE3-15FC-4C62-BE86-EB1D24DF8D9B}"/>
    <cellStyle name="Currency 5 2 4 3 5 3 2" xfId="50418" xr:uid="{DE0D5BC9-3EBE-463F-B22B-C301856E202F}"/>
    <cellStyle name="Currency 5 2 4 3 5 4" xfId="35008" xr:uid="{32941B68-A7FF-436A-9B83-75E323057E98}"/>
    <cellStyle name="Currency 5 2 4 3 6" xfId="8189" xr:uid="{AECD5B3E-3967-444A-BB99-21557B603E5F}"/>
    <cellStyle name="Currency 5 2 4 3 6 2" xfId="23600" xr:uid="{A5DBCF08-A5C0-4451-971E-25FA2C76264D}"/>
    <cellStyle name="Currency 5 2 4 3 6 2 2" xfId="54424" xr:uid="{8FE98DED-4451-4C7C-83A1-9544724E3E61}"/>
    <cellStyle name="Currency 5 2 4 3 6 3" xfId="39014" xr:uid="{4EA03D16-EC47-40F8-A7BA-6569CA0161F0}"/>
    <cellStyle name="Currency 5 2 4 3 7" xfId="15791" xr:uid="{9E0B7F21-E838-4F03-99AA-5B6170F8FE28}"/>
    <cellStyle name="Currency 5 2 4 3 7 2" xfId="46615" xr:uid="{6EAFE4BC-2DD2-41EE-B7F4-196AEA24507E}"/>
    <cellStyle name="Currency 5 2 4 3 8" xfId="31205" xr:uid="{B7135381-6219-4116-BEBA-6C8762A2A2AB}"/>
    <cellStyle name="Currency 5 2 4 4" xfId="798" xr:uid="{9CB7433D-F5F4-4500-8815-672DDE798A40}"/>
    <cellStyle name="Currency 5 2 4 4 2" xfId="2697" xr:uid="{69E6C538-019C-4097-9FD4-E541E04F7AC2}"/>
    <cellStyle name="Currency 5 2 4 4 2 2" xfId="6500" xr:uid="{26A69B19-BA38-499D-B78B-8901862F5348}"/>
    <cellStyle name="Currency 5 2 4 4 2 2 2" xfId="14311" xr:uid="{3724BDDF-4B47-4117-85C4-BABF4D39CF53}"/>
    <cellStyle name="Currency 5 2 4 4 2 2 2 2" xfId="29722" xr:uid="{DBB6287C-853C-447B-BD23-2D3C476F714B}"/>
    <cellStyle name="Currency 5 2 4 4 2 2 2 2 2" xfId="60546" xr:uid="{6E6A9384-9517-4CCE-ABBF-C1B797A5A237}"/>
    <cellStyle name="Currency 5 2 4 4 2 2 2 3" xfId="45136" xr:uid="{A45487FB-5D46-4D07-BB09-715088C9CD20}"/>
    <cellStyle name="Currency 5 2 4 4 2 2 3" xfId="21913" xr:uid="{71A71F8B-B282-479E-AD1B-395DB6EFC39F}"/>
    <cellStyle name="Currency 5 2 4 4 2 2 3 2" xfId="52737" xr:uid="{56F81E01-A4AD-4955-B071-CC3DD7A13144}"/>
    <cellStyle name="Currency 5 2 4 4 2 2 4" xfId="37327" xr:uid="{D0D42CCC-339E-4442-9ACE-0F0B32D3945D}"/>
    <cellStyle name="Currency 5 2 4 4 2 3" xfId="10508" xr:uid="{8DCDA02B-C21C-486B-AF9A-CD9A0A2F580E}"/>
    <cellStyle name="Currency 5 2 4 4 2 3 2" xfId="25919" xr:uid="{05F1361C-E471-493C-913D-820110616693}"/>
    <cellStyle name="Currency 5 2 4 4 2 3 2 2" xfId="56743" xr:uid="{489BCE66-B8DC-40DD-A85F-69F337EE5C1F}"/>
    <cellStyle name="Currency 5 2 4 4 2 3 3" xfId="41333" xr:uid="{723626C5-FE06-42FC-98E7-EED26C0725DF}"/>
    <cellStyle name="Currency 5 2 4 4 2 4" xfId="18110" xr:uid="{E82EBAD6-A994-487A-AF50-DF8FA004CE05}"/>
    <cellStyle name="Currency 5 2 4 4 2 4 2" xfId="48934" xr:uid="{6031FC21-E2AD-40A6-958B-05E702738D75}"/>
    <cellStyle name="Currency 5 2 4 4 2 5" xfId="33524" xr:uid="{ABBF4B7E-8B98-4642-8E5C-CFF6759A0D78}"/>
    <cellStyle name="Currency 5 2 4 4 3" xfId="4601" xr:uid="{3A788FEB-91C7-424B-BD3C-26CDEB8672CD}"/>
    <cellStyle name="Currency 5 2 4 4 3 2" xfId="12412" xr:uid="{CD8792E8-FB52-4BBF-8D64-209C6A0AB98B}"/>
    <cellStyle name="Currency 5 2 4 4 3 2 2" xfId="27823" xr:uid="{D368CE20-9060-4756-86AD-D997565B1F7A}"/>
    <cellStyle name="Currency 5 2 4 4 3 2 2 2" xfId="58647" xr:uid="{65A9E3B0-82F8-4E7B-BACF-221E03A903C1}"/>
    <cellStyle name="Currency 5 2 4 4 3 2 3" xfId="43237" xr:uid="{44A276DB-C39F-4B35-8ACE-5F360D1B6A5D}"/>
    <cellStyle name="Currency 5 2 4 4 3 3" xfId="20014" xr:uid="{C3795C91-4D6B-4890-B9B8-2757447B167B}"/>
    <cellStyle name="Currency 5 2 4 4 3 3 2" xfId="50838" xr:uid="{1B906076-9226-446E-AB2E-FCC61624C8BC}"/>
    <cellStyle name="Currency 5 2 4 4 3 4" xfId="35428" xr:uid="{4FF4E849-7101-405A-BA93-839D8899C26D}"/>
    <cellStyle name="Currency 5 2 4 4 4" xfId="8609" xr:uid="{EF1A7FEF-A20A-46C0-803D-601DA5CC82C8}"/>
    <cellStyle name="Currency 5 2 4 4 4 2" xfId="24020" xr:uid="{40EB750F-11DD-448B-9F10-FEC5C3CE6779}"/>
    <cellStyle name="Currency 5 2 4 4 4 2 2" xfId="54844" xr:uid="{E21C3871-BF2A-484C-BAD1-50AED94143BD}"/>
    <cellStyle name="Currency 5 2 4 4 4 3" xfId="39434" xr:uid="{18DD872B-F216-4B79-9A93-3BCE8A71FEA9}"/>
    <cellStyle name="Currency 5 2 4 4 5" xfId="16211" xr:uid="{84809A5C-F993-4AAF-BBB0-5677E2F683FF}"/>
    <cellStyle name="Currency 5 2 4 4 5 2" xfId="47035" xr:uid="{863504D9-050D-471E-AE4B-5546C74CCC2D}"/>
    <cellStyle name="Currency 5 2 4 4 6" xfId="31625" xr:uid="{05158036-ADCB-4A3E-BE10-702DB68AE573}"/>
    <cellStyle name="Currency 5 2 4 5" xfId="1431" xr:uid="{BB8EA93D-B90C-4336-82F8-8AA0DA93F45C}"/>
    <cellStyle name="Currency 5 2 4 5 2" xfId="3330" xr:uid="{2CDBBBFA-1BA0-46DF-B86A-A202CFA41F9A}"/>
    <cellStyle name="Currency 5 2 4 5 2 2" xfId="7133" xr:uid="{BA765087-2138-4291-9C89-8E7BA4FF893B}"/>
    <cellStyle name="Currency 5 2 4 5 2 2 2" xfId="14944" xr:uid="{080DA02D-76B8-41DA-AC6B-CB8F0C9E048B}"/>
    <cellStyle name="Currency 5 2 4 5 2 2 2 2" xfId="30355" xr:uid="{879AA84B-EF6A-4C98-AF2F-822852E6A4D4}"/>
    <cellStyle name="Currency 5 2 4 5 2 2 2 2 2" xfId="61179" xr:uid="{A591FC60-778B-411B-B605-8738C51F067C}"/>
    <cellStyle name="Currency 5 2 4 5 2 2 2 3" xfId="45769" xr:uid="{DD749451-E591-4860-8FDE-63D6DB8C6407}"/>
    <cellStyle name="Currency 5 2 4 5 2 2 3" xfId="22546" xr:uid="{78EAE927-75E7-412B-A4FC-58B94838510E}"/>
    <cellStyle name="Currency 5 2 4 5 2 2 3 2" xfId="53370" xr:uid="{1E59DDA1-8871-4A4A-8C24-B5A3B60C84C4}"/>
    <cellStyle name="Currency 5 2 4 5 2 2 4" xfId="37960" xr:uid="{86992F8B-4F89-4E1C-A4CB-2A6E34ECE7C3}"/>
    <cellStyle name="Currency 5 2 4 5 2 3" xfId="11141" xr:uid="{FD0EAF81-E6E3-4D3D-A084-2D8627266BCB}"/>
    <cellStyle name="Currency 5 2 4 5 2 3 2" xfId="26552" xr:uid="{CBD6D05F-4A13-425A-AB3C-011A20FADB1C}"/>
    <cellStyle name="Currency 5 2 4 5 2 3 2 2" xfId="57376" xr:uid="{02961680-6E14-44AC-BC07-60506A8F4EB1}"/>
    <cellStyle name="Currency 5 2 4 5 2 3 3" xfId="41966" xr:uid="{C0B03B7B-80F8-4145-9169-81B96C1461CB}"/>
    <cellStyle name="Currency 5 2 4 5 2 4" xfId="18743" xr:uid="{01CB1D62-62AE-438B-8FD3-C50928638A5D}"/>
    <cellStyle name="Currency 5 2 4 5 2 4 2" xfId="49567" xr:uid="{3862A90C-456F-4B50-A816-3D9728B4D3D3}"/>
    <cellStyle name="Currency 5 2 4 5 2 5" xfId="34157" xr:uid="{6E61AC7C-E29D-4B4A-9048-EECB90D2D23C}"/>
    <cellStyle name="Currency 5 2 4 5 3" xfId="5234" xr:uid="{2933C305-F152-4BBC-8083-F91A4D7B2093}"/>
    <cellStyle name="Currency 5 2 4 5 3 2" xfId="13045" xr:uid="{B8930DE0-0890-4889-B581-8FBE07172495}"/>
    <cellStyle name="Currency 5 2 4 5 3 2 2" xfId="28456" xr:uid="{CC8B50C7-C39B-4793-87FD-90C4F308B86A}"/>
    <cellStyle name="Currency 5 2 4 5 3 2 2 2" xfId="59280" xr:uid="{F90460AC-9BAC-43DB-B0A8-C17677CFA644}"/>
    <cellStyle name="Currency 5 2 4 5 3 2 3" xfId="43870" xr:uid="{5CA00756-F303-4417-A4AD-D89829CE3AF8}"/>
    <cellStyle name="Currency 5 2 4 5 3 3" xfId="20647" xr:uid="{5A9308FA-D376-4D47-B732-07C3EE9A57EA}"/>
    <cellStyle name="Currency 5 2 4 5 3 3 2" xfId="51471" xr:uid="{9035D1CB-C371-4263-B949-C86555003F11}"/>
    <cellStyle name="Currency 5 2 4 5 3 4" xfId="36061" xr:uid="{0D9D2F6D-874D-4655-8956-6C82463C284A}"/>
    <cellStyle name="Currency 5 2 4 5 4" xfId="9242" xr:uid="{20C9EF9C-1006-432E-9C9E-2EF03CBA2C1B}"/>
    <cellStyle name="Currency 5 2 4 5 4 2" xfId="24653" xr:uid="{4E20D421-DBB0-4F41-A471-2D75D9A8E7D8}"/>
    <cellStyle name="Currency 5 2 4 5 4 2 2" xfId="55477" xr:uid="{A6FD9373-01B9-4FE6-A4A8-3A01DF17B27A}"/>
    <cellStyle name="Currency 5 2 4 5 4 3" xfId="40067" xr:uid="{840FD9F4-7D53-4066-846A-C8DCC1D73E77}"/>
    <cellStyle name="Currency 5 2 4 5 5" xfId="16844" xr:uid="{2005A926-6513-46E3-971A-E6CF2263FB51}"/>
    <cellStyle name="Currency 5 2 4 5 5 2" xfId="47668" xr:uid="{89889ED9-539E-492C-90E6-8CE49AC1047E}"/>
    <cellStyle name="Currency 5 2 4 5 6" xfId="32258" xr:uid="{9276EF18-EB5E-4238-88E1-997C1D442F4F}"/>
    <cellStyle name="Currency 5 2 4 6" xfId="2064" xr:uid="{6A26FA1A-0059-473B-8A04-9086BA930F9A}"/>
    <cellStyle name="Currency 5 2 4 6 2" xfId="5867" xr:uid="{300497A1-502E-41CE-9082-99FB44C8DFAE}"/>
    <cellStyle name="Currency 5 2 4 6 2 2" xfId="13678" xr:uid="{066AE416-9503-4BF9-B30B-B89F67D5B1A4}"/>
    <cellStyle name="Currency 5 2 4 6 2 2 2" xfId="29089" xr:uid="{9E333EC3-005B-4428-AEF4-EB4375A177B4}"/>
    <cellStyle name="Currency 5 2 4 6 2 2 2 2" xfId="59913" xr:uid="{33399B88-4CFA-40E3-9814-8B767E10482B}"/>
    <cellStyle name="Currency 5 2 4 6 2 2 3" xfId="44503" xr:uid="{506316FE-82BC-474E-99FE-79966CC4C732}"/>
    <cellStyle name="Currency 5 2 4 6 2 3" xfId="21280" xr:uid="{017585F5-49A0-41BE-B236-9137D2C2BE75}"/>
    <cellStyle name="Currency 5 2 4 6 2 3 2" xfId="52104" xr:uid="{64E406AE-66CB-4652-AAFA-8F1B6A326067}"/>
    <cellStyle name="Currency 5 2 4 6 2 4" xfId="36694" xr:uid="{0DAE7FF8-600B-413E-A173-F1195DB057D8}"/>
    <cellStyle name="Currency 5 2 4 6 3" xfId="9875" xr:uid="{8CEA60D6-5EDC-4300-B6B2-1FEABA51680B}"/>
    <cellStyle name="Currency 5 2 4 6 3 2" xfId="25286" xr:uid="{4AE50B6A-6CEE-47A1-8E5A-127CD1756A75}"/>
    <cellStyle name="Currency 5 2 4 6 3 2 2" xfId="56110" xr:uid="{A7F74BE8-B4A7-46DC-A221-AF76E2E6FFF7}"/>
    <cellStyle name="Currency 5 2 4 6 3 3" xfId="40700" xr:uid="{EDAEF782-E096-4D95-A970-685B89A513F6}"/>
    <cellStyle name="Currency 5 2 4 6 4" xfId="17477" xr:uid="{95DBCAFE-B63D-4025-9565-792560C2E1E7}"/>
    <cellStyle name="Currency 5 2 4 6 4 2" xfId="48301" xr:uid="{75560B6D-D827-462D-8FB9-D5B9072C8A01}"/>
    <cellStyle name="Currency 5 2 4 6 5" xfId="32891" xr:uid="{7EFF6C79-B388-4B4A-9ACF-95F363B63BE3}"/>
    <cellStyle name="Currency 5 2 4 7" xfId="3968" xr:uid="{7FAC6C50-9FB1-4854-9846-C436F8EFC3CF}"/>
    <cellStyle name="Currency 5 2 4 7 2" xfId="11779" xr:uid="{1B0D7B9B-628D-47B9-B14F-56BAA459AAD1}"/>
    <cellStyle name="Currency 5 2 4 7 2 2" xfId="27190" xr:uid="{26123027-8DAF-4C56-AF54-5FDA8EF1F420}"/>
    <cellStyle name="Currency 5 2 4 7 2 2 2" xfId="58014" xr:uid="{7B3DD109-77A0-4459-8CE8-9B78D72B1773}"/>
    <cellStyle name="Currency 5 2 4 7 2 3" xfId="42604" xr:uid="{9D6F8ECB-63B8-46AA-96EC-69AD472AA257}"/>
    <cellStyle name="Currency 5 2 4 7 3" xfId="19381" xr:uid="{71175D89-ED64-4603-990A-41D847F62252}"/>
    <cellStyle name="Currency 5 2 4 7 3 2" xfId="50205" xr:uid="{835F4581-DB42-45AF-A356-B6BA6F5D3006}"/>
    <cellStyle name="Currency 5 2 4 7 4" xfId="34795" xr:uid="{3FEA448D-F0C7-4824-BB70-4536D9B4E23F}"/>
    <cellStyle name="Currency 5 2 4 8" xfId="7976" xr:uid="{FC91071A-4858-4C7A-B88A-9C7C375DD9BD}"/>
    <cellStyle name="Currency 5 2 4 8 2" xfId="23387" xr:uid="{AB0D0528-260C-4E39-B095-080E45A7FA0E}"/>
    <cellStyle name="Currency 5 2 4 8 2 2" xfId="54211" xr:uid="{225E1B0B-4748-4FAA-A8F3-39C5417EEA56}"/>
    <cellStyle name="Currency 5 2 4 8 3" xfId="38801" xr:uid="{534E588F-EFEE-49EE-975F-CB8A25EF59DC}"/>
    <cellStyle name="Currency 5 2 4 9" xfId="7767" xr:uid="{36490715-7FDE-4CA0-A0FA-FE4F0F9D3DC6}"/>
    <cellStyle name="Currency 5 2 4 9 2" xfId="23178" xr:uid="{EF871DC8-0151-4520-9EA1-DEE943060152}"/>
    <cellStyle name="Currency 5 2 4 9 2 2" xfId="54002" xr:uid="{7380A27D-DE89-4735-9544-6F2C3122BA84}"/>
    <cellStyle name="Currency 5 2 4 9 3" xfId="38592" xr:uid="{8F2B204C-ABAD-4F69-893C-C26BC2F46B37}"/>
    <cellStyle name="Currency 5 2 5" xfId="542" xr:uid="{8DC3B9F3-68D8-49E6-98B9-FBD624989993}"/>
    <cellStyle name="Currency 5 2 5 2" xfId="1175" xr:uid="{054B35E8-F89A-4081-B5A4-CA14AC658C01}"/>
    <cellStyle name="Currency 5 2 5 2 2" xfId="3074" xr:uid="{7948201C-DC2F-404B-8DAD-428E59C9B3F6}"/>
    <cellStyle name="Currency 5 2 5 2 2 2" xfId="6877" xr:uid="{FEE41D1F-4512-4329-B88E-BD3ADFC23CE1}"/>
    <cellStyle name="Currency 5 2 5 2 2 2 2" xfId="14688" xr:uid="{8E22F7B3-8F2D-42B8-B074-7B5B6D304ABD}"/>
    <cellStyle name="Currency 5 2 5 2 2 2 2 2" xfId="30099" xr:uid="{6D4B6F6E-3710-4EC4-915B-1CF0A848EE3E}"/>
    <cellStyle name="Currency 5 2 5 2 2 2 2 2 2" xfId="60923" xr:uid="{4D2AF061-465E-47DA-89FE-7F513BDFC7DF}"/>
    <cellStyle name="Currency 5 2 5 2 2 2 2 3" xfId="45513" xr:uid="{05710F5C-A01B-4148-9B42-24AE21A6A6F9}"/>
    <cellStyle name="Currency 5 2 5 2 2 2 3" xfId="22290" xr:uid="{9E8BDB5C-8B77-4F30-B090-FFCFDB32BA08}"/>
    <cellStyle name="Currency 5 2 5 2 2 2 3 2" xfId="53114" xr:uid="{77656253-F5A2-4AE5-A70F-7F2A3C2205C6}"/>
    <cellStyle name="Currency 5 2 5 2 2 2 4" xfId="37704" xr:uid="{AD35C99E-226A-46E3-A0B3-5F89970D9F8B}"/>
    <cellStyle name="Currency 5 2 5 2 2 3" xfId="10885" xr:uid="{51E26160-6D61-4678-9FD4-24AE784ED313}"/>
    <cellStyle name="Currency 5 2 5 2 2 3 2" xfId="26296" xr:uid="{F17C2870-27F0-4807-8C5D-E87C77CEB608}"/>
    <cellStyle name="Currency 5 2 5 2 2 3 2 2" xfId="57120" xr:uid="{9CB97123-4B3A-4F9F-8430-E62F963BD4B5}"/>
    <cellStyle name="Currency 5 2 5 2 2 3 3" xfId="41710" xr:uid="{1318E306-8634-42F9-8A6E-E5B75EE98CD7}"/>
    <cellStyle name="Currency 5 2 5 2 2 4" xfId="18487" xr:uid="{5A50E3F1-8DDA-4FA9-9DD3-045069C1BDF1}"/>
    <cellStyle name="Currency 5 2 5 2 2 4 2" xfId="49311" xr:uid="{D0F8047F-21FC-479C-BBD5-FBBB6404EFDE}"/>
    <cellStyle name="Currency 5 2 5 2 2 5" xfId="33901" xr:uid="{82422EAF-3CD5-4DCC-A5DB-3FBB8E3FE5B7}"/>
    <cellStyle name="Currency 5 2 5 2 3" xfId="4978" xr:uid="{1AF3C87D-F9A5-45AF-ADCD-8B7EB2820436}"/>
    <cellStyle name="Currency 5 2 5 2 3 2" xfId="12789" xr:uid="{17590A83-8C9A-4986-9012-F311B2B9B3B7}"/>
    <cellStyle name="Currency 5 2 5 2 3 2 2" xfId="28200" xr:uid="{742B2116-34E2-4D0F-B109-21F4871832D1}"/>
    <cellStyle name="Currency 5 2 5 2 3 2 2 2" xfId="59024" xr:uid="{F5BF044F-F34F-4ED8-BF19-396758B7F419}"/>
    <cellStyle name="Currency 5 2 5 2 3 2 3" xfId="43614" xr:uid="{131AAF62-C5E2-4C3F-9A04-492D45B1F117}"/>
    <cellStyle name="Currency 5 2 5 2 3 3" xfId="20391" xr:uid="{F5EC548B-AC6D-4F10-8B5C-E5568B4AFD6D}"/>
    <cellStyle name="Currency 5 2 5 2 3 3 2" xfId="51215" xr:uid="{F839E86E-0E48-4AD7-951C-DCBA7E36671F}"/>
    <cellStyle name="Currency 5 2 5 2 3 4" xfId="35805" xr:uid="{9E296A45-2875-4520-8ADE-B1D1BC30725D}"/>
    <cellStyle name="Currency 5 2 5 2 4" xfId="8986" xr:uid="{A17EC369-41A9-4C60-832E-10C3DAE32B10}"/>
    <cellStyle name="Currency 5 2 5 2 4 2" xfId="24397" xr:uid="{AE271569-09AD-43AB-985D-A7F722263013}"/>
    <cellStyle name="Currency 5 2 5 2 4 2 2" xfId="55221" xr:uid="{1AF5C0FC-CEC4-43D5-A598-A6EC2CBE180F}"/>
    <cellStyle name="Currency 5 2 5 2 4 3" xfId="39811" xr:uid="{580CD1CB-0510-477F-AA67-E868B6DD3F70}"/>
    <cellStyle name="Currency 5 2 5 2 5" xfId="16588" xr:uid="{D2994815-9506-4DF8-BF38-D5901729D78A}"/>
    <cellStyle name="Currency 5 2 5 2 5 2" xfId="47412" xr:uid="{C5B6113C-9227-48DC-953F-468A2E7F0895}"/>
    <cellStyle name="Currency 5 2 5 2 6" xfId="32002" xr:uid="{78F37D61-D88D-4E9D-A3B4-BDF7BC470914}"/>
    <cellStyle name="Currency 5 2 5 3" xfId="1808" xr:uid="{B5368567-8DA6-4CD5-94FC-9DD0AD1A93D0}"/>
    <cellStyle name="Currency 5 2 5 3 2" xfId="3707" xr:uid="{D6D62762-92F2-498D-AC80-E3FE272AEF74}"/>
    <cellStyle name="Currency 5 2 5 3 2 2" xfId="7510" xr:uid="{4A2AB947-E12F-4FA9-A365-E5B43F5DF810}"/>
    <cellStyle name="Currency 5 2 5 3 2 2 2" xfId="15321" xr:uid="{EFEFEF54-8291-4208-A51D-C5DA83557ED4}"/>
    <cellStyle name="Currency 5 2 5 3 2 2 2 2" xfId="30732" xr:uid="{71CD1D94-02D3-40B7-AF75-795D785E0B72}"/>
    <cellStyle name="Currency 5 2 5 3 2 2 2 2 2" xfId="61556" xr:uid="{25729EC6-AF79-47E1-9344-EA48515CFAFA}"/>
    <cellStyle name="Currency 5 2 5 3 2 2 2 3" xfId="46146" xr:uid="{71520B67-6435-4B16-A111-23DB1C1AAADC}"/>
    <cellStyle name="Currency 5 2 5 3 2 2 3" xfId="22923" xr:uid="{DE71E467-FCA0-48E9-B8EF-46EBAC16F31A}"/>
    <cellStyle name="Currency 5 2 5 3 2 2 3 2" xfId="53747" xr:uid="{80A0182E-4AFB-4C81-BF99-2C24A92F0677}"/>
    <cellStyle name="Currency 5 2 5 3 2 2 4" xfId="38337" xr:uid="{8613E0D8-2A8B-4CD8-88A2-6D704A170CCF}"/>
    <cellStyle name="Currency 5 2 5 3 2 3" xfId="11518" xr:uid="{0ECAE7DD-CB91-4EDE-9213-A2895FA35447}"/>
    <cellStyle name="Currency 5 2 5 3 2 3 2" xfId="26929" xr:uid="{68872576-72D1-404A-A9B8-277A3E64907C}"/>
    <cellStyle name="Currency 5 2 5 3 2 3 2 2" xfId="57753" xr:uid="{2EF367AB-5C94-4B5C-92AA-BF2B7BFE6387}"/>
    <cellStyle name="Currency 5 2 5 3 2 3 3" xfId="42343" xr:uid="{D3F56340-D50E-4C2D-81E8-F59EF0C285D8}"/>
    <cellStyle name="Currency 5 2 5 3 2 4" xfId="19120" xr:uid="{1A50651D-6387-45AA-A79E-43FB2BF607C2}"/>
    <cellStyle name="Currency 5 2 5 3 2 4 2" xfId="49944" xr:uid="{01156B41-DE95-4796-B3E4-6AF2919F6D50}"/>
    <cellStyle name="Currency 5 2 5 3 2 5" xfId="34534" xr:uid="{A551998B-A644-493A-B2A2-2D8FF062DF90}"/>
    <cellStyle name="Currency 5 2 5 3 3" xfId="5611" xr:uid="{29F0F7FF-5E49-4C40-8790-C14AC97B7F4C}"/>
    <cellStyle name="Currency 5 2 5 3 3 2" xfId="13422" xr:uid="{EACF26A8-B505-4A66-9A3C-99C02DBAE930}"/>
    <cellStyle name="Currency 5 2 5 3 3 2 2" xfId="28833" xr:uid="{4B0A4078-28D0-4CCF-A3C9-398DCCA7E706}"/>
    <cellStyle name="Currency 5 2 5 3 3 2 2 2" xfId="59657" xr:uid="{711FDAD5-D100-4656-A124-7627F8DF9072}"/>
    <cellStyle name="Currency 5 2 5 3 3 2 3" xfId="44247" xr:uid="{CA593CE3-A7C6-4D67-A018-179C16786817}"/>
    <cellStyle name="Currency 5 2 5 3 3 3" xfId="21024" xr:uid="{BAEE3D64-CEF6-4949-92D5-4A08038D5034}"/>
    <cellStyle name="Currency 5 2 5 3 3 3 2" xfId="51848" xr:uid="{F02E2A3B-7011-40F0-929C-8F11C233B190}"/>
    <cellStyle name="Currency 5 2 5 3 3 4" xfId="36438" xr:uid="{A096EDF0-2418-42A4-BC49-698FDE44579A}"/>
    <cellStyle name="Currency 5 2 5 3 4" xfId="9619" xr:uid="{E41E1394-91DD-43EB-AC5D-87D7FDC49ACC}"/>
    <cellStyle name="Currency 5 2 5 3 4 2" xfId="25030" xr:uid="{8DEF6AB4-D0CF-4B85-B573-93DA7DDC1662}"/>
    <cellStyle name="Currency 5 2 5 3 4 2 2" xfId="55854" xr:uid="{EDE0E821-711C-4A8A-9588-F446B4A043F2}"/>
    <cellStyle name="Currency 5 2 5 3 4 3" xfId="40444" xr:uid="{F3A519CD-8602-4436-BE32-EC814A1E2587}"/>
    <cellStyle name="Currency 5 2 5 3 5" xfId="17221" xr:uid="{C85D42A1-631A-47C3-9617-4BB96742A89A}"/>
    <cellStyle name="Currency 5 2 5 3 5 2" xfId="48045" xr:uid="{8953A542-DAFA-4180-AC24-057C978BD32D}"/>
    <cellStyle name="Currency 5 2 5 3 6" xfId="32635" xr:uid="{A475E887-5575-4A1B-A8C1-F30A2F6106A5}"/>
    <cellStyle name="Currency 5 2 5 4" xfId="2441" xr:uid="{6ECDB04E-FEE7-46AB-9D0F-2427EB28111B}"/>
    <cellStyle name="Currency 5 2 5 4 2" xfId="6244" xr:uid="{A509F5CA-8E18-4096-8037-1138091A6973}"/>
    <cellStyle name="Currency 5 2 5 4 2 2" xfId="14055" xr:uid="{1F477D30-F8B8-4791-9FDB-6EBDB260AC49}"/>
    <cellStyle name="Currency 5 2 5 4 2 2 2" xfId="29466" xr:uid="{C18EBC1A-00FF-49A4-8B76-1A95FD464782}"/>
    <cellStyle name="Currency 5 2 5 4 2 2 2 2" xfId="60290" xr:uid="{E52F3A0A-9311-4DDF-ACD5-59A39B133D5E}"/>
    <cellStyle name="Currency 5 2 5 4 2 2 3" xfId="44880" xr:uid="{DB8A7FA5-B7CD-45FF-AC15-E009A9BFA21B}"/>
    <cellStyle name="Currency 5 2 5 4 2 3" xfId="21657" xr:uid="{BBE8252A-3737-452E-B3A5-9352B96174D1}"/>
    <cellStyle name="Currency 5 2 5 4 2 3 2" xfId="52481" xr:uid="{659E76AD-C548-4A40-AEFD-6145CDB64FE5}"/>
    <cellStyle name="Currency 5 2 5 4 2 4" xfId="37071" xr:uid="{2EDF2EAA-E86D-4E8D-9756-61945705CE32}"/>
    <cellStyle name="Currency 5 2 5 4 3" xfId="10252" xr:uid="{517FD7AD-18C2-412A-AB17-FC295351AC5E}"/>
    <cellStyle name="Currency 5 2 5 4 3 2" xfId="25663" xr:uid="{705ADB09-8B48-4959-B7B1-02E77F1907BF}"/>
    <cellStyle name="Currency 5 2 5 4 3 2 2" xfId="56487" xr:uid="{77B59D6B-3B73-47EC-BC17-1AB834246A80}"/>
    <cellStyle name="Currency 5 2 5 4 3 3" xfId="41077" xr:uid="{DA25D1F8-0091-495B-98A0-7BA2B678E4C5}"/>
    <cellStyle name="Currency 5 2 5 4 4" xfId="17854" xr:uid="{FAA31593-657E-4658-8CF9-A3DE87E4C8E0}"/>
    <cellStyle name="Currency 5 2 5 4 4 2" xfId="48678" xr:uid="{BEF79F09-4025-4B30-A713-27A203C7AAAB}"/>
    <cellStyle name="Currency 5 2 5 4 5" xfId="33268" xr:uid="{8C01DB3C-139E-45E8-99A1-39B8A6321914}"/>
    <cellStyle name="Currency 5 2 5 5" xfId="4345" xr:uid="{C8D21F8F-D354-4D7D-9510-4BFC187370CC}"/>
    <cellStyle name="Currency 5 2 5 5 2" xfId="12156" xr:uid="{071EAA52-17E9-49A0-9D46-AA80B9DA7D67}"/>
    <cellStyle name="Currency 5 2 5 5 2 2" xfId="27567" xr:uid="{9F56D94B-3670-4682-86C6-C49FD4928E88}"/>
    <cellStyle name="Currency 5 2 5 5 2 2 2" xfId="58391" xr:uid="{827A166D-7E20-4D3D-B3C1-70DC94DE55EC}"/>
    <cellStyle name="Currency 5 2 5 5 2 3" xfId="42981" xr:uid="{3BBF6F54-C12B-436F-AC57-B323446E069C}"/>
    <cellStyle name="Currency 5 2 5 5 3" xfId="19758" xr:uid="{F796DB60-2BD4-412A-906F-72EE18ABFEC8}"/>
    <cellStyle name="Currency 5 2 5 5 3 2" xfId="50582" xr:uid="{23C503FE-2CA3-4925-8E8F-D262B75C1AA6}"/>
    <cellStyle name="Currency 5 2 5 5 4" xfId="35172" xr:uid="{FEB10F68-C91F-4178-9F44-87DB81896F64}"/>
    <cellStyle name="Currency 5 2 5 6" xfId="8353" xr:uid="{767CBF6B-C83E-43E1-9A6E-9F088800EC13}"/>
    <cellStyle name="Currency 5 2 5 6 2" xfId="23764" xr:uid="{36F409DC-AB0F-4372-8934-B04F395F852A}"/>
    <cellStyle name="Currency 5 2 5 6 2 2" xfId="54588" xr:uid="{C330ABC4-72EC-4A54-B2E2-09D86B4E7CC1}"/>
    <cellStyle name="Currency 5 2 5 6 3" xfId="39178" xr:uid="{3210CE6D-80C2-472D-9CEA-BFDF6CD82BDE}"/>
    <cellStyle name="Currency 5 2 5 7" xfId="15955" xr:uid="{F36B3E26-699A-47D6-81AE-259FAF0EFADE}"/>
    <cellStyle name="Currency 5 2 5 7 2" xfId="46779" xr:uid="{6DB020B9-AB22-4062-931E-2C30150CBD4D}"/>
    <cellStyle name="Currency 5 2 5 8" xfId="31369" xr:uid="{07F49F9E-B69F-476F-9B48-96F99557B206}"/>
    <cellStyle name="Currency 5 2 6" xfId="333" xr:uid="{B827AD52-F731-4138-9640-801E969B5BEA}"/>
    <cellStyle name="Currency 5 2 6 2" xfId="966" xr:uid="{265C3F6C-4CA6-4324-8A01-B7F7EF76E9F3}"/>
    <cellStyle name="Currency 5 2 6 2 2" xfId="2865" xr:uid="{7F04403B-033D-443E-A362-CA2787BB4D91}"/>
    <cellStyle name="Currency 5 2 6 2 2 2" xfId="6668" xr:uid="{A946EC5A-5F3D-4DCE-BC41-A76C0A4F4234}"/>
    <cellStyle name="Currency 5 2 6 2 2 2 2" xfId="14479" xr:uid="{CD4CE707-AC67-4B6C-ADB1-29512D2B9358}"/>
    <cellStyle name="Currency 5 2 6 2 2 2 2 2" xfId="29890" xr:uid="{AA963B0B-DE77-4AFF-BFA6-231DCA6E4EBE}"/>
    <cellStyle name="Currency 5 2 6 2 2 2 2 2 2" xfId="60714" xr:uid="{6D25C712-0C5F-4276-ACD7-5F9F918ED134}"/>
    <cellStyle name="Currency 5 2 6 2 2 2 2 3" xfId="45304" xr:uid="{AAF36EF1-DE32-4C81-9DB6-7F1D537D33E7}"/>
    <cellStyle name="Currency 5 2 6 2 2 2 3" xfId="22081" xr:uid="{ADCDB8AC-D976-4543-BB8E-E53071D5535F}"/>
    <cellStyle name="Currency 5 2 6 2 2 2 3 2" xfId="52905" xr:uid="{9EA449ED-0493-48F8-BA3C-ACC77A84A2F1}"/>
    <cellStyle name="Currency 5 2 6 2 2 2 4" xfId="37495" xr:uid="{21DB2CB1-57BA-4E9F-82B2-63F9E74AF517}"/>
    <cellStyle name="Currency 5 2 6 2 2 3" xfId="10676" xr:uid="{B1AB0CAA-8DC7-49F7-A42B-1B0F94C515F2}"/>
    <cellStyle name="Currency 5 2 6 2 2 3 2" xfId="26087" xr:uid="{8BD432DE-7B75-4375-A183-B1CB87BDACA7}"/>
    <cellStyle name="Currency 5 2 6 2 2 3 2 2" xfId="56911" xr:uid="{6858D415-33E9-4380-B75A-7ABBB952FEB7}"/>
    <cellStyle name="Currency 5 2 6 2 2 3 3" xfId="41501" xr:uid="{14B99758-6F47-4834-B2C9-A42B3C51114E}"/>
    <cellStyle name="Currency 5 2 6 2 2 4" xfId="18278" xr:uid="{E81F4418-4DA4-4C5F-BBE0-7091E6F118F8}"/>
    <cellStyle name="Currency 5 2 6 2 2 4 2" xfId="49102" xr:uid="{16FA5B73-9308-4023-856A-64A9E5C30038}"/>
    <cellStyle name="Currency 5 2 6 2 2 5" xfId="33692" xr:uid="{8F721BB8-BA79-497D-AED3-06CDBB1BC75C}"/>
    <cellStyle name="Currency 5 2 6 2 3" xfId="4769" xr:uid="{6316B0F7-D5A3-450D-9A6D-0DE44B33A00C}"/>
    <cellStyle name="Currency 5 2 6 2 3 2" xfId="12580" xr:uid="{6DC636BA-EF76-4A3A-BC86-D7126D5DB646}"/>
    <cellStyle name="Currency 5 2 6 2 3 2 2" xfId="27991" xr:uid="{C685154C-AE5E-4F69-A0B4-8F31CDEA81EB}"/>
    <cellStyle name="Currency 5 2 6 2 3 2 2 2" xfId="58815" xr:uid="{F647E982-1603-40D6-A6AB-ECD60AAF75C0}"/>
    <cellStyle name="Currency 5 2 6 2 3 2 3" xfId="43405" xr:uid="{D1D94164-DCE8-45D4-AB43-98126E2DDBC1}"/>
    <cellStyle name="Currency 5 2 6 2 3 3" xfId="20182" xr:uid="{0BCD3A12-2825-4C1C-BA78-F0D519BAB175}"/>
    <cellStyle name="Currency 5 2 6 2 3 3 2" xfId="51006" xr:uid="{4C3E524D-E912-42C8-94A8-7D46737AFDEA}"/>
    <cellStyle name="Currency 5 2 6 2 3 4" xfId="35596" xr:uid="{C7D07670-9148-4350-A341-22EF53EE7E3F}"/>
    <cellStyle name="Currency 5 2 6 2 4" xfId="8777" xr:uid="{0EA3613C-C968-48A2-9D4C-60D8B6D08EC3}"/>
    <cellStyle name="Currency 5 2 6 2 4 2" xfId="24188" xr:uid="{BE338DE1-F9A1-4349-A911-C6867AC7B84B}"/>
    <cellStyle name="Currency 5 2 6 2 4 2 2" xfId="55012" xr:uid="{A51199D7-157E-4283-A929-0EBB8AD60177}"/>
    <cellStyle name="Currency 5 2 6 2 4 3" xfId="39602" xr:uid="{E19C08F1-0FBD-45DC-91D5-BCB780F4713F}"/>
    <cellStyle name="Currency 5 2 6 2 5" xfId="16379" xr:uid="{E6D1D089-7318-4217-87B1-874F9C86FF5A}"/>
    <cellStyle name="Currency 5 2 6 2 5 2" xfId="47203" xr:uid="{126565D1-7174-4C5F-B4E8-2CCCA1C3E160}"/>
    <cellStyle name="Currency 5 2 6 2 6" xfId="31793" xr:uid="{FD608818-6835-4D33-A5D3-01D16FB6961E}"/>
    <cellStyle name="Currency 5 2 6 3" xfId="1599" xr:uid="{C86786FE-9AAA-453B-B49A-0210934D0FE9}"/>
    <cellStyle name="Currency 5 2 6 3 2" xfId="3498" xr:uid="{F547B9BD-234B-4D55-A2DF-32665588CC1E}"/>
    <cellStyle name="Currency 5 2 6 3 2 2" xfId="7301" xr:uid="{17B1200D-18A4-4533-8538-4735279093A2}"/>
    <cellStyle name="Currency 5 2 6 3 2 2 2" xfId="15112" xr:uid="{D188074B-6E46-4C60-85F0-9E880C4DF74F}"/>
    <cellStyle name="Currency 5 2 6 3 2 2 2 2" xfId="30523" xr:uid="{5845D64D-5403-46F0-8431-F5F281ABB37A}"/>
    <cellStyle name="Currency 5 2 6 3 2 2 2 2 2" xfId="61347" xr:uid="{9F9F56C5-5726-4692-9B92-A9613A29DF18}"/>
    <cellStyle name="Currency 5 2 6 3 2 2 2 3" xfId="45937" xr:uid="{363666ED-F5B4-4E69-8034-20AB0D97DE4F}"/>
    <cellStyle name="Currency 5 2 6 3 2 2 3" xfId="22714" xr:uid="{696509CF-C92A-44F0-A118-99ADD1179C29}"/>
    <cellStyle name="Currency 5 2 6 3 2 2 3 2" xfId="53538" xr:uid="{8C853001-7EFB-43A0-9C52-C8CAE592C10D}"/>
    <cellStyle name="Currency 5 2 6 3 2 2 4" xfId="38128" xr:uid="{119E63D3-1D79-4E9D-83C5-84ECEDD1DA06}"/>
    <cellStyle name="Currency 5 2 6 3 2 3" xfId="11309" xr:uid="{B8F0708F-6E54-4BB4-B34A-86750D1311CA}"/>
    <cellStyle name="Currency 5 2 6 3 2 3 2" xfId="26720" xr:uid="{0BCE611B-F020-4664-8826-50D9633714A9}"/>
    <cellStyle name="Currency 5 2 6 3 2 3 2 2" xfId="57544" xr:uid="{28F89A84-6AA3-42A9-9BB8-69D58EF8F8EB}"/>
    <cellStyle name="Currency 5 2 6 3 2 3 3" xfId="42134" xr:uid="{70B6B731-6F17-41FF-8402-721374156A17}"/>
    <cellStyle name="Currency 5 2 6 3 2 4" xfId="18911" xr:uid="{FE5AAF21-8218-4034-B385-C36146ED7909}"/>
    <cellStyle name="Currency 5 2 6 3 2 4 2" xfId="49735" xr:uid="{0F2C04FC-3191-4442-A3F4-B68CCC9C30E1}"/>
    <cellStyle name="Currency 5 2 6 3 2 5" xfId="34325" xr:uid="{6840FBC4-1C5C-4D17-B21B-3DD802C3D81D}"/>
    <cellStyle name="Currency 5 2 6 3 3" xfId="5402" xr:uid="{163B16E1-6337-49AA-98A2-B84ACED0D4D2}"/>
    <cellStyle name="Currency 5 2 6 3 3 2" xfId="13213" xr:uid="{072775A2-6A92-4EEB-AAD2-8CB77642CDB8}"/>
    <cellStyle name="Currency 5 2 6 3 3 2 2" xfId="28624" xr:uid="{79817613-D141-4359-95D9-ECFDD54D25EE}"/>
    <cellStyle name="Currency 5 2 6 3 3 2 2 2" xfId="59448" xr:uid="{06174EE4-E10A-4264-9422-AF5B53F7FA0D}"/>
    <cellStyle name="Currency 5 2 6 3 3 2 3" xfId="44038" xr:uid="{C816B18A-57FA-496B-8418-7792B35B8110}"/>
    <cellStyle name="Currency 5 2 6 3 3 3" xfId="20815" xr:uid="{5B89D235-731B-4232-B2AC-4AD416FD9A3C}"/>
    <cellStyle name="Currency 5 2 6 3 3 3 2" xfId="51639" xr:uid="{8392F5CC-1077-4F79-A44D-1300DC02B84F}"/>
    <cellStyle name="Currency 5 2 6 3 3 4" xfId="36229" xr:uid="{A1B69484-1422-4E25-A56A-0C876D64F32A}"/>
    <cellStyle name="Currency 5 2 6 3 4" xfId="9410" xr:uid="{37BE2777-249C-428F-A81E-E0F52002ECAA}"/>
    <cellStyle name="Currency 5 2 6 3 4 2" xfId="24821" xr:uid="{084A5851-A024-4645-BD95-274061843151}"/>
    <cellStyle name="Currency 5 2 6 3 4 2 2" xfId="55645" xr:uid="{B1ECA4B8-BF47-4751-A733-917C106FA4B5}"/>
    <cellStyle name="Currency 5 2 6 3 4 3" xfId="40235" xr:uid="{96494165-E023-42C8-9A1A-DA76BB86AF19}"/>
    <cellStyle name="Currency 5 2 6 3 5" xfId="17012" xr:uid="{E5F8704D-C0D8-463A-AB3D-E17752F3B5A5}"/>
    <cellStyle name="Currency 5 2 6 3 5 2" xfId="47836" xr:uid="{8F7D940A-2921-4DAB-A760-D0300840275E}"/>
    <cellStyle name="Currency 5 2 6 3 6" xfId="32426" xr:uid="{4D2727D4-184B-4A2B-BF0C-9A2A4BC286B3}"/>
    <cellStyle name="Currency 5 2 6 4" xfId="2232" xr:uid="{DCE4C82B-DD60-421A-AF9E-CCF38249013A}"/>
    <cellStyle name="Currency 5 2 6 4 2" xfId="6035" xr:uid="{5C76347D-085A-4CBF-826F-BF951A532F03}"/>
    <cellStyle name="Currency 5 2 6 4 2 2" xfId="13846" xr:uid="{2622FCA9-EBCE-4DFE-BC69-2FAD603B76E9}"/>
    <cellStyle name="Currency 5 2 6 4 2 2 2" xfId="29257" xr:uid="{E65C3158-C644-483D-94F4-8FCD46004B2C}"/>
    <cellStyle name="Currency 5 2 6 4 2 2 2 2" xfId="60081" xr:uid="{EDECEF9B-D870-49D1-97C1-D8CF34CAE737}"/>
    <cellStyle name="Currency 5 2 6 4 2 2 3" xfId="44671" xr:uid="{116F2892-C796-43BA-AF3B-C3711C743C5E}"/>
    <cellStyle name="Currency 5 2 6 4 2 3" xfId="21448" xr:uid="{CD8969E2-3B82-4544-A8DE-F5DDAB9DB408}"/>
    <cellStyle name="Currency 5 2 6 4 2 3 2" xfId="52272" xr:uid="{0BC08492-5ECD-47ED-8119-3242BF978764}"/>
    <cellStyle name="Currency 5 2 6 4 2 4" xfId="36862" xr:uid="{40D6F01E-B30D-41E5-8980-8B7571816991}"/>
    <cellStyle name="Currency 5 2 6 4 3" xfId="10043" xr:uid="{67EC0D88-74DA-4032-A0BE-ECB86171DE1C}"/>
    <cellStyle name="Currency 5 2 6 4 3 2" xfId="25454" xr:uid="{E26C7DCD-924A-4E80-8526-1C4903B1B351}"/>
    <cellStyle name="Currency 5 2 6 4 3 2 2" xfId="56278" xr:uid="{47B5E678-C7E3-4E73-8F1E-5D2BD51F58A0}"/>
    <cellStyle name="Currency 5 2 6 4 3 3" xfId="40868" xr:uid="{5D986364-51A4-448C-BF42-CEAD5D8FD77D}"/>
    <cellStyle name="Currency 5 2 6 4 4" xfId="17645" xr:uid="{DC2EAB45-28D3-472A-A795-917BFB98C016}"/>
    <cellStyle name="Currency 5 2 6 4 4 2" xfId="48469" xr:uid="{D182ED79-1E0B-4A0A-8F64-B4B7B615F6C1}"/>
    <cellStyle name="Currency 5 2 6 4 5" xfId="33059" xr:uid="{284FBB2B-23FB-4FD9-8049-8F5CE3EDD26F}"/>
    <cellStyle name="Currency 5 2 6 5" xfId="4136" xr:uid="{2D336040-4CAE-4608-B6CB-2B54BBBB178D}"/>
    <cellStyle name="Currency 5 2 6 5 2" xfId="11947" xr:uid="{C7843468-7536-4365-BE30-B05931F2A3CF}"/>
    <cellStyle name="Currency 5 2 6 5 2 2" xfId="27358" xr:uid="{B3641A3F-21C3-4B4E-BDEA-21C234653489}"/>
    <cellStyle name="Currency 5 2 6 5 2 2 2" xfId="58182" xr:uid="{B8667B97-E406-41BD-B596-F8D4CCEE1CC5}"/>
    <cellStyle name="Currency 5 2 6 5 2 3" xfId="42772" xr:uid="{9C65430E-6D60-409A-AF58-FCE6F001BC8D}"/>
    <cellStyle name="Currency 5 2 6 5 3" xfId="19549" xr:uid="{4601C101-4802-4C3A-A469-BC6725591BBC}"/>
    <cellStyle name="Currency 5 2 6 5 3 2" xfId="50373" xr:uid="{9AC2A591-5583-4D60-A90D-FD16169CFD3B}"/>
    <cellStyle name="Currency 5 2 6 5 4" xfId="34963" xr:uid="{B0F3B358-59E5-4BBB-B023-AFEB8086A318}"/>
    <cellStyle name="Currency 5 2 6 6" xfId="8144" xr:uid="{44512A89-4F55-4A42-9A68-2485CE5D66ED}"/>
    <cellStyle name="Currency 5 2 6 6 2" xfId="23555" xr:uid="{5B77FCB6-88ED-4532-AB04-AE4B87B8CDE3}"/>
    <cellStyle name="Currency 5 2 6 6 2 2" xfId="54379" xr:uid="{334D392F-79A8-4340-BBC3-2161260A3361}"/>
    <cellStyle name="Currency 5 2 6 6 3" xfId="38969" xr:uid="{19AEED6B-D870-4EC2-B707-9FE8626530B7}"/>
    <cellStyle name="Currency 5 2 6 7" xfId="15746" xr:uid="{EC574FA4-62EA-4BE0-ABB9-2A381DD0FEB9}"/>
    <cellStyle name="Currency 5 2 6 7 2" xfId="46570" xr:uid="{2B18BEA0-1AF5-4C6F-8EC8-7796E0970791}"/>
    <cellStyle name="Currency 5 2 6 8" xfId="31160" xr:uid="{D88E8757-C52A-49C6-BD19-61AA4589F663}"/>
    <cellStyle name="Currency 5 2 7" xfId="753" xr:uid="{A16FC776-5979-454A-9A9C-0E5446324D69}"/>
    <cellStyle name="Currency 5 2 7 2" xfId="2652" xr:uid="{E773F8AE-5F57-492B-8B1A-E50A78119E9E}"/>
    <cellStyle name="Currency 5 2 7 2 2" xfId="6455" xr:uid="{3435AD30-2E2F-4572-BEC3-8C4537D44410}"/>
    <cellStyle name="Currency 5 2 7 2 2 2" xfId="14266" xr:uid="{521F8CFF-A3D7-4B0C-9F58-B2CF806CB5CE}"/>
    <cellStyle name="Currency 5 2 7 2 2 2 2" xfId="29677" xr:uid="{EF8D3959-DECB-463B-957E-9E6C02A0FF69}"/>
    <cellStyle name="Currency 5 2 7 2 2 2 2 2" xfId="60501" xr:uid="{2DEB0DDE-33FC-4052-BACA-B9F6F787764F}"/>
    <cellStyle name="Currency 5 2 7 2 2 2 3" xfId="45091" xr:uid="{41574E4D-E7DF-4800-9324-E75882D2B060}"/>
    <cellStyle name="Currency 5 2 7 2 2 3" xfId="21868" xr:uid="{8F3027BD-858C-44B1-92DA-4C3F53BBA1EF}"/>
    <cellStyle name="Currency 5 2 7 2 2 3 2" xfId="52692" xr:uid="{A05514A1-FBD2-4BF5-93FD-DEC5421A504B}"/>
    <cellStyle name="Currency 5 2 7 2 2 4" xfId="37282" xr:uid="{393CA09C-2A3D-4A82-BAF7-BD1430E04A35}"/>
    <cellStyle name="Currency 5 2 7 2 3" xfId="10463" xr:uid="{66668DC8-1F01-4FD6-904F-41909E9BB51F}"/>
    <cellStyle name="Currency 5 2 7 2 3 2" xfId="25874" xr:uid="{45A21274-7513-4512-9FBD-A278266F4217}"/>
    <cellStyle name="Currency 5 2 7 2 3 2 2" xfId="56698" xr:uid="{5F06D101-4FEC-4406-B142-D3B0E6B0ED05}"/>
    <cellStyle name="Currency 5 2 7 2 3 3" xfId="41288" xr:uid="{D96326B8-4592-4581-8E6D-6F3C489178F4}"/>
    <cellStyle name="Currency 5 2 7 2 4" xfId="18065" xr:uid="{81DF6D17-96EE-4DDC-A53B-5B205957284D}"/>
    <cellStyle name="Currency 5 2 7 2 4 2" xfId="48889" xr:uid="{68C239FB-600A-4990-95E9-6EFE9568CE38}"/>
    <cellStyle name="Currency 5 2 7 2 5" xfId="33479" xr:uid="{0916A56F-38D4-4D62-907D-D091FA9B8452}"/>
    <cellStyle name="Currency 5 2 7 3" xfId="4556" xr:uid="{E83EFA1B-F669-446C-B06F-EB8001D3361A}"/>
    <cellStyle name="Currency 5 2 7 3 2" xfId="12367" xr:uid="{C348CFF0-216D-4823-A9AE-2F3931AA4B80}"/>
    <cellStyle name="Currency 5 2 7 3 2 2" xfId="27778" xr:uid="{5DB4E146-1525-41EB-8A23-14E8BC87E2B0}"/>
    <cellStyle name="Currency 5 2 7 3 2 2 2" xfId="58602" xr:uid="{27993E7A-D57A-4D0A-8EFE-99C737C5E893}"/>
    <cellStyle name="Currency 5 2 7 3 2 3" xfId="43192" xr:uid="{FC4FD34C-4A9F-4320-B56F-16C7F3950994}"/>
    <cellStyle name="Currency 5 2 7 3 3" xfId="19969" xr:uid="{4CADD6BC-0A2F-493E-96E1-1B918E610689}"/>
    <cellStyle name="Currency 5 2 7 3 3 2" xfId="50793" xr:uid="{852228CD-19F2-43B7-8201-CDAE08F3C93B}"/>
    <cellStyle name="Currency 5 2 7 3 4" xfId="35383" xr:uid="{BAB8A80F-1E36-4193-8AC6-B47DC92E1661}"/>
    <cellStyle name="Currency 5 2 7 4" xfId="8564" xr:uid="{9E9498BA-6094-4E28-901F-9B9E82A4B0F8}"/>
    <cellStyle name="Currency 5 2 7 4 2" xfId="23975" xr:uid="{4C5F49FD-CAB6-4488-B048-7F696C92F773}"/>
    <cellStyle name="Currency 5 2 7 4 2 2" xfId="54799" xr:uid="{B23B2A94-2A49-49DE-89AD-C4BDFCA6505D}"/>
    <cellStyle name="Currency 5 2 7 4 3" xfId="39389" xr:uid="{75ABC86A-D19C-43D1-9506-1D1017FB0F51}"/>
    <cellStyle name="Currency 5 2 7 5" xfId="16166" xr:uid="{FA8779F2-0AD5-4CEE-92C3-BB7CE92AD533}"/>
    <cellStyle name="Currency 5 2 7 5 2" xfId="46990" xr:uid="{C3CDEC1C-9C1D-4308-83EB-4A044792AAEF}"/>
    <cellStyle name="Currency 5 2 7 6" xfId="31580" xr:uid="{D599DC78-17B8-4549-A6F2-E8B1712EFD35}"/>
    <cellStyle name="Currency 5 2 8" xfId="1386" xr:uid="{7329CBCF-B281-4B15-9CFA-CF57BDD56C3A}"/>
    <cellStyle name="Currency 5 2 8 2" xfId="3285" xr:uid="{81072C04-8D5A-4E87-A5FD-B1F1D0DAD96A}"/>
    <cellStyle name="Currency 5 2 8 2 2" xfId="7088" xr:uid="{1A386D68-0FC3-4FCB-ADFC-CE03A1A4622A}"/>
    <cellStyle name="Currency 5 2 8 2 2 2" xfId="14899" xr:uid="{99983190-9D13-4B2E-B527-11976180D9CD}"/>
    <cellStyle name="Currency 5 2 8 2 2 2 2" xfId="30310" xr:uid="{8C91F1B0-FA74-4BEB-9064-3158AA7B9FAE}"/>
    <cellStyle name="Currency 5 2 8 2 2 2 2 2" xfId="61134" xr:uid="{45C34433-58ED-4276-95A5-2A5570C63074}"/>
    <cellStyle name="Currency 5 2 8 2 2 2 3" xfId="45724" xr:uid="{3A3B5EA7-54ED-4A90-9C76-E4FC149B308C}"/>
    <cellStyle name="Currency 5 2 8 2 2 3" xfId="22501" xr:uid="{5A8E18C5-E13E-4E10-9963-9D56F8C4363F}"/>
    <cellStyle name="Currency 5 2 8 2 2 3 2" xfId="53325" xr:uid="{1DF46837-7879-4A82-A252-943556516E61}"/>
    <cellStyle name="Currency 5 2 8 2 2 4" xfId="37915" xr:uid="{33F38595-CFFA-4E9F-A950-BB25B6D5342F}"/>
    <cellStyle name="Currency 5 2 8 2 3" xfId="11096" xr:uid="{A17B84C5-A33D-4B32-8E90-5DB009545B33}"/>
    <cellStyle name="Currency 5 2 8 2 3 2" xfId="26507" xr:uid="{BF4E1552-DF3E-4E7C-BB92-7FF3DB51EAB2}"/>
    <cellStyle name="Currency 5 2 8 2 3 2 2" xfId="57331" xr:uid="{6A01B2F9-CDF1-4DDB-B60F-DF0643D95D0F}"/>
    <cellStyle name="Currency 5 2 8 2 3 3" xfId="41921" xr:uid="{33EFCB53-D51B-4B53-808C-D1BE42B7CDA7}"/>
    <cellStyle name="Currency 5 2 8 2 4" xfId="18698" xr:uid="{3D607C88-1AE6-4D8F-A524-1AB810A60ED6}"/>
    <cellStyle name="Currency 5 2 8 2 4 2" xfId="49522" xr:uid="{BBC66EED-07CA-44F9-98FB-25B6ED39010F}"/>
    <cellStyle name="Currency 5 2 8 2 5" xfId="34112" xr:uid="{98A40C2F-181A-4519-BA02-FBC34BE12FBA}"/>
    <cellStyle name="Currency 5 2 8 3" xfId="5189" xr:uid="{45E7B85D-1416-420A-BA4B-08E0DAC07823}"/>
    <cellStyle name="Currency 5 2 8 3 2" xfId="13000" xr:uid="{4B1951B1-1297-4995-8284-22D0689FC84E}"/>
    <cellStyle name="Currency 5 2 8 3 2 2" xfId="28411" xr:uid="{73BB8BC7-ED81-4E74-93C1-F2631795ED5B}"/>
    <cellStyle name="Currency 5 2 8 3 2 2 2" xfId="59235" xr:uid="{475E0DF9-0198-4EAD-851A-5B2A491F8787}"/>
    <cellStyle name="Currency 5 2 8 3 2 3" xfId="43825" xr:uid="{B9E3DADD-5896-416A-AC86-9742CE561B03}"/>
    <cellStyle name="Currency 5 2 8 3 3" xfId="20602" xr:uid="{3417416F-F2BB-4502-AF34-D520655B664E}"/>
    <cellStyle name="Currency 5 2 8 3 3 2" xfId="51426" xr:uid="{854B0298-5989-4A3D-848A-3236AEE04052}"/>
    <cellStyle name="Currency 5 2 8 3 4" xfId="36016" xr:uid="{B5FB34AF-4229-4351-8A22-7C764A4E9565}"/>
    <cellStyle name="Currency 5 2 8 4" xfId="9197" xr:uid="{15D4DC21-ACA1-4443-91A5-117C5DEB5EB5}"/>
    <cellStyle name="Currency 5 2 8 4 2" xfId="24608" xr:uid="{94A44022-28C7-4E30-A99B-DA29C084D482}"/>
    <cellStyle name="Currency 5 2 8 4 2 2" xfId="55432" xr:uid="{2FFF799C-F7D5-4562-8E00-2C2D4D393429}"/>
    <cellStyle name="Currency 5 2 8 4 3" xfId="40022" xr:uid="{6BD6D2B7-70E6-4B11-BC7D-25E7C164760D}"/>
    <cellStyle name="Currency 5 2 8 5" xfId="16799" xr:uid="{33700F43-3631-4570-8925-D88949954F8D}"/>
    <cellStyle name="Currency 5 2 8 5 2" xfId="47623" xr:uid="{2426F39B-1937-4655-89CA-AEAE5D9AE4FB}"/>
    <cellStyle name="Currency 5 2 8 6" xfId="32213" xr:uid="{492F4637-BCF7-4C9D-835F-57C6DCE2EAEC}"/>
    <cellStyle name="Currency 5 2 9" xfId="2019" xr:uid="{213861DE-5CA2-4F9D-B3DD-6F84E71CCEAE}"/>
    <cellStyle name="Currency 5 2 9 2" xfId="5822" xr:uid="{C7232F74-83B9-4F84-9E1F-8A6BE6FC055C}"/>
    <cellStyle name="Currency 5 2 9 2 2" xfId="13633" xr:uid="{5492601E-94CB-4C75-8A48-147C058E96C1}"/>
    <cellStyle name="Currency 5 2 9 2 2 2" xfId="29044" xr:uid="{4FA5F80E-AD82-47EC-A89E-88135912E06B}"/>
    <cellStyle name="Currency 5 2 9 2 2 2 2" xfId="59868" xr:uid="{3BAF544C-44FE-4F12-A830-189CDD29A44B}"/>
    <cellStyle name="Currency 5 2 9 2 2 3" xfId="44458" xr:uid="{7DC42B7B-393C-4A53-A0BD-83FDCA4F1CF9}"/>
    <cellStyle name="Currency 5 2 9 2 3" xfId="21235" xr:uid="{B05DE25D-17D7-4C57-8975-CB56CC9CD143}"/>
    <cellStyle name="Currency 5 2 9 2 3 2" xfId="52059" xr:uid="{E552E197-BE7D-4120-94BF-E59DCD88A76C}"/>
    <cellStyle name="Currency 5 2 9 2 4" xfId="36649" xr:uid="{E6E82DAA-35D0-415B-82A1-54EEEB8B4490}"/>
    <cellStyle name="Currency 5 2 9 3" xfId="9830" xr:uid="{FC86E637-5B20-4C45-9352-9747F0E526EE}"/>
    <cellStyle name="Currency 5 2 9 3 2" xfId="25241" xr:uid="{7664E0C1-5435-4312-A26D-B7219D9B3E06}"/>
    <cellStyle name="Currency 5 2 9 3 2 2" xfId="56065" xr:uid="{A71036AA-E3E7-4B43-AEF2-5D931F518E66}"/>
    <cellStyle name="Currency 5 2 9 3 3" xfId="40655" xr:uid="{E5542C8B-4037-4057-82AB-8E926D9CB6A7}"/>
    <cellStyle name="Currency 5 2 9 4" xfId="17432" xr:uid="{D4B5974B-1CB0-4F67-B868-5F1B9C8576FD}"/>
    <cellStyle name="Currency 5 2 9 4 2" xfId="48256" xr:uid="{3179B192-2265-40F9-9922-AF4CE827C34B}"/>
    <cellStyle name="Currency 5 2 9 5" xfId="32846" xr:uid="{B62EA753-8944-4312-91F5-AEF74B005FAE}"/>
    <cellStyle name="Currency 5 3" xfId="184" xr:uid="{323B558E-C5C7-449D-8A9F-52F55B9C7639}"/>
    <cellStyle name="Currency 5 3 10" xfId="7787" xr:uid="{37049CA6-1C87-4409-BCB2-4E2EA8493C93}"/>
    <cellStyle name="Currency 5 3 10 2" xfId="23198" xr:uid="{0900B90A-BE80-466F-A5E3-01B2294A30FF}"/>
    <cellStyle name="Currency 5 3 10 2 2" xfId="54022" xr:uid="{CE4DE77D-0AC2-42FD-A8CF-8026ED34E198}"/>
    <cellStyle name="Currency 5 3 10 3" xfId="38612" xr:uid="{067DC38A-9C68-491A-9607-45E5EA35C998}"/>
    <cellStyle name="Currency 5 3 11" xfId="15598" xr:uid="{1CD0A924-FA19-4D89-839A-8A92C64629EE}"/>
    <cellStyle name="Currency 5 3 11 2" xfId="46422" xr:uid="{97271212-C896-45EF-9E36-1FA0BC112FF1}"/>
    <cellStyle name="Currency 5 3 12" xfId="31012" xr:uid="{28F8BB2D-0824-479D-96AA-0145B73AA4CA}"/>
    <cellStyle name="Currency 5 3 2" xfId="266" xr:uid="{2E92364C-2408-459B-B546-C2ED2530E4D6}"/>
    <cellStyle name="Currency 5 3 2 10" xfId="15680" xr:uid="{AC31188D-BA27-4CD2-B1A3-60BAFD3FEA78}"/>
    <cellStyle name="Currency 5 3 2 10 2" xfId="46504" xr:uid="{9E16FDEA-4CE8-4E49-A3C1-281D925CD44E}"/>
    <cellStyle name="Currency 5 3 2 11" xfId="31094" xr:uid="{943F61EC-5168-4C9C-9BBD-9D0A62CD99E0}"/>
    <cellStyle name="Currency 5 3 2 2" xfId="689" xr:uid="{14A197BB-9DFC-4D52-BCD1-E9F186264DFE}"/>
    <cellStyle name="Currency 5 3 2 2 2" xfId="1322" xr:uid="{3B60BD16-D9BC-436A-ADE2-2E47A578E835}"/>
    <cellStyle name="Currency 5 3 2 2 2 2" xfId="3221" xr:uid="{9FB59593-54E2-4C31-9697-8A4210FB24F5}"/>
    <cellStyle name="Currency 5 3 2 2 2 2 2" xfId="7024" xr:uid="{BB3B3F21-863B-49FD-953C-377543C9C758}"/>
    <cellStyle name="Currency 5 3 2 2 2 2 2 2" xfId="14835" xr:uid="{7C14A445-9331-4373-BFEE-7D573D706C7F}"/>
    <cellStyle name="Currency 5 3 2 2 2 2 2 2 2" xfId="30246" xr:uid="{16F46D72-4A4B-4A1D-8ECD-E814EF0C16B5}"/>
    <cellStyle name="Currency 5 3 2 2 2 2 2 2 2 2" xfId="61070" xr:uid="{8F34974A-311C-470E-8A0F-FAF6A5FA4D86}"/>
    <cellStyle name="Currency 5 3 2 2 2 2 2 2 3" xfId="45660" xr:uid="{07CB40D1-38CE-480C-8A8D-9DC022E1CFE6}"/>
    <cellStyle name="Currency 5 3 2 2 2 2 2 3" xfId="22437" xr:uid="{45A48AFB-BF3E-45B5-95A4-E2D7567350B7}"/>
    <cellStyle name="Currency 5 3 2 2 2 2 2 3 2" xfId="53261" xr:uid="{D6BA285D-8692-4044-844D-FC8CBD8E4A35}"/>
    <cellStyle name="Currency 5 3 2 2 2 2 2 4" xfId="37851" xr:uid="{13EB9D38-A541-4F1B-A4B6-1E2BBAE60477}"/>
    <cellStyle name="Currency 5 3 2 2 2 2 3" xfId="11032" xr:uid="{56BCED71-C2F3-4F94-BE57-CB3935A39899}"/>
    <cellStyle name="Currency 5 3 2 2 2 2 3 2" xfId="26443" xr:uid="{74BEB03D-EC8C-4D5B-BE0C-9D954C5F8B4D}"/>
    <cellStyle name="Currency 5 3 2 2 2 2 3 2 2" xfId="57267" xr:uid="{16DB9504-12ED-4BFF-9358-8010C20E3D4E}"/>
    <cellStyle name="Currency 5 3 2 2 2 2 3 3" xfId="41857" xr:uid="{AE8E2A12-4442-4F6F-811F-4E843E9EC174}"/>
    <cellStyle name="Currency 5 3 2 2 2 2 4" xfId="18634" xr:uid="{24DCECD5-525E-49C3-973A-B945439EF1D4}"/>
    <cellStyle name="Currency 5 3 2 2 2 2 4 2" xfId="49458" xr:uid="{B88E9903-DCE7-4528-955F-102AC7BD2719}"/>
    <cellStyle name="Currency 5 3 2 2 2 2 5" xfId="34048" xr:uid="{67E76CB5-1235-4A27-AD87-098773593A90}"/>
    <cellStyle name="Currency 5 3 2 2 2 3" xfId="5125" xr:uid="{BD40C07C-567F-430D-AD70-246950C91322}"/>
    <cellStyle name="Currency 5 3 2 2 2 3 2" xfId="12936" xr:uid="{4D371610-02CA-41B8-9EA3-44924DA75492}"/>
    <cellStyle name="Currency 5 3 2 2 2 3 2 2" xfId="28347" xr:uid="{69394DF2-A45A-4B05-827A-330BDB775BD3}"/>
    <cellStyle name="Currency 5 3 2 2 2 3 2 2 2" xfId="59171" xr:uid="{C934404C-2EE7-4D43-AA70-58470B4ADFC5}"/>
    <cellStyle name="Currency 5 3 2 2 2 3 2 3" xfId="43761" xr:uid="{94E14A66-7E90-4742-9CD1-A4DE688668B2}"/>
    <cellStyle name="Currency 5 3 2 2 2 3 3" xfId="20538" xr:uid="{D0FF6470-264D-4D0F-8B55-B957B02B541D}"/>
    <cellStyle name="Currency 5 3 2 2 2 3 3 2" xfId="51362" xr:uid="{1A7F87F7-22DC-4DA0-8262-CD05C1C6C424}"/>
    <cellStyle name="Currency 5 3 2 2 2 3 4" xfId="35952" xr:uid="{C6A57E3D-33E6-4038-BD57-64B5850A54E4}"/>
    <cellStyle name="Currency 5 3 2 2 2 4" xfId="9133" xr:uid="{35083026-70A7-4731-BBD7-F549E8D62D46}"/>
    <cellStyle name="Currency 5 3 2 2 2 4 2" xfId="24544" xr:uid="{1896D27A-3B3F-4F93-95BD-5698DA86030E}"/>
    <cellStyle name="Currency 5 3 2 2 2 4 2 2" xfId="55368" xr:uid="{F71F237B-BABA-4067-B6D3-9B0C859089CF}"/>
    <cellStyle name="Currency 5 3 2 2 2 4 3" xfId="39958" xr:uid="{DF5336E9-FA0F-4267-A5BE-B4BA2EE2DB65}"/>
    <cellStyle name="Currency 5 3 2 2 2 5" xfId="16735" xr:uid="{7815B7C3-3B29-4BF6-9E0B-79AD1B611D98}"/>
    <cellStyle name="Currency 5 3 2 2 2 5 2" xfId="47559" xr:uid="{353D78F3-0534-44AB-B3AB-4661789B6ECC}"/>
    <cellStyle name="Currency 5 3 2 2 2 6" xfId="32149" xr:uid="{4E256514-45DD-4A1E-857F-7D16EDE6FD38}"/>
    <cellStyle name="Currency 5 3 2 2 3" xfId="1955" xr:uid="{925906EF-8435-41E0-8631-95418CAC7661}"/>
    <cellStyle name="Currency 5 3 2 2 3 2" xfId="3854" xr:uid="{1EBF83B5-EB88-4C5E-9312-5B68AA2854AA}"/>
    <cellStyle name="Currency 5 3 2 2 3 2 2" xfId="7657" xr:uid="{33878A95-04C2-4898-995E-A1D5682CB6AC}"/>
    <cellStyle name="Currency 5 3 2 2 3 2 2 2" xfId="15468" xr:uid="{34DE1AF4-33B2-42F7-9D4D-2A95F66F1B53}"/>
    <cellStyle name="Currency 5 3 2 2 3 2 2 2 2" xfId="30879" xr:uid="{37047272-B23D-4393-86D2-B57C6C8B9818}"/>
    <cellStyle name="Currency 5 3 2 2 3 2 2 2 2 2" xfId="61703" xr:uid="{8FA6B20C-D926-4E4F-9643-D25AD2D8FECD}"/>
    <cellStyle name="Currency 5 3 2 2 3 2 2 2 3" xfId="46293" xr:uid="{A0155EE1-94A3-4611-A009-1F05B0217069}"/>
    <cellStyle name="Currency 5 3 2 2 3 2 2 3" xfId="23070" xr:uid="{D16C1CFC-036B-45ED-BCF0-FDF18AB86276}"/>
    <cellStyle name="Currency 5 3 2 2 3 2 2 3 2" xfId="53894" xr:uid="{EA849BA8-5862-4365-A41C-92C148D1BEBD}"/>
    <cellStyle name="Currency 5 3 2 2 3 2 2 4" xfId="38484" xr:uid="{70ACD7C2-78D0-4AD7-9677-0A17E09A4CE0}"/>
    <cellStyle name="Currency 5 3 2 2 3 2 3" xfId="11665" xr:uid="{9B1D3AA6-2C5E-45D3-BA5E-1DE3CB2EE204}"/>
    <cellStyle name="Currency 5 3 2 2 3 2 3 2" xfId="27076" xr:uid="{C1632A87-B69A-4A1C-A685-61C62E1423A8}"/>
    <cellStyle name="Currency 5 3 2 2 3 2 3 2 2" xfId="57900" xr:uid="{EF26DC01-AF78-424E-A106-F4421773C8EB}"/>
    <cellStyle name="Currency 5 3 2 2 3 2 3 3" xfId="42490" xr:uid="{93B6A7FF-E027-4D2C-9355-B8D14B5DE4A4}"/>
    <cellStyle name="Currency 5 3 2 2 3 2 4" xfId="19267" xr:uid="{60DE6E38-3660-4997-A312-662068C2F527}"/>
    <cellStyle name="Currency 5 3 2 2 3 2 4 2" xfId="50091" xr:uid="{1F8038E6-A4F4-4D69-8196-6B9DA7FDC407}"/>
    <cellStyle name="Currency 5 3 2 2 3 2 5" xfId="34681" xr:uid="{E296B0D7-66B1-4CBF-9300-A4317B260B97}"/>
    <cellStyle name="Currency 5 3 2 2 3 3" xfId="5758" xr:uid="{5AA8EF7E-008E-4D1E-9244-9F72390E2E9C}"/>
    <cellStyle name="Currency 5 3 2 2 3 3 2" xfId="13569" xr:uid="{5464D0FA-1FF6-4021-95D2-BEEFD859332F}"/>
    <cellStyle name="Currency 5 3 2 2 3 3 2 2" xfId="28980" xr:uid="{D01BC054-2674-499D-A65A-B304DBCDAA83}"/>
    <cellStyle name="Currency 5 3 2 2 3 3 2 2 2" xfId="59804" xr:uid="{D5B8EEBC-A034-47C1-9AB2-5C2975653531}"/>
    <cellStyle name="Currency 5 3 2 2 3 3 2 3" xfId="44394" xr:uid="{52E8F660-CA92-493F-94D7-01E00520EFA5}"/>
    <cellStyle name="Currency 5 3 2 2 3 3 3" xfId="21171" xr:uid="{1644D7DA-AD30-4277-A042-3DB1BCA80E30}"/>
    <cellStyle name="Currency 5 3 2 2 3 3 3 2" xfId="51995" xr:uid="{C0805B93-9923-4D16-8A10-8CF400333C69}"/>
    <cellStyle name="Currency 5 3 2 2 3 3 4" xfId="36585" xr:uid="{A51BBC27-F3EC-49FE-8722-543AA11E9681}"/>
    <cellStyle name="Currency 5 3 2 2 3 4" xfId="9766" xr:uid="{FA443F06-E6D5-4ED5-858E-885DA45634BC}"/>
    <cellStyle name="Currency 5 3 2 2 3 4 2" xfId="25177" xr:uid="{25CD4475-F03C-4CD7-82CF-F168E9426318}"/>
    <cellStyle name="Currency 5 3 2 2 3 4 2 2" xfId="56001" xr:uid="{E5DD912C-3E05-4B17-8BB1-499A794217A9}"/>
    <cellStyle name="Currency 5 3 2 2 3 4 3" xfId="40591" xr:uid="{7556AA18-D796-48D7-B1AD-6733A5C0F522}"/>
    <cellStyle name="Currency 5 3 2 2 3 5" xfId="17368" xr:uid="{DCF03C1E-E743-4907-AC0F-15B0E65F9A2D}"/>
    <cellStyle name="Currency 5 3 2 2 3 5 2" xfId="48192" xr:uid="{B8A92702-113A-4B7F-AE25-A971080CBBA5}"/>
    <cellStyle name="Currency 5 3 2 2 3 6" xfId="32782" xr:uid="{B4ECC14E-7E7B-4FAE-B2EA-35B3C230F33A}"/>
    <cellStyle name="Currency 5 3 2 2 4" xfId="2588" xr:uid="{60B00758-9D61-4047-AEDF-DCFB5521C7C9}"/>
    <cellStyle name="Currency 5 3 2 2 4 2" xfId="6391" xr:uid="{F64FA91E-FA3D-41E2-B855-7DA8C3A6BE72}"/>
    <cellStyle name="Currency 5 3 2 2 4 2 2" xfId="14202" xr:uid="{E03B5BE5-0493-4D41-8341-5AFB6328D0E8}"/>
    <cellStyle name="Currency 5 3 2 2 4 2 2 2" xfId="29613" xr:uid="{FD0A5D72-09DE-479D-8CF3-096EC05786C1}"/>
    <cellStyle name="Currency 5 3 2 2 4 2 2 2 2" xfId="60437" xr:uid="{2B7D2085-330A-4618-9F56-40B34B7EA9D3}"/>
    <cellStyle name="Currency 5 3 2 2 4 2 2 3" xfId="45027" xr:uid="{91DF502D-14F8-4E29-A33E-F757F3563422}"/>
    <cellStyle name="Currency 5 3 2 2 4 2 3" xfId="21804" xr:uid="{69AE2757-D9FD-47B5-A1EC-631825A22123}"/>
    <cellStyle name="Currency 5 3 2 2 4 2 3 2" xfId="52628" xr:uid="{EE3517AB-61C9-42F9-96A2-F1ED125974B4}"/>
    <cellStyle name="Currency 5 3 2 2 4 2 4" xfId="37218" xr:uid="{D585B655-7B02-4F05-9E3A-A9E06AAE017C}"/>
    <cellStyle name="Currency 5 3 2 2 4 3" xfId="10399" xr:uid="{E10844AD-2846-4440-AFEC-7BF0083CF895}"/>
    <cellStyle name="Currency 5 3 2 2 4 3 2" xfId="25810" xr:uid="{3DBB6FAF-62FF-41DB-A67F-2D7870C8F928}"/>
    <cellStyle name="Currency 5 3 2 2 4 3 2 2" xfId="56634" xr:uid="{49C68C9B-E650-4ED8-AD77-1F25761D9B21}"/>
    <cellStyle name="Currency 5 3 2 2 4 3 3" xfId="41224" xr:uid="{42DBC527-50C4-4B91-81C5-83CB5EC8DD98}"/>
    <cellStyle name="Currency 5 3 2 2 4 4" xfId="18001" xr:uid="{A632B450-B831-49CD-885B-F9A59EF0966D}"/>
    <cellStyle name="Currency 5 3 2 2 4 4 2" xfId="48825" xr:uid="{807324F6-CF04-4B2C-A75A-42A7A550DC8D}"/>
    <cellStyle name="Currency 5 3 2 2 4 5" xfId="33415" xr:uid="{511E6593-38CC-46D6-AB65-1573EEDBDFED}"/>
    <cellStyle name="Currency 5 3 2 2 5" xfId="4492" xr:uid="{00D4B263-20C8-4F13-8838-C71E17994000}"/>
    <cellStyle name="Currency 5 3 2 2 5 2" xfId="12303" xr:uid="{B9626E4B-AF20-48B4-A343-5897727AB5C4}"/>
    <cellStyle name="Currency 5 3 2 2 5 2 2" xfId="27714" xr:uid="{67F2320A-5D1C-436D-81A3-957CFEC8F3DD}"/>
    <cellStyle name="Currency 5 3 2 2 5 2 2 2" xfId="58538" xr:uid="{2025DD7D-5E5D-4006-8617-6E97EFB726A2}"/>
    <cellStyle name="Currency 5 3 2 2 5 2 3" xfId="43128" xr:uid="{15D51803-CE9F-491F-96B6-BBF00DD1283B}"/>
    <cellStyle name="Currency 5 3 2 2 5 3" xfId="19905" xr:uid="{9295F4E0-677A-4DC5-9D5C-B8E71C6F7FFB}"/>
    <cellStyle name="Currency 5 3 2 2 5 3 2" xfId="50729" xr:uid="{CF26180B-ABA7-472D-964D-B4BA43825AEF}"/>
    <cellStyle name="Currency 5 3 2 2 5 4" xfId="35319" xr:uid="{61E964FC-AB66-4DBA-A29D-30E6AE6E68A1}"/>
    <cellStyle name="Currency 5 3 2 2 6" xfId="8500" xr:uid="{71D05D12-651C-41BB-8A98-CB9AD854BD2F}"/>
    <cellStyle name="Currency 5 3 2 2 6 2" xfId="23911" xr:uid="{7E8D158C-5232-48DB-919D-38486B46B584}"/>
    <cellStyle name="Currency 5 3 2 2 6 2 2" xfId="54735" xr:uid="{13CBE4E8-080C-4DFB-A956-8387D710F100}"/>
    <cellStyle name="Currency 5 3 2 2 6 3" xfId="39325" xr:uid="{D33F3ACC-46BC-4645-8B10-FFD6F1999C6F}"/>
    <cellStyle name="Currency 5 3 2 2 7" xfId="16102" xr:uid="{0C33C992-D49F-41F2-A545-84848F7777F8}"/>
    <cellStyle name="Currency 5 3 2 2 7 2" xfId="46926" xr:uid="{1F92D3E2-8A70-43A0-AD47-9DAD563BE119}"/>
    <cellStyle name="Currency 5 3 2 2 8" xfId="31516" xr:uid="{C55AE154-F9C7-484E-89C8-930C1825828A}"/>
    <cellStyle name="Currency 5 3 2 3" xfId="480" xr:uid="{858449E8-87BE-4B5B-98DE-E018AA581805}"/>
    <cellStyle name="Currency 5 3 2 3 2" xfId="1113" xr:uid="{FADC111E-84D1-4757-B492-81FDACD9AB7C}"/>
    <cellStyle name="Currency 5 3 2 3 2 2" xfId="3012" xr:uid="{4F4A2B63-65AD-492E-9526-6A4A865ECF9B}"/>
    <cellStyle name="Currency 5 3 2 3 2 2 2" xfId="6815" xr:uid="{34CB1C23-9B9C-43E3-A0E4-06F0BF096A03}"/>
    <cellStyle name="Currency 5 3 2 3 2 2 2 2" xfId="14626" xr:uid="{F38B6E45-EDBD-48A9-9538-272D0C111664}"/>
    <cellStyle name="Currency 5 3 2 3 2 2 2 2 2" xfId="30037" xr:uid="{64576936-4C9A-4A76-886F-489EDE0CF6D5}"/>
    <cellStyle name="Currency 5 3 2 3 2 2 2 2 2 2" xfId="60861" xr:uid="{286A22C6-12C6-42C2-822E-8853DA39B768}"/>
    <cellStyle name="Currency 5 3 2 3 2 2 2 2 3" xfId="45451" xr:uid="{26F19484-D7FC-4144-A5F5-AB11E4478D8A}"/>
    <cellStyle name="Currency 5 3 2 3 2 2 2 3" xfId="22228" xr:uid="{165E1B25-66D0-4E73-B393-C6E532A32C61}"/>
    <cellStyle name="Currency 5 3 2 3 2 2 2 3 2" xfId="53052" xr:uid="{5E25626E-B582-49C5-87E3-B6D07390818D}"/>
    <cellStyle name="Currency 5 3 2 3 2 2 2 4" xfId="37642" xr:uid="{629700AD-DD03-439E-A622-81484E86D42D}"/>
    <cellStyle name="Currency 5 3 2 3 2 2 3" xfId="10823" xr:uid="{2BE6F3FA-8AC0-4BEE-9FFE-0E320685A933}"/>
    <cellStyle name="Currency 5 3 2 3 2 2 3 2" xfId="26234" xr:uid="{B33C6976-306A-42F2-BC91-D3C09D62D23F}"/>
    <cellStyle name="Currency 5 3 2 3 2 2 3 2 2" xfId="57058" xr:uid="{75690A69-7694-4671-9DED-AF7518632690}"/>
    <cellStyle name="Currency 5 3 2 3 2 2 3 3" xfId="41648" xr:uid="{D3F68799-B393-4657-B34B-E0F8581836CB}"/>
    <cellStyle name="Currency 5 3 2 3 2 2 4" xfId="18425" xr:uid="{64F856E1-9004-4A92-A70E-75C6D9D07224}"/>
    <cellStyle name="Currency 5 3 2 3 2 2 4 2" xfId="49249" xr:uid="{76F46541-6E37-4717-95BB-451C8389A2FD}"/>
    <cellStyle name="Currency 5 3 2 3 2 2 5" xfId="33839" xr:uid="{C31C5C05-1B37-4505-B2BF-CB55C7337171}"/>
    <cellStyle name="Currency 5 3 2 3 2 3" xfId="4916" xr:uid="{D4570CD7-539D-47E6-96A8-9FFDF5675CBF}"/>
    <cellStyle name="Currency 5 3 2 3 2 3 2" xfId="12727" xr:uid="{F2009913-D7DF-4B5D-9ED4-112E5AFD0BB6}"/>
    <cellStyle name="Currency 5 3 2 3 2 3 2 2" xfId="28138" xr:uid="{9E3A91D5-C2FF-4C1B-947F-A642C989ADD3}"/>
    <cellStyle name="Currency 5 3 2 3 2 3 2 2 2" xfId="58962" xr:uid="{B75C9BB9-C93A-4938-8E95-D529EAD98E6D}"/>
    <cellStyle name="Currency 5 3 2 3 2 3 2 3" xfId="43552" xr:uid="{3ADB80E2-3DFB-44A1-A2C7-66DC4E9FE7B4}"/>
    <cellStyle name="Currency 5 3 2 3 2 3 3" xfId="20329" xr:uid="{45F2D174-75A2-4987-B01F-73BC94D58A3D}"/>
    <cellStyle name="Currency 5 3 2 3 2 3 3 2" xfId="51153" xr:uid="{7EE290F5-D1C7-4F5C-A48B-94913554763C}"/>
    <cellStyle name="Currency 5 3 2 3 2 3 4" xfId="35743" xr:uid="{F6D024EA-CCB3-4F09-9B83-D5E9407EFFA3}"/>
    <cellStyle name="Currency 5 3 2 3 2 4" xfId="8924" xr:uid="{807B39C5-245B-439A-BD49-A40B92B5285D}"/>
    <cellStyle name="Currency 5 3 2 3 2 4 2" xfId="24335" xr:uid="{B813CCAF-5121-4B46-B5A1-83D70CE4B0EB}"/>
    <cellStyle name="Currency 5 3 2 3 2 4 2 2" xfId="55159" xr:uid="{79A67E9C-1893-43AE-AAFA-9BCD8D7D6778}"/>
    <cellStyle name="Currency 5 3 2 3 2 4 3" xfId="39749" xr:uid="{C35A646C-34B3-4CD5-AE92-71D9733C365E}"/>
    <cellStyle name="Currency 5 3 2 3 2 5" xfId="16526" xr:uid="{01DED2AA-4B7D-4900-B7E6-CE2732585907}"/>
    <cellStyle name="Currency 5 3 2 3 2 5 2" xfId="47350" xr:uid="{633759F5-16EB-4C72-9F52-7C55E0989660}"/>
    <cellStyle name="Currency 5 3 2 3 2 6" xfId="31940" xr:uid="{E6187AFE-B21E-49F0-90DD-8AC8F957CBA8}"/>
    <cellStyle name="Currency 5 3 2 3 3" xfId="1746" xr:uid="{AB68363B-EF72-4679-A986-81F8BB1203E3}"/>
    <cellStyle name="Currency 5 3 2 3 3 2" xfId="3645" xr:uid="{51FCB32F-5F0C-4AC3-A918-A40464CC04D3}"/>
    <cellStyle name="Currency 5 3 2 3 3 2 2" xfId="7448" xr:uid="{9E13351D-EFC3-4549-B2FD-4CAAE511C315}"/>
    <cellStyle name="Currency 5 3 2 3 3 2 2 2" xfId="15259" xr:uid="{94BCBC33-8B1A-4210-A402-30CD60FB7E4D}"/>
    <cellStyle name="Currency 5 3 2 3 3 2 2 2 2" xfId="30670" xr:uid="{E384E094-7307-46D3-AAD9-D19A2D443AEB}"/>
    <cellStyle name="Currency 5 3 2 3 3 2 2 2 2 2" xfId="61494" xr:uid="{FAA95A4F-39A4-43DB-B54C-2DFCDB3C04D3}"/>
    <cellStyle name="Currency 5 3 2 3 3 2 2 2 3" xfId="46084" xr:uid="{4819607C-2B3A-45CB-AE1C-35D069A01131}"/>
    <cellStyle name="Currency 5 3 2 3 3 2 2 3" xfId="22861" xr:uid="{1D7F45A0-AF76-4B1E-B95D-E5BDE8B35F67}"/>
    <cellStyle name="Currency 5 3 2 3 3 2 2 3 2" xfId="53685" xr:uid="{F777E879-D908-433B-ACDA-3FEC071CD024}"/>
    <cellStyle name="Currency 5 3 2 3 3 2 2 4" xfId="38275" xr:uid="{BB8F7C0F-EC58-4EC7-9B06-F6F2C4AD7AFF}"/>
    <cellStyle name="Currency 5 3 2 3 3 2 3" xfId="11456" xr:uid="{48FBB258-8E9F-43E5-9B22-6BE7501582E6}"/>
    <cellStyle name="Currency 5 3 2 3 3 2 3 2" xfId="26867" xr:uid="{C48260A8-64E2-4516-B72C-B36C4CDE4C9E}"/>
    <cellStyle name="Currency 5 3 2 3 3 2 3 2 2" xfId="57691" xr:uid="{90BDAF76-53C2-4369-8251-95F58C037BD8}"/>
    <cellStyle name="Currency 5 3 2 3 3 2 3 3" xfId="42281" xr:uid="{88E4F8EC-4C27-4F2A-8D0E-C9B2A2874A19}"/>
    <cellStyle name="Currency 5 3 2 3 3 2 4" xfId="19058" xr:uid="{3F4A4C49-0E17-4B7C-A101-8CC306DF6F98}"/>
    <cellStyle name="Currency 5 3 2 3 3 2 4 2" xfId="49882" xr:uid="{7A4D84DE-89AC-42A0-A88E-47763D7893B7}"/>
    <cellStyle name="Currency 5 3 2 3 3 2 5" xfId="34472" xr:uid="{BE9B851B-2997-4EE0-92F2-4ABBC3C6D231}"/>
    <cellStyle name="Currency 5 3 2 3 3 3" xfId="5549" xr:uid="{4E8D76F7-19A2-41D0-A34C-D929C7B32FFE}"/>
    <cellStyle name="Currency 5 3 2 3 3 3 2" xfId="13360" xr:uid="{3ABD9613-8157-4444-98C5-A70F58E7EC6B}"/>
    <cellStyle name="Currency 5 3 2 3 3 3 2 2" xfId="28771" xr:uid="{411A57BA-2FAA-45FD-B760-EC87EC6F1897}"/>
    <cellStyle name="Currency 5 3 2 3 3 3 2 2 2" xfId="59595" xr:uid="{5823980E-F701-4FD4-98C9-D3AE6BA256A7}"/>
    <cellStyle name="Currency 5 3 2 3 3 3 2 3" xfId="44185" xr:uid="{BCC93403-D271-4B4D-BF3B-342E5B5CF44B}"/>
    <cellStyle name="Currency 5 3 2 3 3 3 3" xfId="20962" xr:uid="{115A91CC-B7B6-452A-9671-5F4884F3BDA5}"/>
    <cellStyle name="Currency 5 3 2 3 3 3 3 2" xfId="51786" xr:uid="{2420D056-3E89-4CFC-B602-15DCB7299B91}"/>
    <cellStyle name="Currency 5 3 2 3 3 3 4" xfId="36376" xr:uid="{3EAF850C-E8A6-42C9-B133-E270C4EEF543}"/>
    <cellStyle name="Currency 5 3 2 3 3 4" xfId="9557" xr:uid="{14B87D6D-82CE-4D24-9050-0A0482ED1703}"/>
    <cellStyle name="Currency 5 3 2 3 3 4 2" xfId="24968" xr:uid="{EDDABE06-6607-401E-9ED3-1F828A015C2E}"/>
    <cellStyle name="Currency 5 3 2 3 3 4 2 2" xfId="55792" xr:uid="{9C619558-7F91-436E-ABB4-C84751671C39}"/>
    <cellStyle name="Currency 5 3 2 3 3 4 3" xfId="40382" xr:uid="{FF7C4C3C-59E2-4E6E-A9A2-D38BD3BA0C49}"/>
    <cellStyle name="Currency 5 3 2 3 3 5" xfId="17159" xr:uid="{EDA93E9C-ECA3-4553-ADFD-AF61F9A815F7}"/>
    <cellStyle name="Currency 5 3 2 3 3 5 2" xfId="47983" xr:uid="{20D92F08-44A5-4F54-BC64-645A7D8A20ED}"/>
    <cellStyle name="Currency 5 3 2 3 3 6" xfId="32573" xr:uid="{DF88EBAB-B25B-4F4D-B8C0-E960EC592215}"/>
    <cellStyle name="Currency 5 3 2 3 4" xfId="2379" xr:uid="{A5ED5F52-063C-47A7-8D8F-68BB37E9EDA6}"/>
    <cellStyle name="Currency 5 3 2 3 4 2" xfId="6182" xr:uid="{BCF7059A-963C-4EC5-8CB4-4DD75247093F}"/>
    <cellStyle name="Currency 5 3 2 3 4 2 2" xfId="13993" xr:uid="{95FC141A-1FC0-42F1-8EC2-346C880D83B6}"/>
    <cellStyle name="Currency 5 3 2 3 4 2 2 2" xfId="29404" xr:uid="{56A7E5EB-F265-4D84-ACA3-25EB94A0EFEC}"/>
    <cellStyle name="Currency 5 3 2 3 4 2 2 2 2" xfId="60228" xr:uid="{BC192B7A-5117-4FA1-A3D8-899B501F6AD1}"/>
    <cellStyle name="Currency 5 3 2 3 4 2 2 3" xfId="44818" xr:uid="{179D0501-7943-4E6C-A0E7-0DEEA7CD46B1}"/>
    <cellStyle name="Currency 5 3 2 3 4 2 3" xfId="21595" xr:uid="{5B79E686-5155-4312-974A-2108E67B621F}"/>
    <cellStyle name="Currency 5 3 2 3 4 2 3 2" xfId="52419" xr:uid="{344D6FD2-B358-4DA9-8E94-BEEB0B377D38}"/>
    <cellStyle name="Currency 5 3 2 3 4 2 4" xfId="37009" xr:uid="{06EDF967-466F-4A42-84AF-E8D3DFA19CED}"/>
    <cellStyle name="Currency 5 3 2 3 4 3" xfId="10190" xr:uid="{C2F193BC-99D6-4DF0-8BB0-A762BFFBB3FC}"/>
    <cellStyle name="Currency 5 3 2 3 4 3 2" xfId="25601" xr:uid="{B908A8BF-0BB1-4F04-9ED1-32A6BD934B92}"/>
    <cellStyle name="Currency 5 3 2 3 4 3 2 2" xfId="56425" xr:uid="{4B2CB886-92E3-4EC3-9EE9-C02ECACFC92D}"/>
    <cellStyle name="Currency 5 3 2 3 4 3 3" xfId="41015" xr:uid="{81783092-FC72-4833-8275-4FB8CA2FD373}"/>
    <cellStyle name="Currency 5 3 2 3 4 4" xfId="17792" xr:uid="{8999B082-4317-4036-995E-5057D8798E13}"/>
    <cellStyle name="Currency 5 3 2 3 4 4 2" xfId="48616" xr:uid="{09678FBC-756B-4D33-942A-7DE6439F98EA}"/>
    <cellStyle name="Currency 5 3 2 3 4 5" xfId="33206" xr:uid="{9C6D2BE9-4F5C-4900-9206-9954D7B9A56D}"/>
    <cellStyle name="Currency 5 3 2 3 5" xfId="4283" xr:uid="{C165B390-4F76-41BA-A231-8852430D1C7F}"/>
    <cellStyle name="Currency 5 3 2 3 5 2" xfId="12094" xr:uid="{9B051D40-3DBB-4482-A155-2F484D4AEF3B}"/>
    <cellStyle name="Currency 5 3 2 3 5 2 2" xfId="27505" xr:uid="{E4B6B7B1-47B5-4E32-92CC-51DAF6A0BD1F}"/>
    <cellStyle name="Currency 5 3 2 3 5 2 2 2" xfId="58329" xr:uid="{63697F94-AB18-4EB7-80EB-D99CBAAC39BA}"/>
    <cellStyle name="Currency 5 3 2 3 5 2 3" xfId="42919" xr:uid="{3BD8871A-E085-42FC-9F74-063D7768987B}"/>
    <cellStyle name="Currency 5 3 2 3 5 3" xfId="19696" xr:uid="{E3B513EF-2080-4E46-A977-BE7737AC6092}"/>
    <cellStyle name="Currency 5 3 2 3 5 3 2" xfId="50520" xr:uid="{5DED8BB9-6E4B-4AAB-AFA3-D23420260E0A}"/>
    <cellStyle name="Currency 5 3 2 3 5 4" xfId="35110" xr:uid="{04E891E4-9503-4D85-A326-7D127F4CDC7A}"/>
    <cellStyle name="Currency 5 3 2 3 6" xfId="8291" xr:uid="{C4997ECF-DAE7-4544-9029-97F88AE0F390}"/>
    <cellStyle name="Currency 5 3 2 3 6 2" xfId="23702" xr:uid="{D4185B12-E91F-4FF7-9716-DFF1AF5E5A06}"/>
    <cellStyle name="Currency 5 3 2 3 6 2 2" xfId="54526" xr:uid="{D940760A-46F4-49C7-B869-C507C7982FA1}"/>
    <cellStyle name="Currency 5 3 2 3 6 3" xfId="39116" xr:uid="{3C2569DE-D5A4-4B9B-B93A-F9AC9D3FC87A}"/>
    <cellStyle name="Currency 5 3 2 3 7" xfId="15893" xr:uid="{8907D1E9-29CE-4B8F-A67E-6EC00371B2C8}"/>
    <cellStyle name="Currency 5 3 2 3 7 2" xfId="46717" xr:uid="{98D7335A-A0DE-42FB-80EB-E11931420FB9}"/>
    <cellStyle name="Currency 5 3 2 3 8" xfId="31307" xr:uid="{1B5B39FE-CDA7-42F7-B015-32DC6BE28CC3}"/>
    <cellStyle name="Currency 5 3 2 4" xfId="900" xr:uid="{0D42B378-D200-4227-81E3-A48AF0BF6989}"/>
    <cellStyle name="Currency 5 3 2 4 2" xfId="2799" xr:uid="{B3B13E27-7F6D-46BB-8263-B77CD4E327BB}"/>
    <cellStyle name="Currency 5 3 2 4 2 2" xfId="6602" xr:uid="{86C6FD9A-6DDF-414A-983A-43175269D7CC}"/>
    <cellStyle name="Currency 5 3 2 4 2 2 2" xfId="14413" xr:uid="{810CDFA2-18EA-45C8-9C98-21D325522AA7}"/>
    <cellStyle name="Currency 5 3 2 4 2 2 2 2" xfId="29824" xr:uid="{2C7503B4-2073-483F-B431-440BEC49F5F5}"/>
    <cellStyle name="Currency 5 3 2 4 2 2 2 2 2" xfId="60648" xr:uid="{652E58C7-2AAC-47D9-84C1-56909A0974B9}"/>
    <cellStyle name="Currency 5 3 2 4 2 2 2 3" xfId="45238" xr:uid="{00C82878-1895-4BA4-8034-AA78455CB5D5}"/>
    <cellStyle name="Currency 5 3 2 4 2 2 3" xfId="22015" xr:uid="{2928F12E-AC92-455D-AC6C-C3FC1A666F52}"/>
    <cellStyle name="Currency 5 3 2 4 2 2 3 2" xfId="52839" xr:uid="{A3BC156C-B22A-43C3-A393-15197BDA0B7F}"/>
    <cellStyle name="Currency 5 3 2 4 2 2 4" xfId="37429" xr:uid="{4CDCF51D-2CD7-4EFD-A8F3-EC87B7113DE4}"/>
    <cellStyle name="Currency 5 3 2 4 2 3" xfId="10610" xr:uid="{F405A7E2-135C-4765-8119-4594413E5551}"/>
    <cellStyle name="Currency 5 3 2 4 2 3 2" xfId="26021" xr:uid="{57E238E8-4DF4-486F-A535-0F3007C8F519}"/>
    <cellStyle name="Currency 5 3 2 4 2 3 2 2" xfId="56845" xr:uid="{9940A525-8EB7-4F92-AF32-46FECEE6DCEE}"/>
    <cellStyle name="Currency 5 3 2 4 2 3 3" xfId="41435" xr:uid="{7B7EA2DB-C8ED-4562-9D00-F38A4CC7784D}"/>
    <cellStyle name="Currency 5 3 2 4 2 4" xfId="18212" xr:uid="{478F361F-3156-4C53-962F-269EF0243EFE}"/>
    <cellStyle name="Currency 5 3 2 4 2 4 2" xfId="49036" xr:uid="{820D089D-D567-4A32-A046-B18A9F22732E}"/>
    <cellStyle name="Currency 5 3 2 4 2 5" xfId="33626" xr:uid="{7512E9E3-5791-428B-85DF-A705CA20F94F}"/>
    <cellStyle name="Currency 5 3 2 4 3" xfId="4703" xr:uid="{EB45B5B4-ACA9-4F8D-B9FA-1D23BA043A81}"/>
    <cellStyle name="Currency 5 3 2 4 3 2" xfId="12514" xr:uid="{7220D81A-2302-4CA6-B4C1-87A0F26C0819}"/>
    <cellStyle name="Currency 5 3 2 4 3 2 2" xfId="27925" xr:uid="{597D3619-669D-4499-B073-C1CAD0459127}"/>
    <cellStyle name="Currency 5 3 2 4 3 2 2 2" xfId="58749" xr:uid="{B1C032BD-5EE2-41E4-971C-3175DED39F29}"/>
    <cellStyle name="Currency 5 3 2 4 3 2 3" xfId="43339" xr:uid="{67A1C98A-DFF9-4D7C-8A09-87B5A747301C}"/>
    <cellStyle name="Currency 5 3 2 4 3 3" xfId="20116" xr:uid="{E64FDD7E-A173-452B-98A3-7ABA7B1DFBFE}"/>
    <cellStyle name="Currency 5 3 2 4 3 3 2" xfId="50940" xr:uid="{F699BBAA-14EC-4E63-B7E1-C416F4D40426}"/>
    <cellStyle name="Currency 5 3 2 4 3 4" xfId="35530" xr:uid="{6D8B4DF7-3193-4F85-BE71-25C5E4E87358}"/>
    <cellStyle name="Currency 5 3 2 4 4" xfId="8711" xr:uid="{0004593B-A8B8-453E-BB0B-BAD12836C724}"/>
    <cellStyle name="Currency 5 3 2 4 4 2" xfId="24122" xr:uid="{D723B342-C05A-45B4-8E8C-CD585033B27B}"/>
    <cellStyle name="Currency 5 3 2 4 4 2 2" xfId="54946" xr:uid="{46C9B0B2-7EDF-464F-8EFD-3144B4315FBA}"/>
    <cellStyle name="Currency 5 3 2 4 4 3" xfId="39536" xr:uid="{76969B53-9095-456F-864C-B2D204E58812}"/>
    <cellStyle name="Currency 5 3 2 4 5" xfId="16313" xr:uid="{CF717937-1611-40A1-8CCC-FAE7E63B1087}"/>
    <cellStyle name="Currency 5 3 2 4 5 2" xfId="47137" xr:uid="{1E7C6FD8-42E7-4091-A126-488C260EF0AC}"/>
    <cellStyle name="Currency 5 3 2 4 6" xfId="31727" xr:uid="{E0A6C848-C8B2-4A59-818A-434B20962731}"/>
    <cellStyle name="Currency 5 3 2 5" xfId="1533" xr:uid="{EF094DF4-AA77-4424-9877-818DA23A4E99}"/>
    <cellStyle name="Currency 5 3 2 5 2" xfId="3432" xr:uid="{E61853CC-8B1F-46F5-83CE-6A64ED7E5A9E}"/>
    <cellStyle name="Currency 5 3 2 5 2 2" xfId="7235" xr:uid="{E2A91572-DD33-4277-8CE3-446431EFFC8D}"/>
    <cellStyle name="Currency 5 3 2 5 2 2 2" xfId="15046" xr:uid="{EAC39AD3-6ABA-4A1F-8E84-F4C8A6AE9797}"/>
    <cellStyle name="Currency 5 3 2 5 2 2 2 2" xfId="30457" xr:uid="{DE29B58C-69B9-44DE-AD7F-68B6D24DD1B6}"/>
    <cellStyle name="Currency 5 3 2 5 2 2 2 2 2" xfId="61281" xr:uid="{D59FE1CA-607F-4EAB-AB17-DCBACFB85FA5}"/>
    <cellStyle name="Currency 5 3 2 5 2 2 2 3" xfId="45871" xr:uid="{A9392D63-6BB1-4C92-AB84-D19165F624E1}"/>
    <cellStyle name="Currency 5 3 2 5 2 2 3" xfId="22648" xr:uid="{E9003418-0B70-4669-99A0-C92146013EB6}"/>
    <cellStyle name="Currency 5 3 2 5 2 2 3 2" xfId="53472" xr:uid="{30C153A0-46D8-4A00-83E8-26F8B16A6D29}"/>
    <cellStyle name="Currency 5 3 2 5 2 2 4" xfId="38062" xr:uid="{A38CAB3B-726B-46AE-888B-F728F7D2C431}"/>
    <cellStyle name="Currency 5 3 2 5 2 3" xfId="11243" xr:uid="{51312740-EADF-4118-9EA3-5595C8681856}"/>
    <cellStyle name="Currency 5 3 2 5 2 3 2" xfId="26654" xr:uid="{EE90959F-1B9A-4B09-BF76-BC07632C84D2}"/>
    <cellStyle name="Currency 5 3 2 5 2 3 2 2" xfId="57478" xr:uid="{0696EC04-F7DA-498B-B455-71C66DEC41C0}"/>
    <cellStyle name="Currency 5 3 2 5 2 3 3" xfId="42068" xr:uid="{2137A31A-FEA3-4722-82FB-6B1D616705DE}"/>
    <cellStyle name="Currency 5 3 2 5 2 4" xfId="18845" xr:uid="{69D0C3B7-05FB-4F98-B250-44897FB6C37B}"/>
    <cellStyle name="Currency 5 3 2 5 2 4 2" xfId="49669" xr:uid="{4F58B19E-FE22-47E9-8DFD-31CF31C02675}"/>
    <cellStyle name="Currency 5 3 2 5 2 5" xfId="34259" xr:uid="{F51D6E41-7AB3-446B-9FE5-D19E1C9406DF}"/>
    <cellStyle name="Currency 5 3 2 5 3" xfId="5336" xr:uid="{9B4CEF8F-908C-441D-9C1B-2E86436F8DC2}"/>
    <cellStyle name="Currency 5 3 2 5 3 2" xfId="13147" xr:uid="{0759E57A-0F75-4B03-B9E8-12903D5B660B}"/>
    <cellStyle name="Currency 5 3 2 5 3 2 2" xfId="28558" xr:uid="{137E2B5A-E047-497D-9F60-BA53CDCAB340}"/>
    <cellStyle name="Currency 5 3 2 5 3 2 2 2" xfId="59382" xr:uid="{1FD65C96-CFCD-4D2C-AD68-B3309921BBAE}"/>
    <cellStyle name="Currency 5 3 2 5 3 2 3" xfId="43972" xr:uid="{9EE495EE-EA1D-4D24-9D57-698C72E0F7D7}"/>
    <cellStyle name="Currency 5 3 2 5 3 3" xfId="20749" xr:uid="{286B3BA3-EB5C-4846-BE91-CA5AAF3888AD}"/>
    <cellStyle name="Currency 5 3 2 5 3 3 2" xfId="51573" xr:uid="{42AC1AD9-350A-403B-B934-1D1406255357}"/>
    <cellStyle name="Currency 5 3 2 5 3 4" xfId="36163" xr:uid="{F05AD333-67DF-42EE-B1CD-0BD4A08C5DD6}"/>
    <cellStyle name="Currency 5 3 2 5 4" xfId="9344" xr:uid="{636D8E42-6A67-4B33-8CB9-3D8367F457ED}"/>
    <cellStyle name="Currency 5 3 2 5 4 2" xfId="24755" xr:uid="{70D55C8D-DE94-45B8-986B-99B81627BA47}"/>
    <cellStyle name="Currency 5 3 2 5 4 2 2" xfId="55579" xr:uid="{F5100C1B-CFD0-4744-B775-B5C1FA23A469}"/>
    <cellStyle name="Currency 5 3 2 5 4 3" xfId="40169" xr:uid="{938FC5C1-2E7A-4B72-B41C-851E51AA7489}"/>
    <cellStyle name="Currency 5 3 2 5 5" xfId="16946" xr:uid="{760E1D97-5063-4F66-8784-2578C6069B07}"/>
    <cellStyle name="Currency 5 3 2 5 5 2" xfId="47770" xr:uid="{5C24AB7A-C41B-486F-9D8F-09C2F4A04251}"/>
    <cellStyle name="Currency 5 3 2 5 6" xfId="32360" xr:uid="{86B4BDDB-C2A5-4D96-8960-074EFD41FEDC}"/>
    <cellStyle name="Currency 5 3 2 6" xfId="2166" xr:uid="{09837A31-C442-4ED4-99DD-0C661550E2E3}"/>
    <cellStyle name="Currency 5 3 2 6 2" xfId="5969" xr:uid="{ACBD84F7-252C-4191-823B-143E6F1245CD}"/>
    <cellStyle name="Currency 5 3 2 6 2 2" xfId="13780" xr:uid="{025EF9BB-8AB9-482B-AD0B-25FEFE7ADAD7}"/>
    <cellStyle name="Currency 5 3 2 6 2 2 2" xfId="29191" xr:uid="{F43E6A99-BB37-4611-A4DA-A5BA0AF11079}"/>
    <cellStyle name="Currency 5 3 2 6 2 2 2 2" xfId="60015" xr:uid="{9E2921EF-D72C-483B-95D4-C240159FFD9B}"/>
    <cellStyle name="Currency 5 3 2 6 2 2 3" xfId="44605" xr:uid="{BECC1718-F9F8-453F-93E0-02D152148F61}"/>
    <cellStyle name="Currency 5 3 2 6 2 3" xfId="21382" xr:uid="{BB099FD2-A552-46D7-ACA4-E1F222D82BCE}"/>
    <cellStyle name="Currency 5 3 2 6 2 3 2" xfId="52206" xr:uid="{C82550B2-9EE6-4AA1-8D3E-F5E8C6F732DD}"/>
    <cellStyle name="Currency 5 3 2 6 2 4" xfId="36796" xr:uid="{6400F903-D993-4443-8640-A68B3C1D916D}"/>
    <cellStyle name="Currency 5 3 2 6 3" xfId="9977" xr:uid="{557E6853-C0EB-469A-A8BA-E8F01526F98E}"/>
    <cellStyle name="Currency 5 3 2 6 3 2" xfId="25388" xr:uid="{6989B47C-26CC-43F8-8427-062F4CDE029F}"/>
    <cellStyle name="Currency 5 3 2 6 3 2 2" xfId="56212" xr:uid="{A05970D3-1C75-46F2-9E82-2D3368049EA3}"/>
    <cellStyle name="Currency 5 3 2 6 3 3" xfId="40802" xr:uid="{37D0EB16-07F6-465C-80E6-973786C98E07}"/>
    <cellStyle name="Currency 5 3 2 6 4" xfId="17579" xr:uid="{A6085654-687B-4492-961E-6C25D9ADFD9B}"/>
    <cellStyle name="Currency 5 3 2 6 4 2" xfId="48403" xr:uid="{11233ABE-61F1-485F-A0A4-60BCC131D770}"/>
    <cellStyle name="Currency 5 3 2 6 5" xfId="32993" xr:uid="{758E49A1-2FD7-4743-ACE0-781BDA64FF6F}"/>
    <cellStyle name="Currency 5 3 2 7" xfId="4070" xr:uid="{6C835B57-3F7A-4725-8865-FB00E3EB878E}"/>
    <cellStyle name="Currency 5 3 2 7 2" xfId="11881" xr:uid="{9EF77AF1-C4F9-4C41-BAA3-DCF3A5CB111D}"/>
    <cellStyle name="Currency 5 3 2 7 2 2" xfId="27292" xr:uid="{020F5485-4E62-403C-864B-9C98032B17C2}"/>
    <cellStyle name="Currency 5 3 2 7 2 2 2" xfId="58116" xr:uid="{FE31FE49-047B-4452-B08A-563F46F0BDE4}"/>
    <cellStyle name="Currency 5 3 2 7 2 3" xfId="42706" xr:uid="{C77622F9-60A6-4072-A4D1-A5A9B7470CE8}"/>
    <cellStyle name="Currency 5 3 2 7 3" xfId="19483" xr:uid="{7C482807-358B-478C-A1C5-CCA84A5B1995}"/>
    <cellStyle name="Currency 5 3 2 7 3 2" xfId="50307" xr:uid="{983BDACD-30CE-48AB-BAA6-BE39A19BD9FC}"/>
    <cellStyle name="Currency 5 3 2 7 4" xfId="34897" xr:uid="{EC230FEA-EA84-4A0B-A77B-643782DB31F4}"/>
    <cellStyle name="Currency 5 3 2 8" xfId="8078" xr:uid="{A452FF0F-C6D7-4497-9467-9B42E9C0CA29}"/>
    <cellStyle name="Currency 5 3 2 8 2" xfId="23489" xr:uid="{FD857048-2469-4C4C-A5D1-2CD345E8BBA2}"/>
    <cellStyle name="Currency 5 3 2 8 2 2" xfId="54313" xr:uid="{876E9FE3-2469-46EE-8115-A17D2531FE6A}"/>
    <cellStyle name="Currency 5 3 2 8 3" xfId="38903" xr:uid="{48743682-9301-4284-9EC4-1175979C542D}"/>
    <cellStyle name="Currency 5 3 2 9" xfId="7869" xr:uid="{FB03F0C7-CEF8-40A5-A87B-C8B72861781B}"/>
    <cellStyle name="Currency 5 3 2 9 2" xfId="23280" xr:uid="{7FB59880-F179-4BAA-9B60-D6E7DDDEA5CC}"/>
    <cellStyle name="Currency 5 3 2 9 2 2" xfId="54104" xr:uid="{5E8C3445-806B-478A-B841-7C425FDC9C1E}"/>
    <cellStyle name="Currency 5 3 2 9 3" xfId="38694" xr:uid="{392799A6-5868-4670-A0CD-C570092B7A1F}"/>
    <cellStyle name="Currency 5 3 3" xfId="607" xr:uid="{E833C924-A161-4361-B713-A77FF6157F45}"/>
    <cellStyle name="Currency 5 3 3 2" xfId="1240" xr:uid="{25B9EE55-54D1-4299-BE6D-F3BFDAE8E445}"/>
    <cellStyle name="Currency 5 3 3 2 2" xfId="3139" xr:uid="{88B11646-B146-4F7C-9348-4D99D72312C4}"/>
    <cellStyle name="Currency 5 3 3 2 2 2" xfId="6942" xr:uid="{A39E2A97-BA3D-4C28-B286-D948960AA3FD}"/>
    <cellStyle name="Currency 5 3 3 2 2 2 2" xfId="14753" xr:uid="{00411477-F0F9-4540-BA54-36E6E2285BC3}"/>
    <cellStyle name="Currency 5 3 3 2 2 2 2 2" xfId="30164" xr:uid="{3C387D73-63AD-4C8C-BE1B-0F2CE7EFC76D}"/>
    <cellStyle name="Currency 5 3 3 2 2 2 2 2 2" xfId="60988" xr:uid="{A223A29B-6410-4337-8E58-09FF7DC939AB}"/>
    <cellStyle name="Currency 5 3 3 2 2 2 2 3" xfId="45578" xr:uid="{0505C0B2-4729-47E6-9043-A211C9CE1F26}"/>
    <cellStyle name="Currency 5 3 3 2 2 2 3" xfId="22355" xr:uid="{17A5B087-596B-48E8-B39D-E0FE7D5A8EB4}"/>
    <cellStyle name="Currency 5 3 3 2 2 2 3 2" xfId="53179" xr:uid="{255CF619-DF94-48FA-9DAB-14CDB49D3562}"/>
    <cellStyle name="Currency 5 3 3 2 2 2 4" xfId="37769" xr:uid="{56B5595E-EAB5-4D3F-B8AA-1F23032BFF3A}"/>
    <cellStyle name="Currency 5 3 3 2 2 3" xfId="10950" xr:uid="{6350069F-9ED7-4B74-8649-EA166B17F90F}"/>
    <cellStyle name="Currency 5 3 3 2 2 3 2" xfId="26361" xr:uid="{3B73B855-C2DA-4C61-A438-654F94C7289C}"/>
    <cellStyle name="Currency 5 3 3 2 2 3 2 2" xfId="57185" xr:uid="{634DCAA5-710D-4D63-B6AB-48DF742F3177}"/>
    <cellStyle name="Currency 5 3 3 2 2 3 3" xfId="41775" xr:uid="{AC9ED18B-24C2-4AC2-BFEB-5AC280C978CA}"/>
    <cellStyle name="Currency 5 3 3 2 2 4" xfId="18552" xr:uid="{EC9360AA-BC53-4DDB-8870-46BFB2E29E5E}"/>
    <cellStyle name="Currency 5 3 3 2 2 4 2" xfId="49376" xr:uid="{4D795EBE-CBC0-4320-B5EB-3E1579553F48}"/>
    <cellStyle name="Currency 5 3 3 2 2 5" xfId="33966" xr:uid="{82A1F4A7-BBCA-45DD-8CC7-4ECC1C582317}"/>
    <cellStyle name="Currency 5 3 3 2 3" xfId="5043" xr:uid="{928591AE-2608-416A-AA61-801963F9238D}"/>
    <cellStyle name="Currency 5 3 3 2 3 2" xfId="12854" xr:uid="{4A97CC18-D392-4C48-BCE8-F47041E2FEDB}"/>
    <cellStyle name="Currency 5 3 3 2 3 2 2" xfId="28265" xr:uid="{980B025D-8191-41D2-AB8D-0E52BC9520C5}"/>
    <cellStyle name="Currency 5 3 3 2 3 2 2 2" xfId="59089" xr:uid="{A9CCD7A5-0C83-43A9-8824-092DF681C57E}"/>
    <cellStyle name="Currency 5 3 3 2 3 2 3" xfId="43679" xr:uid="{D95957AE-07FC-4B9C-9633-57EF4DA9D8CE}"/>
    <cellStyle name="Currency 5 3 3 2 3 3" xfId="20456" xr:uid="{33151FF2-04B8-42EF-9496-BC5FDC145520}"/>
    <cellStyle name="Currency 5 3 3 2 3 3 2" xfId="51280" xr:uid="{02F7A8B5-DB85-443D-B877-C4DC3F1013FD}"/>
    <cellStyle name="Currency 5 3 3 2 3 4" xfId="35870" xr:uid="{F8BC0917-CB80-4460-843B-A1FE831A6796}"/>
    <cellStyle name="Currency 5 3 3 2 4" xfId="9051" xr:uid="{5B4D8748-9CC6-4EBA-A260-7B72898B428D}"/>
    <cellStyle name="Currency 5 3 3 2 4 2" xfId="24462" xr:uid="{758FFBA5-6D89-4508-81B6-BA2705243093}"/>
    <cellStyle name="Currency 5 3 3 2 4 2 2" xfId="55286" xr:uid="{C2B85DB7-5732-4CB6-BD2A-9D2AFBC92E75}"/>
    <cellStyle name="Currency 5 3 3 2 4 3" xfId="39876" xr:uid="{11401E3D-BD66-4ED3-8768-06648EBA3957}"/>
    <cellStyle name="Currency 5 3 3 2 5" xfId="16653" xr:uid="{EC5AD65E-D019-4CFB-B00E-1E86DB68F192}"/>
    <cellStyle name="Currency 5 3 3 2 5 2" xfId="47477" xr:uid="{57BB8283-F098-44ED-A06F-C25D34D7C7DE}"/>
    <cellStyle name="Currency 5 3 3 2 6" xfId="32067" xr:uid="{02FD8A04-336F-4799-B0C0-4A3691FEAC2E}"/>
    <cellStyle name="Currency 5 3 3 3" xfId="1873" xr:uid="{BCD3A322-1661-4E57-8472-853793F72BA1}"/>
    <cellStyle name="Currency 5 3 3 3 2" xfId="3772" xr:uid="{9DC8D46E-3D51-4B11-995A-FE8400A94816}"/>
    <cellStyle name="Currency 5 3 3 3 2 2" xfId="7575" xr:uid="{F136AD28-EE3C-4F47-971B-D55AF963F574}"/>
    <cellStyle name="Currency 5 3 3 3 2 2 2" xfId="15386" xr:uid="{BA95A137-5498-4FE0-940E-FAEDE33CE0A9}"/>
    <cellStyle name="Currency 5 3 3 3 2 2 2 2" xfId="30797" xr:uid="{80227297-7F3D-4B93-8E3C-25187577ECEA}"/>
    <cellStyle name="Currency 5 3 3 3 2 2 2 2 2" xfId="61621" xr:uid="{6B7CF26E-D4EB-4928-8E78-0A0164F3FE5E}"/>
    <cellStyle name="Currency 5 3 3 3 2 2 2 3" xfId="46211" xr:uid="{9762D6AE-CE45-4A66-8139-BC316D2AE9AE}"/>
    <cellStyle name="Currency 5 3 3 3 2 2 3" xfId="22988" xr:uid="{B8F17438-EE94-4D76-9AAB-D3ECCD6907B5}"/>
    <cellStyle name="Currency 5 3 3 3 2 2 3 2" xfId="53812" xr:uid="{B78A431F-D3B3-4833-9FE5-E60959A813A9}"/>
    <cellStyle name="Currency 5 3 3 3 2 2 4" xfId="38402" xr:uid="{9F1A8D8C-B422-4221-BEBD-70D104952591}"/>
    <cellStyle name="Currency 5 3 3 3 2 3" xfId="11583" xr:uid="{9CA88254-F52D-44EC-8F73-DC382E2017D2}"/>
    <cellStyle name="Currency 5 3 3 3 2 3 2" xfId="26994" xr:uid="{1C309A01-D924-472D-BD83-9242BC3A134F}"/>
    <cellStyle name="Currency 5 3 3 3 2 3 2 2" xfId="57818" xr:uid="{CE19E3C5-7BA7-4973-83D1-976F5CE31CA2}"/>
    <cellStyle name="Currency 5 3 3 3 2 3 3" xfId="42408" xr:uid="{1862F8DA-3DB4-4FF2-9661-A7A032B9C6CA}"/>
    <cellStyle name="Currency 5 3 3 3 2 4" xfId="19185" xr:uid="{8E43EA95-5584-44A3-A750-BA55608371D0}"/>
    <cellStyle name="Currency 5 3 3 3 2 4 2" xfId="50009" xr:uid="{909E5468-A830-495D-A400-F4183A84D98B}"/>
    <cellStyle name="Currency 5 3 3 3 2 5" xfId="34599" xr:uid="{9B5FF4B2-7A55-4643-B733-4822D887775C}"/>
    <cellStyle name="Currency 5 3 3 3 3" xfId="5676" xr:uid="{6023FDE4-76D9-45CD-A548-A1635378862C}"/>
    <cellStyle name="Currency 5 3 3 3 3 2" xfId="13487" xr:uid="{0E343A3E-7BA1-4771-B6D7-9F3F790C16A8}"/>
    <cellStyle name="Currency 5 3 3 3 3 2 2" xfId="28898" xr:uid="{F8DBB878-8A19-4283-BBCF-96D8515B8902}"/>
    <cellStyle name="Currency 5 3 3 3 3 2 2 2" xfId="59722" xr:uid="{B60CC848-DA38-46B8-B9B3-856DCE1FAB74}"/>
    <cellStyle name="Currency 5 3 3 3 3 2 3" xfId="44312" xr:uid="{074487CA-987B-4C9A-AC93-F30053C4E50C}"/>
    <cellStyle name="Currency 5 3 3 3 3 3" xfId="21089" xr:uid="{7457B6A4-3E62-456F-A0F6-D81899DFC713}"/>
    <cellStyle name="Currency 5 3 3 3 3 3 2" xfId="51913" xr:uid="{87F954EF-E75A-4695-B83C-9F8B66F4577C}"/>
    <cellStyle name="Currency 5 3 3 3 3 4" xfId="36503" xr:uid="{3628C2F0-3EE6-4F02-8B98-A0762E7C1CF5}"/>
    <cellStyle name="Currency 5 3 3 3 4" xfId="9684" xr:uid="{5395E0A6-3EDD-4265-A4D5-8DE88F4F7256}"/>
    <cellStyle name="Currency 5 3 3 3 4 2" xfId="25095" xr:uid="{E8308852-7ED0-4B7E-AE35-F06B181AAFA1}"/>
    <cellStyle name="Currency 5 3 3 3 4 2 2" xfId="55919" xr:uid="{60E8918F-6CD8-4D0B-9109-0F1B9FF17025}"/>
    <cellStyle name="Currency 5 3 3 3 4 3" xfId="40509" xr:uid="{77706F52-8D20-4283-8103-421FDB271C80}"/>
    <cellStyle name="Currency 5 3 3 3 5" xfId="17286" xr:uid="{4A11F503-0B88-4168-8E9E-D8028BAE3A47}"/>
    <cellStyle name="Currency 5 3 3 3 5 2" xfId="48110" xr:uid="{062DDBD1-794B-42F9-8D5B-ED5B2A32B159}"/>
    <cellStyle name="Currency 5 3 3 3 6" xfId="32700" xr:uid="{1F5E3BD0-F1D0-4FB1-B855-B22FD57335C7}"/>
    <cellStyle name="Currency 5 3 3 4" xfId="2506" xr:uid="{33E8248B-E6F7-4E03-ABE0-EB5EDD2C0210}"/>
    <cellStyle name="Currency 5 3 3 4 2" xfId="6309" xr:uid="{93DE92E4-E9AD-4F61-A2C6-A4840A95EFAF}"/>
    <cellStyle name="Currency 5 3 3 4 2 2" xfId="14120" xr:uid="{D4745889-5149-4226-85CD-87E19EDBD08A}"/>
    <cellStyle name="Currency 5 3 3 4 2 2 2" xfId="29531" xr:uid="{C529A97C-D871-4A10-9504-CE6B8854CAFA}"/>
    <cellStyle name="Currency 5 3 3 4 2 2 2 2" xfId="60355" xr:uid="{6498BFC7-9F5C-4300-AED2-7FF6B75F83C2}"/>
    <cellStyle name="Currency 5 3 3 4 2 2 3" xfId="44945" xr:uid="{8056C761-634C-49BA-9974-84C6079577F1}"/>
    <cellStyle name="Currency 5 3 3 4 2 3" xfId="21722" xr:uid="{78308A40-0098-40C7-A1A1-C9E5AD39D55E}"/>
    <cellStyle name="Currency 5 3 3 4 2 3 2" xfId="52546" xr:uid="{B1987A59-DDB9-4538-8B30-4E23C8EA7943}"/>
    <cellStyle name="Currency 5 3 3 4 2 4" xfId="37136" xr:uid="{CBEECB12-0FAA-4FF4-BEB5-4A4C08B2CF33}"/>
    <cellStyle name="Currency 5 3 3 4 3" xfId="10317" xr:uid="{557D5B59-2AAE-486B-A605-F638442E145C}"/>
    <cellStyle name="Currency 5 3 3 4 3 2" xfId="25728" xr:uid="{4B5A7ADF-1C5D-405F-9674-60524E5926A6}"/>
    <cellStyle name="Currency 5 3 3 4 3 2 2" xfId="56552" xr:uid="{5414F659-7742-42ED-946F-750AB2EC2E1F}"/>
    <cellStyle name="Currency 5 3 3 4 3 3" xfId="41142" xr:uid="{8C07FD55-CAC1-4501-85DB-C5AD6100DE54}"/>
    <cellStyle name="Currency 5 3 3 4 4" xfId="17919" xr:uid="{642B05C7-DA41-4054-8B76-9C14541E8A43}"/>
    <cellStyle name="Currency 5 3 3 4 4 2" xfId="48743" xr:uid="{DCE50DCD-7CA5-41EB-A62D-4A92BBE87F15}"/>
    <cellStyle name="Currency 5 3 3 4 5" xfId="33333" xr:uid="{3C7A13EF-CADA-47EE-A1BE-E061F33FD894}"/>
    <cellStyle name="Currency 5 3 3 5" xfId="4410" xr:uid="{EDA4EE2D-56B2-4DE1-A22E-41E08F37372B}"/>
    <cellStyle name="Currency 5 3 3 5 2" xfId="12221" xr:uid="{5BCBB2F6-DC41-4D72-9276-9E357229AEB9}"/>
    <cellStyle name="Currency 5 3 3 5 2 2" xfId="27632" xr:uid="{F8AE50E2-E9AA-45CD-AD7E-24DDE8B17AB4}"/>
    <cellStyle name="Currency 5 3 3 5 2 2 2" xfId="58456" xr:uid="{DFDC60F5-AED4-4168-8095-033FEE783EC7}"/>
    <cellStyle name="Currency 5 3 3 5 2 3" xfId="43046" xr:uid="{A77828A1-6DDE-445D-A530-31842CABF6E7}"/>
    <cellStyle name="Currency 5 3 3 5 3" xfId="19823" xr:uid="{53CE8439-E62D-4F9A-9C48-C41EA6A39F81}"/>
    <cellStyle name="Currency 5 3 3 5 3 2" xfId="50647" xr:uid="{45A34EC5-5648-4C8D-9850-9DC73DCE86E4}"/>
    <cellStyle name="Currency 5 3 3 5 4" xfId="35237" xr:uid="{38263C6D-1C66-44C8-818B-FC581EB97FFE}"/>
    <cellStyle name="Currency 5 3 3 6" xfId="8418" xr:uid="{E9AFC6D0-9D1E-4944-A513-616D9678A7FA}"/>
    <cellStyle name="Currency 5 3 3 6 2" xfId="23829" xr:uid="{ACC2E051-B892-4928-B75D-F68AD2440A28}"/>
    <cellStyle name="Currency 5 3 3 6 2 2" xfId="54653" xr:uid="{6D395A2A-9EAE-4567-8DD0-98A80DB8A435}"/>
    <cellStyle name="Currency 5 3 3 6 3" xfId="39243" xr:uid="{ACD0BA6C-0BDB-48BC-ACAD-738508562AE1}"/>
    <cellStyle name="Currency 5 3 3 7" xfId="16020" xr:uid="{5E71319B-753E-45D1-A683-C9B3A14CFB9D}"/>
    <cellStyle name="Currency 5 3 3 7 2" xfId="46844" xr:uid="{EA357CA0-F50A-4F9A-BE6E-32CC05C98616}"/>
    <cellStyle name="Currency 5 3 3 8" xfId="31434" xr:uid="{0A0C991B-BA3C-40E9-AE2E-1EE955BBD458}"/>
    <cellStyle name="Currency 5 3 4" xfId="398" xr:uid="{D9715959-1282-4AFC-B96D-92A48FEAB3D4}"/>
    <cellStyle name="Currency 5 3 4 2" xfId="1031" xr:uid="{D88E7403-62EF-4ABE-9623-2E2AC91C4BDE}"/>
    <cellStyle name="Currency 5 3 4 2 2" xfId="2930" xr:uid="{B940C6DE-563C-4B8D-BBEF-7ECEBCA112AD}"/>
    <cellStyle name="Currency 5 3 4 2 2 2" xfId="6733" xr:uid="{094879BB-E61D-44B6-ADC4-07B1A0E70DB3}"/>
    <cellStyle name="Currency 5 3 4 2 2 2 2" xfId="14544" xr:uid="{69367CB1-B441-4393-91A8-701C40A2C827}"/>
    <cellStyle name="Currency 5 3 4 2 2 2 2 2" xfId="29955" xr:uid="{8E98B421-7206-40F3-9702-104ABFAB0304}"/>
    <cellStyle name="Currency 5 3 4 2 2 2 2 2 2" xfId="60779" xr:uid="{4A00835B-ABE6-4119-99F7-CE0FFB9CF8F7}"/>
    <cellStyle name="Currency 5 3 4 2 2 2 2 3" xfId="45369" xr:uid="{208D0AB5-749D-4913-8D73-B9A288E59DCF}"/>
    <cellStyle name="Currency 5 3 4 2 2 2 3" xfId="22146" xr:uid="{B3A6B4B3-9E04-4955-B0C6-75770499891E}"/>
    <cellStyle name="Currency 5 3 4 2 2 2 3 2" xfId="52970" xr:uid="{88F19BC7-AABB-486C-BABA-098D3B15EAB1}"/>
    <cellStyle name="Currency 5 3 4 2 2 2 4" xfId="37560" xr:uid="{DEE67C5D-19BD-42BF-B7B0-53FB8E832560}"/>
    <cellStyle name="Currency 5 3 4 2 2 3" xfId="10741" xr:uid="{846D8686-0598-41D5-B084-20ABBFA70DA9}"/>
    <cellStyle name="Currency 5 3 4 2 2 3 2" xfId="26152" xr:uid="{0E40EC58-1971-4600-9032-1962AD7338FF}"/>
    <cellStyle name="Currency 5 3 4 2 2 3 2 2" xfId="56976" xr:uid="{6369E5CB-B250-4150-82C0-2794EE1BF798}"/>
    <cellStyle name="Currency 5 3 4 2 2 3 3" xfId="41566" xr:uid="{55070F7E-51CD-43EB-91CC-2C013B045E7D}"/>
    <cellStyle name="Currency 5 3 4 2 2 4" xfId="18343" xr:uid="{FE4DB386-65AB-4412-9382-45B0FA3DACE9}"/>
    <cellStyle name="Currency 5 3 4 2 2 4 2" xfId="49167" xr:uid="{6B245C2D-0DD4-4730-BB94-CC0E2C07C899}"/>
    <cellStyle name="Currency 5 3 4 2 2 5" xfId="33757" xr:uid="{F134198F-92A1-4780-B58D-76591EC65DA2}"/>
    <cellStyle name="Currency 5 3 4 2 3" xfId="4834" xr:uid="{32D46CC6-EF30-4BF1-926E-5CD5280099E8}"/>
    <cellStyle name="Currency 5 3 4 2 3 2" xfId="12645" xr:uid="{6C8F1E8F-1FA8-40FC-BF62-749235961942}"/>
    <cellStyle name="Currency 5 3 4 2 3 2 2" xfId="28056" xr:uid="{C6F39C3F-D585-4133-BC96-C17A85084ADA}"/>
    <cellStyle name="Currency 5 3 4 2 3 2 2 2" xfId="58880" xr:uid="{000E8F88-9C2F-4305-B8CC-B674F3CE89DA}"/>
    <cellStyle name="Currency 5 3 4 2 3 2 3" xfId="43470" xr:uid="{220A398F-4158-4298-93BA-8D1B66CD473A}"/>
    <cellStyle name="Currency 5 3 4 2 3 3" xfId="20247" xr:uid="{AEF920DE-6A54-4001-84E1-CA0438B3E515}"/>
    <cellStyle name="Currency 5 3 4 2 3 3 2" xfId="51071" xr:uid="{C843A3F2-DD24-44BF-BFA1-56F3B6A6FDB4}"/>
    <cellStyle name="Currency 5 3 4 2 3 4" xfId="35661" xr:uid="{E4345C2A-477D-4C08-9E03-65311B64B1C8}"/>
    <cellStyle name="Currency 5 3 4 2 4" xfId="8842" xr:uid="{0EE8CE6B-684A-4732-967E-F199D87191E2}"/>
    <cellStyle name="Currency 5 3 4 2 4 2" xfId="24253" xr:uid="{C6A5DC24-6CDA-4E43-803F-A9FD378275EA}"/>
    <cellStyle name="Currency 5 3 4 2 4 2 2" xfId="55077" xr:uid="{E39B4333-5297-41BD-9B29-2E677F9591B2}"/>
    <cellStyle name="Currency 5 3 4 2 4 3" xfId="39667" xr:uid="{EF3CD0BB-7782-4824-AAFD-2C7630C2470D}"/>
    <cellStyle name="Currency 5 3 4 2 5" xfId="16444" xr:uid="{E79CDBC2-1027-47D6-A82D-6AE56CEC6C92}"/>
    <cellStyle name="Currency 5 3 4 2 5 2" xfId="47268" xr:uid="{02B67266-E02B-4BE6-8902-B9D3254D30D9}"/>
    <cellStyle name="Currency 5 3 4 2 6" xfId="31858" xr:uid="{CDF16E37-31D8-4EAC-9EC4-7AF52E3A4AE6}"/>
    <cellStyle name="Currency 5 3 4 3" xfId="1664" xr:uid="{CF1C95CE-4FE1-4E53-9790-D635A228ADCB}"/>
    <cellStyle name="Currency 5 3 4 3 2" xfId="3563" xr:uid="{1E607E72-0DA5-47DC-91F4-5769DFEF7005}"/>
    <cellStyle name="Currency 5 3 4 3 2 2" xfId="7366" xr:uid="{5E62580E-8472-45ED-82EF-A35D6C4A859C}"/>
    <cellStyle name="Currency 5 3 4 3 2 2 2" xfId="15177" xr:uid="{BBB75D31-5ABF-4078-93B2-895E58FD6A4B}"/>
    <cellStyle name="Currency 5 3 4 3 2 2 2 2" xfId="30588" xr:uid="{81181E3C-6D2F-4A24-9A16-4A9EAEB3F4A1}"/>
    <cellStyle name="Currency 5 3 4 3 2 2 2 2 2" xfId="61412" xr:uid="{2C57516B-C791-479F-8882-F09BFB4141AF}"/>
    <cellStyle name="Currency 5 3 4 3 2 2 2 3" xfId="46002" xr:uid="{77959759-0F75-4E49-BFFE-7CAE8730076C}"/>
    <cellStyle name="Currency 5 3 4 3 2 2 3" xfId="22779" xr:uid="{3CB516FB-E6D1-4D17-BDAD-690FFF949101}"/>
    <cellStyle name="Currency 5 3 4 3 2 2 3 2" xfId="53603" xr:uid="{A8EE851E-79AC-45C4-9B8D-76D1077F2177}"/>
    <cellStyle name="Currency 5 3 4 3 2 2 4" xfId="38193" xr:uid="{ADFF66EF-F417-4BAE-B6D5-87D16BA6EE2B}"/>
    <cellStyle name="Currency 5 3 4 3 2 3" xfId="11374" xr:uid="{BCC6872D-1055-4C32-8C77-8333E6D4CE90}"/>
    <cellStyle name="Currency 5 3 4 3 2 3 2" xfId="26785" xr:uid="{B9941F38-563A-43E1-95ED-F32D4BCCDC25}"/>
    <cellStyle name="Currency 5 3 4 3 2 3 2 2" xfId="57609" xr:uid="{C203DFB4-EA96-4CB5-80BC-7E1FF8FC3004}"/>
    <cellStyle name="Currency 5 3 4 3 2 3 3" xfId="42199" xr:uid="{102E0262-D578-4BFE-9241-87612665566C}"/>
    <cellStyle name="Currency 5 3 4 3 2 4" xfId="18976" xr:uid="{A5694E7C-0F6A-4313-BCCA-688DF1DB2469}"/>
    <cellStyle name="Currency 5 3 4 3 2 4 2" xfId="49800" xr:uid="{6871C387-FA88-4A7B-A145-D2F648EA01C7}"/>
    <cellStyle name="Currency 5 3 4 3 2 5" xfId="34390" xr:uid="{72D33C6B-C83A-48ED-A1A7-26EEB2AE1C81}"/>
    <cellStyle name="Currency 5 3 4 3 3" xfId="5467" xr:uid="{78601F90-A549-43EE-8DBE-8CF6ABA883A7}"/>
    <cellStyle name="Currency 5 3 4 3 3 2" xfId="13278" xr:uid="{25B53CCD-CA23-46E7-8B10-A16338E4D368}"/>
    <cellStyle name="Currency 5 3 4 3 3 2 2" xfId="28689" xr:uid="{FCB5EC68-8968-48D8-9D36-1B88D95E86A0}"/>
    <cellStyle name="Currency 5 3 4 3 3 2 2 2" xfId="59513" xr:uid="{07772A80-34ED-46BA-8F47-6E759CF4878E}"/>
    <cellStyle name="Currency 5 3 4 3 3 2 3" xfId="44103" xr:uid="{8E1AA02C-5439-4F36-9EA4-C43B09B63160}"/>
    <cellStyle name="Currency 5 3 4 3 3 3" xfId="20880" xr:uid="{F30A32EC-5D80-429F-A18E-2885165233D2}"/>
    <cellStyle name="Currency 5 3 4 3 3 3 2" xfId="51704" xr:uid="{1F76D85E-F340-429E-AAAA-E1908B07FB0E}"/>
    <cellStyle name="Currency 5 3 4 3 3 4" xfId="36294" xr:uid="{D171C675-C7C4-462D-B428-19FFDF5C2DCD}"/>
    <cellStyle name="Currency 5 3 4 3 4" xfId="9475" xr:uid="{6B77CB0B-23B9-4410-AB47-50E29092DCB6}"/>
    <cellStyle name="Currency 5 3 4 3 4 2" xfId="24886" xr:uid="{82114A97-38B3-4705-8DB1-3DFE3A4784D0}"/>
    <cellStyle name="Currency 5 3 4 3 4 2 2" xfId="55710" xr:uid="{A9E059E4-110D-4184-BE7F-0854393432CC}"/>
    <cellStyle name="Currency 5 3 4 3 4 3" xfId="40300" xr:uid="{7CCD7A25-F651-46F2-9FA7-F3050812D3DE}"/>
    <cellStyle name="Currency 5 3 4 3 5" xfId="17077" xr:uid="{1A7E7A82-F33C-415C-BD53-E2B3E243CE9C}"/>
    <cellStyle name="Currency 5 3 4 3 5 2" xfId="47901" xr:uid="{AFC82C96-70A2-400A-9166-676BDD97219F}"/>
    <cellStyle name="Currency 5 3 4 3 6" xfId="32491" xr:uid="{AC980622-04AA-4AD4-9F3B-3A8663B6FD2E}"/>
    <cellStyle name="Currency 5 3 4 4" xfId="2297" xr:uid="{A99926F9-8502-4520-8D91-4A7ADEA690CA}"/>
    <cellStyle name="Currency 5 3 4 4 2" xfId="6100" xr:uid="{8D0B920B-3CB1-4D4F-ADF1-CAACFF44E4CE}"/>
    <cellStyle name="Currency 5 3 4 4 2 2" xfId="13911" xr:uid="{101431DB-9E22-47CB-94C4-7FC46AFD4C05}"/>
    <cellStyle name="Currency 5 3 4 4 2 2 2" xfId="29322" xr:uid="{159A02D8-7E82-4984-87ED-9424A34D1C4D}"/>
    <cellStyle name="Currency 5 3 4 4 2 2 2 2" xfId="60146" xr:uid="{BDAA6503-7D9A-4552-AE18-A42CC833DEF2}"/>
    <cellStyle name="Currency 5 3 4 4 2 2 3" xfId="44736" xr:uid="{4C87DD35-93BB-4386-9E2C-F96B9608719E}"/>
    <cellStyle name="Currency 5 3 4 4 2 3" xfId="21513" xr:uid="{04FDEEBB-36AC-460C-909B-C04992B3BD0D}"/>
    <cellStyle name="Currency 5 3 4 4 2 3 2" xfId="52337" xr:uid="{D9265D88-8EA4-4732-8D53-5D39FA0A467F}"/>
    <cellStyle name="Currency 5 3 4 4 2 4" xfId="36927" xr:uid="{C1D2BF08-68FF-4AE0-A694-696754022AF0}"/>
    <cellStyle name="Currency 5 3 4 4 3" xfId="10108" xr:uid="{405B0B6E-6C10-4BDD-B8AE-81E00294946F}"/>
    <cellStyle name="Currency 5 3 4 4 3 2" xfId="25519" xr:uid="{D5D18EE5-F448-46E3-9C11-675F68173148}"/>
    <cellStyle name="Currency 5 3 4 4 3 2 2" xfId="56343" xr:uid="{1C67B197-13A1-45FB-A1D2-1D5615A1E4D5}"/>
    <cellStyle name="Currency 5 3 4 4 3 3" xfId="40933" xr:uid="{5674CBB2-0459-4AEA-8C7F-F705F4F4FB86}"/>
    <cellStyle name="Currency 5 3 4 4 4" xfId="17710" xr:uid="{35BA8543-5D3A-4329-995A-D0858AD96DC2}"/>
    <cellStyle name="Currency 5 3 4 4 4 2" xfId="48534" xr:uid="{21BF97EC-8A81-40BE-B9DF-325AF6467962}"/>
    <cellStyle name="Currency 5 3 4 4 5" xfId="33124" xr:uid="{CBECDC5A-72F2-4930-8D42-71EC97EDBC82}"/>
    <cellStyle name="Currency 5 3 4 5" xfId="4201" xr:uid="{ADEFCAF8-716A-4D2C-B2D6-3B849BEFC98B}"/>
    <cellStyle name="Currency 5 3 4 5 2" xfId="12012" xr:uid="{52836E01-7296-4FA8-89DC-53EA834678F8}"/>
    <cellStyle name="Currency 5 3 4 5 2 2" xfId="27423" xr:uid="{D9E4396B-A8B3-4F9F-AE61-3461D3B0F0A5}"/>
    <cellStyle name="Currency 5 3 4 5 2 2 2" xfId="58247" xr:uid="{70BC9A51-8F84-48A6-8285-02A70352E8AA}"/>
    <cellStyle name="Currency 5 3 4 5 2 3" xfId="42837" xr:uid="{74C0D3EB-3801-4B6C-A0B4-9B4EE680298F}"/>
    <cellStyle name="Currency 5 3 4 5 3" xfId="19614" xr:uid="{F9606589-AC36-4002-8B64-116F3B4B87DE}"/>
    <cellStyle name="Currency 5 3 4 5 3 2" xfId="50438" xr:uid="{CD7DA1FC-4D27-4B6B-97B2-395A99EF6F70}"/>
    <cellStyle name="Currency 5 3 4 5 4" xfId="35028" xr:uid="{117452EC-D4ED-43CB-BED4-15BC1A58146A}"/>
    <cellStyle name="Currency 5 3 4 6" xfId="8209" xr:uid="{A6BFC161-DC92-406D-B994-BE319174869E}"/>
    <cellStyle name="Currency 5 3 4 6 2" xfId="23620" xr:uid="{302F1E97-1C20-4342-AEE8-5C32EC01B021}"/>
    <cellStyle name="Currency 5 3 4 6 2 2" xfId="54444" xr:uid="{20B82812-0F67-4CB8-819D-D211E9704AFF}"/>
    <cellStyle name="Currency 5 3 4 6 3" xfId="39034" xr:uid="{3C8ADB82-9B68-4D8B-91B1-60E12C8F3173}"/>
    <cellStyle name="Currency 5 3 4 7" xfId="15811" xr:uid="{D3B35891-8D6C-46BF-BAD3-FD585E0D64A2}"/>
    <cellStyle name="Currency 5 3 4 7 2" xfId="46635" xr:uid="{47E131C0-FD77-41FA-B737-638FB4C7ADE7}"/>
    <cellStyle name="Currency 5 3 4 8" xfId="31225" xr:uid="{84868C38-8736-4D1D-85D9-8C8B514AD33B}"/>
    <cellStyle name="Currency 5 3 5" xfId="818" xr:uid="{D236FDB5-F6BF-41D6-AF54-D81E6F84B736}"/>
    <cellStyle name="Currency 5 3 5 2" xfId="2717" xr:uid="{38D0F123-19F6-4D32-9125-84099193A9E9}"/>
    <cellStyle name="Currency 5 3 5 2 2" xfId="6520" xr:uid="{A9FD58DD-8F30-4174-A84C-D958D776089D}"/>
    <cellStyle name="Currency 5 3 5 2 2 2" xfId="14331" xr:uid="{AC52F2AA-1658-4AB1-AD15-1EC89B2FA3D0}"/>
    <cellStyle name="Currency 5 3 5 2 2 2 2" xfId="29742" xr:uid="{1C7B2AE4-103E-444C-A5F1-FC3C6C1AE887}"/>
    <cellStyle name="Currency 5 3 5 2 2 2 2 2" xfId="60566" xr:uid="{C5CC7EEF-C32E-4436-9661-844256717C33}"/>
    <cellStyle name="Currency 5 3 5 2 2 2 3" xfId="45156" xr:uid="{E22CCB27-8E4C-4851-9730-A87A0633C3C4}"/>
    <cellStyle name="Currency 5 3 5 2 2 3" xfId="21933" xr:uid="{A7662584-D766-4BE8-B244-EB778CF5F678}"/>
    <cellStyle name="Currency 5 3 5 2 2 3 2" xfId="52757" xr:uid="{A72D783D-E927-4CA7-9A04-F9007887F3AF}"/>
    <cellStyle name="Currency 5 3 5 2 2 4" xfId="37347" xr:uid="{0C2A4714-AF6B-4123-974A-C4E115EC1132}"/>
    <cellStyle name="Currency 5 3 5 2 3" xfId="10528" xr:uid="{9CFCE4A4-0EFE-4D56-B8AA-A5AE23AB2982}"/>
    <cellStyle name="Currency 5 3 5 2 3 2" xfId="25939" xr:uid="{4838237A-F569-49DD-9465-41C33A51A78E}"/>
    <cellStyle name="Currency 5 3 5 2 3 2 2" xfId="56763" xr:uid="{47047E7F-7877-49DD-90DE-3A76C006F6D6}"/>
    <cellStyle name="Currency 5 3 5 2 3 3" xfId="41353" xr:uid="{EC107BB5-7447-40F2-816A-032FDDE64204}"/>
    <cellStyle name="Currency 5 3 5 2 4" xfId="18130" xr:uid="{D052B5E8-BB23-4A10-8C3F-8B489D9D69A7}"/>
    <cellStyle name="Currency 5 3 5 2 4 2" xfId="48954" xr:uid="{3A0F1E58-C4C9-4CC6-80AB-4734C90CB695}"/>
    <cellStyle name="Currency 5 3 5 2 5" xfId="33544" xr:uid="{2C2D5BC1-1073-470B-9318-B75B9EDF781D}"/>
    <cellStyle name="Currency 5 3 5 3" xfId="4621" xr:uid="{9E90333A-4D4E-4A82-9CED-48F1A22A2C9A}"/>
    <cellStyle name="Currency 5 3 5 3 2" xfId="12432" xr:uid="{A4FA9399-9558-43B5-861C-7DB2C2441FE3}"/>
    <cellStyle name="Currency 5 3 5 3 2 2" xfId="27843" xr:uid="{BF35D131-B98A-4DBA-8B7E-25FC105B6095}"/>
    <cellStyle name="Currency 5 3 5 3 2 2 2" xfId="58667" xr:uid="{781B3FE9-0A39-40F7-97F7-2B63112C7B15}"/>
    <cellStyle name="Currency 5 3 5 3 2 3" xfId="43257" xr:uid="{BE5881B5-7044-4802-B602-A08018F4E896}"/>
    <cellStyle name="Currency 5 3 5 3 3" xfId="20034" xr:uid="{30659457-9DB0-4261-AB3F-FB2F4A6104A6}"/>
    <cellStyle name="Currency 5 3 5 3 3 2" xfId="50858" xr:uid="{FEB2D97F-C428-4F0D-AFCA-F4402F49C2D9}"/>
    <cellStyle name="Currency 5 3 5 3 4" xfId="35448" xr:uid="{8FDC7F56-7AF2-46BB-BC7E-A489B86CAB1F}"/>
    <cellStyle name="Currency 5 3 5 4" xfId="8629" xr:uid="{EEC5D468-4415-4233-849A-8FABE377A9CF}"/>
    <cellStyle name="Currency 5 3 5 4 2" xfId="24040" xr:uid="{A9437980-5A86-4500-90C7-BB3365B1731D}"/>
    <cellStyle name="Currency 5 3 5 4 2 2" xfId="54864" xr:uid="{C6B49D5F-9EE3-4133-8AAD-B9B082492F08}"/>
    <cellStyle name="Currency 5 3 5 4 3" xfId="39454" xr:uid="{CBA72BC9-0DB7-4E46-8351-A1BF5B8F9A5E}"/>
    <cellStyle name="Currency 5 3 5 5" xfId="16231" xr:uid="{07BCB320-1AC6-44EE-B2F6-3DEF013E7582}"/>
    <cellStyle name="Currency 5 3 5 5 2" xfId="47055" xr:uid="{DD37B83E-EC87-4F43-AA97-F6E3F1750CBA}"/>
    <cellStyle name="Currency 5 3 5 6" xfId="31645" xr:uid="{ACC3F90E-7406-47F5-88AD-EDFE701637CE}"/>
    <cellStyle name="Currency 5 3 6" xfId="1451" xr:uid="{D69D6836-8DA6-4AA2-854A-4E4CBBB3B45B}"/>
    <cellStyle name="Currency 5 3 6 2" xfId="3350" xr:uid="{4ABE470D-9D4C-432B-85F0-DB8EA6915E41}"/>
    <cellStyle name="Currency 5 3 6 2 2" xfId="7153" xr:uid="{B10FC8BD-6A47-47C5-A8A2-10F8818359B7}"/>
    <cellStyle name="Currency 5 3 6 2 2 2" xfId="14964" xr:uid="{DD2B9F30-0109-4794-A49D-DF5CAD67C632}"/>
    <cellStyle name="Currency 5 3 6 2 2 2 2" xfId="30375" xr:uid="{97B8A6A0-BECB-48A0-BC9A-2CC329C29084}"/>
    <cellStyle name="Currency 5 3 6 2 2 2 2 2" xfId="61199" xr:uid="{1E3E5C1A-48D9-4BEC-A8BD-D8B815BFF75A}"/>
    <cellStyle name="Currency 5 3 6 2 2 2 3" xfId="45789" xr:uid="{A4FC9DB7-C864-4550-A2AC-5DC9D191ED49}"/>
    <cellStyle name="Currency 5 3 6 2 2 3" xfId="22566" xr:uid="{42BFD540-2D74-488E-8ABB-0173A93B5A12}"/>
    <cellStyle name="Currency 5 3 6 2 2 3 2" xfId="53390" xr:uid="{3D2E61C7-1CB0-4FC3-BB91-A1D0A5A627B4}"/>
    <cellStyle name="Currency 5 3 6 2 2 4" xfId="37980" xr:uid="{0FB817A7-DBB1-4BCF-84E6-48AB2AF22868}"/>
    <cellStyle name="Currency 5 3 6 2 3" xfId="11161" xr:uid="{3D16B479-42D3-4616-BA28-1400A7CC1379}"/>
    <cellStyle name="Currency 5 3 6 2 3 2" xfId="26572" xr:uid="{6931CE66-0970-42FF-AE63-F08264BEEB7B}"/>
    <cellStyle name="Currency 5 3 6 2 3 2 2" xfId="57396" xr:uid="{12874663-05B4-4B13-9097-EB2580FF030F}"/>
    <cellStyle name="Currency 5 3 6 2 3 3" xfId="41986" xr:uid="{9FEE9BB0-AB82-48CE-B7AB-2634207952E9}"/>
    <cellStyle name="Currency 5 3 6 2 4" xfId="18763" xr:uid="{98952AA3-638F-4E43-B452-E34062BFDF2A}"/>
    <cellStyle name="Currency 5 3 6 2 4 2" xfId="49587" xr:uid="{6295101C-DE8E-4B2A-8D3A-6D48F7E7DDA9}"/>
    <cellStyle name="Currency 5 3 6 2 5" xfId="34177" xr:uid="{9B9F204F-49F8-4E2E-A750-4FDEBA2E9099}"/>
    <cellStyle name="Currency 5 3 6 3" xfId="5254" xr:uid="{9AE42D44-EA77-4A1B-89F7-737317A7B33D}"/>
    <cellStyle name="Currency 5 3 6 3 2" xfId="13065" xr:uid="{EBAD2185-9AA0-4382-8845-4BEB3E451CA4}"/>
    <cellStyle name="Currency 5 3 6 3 2 2" xfId="28476" xr:uid="{22FC2EA3-A66A-49E9-A919-5C0AB06CE2B9}"/>
    <cellStyle name="Currency 5 3 6 3 2 2 2" xfId="59300" xr:uid="{F0C6C9C8-84B7-4993-960B-95081A49D3B5}"/>
    <cellStyle name="Currency 5 3 6 3 2 3" xfId="43890" xr:uid="{CB0DE30A-F633-44A3-A574-7EC5054E1E58}"/>
    <cellStyle name="Currency 5 3 6 3 3" xfId="20667" xr:uid="{1AF51D88-2ED5-4673-B3E7-526CDA78ACE8}"/>
    <cellStyle name="Currency 5 3 6 3 3 2" xfId="51491" xr:uid="{1F00D68C-F115-4FF4-BE70-CC0278084F2D}"/>
    <cellStyle name="Currency 5 3 6 3 4" xfId="36081" xr:uid="{519B0D1E-1449-4E11-8C11-2B7025B6E9EB}"/>
    <cellStyle name="Currency 5 3 6 4" xfId="9262" xr:uid="{2F2201C6-879A-41CB-ADDC-541849CAEBE0}"/>
    <cellStyle name="Currency 5 3 6 4 2" xfId="24673" xr:uid="{69C6D5C5-9066-455A-B7E4-DF3A7F734ADC}"/>
    <cellStyle name="Currency 5 3 6 4 2 2" xfId="55497" xr:uid="{0F15EA5C-E473-473A-B6B9-C3B78E8BD9F8}"/>
    <cellStyle name="Currency 5 3 6 4 3" xfId="40087" xr:uid="{F08DD28E-C116-488C-B4F3-FC15B5A8EE8D}"/>
    <cellStyle name="Currency 5 3 6 5" xfId="16864" xr:uid="{5DF13D13-7451-41E6-A68A-56C6AAE91014}"/>
    <cellStyle name="Currency 5 3 6 5 2" xfId="47688" xr:uid="{91E00CC9-FC51-443D-9069-99616526C10D}"/>
    <cellStyle name="Currency 5 3 6 6" xfId="32278" xr:uid="{62E429B0-56D2-4F74-A397-AE43E0F50147}"/>
    <cellStyle name="Currency 5 3 7" xfId="2084" xr:uid="{CE9507F4-37E6-44C7-A70A-E06843BC6EC9}"/>
    <cellStyle name="Currency 5 3 7 2" xfId="5887" xr:uid="{44FEDFC4-96D5-4B80-937C-FB8357B30332}"/>
    <cellStyle name="Currency 5 3 7 2 2" xfId="13698" xr:uid="{D163EE67-3E9D-4360-A806-F899410D3D49}"/>
    <cellStyle name="Currency 5 3 7 2 2 2" xfId="29109" xr:uid="{99B177DB-C314-4EE0-AE56-172E479D109E}"/>
    <cellStyle name="Currency 5 3 7 2 2 2 2" xfId="59933" xr:uid="{287770CD-9436-47FF-8CC6-0A2F9E39711A}"/>
    <cellStyle name="Currency 5 3 7 2 2 3" xfId="44523" xr:uid="{26271868-9641-49C2-B9E9-FA9D9F8014B2}"/>
    <cellStyle name="Currency 5 3 7 2 3" xfId="21300" xr:uid="{C9D0F6E9-0F0E-4299-8282-22BEFB7FD869}"/>
    <cellStyle name="Currency 5 3 7 2 3 2" xfId="52124" xr:uid="{D7C3F5CF-62AC-401E-B0F2-0EDAC5E06797}"/>
    <cellStyle name="Currency 5 3 7 2 4" xfId="36714" xr:uid="{D7B01E7C-0A5C-4280-9183-555A7A13E361}"/>
    <cellStyle name="Currency 5 3 7 3" xfId="9895" xr:uid="{E34E2F11-FC53-4B10-BA9D-4D49C2748923}"/>
    <cellStyle name="Currency 5 3 7 3 2" xfId="25306" xr:uid="{9F23CAA7-52B5-4F3D-868A-E7CDC9C4CFBD}"/>
    <cellStyle name="Currency 5 3 7 3 2 2" xfId="56130" xr:uid="{8161B469-54EF-40BA-93D1-C76F3D48C9C9}"/>
    <cellStyle name="Currency 5 3 7 3 3" xfId="40720" xr:uid="{98CAFD8F-4E97-4E4A-80D3-22BBA1A810D0}"/>
    <cellStyle name="Currency 5 3 7 4" xfId="17497" xr:uid="{B3AA554F-BF6E-44B9-91EA-D42D8F00A6EE}"/>
    <cellStyle name="Currency 5 3 7 4 2" xfId="48321" xr:uid="{1D2E6689-0D11-4898-9EB7-CC15C817741D}"/>
    <cellStyle name="Currency 5 3 7 5" xfId="32911" xr:uid="{7C98558F-A898-4E9D-B294-87C6B53D19C4}"/>
    <cellStyle name="Currency 5 3 8" xfId="3988" xr:uid="{7A263CE6-B983-423C-9403-F28211522253}"/>
    <cellStyle name="Currency 5 3 8 2" xfId="11799" xr:uid="{567A4F72-3068-49A7-97A6-A5997E19D8EE}"/>
    <cellStyle name="Currency 5 3 8 2 2" xfId="27210" xr:uid="{D6FFDD51-A133-4AD4-AE8E-ED05F3A00C19}"/>
    <cellStyle name="Currency 5 3 8 2 2 2" xfId="58034" xr:uid="{0F365FA1-1B76-4F7D-9B91-8C42D4D2D24A}"/>
    <cellStyle name="Currency 5 3 8 2 3" xfId="42624" xr:uid="{BE10F1E6-137C-451D-B6ED-37EA5198A9A1}"/>
    <cellStyle name="Currency 5 3 8 3" xfId="19401" xr:uid="{81E7E070-0F4D-4CFA-AC8E-D2602B3C3F2F}"/>
    <cellStyle name="Currency 5 3 8 3 2" xfId="50225" xr:uid="{D2F7307D-3D7F-4B19-AC1C-636DEC13359D}"/>
    <cellStyle name="Currency 5 3 8 4" xfId="34815" xr:uid="{7508EB14-AE6D-4F7F-9B1C-66B746821BD1}"/>
    <cellStyle name="Currency 5 3 9" xfId="7996" xr:uid="{28656ECA-4E80-4C7E-A13C-1EA1B7117E4E}"/>
    <cellStyle name="Currency 5 3 9 2" xfId="23407" xr:uid="{2EC300E7-C20A-4F51-8773-A769841FCBBA}"/>
    <cellStyle name="Currency 5 3 9 2 2" xfId="54231" xr:uid="{ACB9B88E-2CBB-46A8-8F76-2E9AB0171363}"/>
    <cellStyle name="Currency 5 3 9 3" xfId="38821" xr:uid="{F8825EDE-79AE-453E-9B1A-4A9500A2FB4B}"/>
    <cellStyle name="Currency 5 4" xfId="224" xr:uid="{9475E84A-E7C6-4B5D-BD0A-EF7A53554A3B}"/>
    <cellStyle name="Currency 5 4 10" xfId="15638" xr:uid="{AF30F805-0C72-483D-9ED5-B2516CB8850F}"/>
    <cellStyle name="Currency 5 4 10 2" xfId="46462" xr:uid="{9ACB325B-C8C4-4892-8CF5-88C7B57EBBE0}"/>
    <cellStyle name="Currency 5 4 11" xfId="31052" xr:uid="{D4A625AE-A7E6-4C02-896B-78034784216D}"/>
    <cellStyle name="Currency 5 4 2" xfId="647" xr:uid="{E9E5AEFB-1245-4D8B-8D67-A2F52B68B714}"/>
    <cellStyle name="Currency 5 4 2 2" xfId="1280" xr:uid="{9C577048-DFD4-4CBA-9410-1DE3FB34EE3D}"/>
    <cellStyle name="Currency 5 4 2 2 2" xfId="3179" xr:uid="{7083BF91-8BA2-4DA5-903F-CC41496A78F5}"/>
    <cellStyle name="Currency 5 4 2 2 2 2" xfId="6982" xr:uid="{9CD489B4-E2B0-4310-A427-8A9A5235B1A4}"/>
    <cellStyle name="Currency 5 4 2 2 2 2 2" xfId="14793" xr:uid="{13822EFC-1DD5-4C59-BB13-E068AA68F111}"/>
    <cellStyle name="Currency 5 4 2 2 2 2 2 2" xfId="30204" xr:uid="{25388875-AC38-41B0-A8F5-36B8C58A9FF8}"/>
    <cellStyle name="Currency 5 4 2 2 2 2 2 2 2" xfId="61028" xr:uid="{35BF574A-25E7-4AFC-A9D6-B8FE6E66DF8E}"/>
    <cellStyle name="Currency 5 4 2 2 2 2 2 3" xfId="45618" xr:uid="{B4F59506-D400-4878-8503-D35348743E33}"/>
    <cellStyle name="Currency 5 4 2 2 2 2 3" xfId="22395" xr:uid="{86249540-A22B-4D80-A417-2014935AFA0B}"/>
    <cellStyle name="Currency 5 4 2 2 2 2 3 2" xfId="53219" xr:uid="{DB777E76-9223-4626-8F76-AD3AEB8AF61A}"/>
    <cellStyle name="Currency 5 4 2 2 2 2 4" xfId="37809" xr:uid="{75F97E77-A2A9-4FC8-B534-055A776BF3A5}"/>
    <cellStyle name="Currency 5 4 2 2 2 3" xfId="10990" xr:uid="{433AA58A-F397-4812-8363-3FB5E22CCFAA}"/>
    <cellStyle name="Currency 5 4 2 2 2 3 2" xfId="26401" xr:uid="{DECAD11B-4052-414F-AE53-A653A97403E0}"/>
    <cellStyle name="Currency 5 4 2 2 2 3 2 2" xfId="57225" xr:uid="{97DF9308-00AA-4151-826E-4DDD5834E6C7}"/>
    <cellStyle name="Currency 5 4 2 2 2 3 3" xfId="41815" xr:uid="{B8AD0E3B-4566-435F-9414-5673AC8DD9AF}"/>
    <cellStyle name="Currency 5 4 2 2 2 4" xfId="18592" xr:uid="{52AE69AE-3DCE-4F1D-A8C2-BB4B036E5EEB}"/>
    <cellStyle name="Currency 5 4 2 2 2 4 2" xfId="49416" xr:uid="{1683D1AC-46E3-41DC-83DB-0929A1A516C2}"/>
    <cellStyle name="Currency 5 4 2 2 2 5" xfId="34006" xr:uid="{CE43962F-C9F8-4DE9-B6C2-5EF4A6311591}"/>
    <cellStyle name="Currency 5 4 2 2 3" xfId="5083" xr:uid="{F5C41606-CC15-4F2A-B3F6-B7A00D73BD8B}"/>
    <cellStyle name="Currency 5 4 2 2 3 2" xfId="12894" xr:uid="{B8D38576-ABE4-41BB-B0CB-239B5C41FD49}"/>
    <cellStyle name="Currency 5 4 2 2 3 2 2" xfId="28305" xr:uid="{F5A5769B-BFCF-4768-9C41-E7A75F563AF1}"/>
    <cellStyle name="Currency 5 4 2 2 3 2 2 2" xfId="59129" xr:uid="{B611C0B5-E0CA-4FC4-A56D-FC2F4AE40D24}"/>
    <cellStyle name="Currency 5 4 2 2 3 2 3" xfId="43719" xr:uid="{227BA53E-5133-4611-B5A4-5412FA1A14DE}"/>
    <cellStyle name="Currency 5 4 2 2 3 3" xfId="20496" xr:uid="{40B492A6-582F-470F-ABCF-52B85807B6E3}"/>
    <cellStyle name="Currency 5 4 2 2 3 3 2" xfId="51320" xr:uid="{BFBA1199-E33A-4870-940A-942A7AF99622}"/>
    <cellStyle name="Currency 5 4 2 2 3 4" xfId="35910" xr:uid="{80590D79-EA09-405D-99D9-1D8A6F82A61A}"/>
    <cellStyle name="Currency 5 4 2 2 4" xfId="9091" xr:uid="{C42CE503-8DE0-408C-9511-BF3B729D2CFF}"/>
    <cellStyle name="Currency 5 4 2 2 4 2" xfId="24502" xr:uid="{BAEFE73A-EC56-4B64-9B2E-FAB7D7621D36}"/>
    <cellStyle name="Currency 5 4 2 2 4 2 2" xfId="55326" xr:uid="{DE9F8858-CE4A-4650-A065-FC8B517211A8}"/>
    <cellStyle name="Currency 5 4 2 2 4 3" xfId="39916" xr:uid="{D0FE5397-B080-4C9D-8D68-CB67AA8888D0}"/>
    <cellStyle name="Currency 5 4 2 2 5" xfId="16693" xr:uid="{E62FCBC0-CA8F-4A1A-A766-F186B0210FD2}"/>
    <cellStyle name="Currency 5 4 2 2 5 2" xfId="47517" xr:uid="{7F4FA775-30DA-490C-95BA-3E8DB15363E7}"/>
    <cellStyle name="Currency 5 4 2 2 6" xfId="32107" xr:uid="{4E5B7C0E-259F-4B45-B556-8C3FC0B98DBD}"/>
    <cellStyle name="Currency 5 4 2 3" xfId="1913" xr:uid="{CFC0B3EA-95C4-45EE-92C6-F961A44F5FD3}"/>
    <cellStyle name="Currency 5 4 2 3 2" xfId="3812" xr:uid="{01B08510-C982-4199-B1F2-6C55C91C386F}"/>
    <cellStyle name="Currency 5 4 2 3 2 2" xfId="7615" xr:uid="{CBC25BF8-DB45-4EBC-995D-19559BC5972B}"/>
    <cellStyle name="Currency 5 4 2 3 2 2 2" xfId="15426" xr:uid="{321F7C40-3033-4E7E-95DC-A4BA9BF4746A}"/>
    <cellStyle name="Currency 5 4 2 3 2 2 2 2" xfId="30837" xr:uid="{E969EC3B-856B-444E-A312-0463D22024D0}"/>
    <cellStyle name="Currency 5 4 2 3 2 2 2 2 2" xfId="61661" xr:uid="{4E501366-2329-4AE0-9F16-F310DAB814DC}"/>
    <cellStyle name="Currency 5 4 2 3 2 2 2 3" xfId="46251" xr:uid="{2E2F82FC-E527-4E49-88E5-E3B967562158}"/>
    <cellStyle name="Currency 5 4 2 3 2 2 3" xfId="23028" xr:uid="{8FC381D2-F806-4209-882F-4F04C5020EA6}"/>
    <cellStyle name="Currency 5 4 2 3 2 2 3 2" xfId="53852" xr:uid="{AA289C74-351B-4114-8B22-15E5755E1B38}"/>
    <cellStyle name="Currency 5 4 2 3 2 2 4" xfId="38442" xr:uid="{9778C2E8-F378-46D1-A7E2-58033AA4684F}"/>
    <cellStyle name="Currency 5 4 2 3 2 3" xfId="11623" xr:uid="{E76156F0-83D4-44C3-8848-3C6E906AED6A}"/>
    <cellStyle name="Currency 5 4 2 3 2 3 2" xfId="27034" xr:uid="{140637E8-3048-4A3C-A11A-1F0485C1C753}"/>
    <cellStyle name="Currency 5 4 2 3 2 3 2 2" xfId="57858" xr:uid="{0BC9938D-11B9-47A2-A195-46C40631F185}"/>
    <cellStyle name="Currency 5 4 2 3 2 3 3" xfId="42448" xr:uid="{5C5A293E-186E-4E4E-8A41-648858E250B9}"/>
    <cellStyle name="Currency 5 4 2 3 2 4" xfId="19225" xr:uid="{657D6856-409A-44D3-8FF5-0A89FC3FB6DA}"/>
    <cellStyle name="Currency 5 4 2 3 2 4 2" xfId="50049" xr:uid="{BB49914B-97BD-4E0D-90BD-6BCD7DAE563A}"/>
    <cellStyle name="Currency 5 4 2 3 2 5" xfId="34639" xr:uid="{9EE65C0E-899A-483D-BA85-5703EAFEE886}"/>
    <cellStyle name="Currency 5 4 2 3 3" xfId="5716" xr:uid="{E9BA43EF-2429-4C94-922E-54A4DB30B8BE}"/>
    <cellStyle name="Currency 5 4 2 3 3 2" xfId="13527" xr:uid="{F125D558-03BE-4E0D-9E3A-95D58127D24F}"/>
    <cellStyle name="Currency 5 4 2 3 3 2 2" xfId="28938" xr:uid="{51EE1B2E-9537-4672-A2A0-D66EC1912302}"/>
    <cellStyle name="Currency 5 4 2 3 3 2 2 2" xfId="59762" xr:uid="{DF782F37-49F2-4B48-A9DC-75D617C6F6B4}"/>
    <cellStyle name="Currency 5 4 2 3 3 2 3" xfId="44352" xr:uid="{D42277BB-694C-42E7-B900-5C261A572305}"/>
    <cellStyle name="Currency 5 4 2 3 3 3" xfId="21129" xr:uid="{268FDF78-0C7F-423C-BC8C-48C7D5B00EE6}"/>
    <cellStyle name="Currency 5 4 2 3 3 3 2" xfId="51953" xr:uid="{9D1E1923-856D-4845-9D1C-3E85C828934E}"/>
    <cellStyle name="Currency 5 4 2 3 3 4" xfId="36543" xr:uid="{B030A6A0-9F2A-4E2B-98C8-87E17A28E753}"/>
    <cellStyle name="Currency 5 4 2 3 4" xfId="9724" xr:uid="{19849218-DA8C-47E9-888D-0B049A55A14F}"/>
    <cellStyle name="Currency 5 4 2 3 4 2" xfId="25135" xr:uid="{AA91C13A-E00F-4D4C-B9AB-C2CB71C0490A}"/>
    <cellStyle name="Currency 5 4 2 3 4 2 2" xfId="55959" xr:uid="{FC2F5DBB-C18A-4CDD-9DD3-28587CB84CCD}"/>
    <cellStyle name="Currency 5 4 2 3 4 3" xfId="40549" xr:uid="{5B5A9914-22A9-4903-AB14-55D1AD8AD207}"/>
    <cellStyle name="Currency 5 4 2 3 5" xfId="17326" xr:uid="{574B79B6-1FEF-4D20-B1B4-4D256395B443}"/>
    <cellStyle name="Currency 5 4 2 3 5 2" xfId="48150" xr:uid="{0456232B-7F08-4026-9E0E-B8FD0C3A058A}"/>
    <cellStyle name="Currency 5 4 2 3 6" xfId="32740" xr:uid="{7F132577-3388-43C2-89D9-EF4B84C5413E}"/>
    <cellStyle name="Currency 5 4 2 4" xfId="2546" xr:uid="{9493E256-6DC6-451E-821F-E2931206DBF7}"/>
    <cellStyle name="Currency 5 4 2 4 2" xfId="6349" xr:uid="{DC198E7B-3415-4F0B-85B1-FCCF5A95CD46}"/>
    <cellStyle name="Currency 5 4 2 4 2 2" xfId="14160" xr:uid="{5BC9420C-FEE6-452D-9E7B-BDAC0D23DA85}"/>
    <cellStyle name="Currency 5 4 2 4 2 2 2" xfId="29571" xr:uid="{8207709A-8D14-4017-9904-B2FAED4A7114}"/>
    <cellStyle name="Currency 5 4 2 4 2 2 2 2" xfId="60395" xr:uid="{A28D59B6-0FC1-4CC3-B767-252126292107}"/>
    <cellStyle name="Currency 5 4 2 4 2 2 3" xfId="44985" xr:uid="{41286213-73B3-4CC1-9E4D-122FD9DA8ECD}"/>
    <cellStyle name="Currency 5 4 2 4 2 3" xfId="21762" xr:uid="{6DD4A393-5B1A-4528-90C0-BBFB072A3C28}"/>
    <cellStyle name="Currency 5 4 2 4 2 3 2" xfId="52586" xr:uid="{31EF9CEE-E5DB-4215-8D35-24BCDB073FDC}"/>
    <cellStyle name="Currency 5 4 2 4 2 4" xfId="37176" xr:uid="{BE76BB96-8C6C-4C49-89A6-2B5466CBBADE}"/>
    <cellStyle name="Currency 5 4 2 4 3" xfId="10357" xr:uid="{2E8FFF8E-0D3D-4CDC-A5EA-F91F5A6EF027}"/>
    <cellStyle name="Currency 5 4 2 4 3 2" xfId="25768" xr:uid="{514C1294-4206-4BF3-99A8-4780CABAA38D}"/>
    <cellStyle name="Currency 5 4 2 4 3 2 2" xfId="56592" xr:uid="{1870EE23-2498-473D-9CFF-DBE7DF3D2E9A}"/>
    <cellStyle name="Currency 5 4 2 4 3 3" xfId="41182" xr:uid="{E2466B5A-6A09-4F57-93FC-CC094F8184C9}"/>
    <cellStyle name="Currency 5 4 2 4 4" xfId="17959" xr:uid="{60FCF26A-A0B9-4E41-8F76-EB9DC200AAA1}"/>
    <cellStyle name="Currency 5 4 2 4 4 2" xfId="48783" xr:uid="{977B4DEF-9C16-4AC5-8815-339420B9263A}"/>
    <cellStyle name="Currency 5 4 2 4 5" xfId="33373" xr:uid="{3F84A79C-D58F-4F66-8B1C-CF5B7716851B}"/>
    <cellStyle name="Currency 5 4 2 5" xfId="4450" xr:uid="{D7AB22EB-2AEE-4D74-BB94-5D2D53594D22}"/>
    <cellStyle name="Currency 5 4 2 5 2" xfId="12261" xr:uid="{47557B2B-F1A6-43AC-9912-07D64D40FF7B}"/>
    <cellStyle name="Currency 5 4 2 5 2 2" xfId="27672" xr:uid="{A1EB769C-FD71-4CC1-8EA2-DB312927DA21}"/>
    <cellStyle name="Currency 5 4 2 5 2 2 2" xfId="58496" xr:uid="{FB3A7871-141D-483B-8F0A-C22D58D4A47C}"/>
    <cellStyle name="Currency 5 4 2 5 2 3" xfId="43086" xr:uid="{43D5FF14-4D1E-4B78-A58C-D3B463E2CBAB}"/>
    <cellStyle name="Currency 5 4 2 5 3" xfId="19863" xr:uid="{E20E52A7-235F-4B1A-9374-30673F5982ED}"/>
    <cellStyle name="Currency 5 4 2 5 3 2" xfId="50687" xr:uid="{64651E9B-91FD-4847-9E4E-F8EF353B580A}"/>
    <cellStyle name="Currency 5 4 2 5 4" xfId="35277" xr:uid="{CB83174E-D2D7-4C19-8551-D109C2186F0A}"/>
    <cellStyle name="Currency 5 4 2 6" xfId="8458" xr:uid="{DFF64E9E-5B2F-4CF5-A126-27A7C01782DE}"/>
    <cellStyle name="Currency 5 4 2 6 2" xfId="23869" xr:uid="{F6216D0B-9E91-446E-A53E-1F79A1B5139C}"/>
    <cellStyle name="Currency 5 4 2 6 2 2" xfId="54693" xr:uid="{83244D56-4C15-4A80-A7B4-90DC1DEFC868}"/>
    <cellStyle name="Currency 5 4 2 6 3" xfId="39283" xr:uid="{C82386AE-B2ED-4E75-BDB9-27C099218FF4}"/>
    <cellStyle name="Currency 5 4 2 7" xfId="16060" xr:uid="{2D232634-FC86-4348-B6D5-2B3D37F654D6}"/>
    <cellStyle name="Currency 5 4 2 7 2" xfId="46884" xr:uid="{F617FA47-AE4C-4B3E-AD7C-5D6EA6DC28C0}"/>
    <cellStyle name="Currency 5 4 2 8" xfId="31474" xr:uid="{1FB628BB-0BEF-4C50-B6FE-6AAB98914065}"/>
    <cellStyle name="Currency 5 4 3" xfId="438" xr:uid="{5A9F0B0E-CABC-4D73-9306-1595D92795EF}"/>
    <cellStyle name="Currency 5 4 3 2" xfId="1071" xr:uid="{42892E61-9C49-40F2-BA7A-169B3718898A}"/>
    <cellStyle name="Currency 5 4 3 2 2" xfId="2970" xr:uid="{352F3301-D864-4F76-8649-5E6C7C100DAF}"/>
    <cellStyle name="Currency 5 4 3 2 2 2" xfId="6773" xr:uid="{2E365050-3BD4-4EA9-980E-4BBB421AF5EF}"/>
    <cellStyle name="Currency 5 4 3 2 2 2 2" xfId="14584" xr:uid="{FA443D5D-A849-4941-A0F8-4E8675D97EC1}"/>
    <cellStyle name="Currency 5 4 3 2 2 2 2 2" xfId="29995" xr:uid="{1FE8E67D-2972-4847-8FDB-B38618FF4FD3}"/>
    <cellStyle name="Currency 5 4 3 2 2 2 2 2 2" xfId="60819" xr:uid="{2749AD83-F8FA-4B05-B243-673C14C53928}"/>
    <cellStyle name="Currency 5 4 3 2 2 2 2 3" xfId="45409" xr:uid="{5E1C3F44-2FCC-4CC5-AEC9-201BA0338870}"/>
    <cellStyle name="Currency 5 4 3 2 2 2 3" xfId="22186" xr:uid="{73FB4DC5-FE91-40BC-A117-3D0484C9363F}"/>
    <cellStyle name="Currency 5 4 3 2 2 2 3 2" xfId="53010" xr:uid="{A0A9C225-F2E4-423A-ADCA-EA6901CFEC9E}"/>
    <cellStyle name="Currency 5 4 3 2 2 2 4" xfId="37600" xr:uid="{8CF7B905-9AD4-4BF3-B308-D3E01F0D6A5D}"/>
    <cellStyle name="Currency 5 4 3 2 2 3" xfId="10781" xr:uid="{CFF5E508-7412-48CA-9369-6F343CD4FD0D}"/>
    <cellStyle name="Currency 5 4 3 2 2 3 2" xfId="26192" xr:uid="{CD74F2B8-D35D-402A-BF20-1B1822956DA0}"/>
    <cellStyle name="Currency 5 4 3 2 2 3 2 2" xfId="57016" xr:uid="{AF6E25CB-DC92-44F6-8757-472B7C9C06D7}"/>
    <cellStyle name="Currency 5 4 3 2 2 3 3" xfId="41606" xr:uid="{18748E89-B43F-4149-90CF-E7EBB2F47B7C}"/>
    <cellStyle name="Currency 5 4 3 2 2 4" xfId="18383" xr:uid="{FD4E5E3F-1E23-4A5A-9B73-B8C5ADA2A96F}"/>
    <cellStyle name="Currency 5 4 3 2 2 4 2" xfId="49207" xr:uid="{B64F4699-FCFD-4881-A90D-D109CAABA951}"/>
    <cellStyle name="Currency 5 4 3 2 2 5" xfId="33797" xr:uid="{5F18448D-CFF2-49C1-A317-FDD9FCD1CF83}"/>
    <cellStyle name="Currency 5 4 3 2 3" xfId="4874" xr:uid="{084A34EA-2FCA-4C39-B89C-1A18395A101C}"/>
    <cellStyle name="Currency 5 4 3 2 3 2" xfId="12685" xr:uid="{3A07791D-EAAC-4E0F-A67E-5E67B61FECA2}"/>
    <cellStyle name="Currency 5 4 3 2 3 2 2" xfId="28096" xr:uid="{4E1CE5F3-C93C-47B4-9035-73910EE282B8}"/>
    <cellStyle name="Currency 5 4 3 2 3 2 2 2" xfId="58920" xr:uid="{4FB53C89-FA04-49B9-AE5E-0F7ACBFE3E35}"/>
    <cellStyle name="Currency 5 4 3 2 3 2 3" xfId="43510" xr:uid="{611EA3AD-61F0-43E0-9A43-A77F7A497BB3}"/>
    <cellStyle name="Currency 5 4 3 2 3 3" xfId="20287" xr:uid="{2AB3A7E2-AE9F-4A1A-A969-1214371309A8}"/>
    <cellStyle name="Currency 5 4 3 2 3 3 2" xfId="51111" xr:uid="{F017E486-F637-45BA-8705-B4B20048AB9C}"/>
    <cellStyle name="Currency 5 4 3 2 3 4" xfId="35701" xr:uid="{8CD762D9-5111-499C-8E55-7DB6E3C89A0C}"/>
    <cellStyle name="Currency 5 4 3 2 4" xfId="8882" xr:uid="{849293E6-07AA-47CD-AEC5-0BAD7B4300DE}"/>
    <cellStyle name="Currency 5 4 3 2 4 2" xfId="24293" xr:uid="{D99988DB-AA63-44A8-A6C4-DB4A8F21EF13}"/>
    <cellStyle name="Currency 5 4 3 2 4 2 2" xfId="55117" xr:uid="{9DCF7EED-3417-457A-BE3F-E08B43C1D3D4}"/>
    <cellStyle name="Currency 5 4 3 2 4 3" xfId="39707" xr:uid="{23C2AB87-D0F7-4597-965C-7C423A45AB2B}"/>
    <cellStyle name="Currency 5 4 3 2 5" xfId="16484" xr:uid="{21488FBE-3B56-4FE8-9FA6-2042ECCE97DD}"/>
    <cellStyle name="Currency 5 4 3 2 5 2" xfId="47308" xr:uid="{9E235C81-BB9C-4DED-A4EE-6F53BE3353A6}"/>
    <cellStyle name="Currency 5 4 3 2 6" xfId="31898" xr:uid="{797FC647-751B-45FF-8F94-3AF147EF2C0E}"/>
    <cellStyle name="Currency 5 4 3 3" xfId="1704" xr:uid="{FBF29E4E-26DE-42C9-912A-3F5A19AA9948}"/>
    <cellStyle name="Currency 5 4 3 3 2" xfId="3603" xr:uid="{9255A1E1-89B8-4833-8A7C-32D973ECD267}"/>
    <cellStyle name="Currency 5 4 3 3 2 2" xfId="7406" xr:uid="{A7CF6AA7-62B7-4B25-B9E0-CE1AD9388AE2}"/>
    <cellStyle name="Currency 5 4 3 3 2 2 2" xfId="15217" xr:uid="{B40EDFCA-FC59-4902-A425-B198C7479559}"/>
    <cellStyle name="Currency 5 4 3 3 2 2 2 2" xfId="30628" xr:uid="{D5929D75-AF4F-4033-8CF2-84BA03070A12}"/>
    <cellStyle name="Currency 5 4 3 3 2 2 2 2 2" xfId="61452" xr:uid="{5420A028-55AA-4E4D-8DA5-EC4E861EE4EF}"/>
    <cellStyle name="Currency 5 4 3 3 2 2 2 3" xfId="46042" xr:uid="{4ADF1834-9A4C-4BDE-A690-60B70BA56449}"/>
    <cellStyle name="Currency 5 4 3 3 2 2 3" xfId="22819" xr:uid="{C42546D7-5D3F-4F0B-A4EA-B33C8D4EE2C2}"/>
    <cellStyle name="Currency 5 4 3 3 2 2 3 2" xfId="53643" xr:uid="{4D1F5DB4-6038-4584-8C28-7B6378114EB4}"/>
    <cellStyle name="Currency 5 4 3 3 2 2 4" xfId="38233" xr:uid="{C969031A-82C4-4B7A-96EC-B07C6BCDFEA1}"/>
    <cellStyle name="Currency 5 4 3 3 2 3" xfId="11414" xr:uid="{23F90B16-5FF4-4203-829C-028523E10082}"/>
    <cellStyle name="Currency 5 4 3 3 2 3 2" xfId="26825" xr:uid="{15C78673-3892-4A62-B8AC-5D4D3944C4CA}"/>
    <cellStyle name="Currency 5 4 3 3 2 3 2 2" xfId="57649" xr:uid="{FA3F1293-7746-40B0-B0D2-7B02A3FA6ADF}"/>
    <cellStyle name="Currency 5 4 3 3 2 3 3" xfId="42239" xr:uid="{841625B4-B8B3-4953-B62F-2290E5564A2A}"/>
    <cellStyle name="Currency 5 4 3 3 2 4" xfId="19016" xr:uid="{73714226-73F3-4265-ACD9-D2B37F068FB4}"/>
    <cellStyle name="Currency 5 4 3 3 2 4 2" xfId="49840" xr:uid="{50A0F3BC-5B53-4312-9DC6-108AB8D236A9}"/>
    <cellStyle name="Currency 5 4 3 3 2 5" xfId="34430" xr:uid="{F4976072-78F7-4610-8B9D-163CD071EB1E}"/>
    <cellStyle name="Currency 5 4 3 3 3" xfId="5507" xr:uid="{F2C912F1-A8C0-4FB7-B068-27497419E374}"/>
    <cellStyle name="Currency 5 4 3 3 3 2" xfId="13318" xr:uid="{87C92B77-51A3-4362-9A03-F0FB9EDA4B1F}"/>
    <cellStyle name="Currency 5 4 3 3 3 2 2" xfId="28729" xr:uid="{35B90534-8437-45EC-B74C-8294A2C79519}"/>
    <cellStyle name="Currency 5 4 3 3 3 2 2 2" xfId="59553" xr:uid="{564A5B6E-D1F6-43F9-B320-D456DE8A08FC}"/>
    <cellStyle name="Currency 5 4 3 3 3 2 3" xfId="44143" xr:uid="{97C3F202-FD83-4BB7-AAA7-263438B91240}"/>
    <cellStyle name="Currency 5 4 3 3 3 3" xfId="20920" xr:uid="{DF1FD334-8E86-4628-B506-849FCCB9E97F}"/>
    <cellStyle name="Currency 5 4 3 3 3 3 2" xfId="51744" xr:uid="{3BE6602F-9811-47DD-83FC-58E8E128B287}"/>
    <cellStyle name="Currency 5 4 3 3 3 4" xfId="36334" xr:uid="{1E880FE9-A785-4F55-9208-F3CA054F97F0}"/>
    <cellStyle name="Currency 5 4 3 3 4" xfId="9515" xr:uid="{780A6B78-7E53-4749-98EB-776F67C7B09E}"/>
    <cellStyle name="Currency 5 4 3 3 4 2" xfId="24926" xr:uid="{51A5464E-BE79-46FB-B220-F0DC8271E9D6}"/>
    <cellStyle name="Currency 5 4 3 3 4 2 2" xfId="55750" xr:uid="{D65E64B7-DA99-4DEE-A446-19EBE56C8F79}"/>
    <cellStyle name="Currency 5 4 3 3 4 3" xfId="40340" xr:uid="{52E9DD15-CAAF-4170-AB66-16DED0FCF14E}"/>
    <cellStyle name="Currency 5 4 3 3 5" xfId="17117" xr:uid="{B5090224-52E9-4A04-AA93-401AFB3FA46C}"/>
    <cellStyle name="Currency 5 4 3 3 5 2" xfId="47941" xr:uid="{3CDE9366-14B9-4FBB-AD01-AA38211AB6B0}"/>
    <cellStyle name="Currency 5 4 3 3 6" xfId="32531" xr:uid="{E91D2E77-DA9C-4B98-B49C-20FE8BD99277}"/>
    <cellStyle name="Currency 5 4 3 4" xfId="2337" xr:uid="{23834C0B-EED8-4193-A50A-BDC906124AB7}"/>
    <cellStyle name="Currency 5 4 3 4 2" xfId="6140" xr:uid="{293DAD5E-7674-41DB-8393-9F3DC17D7B64}"/>
    <cellStyle name="Currency 5 4 3 4 2 2" xfId="13951" xr:uid="{D95EB31D-7E4C-492B-A551-0AB618999FAD}"/>
    <cellStyle name="Currency 5 4 3 4 2 2 2" xfId="29362" xr:uid="{4C0B2B52-D401-4927-A691-CF5A44B92769}"/>
    <cellStyle name="Currency 5 4 3 4 2 2 2 2" xfId="60186" xr:uid="{209460CF-A2B7-4E25-BDDB-F4A361FA64AB}"/>
    <cellStyle name="Currency 5 4 3 4 2 2 3" xfId="44776" xr:uid="{0F8DD780-B1BC-4A57-AE51-C3808482DF08}"/>
    <cellStyle name="Currency 5 4 3 4 2 3" xfId="21553" xr:uid="{2BE0FB6D-416E-4B25-A680-9501BE532D9C}"/>
    <cellStyle name="Currency 5 4 3 4 2 3 2" xfId="52377" xr:uid="{3A539B10-B649-46D8-B844-112C0694F1EC}"/>
    <cellStyle name="Currency 5 4 3 4 2 4" xfId="36967" xr:uid="{032F0A7A-D8C9-476C-ADA6-E34F61921EED}"/>
    <cellStyle name="Currency 5 4 3 4 3" xfId="10148" xr:uid="{12D7B15F-F8BC-4D71-8451-B6F4AA3931FC}"/>
    <cellStyle name="Currency 5 4 3 4 3 2" xfId="25559" xr:uid="{2E663029-C48F-4B45-AC45-C16E838AF482}"/>
    <cellStyle name="Currency 5 4 3 4 3 2 2" xfId="56383" xr:uid="{25D631AD-BE2F-4E03-9EFD-06523BEDC7D7}"/>
    <cellStyle name="Currency 5 4 3 4 3 3" xfId="40973" xr:uid="{F7883302-A8B3-4FA6-B64D-AF7B2841F09A}"/>
    <cellStyle name="Currency 5 4 3 4 4" xfId="17750" xr:uid="{A73851CB-329F-4295-A05E-687280D8ABE3}"/>
    <cellStyle name="Currency 5 4 3 4 4 2" xfId="48574" xr:uid="{A7563AF3-5ED1-41DF-9E40-47E78F7DE21F}"/>
    <cellStyle name="Currency 5 4 3 4 5" xfId="33164" xr:uid="{352C7E6A-A4C4-49A0-A4DF-714E197F6D7D}"/>
    <cellStyle name="Currency 5 4 3 5" xfId="4241" xr:uid="{698BBEA4-4A51-4FC5-A8FD-97F8272AD1BC}"/>
    <cellStyle name="Currency 5 4 3 5 2" xfId="12052" xr:uid="{4FC40948-65C1-44A1-A4CF-7612E8685D1C}"/>
    <cellStyle name="Currency 5 4 3 5 2 2" xfId="27463" xr:uid="{82D87D50-BCFE-467E-8C80-6A950FFDA95C}"/>
    <cellStyle name="Currency 5 4 3 5 2 2 2" xfId="58287" xr:uid="{58A3258B-7BF2-4573-82D7-D45C2DCC0CB6}"/>
    <cellStyle name="Currency 5 4 3 5 2 3" xfId="42877" xr:uid="{AEB5ABBC-EA96-4642-98A3-B408E386B2A9}"/>
    <cellStyle name="Currency 5 4 3 5 3" xfId="19654" xr:uid="{62DFA29D-0815-42DD-A336-85E2966C6DA4}"/>
    <cellStyle name="Currency 5 4 3 5 3 2" xfId="50478" xr:uid="{D3E753A7-DD00-4CA0-93E0-29F751F29279}"/>
    <cellStyle name="Currency 5 4 3 5 4" xfId="35068" xr:uid="{2A4952F4-7C86-49AD-973E-E5FEE0579275}"/>
    <cellStyle name="Currency 5 4 3 6" xfId="8249" xr:uid="{8FFB7B13-0D7B-4866-8AFC-5AE489D4D0C3}"/>
    <cellStyle name="Currency 5 4 3 6 2" xfId="23660" xr:uid="{9122D9DE-2EB8-450D-BBC9-9A4A78D65748}"/>
    <cellStyle name="Currency 5 4 3 6 2 2" xfId="54484" xr:uid="{57B751E9-7505-4E7D-ACCD-9E09937F357D}"/>
    <cellStyle name="Currency 5 4 3 6 3" xfId="39074" xr:uid="{D1B0E207-7933-469D-862B-52DB45FFC1E1}"/>
    <cellStyle name="Currency 5 4 3 7" xfId="15851" xr:uid="{52B18AB5-E58D-45EB-9D84-8F1CB24C5888}"/>
    <cellStyle name="Currency 5 4 3 7 2" xfId="46675" xr:uid="{41EF92BA-BDA3-40D1-87EC-65517342509F}"/>
    <cellStyle name="Currency 5 4 3 8" xfId="31265" xr:uid="{F3601A88-F73B-4460-8307-0B69C0143F9C}"/>
    <cellStyle name="Currency 5 4 4" xfId="858" xr:uid="{EA9496A5-6C8C-4B5C-BB7F-0CB2059BDC5E}"/>
    <cellStyle name="Currency 5 4 4 2" xfId="2757" xr:uid="{B566E96E-B26C-4ADA-95D8-0E9ED98A417F}"/>
    <cellStyle name="Currency 5 4 4 2 2" xfId="6560" xr:uid="{3DC616E6-CED3-47E3-BAAE-679FC6A5778D}"/>
    <cellStyle name="Currency 5 4 4 2 2 2" xfId="14371" xr:uid="{3E16662E-AFA8-420E-95DD-FDCE12EBE496}"/>
    <cellStyle name="Currency 5 4 4 2 2 2 2" xfId="29782" xr:uid="{3D39E385-65E5-4F75-AC49-65F510685CBB}"/>
    <cellStyle name="Currency 5 4 4 2 2 2 2 2" xfId="60606" xr:uid="{1F4EEDA4-044A-459B-A78D-EF1DAD10FF97}"/>
    <cellStyle name="Currency 5 4 4 2 2 2 3" xfId="45196" xr:uid="{B26484F9-9178-4AD5-ACC2-E659B07F3D31}"/>
    <cellStyle name="Currency 5 4 4 2 2 3" xfId="21973" xr:uid="{074915CD-9D6F-44DD-B0FA-E25F15B878DA}"/>
    <cellStyle name="Currency 5 4 4 2 2 3 2" xfId="52797" xr:uid="{D55F94DE-9C75-4B82-8E3A-051FC2536E32}"/>
    <cellStyle name="Currency 5 4 4 2 2 4" xfId="37387" xr:uid="{79071B12-7830-4A3E-9A67-3C9EDC7A8D49}"/>
    <cellStyle name="Currency 5 4 4 2 3" xfId="10568" xr:uid="{4954165B-0F99-45D5-A1C9-93F55FA7BD87}"/>
    <cellStyle name="Currency 5 4 4 2 3 2" xfId="25979" xr:uid="{849D39BB-7051-48F6-BB35-E1E8E0338683}"/>
    <cellStyle name="Currency 5 4 4 2 3 2 2" xfId="56803" xr:uid="{2865F968-883D-4B11-AF35-C596B9C070EE}"/>
    <cellStyle name="Currency 5 4 4 2 3 3" xfId="41393" xr:uid="{508E56FC-C3E1-40FB-90F2-222A901DD299}"/>
    <cellStyle name="Currency 5 4 4 2 4" xfId="18170" xr:uid="{421AC9BC-D9BD-4F9C-9A31-D79F8AE6314D}"/>
    <cellStyle name="Currency 5 4 4 2 4 2" xfId="48994" xr:uid="{A974AB5E-3348-470C-9649-964964135887}"/>
    <cellStyle name="Currency 5 4 4 2 5" xfId="33584" xr:uid="{D9A5BD55-283F-44EC-B293-141D8142E174}"/>
    <cellStyle name="Currency 5 4 4 3" xfId="4661" xr:uid="{3D1C0345-2442-487B-B2E1-94DE9E5EF1E7}"/>
    <cellStyle name="Currency 5 4 4 3 2" xfId="12472" xr:uid="{C39C63A6-FE36-409D-BE62-A3A2B8A1E423}"/>
    <cellStyle name="Currency 5 4 4 3 2 2" xfId="27883" xr:uid="{D42F33BC-6845-402D-991F-8F976C9C4352}"/>
    <cellStyle name="Currency 5 4 4 3 2 2 2" xfId="58707" xr:uid="{3D5DEFCB-E65B-4175-AB11-1852DF0FBD19}"/>
    <cellStyle name="Currency 5 4 4 3 2 3" xfId="43297" xr:uid="{DDABDA06-F5A6-401E-BD85-F5B89A53EF6C}"/>
    <cellStyle name="Currency 5 4 4 3 3" xfId="20074" xr:uid="{D57B2B86-22A9-49DC-B59A-DD9447EA1C05}"/>
    <cellStyle name="Currency 5 4 4 3 3 2" xfId="50898" xr:uid="{AC147167-2A06-4B1F-8D9E-E9C422764462}"/>
    <cellStyle name="Currency 5 4 4 3 4" xfId="35488" xr:uid="{3AD02812-B729-4EC6-8317-64393C4E9D97}"/>
    <cellStyle name="Currency 5 4 4 4" xfId="8669" xr:uid="{9841885C-F950-4FDF-9B39-FD95580F05FA}"/>
    <cellStyle name="Currency 5 4 4 4 2" xfId="24080" xr:uid="{7EF1800E-5840-4562-AB04-96AF6A989407}"/>
    <cellStyle name="Currency 5 4 4 4 2 2" xfId="54904" xr:uid="{ED647E89-4362-4A2C-B9E4-04362F0A7A88}"/>
    <cellStyle name="Currency 5 4 4 4 3" xfId="39494" xr:uid="{C13696D7-D1CF-495F-AFFF-873ABC82E1A1}"/>
    <cellStyle name="Currency 5 4 4 5" xfId="16271" xr:uid="{B2793289-C188-4714-B875-B0BD996F86D8}"/>
    <cellStyle name="Currency 5 4 4 5 2" xfId="47095" xr:uid="{0D3190C5-EEEF-4775-9F93-BDEE5CF2CCAE}"/>
    <cellStyle name="Currency 5 4 4 6" xfId="31685" xr:uid="{77CC4A20-9858-421D-A9DD-73FAFEC5E7C7}"/>
    <cellStyle name="Currency 5 4 5" xfId="1491" xr:uid="{B8DF7D2E-5DCF-4F74-A57B-20ADF3A56E5C}"/>
    <cellStyle name="Currency 5 4 5 2" xfId="3390" xr:uid="{3F853585-1B35-4ACF-898B-707098F5281C}"/>
    <cellStyle name="Currency 5 4 5 2 2" xfId="7193" xr:uid="{4972B51C-1334-435F-B63C-1F78EA688FDC}"/>
    <cellStyle name="Currency 5 4 5 2 2 2" xfId="15004" xr:uid="{EA35E69E-BC0C-4E13-8783-81680994DC31}"/>
    <cellStyle name="Currency 5 4 5 2 2 2 2" xfId="30415" xr:uid="{394A56F2-8C2B-4ABE-A3D8-4ED6752060BC}"/>
    <cellStyle name="Currency 5 4 5 2 2 2 2 2" xfId="61239" xr:uid="{4C1F27D6-74FC-4B80-9DCA-E6D22CC1A886}"/>
    <cellStyle name="Currency 5 4 5 2 2 2 3" xfId="45829" xr:uid="{3F4390A8-29CD-4CB6-8D92-BE6CA544A4D7}"/>
    <cellStyle name="Currency 5 4 5 2 2 3" xfId="22606" xr:uid="{1D50F5C7-19BE-46B0-BA37-5070F0EC97F0}"/>
    <cellStyle name="Currency 5 4 5 2 2 3 2" xfId="53430" xr:uid="{0A539461-F137-4BB4-84C2-A916F895337E}"/>
    <cellStyle name="Currency 5 4 5 2 2 4" xfId="38020" xr:uid="{0451EE42-8880-4016-BC62-76B15C31D6EE}"/>
    <cellStyle name="Currency 5 4 5 2 3" xfId="11201" xr:uid="{F70AE5FD-62D1-451E-B866-5E851AD493F2}"/>
    <cellStyle name="Currency 5 4 5 2 3 2" xfId="26612" xr:uid="{D1481FC5-A969-425C-8EE0-DC63FD2CBCE7}"/>
    <cellStyle name="Currency 5 4 5 2 3 2 2" xfId="57436" xr:uid="{58E4F51C-FBE0-4B30-8442-6450A512564D}"/>
    <cellStyle name="Currency 5 4 5 2 3 3" xfId="42026" xr:uid="{88E5639F-A02D-4BED-9105-E2A3ADA6BF8F}"/>
    <cellStyle name="Currency 5 4 5 2 4" xfId="18803" xr:uid="{CF03D1A9-1123-4479-956A-B900D66DA2ED}"/>
    <cellStyle name="Currency 5 4 5 2 4 2" xfId="49627" xr:uid="{D3381D3F-694D-44D9-AA9D-ABCA81E64DF3}"/>
    <cellStyle name="Currency 5 4 5 2 5" xfId="34217" xr:uid="{D64FF08C-B042-4EA4-872D-E5ABA6C818EA}"/>
    <cellStyle name="Currency 5 4 5 3" xfId="5294" xr:uid="{2BA8AF52-41B7-4E52-9794-99221EA1C392}"/>
    <cellStyle name="Currency 5 4 5 3 2" xfId="13105" xr:uid="{6760EB96-A044-4766-ACCD-38072FCC18D3}"/>
    <cellStyle name="Currency 5 4 5 3 2 2" xfId="28516" xr:uid="{2AF5DFEC-C027-41E2-971B-56893E86E41B}"/>
    <cellStyle name="Currency 5 4 5 3 2 2 2" xfId="59340" xr:uid="{829F410D-56ED-4BA4-AADE-38E0AAE8165E}"/>
    <cellStyle name="Currency 5 4 5 3 2 3" xfId="43930" xr:uid="{81B21F19-F1E0-4118-832B-1436287E4436}"/>
    <cellStyle name="Currency 5 4 5 3 3" xfId="20707" xr:uid="{0A4DB5A1-2DCF-4984-8DF8-BC3063CDDD0E}"/>
    <cellStyle name="Currency 5 4 5 3 3 2" xfId="51531" xr:uid="{39018C9E-6B0E-443E-8021-FAC1C819C47D}"/>
    <cellStyle name="Currency 5 4 5 3 4" xfId="36121" xr:uid="{655E6A54-FE7D-4B73-B2D2-DB1AB8DF0FE0}"/>
    <cellStyle name="Currency 5 4 5 4" xfId="9302" xr:uid="{81B58760-4F6C-43FE-AA31-D5FCE3BA47E0}"/>
    <cellStyle name="Currency 5 4 5 4 2" xfId="24713" xr:uid="{40AA4768-0D38-47CC-AEE5-C3ED1F5D93C5}"/>
    <cellStyle name="Currency 5 4 5 4 2 2" xfId="55537" xr:uid="{077F8A1B-61C2-4ADC-B9BB-AA5D5653EF56}"/>
    <cellStyle name="Currency 5 4 5 4 3" xfId="40127" xr:uid="{6A9AC333-EE55-4996-9C62-91AF7EEB58DA}"/>
    <cellStyle name="Currency 5 4 5 5" xfId="16904" xr:uid="{4ECAC93E-81F9-46C3-88BE-8D48C1EF0905}"/>
    <cellStyle name="Currency 5 4 5 5 2" xfId="47728" xr:uid="{7193D0AF-E633-49FE-B13D-ADB486548300}"/>
    <cellStyle name="Currency 5 4 5 6" xfId="32318" xr:uid="{EA123D72-02EB-49F4-862D-C38F90572574}"/>
    <cellStyle name="Currency 5 4 6" xfId="2124" xr:uid="{EB07E8D3-3E8C-450C-8663-C31F427DE7D6}"/>
    <cellStyle name="Currency 5 4 6 2" xfId="5927" xr:uid="{05F1D387-412A-4A41-B8F7-56752780755F}"/>
    <cellStyle name="Currency 5 4 6 2 2" xfId="13738" xr:uid="{1870C742-9305-4900-8D66-866711FCB163}"/>
    <cellStyle name="Currency 5 4 6 2 2 2" xfId="29149" xr:uid="{C69D3A7E-250B-422A-8F0F-576BEA073C34}"/>
    <cellStyle name="Currency 5 4 6 2 2 2 2" xfId="59973" xr:uid="{4D7A4EE8-8D0A-4CCD-90C1-0A788884CF01}"/>
    <cellStyle name="Currency 5 4 6 2 2 3" xfId="44563" xr:uid="{FF50749B-9FA0-47DF-8DB5-27A56F95AA76}"/>
    <cellStyle name="Currency 5 4 6 2 3" xfId="21340" xr:uid="{5BED8C28-6D93-46DC-9A00-2B65BE7FFE64}"/>
    <cellStyle name="Currency 5 4 6 2 3 2" xfId="52164" xr:uid="{826D28A3-E71E-4EB1-9EBA-80DF2222788F}"/>
    <cellStyle name="Currency 5 4 6 2 4" xfId="36754" xr:uid="{E6997382-1E7A-42F2-A917-0E8B6B46A361}"/>
    <cellStyle name="Currency 5 4 6 3" xfId="9935" xr:uid="{BE7DE063-0516-44E7-9828-0381B9EE3FE3}"/>
    <cellStyle name="Currency 5 4 6 3 2" xfId="25346" xr:uid="{37DB2C24-4F1F-4410-959A-310367CF9670}"/>
    <cellStyle name="Currency 5 4 6 3 2 2" xfId="56170" xr:uid="{5C34D207-64C4-4DD3-81D0-4C7210315FE9}"/>
    <cellStyle name="Currency 5 4 6 3 3" xfId="40760" xr:uid="{39DB8D49-9DD5-4DE6-A908-26F92642076F}"/>
    <cellStyle name="Currency 5 4 6 4" xfId="17537" xr:uid="{588861E5-1963-485F-A3CC-7374F8632F35}"/>
    <cellStyle name="Currency 5 4 6 4 2" xfId="48361" xr:uid="{46F6BB38-214A-44C6-BF6B-0958EF6E153E}"/>
    <cellStyle name="Currency 5 4 6 5" xfId="32951" xr:uid="{3A949ED4-FC27-4185-9C54-E3B062CA66F9}"/>
    <cellStyle name="Currency 5 4 7" xfId="4028" xr:uid="{7E7B8904-8EBA-4716-B013-F0113019CD39}"/>
    <cellStyle name="Currency 5 4 7 2" xfId="11839" xr:uid="{B7EE9C0E-4E27-457B-A98A-10A8844761EC}"/>
    <cellStyle name="Currency 5 4 7 2 2" xfId="27250" xr:uid="{BB84FF03-E93A-4D18-B153-C71413FA2FBB}"/>
    <cellStyle name="Currency 5 4 7 2 2 2" xfId="58074" xr:uid="{2A72DE47-D362-4176-A38D-ACC976A70DE2}"/>
    <cellStyle name="Currency 5 4 7 2 3" xfId="42664" xr:uid="{8A383CBD-5FC8-4501-A9F4-9ACAB708F35A}"/>
    <cellStyle name="Currency 5 4 7 3" xfId="19441" xr:uid="{D9170502-4CE5-439B-976F-32205FD250B0}"/>
    <cellStyle name="Currency 5 4 7 3 2" xfId="50265" xr:uid="{58324181-7ABA-4BEB-837C-C6DBBF223484}"/>
    <cellStyle name="Currency 5 4 7 4" xfId="34855" xr:uid="{E712EBF7-0457-4127-AC91-22C815E6A8D3}"/>
    <cellStyle name="Currency 5 4 8" xfId="8036" xr:uid="{167A3531-F213-43B5-AAC4-7E3E92D86181}"/>
    <cellStyle name="Currency 5 4 8 2" xfId="23447" xr:uid="{C3B63997-8F3D-486D-8663-6E774B39F6EE}"/>
    <cellStyle name="Currency 5 4 8 2 2" xfId="54271" xr:uid="{5D949899-40C5-468D-8DF2-B66267274A55}"/>
    <cellStyle name="Currency 5 4 8 3" xfId="38861" xr:uid="{71409F41-9A75-4A59-9CAB-043A074C845A}"/>
    <cellStyle name="Currency 5 4 9" xfId="7827" xr:uid="{B8CB2E7B-0187-427A-A72E-2F2CAB56F6BF}"/>
    <cellStyle name="Currency 5 4 9 2" xfId="23238" xr:uid="{F899FE69-4F9D-4AB2-B8CE-19C878B8BC1F}"/>
    <cellStyle name="Currency 5 4 9 2 2" xfId="54062" xr:uid="{89C6F3EC-BD69-47CA-845B-FE8CB9966452}"/>
    <cellStyle name="Currency 5 4 9 3" xfId="38652" xr:uid="{C3A08151-2C31-4699-9FA9-DD96F962A224}"/>
    <cellStyle name="Currency 5 5" xfId="144" xr:uid="{2E6E8AEE-08A7-4C89-8A45-3AB13AAD6B47}"/>
    <cellStyle name="Currency 5 5 10" xfId="15558" xr:uid="{A1E92FA9-EFA6-44AB-A001-D3ADB718DD20}"/>
    <cellStyle name="Currency 5 5 10 2" xfId="46382" xr:uid="{7AB2B5B5-A5EC-40A2-9E00-CDEDBD828F0A}"/>
    <cellStyle name="Currency 5 5 11" xfId="30972" xr:uid="{623806AC-C3A4-41ED-81CD-5BAEFDB04F13}"/>
    <cellStyle name="Currency 5 5 2" xfId="567" xr:uid="{55A32194-F225-4C5D-A125-09D207F0A3B8}"/>
    <cellStyle name="Currency 5 5 2 2" xfId="1200" xr:uid="{F9A425A2-8D56-4B6F-BE8F-5FD4B325D2CB}"/>
    <cellStyle name="Currency 5 5 2 2 2" xfId="3099" xr:uid="{687E3D29-F45B-4D1A-9265-4462C8CCA105}"/>
    <cellStyle name="Currency 5 5 2 2 2 2" xfId="6902" xr:uid="{5422FB0A-305A-4CA1-8A3F-E28EF37D533E}"/>
    <cellStyle name="Currency 5 5 2 2 2 2 2" xfId="14713" xr:uid="{101DAD28-C435-4963-B614-3357E809534B}"/>
    <cellStyle name="Currency 5 5 2 2 2 2 2 2" xfId="30124" xr:uid="{07320750-3AE2-4979-B097-DFC73099C97E}"/>
    <cellStyle name="Currency 5 5 2 2 2 2 2 2 2" xfId="60948" xr:uid="{72757922-E21C-4253-A213-34CABDA523D9}"/>
    <cellStyle name="Currency 5 5 2 2 2 2 2 3" xfId="45538" xr:uid="{DE0B3248-F98E-4586-B757-80A2DA29ABC1}"/>
    <cellStyle name="Currency 5 5 2 2 2 2 3" xfId="22315" xr:uid="{DE60245F-8CDE-427A-9C94-4F7855CD750E}"/>
    <cellStyle name="Currency 5 5 2 2 2 2 3 2" xfId="53139" xr:uid="{1A276A75-9F1A-4CA7-AAF8-7A21814C5D6A}"/>
    <cellStyle name="Currency 5 5 2 2 2 2 4" xfId="37729" xr:uid="{C961F9F1-7F0A-4AF6-8626-A388892552CA}"/>
    <cellStyle name="Currency 5 5 2 2 2 3" xfId="10910" xr:uid="{19ABBA26-35BE-41B6-902E-3C07071CB0C0}"/>
    <cellStyle name="Currency 5 5 2 2 2 3 2" xfId="26321" xr:uid="{89A06EE1-C36D-4FFB-BCDC-2DBE5BDC1039}"/>
    <cellStyle name="Currency 5 5 2 2 2 3 2 2" xfId="57145" xr:uid="{CC362C59-1C95-4217-BC18-B3AFEB6CBC9D}"/>
    <cellStyle name="Currency 5 5 2 2 2 3 3" xfId="41735" xr:uid="{85E88378-DEF8-48A5-A885-554BDAC035D2}"/>
    <cellStyle name="Currency 5 5 2 2 2 4" xfId="18512" xr:uid="{37CF430E-B39E-4BB8-B966-A17B4587CA8D}"/>
    <cellStyle name="Currency 5 5 2 2 2 4 2" xfId="49336" xr:uid="{162809F6-F057-498F-A9CE-F2D6D1DA15EA}"/>
    <cellStyle name="Currency 5 5 2 2 2 5" xfId="33926" xr:uid="{4305B448-3CCE-4806-BD19-0658DE751A3B}"/>
    <cellStyle name="Currency 5 5 2 2 3" xfId="5003" xr:uid="{64B77BD6-CB98-4911-BCD7-74492B4C30F7}"/>
    <cellStyle name="Currency 5 5 2 2 3 2" xfId="12814" xr:uid="{4F8C68CF-E55B-47BB-A721-73EAC6D28BC6}"/>
    <cellStyle name="Currency 5 5 2 2 3 2 2" xfId="28225" xr:uid="{9FE5EBB1-A069-4ADC-B32E-23A37E2547E9}"/>
    <cellStyle name="Currency 5 5 2 2 3 2 2 2" xfId="59049" xr:uid="{233FF4A9-DBA9-4F01-862B-AF852B9DBA1E}"/>
    <cellStyle name="Currency 5 5 2 2 3 2 3" xfId="43639" xr:uid="{C25EB7A5-5314-42E2-84D3-7856EA87769C}"/>
    <cellStyle name="Currency 5 5 2 2 3 3" xfId="20416" xr:uid="{8BFB9C1C-B57C-4EE9-B1C1-E39310F01CF2}"/>
    <cellStyle name="Currency 5 5 2 2 3 3 2" xfId="51240" xr:uid="{82E77F75-C274-40C4-8009-577D63BFF053}"/>
    <cellStyle name="Currency 5 5 2 2 3 4" xfId="35830" xr:uid="{17A18D0F-0E01-46CA-93B7-75CD9CB9DE38}"/>
    <cellStyle name="Currency 5 5 2 2 4" xfId="9011" xr:uid="{7BC7306C-8B7F-473D-9B50-BDFA1C3BEED6}"/>
    <cellStyle name="Currency 5 5 2 2 4 2" xfId="24422" xr:uid="{CB3AE29B-F0FB-44AE-BA30-243A88DAE420}"/>
    <cellStyle name="Currency 5 5 2 2 4 2 2" xfId="55246" xr:uid="{0CC9BFCB-71FD-4523-ABFC-05D5762529C3}"/>
    <cellStyle name="Currency 5 5 2 2 4 3" xfId="39836" xr:uid="{BE3BF6B7-5ABC-49E2-BA3B-5377F8F3E2C4}"/>
    <cellStyle name="Currency 5 5 2 2 5" xfId="16613" xr:uid="{2CA990BC-1258-43E0-B9C4-C69BBD614599}"/>
    <cellStyle name="Currency 5 5 2 2 5 2" xfId="47437" xr:uid="{80D86E47-B033-4430-BC37-E33289CE05F2}"/>
    <cellStyle name="Currency 5 5 2 2 6" xfId="32027" xr:uid="{51B808FC-01D1-4035-AD37-19AE495475DE}"/>
    <cellStyle name="Currency 5 5 2 3" xfId="1833" xr:uid="{0F24C894-0364-42B7-B9CD-912D8F26652A}"/>
    <cellStyle name="Currency 5 5 2 3 2" xfId="3732" xr:uid="{9BD2ACD2-176E-4E1A-9B00-3E4A169795BF}"/>
    <cellStyle name="Currency 5 5 2 3 2 2" xfId="7535" xr:uid="{5D2E0D29-3435-433B-BA68-81FAA16FABD8}"/>
    <cellStyle name="Currency 5 5 2 3 2 2 2" xfId="15346" xr:uid="{E306F7AE-DD40-4D26-8E7E-38C2402269C0}"/>
    <cellStyle name="Currency 5 5 2 3 2 2 2 2" xfId="30757" xr:uid="{3D1ED0FB-DE20-4665-9ACB-659302F2EE38}"/>
    <cellStyle name="Currency 5 5 2 3 2 2 2 2 2" xfId="61581" xr:uid="{A52335A0-C592-453D-B8CF-330932844221}"/>
    <cellStyle name="Currency 5 5 2 3 2 2 2 3" xfId="46171" xr:uid="{36379E49-3218-4D1C-87DB-A6264C4A22AA}"/>
    <cellStyle name="Currency 5 5 2 3 2 2 3" xfId="22948" xr:uid="{3121147D-DB51-4651-94D8-7E158530205C}"/>
    <cellStyle name="Currency 5 5 2 3 2 2 3 2" xfId="53772" xr:uid="{1701A4E2-C3FB-46B9-9792-A47D6516F10A}"/>
    <cellStyle name="Currency 5 5 2 3 2 2 4" xfId="38362" xr:uid="{6528D47D-8A33-4EE4-8CD3-7A33B95AB284}"/>
    <cellStyle name="Currency 5 5 2 3 2 3" xfId="11543" xr:uid="{6D693FA9-917D-4D31-BCB1-AC10BEAC8F89}"/>
    <cellStyle name="Currency 5 5 2 3 2 3 2" xfId="26954" xr:uid="{B070419E-AC27-4076-9E5D-8E2F8A114116}"/>
    <cellStyle name="Currency 5 5 2 3 2 3 2 2" xfId="57778" xr:uid="{8149C90D-E2DE-4BA5-B41E-64B7C17AFA80}"/>
    <cellStyle name="Currency 5 5 2 3 2 3 3" xfId="42368" xr:uid="{85A56A91-2764-4E7C-A750-02DD47C2CC2D}"/>
    <cellStyle name="Currency 5 5 2 3 2 4" xfId="19145" xr:uid="{C0F5520A-25BF-4E8C-9D17-5639456B3D09}"/>
    <cellStyle name="Currency 5 5 2 3 2 4 2" xfId="49969" xr:uid="{CF1C3636-8054-41DE-B3D6-F0D2AEC22167}"/>
    <cellStyle name="Currency 5 5 2 3 2 5" xfId="34559" xr:uid="{80026CFF-A627-4A7F-8B96-54A8A25666FB}"/>
    <cellStyle name="Currency 5 5 2 3 3" xfId="5636" xr:uid="{DA6E8556-FC26-4C36-B322-AD2CA3CCF1A6}"/>
    <cellStyle name="Currency 5 5 2 3 3 2" xfId="13447" xr:uid="{AAFB02EA-BFC0-448E-9252-FF42FADB5153}"/>
    <cellStyle name="Currency 5 5 2 3 3 2 2" xfId="28858" xr:uid="{173437D6-8642-44AD-8FDB-35028954C423}"/>
    <cellStyle name="Currency 5 5 2 3 3 2 2 2" xfId="59682" xr:uid="{5AC156B8-B62F-46A5-96F0-EF88A70786A7}"/>
    <cellStyle name="Currency 5 5 2 3 3 2 3" xfId="44272" xr:uid="{ED4B541F-28A9-43BC-A0B0-C89495BE6B89}"/>
    <cellStyle name="Currency 5 5 2 3 3 3" xfId="21049" xr:uid="{20C483D1-0409-4BE8-AE23-076B5F6EED39}"/>
    <cellStyle name="Currency 5 5 2 3 3 3 2" xfId="51873" xr:uid="{E3B310F2-EE22-4BF3-9D88-730E41251C8E}"/>
    <cellStyle name="Currency 5 5 2 3 3 4" xfId="36463" xr:uid="{0E9327A1-1B36-4AA1-91E3-7FB8DF77F002}"/>
    <cellStyle name="Currency 5 5 2 3 4" xfId="9644" xr:uid="{7CDED624-3548-4420-B0E0-99033DDDC52C}"/>
    <cellStyle name="Currency 5 5 2 3 4 2" xfId="25055" xr:uid="{30860661-119E-4BCD-B80C-8DFC6F87DED1}"/>
    <cellStyle name="Currency 5 5 2 3 4 2 2" xfId="55879" xr:uid="{6C54690D-88B6-430B-8B5A-226DB935E51A}"/>
    <cellStyle name="Currency 5 5 2 3 4 3" xfId="40469" xr:uid="{C9F027B5-8FE6-4763-A45C-A1E8FF3A3775}"/>
    <cellStyle name="Currency 5 5 2 3 5" xfId="17246" xr:uid="{BDE1AB50-1D0D-4315-B29B-4D01532739B9}"/>
    <cellStyle name="Currency 5 5 2 3 5 2" xfId="48070" xr:uid="{02D5CAE3-1FCA-4C81-B30F-82792D2D0357}"/>
    <cellStyle name="Currency 5 5 2 3 6" xfId="32660" xr:uid="{1F18CBF2-41CD-4319-A189-E6C2DA8D5FAE}"/>
    <cellStyle name="Currency 5 5 2 4" xfId="2466" xr:uid="{3F1F176D-5120-4136-8E2C-49690E11F245}"/>
    <cellStyle name="Currency 5 5 2 4 2" xfId="6269" xr:uid="{E328A86A-613F-4DFD-9DF1-5846406FE573}"/>
    <cellStyle name="Currency 5 5 2 4 2 2" xfId="14080" xr:uid="{2FD670DF-DBDC-4EC2-B2BE-ACC681D87857}"/>
    <cellStyle name="Currency 5 5 2 4 2 2 2" xfId="29491" xr:uid="{23053164-2C85-49B0-A420-D6CE35542FA1}"/>
    <cellStyle name="Currency 5 5 2 4 2 2 2 2" xfId="60315" xr:uid="{1032C3C2-2DB0-4206-B8E6-D37D0E1A5BE9}"/>
    <cellStyle name="Currency 5 5 2 4 2 2 3" xfId="44905" xr:uid="{20BEE9ED-66E7-496F-8473-F97F07B01472}"/>
    <cellStyle name="Currency 5 5 2 4 2 3" xfId="21682" xr:uid="{0BAB517F-518E-4FF9-A13A-6C7A046152C8}"/>
    <cellStyle name="Currency 5 5 2 4 2 3 2" xfId="52506" xr:uid="{63FAFEE8-930E-40D3-826E-3B9324B5A888}"/>
    <cellStyle name="Currency 5 5 2 4 2 4" xfId="37096" xr:uid="{0B89B2DB-0C67-46B2-8630-FB34EF44DC8D}"/>
    <cellStyle name="Currency 5 5 2 4 3" xfId="10277" xr:uid="{DD588417-EEFB-4ABC-9C5A-00677C812604}"/>
    <cellStyle name="Currency 5 5 2 4 3 2" xfId="25688" xr:uid="{16098582-DBE6-42C4-8950-4E67207F41BB}"/>
    <cellStyle name="Currency 5 5 2 4 3 2 2" xfId="56512" xr:uid="{84282495-5C5D-419B-AC2C-10EBC86076EE}"/>
    <cellStyle name="Currency 5 5 2 4 3 3" xfId="41102" xr:uid="{47499EF3-943D-44B4-BA1B-3888D4C48E7A}"/>
    <cellStyle name="Currency 5 5 2 4 4" xfId="17879" xr:uid="{41B2A76D-6E94-4D01-AD33-B590783FCE7B}"/>
    <cellStyle name="Currency 5 5 2 4 4 2" xfId="48703" xr:uid="{56B87A9E-5EC4-4F3C-BE75-AFC73B17E73D}"/>
    <cellStyle name="Currency 5 5 2 4 5" xfId="33293" xr:uid="{0F710D69-B42B-40C3-8B16-496AEF8DD9DF}"/>
    <cellStyle name="Currency 5 5 2 5" xfId="4370" xr:uid="{1CB02425-042F-4AC1-9303-CA31C13779FA}"/>
    <cellStyle name="Currency 5 5 2 5 2" xfId="12181" xr:uid="{8A11BDFA-3D79-4A15-A90D-C075B1FE08A6}"/>
    <cellStyle name="Currency 5 5 2 5 2 2" xfId="27592" xr:uid="{995054F7-E1C7-4B6B-94DC-13F9EDCF326D}"/>
    <cellStyle name="Currency 5 5 2 5 2 2 2" xfId="58416" xr:uid="{785C7E60-8541-43A0-965E-23D532402123}"/>
    <cellStyle name="Currency 5 5 2 5 2 3" xfId="43006" xr:uid="{E303BC95-B963-4D83-8CD8-C4C7CCCDC5D5}"/>
    <cellStyle name="Currency 5 5 2 5 3" xfId="19783" xr:uid="{DCA4908D-05AB-429A-822B-256A926D2603}"/>
    <cellStyle name="Currency 5 5 2 5 3 2" xfId="50607" xr:uid="{5E1DBFDF-EC32-4582-8019-C2417450AC96}"/>
    <cellStyle name="Currency 5 5 2 5 4" xfId="35197" xr:uid="{AF7D10D5-40CC-4DFB-AE2F-8DA597BB48D1}"/>
    <cellStyle name="Currency 5 5 2 6" xfId="8378" xr:uid="{43121D0F-6F64-4040-B589-9FD176D0728B}"/>
    <cellStyle name="Currency 5 5 2 6 2" xfId="23789" xr:uid="{708A85C3-2FE9-42D9-831D-575516A30FC0}"/>
    <cellStyle name="Currency 5 5 2 6 2 2" xfId="54613" xr:uid="{C91BEB9F-677A-4006-B155-199709FA2CE5}"/>
    <cellStyle name="Currency 5 5 2 6 3" xfId="39203" xr:uid="{79E09364-30D7-4108-A5AE-1DCEB280ECB6}"/>
    <cellStyle name="Currency 5 5 2 7" xfId="15980" xr:uid="{FE277840-54FE-449E-B60E-37654AE0B2DF}"/>
    <cellStyle name="Currency 5 5 2 7 2" xfId="46804" xr:uid="{658B7358-334A-487C-AA6C-F4072E67B3E2}"/>
    <cellStyle name="Currency 5 5 2 8" xfId="31394" xr:uid="{7AAA6CF5-2895-42FD-BCA5-F402F7E6DD0A}"/>
    <cellStyle name="Currency 5 5 3" xfId="358" xr:uid="{F0027F95-A8ED-4FC7-91D8-5C666B26B0BC}"/>
    <cellStyle name="Currency 5 5 3 2" xfId="991" xr:uid="{DC5D664C-07A4-4ECD-B6BB-01D380F5CD9B}"/>
    <cellStyle name="Currency 5 5 3 2 2" xfId="2890" xr:uid="{43FCCB90-1394-4DFB-A7EE-47255570060D}"/>
    <cellStyle name="Currency 5 5 3 2 2 2" xfId="6693" xr:uid="{26F10A51-952D-441F-8680-AB7F45A3EA6B}"/>
    <cellStyle name="Currency 5 5 3 2 2 2 2" xfId="14504" xr:uid="{5DC105CA-5327-4204-A510-D7E30512EB08}"/>
    <cellStyle name="Currency 5 5 3 2 2 2 2 2" xfId="29915" xr:uid="{AB468142-9D98-4470-8189-7D0B7993C18D}"/>
    <cellStyle name="Currency 5 5 3 2 2 2 2 2 2" xfId="60739" xr:uid="{84F4B2E2-059F-4044-BBBE-1590075F6F2A}"/>
    <cellStyle name="Currency 5 5 3 2 2 2 2 3" xfId="45329" xr:uid="{7962FA83-0D02-4B39-A59D-B35120471821}"/>
    <cellStyle name="Currency 5 5 3 2 2 2 3" xfId="22106" xr:uid="{5CCE9272-5839-4A3C-9521-35D94A8FDFC7}"/>
    <cellStyle name="Currency 5 5 3 2 2 2 3 2" xfId="52930" xr:uid="{9C4A2A92-F293-439F-BEA1-E03D7EFDD829}"/>
    <cellStyle name="Currency 5 5 3 2 2 2 4" xfId="37520" xr:uid="{63E5B726-E9E4-4D6C-B977-4216AEDCA06F}"/>
    <cellStyle name="Currency 5 5 3 2 2 3" xfId="10701" xr:uid="{72F57652-01B1-4ED8-8318-AEB17B22FF24}"/>
    <cellStyle name="Currency 5 5 3 2 2 3 2" xfId="26112" xr:uid="{4A241FDD-093D-441E-AABF-61B411FFFA39}"/>
    <cellStyle name="Currency 5 5 3 2 2 3 2 2" xfId="56936" xr:uid="{ED4A8609-4703-463F-B789-A3DA15DFF3AA}"/>
    <cellStyle name="Currency 5 5 3 2 2 3 3" xfId="41526" xr:uid="{EBFC4BD8-CC27-4014-82BD-C7AC4C36AEF8}"/>
    <cellStyle name="Currency 5 5 3 2 2 4" xfId="18303" xr:uid="{522173A5-EFA2-498E-B8C3-65ED9C1CDE53}"/>
    <cellStyle name="Currency 5 5 3 2 2 4 2" xfId="49127" xr:uid="{EFFD6FB6-FE62-4E47-89B1-BACEF40C3F53}"/>
    <cellStyle name="Currency 5 5 3 2 2 5" xfId="33717" xr:uid="{13EDB31F-920D-4DF8-8A55-9CFD485362D5}"/>
    <cellStyle name="Currency 5 5 3 2 3" xfId="4794" xr:uid="{593A7014-F6D1-424E-A461-4FA83088AA96}"/>
    <cellStyle name="Currency 5 5 3 2 3 2" xfId="12605" xr:uid="{5BC3CA11-2332-4095-ABDB-1A976D5F9BE2}"/>
    <cellStyle name="Currency 5 5 3 2 3 2 2" xfId="28016" xr:uid="{2CF4C82F-EC48-490C-9FB0-7E13815EFDF3}"/>
    <cellStyle name="Currency 5 5 3 2 3 2 2 2" xfId="58840" xr:uid="{5DBE525E-E680-44CC-9C02-0E6FB74613A0}"/>
    <cellStyle name="Currency 5 5 3 2 3 2 3" xfId="43430" xr:uid="{865D0002-3678-42F8-8C3C-1CEADCD14ACD}"/>
    <cellStyle name="Currency 5 5 3 2 3 3" xfId="20207" xr:uid="{CE31CB91-E536-4335-8DD0-F995900CCE4E}"/>
    <cellStyle name="Currency 5 5 3 2 3 3 2" xfId="51031" xr:uid="{72395E76-646E-43B9-8856-EF6CECBEC374}"/>
    <cellStyle name="Currency 5 5 3 2 3 4" xfId="35621" xr:uid="{B15ABD29-76D7-4117-BC0A-EE1D63D2D0E5}"/>
    <cellStyle name="Currency 5 5 3 2 4" xfId="8802" xr:uid="{379809BE-A83D-448F-A4D8-9C967CD4E47D}"/>
    <cellStyle name="Currency 5 5 3 2 4 2" xfId="24213" xr:uid="{8FEB7F7A-DC84-4FFA-BADD-1181ED1D7CFC}"/>
    <cellStyle name="Currency 5 5 3 2 4 2 2" xfId="55037" xr:uid="{16CD9B6B-20BA-4366-88B7-B8CFCDC8332B}"/>
    <cellStyle name="Currency 5 5 3 2 4 3" xfId="39627" xr:uid="{010825F9-C8D7-493A-A8F4-B1C5807D4766}"/>
    <cellStyle name="Currency 5 5 3 2 5" xfId="16404" xr:uid="{F31C12E1-012B-4529-987D-968A558A28A7}"/>
    <cellStyle name="Currency 5 5 3 2 5 2" xfId="47228" xr:uid="{140A21C0-59C6-4C5D-9E1F-344C47B8B643}"/>
    <cellStyle name="Currency 5 5 3 2 6" xfId="31818" xr:uid="{B34D027B-FD0E-4307-8995-D4AD6834B531}"/>
    <cellStyle name="Currency 5 5 3 3" xfId="1624" xr:uid="{641DB03D-4BBE-4174-9CE1-9BF7357F320C}"/>
    <cellStyle name="Currency 5 5 3 3 2" xfId="3523" xr:uid="{CC68DF64-B250-4837-B1DF-4B9FBD6D3CDC}"/>
    <cellStyle name="Currency 5 5 3 3 2 2" xfId="7326" xr:uid="{11AA74A2-840C-48BF-AB61-10FBE1FFA246}"/>
    <cellStyle name="Currency 5 5 3 3 2 2 2" xfId="15137" xr:uid="{1E242EDC-CDCC-4756-9380-368843A32681}"/>
    <cellStyle name="Currency 5 5 3 3 2 2 2 2" xfId="30548" xr:uid="{D5B0BF56-405F-4ECC-B4B6-8D62B4CB580E}"/>
    <cellStyle name="Currency 5 5 3 3 2 2 2 2 2" xfId="61372" xr:uid="{CF048F6E-1C49-417A-9998-B04FBEBA9FAF}"/>
    <cellStyle name="Currency 5 5 3 3 2 2 2 3" xfId="45962" xr:uid="{A530A6C1-6931-4B64-B788-7F92E2A5FF8A}"/>
    <cellStyle name="Currency 5 5 3 3 2 2 3" xfId="22739" xr:uid="{23DC78C0-8F2F-439A-A558-FD1EBEEF0A72}"/>
    <cellStyle name="Currency 5 5 3 3 2 2 3 2" xfId="53563" xr:uid="{F472F8DC-0B8F-4FE4-AB5C-57457BFBB9FC}"/>
    <cellStyle name="Currency 5 5 3 3 2 2 4" xfId="38153" xr:uid="{99E44AEC-D6ED-4498-9C71-F0FB4AB77732}"/>
    <cellStyle name="Currency 5 5 3 3 2 3" xfId="11334" xr:uid="{1E29995F-6A42-49B3-810F-BE717860EAB7}"/>
    <cellStyle name="Currency 5 5 3 3 2 3 2" xfId="26745" xr:uid="{7D09F808-36DA-4E11-975D-79A22E831829}"/>
    <cellStyle name="Currency 5 5 3 3 2 3 2 2" xfId="57569" xr:uid="{D3A39E75-14DA-4B82-81C6-2F7C73353D31}"/>
    <cellStyle name="Currency 5 5 3 3 2 3 3" xfId="42159" xr:uid="{CE03AC90-7784-41C2-9382-6A723AA04644}"/>
    <cellStyle name="Currency 5 5 3 3 2 4" xfId="18936" xr:uid="{19E988A9-A5F2-444E-B9DC-F35DF4FECCBD}"/>
    <cellStyle name="Currency 5 5 3 3 2 4 2" xfId="49760" xr:uid="{C4CE8CEF-95F6-4BD6-9E04-99856C967031}"/>
    <cellStyle name="Currency 5 5 3 3 2 5" xfId="34350" xr:uid="{DEF8F584-ECE5-4697-9818-BA668539F754}"/>
    <cellStyle name="Currency 5 5 3 3 3" xfId="5427" xr:uid="{A566F2BC-D7E3-4B9E-9F02-E557A7D62487}"/>
    <cellStyle name="Currency 5 5 3 3 3 2" xfId="13238" xr:uid="{A3257BB7-7918-4FCC-B8E7-FE3821802D43}"/>
    <cellStyle name="Currency 5 5 3 3 3 2 2" xfId="28649" xr:uid="{FB71A401-8F60-4263-BF59-32F3C9577736}"/>
    <cellStyle name="Currency 5 5 3 3 3 2 2 2" xfId="59473" xr:uid="{A3F54386-39CB-4C4E-9AE3-EBB0A0425BE0}"/>
    <cellStyle name="Currency 5 5 3 3 3 2 3" xfId="44063" xr:uid="{F08C7E8E-8F11-4978-96DB-CCB053C27B87}"/>
    <cellStyle name="Currency 5 5 3 3 3 3" xfId="20840" xr:uid="{E051CBB3-E068-451B-8667-0AEFD478233C}"/>
    <cellStyle name="Currency 5 5 3 3 3 3 2" xfId="51664" xr:uid="{5626ECE4-FEEE-4693-93EF-BEB9ED4C655E}"/>
    <cellStyle name="Currency 5 5 3 3 3 4" xfId="36254" xr:uid="{F2630F24-4D2E-4657-ADA2-5586845CA440}"/>
    <cellStyle name="Currency 5 5 3 3 4" xfId="9435" xr:uid="{BB5C2928-3E7F-4974-B2B4-838FE777B52F}"/>
    <cellStyle name="Currency 5 5 3 3 4 2" xfId="24846" xr:uid="{110C23FF-F992-4E4F-8158-F7687E1FEFA0}"/>
    <cellStyle name="Currency 5 5 3 3 4 2 2" xfId="55670" xr:uid="{4DEEF0C3-FAA4-4170-9C3D-FB82495DCB5C}"/>
    <cellStyle name="Currency 5 5 3 3 4 3" xfId="40260" xr:uid="{D218AEC5-08CE-4599-87D5-A3BAAE03DE44}"/>
    <cellStyle name="Currency 5 5 3 3 5" xfId="17037" xr:uid="{6D8DA649-C72D-450E-9D1C-88BE518F9CFA}"/>
    <cellStyle name="Currency 5 5 3 3 5 2" xfId="47861" xr:uid="{DFDA6BCB-0C8E-410F-8E10-F335AD20D544}"/>
    <cellStyle name="Currency 5 5 3 3 6" xfId="32451" xr:uid="{64B91A19-2C27-4AEE-90A0-5E96D57ACB7F}"/>
    <cellStyle name="Currency 5 5 3 4" xfId="2257" xr:uid="{79EEFB31-641E-4F57-A276-596B801D3694}"/>
    <cellStyle name="Currency 5 5 3 4 2" xfId="6060" xr:uid="{0D6B0D28-9789-4C58-BC34-EB08D1712845}"/>
    <cellStyle name="Currency 5 5 3 4 2 2" xfId="13871" xr:uid="{9A10A9D2-2027-4AEA-9BE5-BACC1ED6D2DB}"/>
    <cellStyle name="Currency 5 5 3 4 2 2 2" xfId="29282" xr:uid="{2C4D2C8B-5E44-438D-86CD-143265A82D8E}"/>
    <cellStyle name="Currency 5 5 3 4 2 2 2 2" xfId="60106" xr:uid="{0EB83F37-E17C-48B8-AD30-C02ADB44F48A}"/>
    <cellStyle name="Currency 5 5 3 4 2 2 3" xfId="44696" xr:uid="{7C3BA481-B234-47FB-B716-A1806E82BD5F}"/>
    <cellStyle name="Currency 5 5 3 4 2 3" xfId="21473" xr:uid="{7F382D7D-AFF2-469C-A841-2418B9E0F26D}"/>
    <cellStyle name="Currency 5 5 3 4 2 3 2" xfId="52297" xr:uid="{21196045-07A2-4C5F-8C3F-82DEF1FED49A}"/>
    <cellStyle name="Currency 5 5 3 4 2 4" xfId="36887" xr:uid="{B8862C12-7DA2-4F55-9B28-85C6063EB8D8}"/>
    <cellStyle name="Currency 5 5 3 4 3" xfId="10068" xr:uid="{7D614BBA-2D46-4386-8506-B0B85A100BDF}"/>
    <cellStyle name="Currency 5 5 3 4 3 2" xfId="25479" xr:uid="{8D32107E-F0B6-4568-999A-8B722897411B}"/>
    <cellStyle name="Currency 5 5 3 4 3 2 2" xfId="56303" xr:uid="{9AA93182-F059-4439-A595-A6261FCA9E2F}"/>
    <cellStyle name="Currency 5 5 3 4 3 3" xfId="40893" xr:uid="{FF623C2A-A0BC-450D-BE3E-BBA5B5A2B7AC}"/>
    <cellStyle name="Currency 5 5 3 4 4" xfId="17670" xr:uid="{A9DB2F74-5FAB-42F8-9877-B65B6650B12D}"/>
    <cellStyle name="Currency 5 5 3 4 4 2" xfId="48494" xr:uid="{2DD4AD50-E96E-479D-A7F2-17179C00BFCD}"/>
    <cellStyle name="Currency 5 5 3 4 5" xfId="33084" xr:uid="{5087B10F-B4B0-4740-878B-64DC06BF067C}"/>
    <cellStyle name="Currency 5 5 3 5" xfId="4161" xr:uid="{86EB47DA-9AB6-4C6E-9925-101D99E9C473}"/>
    <cellStyle name="Currency 5 5 3 5 2" xfId="11972" xr:uid="{6A13BEE3-9321-4D9D-9BAB-6E6CDA956169}"/>
    <cellStyle name="Currency 5 5 3 5 2 2" xfId="27383" xr:uid="{0EA41EDB-26C1-4C83-A251-18DAB2D29BFD}"/>
    <cellStyle name="Currency 5 5 3 5 2 2 2" xfId="58207" xr:uid="{B57CEBE8-49C8-4A37-A184-1BF26E1485FC}"/>
    <cellStyle name="Currency 5 5 3 5 2 3" xfId="42797" xr:uid="{3CACA763-A565-4D3B-97A6-F950F89DCDA1}"/>
    <cellStyle name="Currency 5 5 3 5 3" xfId="19574" xr:uid="{8D07DC39-E6A3-4A20-B9D9-1B2B0867D066}"/>
    <cellStyle name="Currency 5 5 3 5 3 2" xfId="50398" xr:uid="{FCAFBB41-892F-4165-9A23-9C060EB8025B}"/>
    <cellStyle name="Currency 5 5 3 5 4" xfId="34988" xr:uid="{1C19CE80-5268-497B-9D7B-1ABA48849D16}"/>
    <cellStyle name="Currency 5 5 3 6" xfId="8169" xr:uid="{9BDAF1D7-7B2F-4AEB-88AD-3AB497F59F2E}"/>
    <cellStyle name="Currency 5 5 3 6 2" xfId="23580" xr:uid="{816F2C26-276D-477C-91A8-70A36C86BCC9}"/>
    <cellStyle name="Currency 5 5 3 6 2 2" xfId="54404" xr:uid="{47745478-14DD-4E52-9C10-B4472477280A}"/>
    <cellStyle name="Currency 5 5 3 6 3" xfId="38994" xr:uid="{A95594B2-B16E-4D9A-8504-9DDBE3462119}"/>
    <cellStyle name="Currency 5 5 3 7" xfId="15771" xr:uid="{49009F14-725A-45B1-86AE-E0616AA0ED65}"/>
    <cellStyle name="Currency 5 5 3 7 2" xfId="46595" xr:uid="{824E4F30-47E1-4410-B142-ECD4530FE5F0}"/>
    <cellStyle name="Currency 5 5 3 8" xfId="31185" xr:uid="{C299B87E-93FE-47FE-BD3D-D55D219C6ABC}"/>
    <cellStyle name="Currency 5 5 4" xfId="778" xr:uid="{CC09C44A-094F-4D8E-8C80-21AFBE91A131}"/>
    <cellStyle name="Currency 5 5 4 2" xfId="2677" xr:uid="{9C2AD0B4-D28B-46E2-BA49-ABE36BF0F311}"/>
    <cellStyle name="Currency 5 5 4 2 2" xfId="6480" xr:uid="{154EA421-9930-4512-92A3-C324FA98DCEC}"/>
    <cellStyle name="Currency 5 5 4 2 2 2" xfId="14291" xr:uid="{AD5E0956-595B-4284-97F0-A76F4E16877E}"/>
    <cellStyle name="Currency 5 5 4 2 2 2 2" xfId="29702" xr:uid="{64416377-4B07-4EA4-B52E-EB152AB5BB66}"/>
    <cellStyle name="Currency 5 5 4 2 2 2 2 2" xfId="60526" xr:uid="{D1BF7F80-1FE8-4392-944B-60FC544E03A7}"/>
    <cellStyle name="Currency 5 5 4 2 2 2 3" xfId="45116" xr:uid="{13D31C44-4FA0-4D11-AF9A-5A3DB320A704}"/>
    <cellStyle name="Currency 5 5 4 2 2 3" xfId="21893" xr:uid="{E42996C7-5CE9-4E91-9724-219B5D3223B6}"/>
    <cellStyle name="Currency 5 5 4 2 2 3 2" xfId="52717" xr:uid="{42521001-0BF4-4429-84AE-C706D45FF761}"/>
    <cellStyle name="Currency 5 5 4 2 2 4" xfId="37307" xr:uid="{94BA77CC-B66A-4C18-A146-42409349F01F}"/>
    <cellStyle name="Currency 5 5 4 2 3" xfId="10488" xr:uid="{76A242E9-F8DD-4ED5-82B2-4D69FD656AC2}"/>
    <cellStyle name="Currency 5 5 4 2 3 2" xfId="25899" xr:uid="{1E4019C8-59CD-43C9-B05D-79B8B9569B42}"/>
    <cellStyle name="Currency 5 5 4 2 3 2 2" xfId="56723" xr:uid="{B9FEFE85-8AF2-42F2-8A81-7FAB0D807D7E}"/>
    <cellStyle name="Currency 5 5 4 2 3 3" xfId="41313" xr:uid="{AE6A104A-754E-42AA-9555-5BEE2DBE24FC}"/>
    <cellStyle name="Currency 5 5 4 2 4" xfId="18090" xr:uid="{0C6581FE-AFE3-4C84-9007-71198D26CD32}"/>
    <cellStyle name="Currency 5 5 4 2 4 2" xfId="48914" xr:uid="{C0154EFD-29E3-4BAE-816D-5C81EA9DAFFB}"/>
    <cellStyle name="Currency 5 5 4 2 5" xfId="33504" xr:uid="{6E612ACB-E1AA-44F7-A457-84FEA4D48158}"/>
    <cellStyle name="Currency 5 5 4 3" xfId="4581" xr:uid="{B28D07B0-10DA-416A-924E-6EC20F06B299}"/>
    <cellStyle name="Currency 5 5 4 3 2" xfId="12392" xr:uid="{38C1484D-D0EB-47DC-9DEF-0B1207D808D3}"/>
    <cellStyle name="Currency 5 5 4 3 2 2" xfId="27803" xr:uid="{EDA11DAC-A5CF-4847-93FA-780A08DAC638}"/>
    <cellStyle name="Currency 5 5 4 3 2 2 2" xfId="58627" xr:uid="{F3C21E13-A6D7-4280-B58B-386275ED79B2}"/>
    <cellStyle name="Currency 5 5 4 3 2 3" xfId="43217" xr:uid="{1DBD1F9B-FB07-42BC-94A1-D36CE682E8A6}"/>
    <cellStyle name="Currency 5 5 4 3 3" xfId="19994" xr:uid="{447BC9F5-4C6F-423D-9A99-EF3DABD078A1}"/>
    <cellStyle name="Currency 5 5 4 3 3 2" xfId="50818" xr:uid="{25883BEA-4605-4B46-9148-5811808DE7BF}"/>
    <cellStyle name="Currency 5 5 4 3 4" xfId="35408" xr:uid="{03F2FB8C-D2AE-41E5-B1C0-110F11C284CB}"/>
    <cellStyle name="Currency 5 5 4 4" xfId="8589" xr:uid="{BBB5008E-6BE2-4B25-A869-16B2298BE9D4}"/>
    <cellStyle name="Currency 5 5 4 4 2" xfId="24000" xr:uid="{E034DED2-0D0C-4DF4-92D4-AEA239FA82DB}"/>
    <cellStyle name="Currency 5 5 4 4 2 2" xfId="54824" xr:uid="{1ABFF955-14E7-4ABA-81F6-857B0CCCA24B}"/>
    <cellStyle name="Currency 5 5 4 4 3" xfId="39414" xr:uid="{94DB574B-F2B2-420F-981C-4248B5DDB723}"/>
    <cellStyle name="Currency 5 5 4 5" xfId="16191" xr:uid="{C0F8D41C-1EA0-4CF9-A4FC-6F7034466352}"/>
    <cellStyle name="Currency 5 5 4 5 2" xfId="47015" xr:uid="{BDE958FC-A1AC-43B6-B70E-AC25C711AD76}"/>
    <cellStyle name="Currency 5 5 4 6" xfId="31605" xr:uid="{5E44785A-60DD-4DAE-B41A-F78B8390E3CD}"/>
    <cellStyle name="Currency 5 5 5" xfId="1411" xr:uid="{AEE333A8-1BE3-4862-9CFC-32AF94F9C01D}"/>
    <cellStyle name="Currency 5 5 5 2" xfId="3310" xr:uid="{780DF85F-0B95-45EE-8EE2-947762EE4C81}"/>
    <cellStyle name="Currency 5 5 5 2 2" xfId="7113" xr:uid="{D2461798-0701-4C31-A18B-D22A1B8368DE}"/>
    <cellStyle name="Currency 5 5 5 2 2 2" xfId="14924" xr:uid="{25544A98-B001-4762-8DD0-6DB8944709ED}"/>
    <cellStyle name="Currency 5 5 5 2 2 2 2" xfId="30335" xr:uid="{95BDD627-A0FB-40A3-99CF-1BB7D115D606}"/>
    <cellStyle name="Currency 5 5 5 2 2 2 2 2" xfId="61159" xr:uid="{C48EDAF3-EA54-4721-AD39-E7A03024F92E}"/>
    <cellStyle name="Currency 5 5 5 2 2 2 3" xfId="45749" xr:uid="{5724DC1D-C03C-42C3-BB4C-7DF25D0F9C67}"/>
    <cellStyle name="Currency 5 5 5 2 2 3" xfId="22526" xr:uid="{15E376DF-D5D2-40BC-9A53-E5452C09FB10}"/>
    <cellStyle name="Currency 5 5 5 2 2 3 2" xfId="53350" xr:uid="{3954999B-4CEE-4826-AE54-76C0D2118B69}"/>
    <cellStyle name="Currency 5 5 5 2 2 4" xfId="37940" xr:uid="{6A5FFF31-B0EC-49D3-A0F4-540A46895414}"/>
    <cellStyle name="Currency 5 5 5 2 3" xfId="11121" xr:uid="{35DD5A93-B7AD-42F3-ACF8-E4AE08BC5169}"/>
    <cellStyle name="Currency 5 5 5 2 3 2" xfId="26532" xr:uid="{FEAFDF44-939E-4FCF-A0E5-AAF2D0FE37B0}"/>
    <cellStyle name="Currency 5 5 5 2 3 2 2" xfId="57356" xr:uid="{D98D4FBB-EFE0-451D-B4B0-D249C2F0C30D}"/>
    <cellStyle name="Currency 5 5 5 2 3 3" xfId="41946" xr:uid="{A2F67C4F-3D84-4447-8604-862CE1F1EB4F}"/>
    <cellStyle name="Currency 5 5 5 2 4" xfId="18723" xr:uid="{6B73E1C1-AE9C-480A-AF5B-D2B2EBE5ACED}"/>
    <cellStyle name="Currency 5 5 5 2 4 2" xfId="49547" xr:uid="{0D47AE2C-162C-40FC-B3D8-25C6C6D548E0}"/>
    <cellStyle name="Currency 5 5 5 2 5" xfId="34137" xr:uid="{4F9DE560-CBE7-4FC3-AF94-8ED3FFE1B1C2}"/>
    <cellStyle name="Currency 5 5 5 3" xfId="5214" xr:uid="{501A5965-F360-4003-8E74-C239F336E6C1}"/>
    <cellStyle name="Currency 5 5 5 3 2" xfId="13025" xr:uid="{35F3EF17-782B-4D30-885C-D27A9FCEB352}"/>
    <cellStyle name="Currency 5 5 5 3 2 2" xfId="28436" xr:uid="{F7E41C07-C8B5-482F-8EDD-BE80675019A6}"/>
    <cellStyle name="Currency 5 5 5 3 2 2 2" xfId="59260" xr:uid="{51787456-B8BA-48A2-A43C-58CC797B9788}"/>
    <cellStyle name="Currency 5 5 5 3 2 3" xfId="43850" xr:uid="{86C97FA8-7E68-4055-AEB4-07781BE9F1D4}"/>
    <cellStyle name="Currency 5 5 5 3 3" xfId="20627" xr:uid="{94976F12-DE6B-4376-A454-D3D1F3F9A0D6}"/>
    <cellStyle name="Currency 5 5 5 3 3 2" xfId="51451" xr:uid="{B9BDCD3C-CED9-417E-8C71-39F014235362}"/>
    <cellStyle name="Currency 5 5 5 3 4" xfId="36041" xr:uid="{73439998-F4B4-4E83-9CA7-0A5F549928FD}"/>
    <cellStyle name="Currency 5 5 5 4" xfId="9222" xr:uid="{D5EF5947-1669-493C-803F-31FA174522CB}"/>
    <cellStyle name="Currency 5 5 5 4 2" xfId="24633" xr:uid="{9590F316-5BE2-4FAB-91CC-A06D47B97A78}"/>
    <cellStyle name="Currency 5 5 5 4 2 2" xfId="55457" xr:uid="{AB9F666E-E3E5-4B4B-B9C4-D8C6395C9717}"/>
    <cellStyle name="Currency 5 5 5 4 3" xfId="40047" xr:uid="{834ABC59-8EA9-4D3A-9385-F57966A9C712}"/>
    <cellStyle name="Currency 5 5 5 5" xfId="16824" xr:uid="{ABC74773-0112-40EC-9794-DE4419035F01}"/>
    <cellStyle name="Currency 5 5 5 5 2" xfId="47648" xr:uid="{681B47D0-6F5D-45F5-9D10-946D2D91BD79}"/>
    <cellStyle name="Currency 5 5 5 6" xfId="32238" xr:uid="{A72D158D-F97B-491E-BB10-491326B2231C}"/>
    <cellStyle name="Currency 5 5 6" xfId="2044" xr:uid="{CD100687-361D-4F0D-95F2-CFA8BAA6914C}"/>
    <cellStyle name="Currency 5 5 6 2" xfId="5847" xr:uid="{8B8CF243-9E9F-4FE5-9DB0-4AE40CC5E72C}"/>
    <cellStyle name="Currency 5 5 6 2 2" xfId="13658" xr:uid="{FF6DD0AB-DEB4-4521-A833-75D51624C182}"/>
    <cellStyle name="Currency 5 5 6 2 2 2" xfId="29069" xr:uid="{F3DCB557-B5AC-4182-9ABA-0EAB33DE03EA}"/>
    <cellStyle name="Currency 5 5 6 2 2 2 2" xfId="59893" xr:uid="{6F63F4A2-6742-43E8-99BE-90A1A041B0E0}"/>
    <cellStyle name="Currency 5 5 6 2 2 3" xfId="44483" xr:uid="{C8F94750-E540-401B-BBAA-31FBB35BA2D4}"/>
    <cellStyle name="Currency 5 5 6 2 3" xfId="21260" xr:uid="{BA28A3EA-15E6-4638-871E-0399828EE343}"/>
    <cellStyle name="Currency 5 5 6 2 3 2" xfId="52084" xr:uid="{56C74832-8AF5-45A0-9D03-390B77131ADF}"/>
    <cellStyle name="Currency 5 5 6 2 4" xfId="36674" xr:uid="{9226FD51-B4F4-41F5-A6BD-CA8608B60C2E}"/>
    <cellStyle name="Currency 5 5 6 3" xfId="9855" xr:uid="{8129D4EF-21CB-426E-BD2D-CF978C192B3E}"/>
    <cellStyle name="Currency 5 5 6 3 2" xfId="25266" xr:uid="{37DA0B36-5963-45DB-A81A-4C3FFF48A983}"/>
    <cellStyle name="Currency 5 5 6 3 2 2" xfId="56090" xr:uid="{E00A2AB2-9E72-41B6-B4A3-1C96C3E93132}"/>
    <cellStyle name="Currency 5 5 6 3 3" xfId="40680" xr:uid="{165D0CFE-F36E-4157-BAA1-177C74FA3AC6}"/>
    <cellStyle name="Currency 5 5 6 4" xfId="17457" xr:uid="{9EDDAE2E-0AD0-4FA0-A8BA-CC516095D3D5}"/>
    <cellStyle name="Currency 5 5 6 4 2" xfId="48281" xr:uid="{E7608FD9-F667-4DC6-BD44-6919FE10BC24}"/>
    <cellStyle name="Currency 5 5 6 5" xfId="32871" xr:uid="{6AE9EACA-397D-4E16-8C67-12E860F6CC57}"/>
    <cellStyle name="Currency 5 5 7" xfId="3948" xr:uid="{ECF07A0F-BFCB-445F-991D-4CF6D6719C99}"/>
    <cellStyle name="Currency 5 5 7 2" xfId="11759" xr:uid="{76C421D2-634C-442B-852B-5CD032F53767}"/>
    <cellStyle name="Currency 5 5 7 2 2" xfId="27170" xr:uid="{E1E23619-A5A4-4A65-ABC5-139D57AB549F}"/>
    <cellStyle name="Currency 5 5 7 2 2 2" xfId="57994" xr:uid="{BB624831-262A-4BF6-9AEB-EF31E9FE8C17}"/>
    <cellStyle name="Currency 5 5 7 2 3" xfId="42584" xr:uid="{28C4471B-92B4-4CA6-8195-78F2D06A8682}"/>
    <cellStyle name="Currency 5 5 7 3" xfId="19361" xr:uid="{47EDBBC3-3B92-47C6-807C-B60A52076DA4}"/>
    <cellStyle name="Currency 5 5 7 3 2" xfId="50185" xr:uid="{0DB64510-C8DD-42AF-8133-900CEFFFBBB5}"/>
    <cellStyle name="Currency 5 5 7 4" xfId="34775" xr:uid="{A9362CE5-39A0-4245-A1E5-6762D8E302BE}"/>
    <cellStyle name="Currency 5 5 8" xfId="7956" xr:uid="{ADD08984-87CD-489B-9F96-EEF5E0FAA2CA}"/>
    <cellStyle name="Currency 5 5 8 2" xfId="23367" xr:uid="{9C7ECF89-745E-4E20-9975-AC5C16163E25}"/>
    <cellStyle name="Currency 5 5 8 2 2" xfId="54191" xr:uid="{345727CA-3B25-4CC3-8491-497E505C1E90}"/>
    <cellStyle name="Currency 5 5 8 3" xfId="38781" xr:uid="{7F95CA10-3C31-40D3-BEC3-0B1F92EE4289}"/>
    <cellStyle name="Currency 5 5 9" xfId="7747" xr:uid="{A77F670C-4720-4549-BBC7-212DED10A164}"/>
    <cellStyle name="Currency 5 5 9 2" xfId="23158" xr:uid="{7BAF8AA0-1D8E-4141-8BE0-B24A035E1DA6}"/>
    <cellStyle name="Currency 5 5 9 2 2" xfId="53982" xr:uid="{63A7DE0F-82E4-492E-95C8-9224658C5394}"/>
    <cellStyle name="Currency 5 5 9 3" xfId="38572" xr:uid="{A6C05A73-8854-487E-9527-6E4359B02705}"/>
    <cellStyle name="Currency 5 6" xfId="522" xr:uid="{8E3E92C6-9E7C-468E-A98C-9E8D78ACDFD8}"/>
    <cellStyle name="Currency 5 6 2" xfId="1155" xr:uid="{3D9B8A82-9A70-47ED-A6D5-F19CC106E957}"/>
    <cellStyle name="Currency 5 6 2 2" xfId="3054" xr:uid="{383FA9BE-B7FA-4E34-9B16-97E07CCC33C9}"/>
    <cellStyle name="Currency 5 6 2 2 2" xfId="6857" xr:uid="{86EB26A1-24BB-4D7D-96B4-77B8BC3FAC66}"/>
    <cellStyle name="Currency 5 6 2 2 2 2" xfId="14668" xr:uid="{B4E52C07-42D9-489D-BD52-4FE6D84785E9}"/>
    <cellStyle name="Currency 5 6 2 2 2 2 2" xfId="30079" xr:uid="{DA14FF35-EBED-4F01-A727-E6D5C0489D2B}"/>
    <cellStyle name="Currency 5 6 2 2 2 2 2 2" xfId="60903" xr:uid="{E6482EDE-DBEE-4E07-9F6B-52EAECEFF77D}"/>
    <cellStyle name="Currency 5 6 2 2 2 2 3" xfId="45493" xr:uid="{93C08A71-90B1-4BE2-BE93-D0D6B58EFCF1}"/>
    <cellStyle name="Currency 5 6 2 2 2 3" xfId="22270" xr:uid="{D4C542D0-0656-4145-A999-9EAC59606A50}"/>
    <cellStyle name="Currency 5 6 2 2 2 3 2" xfId="53094" xr:uid="{29795567-8475-415E-A4ED-846C6C6F7C6A}"/>
    <cellStyle name="Currency 5 6 2 2 2 4" xfId="37684" xr:uid="{3353D409-5316-4C92-BC45-3D19A347E5D9}"/>
    <cellStyle name="Currency 5 6 2 2 3" xfId="10865" xr:uid="{15EDAF45-4164-417E-9693-73A7767D85CB}"/>
    <cellStyle name="Currency 5 6 2 2 3 2" xfId="26276" xr:uid="{B44B2EFE-A5DE-4917-8FB5-465872C19615}"/>
    <cellStyle name="Currency 5 6 2 2 3 2 2" xfId="57100" xr:uid="{84E91E9C-EB71-4A5E-8E12-2B20291FC765}"/>
    <cellStyle name="Currency 5 6 2 2 3 3" xfId="41690" xr:uid="{50983E6C-82C5-4714-B86D-11F299AEB821}"/>
    <cellStyle name="Currency 5 6 2 2 4" xfId="18467" xr:uid="{EC284ADD-EFE4-4FA6-85D7-66FEAFC18248}"/>
    <cellStyle name="Currency 5 6 2 2 4 2" xfId="49291" xr:uid="{A953F03B-EA8C-4FE8-9930-471A9B7FE992}"/>
    <cellStyle name="Currency 5 6 2 2 5" xfId="33881" xr:uid="{023D4776-9F20-46B0-BCA0-185365DE33E6}"/>
    <cellStyle name="Currency 5 6 2 3" xfId="4958" xr:uid="{8A8981FE-5C93-4EB7-A927-4D050FDCB2F6}"/>
    <cellStyle name="Currency 5 6 2 3 2" xfId="12769" xr:uid="{F775C510-2747-4985-B0FF-A3715DD760C5}"/>
    <cellStyle name="Currency 5 6 2 3 2 2" xfId="28180" xr:uid="{726E512B-44C5-43D8-881A-E4922785BAEC}"/>
    <cellStyle name="Currency 5 6 2 3 2 2 2" xfId="59004" xr:uid="{A3442B3A-5F78-41E3-BC66-CA4F585737F8}"/>
    <cellStyle name="Currency 5 6 2 3 2 3" xfId="43594" xr:uid="{1D9E78FB-AE86-44F8-9A5E-3BA90F0FE78C}"/>
    <cellStyle name="Currency 5 6 2 3 3" xfId="20371" xr:uid="{D718D2FB-75FD-4AA5-90A9-705369A5956A}"/>
    <cellStyle name="Currency 5 6 2 3 3 2" xfId="51195" xr:uid="{8648054F-0D2B-4C5A-BEB5-69C6968CDFCC}"/>
    <cellStyle name="Currency 5 6 2 3 4" xfId="35785" xr:uid="{9962C531-BF3A-401F-8786-39CFA6A8FF0C}"/>
    <cellStyle name="Currency 5 6 2 4" xfId="8966" xr:uid="{BE95F88F-D9AD-47BC-B48F-250C7989B480}"/>
    <cellStyle name="Currency 5 6 2 4 2" xfId="24377" xr:uid="{9A0BB6EF-6B28-43D6-BFFF-604595BA73CB}"/>
    <cellStyle name="Currency 5 6 2 4 2 2" xfId="55201" xr:uid="{A3C3A117-D1B9-4F69-9174-78B9553E0604}"/>
    <cellStyle name="Currency 5 6 2 4 3" xfId="39791" xr:uid="{7E53100C-CF10-46D4-8D64-70EF6D663088}"/>
    <cellStyle name="Currency 5 6 2 5" xfId="16568" xr:uid="{72B57E46-DD37-466F-BAAF-D03184B341C9}"/>
    <cellStyle name="Currency 5 6 2 5 2" xfId="47392" xr:uid="{56B8973B-E2A5-4977-B657-EBF4044E1191}"/>
    <cellStyle name="Currency 5 6 2 6" xfId="31982" xr:uid="{549811B8-ABED-4F9E-B9FA-24CF2B109CF2}"/>
    <cellStyle name="Currency 5 6 3" xfId="1788" xr:uid="{C84F7091-E836-428C-9E93-8C537F93317A}"/>
    <cellStyle name="Currency 5 6 3 2" xfId="3687" xr:uid="{C3999D4B-5DC4-41C8-A5BE-8AA7271A274D}"/>
    <cellStyle name="Currency 5 6 3 2 2" xfId="7490" xr:uid="{3287AB83-9025-4CAB-8024-8CD45F1430B9}"/>
    <cellStyle name="Currency 5 6 3 2 2 2" xfId="15301" xr:uid="{81678A95-4A38-4533-B5BA-E385B874E9E5}"/>
    <cellStyle name="Currency 5 6 3 2 2 2 2" xfId="30712" xr:uid="{EED6D4BB-9029-4849-83E0-1204E4FC225E}"/>
    <cellStyle name="Currency 5 6 3 2 2 2 2 2" xfId="61536" xr:uid="{67068C6D-D756-4A41-B2C6-29055DC0135D}"/>
    <cellStyle name="Currency 5 6 3 2 2 2 3" xfId="46126" xr:uid="{F850EFDC-3331-431C-B846-7EB6F485FD56}"/>
    <cellStyle name="Currency 5 6 3 2 2 3" xfId="22903" xr:uid="{DB29DC3E-FC05-47BE-AC56-718A089F15D8}"/>
    <cellStyle name="Currency 5 6 3 2 2 3 2" xfId="53727" xr:uid="{DE05B728-3D1E-4FCD-874C-4C9A8F2D7884}"/>
    <cellStyle name="Currency 5 6 3 2 2 4" xfId="38317" xr:uid="{C862E727-68C3-4077-81B3-E457C447A10A}"/>
    <cellStyle name="Currency 5 6 3 2 3" xfId="11498" xr:uid="{0CF93D20-D704-468C-ABEA-12E690CDBD2D}"/>
    <cellStyle name="Currency 5 6 3 2 3 2" xfId="26909" xr:uid="{0F3F96FE-3B39-4F84-AF18-CB5328FB5DFE}"/>
    <cellStyle name="Currency 5 6 3 2 3 2 2" xfId="57733" xr:uid="{51361087-3368-45B9-9E3E-9E2646575959}"/>
    <cellStyle name="Currency 5 6 3 2 3 3" xfId="42323" xr:uid="{876C09A5-2AC4-4862-8386-ABC3F86536E6}"/>
    <cellStyle name="Currency 5 6 3 2 4" xfId="19100" xr:uid="{70160CB3-A024-49B0-93D7-DDBE5F88615A}"/>
    <cellStyle name="Currency 5 6 3 2 4 2" xfId="49924" xr:uid="{5E7A7651-27B4-40C7-AEBB-98499442D65A}"/>
    <cellStyle name="Currency 5 6 3 2 5" xfId="34514" xr:uid="{3547E3E7-AF89-4B39-9A89-688140AE0120}"/>
    <cellStyle name="Currency 5 6 3 3" xfId="5591" xr:uid="{F2A701E9-4780-4026-8B80-73D23415F67D}"/>
    <cellStyle name="Currency 5 6 3 3 2" xfId="13402" xr:uid="{F9E554C2-7A12-47C0-B545-266AD408C677}"/>
    <cellStyle name="Currency 5 6 3 3 2 2" xfId="28813" xr:uid="{FC88A495-E2F4-4E45-8F43-693188022219}"/>
    <cellStyle name="Currency 5 6 3 3 2 2 2" xfId="59637" xr:uid="{40B28E8B-042D-4A4C-8BE8-9D4AC8437425}"/>
    <cellStyle name="Currency 5 6 3 3 2 3" xfId="44227" xr:uid="{4EB57B4B-A337-4BA3-BBCA-1C45B9D8500B}"/>
    <cellStyle name="Currency 5 6 3 3 3" xfId="21004" xr:uid="{E3BB647C-1432-4BE6-B2ED-52632A176010}"/>
    <cellStyle name="Currency 5 6 3 3 3 2" xfId="51828" xr:uid="{1AC8B16F-9FC7-4190-B694-6B1FF14AE3DC}"/>
    <cellStyle name="Currency 5 6 3 3 4" xfId="36418" xr:uid="{F0D9F110-3A7F-4DC3-BC4A-7B0F450A93AB}"/>
    <cellStyle name="Currency 5 6 3 4" xfId="9599" xr:uid="{EEB8D743-B0B7-4673-AF39-D7DA9F4FB740}"/>
    <cellStyle name="Currency 5 6 3 4 2" xfId="25010" xr:uid="{40D311FB-B218-412B-BC0B-54A824F331D5}"/>
    <cellStyle name="Currency 5 6 3 4 2 2" xfId="55834" xr:uid="{1BBF8D16-40F1-42F0-B042-D188F4E878DD}"/>
    <cellStyle name="Currency 5 6 3 4 3" xfId="40424" xr:uid="{DDEDEDAE-37AE-4E84-85FC-60D2FC37051D}"/>
    <cellStyle name="Currency 5 6 3 5" xfId="17201" xr:uid="{E2A3B209-4FCB-4A86-930F-DA2AE522F904}"/>
    <cellStyle name="Currency 5 6 3 5 2" xfId="48025" xr:uid="{3AC28AF8-47B1-4D13-80FC-1D3C7D9FD303}"/>
    <cellStyle name="Currency 5 6 3 6" xfId="32615" xr:uid="{8CDF3C3A-7D99-47BC-8515-D686725B1B55}"/>
    <cellStyle name="Currency 5 6 4" xfId="2421" xr:uid="{DDC1A340-FF71-44D1-814B-61C60FB3F571}"/>
    <cellStyle name="Currency 5 6 4 2" xfId="6224" xr:uid="{4554CD78-91F9-458F-8F2E-937BCF704B54}"/>
    <cellStyle name="Currency 5 6 4 2 2" xfId="14035" xr:uid="{94D95DEB-685A-445C-86AF-09E2BCB3E0F7}"/>
    <cellStyle name="Currency 5 6 4 2 2 2" xfId="29446" xr:uid="{8C4DB481-4302-422E-9EDB-7891252C06E0}"/>
    <cellStyle name="Currency 5 6 4 2 2 2 2" xfId="60270" xr:uid="{8DBA2E64-7C3A-48DB-9239-49F2C75593B4}"/>
    <cellStyle name="Currency 5 6 4 2 2 3" xfId="44860" xr:uid="{C1C16100-8FD5-4A84-9BDD-3E01F3F02515}"/>
    <cellStyle name="Currency 5 6 4 2 3" xfId="21637" xr:uid="{97329EA4-4497-44C3-B617-637B6256B577}"/>
    <cellStyle name="Currency 5 6 4 2 3 2" xfId="52461" xr:uid="{6CF76C23-6A64-4D1E-916D-980702A1E17A}"/>
    <cellStyle name="Currency 5 6 4 2 4" xfId="37051" xr:uid="{45A203CF-E508-474E-A6EC-A6BC690EE7D5}"/>
    <cellStyle name="Currency 5 6 4 3" xfId="10232" xr:uid="{0A7968BE-4AE4-43AE-BF79-545DB511DB6D}"/>
    <cellStyle name="Currency 5 6 4 3 2" xfId="25643" xr:uid="{9E2309B9-D936-4AF0-BE15-033BE69459F1}"/>
    <cellStyle name="Currency 5 6 4 3 2 2" xfId="56467" xr:uid="{57E51564-8B58-4BC7-9B21-8B92FF1ABCF6}"/>
    <cellStyle name="Currency 5 6 4 3 3" xfId="41057" xr:uid="{2443A523-F991-4184-95B1-1EE3E506A0F4}"/>
    <cellStyle name="Currency 5 6 4 4" xfId="17834" xr:uid="{909D831D-EF80-4302-AD60-DDE4CE438C27}"/>
    <cellStyle name="Currency 5 6 4 4 2" xfId="48658" xr:uid="{758045B3-994E-4D83-9AED-06A1893D950D}"/>
    <cellStyle name="Currency 5 6 4 5" xfId="33248" xr:uid="{DD6FD9F9-9F49-4DAD-B27C-0EC999FDDA68}"/>
    <cellStyle name="Currency 5 6 5" xfId="4325" xr:uid="{D66AFB93-E2B9-4038-9BA4-305824F10D59}"/>
    <cellStyle name="Currency 5 6 5 2" xfId="12136" xr:uid="{4E97BE15-CA73-4B09-80C1-6E91FC5D5FCF}"/>
    <cellStyle name="Currency 5 6 5 2 2" xfId="27547" xr:uid="{0C9F9E39-20F4-4144-89D4-E5A50F9B35B8}"/>
    <cellStyle name="Currency 5 6 5 2 2 2" xfId="58371" xr:uid="{64A7BEF4-5BA6-42F1-8563-13D80D5DFC06}"/>
    <cellStyle name="Currency 5 6 5 2 3" xfId="42961" xr:uid="{31CFADD2-498F-4AB3-A6A2-5AE8184B4134}"/>
    <cellStyle name="Currency 5 6 5 3" xfId="19738" xr:uid="{E7F8D9B4-2D92-467A-8826-FAF2B20A6996}"/>
    <cellStyle name="Currency 5 6 5 3 2" xfId="50562" xr:uid="{0558FC11-66BA-4A09-9C19-02CBD7F91B84}"/>
    <cellStyle name="Currency 5 6 5 4" xfId="35152" xr:uid="{1D7F5112-D27D-4657-B3BB-42523B2ACF5B}"/>
    <cellStyle name="Currency 5 6 6" xfId="8333" xr:uid="{FA19FE48-BBAD-4C40-92FA-BBC0601652C8}"/>
    <cellStyle name="Currency 5 6 6 2" xfId="23744" xr:uid="{F505551D-DD14-40F5-86C2-FCF23E078E07}"/>
    <cellStyle name="Currency 5 6 6 2 2" xfId="54568" xr:uid="{9078AF4D-D432-4919-B8E2-A330CD4DF985}"/>
    <cellStyle name="Currency 5 6 6 3" xfId="39158" xr:uid="{4F95479D-76B8-4E38-8E60-51CAD666CED1}"/>
    <cellStyle name="Currency 5 6 7" xfId="15935" xr:uid="{82A8DA67-1EB7-47A3-ABEE-FEE43E7D3AA4}"/>
    <cellStyle name="Currency 5 6 7 2" xfId="46759" xr:uid="{9FB49733-969B-472A-8F7F-8BA4D768C0E4}"/>
    <cellStyle name="Currency 5 6 8" xfId="31349" xr:uid="{BB55F748-5F19-4CFF-8865-3D266C4E154C}"/>
    <cellStyle name="Currency 5 7" xfId="313" xr:uid="{225AC77C-F3EF-4378-900A-D582C3E3B99D}"/>
    <cellStyle name="Currency 5 7 2" xfId="946" xr:uid="{CCF331F5-E9DF-481B-9452-F015377D8D7A}"/>
    <cellStyle name="Currency 5 7 2 2" xfId="2845" xr:uid="{C64AAADE-D184-4B14-B34A-87FCF56D9A2F}"/>
    <cellStyle name="Currency 5 7 2 2 2" xfId="6648" xr:uid="{AECDDC1D-9800-4E1F-8359-25D6C14AEC4B}"/>
    <cellStyle name="Currency 5 7 2 2 2 2" xfId="14459" xr:uid="{62A52392-E75C-438B-A88C-32C1C910B194}"/>
    <cellStyle name="Currency 5 7 2 2 2 2 2" xfId="29870" xr:uid="{86372AB8-50DA-4D56-AB09-DD3CC9433A8B}"/>
    <cellStyle name="Currency 5 7 2 2 2 2 2 2" xfId="60694" xr:uid="{20FBE91F-E456-4374-AAFE-61CDCE61048E}"/>
    <cellStyle name="Currency 5 7 2 2 2 2 3" xfId="45284" xr:uid="{2B3E8740-E787-4FF1-8A70-D5DE8B7EDF30}"/>
    <cellStyle name="Currency 5 7 2 2 2 3" xfId="22061" xr:uid="{F2AB6199-3AB8-4399-BC74-49FA3E3494AE}"/>
    <cellStyle name="Currency 5 7 2 2 2 3 2" xfId="52885" xr:uid="{724F9247-179A-4849-A7E8-DA3F8BD92A25}"/>
    <cellStyle name="Currency 5 7 2 2 2 4" xfId="37475" xr:uid="{D6C1F9FA-4919-4C7A-B709-6DAC3978AABA}"/>
    <cellStyle name="Currency 5 7 2 2 3" xfId="10656" xr:uid="{C4DC028A-01C2-46C2-863C-9B1D6FCE8A5C}"/>
    <cellStyle name="Currency 5 7 2 2 3 2" xfId="26067" xr:uid="{74FCCA4B-3237-406B-818A-AFB74630BE3C}"/>
    <cellStyle name="Currency 5 7 2 2 3 2 2" xfId="56891" xr:uid="{F26D9C59-953B-4F9D-B52A-009733FD177C}"/>
    <cellStyle name="Currency 5 7 2 2 3 3" xfId="41481" xr:uid="{708B6D2F-C87F-4BCD-8BD1-D487B972006B}"/>
    <cellStyle name="Currency 5 7 2 2 4" xfId="18258" xr:uid="{BF5119B5-76F4-40D0-8DBE-17DBC6F71E05}"/>
    <cellStyle name="Currency 5 7 2 2 4 2" xfId="49082" xr:uid="{A59B26E5-4634-4C8E-A9CE-E70B3D01679C}"/>
    <cellStyle name="Currency 5 7 2 2 5" xfId="33672" xr:uid="{88AFAF7A-8436-40B9-9CE6-7884DC978E81}"/>
    <cellStyle name="Currency 5 7 2 3" xfId="4749" xr:uid="{2F9E61E3-B8F6-433E-B583-8C05F8FCDA4F}"/>
    <cellStyle name="Currency 5 7 2 3 2" xfId="12560" xr:uid="{07F038C1-36F9-45B0-A037-9FB282CD093C}"/>
    <cellStyle name="Currency 5 7 2 3 2 2" xfId="27971" xr:uid="{A6283A7A-56B2-4D85-ADE8-6ED408AE49B1}"/>
    <cellStyle name="Currency 5 7 2 3 2 2 2" xfId="58795" xr:uid="{1F74741B-5D0E-41F1-B7D1-D74E31CA0ACC}"/>
    <cellStyle name="Currency 5 7 2 3 2 3" xfId="43385" xr:uid="{5BD60E4B-5C25-4D18-8F76-CC6AA7609707}"/>
    <cellStyle name="Currency 5 7 2 3 3" xfId="20162" xr:uid="{EA077534-4E04-4877-9A44-F3FAD2422D51}"/>
    <cellStyle name="Currency 5 7 2 3 3 2" xfId="50986" xr:uid="{6D58CD89-F1DA-4149-A0F1-B9C6F9FE922A}"/>
    <cellStyle name="Currency 5 7 2 3 4" xfId="35576" xr:uid="{E35F02A1-CBA2-42D4-AC5B-C421FAEDE72F}"/>
    <cellStyle name="Currency 5 7 2 4" xfId="8757" xr:uid="{41DCFBD4-E0B3-4530-885E-E83517EB2286}"/>
    <cellStyle name="Currency 5 7 2 4 2" xfId="24168" xr:uid="{17483A31-3C43-49E0-9D39-7076608C1D4B}"/>
    <cellStyle name="Currency 5 7 2 4 2 2" xfId="54992" xr:uid="{FF7470F0-3FFC-43B3-BB0B-C36369C2005C}"/>
    <cellStyle name="Currency 5 7 2 4 3" xfId="39582" xr:uid="{AF9C48F8-70A9-4ABE-A1AA-75EB5689CA3A}"/>
    <cellStyle name="Currency 5 7 2 5" xfId="16359" xr:uid="{16FFE9A5-0B83-4223-AD3A-D0BEFDE6EF2C}"/>
    <cellStyle name="Currency 5 7 2 5 2" xfId="47183" xr:uid="{3DDBC8C9-E877-4617-880F-0A688C24E407}"/>
    <cellStyle name="Currency 5 7 2 6" xfId="31773" xr:uid="{04E3D6DB-D882-4F6D-955B-74303F4EFE5A}"/>
    <cellStyle name="Currency 5 7 3" xfId="1579" xr:uid="{74178AED-F007-444F-AAC7-51ECD6322033}"/>
    <cellStyle name="Currency 5 7 3 2" xfId="3478" xr:uid="{0D418395-9401-4D7E-8736-08FBAF7DFE09}"/>
    <cellStyle name="Currency 5 7 3 2 2" xfId="7281" xr:uid="{695D4BB7-7C56-4C13-B41E-F6EBA3CBA111}"/>
    <cellStyle name="Currency 5 7 3 2 2 2" xfId="15092" xr:uid="{DC299DC8-88A8-41B2-ADB8-DD0B1FA918C7}"/>
    <cellStyle name="Currency 5 7 3 2 2 2 2" xfId="30503" xr:uid="{5537BF9A-2682-4B96-9B41-ABF6B33E7592}"/>
    <cellStyle name="Currency 5 7 3 2 2 2 2 2" xfId="61327" xr:uid="{05159B46-9E2A-4673-AFA3-2A1F64F02077}"/>
    <cellStyle name="Currency 5 7 3 2 2 2 3" xfId="45917" xr:uid="{BCE94143-5FE3-4641-A51A-ED96049CB247}"/>
    <cellStyle name="Currency 5 7 3 2 2 3" xfId="22694" xr:uid="{00616364-3268-443C-A24B-325AFD8B7170}"/>
    <cellStyle name="Currency 5 7 3 2 2 3 2" xfId="53518" xr:uid="{E96A8619-1AF4-487E-B32A-C6D75C7D5052}"/>
    <cellStyle name="Currency 5 7 3 2 2 4" xfId="38108" xr:uid="{A738D726-A24D-43AE-ABFD-9AF7CC6861C3}"/>
    <cellStyle name="Currency 5 7 3 2 3" xfId="11289" xr:uid="{4808EB84-D442-4B9F-9189-12DDFF83E76D}"/>
    <cellStyle name="Currency 5 7 3 2 3 2" xfId="26700" xr:uid="{AF5078A2-7ECA-479C-91F4-42A5AED08C44}"/>
    <cellStyle name="Currency 5 7 3 2 3 2 2" xfId="57524" xr:uid="{37D98FAB-6491-46E8-9AEA-260D54EAF648}"/>
    <cellStyle name="Currency 5 7 3 2 3 3" xfId="42114" xr:uid="{D7D1AC19-CB91-4B79-9E91-E35C29E6FE4B}"/>
    <cellStyle name="Currency 5 7 3 2 4" xfId="18891" xr:uid="{B19F2C1C-486B-476F-AB4E-05FC9CE50F6C}"/>
    <cellStyle name="Currency 5 7 3 2 4 2" xfId="49715" xr:uid="{0F1609C9-7D2F-46F5-A24B-89145FE7FB41}"/>
    <cellStyle name="Currency 5 7 3 2 5" xfId="34305" xr:uid="{5DED5556-684E-46F1-A87F-ACC70BDFE572}"/>
    <cellStyle name="Currency 5 7 3 3" xfId="5382" xr:uid="{5C7C4838-EB09-436E-B096-7AD8902D5D0E}"/>
    <cellStyle name="Currency 5 7 3 3 2" xfId="13193" xr:uid="{4F3A4FEF-E1B7-4109-9964-40326F48D6A9}"/>
    <cellStyle name="Currency 5 7 3 3 2 2" xfId="28604" xr:uid="{87BDC769-2017-4112-954C-DF743FC811FC}"/>
    <cellStyle name="Currency 5 7 3 3 2 2 2" xfId="59428" xr:uid="{58443D9B-F882-41C7-8A8D-381207D7988B}"/>
    <cellStyle name="Currency 5 7 3 3 2 3" xfId="44018" xr:uid="{1502C1D3-2BA8-4F3F-972C-436C9ED28F8E}"/>
    <cellStyle name="Currency 5 7 3 3 3" xfId="20795" xr:uid="{CF44BC8D-F76A-4723-B186-C43228CC04AA}"/>
    <cellStyle name="Currency 5 7 3 3 3 2" xfId="51619" xr:uid="{41C12C0B-24DA-45AF-B452-943DA4857C63}"/>
    <cellStyle name="Currency 5 7 3 3 4" xfId="36209" xr:uid="{D07461F6-FE5C-4615-A095-210B0F71C3F7}"/>
    <cellStyle name="Currency 5 7 3 4" xfId="9390" xr:uid="{932A9ADD-3432-43AA-BA91-1BED56AC8CDB}"/>
    <cellStyle name="Currency 5 7 3 4 2" xfId="24801" xr:uid="{90AED565-ADD8-4D50-9A5B-C6F59AC6E1B3}"/>
    <cellStyle name="Currency 5 7 3 4 2 2" xfId="55625" xr:uid="{FC49F31E-C79E-41EA-9D06-84CCF973843D}"/>
    <cellStyle name="Currency 5 7 3 4 3" xfId="40215" xr:uid="{A994ADC5-63EF-4CDD-9A91-5A88D4255B0D}"/>
    <cellStyle name="Currency 5 7 3 5" xfId="16992" xr:uid="{14C02CC7-88FF-42AA-AE09-98849DD03C4A}"/>
    <cellStyle name="Currency 5 7 3 5 2" xfId="47816" xr:uid="{5682BA50-0D0E-4AEF-A8B1-4AFF4CEA471C}"/>
    <cellStyle name="Currency 5 7 3 6" xfId="32406" xr:uid="{53D4C807-5ADE-4108-9141-C90D4B967A0F}"/>
    <cellStyle name="Currency 5 7 4" xfId="2212" xr:uid="{2FCECE23-BE41-4B5D-88AA-B8CEFF548EC1}"/>
    <cellStyle name="Currency 5 7 4 2" xfId="6015" xr:uid="{4F558D06-DB05-44F3-96EE-A56191854818}"/>
    <cellStyle name="Currency 5 7 4 2 2" xfId="13826" xr:uid="{2A12CD50-EF48-4FC9-9E93-7D89D669725E}"/>
    <cellStyle name="Currency 5 7 4 2 2 2" xfId="29237" xr:uid="{A09B4265-BC71-448F-9458-19B15FC7530D}"/>
    <cellStyle name="Currency 5 7 4 2 2 2 2" xfId="60061" xr:uid="{86D32054-8274-4D5A-8701-A1A05BD70766}"/>
    <cellStyle name="Currency 5 7 4 2 2 3" xfId="44651" xr:uid="{6413EACE-F5BA-48F0-A941-0E31B7443371}"/>
    <cellStyle name="Currency 5 7 4 2 3" xfId="21428" xr:uid="{6F52DE82-68F5-4952-988B-5BD158C69E3A}"/>
    <cellStyle name="Currency 5 7 4 2 3 2" xfId="52252" xr:uid="{94080F8B-694E-466A-AC00-D9ECEA3C9A71}"/>
    <cellStyle name="Currency 5 7 4 2 4" xfId="36842" xr:uid="{863A7BBB-63A8-40BD-863E-578DCA16F992}"/>
    <cellStyle name="Currency 5 7 4 3" xfId="10023" xr:uid="{BF79A1DE-C2DF-4902-ACD1-56A0E8662ABF}"/>
    <cellStyle name="Currency 5 7 4 3 2" xfId="25434" xr:uid="{0BEF4BD8-7CB0-40E1-830B-90281EA78FAC}"/>
    <cellStyle name="Currency 5 7 4 3 2 2" xfId="56258" xr:uid="{68AADED1-9BD9-4063-91CF-9384D8F9CE59}"/>
    <cellStyle name="Currency 5 7 4 3 3" xfId="40848" xr:uid="{18AF29FA-4660-4C9C-8963-58F408B54384}"/>
    <cellStyle name="Currency 5 7 4 4" xfId="17625" xr:uid="{31569179-2A69-487F-A6B5-68E63385CE4D}"/>
    <cellStyle name="Currency 5 7 4 4 2" xfId="48449" xr:uid="{9DD2396A-2A92-48EF-9DCB-66105507986E}"/>
    <cellStyle name="Currency 5 7 4 5" xfId="33039" xr:uid="{6D62D867-1F1A-4F46-A8F8-4C7AE8A2BF72}"/>
    <cellStyle name="Currency 5 7 5" xfId="4116" xr:uid="{08FA3BFF-AEF3-412D-BE7E-F5469AC95C4E}"/>
    <cellStyle name="Currency 5 7 5 2" xfId="11927" xr:uid="{76CC3FBF-CBEE-4EC2-9AE8-C81F0B3A7ABC}"/>
    <cellStyle name="Currency 5 7 5 2 2" xfId="27338" xr:uid="{AAE78FDA-50F8-4972-80C8-9B89A20B7A99}"/>
    <cellStyle name="Currency 5 7 5 2 2 2" xfId="58162" xr:uid="{B5B359D3-B54B-4D7B-957E-CFF718A22923}"/>
    <cellStyle name="Currency 5 7 5 2 3" xfId="42752" xr:uid="{FDBFD96A-7757-46D7-A767-E7C158B6ED43}"/>
    <cellStyle name="Currency 5 7 5 3" xfId="19529" xr:uid="{3E1C0F41-B545-4419-AE0A-0755EA5D724B}"/>
    <cellStyle name="Currency 5 7 5 3 2" xfId="50353" xr:uid="{4CE12613-8E8D-4326-91C7-39C75E230B64}"/>
    <cellStyle name="Currency 5 7 5 4" xfId="34943" xr:uid="{03E85D06-222B-449D-B333-DE568D688366}"/>
    <cellStyle name="Currency 5 7 6" xfId="8124" xr:uid="{5303D8E4-855B-498F-8818-DEE8A6260DE1}"/>
    <cellStyle name="Currency 5 7 6 2" xfId="23535" xr:uid="{AD7CEA66-0402-487B-B559-C9B6B6DB22C5}"/>
    <cellStyle name="Currency 5 7 6 2 2" xfId="54359" xr:uid="{16A1B0E9-536A-4C60-94A3-6AA99A138C05}"/>
    <cellStyle name="Currency 5 7 6 3" xfId="38949" xr:uid="{D0703CED-3CBF-4378-97CA-A74707C2C028}"/>
    <cellStyle name="Currency 5 7 7" xfId="15726" xr:uid="{A8E63F25-35C1-4ADD-82F8-22887EF7CDD1}"/>
    <cellStyle name="Currency 5 7 7 2" xfId="46550" xr:uid="{D00429C4-8C9B-4FB1-B31F-4488E42B8070}"/>
    <cellStyle name="Currency 5 7 8" xfId="31140" xr:uid="{20E7543D-C41C-47A6-B375-07F062E33FF3}"/>
    <cellStyle name="Currency 5 8" xfId="733" xr:uid="{0E0EC064-A1C5-4182-B32A-924DA7833928}"/>
    <cellStyle name="Currency 5 8 2" xfId="2632" xr:uid="{1937E7B9-E60E-493B-A662-AE6A3BFF7906}"/>
    <cellStyle name="Currency 5 8 2 2" xfId="6435" xr:uid="{78D9B0D1-108B-4C1E-B651-A942CF45DC3B}"/>
    <cellStyle name="Currency 5 8 2 2 2" xfId="14246" xr:uid="{DA92C374-CDA9-4189-84F9-7DFB4CE3C981}"/>
    <cellStyle name="Currency 5 8 2 2 2 2" xfId="29657" xr:uid="{8F3B1EC6-3F81-4086-A84E-52616C57D801}"/>
    <cellStyle name="Currency 5 8 2 2 2 2 2" xfId="60481" xr:uid="{76D37C0E-FFDE-42C2-B3F7-86029B872230}"/>
    <cellStyle name="Currency 5 8 2 2 2 3" xfId="45071" xr:uid="{DCDB20DE-6B9E-47D9-88D8-C852B559CA2C}"/>
    <cellStyle name="Currency 5 8 2 2 3" xfId="21848" xr:uid="{B8F77D96-A228-4032-B722-2C59F197A1D9}"/>
    <cellStyle name="Currency 5 8 2 2 3 2" xfId="52672" xr:uid="{E0585C02-BD8F-40B3-A28A-96FFEB8E4197}"/>
    <cellStyle name="Currency 5 8 2 2 4" xfId="37262" xr:uid="{A2BEA44B-BE6E-4058-A9BC-BECA5231EDC5}"/>
    <cellStyle name="Currency 5 8 2 3" xfId="10443" xr:uid="{2FDDB312-B3CB-4248-BC72-C9ED1FFC9D17}"/>
    <cellStyle name="Currency 5 8 2 3 2" xfId="25854" xr:uid="{F9869D06-E32C-4D67-A881-D0C9FC291724}"/>
    <cellStyle name="Currency 5 8 2 3 2 2" xfId="56678" xr:uid="{4679B440-4BE9-48F8-ACA3-68790B828752}"/>
    <cellStyle name="Currency 5 8 2 3 3" xfId="41268" xr:uid="{1829418C-4FD8-4D6D-9B79-3DE1D0F58410}"/>
    <cellStyle name="Currency 5 8 2 4" xfId="18045" xr:uid="{58E7150E-8444-4F34-B165-6AF93FDBA3C1}"/>
    <cellStyle name="Currency 5 8 2 4 2" xfId="48869" xr:uid="{D92B9B27-7873-4ABA-ADDF-1F2D17BEFA35}"/>
    <cellStyle name="Currency 5 8 2 5" xfId="33459" xr:uid="{6E76631F-17C3-42A3-9AF5-905922B0EF49}"/>
    <cellStyle name="Currency 5 8 3" xfId="4536" xr:uid="{3E5D18C0-06E4-4CB3-9F43-A7A479A10F1A}"/>
    <cellStyle name="Currency 5 8 3 2" xfId="12347" xr:uid="{F70E8399-484E-46FD-8A82-48A5E27361DB}"/>
    <cellStyle name="Currency 5 8 3 2 2" xfId="27758" xr:uid="{02A4CD55-1015-4618-8F29-F3DFA9B193BF}"/>
    <cellStyle name="Currency 5 8 3 2 2 2" xfId="58582" xr:uid="{12C60EF3-98CF-4FBE-A338-69D00243597E}"/>
    <cellStyle name="Currency 5 8 3 2 3" xfId="43172" xr:uid="{487E020F-C592-4076-AF50-01C6396213A2}"/>
    <cellStyle name="Currency 5 8 3 3" xfId="19949" xr:uid="{11258448-12C1-46E7-BB72-D444618502CF}"/>
    <cellStyle name="Currency 5 8 3 3 2" xfId="50773" xr:uid="{3C121FB8-0A66-4B3A-9DD8-3EFC06A11D19}"/>
    <cellStyle name="Currency 5 8 3 4" xfId="35363" xr:uid="{DD2F1AA2-1C07-4C28-8D96-16746BEC8884}"/>
    <cellStyle name="Currency 5 8 4" xfId="8544" xr:uid="{53DAEC7C-A212-47C3-B169-FBF60320C78A}"/>
    <cellStyle name="Currency 5 8 4 2" xfId="23955" xr:uid="{365033C1-2767-4C60-B644-37C75582431C}"/>
    <cellStyle name="Currency 5 8 4 2 2" xfId="54779" xr:uid="{9DFB7E27-CB24-4A07-8CFD-7B5E0FDE7E8D}"/>
    <cellStyle name="Currency 5 8 4 3" xfId="39369" xr:uid="{0B726EA5-CE1A-4A99-8DF0-3ECA22E6DD25}"/>
    <cellStyle name="Currency 5 8 5" xfId="16146" xr:uid="{1EA1DDD4-864A-4533-836E-85041012C234}"/>
    <cellStyle name="Currency 5 8 5 2" xfId="46970" xr:uid="{5BBE891E-8664-4DF6-A2FF-0520B4461242}"/>
    <cellStyle name="Currency 5 8 6" xfId="31560" xr:uid="{C65A4784-C390-4E9F-9A2C-2B2015624F9C}"/>
    <cellStyle name="Currency 5 9" xfId="1366" xr:uid="{4E9A6E95-0FCE-430F-8968-4556868317F0}"/>
    <cellStyle name="Currency 5 9 2" xfId="3265" xr:uid="{B48F6929-BF5C-4526-9639-76E16580F9F5}"/>
    <cellStyle name="Currency 5 9 2 2" xfId="7068" xr:uid="{96419435-DBF7-4A73-9507-01AD7AFEF0A3}"/>
    <cellStyle name="Currency 5 9 2 2 2" xfId="14879" xr:uid="{9221D1F8-9FA0-4F7A-9D43-CA7931EB2744}"/>
    <cellStyle name="Currency 5 9 2 2 2 2" xfId="30290" xr:uid="{3B943867-B754-4629-AE12-73BE57675D1E}"/>
    <cellStyle name="Currency 5 9 2 2 2 2 2" xfId="61114" xr:uid="{429E7EF8-6227-4095-AD90-2D8B30A0EF24}"/>
    <cellStyle name="Currency 5 9 2 2 2 3" xfId="45704" xr:uid="{5E2978CC-D9FE-4F3A-868A-09BCE35CB572}"/>
    <cellStyle name="Currency 5 9 2 2 3" xfId="22481" xr:uid="{1994DFD1-5C97-485C-BB34-DC1B060064E9}"/>
    <cellStyle name="Currency 5 9 2 2 3 2" xfId="53305" xr:uid="{6DACBDE7-CE0C-4596-AF06-B3B9948CE7EE}"/>
    <cellStyle name="Currency 5 9 2 2 4" xfId="37895" xr:uid="{0B4DAC06-23C6-4FD5-AFAB-568E4FB5618F}"/>
    <cellStyle name="Currency 5 9 2 3" xfId="11076" xr:uid="{0319ABBA-DB4D-41E7-83CA-43263AE715DE}"/>
    <cellStyle name="Currency 5 9 2 3 2" xfId="26487" xr:uid="{33B8A55E-55BE-41F9-B707-2193DD7CC3C9}"/>
    <cellStyle name="Currency 5 9 2 3 2 2" xfId="57311" xr:uid="{1A624048-0F16-44C8-A320-3782B26E7689}"/>
    <cellStyle name="Currency 5 9 2 3 3" xfId="41901" xr:uid="{AF1B4CF5-034F-42F4-879F-512286E6881A}"/>
    <cellStyle name="Currency 5 9 2 4" xfId="18678" xr:uid="{1A6DB79E-8EC1-47C8-BA8F-5995FAB865C1}"/>
    <cellStyle name="Currency 5 9 2 4 2" xfId="49502" xr:uid="{D5F625CB-F690-4D74-AC7D-90D24BF9A9FE}"/>
    <cellStyle name="Currency 5 9 2 5" xfId="34092" xr:uid="{080D377E-D893-4860-8ABC-25E52659988B}"/>
    <cellStyle name="Currency 5 9 3" xfId="5169" xr:uid="{477C13B6-D5D9-46AB-98DD-4C7E333C20DB}"/>
    <cellStyle name="Currency 5 9 3 2" xfId="12980" xr:uid="{BA71A15E-4000-4628-B4A8-1CD5BEA96205}"/>
    <cellStyle name="Currency 5 9 3 2 2" xfId="28391" xr:uid="{3576B9B7-2734-4853-B3EB-1EBC59C0B69F}"/>
    <cellStyle name="Currency 5 9 3 2 2 2" xfId="59215" xr:uid="{C58DDC15-4386-4443-A71F-5A675C217C43}"/>
    <cellStyle name="Currency 5 9 3 2 3" xfId="43805" xr:uid="{70838458-6CF1-4864-AFBD-44F6198C27EF}"/>
    <cellStyle name="Currency 5 9 3 3" xfId="20582" xr:uid="{570867AC-A5D8-4D59-B96C-1407CBFD0F76}"/>
    <cellStyle name="Currency 5 9 3 3 2" xfId="51406" xr:uid="{577B1169-B4EC-4818-AFE3-17C45F7F788A}"/>
    <cellStyle name="Currency 5 9 3 4" xfId="35996" xr:uid="{7C135D8B-1D47-44B3-87AD-46FA0D144FBA}"/>
    <cellStyle name="Currency 5 9 4" xfId="9177" xr:uid="{541F448C-E2A5-4E36-9DF3-BE46E1E26CA0}"/>
    <cellStyle name="Currency 5 9 4 2" xfId="24588" xr:uid="{92B9EE70-3255-4EFF-A552-461DEF5E7F26}"/>
    <cellStyle name="Currency 5 9 4 2 2" xfId="55412" xr:uid="{21E81A71-E25F-4857-884E-A171558673AE}"/>
    <cellStyle name="Currency 5 9 4 3" xfId="40002" xr:uid="{CE9AED20-1D24-45F6-9648-7BEDD02AA303}"/>
    <cellStyle name="Currency 5 9 5" xfId="16779" xr:uid="{E893CB76-BDDB-463D-AE01-AFD612ECAC24}"/>
    <cellStyle name="Currency 5 9 5 2" xfId="47603" xr:uid="{17AA600E-4AE7-4DAF-A08A-B27873F6CF40}"/>
    <cellStyle name="Currency 5 9 6" xfId="32193" xr:uid="{C6020DF3-1DF3-440A-9A56-13E2A80AAF12}"/>
    <cellStyle name="Currency 6" xfId="111" xr:uid="{D1D47B78-872E-46B5-B606-D226C70C5707}"/>
    <cellStyle name="Currency 6 10" xfId="3915" xr:uid="{81FAC617-8AA2-4511-8C08-3190B947E3A4}"/>
    <cellStyle name="Currency 6 10 2" xfId="11726" xr:uid="{C2EBDBAB-D363-4A13-919B-15B860FF63AD}"/>
    <cellStyle name="Currency 6 10 2 2" xfId="27137" xr:uid="{1EFAE1A1-B726-4A9A-B8D4-6697D872DE70}"/>
    <cellStyle name="Currency 6 10 2 2 2" xfId="57961" xr:uid="{CE3D3E16-F04A-49BC-95A9-1BFFCF4DA0FC}"/>
    <cellStyle name="Currency 6 10 2 3" xfId="42551" xr:uid="{085C2E2C-0A1A-4F69-8AB5-2E45570B06EB}"/>
    <cellStyle name="Currency 6 10 3" xfId="19328" xr:uid="{9DC7BC6A-D27E-4246-BB4F-7870B7D1F49D}"/>
    <cellStyle name="Currency 6 10 3 2" xfId="50152" xr:uid="{5734287C-2E1B-43F5-9419-2DE4EBF30E18}"/>
    <cellStyle name="Currency 6 10 4" xfId="34742" xr:uid="{7FCE11FC-6446-49D1-AFAB-496A789F4E8E}"/>
    <cellStyle name="Currency 6 11" xfId="7923" xr:uid="{C97D471B-A99E-4000-A191-8E4FA47EBB4C}"/>
    <cellStyle name="Currency 6 11 2" xfId="23334" xr:uid="{9A81977F-2788-44DF-B257-1A095ABA693C}"/>
    <cellStyle name="Currency 6 11 2 2" xfId="54158" xr:uid="{7DE0634D-E25A-41AD-BA5E-F7F3344F218B}"/>
    <cellStyle name="Currency 6 11 3" xfId="38748" xr:uid="{F0D6D953-62F3-478E-B1D8-B23EA4116631}"/>
    <cellStyle name="Currency 6 12" xfId="7714" xr:uid="{D2933227-7F61-48A7-9412-CE604FD9674B}"/>
    <cellStyle name="Currency 6 12 2" xfId="23125" xr:uid="{9FA3815E-D880-485A-95A0-DE61D5B1587F}"/>
    <cellStyle name="Currency 6 12 2 2" xfId="53949" xr:uid="{51FC0BB8-4615-45F0-8A0E-6462E235DF9B}"/>
    <cellStyle name="Currency 6 12 3" xfId="38539" xr:uid="{88332B6E-D9E6-489B-BDE7-17C0FEF7AE3C}"/>
    <cellStyle name="Currency 6 13" xfId="15525" xr:uid="{6CD1ABD3-CE60-4F81-A7A4-DF520ABFA5AC}"/>
    <cellStyle name="Currency 6 13 2" xfId="46349" xr:uid="{978590D2-0EA6-4067-A745-5C1EB23D7386}"/>
    <cellStyle name="Currency 6 14" xfId="30939" xr:uid="{5FC65AEB-08F4-4A91-AAC1-C55318904B2B}"/>
    <cellStyle name="Currency 6 2" xfId="196" xr:uid="{C93FC5C0-7D7F-4E10-95B7-D047251D2258}"/>
    <cellStyle name="Currency 6 2 10" xfId="7799" xr:uid="{473150ED-0019-4789-BEF6-C30295308FBC}"/>
    <cellStyle name="Currency 6 2 10 2" xfId="23210" xr:uid="{F376DC2A-C4C5-461A-83D2-2CA69C9D6C60}"/>
    <cellStyle name="Currency 6 2 10 2 2" xfId="54034" xr:uid="{59843D75-89B5-4EBC-9A17-CCFDDBE0F15A}"/>
    <cellStyle name="Currency 6 2 10 3" xfId="38624" xr:uid="{E8475BEA-55E9-4D5B-98BA-AECCFE206D8E}"/>
    <cellStyle name="Currency 6 2 11" xfId="15610" xr:uid="{3F326666-E20F-4560-BB19-85997D2A4185}"/>
    <cellStyle name="Currency 6 2 11 2" xfId="46434" xr:uid="{DBAB41A9-B98A-4A0A-9B93-44BB441D5E0D}"/>
    <cellStyle name="Currency 6 2 12" xfId="31024" xr:uid="{C0068F82-707D-4398-8C74-81CAE6BD62F5}"/>
    <cellStyle name="Currency 6 2 2" xfId="278" xr:uid="{DCC08071-4CD5-477F-BF28-7A4253299763}"/>
    <cellStyle name="Currency 6 2 2 10" xfId="15692" xr:uid="{AE01C939-D529-43E6-BDA4-CB0DFAB56E6F}"/>
    <cellStyle name="Currency 6 2 2 10 2" xfId="46516" xr:uid="{7C52F701-2BB9-40AC-9503-36B633AE9E1F}"/>
    <cellStyle name="Currency 6 2 2 11" xfId="31106" xr:uid="{5CAB028D-DEE1-43E0-B50A-42026D5D4F78}"/>
    <cellStyle name="Currency 6 2 2 2" xfId="701" xr:uid="{55164FED-602E-4910-AC2A-4A13E643295D}"/>
    <cellStyle name="Currency 6 2 2 2 2" xfId="1334" xr:uid="{C9F157CB-184F-445E-8E38-1B9736322614}"/>
    <cellStyle name="Currency 6 2 2 2 2 2" xfId="3233" xr:uid="{6D9B4527-AF7D-428A-9B98-F3EF10D22EB4}"/>
    <cellStyle name="Currency 6 2 2 2 2 2 2" xfId="7036" xr:uid="{DA60F85A-445F-4E3D-A0E4-4A9926416607}"/>
    <cellStyle name="Currency 6 2 2 2 2 2 2 2" xfId="14847" xr:uid="{EF294A17-F6C9-4233-B3F2-4F409D6DAF3E}"/>
    <cellStyle name="Currency 6 2 2 2 2 2 2 2 2" xfId="30258" xr:uid="{CD26585A-00B1-4F8B-B32C-BEDA2C4BC709}"/>
    <cellStyle name="Currency 6 2 2 2 2 2 2 2 2 2" xfId="61082" xr:uid="{2468A092-A000-43B0-9620-6867EFF4CC02}"/>
    <cellStyle name="Currency 6 2 2 2 2 2 2 2 3" xfId="45672" xr:uid="{82B3AE86-0415-4728-BEB1-CF38AE0E6B23}"/>
    <cellStyle name="Currency 6 2 2 2 2 2 2 3" xfId="22449" xr:uid="{6BBA0C70-6BB4-44FD-BA72-788983B434FF}"/>
    <cellStyle name="Currency 6 2 2 2 2 2 2 3 2" xfId="53273" xr:uid="{9DA900D1-A1C3-4BAD-AAFA-CA956089BDB0}"/>
    <cellStyle name="Currency 6 2 2 2 2 2 2 4" xfId="37863" xr:uid="{21451E9D-9EB8-424C-B4B3-B7FB43D27951}"/>
    <cellStyle name="Currency 6 2 2 2 2 2 3" xfId="11044" xr:uid="{3E4FE50F-97CF-4456-BA02-5B40FC09AA92}"/>
    <cellStyle name="Currency 6 2 2 2 2 2 3 2" xfId="26455" xr:uid="{67A5C39C-455B-4556-921A-9046C7D0820C}"/>
    <cellStyle name="Currency 6 2 2 2 2 2 3 2 2" xfId="57279" xr:uid="{0CB6AAB7-6444-4AB0-92A5-7D3E429493F5}"/>
    <cellStyle name="Currency 6 2 2 2 2 2 3 3" xfId="41869" xr:uid="{BDF04BB9-BDEA-45EC-87FD-FE7EB10084D4}"/>
    <cellStyle name="Currency 6 2 2 2 2 2 4" xfId="18646" xr:uid="{97E2523E-49F1-4F91-9B77-D900BC993687}"/>
    <cellStyle name="Currency 6 2 2 2 2 2 4 2" xfId="49470" xr:uid="{7C138C48-4AA8-42DD-B942-8D004A213CD3}"/>
    <cellStyle name="Currency 6 2 2 2 2 2 5" xfId="34060" xr:uid="{B34E8F86-3FFC-43BE-BD46-7D65BEBEEE42}"/>
    <cellStyle name="Currency 6 2 2 2 2 3" xfId="5137" xr:uid="{841A5EA3-FADE-4A6D-B765-67DE4D399C65}"/>
    <cellStyle name="Currency 6 2 2 2 2 3 2" xfId="12948" xr:uid="{75127677-7798-4B57-867F-B755A414DFA3}"/>
    <cellStyle name="Currency 6 2 2 2 2 3 2 2" xfId="28359" xr:uid="{BDE92A1A-C8F1-405A-88CA-80FBD1D612D7}"/>
    <cellStyle name="Currency 6 2 2 2 2 3 2 2 2" xfId="59183" xr:uid="{5B924207-FDA0-4AE2-8855-EA7479222D3B}"/>
    <cellStyle name="Currency 6 2 2 2 2 3 2 3" xfId="43773" xr:uid="{6C2F01EF-65D8-4F0F-9407-92BD2853CB52}"/>
    <cellStyle name="Currency 6 2 2 2 2 3 3" xfId="20550" xr:uid="{43CC43C6-BEB0-4C9C-9368-7C68A7342EFC}"/>
    <cellStyle name="Currency 6 2 2 2 2 3 3 2" xfId="51374" xr:uid="{A8C1A1E2-07C2-44A1-B4DF-9C9736C5417A}"/>
    <cellStyle name="Currency 6 2 2 2 2 3 4" xfId="35964" xr:uid="{ECDC8D7A-DE1B-4D38-96C8-E34D7F382756}"/>
    <cellStyle name="Currency 6 2 2 2 2 4" xfId="9145" xr:uid="{921B2867-EEF7-4C64-9E85-E5D7E038FC78}"/>
    <cellStyle name="Currency 6 2 2 2 2 4 2" xfId="24556" xr:uid="{F8DD2FAF-258A-4D30-8553-38C34DDAAEDB}"/>
    <cellStyle name="Currency 6 2 2 2 2 4 2 2" xfId="55380" xr:uid="{78121E52-45E7-4BE5-AD9C-FD0242000FDF}"/>
    <cellStyle name="Currency 6 2 2 2 2 4 3" xfId="39970" xr:uid="{5CEAB32E-FC40-43D9-83A5-EF613B1C18FD}"/>
    <cellStyle name="Currency 6 2 2 2 2 5" xfId="16747" xr:uid="{E98F284B-05D7-4D64-9072-17C6BE364CF1}"/>
    <cellStyle name="Currency 6 2 2 2 2 5 2" xfId="47571" xr:uid="{8A784A44-DA48-4FEE-8EF5-3FD2BE90A849}"/>
    <cellStyle name="Currency 6 2 2 2 2 6" xfId="32161" xr:uid="{0B8E4BC3-3718-4611-A097-061C24CC0D10}"/>
    <cellStyle name="Currency 6 2 2 2 3" xfId="1967" xr:uid="{9466FBB5-D7E1-4A97-8F6F-228CE0F54EAF}"/>
    <cellStyle name="Currency 6 2 2 2 3 2" xfId="3866" xr:uid="{2885E205-7EC0-4EBB-BBD1-FD74E9F9B6DD}"/>
    <cellStyle name="Currency 6 2 2 2 3 2 2" xfId="7669" xr:uid="{00DABD39-ADEA-4D35-82BB-B8FCD1ABD769}"/>
    <cellStyle name="Currency 6 2 2 2 3 2 2 2" xfId="15480" xr:uid="{71D3A9C7-1A41-409D-A74D-CFA230FC8DF4}"/>
    <cellStyle name="Currency 6 2 2 2 3 2 2 2 2" xfId="30891" xr:uid="{B8AD7948-20F1-4AE3-8E52-F77A98D962CE}"/>
    <cellStyle name="Currency 6 2 2 2 3 2 2 2 2 2" xfId="61715" xr:uid="{58512358-78D3-4905-9B2E-7DBF1A6C04BB}"/>
    <cellStyle name="Currency 6 2 2 2 3 2 2 2 3" xfId="46305" xr:uid="{4E4F7BFD-F05B-4DC9-9E80-FDE08F464A90}"/>
    <cellStyle name="Currency 6 2 2 2 3 2 2 3" xfId="23082" xr:uid="{2B0CE124-F9C5-4450-A2C6-D72189B0563D}"/>
    <cellStyle name="Currency 6 2 2 2 3 2 2 3 2" xfId="53906" xr:uid="{BC8F8D7C-9BAD-46C8-8F64-695DE65421C4}"/>
    <cellStyle name="Currency 6 2 2 2 3 2 2 4" xfId="38496" xr:uid="{4FC768E0-EF10-4D4E-928B-025C742CE864}"/>
    <cellStyle name="Currency 6 2 2 2 3 2 3" xfId="11677" xr:uid="{1A3DB8FB-DE49-48EA-BD93-5162C680DAFB}"/>
    <cellStyle name="Currency 6 2 2 2 3 2 3 2" xfId="27088" xr:uid="{906A992E-5AF6-448C-8BE0-40FFBBB84263}"/>
    <cellStyle name="Currency 6 2 2 2 3 2 3 2 2" xfId="57912" xr:uid="{850FD33E-03FB-416F-A61A-8BDF3C629CBA}"/>
    <cellStyle name="Currency 6 2 2 2 3 2 3 3" xfId="42502" xr:uid="{2D9FF735-4268-44D9-A29C-2950CB664FF5}"/>
    <cellStyle name="Currency 6 2 2 2 3 2 4" xfId="19279" xr:uid="{6167300E-87C4-43A3-B0E7-86D5EF321E90}"/>
    <cellStyle name="Currency 6 2 2 2 3 2 4 2" xfId="50103" xr:uid="{3B2CD032-C50A-48D0-89A0-BDCAFCC43CCA}"/>
    <cellStyle name="Currency 6 2 2 2 3 2 5" xfId="34693" xr:uid="{68ACB341-AB59-4874-B369-6292C85BD896}"/>
    <cellStyle name="Currency 6 2 2 2 3 3" xfId="5770" xr:uid="{E20598A4-8A7E-485A-A58A-8C2B1EF07004}"/>
    <cellStyle name="Currency 6 2 2 2 3 3 2" xfId="13581" xr:uid="{C023969C-55CC-46FC-AB8C-48D403084191}"/>
    <cellStyle name="Currency 6 2 2 2 3 3 2 2" xfId="28992" xr:uid="{FE506291-DDD1-446F-864D-8BB1C04BCFE8}"/>
    <cellStyle name="Currency 6 2 2 2 3 3 2 2 2" xfId="59816" xr:uid="{11BBD7DA-5350-4B8E-8A79-73C00EED7A34}"/>
    <cellStyle name="Currency 6 2 2 2 3 3 2 3" xfId="44406" xr:uid="{2B795FB9-F693-4314-9886-1EE2FF6099F5}"/>
    <cellStyle name="Currency 6 2 2 2 3 3 3" xfId="21183" xr:uid="{86628510-CCA4-4A7E-AF87-E6CFDFE5879D}"/>
    <cellStyle name="Currency 6 2 2 2 3 3 3 2" xfId="52007" xr:uid="{DD600580-0CA1-4464-88A5-4F46FE825799}"/>
    <cellStyle name="Currency 6 2 2 2 3 3 4" xfId="36597" xr:uid="{89E362BD-1E8B-4352-97F9-D1C9EA6B450C}"/>
    <cellStyle name="Currency 6 2 2 2 3 4" xfId="9778" xr:uid="{977863F7-5554-4899-93A6-96A70B28BA97}"/>
    <cellStyle name="Currency 6 2 2 2 3 4 2" xfId="25189" xr:uid="{3B768EE2-1A01-4324-B412-20A5E3BC46CF}"/>
    <cellStyle name="Currency 6 2 2 2 3 4 2 2" xfId="56013" xr:uid="{18539B86-BE71-4391-929F-842E08AF22B2}"/>
    <cellStyle name="Currency 6 2 2 2 3 4 3" xfId="40603" xr:uid="{467A3705-5664-4FD1-A35A-99A826988AEB}"/>
    <cellStyle name="Currency 6 2 2 2 3 5" xfId="17380" xr:uid="{E4223ECF-9EAD-4659-BD07-143FCF42BAE8}"/>
    <cellStyle name="Currency 6 2 2 2 3 5 2" xfId="48204" xr:uid="{D0A76EFE-E6A1-49BE-9034-2F549671EB81}"/>
    <cellStyle name="Currency 6 2 2 2 3 6" xfId="32794" xr:uid="{919FF54F-4477-4047-98A6-75CA9E7C9952}"/>
    <cellStyle name="Currency 6 2 2 2 4" xfId="2600" xr:uid="{0FCA62A5-969D-40A5-89CD-11996C5C3941}"/>
    <cellStyle name="Currency 6 2 2 2 4 2" xfId="6403" xr:uid="{7B187BAA-C212-4474-8B9B-53EDBE64FA36}"/>
    <cellStyle name="Currency 6 2 2 2 4 2 2" xfId="14214" xr:uid="{77ABA53D-59E6-47BF-B06F-65D826F62C65}"/>
    <cellStyle name="Currency 6 2 2 2 4 2 2 2" xfId="29625" xr:uid="{D733DC05-3A6C-4D79-9CED-3AE778A89633}"/>
    <cellStyle name="Currency 6 2 2 2 4 2 2 2 2" xfId="60449" xr:uid="{5E9435B4-36D2-45F0-8535-E8491C8877D5}"/>
    <cellStyle name="Currency 6 2 2 2 4 2 2 3" xfId="45039" xr:uid="{ADF250C9-89A7-41DC-8AEF-8EE14A9E06E7}"/>
    <cellStyle name="Currency 6 2 2 2 4 2 3" xfId="21816" xr:uid="{7DA8E69D-D817-434D-BD2D-C3F77FFD795F}"/>
    <cellStyle name="Currency 6 2 2 2 4 2 3 2" xfId="52640" xr:uid="{A9D79552-6F8B-4B42-843F-F0C6047FD040}"/>
    <cellStyle name="Currency 6 2 2 2 4 2 4" xfId="37230" xr:uid="{680EAAEB-AE9A-4082-8299-8BB95D6966AA}"/>
    <cellStyle name="Currency 6 2 2 2 4 3" xfId="10411" xr:uid="{E75B2F3A-94FC-4D74-B011-683363334ADC}"/>
    <cellStyle name="Currency 6 2 2 2 4 3 2" xfId="25822" xr:uid="{89D8A078-935C-4E91-82E2-6B84EF9AE27F}"/>
    <cellStyle name="Currency 6 2 2 2 4 3 2 2" xfId="56646" xr:uid="{4CD071A5-4FD0-4A22-BFBB-D161AB4159DD}"/>
    <cellStyle name="Currency 6 2 2 2 4 3 3" xfId="41236" xr:uid="{8A96F24F-6745-4F58-AD32-6A03A7583D68}"/>
    <cellStyle name="Currency 6 2 2 2 4 4" xfId="18013" xr:uid="{1DF8654A-6707-4697-A914-64985E47644C}"/>
    <cellStyle name="Currency 6 2 2 2 4 4 2" xfId="48837" xr:uid="{A2ED30BA-F916-447D-B45D-D908F5C276F4}"/>
    <cellStyle name="Currency 6 2 2 2 4 5" xfId="33427" xr:uid="{805AA2CD-F9CD-45C7-89D4-EA2ADE690064}"/>
    <cellStyle name="Currency 6 2 2 2 5" xfId="4504" xr:uid="{17294DC9-9925-4EA1-9942-4EDFFF86F66E}"/>
    <cellStyle name="Currency 6 2 2 2 5 2" xfId="12315" xr:uid="{65377F0A-2346-43E8-A693-74D42566FD7D}"/>
    <cellStyle name="Currency 6 2 2 2 5 2 2" xfId="27726" xr:uid="{CB9FCC85-F176-4682-8875-665517626008}"/>
    <cellStyle name="Currency 6 2 2 2 5 2 2 2" xfId="58550" xr:uid="{67C60AD3-BA02-427E-AA06-B420184A0C26}"/>
    <cellStyle name="Currency 6 2 2 2 5 2 3" xfId="43140" xr:uid="{72873695-5AD1-49C1-8296-EB60F40870FE}"/>
    <cellStyle name="Currency 6 2 2 2 5 3" xfId="19917" xr:uid="{5F598EA3-9DA3-4D99-A43E-302674276922}"/>
    <cellStyle name="Currency 6 2 2 2 5 3 2" xfId="50741" xr:uid="{298542BC-D66B-474E-A102-C562353840C5}"/>
    <cellStyle name="Currency 6 2 2 2 5 4" xfId="35331" xr:uid="{74226A29-F456-4612-8FF4-262C51F99583}"/>
    <cellStyle name="Currency 6 2 2 2 6" xfId="8512" xr:uid="{A0F12BA4-8673-4DD7-9F0B-1A0E0E8C45DC}"/>
    <cellStyle name="Currency 6 2 2 2 6 2" xfId="23923" xr:uid="{E3A9525E-9B49-49FA-B042-203B5C8F853D}"/>
    <cellStyle name="Currency 6 2 2 2 6 2 2" xfId="54747" xr:uid="{74646C19-3D7D-4C96-9853-63532A04A3B2}"/>
    <cellStyle name="Currency 6 2 2 2 6 3" xfId="39337" xr:uid="{5A09F983-7E91-42E3-BDB7-E3C51A035D6D}"/>
    <cellStyle name="Currency 6 2 2 2 7" xfId="16114" xr:uid="{148FD822-E8C7-4D66-90F6-5DAC1247BEC3}"/>
    <cellStyle name="Currency 6 2 2 2 7 2" xfId="46938" xr:uid="{7F509373-A211-4719-BE2C-6EE09D7EFFF0}"/>
    <cellStyle name="Currency 6 2 2 2 8" xfId="31528" xr:uid="{5BFE94A7-38BE-4D09-A3E5-6FFC72E3B60D}"/>
    <cellStyle name="Currency 6 2 2 3" xfId="492" xr:uid="{170FA075-1647-4D09-9D59-66D5DC674571}"/>
    <cellStyle name="Currency 6 2 2 3 2" xfId="1125" xr:uid="{90BE8F50-DCFF-4497-99D7-8016BCC43003}"/>
    <cellStyle name="Currency 6 2 2 3 2 2" xfId="3024" xr:uid="{30F6FEEB-5AA2-4681-827D-62A2C12A7566}"/>
    <cellStyle name="Currency 6 2 2 3 2 2 2" xfId="6827" xr:uid="{3BB1D8F9-1091-427C-BE85-E853BEDD2D8A}"/>
    <cellStyle name="Currency 6 2 2 3 2 2 2 2" xfId="14638" xr:uid="{AA375EE2-F199-4833-9643-AE15354F1EB6}"/>
    <cellStyle name="Currency 6 2 2 3 2 2 2 2 2" xfId="30049" xr:uid="{0AF46D68-40AF-47ED-8AE0-7E0AD582A0E0}"/>
    <cellStyle name="Currency 6 2 2 3 2 2 2 2 2 2" xfId="60873" xr:uid="{EB8C1F38-A0C9-40D7-8F82-D32F1E648C12}"/>
    <cellStyle name="Currency 6 2 2 3 2 2 2 2 3" xfId="45463" xr:uid="{6124C33C-6C2C-4CA9-8AEE-ED808B3821DA}"/>
    <cellStyle name="Currency 6 2 2 3 2 2 2 3" xfId="22240" xr:uid="{29B73792-0313-4D8C-9BBF-01366C9E827D}"/>
    <cellStyle name="Currency 6 2 2 3 2 2 2 3 2" xfId="53064" xr:uid="{A8B10478-1266-4789-9A92-5F4F2CB01F05}"/>
    <cellStyle name="Currency 6 2 2 3 2 2 2 4" xfId="37654" xr:uid="{11FD40EB-0B56-453D-8641-D1E2D8B7CBB6}"/>
    <cellStyle name="Currency 6 2 2 3 2 2 3" xfId="10835" xr:uid="{7D931D4C-E881-4D30-84CF-0ED82F7AF679}"/>
    <cellStyle name="Currency 6 2 2 3 2 2 3 2" xfId="26246" xr:uid="{EA1FD674-5931-46E7-8AB5-367DE5D75ECC}"/>
    <cellStyle name="Currency 6 2 2 3 2 2 3 2 2" xfId="57070" xr:uid="{9ACB86CC-DD07-4B08-A06B-B215629FD8E0}"/>
    <cellStyle name="Currency 6 2 2 3 2 2 3 3" xfId="41660" xr:uid="{D8709EA8-41B8-47FA-8589-8607DDE27279}"/>
    <cellStyle name="Currency 6 2 2 3 2 2 4" xfId="18437" xr:uid="{4DDAA14B-9A0A-4EF9-9D78-567F0CDB2E3E}"/>
    <cellStyle name="Currency 6 2 2 3 2 2 4 2" xfId="49261" xr:uid="{0F79BD74-CC0F-46DF-BCE4-A58A1D0920FC}"/>
    <cellStyle name="Currency 6 2 2 3 2 2 5" xfId="33851" xr:uid="{531C493C-0640-420B-AEDF-37EAAED60A33}"/>
    <cellStyle name="Currency 6 2 2 3 2 3" xfId="4928" xr:uid="{611678A0-CC2E-49B0-A449-641A2C5C6F77}"/>
    <cellStyle name="Currency 6 2 2 3 2 3 2" xfId="12739" xr:uid="{0365B243-7F46-433C-AC6B-D5967633D29F}"/>
    <cellStyle name="Currency 6 2 2 3 2 3 2 2" xfId="28150" xr:uid="{8B7D4AD6-0627-46FF-816A-F3936B3C67F2}"/>
    <cellStyle name="Currency 6 2 2 3 2 3 2 2 2" xfId="58974" xr:uid="{4E6362E4-2B25-41FF-8E59-53108BCFB6D3}"/>
    <cellStyle name="Currency 6 2 2 3 2 3 2 3" xfId="43564" xr:uid="{27D47528-2860-405E-81B9-CC5D0DD86491}"/>
    <cellStyle name="Currency 6 2 2 3 2 3 3" xfId="20341" xr:uid="{F9F637FC-98AA-437F-A78A-1D08EA31D536}"/>
    <cellStyle name="Currency 6 2 2 3 2 3 3 2" xfId="51165" xr:uid="{BC1DFDF1-86B2-4AFE-AC94-21D1AC27A46F}"/>
    <cellStyle name="Currency 6 2 2 3 2 3 4" xfId="35755" xr:uid="{4FEF35C2-F659-41FB-A36B-9D5BE8A4110D}"/>
    <cellStyle name="Currency 6 2 2 3 2 4" xfId="8936" xr:uid="{7C5F1B89-603F-406A-A88B-E6F161B29A50}"/>
    <cellStyle name="Currency 6 2 2 3 2 4 2" xfId="24347" xr:uid="{BBFA7385-3BB8-42C6-BF58-AB44273A01A9}"/>
    <cellStyle name="Currency 6 2 2 3 2 4 2 2" xfId="55171" xr:uid="{83D72345-A5C8-4130-94F3-FE1FAE567159}"/>
    <cellStyle name="Currency 6 2 2 3 2 4 3" xfId="39761" xr:uid="{D6C8D696-E0C0-4B33-B051-28435B7A25B6}"/>
    <cellStyle name="Currency 6 2 2 3 2 5" xfId="16538" xr:uid="{45F6F7C8-B6CB-49CC-8E80-66A9AEA739B3}"/>
    <cellStyle name="Currency 6 2 2 3 2 5 2" xfId="47362" xr:uid="{9844FC00-B5DD-48F5-B640-C2BA52C6535C}"/>
    <cellStyle name="Currency 6 2 2 3 2 6" xfId="31952" xr:uid="{CB43DD8C-13DB-4696-AE5C-0E1126B0F5BC}"/>
    <cellStyle name="Currency 6 2 2 3 3" xfId="1758" xr:uid="{03EBAF48-BE62-4062-84B7-67985D7127BE}"/>
    <cellStyle name="Currency 6 2 2 3 3 2" xfId="3657" xr:uid="{87504543-09A4-4825-B404-763AE5E8917E}"/>
    <cellStyle name="Currency 6 2 2 3 3 2 2" xfId="7460" xr:uid="{444C0138-78EB-4EBE-AAC5-72591FADD3F0}"/>
    <cellStyle name="Currency 6 2 2 3 3 2 2 2" xfId="15271" xr:uid="{FC7B078D-4E91-4ECF-A034-BDBA4C10FEE5}"/>
    <cellStyle name="Currency 6 2 2 3 3 2 2 2 2" xfId="30682" xr:uid="{19CA57CD-530E-405E-9CBD-AFC51EB82336}"/>
    <cellStyle name="Currency 6 2 2 3 3 2 2 2 2 2" xfId="61506" xr:uid="{3D283394-2516-460E-AA69-D49FD9F5747F}"/>
    <cellStyle name="Currency 6 2 2 3 3 2 2 2 3" xfId="46096" xr:uid="{E360676A-6D79-47E4-9408-AFF0E33E9D42}"/>
    <cellStyle name="Currency 6 2 2 3 3 2 2 3" xfId="22873" xr:uid="{35C5BFC1-7777-40C3-AF06-B5D63E67ABD5}"/>
    <cellStyle name="Currency 6 2 2 3 3 2 2 3 2" xfId="53697" xr:uid="{43BBCB7E-111F-4BFB-B78B-575AEF4E7DF2}"/>
    <cellStyle name="Currency 6 2 2 3 3 2 2 4" xfId="38287" xr:uid="{AB79AC60-AEF6-4042-BFCB-01C6D3C12FFF}"/>
    <cellStyle name="Currency 6 2 2 3 3 2 3" xfId="11468" xr:uid="{1EFB76D1-473B-47E5-A884-0820A0086EBC}"/>
    <cellStyle name="Currency 6 2 2 3 3 2 3 2" xfId="26879" xr:uid="{B06D5A51-2B49-4D3D-A061-D725882B0610}"/>
    <cellStyle name="Currency 6 2 2 3 3 2 3 2 2" xfId="57703" xr:uid="{02416DEA-5869-41E7-B99E-4FD82D5A52AD}"/>
    <cellStyle name="Currency 6 2 2 3 3 2 3 3" xfId="42293" xr:uid="{372127C2-9233-4E7E-9611-8B1F9B13901D}"/>
    <cellStyle name="Currency 6 2 2 3 3 2 4" xfId="19070" xr:uid="{548F82BB-BCC8-4020-BFF7-5AED6CF61745}"/>
    <cellStyle name="Currency 6 2 2 3 3 2 4 2" xfId="49894" xr:uid="{7D4C0103-7EBB-4763-94D3-EAFD70417883}"/>
    <cellStyle name="Currency 6 2 2 3 3 2 5" xfId="34484" xr:uid="{0654991C-0ED3-41A8-8D30-DC5543198A4A}"/>
    <cellStyle name="Currency 6 2 2 3 3 3" xfId="5561" xr:uid="{6BA46F4B-5659-4A09-851C-60A229BD1C5F}"/>
    <cellStyle name="Currency 6 2 2 3 3 3 2" xfId="13372" xr:uid="{7DA880E2-CD43-4FD7-A50D-9F5BC2B3AC9F}"/>
    <cellStyle name="Currency 6 2 2 3 3 3 2 2" xfId="28783" xr:uid="{9061EF44-84F5-47EB-8BB9-98C805D2885E}"/>
    <cellStyle name="Currency 6 2 2 3 3 3 2 2 2" xfId="59607" xr:uid="{C0EC90D2-CEFA-4C5A-84AE-B734182772B6}"/>
    <cellStyle name="Currency 6 2 2 3 3 3 2 3" xfId="44197" xr:uid="{7949E096-469B-4C06-B971-90714BD3F9D5}"/>
    <cellStyle name="Currency 6 2 2 3 3 3 3" xfId="20974" xr:uid="{212A8E54-5F54-4FA0-9307-5C267E6848C2}"/>
    <cellStyle name="Currency 6 2 2 3 3 3 3 2" xfId="51798" xr:uid="{281A9B29-BE01-4176-9440-D038E3D67885}"/>
    <cellStyle name="Currency 6 2 2 3 3 3 4" xfId="36388" xr:uid="{58D95588-A14B-4768-9A9F-6FCC129B80EA}"/>
    <cellStyle name="Currency 6 2 2 3 3 4" xfId="9569" xr:uid="{23314C7D-78E4-4549-9DA8-09C5696029F0}"/>
    <cellStyle name="Currency 6 2 2 3 3 4 2" xfId="24980" xr:uid="{4A42CDB6-8D81-4730-A59F-06D0F6AFBDB9}"/>
    <cellStyle name="Currency 6 2 2 3 3 4 2 2" xfId="55804" xr:uid="{8CDE8715-686C-49E9-9C49-CC23E5432C17}"/>
    <cellStyle name="Currency 6 2 2 3 3 4 3" xfId="40394" xr:uid="{B3305A23-68FE-4AB6-AF15-97EB306D7372}"/>
    <cellStyle name="Currency 6 2 2 3 3 5" xfId="17171" xr:uid="{59DE563C-FD58-4DCF-A593-88F44CFEAE60}"/>
    <cellStyle name="Currency 6 2 2 3 3 5 2" xfId="47995" xr:uid="{3B4B5C1D-B2AE-4705-92C0-6B9970801EC8}"/>
    <cellStyle name="Currency 6 2 2 3 3 6" xfId="32585" xr:uid="{1A066AFE-0AF7-4EE0-B5A7-0948E515F5DE}"/>
    <cellStyle name="Currency 6 2 2 3 4" xfId="2391" xr:uid="{51D446F4-DED1-4F49-94F8-45AA4AB1D684}"/>
    <cellStyle name="Currency 6 2 2 3 4 2" xfId="6194" xr:uid="{428FBA9D-C7F3-4978-88F6-8772E43B00F9}"/>
    <cellStyle name="Currency 6 2 2 3 4 2 2" xfId="14005" xr:uid="{EE3EE8F6-DF3E-4AF4-A1E9-8C5C95A77D1C}"/>
    <cellStyle name="Currency 6 2 2 3 4 2 2 2" xfId="29416" xr:uid="{CCF36586-E3CE-48FF-8A74-54AC5FF1BE82}"/>
    <cellStyle name="Currency 6 2 2 3 4 2 2 2 2" xfId="60240" xr:uid="{42FF6BB1-447B-4439-BE10-AEA55282A3D6}"/>
    <cellStyle name="Currency 6 2 2 3 4 2 2 3" xfId="44830" xr:uid="{1C8424F0-FC55-444E-ADA5-858E08A2BF06}"/>
    <cellStyle name="Currency 6 2 2 3 4 2 3" xfId="21607" xr:uid="{6817F452-6D54-4554-9A13-F5FABB07C270}"/>
    <cellStyle name="Currency 6 2 2 3 4 2 3 2" xfId="52431" xr:uid="{D8306A3A-9F81-4A5A-A9BD-13BF9559D17D}"/>
    <cellStyle name="Currency 6 2 2 3 4 2 4" xfId="37021" xr:uid="{1D2CEA6D-3346-418E-92B4-4C56BE195831}"/>
    <cellStyle name="Currency 6 2 2 3 4 3" xfId="10202" xr:uid="{C7D5AD5F-186E-4A1E-BD99-866C70C6F56D}"/>
    <cellStyle name="Currency 6 2 2 3 4 3 2" xfId="25613" xr:uid="{17F2EA40-1824-4692-B557-84E20B665BB4}"/>
    <cellStyle name="Currency 6 2 2 3 4 3 2 2" xfId="56437" xr:uid="{66D052C4-7AB3-44B9-BD65-F91C3E6B1561}"/>
    <cellStyle name="Currency 6 2 2 3 4 3 3" xfId="41027" xr:uid="{85E53C76-8F9E-4AF9-B0A8-F4960DDCEAD5}"/>
    <cellStyle name="Currency 6 2 2 3 4 4" xfId="17804" xr:uid="{459330A8-C36B-407B-9766-48F5D0952E20}"/>
    <cellStyle name="Currency 6 2 2 3 4 4 2" xfId="48628" xr:uid="{B839E655-883A-48E4-9A46-831FEF10A29D}"/>
    <cellStyle name="Currency 6 2 2 3 4 5" xfId="33218" xr:uid="{46F1DD17-290E-42F8-91CD-64F28C938BB9}"/>
    <cellStyle name="Currency 6 2 2 3 5" xfId="4295" xr:uid="{21FECDB3-73F5-44E7-B592-CE042CD70386}"/>
    <cellStyle name="Currency 6 2 2 3 5 2" xfId="12106" xr:uid="{19475E1B-94A2-4C18-92DD-2FBD85D34C46}"/>
    <cellStyle name="Currency 6 2 2 3 5 2 2" xfId="27517" xr:uid="{6771427B-4840-45D5-AE2C-ED843F33F0A2}"/>
    <cellStyle name="Currency 6 2 2 3 5 2 2 2" xfId="58341" xr:uid="{0688E25B-79C7-46D5-AF1E-5F3152E3702A}"/>
    <cellStyle name="Currency 6 2 2 3 5 2 3" xfId="42931" xr:uid="{3BECFEEE-091E-4108-A789-D6072AA9B06D}"/>
    <cellStyle name="Currency 6 2 2 3 5 3" xfId="19708" xr:uid="{802B0D50-7861-41A0-870D-E7C9064FE992}"/>
    <cellStyle name="Currency 6 2 2 3 5 3 2" xfId="50532" xr:uid="{7B8B7565-0FBD-43CF-BCF3-CB58018E8EDE}"/>
    <cellStyle name="Currency 6 2 2 3 5 4" xfId="35122" xr:uid="{E51B27DE-7E9E-43A6-A7B9-7066B93066C1}"/>
    <cellStyle name="Currency 6 2 2 3 6" xfId="8303" xr:uid="{1178C60D-A011-428E-BA33-9C66B73BAF74}"/>
    <cellStyle name="Currency 6 2 2 3 6 2" xfId="23714" xr:uid="{DF4A483E-BD87-428B-A7FF-E78723214906}"/>
    <cellStyle name="Currency 6 2 2 3 6 2 2" xfId="54538" xr:uid="{EE2E5116-6FF0-4F7F-B391-36AA449731F0}"/>
    <cellStyle name="Currency 6 2 2 3 6 3" xfId="39128" xr:uid="{487543C5-B952-4383-8778-872C8FD3DC04}"/>
    <cellStyle name="Currency 6 2 2 3 7" xfId="15905" xr:uid="{E7F9FC19-DC3B-4DEC-AC44-70C1E91B093B}"/>
    <cellStyle name="Currency 6 2 2 3 7 2" xfId="46729" xr:uid="{70801B77-1AB4-443E-962C-9D46DE19FDB2}"/>
    <cellStyle name="Currency 6 2 2 3 8" xfId="31319" xr:uid="{EE042F85-CA7D-4ADC-AB55-64C753E552C6}"/>
    <cellStyle name="Currency 6 2 2 4" xfId="912" xr:uid="{189817EA-9166-4CCD-894F-C4FA65069A8D}"/>
    <cellStyle name="Currency 6 2 2 4 2" xfId="2811" xr:uid="{F5D3D5BD-89F6-4346-8EC4-92A6ABE2A19C}"/>
    <cellStyle name="Currency 6 2 2 4 2 2" xfId="6614" xr:uid="{ABF01C80-6A1B-42B1-BE53-9E491E0AC5ED}"/>
    <cellStyle name="Currency 6 2 2 4 2 2 2" xfId="14425" xr:uid="{358651F5-BD22-414D-BFEF-1AEA0CDAE9F9}"/>
    <cellStyle name="Currency 6 2 2 4 2 2 2 2" xfId="29836" xr:uid="{C4B7B5F8-2656-4C45-A429-E6EF16178A8A}"/>
    <cellStyle name="Currency 6 2 2 4 2 2 2 2 2" xfId="60660" xr:uid="{673A3789-CBFE-42A4-8985-40756D26BE6F}"/>
    <cellStyle name="Currency 6 2 2 4 2 2 2 3" xfId="45250" xr:uid="{11B947B2-1EB8-4074-8CDD-C7BB5251C08F}"/>
    <cellStyle name="Currency 6 2 2 4 2 2 3" xfId="22027" xr:uid="{95D4C09B-AB3E-45AC-B737-7D3FD09AF752}"/>
    <cellStyle name="Currency 6 2 2 4 2 2 3 2" xfId="52851" xr:uid="{88A83A19-8E1E-49A6-8B8C-A4035E8AF9CB}"/>
    <cellStyle name="Currency 6 2 2 4 2 2 4" xfId="37441" xr:uid="{3BA1BEBC-2153-418A-8DBE-D59DE2169D88}"/>
    <cellStyle name="Currency 6 2 2 4 2 3" xfId="10622" xr:uid="{1A68030A-12F3-400A-93DD-BA1C94273FDB}"/>
    <cellStyle name="Currency 6 2 2 4 2 3 2" xfId="26033" xr:uid="{B0CBCDD9-6577-4922-994F-D956AB1ADAE3}"/>
    <cellStyle name="Currency 6 2 2 4 2 3 2 2" xfId="56857" xr:uid="{99C8A8AD-D268-4AC4-8901-861808CF94D6}"/>
    <cellStyle name="Currency 6 2 2 4 2 3 3" xfId="41447" xr:uid="{EC4E5D36-5092-49C8-A109-CB2B3932619E}"/>
    <cellStyle name="Currency 6 2 2 4 2 4" xfId="18224" xr:uid="{8164ECBF-2E6A-4F32-ACA3-90C2122A0859}"/>
    <cellStyle name="Currency 6 2 2 4 2 4 2" xfId="49048" xr:uid="{CA41B6FA-9D82-4E1E-881E-C5D3742A7820}"/>
    <cellStyle name="Currency 6 2 2 4 2 5" xfId="33638" xr:uid="{1A546E8A-C9E8-432B-91CA-76887DE8E290}"/>
    <cellStyle name="Currency 6 2 2 4 3" xfId="4715" xr:uid="{5B0C0D44-AEBB-4D5D-9441-FBC7E5227A6D}"/>
    <cellStyle name="Currency 6 2 2 4 3 2" xfId="12526" xr:uid="{33026493-B8A4-40FA-9191-12B3496C5347}"/>
    <cellStyle name="Currency 6 2 2 4 3 2 2" xfId="27937" xr:uid="{459718DF-5775-4428-9AE3-8E073CA9644E}"/>
    <cellStyle name="Currency 6 2 2 4 3 2 2 2" xfId="58761" xr:uid="{83FF865A-FD3A-4341-8901-B99B0091BA03}"/>
    <cellStyle name="Currency 6 2 2 4 3 2 3" xfId="43351" xr:uid="{3D34AE18-F69C-497B-BC5B-A51049A27759}"/>
    <cellStyle name="Currency 6 2 2 4 3 3" xfId="20128" xr:uid="{D2F2974E-99AD-425F-B9A0-B91F48D4DB49}"/>
    <cellStyle name="Currency 6 2 2 4 3 3 2" xfId="50952" xr:uid="{B685D60E-C22E-4676-A4C8-EF2A497A8F03}"/>
    <cellStyle name="Currency 6 2 2 4 3 4" xfId="35542" xr:uid="{C90F7A1E-DE0E-4E94-9D23-29F66E1FEAE9}"/>
    <cellStyle name="Currency 6 2 2 4 4" xfId="8723" xr:uid="{C5FE8C8E-2229-4445-97A9-CF01CDA552AE}"/>
    <cellStyle name="Currency 6 2 2 4 4 2" xfId="24134" xr:uid="{E928134D-1BF6-434B-8293-D1692842E74A}"/>
    <cellStyle name="Currency 6 2 2 4 4 2 2" xfId="54958" xr:uid="{80B1A39F-DD49-4FA6-8DD5-0432A0D5747F}"/>
    <cellStyle name="Currency 6 2 2 4 4 3" xfId="39548" xr:uid="{686E2EC6-0BEB-4DEC-A206-7DFF5B90490F}"/>
    <cellStyle name="Currency 6 2 2 4 5" xfId="16325" xr:uid="{E240E0B7-7B12-4019-AB35-5DC6775A78C3}"/>
    <cellStyle name="Currency 6 2 2 4 5 2" xfId="47149" xr:uid="{3868E22E-61E2-4CAB-B7C7-C93F94CFBEFA}"/>
    <cellStyle name="Currency 6 2 2 4 6" xfId="31739" xr:uid="{BB57235D-7210-40CC-A0A7-89AABB9BB435}"/>
    <cellStyle name="Currency 6 2 2 5" xfId="1545" xr:uid="{A321EE4B-1BA4-4726-838A-06CD9E999D56}"/>
    <cellStyle name="Currency 6 2 2 5 2" xfId="3444" xr:uid="{97E5DEA8-44AC-4E2E-87D4-605D4AB683A9}"/>
    <cellStyle name="Currency 6 2 2 5 2 2" xfId="7247" xr:uid="{1F5294D8-B8E9-4612-ACE9-8C96C7BFED8E}"/>
    <cellStyle name="Currency 6 2 2 5 2 2 2" xfId="15058" xr:uid="{1128874E-2659-48EA-BEAA-7862FC8873F3}"/>
    <cellStyle name="Currency 6 2 2 5 2 2 2 2" xfId="30469" xr:uid="{B482DDDC-FCA8-40A6-8B03-C3C71370E558}"/>
    <cellStyle name="Currency 6 2 2 5 2 2 2 2 2" xfId="61293" xr:uid="{A204C1FE-97D8-4AA4-B77D-DC84FC72055A}"/>
    <cellStyle name="Currency 6 2 2 5 2 2 2 3" xfId="45883" xr:uid="{B1D8A3C6-B58D-4041-8B0F-51CF572DEA1C}"/>
    <cellStyle name="Currency 6 2 2 5 2 2 3" xfId="22660" xr:uid="{21E66836-3FE4-4678-AB86-E6A636E720F2}"/>
    <cellStyle name="Currency 6 2 2 5 2 2 3 2" xfId="53484" xr:uid="{660A0B81-8A44-4C77-BD1E-0DC03C29A9B4}"/>
    <cellStyle name="Currency 6 2 2 5 2 2 4" xfId="38074" xr:uid="{8B51B9ED-1092-4353-A4EA-09E22350CBC1}"/>
    <cellStyle name="Currency 6 2 2 5 2 3" xfId="11255" xr:uid="{2519C58F-E662-4907-8A70-B0651CAF211E}"/>
    <cellStyle name="Currency 6 2 2 5 2 3 2" xfId="26666" xr:uid="{C7746231-E2D9-4D5A-A9BD-C2D4F9C87192}"/>
    <cellStyle name="Currency 6 2 2 5 2 3 2 2" xfId="57490" xr:uid="{92FD93D5-2CEF-4174-B6E7-51AB4EF78067}"/>
    <cellStyle name="Currency 6 2 2 5 2 3 3" xfId="42080" xr:uid="{1C7EF200-E1CE-433B-94BF-55788B1290B8}"/>
    <cellStyle name="Currency 6 2 2 5 2 4" xfId="18857" xr:uid="{8CEDFBEE-551D-4860-A64B-2F06DFEC0F4F}"/>
    <cellStyle name="Currency 6 2 2 5 2 4 2" xfId="49681" xr:uid="{DB2962EE-1F72-4250-9D6E-72016878F545}"/>
    <cellStyle name="Currency 6 2 2 5 2 5" xfId="34271" xr:uid="{F13842A3-5790-448E-A979-C848CC04F574}"/>
    <cellStyle name="Currency 6 2 2 5 3" xfId="5348" xr:uid="{9EF459E4-DA12-42E0-8DA1-967DCB6061D6}"/>
    <cellStyle name="Currency 6 2 2 5 3 2" xfId="13159" xr:uid="{2F79E6EF-3BA7-4465-838C-CFCB5BACC0FF}"/>
    <cellStyle name="Currency 6 2 2 5 3 2 2" xfId="28570" xr:uid="{EFC4E9F2-005E-4468-97A0-79CA1DDA73A3}"/>
    <cellStyle name="Currency 6 2 2 5 3 2 2 2" xfId="59394" xr:uid="{9EDD8989-23E8-45C0-94D1-85C8C21C6701}"/>
    <cellStyle name="Currency 6 2 2 5 3 2 3" xfId="43984" xr:uid="{AB898731-E7F3-4727-B9D0-100C5799AB2E}"/>
    <cellStyle name="Currency 6 2 2 5 3 3" xfId="20761" xr:uid="{275D41BD-0E03-4018-941F-03A1F1CE871B}"/>
    <cellStyle name="Currency 6 2 2 5 3 3 2" xfId="51585" xr:uid="{A1848F8D-3745-4414-B4C7-A50A9E2CF8F5}"/>
    <cellStyle name="Currency 6 2 2 5 3 4" xfId="36175" xr:uid="{307FAE1E-A946-48D8-8B00-7EEBD084896B}"/>
    <cellStyle name="Currency 6 2 2 5 4" xfId="9356" xr:uid="{8418A9E8-6637-4573-BEFB-F047F18E9890}"/>
    <cellStyle name="Currency 6 2 2 5 4 2" xfId="24767" xr:uid="{97B9D9EB-0C0D-41C0-BB4E-8DD44814C8E3}"/>
    <cellStyle name="Currency 6 2 2 5 4 2 2" xfId="55591" xr:uid="{C211C919-BED1-4AB9-BB5A-F404247AEB66}"/>
    <cellStyle name="Currency 6 2 2 5 4 3" xfId="40181" xr:uid="{F67F8D4D-2C61-4A7C-B12E-0762DFC7DD9C}"/>
    <cellStyle name="Currency 6 2 2 5 5" xfId="16958" xr:uid="{256B2138-C263-42C4-A3F3-0DB587575863}"/>
    <cellStyle name="Currency 6 2 2 5 5 2" xfId="47782" xr:uid="{18BF3204-52C7-474B-AE0D-26D2D5BD7E12}"/>
    <cellStyle name="Currency 6 2 2 5 6" xfId="32372" xr:uid="{ADA2232C-12AF-4A3D-B4DA-5E4F425CFC13}"/>
    <cellStyle name="Currency 6 2 2 6" xfId="2178" xr:uid="{8738EA5E-A7F9-404D-BC65-A8591171D667}"/>
    <cellStyle name="Currency 6 2 2 6 2" xfId="5981" xr:uid="{11B2CB1B-BDD1-41C6-B2CB-8AD80A21D89D}"/>
    <cellStyle name="Currency 6 2 2 6 2 2" xfId="13792" xr:uid="{635CBACD-3705-4978-BD44-D46792876B5A}"/>
    <cellStyle name="Currency 6 2 2 6 2 2 2" xfId="29203" xr:uid="{108AD464-7BE8-4A19-8576-8FF8AAEDA97F}"/>
    <cellStyle name="Currency 6 2 2 6 2 2 2 2" xfId="60027" xr:uid="{971B6288-2448-4B8A-8B1B-D64662CA641E}"/>
    <cellStyle name="Currency 6 2 2 6 2 2 3" xfId="44617" xr:uid="{A4D3865E-F23B-4058-BBE5-C6B99D3CAC09}"/>
    <cellStyle name="Currency 6 2 2 6 2 3" xfId="21394" xr:uid="{0C09651C-AA82-4006-9428-046AF6F4F239}"/>
    <cellStyle name="Currency 6 2 2 6 2 3 2" xfId="52218" xr:uid="{43A0E69E-BC64-4661-99CE-6942B8BCE0D8}"/>
    <cellStyle name="Currency 6 2 2 6 2 4" xfId="36808" xr:uid="{AAFD580A-F09A-4226-969C-C6672CBAA92C}"/>
    <cellStyle name="Currency 6 2 2 6 3" xfId="9989" xr:uid="{F01A3C0B-6F21-4CE9-9D7E-AF0B7D1F75AA}"/>
    <cellStyle name="Currency 6 2 2 6 3 2" xfId="25400" xr:uid="{35D54DD5-27E6-447C-92C8-709F49BB65BD}"/>
    <cellStyle name="Currency 6 2 2 6 3 2 2" xfId="56224" xr:uid="{52E7AB7F-B7D1-4713-93CB-A8584456C7DD}"/>
    <cellStyle name="Currency 6 2 2 6 3 3" xfId="40814" xr:uid="{FD1A5189-30A9-4B69-81D7-D5944A0FA076}"/>
    <cellStyle name="Currency 6 2 2 6 4" xfId="17591" xr:uid="{1B9033FC-B97F-4188-87AD-FB4256E819D9}"/>
    <cellStyle name="Currency 6 2 2 6 4 2" xfId="48415" xr:uid="{DF987597-F2FE-4720-B283-7AD16C4DF5FC}"/>
    <cellStyle name="Currency 6 2 2 6 5" xfId="33005" xr:uid="{2AE66FB8-1685-46AD-9F9C-5D47FFFF1514}"/>
    <cellStyle name="Currency 6 2 2 7" xfId="4082" xr:uid="{9CD239E9-168C-49CF-8164-036059D6DFDD}"/>
    <cellStyle name="Currency 6 2 2 7 2" xfId="11893" xr:uid="{FE14C8BD-75A6-4FD1-9B74-52046456D88A}"/>
    <cellStyle name="Currency 6 2 2 7 2 2" xfId="27304" xr:uid="{3B0A139F-9469-4F05-9B1B-8A2930E966F9}"/>
    <cellStyle name="Currency 6 2 2 7 2 2 2" xfId="58128" xr:uid="{27D3978E-D2D8-4598-9562-2B698F70843A}"/>
    <cellStyle name="Currency 6 2 2 7 2 3" xfId="42718" xr:uid="{0DB3779D-5BE6-4E60-9F88-DE1EF8A8516B}"/>
    <cellStyle name="Currency 6 2 2 7 3" xfId="19495" xr:uid="{136A652B-B8FE-4F5F-8A0D-4364E790651A}"/>
    <cellStyle name="Currency 6 2 2 7 3 2" xfId="50319" xr:uid="{6346CBEA-90A0-4FEC-9963-4187AF43A532}"/>
    <cellStyle name="Currency 6 2 2 7 4" xfId="34909" xr:uid="{7C9F59B8-D30A-42C0-A91C-C92A4D8011C3}"/>
    <cellStyle name="Currency 6 2 2 8" xfId="8090" xr:uid="{E64C3C6B-B8EB-4EDB-BE42-BEC2F3566B93}"/>
    <cellStyle name="Currency 6 2 2 8 2" xfId="23501" xr:uid="{1F7A22D3-EE07-44DF-8D07-3F5471323F34}"/>
    <cellStyle name="Currency 6 2 2 8 2 2" xfId="54325" xr:uid="{DE06FA7E-DD03-4026-8604-A0F24A1388D3}"/>
    <cellStyle name="Currency 6 2 2 8 3" xfId="38915" xr:uid="{EB07FACC-8946-408E-920B-88FCB744BA89}"/>
    <cellStyle name="Currency 6 2 2 9" xfId="7881" xr:uid="{A1945D0B-AB66-42B2-B780-B657F93542DF}"/>
    <cellStyle name="Currency 6 2 2 9 2" xfId="23292" xr:uid="{46283773-25F8-4D2B-B224-6CC0A33D0F01}"/>
    <cellStyle name="Currency 6 2 2 9 2 2" xfId="54116" xr:uid="{E3BC8FDA-A80A-446D-857B-FBB3BB6C861F}"/>
    <cellStyle name="Currency 6 2 2 9 3" xfId="38706" xr:uid="{3ED6539A-2961-4D8E-8056-3DE6E9AABA5C}"/>
    <cellStyle name="Currency 6 2 3" xfId="619" xr:uid="{3C4C1E3E-0DFA-441D-AFA1-A8F748A481A9}"/>
    <cellStyle name="Currency 6 2 3 2" xfId="1252" xr:uid="{053C3C95-59C0-482D-B6FF-3B8077D64BA4}"/>
    <cellStyle name="Currency 6 2 3 2 2" xfId="3151" xr:uid="{2CFD0D4C-0ACE-43CB-8CC9-0A56034C5D8D}"/>
    <cellStyle name="Currency 6 2 3 2 2 2" xfId="6954" xr:uid="{7200E015-0EA1-44D3-936B-0E985A10CA9F}"/>
    <cellStyle name="Currency 6 2 3 2 2 2 2" xfId="14765" xr:uid="{705A4CF8-79C4-4DCC-86DA-65C0BDD3AA12}"/>
    <cellStyle name="Currency 6 2 3 2 2 2 2 2" xfId="30176" xr:uid="{A1557D1A-29E1-4169-AF34-F609D0331D91}"/>
    <cellStyle name="Currency 6 2 3 2 2 2 2 2 2" xfId="61000" xr:uid="{E339FDF3-C34F-4858-91D1-105F7A87702C}"/>
    <cellStyle name="Currency 6 2 3 2 2 2 2 3" xfId="45590" xr:uid="{C4F538B3-A6E5-4505-BAC0-2D44D95EC3D1}"/>
    <cellStyle name="Currency 6 2 3 2 2 2 3" xfId="22367" xr:uid="{63415E59-B4B7-4E03-BF6C-57C9F4D49A43}"/>
    <cellStyle name="Currency 6 2 3 2 2 2 3 2" xfId="53191" xr:uid="{EEE170EA-B081-4EB0-8E7C-DE1A341AAD43}"/>
    <cellStyle name="Currency 6 2 3 2 2 2 4" xfId="37781" xr:uid="{E9FB9D2A-508C-4ABA-8DF0-DCC800C16A90}"/>
    <cellStyle name="Currency 6 2 3 2 2 3" xfId="10962" xr:uid="{367A638D-680A-4FC1-B3E8-16CC4E9D35B7}"/>
    <cellStyle name="Currency 6 2 3 2 2 3 2" xfId="26373" xr:uid="{7E322FA9-98D2-48D6-8113-C8D9927FC844}"/>
    <cellStyle name="Currency 6 2 3 2 2 3 2 2" xfId="57197" xr:uid="{508B7E89-3644-4DBF-A780-69230E7E70C1}"/>
    <cellStyle name="Currency 6 2 3 2 2 3 3" xfId="41787" xr:uid="{D7E05126-88EB-4E15-91DB-917EFBDCE4C5}"/>
    <cellStyle name="Currency 6 2 3 2 2 4" xfId="18564" xr:uid="{45953D21-256A-4337-9F08-409886EB7458}"/>
    <cellStyle name="Currency 6 2 3 2 2 4 2" xfId="49388" xr:uid="{A1C32E3B-EE74-494D-B15E-A0FD42CA796A}"/>
    <cellStyle name="Currency 6 2 3 2 2 5" xfId="33978" xr:uid="{10B453A7-EEC7-456B-BC31-BFCD63FD32A8}"/>
    <cellStyle name="Currency 6 2 3 2 3" xfId="5055" xr:uid="{8CF9A892-A86B-480E-A33B-4541580C7C5D}"/>
    <cellStyle name="Currency 6 2 3 2 3 2" xfId="12866" xr:uid="{B06F565D-2308-4FC9-A53E-D6FC6A98A935}"/>
    <cellStyle name="Currency 6 2 3 2 3 2 2" xfId="28277" xr:uid="{FB75E220-DF38-48EE-9AEF-E69224E653B0}"/>
    <cellStyle name="Currency 6 2 3 2 3 2 2 2" xfId="59101" xr:uid="{B92134FA-323D-4193-A077-790BB98CFF52}"/>
    <cellStyle name="Currency 6 2 3 2 3 2 3" xfId="43691" xr:uid="{74B8A12F-EB81-40FE-AB76-30236AF324BA}"/>
    <cellStyle name="Currency 6 2 3 2 3 3" xfId="20468" xr:uid="{EC15B9AF-E0E5-4427-86F9-CF940F793BB7}"/>
    <cellStyle name="Currency 6 2 3 2 3 3 2" xfId="51292" xr:uid="{10A1E244-27A6-4A43-982A-ADEC74CFBF0A}"/>
    <cellStyle name="Currency 6 2 3 2 3 4" xfId="35882" xr:uid="{60B779FB-B996-4D35-BD8B-C181CD114A86}"/>
    <cellStyle name="Currency 6 2 3 2 4" xfId="9063" xr:uid="{124170EA-65BF-434C-9E3B-FB88980EFFB3}"/>
    <cellStyle name="Currency 6 2 3 2 4 2" xfId="24474" xr:uid="{7BF37A93-7C35-478D-8C5F-50D92D8E3BC8}"/>
    <cellStyle name="Currency 6 2 3 2 4 2 2" xfId="55298" xr:uid="{A8ABD721-2994-462E-9110-D4019C23C0EC}"/>
    <cellStyle name="Currency 6 2 3 2 4 3" xfId="39888" xr:uid="{F292434F-46A4-4CB9-8F15-604AD50C8507}"/>
    <cellStyle name="Currency 6 2 3 2 5" xfId="16665" xr:uid="{814F467B-42FF-477E-A46D-6002A83BCD4A}"/>
    <cellStyle name="Currency 6 2 3 2 5 2" xfId="47489" xr:uid="{9C3471E3-C35B-476E-971C-FFB46B77085C}"/>
    <cellStyle name="Currency 6 2 3 2 6" xfId="32079" xr:uid="{7933D8E5-C5F7-4828-B561-B369721ADC70}"/>
    <cellStyle name="Currency 6 2 3 3" xfId="1885" xr:uid="{0816666B-7CC8-42B8-9BCD-31E1E9E7B4D1}"/>
    <cellStyle name="Currency 6 2 3 3 2" xfId="3784" xr:uid="{37E922C5-42D8-48C9-BA8C-C21B202A070B}"/>
    <cellStyle name="Currency 6 2 3 3 2 2" xfId="7587" xr:uid="{CABC7EA9-2558-43B2-9EA0-420D4C6E249E}"/>
    <cellStyle name="Currency 6 2 3 3 2 2 2" xfId="15398" xr:uid="{E353E7E3-4976-4064-A4AF-40E41C65129B}"/>
    <cellStyle name="Currency 6 2 3 3 2 2 2 2" xfId="30809" xr:uid="{628BD5D2-B243-49D9-9B84-0D26462EA867}"/>
    <cellStyle name="Currency 6 2 3 3 2 2 2 2 2" xfId="61633" xr:uid="{F18DA0C4-0555-467F-A0A1-DBCAB096E88F}"/>
    <cellStyle name="Currency 6 2 3 3 2 2 2 3" xfId="46223" xr:uid="{0F0B18BF-1160-44C1-9D6F-E2099E3846E3}"/>
    <cellStyle name="Currency 6 2 3 3 2 2 3" xfId="23000" xr:uid="{075781A7-ABAA-45D8-B49A-2E6EE321AD7F}"/>
    <cellStyle name="Currency 6 2 3 3 2 2 3 2" xfId="53824" xr:uid="{066B6B40-B8E2-4FE2-8503-9D1B9E773D07}"/>
    <cellStyle name="Currency 6 2 3 3 2 2 4" xfId="38414" xr:uid="{58076B39-8383-4AF4-96CA-CB592D50FC39}"/>
    <cellStyle name="Currency 6 2 3 3 2 3" xfId="11595" xr:uid="{624855F4-B080-4587-8CB1-E6FA2B19350E}"/>
    <cellStyle name="Currency 6 2 3 3 2 3 2" xfId="27006" xr:uid="{7168F2C3-0BE9-47B9-89A2-2790E03D108D}"/>
    <cellStyle name="Currency 6 2 3 3 2 3 2 2" xfId="57830" xr:uid="{B8F5FFDE-F2BF-4BEF-AEED-6FC19570A4AF}"/>
    <cellStyle name="Currency 6 2 3 3 2 3 3" xfId="42420" xr:uid="{C059A68B-65D6-482E-9D23-CF69C1A04A3F}"/>
    <cellStyle name="Currency 6 2 3 3 2 4" xfId="19197" xr:uid="{5BDC6CAB-3D45-4712-95DC-8B7BC075E455}"/>
    <cellStyle name="Currency 6 2 3 3 2 4 2" xfId="50021" xr:uid="{B7BBDAB3-2004-4281-B22B-3E0B22C681BF}"/>
    <cellStyle name="Currency 6 2 3 3 2 5" xfId="34611" xr:uid="{B6A80FF1-A4A5-4F29-BFD7-FFC0D2FAF04B}"/>
    <cellStyle name="Currency 6 2 3 3 3" xfId="5688" xr:uid="{EF0F6E75-AF28-4C08-BC99-301711DDC4B9}"/>
    <cellStyle name="Currency 6 2 3 3 3 2" xfId="13499" xr:uid="{844EF0F4-5650-469D-95B5-BFA648AFB279}"/>
    <cellStyle name="Currency 6 2 3 3 3 2 2" xfId="28910" xr:uid="{14474E88-63AF-49C8-BEB8-233B22DE2A70}"/>
    <cellStyle name="Currency 6 2 3 3 3 2 2 2" xfId="59734" xr:uid="{E0857C57-3E8D-4613-B94D-1FDEAE632E36}"/>
    <cellStyle name="Currency 6 2 3 3 3 2 3" xfId="44324" xr:uid="{B59F1946-BC6B-4E8C-8900-06B325603A33}"/>
    <cellStyle name="Currency 6 2 3 3 3 3" xfId="21101" xr:uid="{9B9BAE18-CA20-4C64-9216-911F4BC61290}"/>
    <cellStyle name="Currency 6 2 3 3 3 3 2" xfId="51925" xr:uid="{E1A9FCF9-922D-4B3A-B808-8B5F293BAFA7}"/>
    <cellStyle name="Currency 6 2 3 3 3 4" xfId="36515" xr:uid="{E1E0ACDF-C691-41AF-8D95-7C9943074AE4}"/>
    <cellStyle name="Currency 6 2 3 3 4" xfId="9696" xr:uid="{242C7A73-2EF2-4C91-9E6E-8955FB5ED019}"/>
    <cellStyle name="Currency 6 2 3 3 4 2" xfId="25107" xr:uid="{235AEA99-478E-4433-AFFD-4F13BB6FDF7B}"/>
    <cellStyle name="Currency 6 2 3 3 4 2 2" xfId="55931" xr:uid="{14EBA284-D535-4130-954E-CC5C23B44C42}"/>
    <cellStyle name="Currency 6 2 3 3 4 3" xfId="40521" xr:uid="{40572B5D-0CA3-4015-80B6-A41D6D3D2693}"/>
    <cellStyle name="Currency 6 2 3 3 5" xfId="17298" xr:uid="{951CF774-FDA0-49AB-8009-59EB60FEC200}"/>
    <cellStyle name="Currency 6 2 3 3 5 2" xfId="48122" xr:uid="{112AA538-933E-4998-91B2-B5E5FA761896}"/>
    <cellStyle name="Currency 6 2 3 3 6" xfId="32712" xr:uid="{85996670-5946-42D9-BF89-D9E0C07AEB80}"/>
    <cellStyle name="Currency 6 2 3 4" xfId="2518" xr:uid="{425C431A-F696-43B6-BA5B-939A18174EF4}"/>
    <cellStyle name="Currency 6 2 3 4 2" xfId="6321" xr:uid="{12D564AE-79A8-46D4-A1E3-1927031D87C0}"/>
    <cellStyle name="Currency 6 2 3 4 2 2" xfId="14132" xr:uid="{D4D5EF59-52DE-4A68-AFE3-F84C1B230B79}"/>
    <cellStyle name="Currency 6 2 3 4 2 2 2" xfId="29543" xr:uid="{E05CEF44-F944-448F-A717-F60004189ABC}"/>
    <cellStyle name="Currency 6 2 3 4 2 2 2 2" xfId="60367" xr:uid="{AFA8BAF8-EC36-4F0C-9219-5981C10873A4}"/>
    <cellStyle name="Currency 6 2 3 4 2 2 3" xfId="44957" xr:uid="{D9253FEC-9532-4CA0-A346-A39FEE326E30}"/>
    <cellStyle name="Currency 6 2 3 4 2 3" xfId="21734" xr:uid="{B473A170-397F-4530-B0A9-C5ECDE586B16}"/>
    <cellStyle name="Currency 6 2 3 4 2 3 2" xfId="52558" xr:uid="{4C090162-30E4-48DD-8B64-C1F6AA99C85F}"/>
    <cellStyle name="Currency 6 2 3 4 2 4" xfId="37148" xr:uid="{61CD897D-8D9A-424D-8CFC-92C8A2C52120}"/>
    <cellStyle name="Currency 6 2 3 4 3" xfId="10329" xr:uid="{688DCC90-DC19-497C-9D32-86AA884FB781}"/>
    <cellStyle name="Currency 6 2 3 4 3 2" xfId="25740" xr:uid="{37171472-B40B-4FB7-AA52-FAABF96C93CB}"/>
    <cellStyle name="Currency 6 2 3 4 3 2 2" xfId="56564" xr:uid="{72A6741E-9D11-4B87-A01C-A1F554A34E65}"/>
    <cellStyle name="Currency 6 2 3 4 3 3" xfId="41154" xr:uid="{CBD0D216-49C7-4D85-9FD0-3830B9656FC5}"/>
    <cellStyle name="Currency 6 2 3 4 4" xfId="17931" xr:uid="{FDADE725-1E9A-4FD6-AA20-79EE742BB46D}"/>
    <cellStyle name="Currency 6 2 3 4 4 2" xfId="48755" xr:uid="{7EE889F0-28FF-4A2D-A2A1-99C90DB94C9F}"/>
    <cellStyle name="Currency 6 2 3 4 5" xfId="33345" xr:uid="{E12F4C5B-18D2-4C4D-819A-737AA870AEE5}"/>
    <cellStyle name="Currency 6 2 3 5" xfId="4422" xr:uid="{3C324FCA-4BCF-45C6-A98B-290160074FC5}"/>
    <cellStyle name="Currency 6 2 3 5 2" xfId="12233" xr:uid="{C6F41117-D6B8-4B73-900C-67A14A8B8AE5}"/>
    <cellStyle name="Currency 6 2 3 5 2 2" xfId="27644" xr:uid="{A0C49C79-BC8A-406A-96C1-6C6107224DCB}"/>
    <cellStyle name="Currency 6 2 3 5 2 2 2" xfId="58468" xr:uid="{1EC04330-4789-46DE-80A3-8865845188B0}"/>
    <cellStyle name="Currency 6 2 3 5 2 3" xfId="43058" xr:uid="{CC1D18B0-D6DF-4F48-ACAE-D9436009985F}"/>
    <cellStyle name="Currency 6 2 3 5 3" xfId="19835" xr:uid="{E056E734-06AB-4973-9FFF-7F6C5A3E030E}"/>
    <cellStyle name="Currency 6 2 3 5 3 2" xfId="50659" xr:uid="{107CB3E4-6A96-409B-B178-8ED1A8469A12}"/>
    <cellStyle name="Currency 6 2 3 5 4" xfId="35249" xr:uid="{10BCA6DF-95BE-4C67-8F4C-FA424AA6B5F7}"/>
    <cellStyle name="Currency 6 2 3 6" xfId="8430" xr:uid="{C691F05A-8C87-4458-B80B-F2B0BD824D5E}"/>
    <cellStyle name="Currency 6 2 3 6 2" xfId="23841" xr:uid="{6ADED7F6-A549-40E4-88A8-EA515D406ED9}"/>
    <cellStyle name="Currency 6 2 3 6 2 2" xfId="54665" xr:uid="{66DA13DC-0C35-4FCD-877E-18EC3B55C711}"/>
    <cellStyle name="Currency 6 2 3 6 3" xfId="39255" xr:uid="{96C83338-5FE3-4587-A9EC-BD850C1A260E}"/>
    <cellStyle name="Currency 6 2 3 7" xfId="16032" xr:uid="{967136C8-C124-4458-8263-BDEC3D1389AA}"/>
    <cellStyle name="Currency 6 2 3 7 2" xfId="46856" xr:uid="{22C115C7-78DB-4612-9187-AB8D537F989D}"/>
    <cellStyle name="Currency 6 2 3 8" xfId="31446" xr:uid="{DCAD3292-2F98-4F1E-BB8B-89C191709156}"/>
    <cellStyle name="Currency 6 2 4" xfId="410" xr:uid="{F2AB6C97-460B-44E2-8DBE-EE54BD12A912}"/>
    <cellStyle name="Currency 6 2 4 2" xfId="1043" xr:uid="{AB59FA2A-53A4-47D1-BB86-422A19514338}"/>
    <cellStyle name="Currency 6 2 4 2 2" xfId="2942" xr:uid="{09CC5759-FF80-405F-9C4F-6524B4FAE9C6}"/>
    <cellStyle name="Currency 6 2 4 2 2 2" xfId="6745" xr:uid="{427E2191-EE7B-4CA4-9C86-296AB99D1288}"/>
    <cellStyle name="Currency 6 2 4 2 2 2 2" xfId="14556" xr:uid="{991D13F8-8FD0-4A65-94D5-B917672279B2}"/>
    <cellStyle name="Currency 6 2 4 2 2 2 2 2" xfId="29967" xr:uid="{5095BA2B-72C7-486D-8FDA-FF757DB840E9}"/>
    <cellStyle name="Currency 6 2 4 2 2 2 2 2 2" xfId="60791" xr:uid="{96910435-532F-4770-AE81-6E0611F7A586}"/>
    <cellStyle name="Currency 6 2 4 2 2 2 2 3" xfId="45381" xr:uid="{50420F24-853E-459C-90EB-FF5D58A9EC45}"/>
    <cellStyle name="Currency 6 2 4 2 2 2 3" xfId="22158" xr:uid="{A18340FD-A0D8-441C-AC98-FF2F960A9F5C}"/>
    <cellStyle name="Currency 6 2 4 2 2 2 3 2" xfId="52982" xr:uid="{37209562-3604-426C-BA8A-C7EAC70E1DFA}"/>
    <cellStyle name="Currency 6 2 4 2 2 2 4" xfId="37572" xr:uid="{59FF3F46-A515-4CF4-9911-FA1E35D8DE5D}"/>
    <cellStyle name="Currency 6 2 4 2 2 3" xfId="10753" xr:uid="{BCB401CE-816A-41DF-88B2-579F17FA6DB3}"/>
    <cellStyle name="Currency 6 2 4 2 2 3 2" xfId="26164" xr:uid="{BD175FD3-C857-43FC-BDDE-7723E2073103}"/>
    <cellStyle name="Currency 6 2 4 2 2 3 2 2" xfId="56988" xr:uid="{C00F072F-8220-464F-9C0E-040563EB8EE1}"/>
    <cellStyle name="Currency 6 2 4 2 2 3 3" xfId="41578" xr:uid="{27C12F48-C89D-4CCE-85F5-202CA31648C2}"/>
    <cellStyle name="Currency 6 2 4 2 2 4" xfId="18355" xr:uid="{67B42AAA-D0FB-4A36-A8B8-72AEBB832938}"/>
    <cellStyle name="Currency 6 2 4 2 2 4 2" xfId="49179" xr:uid="{85A2F14A-91C5-4765-BB19-CBF1601B2FC6}"/>
    <cellStyle name="Currency 6 2 4 2 2 5" xfId="33769" xr:uid="{44A0B260-6937-4ACE-83A9-7C9582E36A9A}"/>
    <cellStyle name="Currency 6 2 4 2 3" xfId="4846" xr:uid="{AFB37CE0-06E3-4B98-9259-B583D285B01B}"/>
    <cellStyle name="Currency 6 2 4 2 3 2" xfId="12657" xr:uid="{AE3B5FD7-3DA4-4518-A3D2-4699895EFB8B}"/>
    <cellStyle name="Currency 6 2 4 2 3 2 2" xfId="28068" xr:uid="{1F41EC9B-B089-4776-8088-8A957523B1FB}"/>
    <cellStyle name="Currency 6 2 4 2 3 2 2 2" xfId="58892" xr:uid="{B8A65CE7-9EEE-42C5-B4CA-722218E95DE5}"/>
    <cellStyle name="Currency 6 2 4 2 3 2 3" xfId="43482" xr:uid="{3E051F0B-D96E-4A53-BD3D-ABB3B20CA625}"/>
    <cellStyle name="Currency 6 2 4 2 3 3" xfId="20259" xr:uid="{B0C9E0B9-CD85-4C6F-ADA0-84EA6B894258}"/>
    <cellStyle name="Currency 6 2 4 2 3 3 2" xfId="51083" xr:uid="{7E54CDA6-C188-4931-9361-D72FD8D82751}"/>
    <cellStyle name="Currency 6 2 4 2 3 4" xfId="35673" xr:uid="{FEC6A264-93F1-4DA6-BF76-1249445BF2FA}"/>
    <cellStyle name="Currency 6 2 4 2 4" xfId="8854" xr:uid="{A6168F09-3099-4229-BF6D-F2FA51D50828}"/>
    <cellStyle name="Currency 6 2 4 2 4 2" xfId="24265" xr:uid="{C299E4C5-A82E-4816-997B-12ACE2FBDBBD}"/>
    <cellStyle name="Currency 6 2 4 2 4 2 2" xfId="55089" xr:uid="{4EAE8129-AD70-4DCE-B2E5-98C0C176586B}"/>
    <cellStyle name="Currency 6 2 4 2 4 3" xfId="39679" xr:uid="{25E7091B-6A41-4D5A-BAA1-B34B2F58B1FB}"/>
    <cellStyle name="Currency 6 2 4 2 5" xfId="16456" xr:uid="{A094B0F4-3148-4AE4-A9BA-9CEEA9C6B750}"/>
    <cellStyle name="Currency 6 2 4 2 5 2" xfId="47280" xr:uid="{230A7F35-4206-40F7-B5B9-50BBE1C4BFA7}"/>
    <cellStyle name="Currency 6 2 4 2 6" xfId="31870" xr:uid="{E5489629-924F-4183-9DCF-1EE435CDB04C}"/>
    <cellStyle name="Currency 6 2 4 3" xfId="1676" xr:uid="{0F4793ED-C5C6-458E-A8AD-ACC6CA15DE5F}"/>
    <cellStyle name="Currency 6 2 4 3 2" xfId="3575" xr:uid="{B24D9E69-901C-41D3-9A98-DF5E87B76141}"/>
    <cellStyle name="Currency 6 2 4 3 2 2" xfId="7378" xr:uid="{89A34EBD-377B-41A0-B908-421CA6209DC3}"/>
    <cellStyle name="Currency 6 2 4 3 2 2 2" xfId="15189" xr:uid="{B5C192D8-117E-4016-A3C3-66A07311335C}"/>
    <cellStyle name="Currency 6 2 4 3 2 2 2 2" xfId="30600" xr:uid="{ED52C25A-8BD9-45E2-AECF-291703562BD0}"/>
    <cellStyle name="Currency 6 2 4 3 2 2 2 2 2" xfId="61424" xr:uid="{E73D29AE-B2B4-449C-8C0E-F87E7521154A}"/>
    <cellStyle name="Currency 6 2 4 3 2 2 2 3" xfId="46014" xr:uid="{1077A280-E385-4BDC-82FE-CF9B52363161}"/>
    <cellStyle name="Currency 6 2 4 3 2 2 3" xfId="22791" xr:uid="{DC54B92B-4EB5-42B8-B95E-8FB5325486FC}"/>
    <cellStyle name="Currency 6 2 4 3 2 2 3 2" xfId="53615" xr:uid="{3DC86450-8C5A-4CE4-8884-C7856F0DD5DF}"/>
    <cellStyle name="Currency 6 2 4 3 2 2 4" xfId="38205" xr:uid="{97168681-43A6-4C72-9B37-C04C625BE4DA}"/>
    <cellStyle name="Currency 6 2 4 3 2 3" xfId="11386" xr:uid="{FB6C9720-8F35-45AE-A0E3-5BE78DA29E61}"/>
    <cellStyle name="Currency 6 2 4 3 2 3 2" xfId="26797" xr:uid="{3A8468B4-D1D5-44F5-AF00-70BCD4E50BF1}"/>
    <cellStyle name="Currency 6 2 4 3 2 3 2 2" xfId="57621" xr:uid="{BE7D017B-1532-48F0-B83C-B1CF7CAB0E34}"/>
    <cellStyle name="Currency 6 2 4 3 2 3 3" xfId="42211" xr:uid="{C5F65423-36EF-42CB-B930-232764ACF8A0}"/>
    <cellStyle name="Currency 6 2 4 3 2 4" xfId="18988" xr:uid="{788B6364-7E80-486A-8E8B-AF01DC180159}"/>
    <cellStyle name="Currency 6 2 4 3 2 4 2" xfId="49812" xr:uid="{5D0BFBDE-1592-4F4D-9E89-8E34A810BD5E}"/>
    <cellStyle name="Currency 6 2 4 3 2 5" xfId="34402" xr:uid="{3E1DB98A-8BFC-476D-A04C-6F7B9734A759}"/>
    <cellStyle name="Currency 6 2 4 3 3" xfId="5479" xr:uid="{616D61B7-B8EA-4A95-A220-95ED7B6CB3EF}"/>
    <cellStyle name="Currency 6 2 4 3 3 2" xfId="13290" xr:uid="{55C06E14-DCAC-47BE-BFA0-FCF13409D174}"/>
    <cellStyle name="Currency 6 2 4 3 3 2 2" xfId="28701" xr:uid="{20C47339-ADA9-4F55-AD12-06C006A6FF84}"/>
    <cellStyle name="Currency 6 2 4 3 3 2 2 2" xfId="59525" xr:uid="{C26EA9E6-84CF-4905-B919-1569E0DE1AA9}"/>
    <cellStyle name="Currency 6 2 4 3 3 2 3" xfId="44115" xr:uid="{AC739079-EE2D-44B1-9E25-BEF2A1295718}"/>
    <cellStyle name="Currency 6 2 4 3 3 3" xfId="20892" xr:uid="{9B3DED6E-82B9-4754-818C-513A0692BD59}"/>
    <cellStyle name="Currency 6 2 4 3 3 3 2" xfId="51716" xr:uid="{A1A7E67E-07F0-47A1-979D-DC8BE50F4F22}"/>
    <cellStyle name="Currency 6 2 4 3 3 4" xfId="36306" xr:uid="{64D84360-DE21-4DFF-8874-8B913E833EDA}"/>
    <cellStyle name="Currency 6 2 4 3 4" xfId="9487" xr:uid="{A386B32C-60F2-4469-8E2F-99AC14AEBF7C}"/>
    <cellStyle name="Currency 6 2 4 3 4 2" xfId="24898" xr:uid="{59EAE3BB-2D0F-4A4E-A74E-1D2D64B3202D}"/>
    <cellStyle name="Currency 6 2 4 3 4 2 2" xfId="55722" xr:uid="{3FFB80AF-B0E6-47DB-8DC9-E4593C3B2F91}"/>
    <cellStyle name="Currency 6 2 4 3 4 3" xfId="40312" xr:uid="{D8DDC460-7904-48E4-B31D-428AC65AB020}"/>
    <cellStyle name="Currency 6 2 4 3 5" xfId="17089" xr:uid="{2EF921A8-4C13-4A44-88E7-191183EDA81C}"/>
    <cellStyle name="Currency 6 2 4 3 5 2" xfId="47913" xr:uid="{4B0C9E9C-01E3-4C21-A376-257A99F81246}"/>
    <cellStyle name="Currency 6 2 4 3 6" xfId="32503" xr:uid="{2529A542-C43F-4B2A-ACBC-2C1552780A63}"/>
    <cellStyle name="Currency 6 2 4 4" xfId="2309" xr:uid="{40216D36-87AB-4ECF-8824-C04E3511C51B}"/>
    <cellStyle name="Currency 6 2 4 4 2" xfId="6112" xr:uid="{DA0B684C-7D15-4C16-AEAE-3562535B1C0D}"/>
    <cellStyle name="Currency 6 2 4 4 2 2" xfId="13923" xr:uid="{46F07B5B-D003-4DB7-A513-1465388EE742}"/>
    <cellStyle name="Currency 6 2 4 4 2 2 2" xfId="29334" xr:uid="{AEB796CD-D7D6-475A-88A8-79F53F726235}"/>
    <cellStyle name="Currency 6 2 4 4 2 2 2 2" xfId="60158" xr:uid="{E48CC3F6-F342-4184-B96A-C738BEA199BE}"/>
    <cellStyle name="Currency 6 2 4 4 2 2 3" xfId="44748" xr:uid="{254EFC30-345A-4A2B-A785-25C14073F0BB}"/>
    <cellStyle name="Currency 6 2 4 4 2 3" xfId="21525" xr:uid="{7DA1C2BF-13F9-447F-8DEF-2F3EB85CB745}"/>
    <cellStyle name="Currency 6 2 4 4 2 3 2" xfId="52349" xr:uid="{1D83D952-5D24-4C2B-BF3E-E0F1C6C46A76}"/>
    <cellStyle name="Currency 6 2 4 4 2 4" xfId="36939" xr:uid="{D9DD46AF-2714-43D4-A61C-5CB720D8ED5A}"/>
    <cellStyle name="Currency 6 2 4 4 3" xfId="10120" xr:uid="{35AADBAF-2D84-439B-A4CF-97AA1347B5FF}"/>
    <cellStyle name="Currency 6 2 4 4 3 2" xfId="25531" xr:uid="{D293C477-3B2D-4D6D-9492-959B3E6D6581}"/>
    <cellStyle name="Currency 6 2 4 4 3 2 2" xfId="56355" xr:uid="{5FED1D61-15A0-4038-9F50-6581680509BD}"/>
    <cellStyle name="Currency 6 2 4 4 3 3" xfId="40945" xr:uid="{923D0957-D6B2-4287-AC7C-D14996FC11A1}"/>
    <cellStyle name="Currency 6 2 4 4 4" xfId="17722" xr:uid="{28201610-F670-46AF-9E52-812820D72EA6}"/>
    <cellStyle name="Currency 6 2 4 4 4 2" xfId="48546" xr:uid="{EECF1BB0-836F-4096-8B8B-E09389C92425}"/>
    <cellStyle name="Currency 6 2 4 4 5" xfId="33136" xr:uid="{E86BEB40-AD73-4C19-BA0C-E7F96DB4F7EA}"/>
    <cellStyle name="Currency 6 2 4 5" xfId="4213" xr:uid="{4B6894B8-094A-4D48-BC3C-A7354FFBCEA8}"/>
    <cellStyle name="Currency 6 2 4 5 2" xfId="12024" xr:uid="{3FE85A4A-B6C2-4866-9533-0C25000A139A}"/>
    <cellStyle name="Currency 6 2 4 5 2 2" xfId="27435" xr:uid="{6C4A66C6-9563-4052-AE3F-7479E6517DC8}"/>
    <cellStyle name="Currency 6 2 4 5 2 2 2" xfId="58259" xr:uid="{DC93D1D0-C72F-46AD-89E7-1FDCF503BA70}"/>
    <cellStyle name="Currency 6 2 4 5 2 3" xfId="42849" xr:uid="{1563BBB1-F159-48CF-81E3-373C823E5160}"/>
    <cellStyle name="Currency 6 2 4 5 3" xfId="19626" xr:uid="{AD656E0F-FD38-4470-8430-BCAD123BCAE5}"/>
    <cellStyle name="Currency 6 2 4 5 3 2" xfId="50450" xr:uid="{98DF72F3-E8DF-4722-B1E9-71B8EEF4EC99}"/>
    <cellStyle name="Currency 6 2 4 5 4" xfId="35040" xr:uid="{0C1367D2-CD85-4B91-BD60-BAF8DFF2BE34}"/>
    <cellStyle name="Currency 6 2 4 6" xfId="8221" xr:uid="{BC0832AE-B5E4-4593-8E05-FE0BE3896D45}"/>
    <cellStyle name="Currency 6 2 4 6 2" xfId="23632" xr:uid="{377B03D4-4C70-4B40-B4F9-FD45CE46EAAA}"/>
    <cellStyle name="Currency 6 2 4 6 2 2" xfId="54456" xr:uid="{37E45B7D-9431-43C9-9F79-6635FE9287D0}"/>
    <cellStyle name="Currency 6 2 4 6 3" xfId="39046" xr:uid="{6CC7EC72-8323-40BF-A462-3A3740DAF6A2}"/>
    <cellStyle name="Currency 6 2 4 7" xfId="15823" xr:uid="{799F73CE-EA11-4796-A19C-9BAD5CA29A1B}"/>
    <cellStyle name="Currency 6 2 4 7 2" xfId="46647" xr:uid="{B49A6B0A-7E4C-4BC0-9AF4-70CCB9BE433D}"/>
    <cellStyle name="Currency 6 2 4 8" xfId="31237" xr:uid="{93471567-5162-42B0-91AF-9B8B188E3583}"/>
    <cellStyle name="Currency 6 2 5" xfId="830" xr:uid="{3516BC21-1505-401F-8168-1504C58DF9A4}"/>
    <cellStyle name="Currency 6 2 5 2" xfId="2729" xr:uid="{36F9B641-0081-4400-9C35-4356EF8463C1}"/>
    <cellStyle name="Currency 6 2 5 2 2" xfId="6532" xr:uid="{9A3A40B3-005C-469D-8648-2175F879B28E}"/>
    <cellStyle name="Currency 6 2 5 2 2 2" xfId="14343" xr:uid="{CC9FAF67-5344-42BF-B186-F844CA13AF57}"/>
    <cellStyle name="Currency 6 2 5 2 2 2 2" xfId="29754" xr:uid="{9084C910-A492-4676-A6BE-A38C7C23EAC0}"/>
    <cellStyle name="Currency 6 2 5 2 2 2 2 2" xfId="60578" xr:uid="{69B12DB8-14E7-404D-AC33-9631B4D31165}"/>
    <cellStyle name="Currency 6 2 5 2 2 2 3" xfId="45168" xr:uid="{D31F5BD0-D51C-4CDD-8D0B-AA0CC81A6D3C}"/>
    <cellStyle name="Currency 6 2 5 2 2 3" xfId="21945" xr:uid="{ADC11A25-5396-4CE8-A37E-BD47A553247F}"/>
    <cellStyle name="Currency 6 2 5 2 2 3 2" xfId="52769" xr:uid="{43FB8292-7A9D-4642-922A-A3EEE1180F75}"/>
    <cellStyle name="Currency 6 2 5 2 2 4" xfId="37359" xr:uid="{960E065A-A71B-4404-BEE4-8380C052CFDD}"/>
    <cellStyle name="Currency 6 2 5 2 3" xfId="10540" xr:uid="{21510B9C-AD10-4678-A619-CF0041F1EF4F}"/>
    <cellStyle name="Currency 6 2 5 2 3 2" xfId="25951" xr:uid="{7A31644F-B255-4379-8436-BA21B22CC4C7}"/>
    <cellStyle name="Currency 6 2 5 2 3 2 2" xfId="56775" xr:uid="{54136BE0-C980-46F5-AA6F-86EA33ED781C}"/>
    <cellStyle name="Currency 6 2 5 2 3 3" xfId="41365" xr:uid="{98B799C9-EBB3-467F-82DB-C5CF3FCB9B5E}"/>
    <cellStyle name="Currency 6 2 5 2 4" xfId="18142" xr:uid="{D4009C65-DC08-4E0D-8BA4-69BEE298CC68}"/>
    <cellStyle name="Currency 6 2 5 2 4 2" xfId="48966" xr:uid="{D735A39C-89B8-49D5-8A48-9C4CFAF2B640}"/>
    <cellStyle name="Currency 6 2 5 2 5" xfId="33556" xr:uid="{19BD7C70-6E29-4281-B77E-5D91B3A8666F}"/>
    <cellStyle name="Currency 6 2 5 3" xfId="4633" xr:uid="{FBB92F65-AA84-41C7-B563-DEC29B33A23C}"/>
    <cellStyle name="Currency 6 2 5 3 2" xfId="12444" xr:uid="{366DE7B9-91AD-490C-9F3E-AD3776142614}"/>
    <cellStyle name="Currency 6 2 5 3 2 2" xfId="27855" xr:uid="{E9E66147-49B4-41A7-AD21-D837A2CA259E}"/>
    <cellStyle name="Currency 6 2 5 3 2 2 2" xfId="58679" xr:uid="{445A9B8F-4987-4EED-B576-C10E5842EB65}"/>
    <cellStyle name="Currency 6 2 5 3 2 3" xfId="43269" xr:uid="{23028314-D007-4883-A5E0-0BF4E5EF128E}"/>
    <cellStyle name="Currency 6 2 5 3 3" xfId="20046" xr:uid="{4294305F-10F8-4855-A325-1865E9ACACBD}"/>
    <cellStyle name="Currency 6 2 5 3 3 2" xfId="50870" xr:uid="{88A3FF19-86CC-49F9-AE9C-27EC431C12B2}"/>
    <cellStyle name="Currency 6 2 5 3 4" xfId="35460" xr:uid="{C2A41411-E688-4059-9847-CB517BA53ED0}"/>
    <cellStyle name="Currency 6 2 5 4" xfId="8641" xr:uid="{E744E9B3-1515-4AC4-99EA-F00D2677E6D4}"/>
    <cellStyle name="Currency 6 2 5 4 2" xfId="24052" xr:uid="{EDE6D92D-B396-4AED-BD30-37C38C28B0D7}"/>
    <cellStyle name="Currency 6 2 5 4 2 2" xfId="54876" xr:uid="{71C26B23-BF94-4F6D-B0B5-23CFA95E6970}"/>
    <cellStyle name="Currency 6 2 5 4 3" xfId="39466" xr:uid="{66E02BAB-3148-4B73-AFDC-F3940CF9B63B}"/>
    <cellStyle name="Currency 6 2 5 5" xfId="16243" xr:uid="{4399C0F2-C9EA-41B9-A3D4-C22E141A3714}"/>
    <cellStyle name="Currency 6 2 5 5 2" xfId="47067" xr:uid="{604E53DD-9A7C-4BCF-AA21-BDF029F1BEE4}"/>
    <cellStyle name="Currency 6 2 5 6" xfId="31657" xr:uid="{03989240-E005-455F-903D-B2DBF66C1416}"/>
    <cellStyle name="Currency 6 2 6" xfId="1463" xr:uid="{21A581A8-5FFA-4C13-BBF8-775D6697B7B1}"/>
    <cellStyle name="Currency 6 2 6 2" xfId="3362" xr:uid="{1FA500E4-E270-4867-B792-79625E355DA3}"/>
    <cellStyle name="Currency 6 2 6 2 2" xfId="7165" xr:uid="{D7E5E4A0-6827-4835-A9DA-887B6EB286BA}"/>
    <cellStyle name="Currency 6 2 6 2 2 2" xfId="14976" xr:uid="{0CCC6586-5208-496E-8F4F-4F0C57999DF3}"/>
    <cellStyle name="Currency 6 2 6 2 2 2 2" xfId="30387" xr:uid="{2E12B411-856A-455C-9516-ACD09EB13A1D}"/>
    <cellStyle name="Currency 6 2 6 2 2 2 2 2" xfId="61211" xr:uid="{2639CF49-3829-4B1E-808B-1C68A18DC2B2}"/>
    <cellStyle name="Currency 6 2 6 2 2 2 3" xfId="45801" xr:uid="{EA8279E6-7762-4227-B2E7-E3DBB3701EDF}"/>
    <cellStyle name="Currency 6 2 6 2 2 3" xfId="22578" xr:uid="{1C66E783-C2E3-43CC-A290-F8066BE88109}"/>
    <cellStyle name="Currency 6 2 6 2 2 3 2" xfId="53402" xr:uid="{A1FC7110-79E0-4C08-AC70-885CA5B0BB0A}"/>
    <cellStyle name="Currency 6 2 6 2 2 4" xfId="37992" xr:uid="{BC646486-E141-4381-9813-31210948B4D6}"/>
    <cellStyle name="Currency 6 2 6 2 3" xfId="11173" xr:uid="{75EFF44A-E1FC-405B-B338-AA6251806DF0}"/>
    <cellStyle name="Currency 6 2 6 2 3 2" xfId="26584" xr:uid="{97B98A94-7D8A-4D87-B3C1-07FABE97FFBF}"/>
    <cellStyle name="Currency 6 2 6 2 3 2 2" xfId="57408" xr:uid="{B68C3B23-0035-4057-84E4-59DAC4FF2DB4}"/>
    <cellStyle name="Currency 6 2 6 2 3 3" xfId="41998" xr:uid="{836DD011-BB0E-4017-B114-1E42362930F9}"/>
    <cellStyle name="Currency 6 2 6 2 4" xfId="18775" xr:uid="{A852E0F2-7505-4368-BAC7-BBEDCB8BD940}"/>
    <cellStyle name="Currency 6 2 6 2 4 2" xfId="49599" xr:uid="{A33FE149-8699-478B-B0C2-9667245B9B9A}"/>
    <cellStyle name="Currency 6 2 6 2 5" xfId="34189" xr:uid="{BE239392-6A60-4B33-A2D5-C2ADEB115363}"/>
    <cellStyle name="Currency 6 2 6 3" xfId="5266" xr:uid="{8C99A57A-6FEA-48EC-8546-35B041289EE2}"/>
    <cellStyle name="Currency 6 2 6 3 2" xfId="13077" xr:uid="{5DB9E404-BC5B-4C9E-BB1B-13725CF994EA}"/>
    <cellStyle name="Currency 6 2 6 3 2 2" xfId="28488" xr:uid="{6FCE7707-6F5D-4072-A40B-987C9F8B3840}"/>
    <cellStyle name="Currency 6 2 6 3 2 2 2" xfId="59312" xr:uid="{AA7FE540-C08E-4111-96CC-AA981CB1EB3E}"/>
    <cellStyle name="Currency 6 2 6 3 2 3" xfId="43902" xr:uid="{61167DC0-F10F-46D2-B618-771B2FDBBF2A}"/>
    <cellStyle name="Currency 6 2 6 3 3" xfId="20679" xr:uid="{CD5CEA8E-B484-43C9-A799-57D79C60BE66}"/>
    <cellStyle name="Currency 6 2 6 3 3 2" xfId="51503" xr:uid="{4FB45E36-DB38-471A-89C3-43650069A785}"/>
    <cellStyle name="Currency 6 2 6 3 4" xfId="36093" xr:uid="{87D0323A-9C2E-4B40-A8C9-9C8BE46054F9}"/>
    <cellStyle name="Currency 6 2 6 4" xfId="9274" xr:uid="{BA93A9DD-B07D-41F1-92C6-8934A08824EC}"/>
    <cellStyle name="Currency 6 2 6 4 2" xfId="24685" xr:uid="{338EFD09-1BCF-4F72-878C-3F6E9728645E}"/>
    <cellStyle name="Currency 6 2 6 4 2 2" xfId="55509" xr:uid="{D6B450B8-50FF-42B5-BE68-D3E9120F4514}"/>
    <cellStyle name="Currency 6 2 6 4 3" xfId="40099" xr:uid="{A2B05E4D-7E76-44AA-9BD4-D1FF25FF7E82}"/>
    <cellStyle name="Currency 6 2 6 5" xfId="16876" xr:uid="{D148CB2E-EF93-4832-9D35-EE7C3F463A87}"/>
    <cellStyle name="Currency 6 2 6 5 2" xfId="47700" xr:uid="{117E0EDC-263C-4885-8C7F-CF114B0E1E32}"/>
    <cellStyle name="Currency 6 2 6 6" xfId="32290" xr:uid="{C28B2C3D-71FF-487D-BDFA-47C54CC271C5}"/>
    <cellStyle name="Currency 6 2 7" xfId="2096" xr:uid="{1BE65C7D-935A-46B8-A3C6-590119DBEB9C}"/>
    <cellStyle name="Currency 6 2 7 2" xfId="5899" xr:uid="{9FD68DA8-5DFB-4990-89FB-05DACD176D3F}"/>
    <cellStyle name="Currency 6 2 7 2 2" xfId="13710" xr:uid="{3CDC3492-06CB-49CA-AEDF-2F4BC1DBD10B}"/>
    <cellStyle name="Currency 6 2 7 2 2 2" xfId="29121" xr:uid="{FF9911CB-E59A-4FA5-B365-C3C8C10C6995}"/>
    <cellStyle name="Currency 6 2 7 2 2 2 2" xfId="59945" xr:uid="{1D23AF8E-A7D2-4366-81BB-A9659F3083BB}"/>
    <cellStyle name="Currency 6 2 7 2 2 3" xfId="44535" xr:uid="{A37BCC5A-ED27-44FC-8F65-02A154D7D454}"/>
    <cellStyle name="Currency 6 2 7 2 3" xfId="21312" xr:uid="{97720142-C58A-4601-B825-4FF617F2D3E8}"/>
    <cellStyle name="Currency 6 2 7 2 3 2" xfId="52136" xr:uid="{2C36CAD1-652C-41E7-8AC2-C8DC0EAD5FD4}"/>
    <cellStyle name="Currency 6 2 7 2 4" xfId="36726" xr:uid="{D465FA8A-8623-4448-956A-3C24C9925B59}"/>
    <cellStyle name="Currency 6 2 7 3" xfId="9907" xr:uid="{35891FA3-7C94-47E5-B82F-E6E77775B7E1}"/>
    <cellStyle name="Currency 6 2 7 3 2" xfId="25318" xr:uid="{C7023F85-D2BF-4EB0-AD81-58DAE3AE343A}"/>
    <cellStyle name="Currency 6 2 7 3 2 2" xfId="56142" xr:uid="{5EC2548E-D7BF-4213-901A-DA034170BEE9}"/>
    <cellStyle name="Currency 6 2 7 3 3" xfId="40732" xr:uid="{0066E81D-580A-4CD6-A5B8-7E0AA4D8F3D9}"/>
    <cellStyle name="Currency 6 2 7 4" xfId="17509" xr:uid="{0307AE92-8AE1-4C67-AB26-90475B142A5B}"/>
    <cellStyle name="Currency 6 2 7 4 2" xfId="48333" xr:uid="{939E7A74-367A-404C-85E4-DAED0A3A9B1C}"/>
    <cellStyle name="Currency 6 2 7 5" xfId="32923" xr:uid="{CA1B7969-703E-472E-8DAB-CB444D424B60}"/>
    <cellStyle name="Currency 6 2 8" xfId="4000" xr:uid="{DA955DCE-7736-48D2-B343-75004303647B}"/>
    <cellStyle name="Currency 6 2 8 2" xfId="11811" xr:uid="{EE857664-C9E9-465C-B457-F7A427E28B2B}"/>
    <cellStyle name="Currency 6 2 8 2 2" xfId="27222" xr:uid="{E2F6E051-8186-4C1E-AF3D-ACC0EB52595C}"/>
    <cellStyle name="Currency 6 2 8 2 2 2" xfId="58046" xr:uid="{75C03A7E-C2DF-42F2-9BD9-9D28BBBAAACF}"/>
    <cellStyle name="Currency 6 2 8 2 3" xfId="42636" xr:uid="{D84D0041-BBE5-47BD-A3AD-AB3ACDAEA6D0}"/>
    <cellStyle name="Currency 6 2 8 3" xfId="19413" xr:uid="{43B984C4-5477-4B0F-9434-9ACF2EC5BCB1}"/>
    <cellStyle name="Currency 6 2 8 3 2" xfId="50237" xr:uid="{C05A4DBE-1822-41F4-9155-DA8153592A48}"/>
    <cellStyle name="Currency 6 2 8 4" xfId="34827" xr:uid="{29D8C91B-6F16-4A7F-A3CF-D4C63BFFECE9}"/>
    <cellStyle name="Currency 6 2 9" xfId="8008" xr:uid="{7266D5F7-9B73-4131-A73A-E81B2C63BBB0}"/>
    <cellStyle name="Currency 6 2 9 2" xfId="23419" xr:uid="{69AD24B4-D222-4B49-87CE-C237A8E7A499}"/>
    <cellStyle name="Currency 6 2 9 2 2" xfId="54243" xr:uid="{41BE27AC-7CC7-4F10-AE29-53DC7680529A}"/>
    <cellStyle name="Currency 6 2 9 3" xfId="38833" xr:uid="{49591BDF-334B-4C1F-A3CA-A3D0570751ED}"/>
    <cellStyle name="Currency 6 3" xfId="236" xr:uid="{09CE405C-AA95-41AE-8452-71F354752E9F}"/>
    <cellStyle name="Currency 6 3 10" xfId="15650" xr:uid="{67B929C4-32E4-4AF9-A75F-65D0D6E2D15A}"/>
    <cellStyle name="Currency 6 3 10 2" xfId="46474" xr:uid="{52EDC019-B3FD-48F5-9A71-08FA9BECE805}"/>
    <cellStyle name="Currency 6 3 11" xfId="31064" xr:uid="{6B21F757-2D2A-4F94-9A0E-40FC2BA9F2E8}"/>
    <cellStyle name="Currency 6 3 2" xfId="659" xr:uid="{3B9ADE88-BD4B-4940-B64B-AC10B74F9845}"/>
    <cellStyle name="Currency 6 3 2 2" xfId="1292" xr:uid="{619516A1-EF79-4028-815C-C482A6B5AB46}"/>
    <cellStyle name="Currency 6 3 2 2 2" xfId="3191" xr:uid="{377A0504-F0D7-4AAE-B28B-5F088DF30CB0}"/>
    <cellStyle name="Currency 6 3 2 2 2 2" xfId="6994" xr:uid="{C4E6407C-117A-465F-9DCB-58D19FA8C4A4}"/>
    <cellStyle name="Currency 6 3 2 2 2 2 2" xfId="14805" xr:uid="{2162F180-9401-42D3-90FE-1EB457238B7F}"/>
    <cellStyle name="Currency 6 3 2 2 2 2 2 2" xfId="30216" xr:uid="{5A02EA00-13CD-4840-A6D5-3DF18F588B28}"/>
    <cellStyle name="Currency 6 3 2 2 2 2 2 2 2" xfId="61040" xr:uid="{ED03EA7C-9BDD-4E41-9648-478BDE650911}"/>
    <cellStyle name="Currency 6 3 2 2 2 2 2 3" xfId="45630" xr:uid="{844B1475-E4F5-4900-81DE-E6EA622268C3}"/>
    <cellStyle name="Currency 6 3 2 2 2 2 3" xfId="22407" xr:uid="{4CF4CF28-3BA4-482C-9412-1DA492C5AD55}"/>
    <cellStyle name="Currency 6 3 2 2 2 2 3 2" xfId="53231" xr:uid="{4E2D96D0-4316-4543-9BFD-CAB5F8ED6A03}"/>
    <cellStyle name="Currency 6 3 2 2 2 2 4" xfId="37821" xr:uid="{A963A12F-69B0-47E5-917E-B2E5EA2DB4C3}"/>
    <cellStyle name="Currency 6 3 2 2 2 3" xfId="11002" xr:uid="{09B1B1D9-2362-4D28-A4F8-8851B88FC507}"/>
    <cellStyle name="Currency 6 3 2 2 2 3 2" xfId="26413" xr:uid="{D6088512-F458-4FE6-8CFC-6E5BE918AFFB}"/>
    <cellStyle name="Currency 6 3 2 2 2 3 2 2" xfId="57237" xr:uid="{1EC42500-7411-4863-B7A1-26760CE68892}"/>
    <cellStyle name="Currency 6 3 2 2 2 3 3" xfId="41827" xr:uid="{895160F6-E845-42FE-9875-C5BE83A746B5}"/>
    <cellStyle name="Currency 6 3 2 2 2 4" xfId="18604" xr:uid="{6340AFCA-8362-4260-8FBA-A937B1F85DF7}"/>
    <cellStyle name="Currency 6 3 2 2 2 4 2" xfId="49428" xr:uid="{9E2D9BB9-49F2-47F6-B213-1C68C317DC00}"/>
    <cellStyle name="Currency 6 3 2 2 2 5" xfId="34018" xr:uid="{8D4CD685-C8EC-473B-AC92-7B01989572CD}"/>
    <cellStyle name="Currency 6 3 2 2 3" xfId="5095" xr:uid="{B76FE555-A728-4986-BEB0-E2E5D2675ABE}"/>
    <cellStyle name="Currency 6 3 2 2 3 2" xfId="12906" xr:uid="{4483B82D-C5B3-471A-825F-EB1AD341CFC1}"/>
    <cellStyle name="Currency 6 3 2 2 3 2 2" xfId="28317" xr:uid="{A4A2C3BD-B431-4900-AD04-D140475C7CE7}"/>
    <cellStyle name="Currency 6 3 2 2 3 2 2 2" xfId="59141" xr:uid="{E7E91D1E-832F-4B51-AA54-07CBC3196D48}"/>
    <cellStyle name="Currency 6 3 2 2 3 2 3" xfId="43731" xr:uid="{EB48454E-CDDE-4A81-B285-128A5A3B2C5A}"/>
    <cellStyle name="Currency 6 3 2 2 3 3" xfId="20508" xr:uid="{054BDFC2-37A1-41C2-9BEC-347385637441}"/>
    <cellStyle name="Currency 6 3 2 2 3 3 2" xfId="51332" xr:uid="{D657E429-D4E9-4E08-BD29-74A2178F40CC}"/>
    <cellStyle name="Currency 6 3 2 2 3 4" xfId="35922" xr:uid="{A9024CB6-CE60-48BF-B0C4-A2109866E04D}"/>
    <cellStyle name="Currency 6 3 2 2 4" xfId="9103" xr:uid="{55BBD5D7-F54F-4EF3-8F0C-D0727EB9225C}"/>
    <cellStyle name="Currency 6 3 2 2 4 2" xfId="24514" xr:uid="{DF699C81-124F-4361-B706-7A24B410CC58}"/>
    <cellStyle name="Currency 6 3 2 2 4 2 2" xfId="55338" xr:uid="{DA6E51E5-5B1B-4255-9163-1E45B4F61DE1}"/>
    <cellStyle name="Currency 6 3 2 2 4 3" xfId="39928" xr:uid="{C06B79A7-1A41-4B88-8118-CB78A493D46B}"/>
    <cellStyle name="Currency 6 3 2 2 5" xfId="16705" xr:uid="{CA6E6FE8-01FB-49BC-BBC6-0899E41B78D0}"/>
    <cellStyle name="Currency 6 3 2 2 5 2" xfId="47529" xr:uid="{9D7AF198-52A6-4B46-9DFC-07FA4B406EDA}"/>
    <cellStyle name="Currency 6 3 2 2 6" xfId="32119" xr:uid="{00F91965-3610-433C-B7DC-2D6FDB65D014}"/>
    <cellStyle name="Currency 6 3 2 3" xfId="1925" xr:uid="{1C79B3E8-3F5E-47D4-88E2-9F7BCDC3EEC4}"/>
    <cellStyle name="Currency 6 3 2 3 2" xfId="3824" xr:uid="{A987EFA2-C95B-44C4-A769-506DEAFC641D}"/>
    <cellStyle name="Currency 6 3 2 3 2 2" xfId="7627" xr:uid="{6FD0A6CC-F614-43B4-9F8D-DA967ED0EE28}"/>
    <cellStyle name="Currency 6 3 2 3 2 2 2" xfId="15438" xr:uid="{4573FED1-AEC7-4896-8B56-31E905AF1A82}"/>
    <cellStyle name="Currency 6 3 2 3 2 2 2 2" xfId="30849" xr:uid="{3BE6A826-FC72-4692-B7F3-E3B1F3F05BFB}"/>
    <cellStyle name="Currency 6 3 2 3 2 2 2 2 2" xfId="61673" xr:uid="{E43759D4-1F8E-402E-9CCC-79B97496C538}"/>
    <cellStyle name="Currency 6 3 2 3 2 2 2 3" xfId="46263" xr:uid="{35CEB0EF-090E-4E0A-94A3-0811E1D460F1}"/>
    <cellStyle name="Currency 6 3 2 3 2 2 3" xfId="23040" xr:uid="{39F8029C-1C8E-404C-8835-015B29FE8F36}"/>
    <cellStyle name="Currency 6 3 2 3 2 2 3 2" xfId="53864" xr:uid="{D54CF998-4288-440D-B176-5BFE6586DA37}"/>
    <cellStyle name="Currency 6 3 2 3 2 2 4" xfId="38454" xr:uid="{E506FD7C-B81D-4EAB-8EA3-55F26EA23492}"/>
    <cellStyle name="Currency 6 3 2 3 2 3" xfId="11635" xr:uid="{2EB645AF-B0D9-4386-9874-42884D07566A}"/>
    <cellStyle name="Currency 6 3 2 3 2 3 2" xfId="27046" xr:uid="{FDE23421-16CF-4E27-B6FF-A895FC0C4A17}"/>
    <cellStyle name="Currency 6 3 2 3 2 3 2 2" xfId="57870" xr:uid="{7845FD79-53AC-4D4B-B1AA-3D0878EFF6D8}"/>
    <cellStyle name="Currency 6 3 2 3 2 3 3" xfId="42460" xr:uid="{52BDC33A-7548-42C1-8DE8-7C9A124AA40D}"/>
    <cellStyle name="Currency 6 3 2 3 2 4" xfId="19237" xr:uid="{51E16DD9-A98F-441F-BCC6-9C2063E6FBF0}"/>
    <cellStyle name="Currency 6 3 2 3 2 4 2" xfId="50061" xr:uid="{F1A927B2-C41C-4FCA-80A4-692EC14DF410}"/>
    <cellStyle name="Currency 6 3 2 3 2 5" xfId="34651" xr:uid="{95394E59-ADF8-4A14-80B2-B798064AEE94}"/>
    <cellStyle name="Currency 6 3 2 3 3" xfId="5728" xr:uid="{4D7C8A83-A636-41DB-A1C1-2B6F706E75AA}"/>
    <cellStyle name="Currency 6 3 2 3 3 2" xfId="13539" xr:uid="{7C3BA704-D2FD-41D3-A4DC-E171639F7CD7}"/>
    <cellStyle name="Currency 6 3 2 3 3 2 2" xfId="28950" xr:uid="{A49B709E-578B-4B89-8C37-B7706CFA0F15}"/>
    <cellStyle name="Currency 6 3 2 3 3 2 2 2" xfId="59774" xr:uid="{AF252865-7349-44F7-9DEE-8D478F13B8BE}"/>
    <cellStyle name="Currency 6 3 2 3 3 2 3" xfId="44364" xr:uid="{19480B8F-8E00-49B8-8E60-645B115695CE}"/>
    <cellStyle name="Currency 6 3 2 3 3 3" xfId="21141" xr:uid="{3A04D9B2-7412-4EE8-9AAF-018A6058E50B}"/>
    <cellStyle name="Currency 6 3 2 3 3 3 2" xfId="51965" xr:uid="{B40B0CEF-2E93-4192-B5FB-05572D78F381}"/>
    <cellStyle name="Currency 6 3 2 3 3 4" xfId="36555" xr:uid="{7D2EE73D-97E7-472F-853B-A95AB6802805}"/>
    <cellStyle name="Currency 6 3 2 3 4" xfId="9736" xr:uid="{27303F53-C473-4B0A-A035-CE980E2D4F16}"/>
    <cellStyle name="Currency 6 3 2 3 4 2" xfId="25147" xr:uid="{8B6F41CD-A7BA-4743-AB66-12D8C657AE4C}"/>
    <cellStyle name="Currency 6 3 2 3 4 2 2" xfId="55971" xr:uid="{336B370C-62D5-48FB-8D4E-93AC117E6046}"/>
    <cellStyle name="Currency 6 3 2 3 4 3" xfId="40561" xr:uid="{64703EB2-07C3-4FB1-8C20-00F8FE2A7C7B}"/>
    <cellStyle name="Currency 6 3 2 3 5" xfId="17338" xr:uid="{B66AEB9D-DD47-48FF-90E0-C6561DF5778D}"/>
    <cellStyle name="Currency 6 3 2 3 5 2" xfId="48162" xr:uid="{2734DC1A-66BA-4143-A11A-E88D74C8ADF4}"/>
    <cellStyle name="Currency 6 3 2 3 6" xfId="32752" xr:uid="{4573F144-CC0A-4A2B-8E7C-488572DB36BB}"/>
    <cellStyle name="Currency 6 3 2 4" xfId="2558" xr:uid="{0AC183CA-9187-4729-B80B-3DAA654A69B3}"/>
    <cellStyle name="Currency 6 3 2 4 2" xfId="6361" xr:uid="{D1F5EFA2-168F-457D-AB48-B7704DAC8B9E}"/>
    <cellStyle name="Currency 6 3 2 4 2 2" xfId="14172" xr:uid="{5ACBC0BF-2A6D-4855-85D3-EAABE79E4EBD}"/>
    <cellStyle name="Currency 6 3 2 4 2 2 2" xfId="29583" xr:uid="{C79C28E0-9B61-4934-BBF4-7E02F1D07B4B}"/>
    <cellStyle name="Currency 6 3 2 4 2 2 2 2" xfId="60407" xr:uid="{C07E8964-5562-460F-8A56-7908DA07C231}"/>
    <cellStyle name="Currency 6 3 2 4 2 2 3" xfId="44997" xr:uid="{F8EE5462-DBD0-4398-B606-644FF5ABD78E}"/>
    <cellStyle name="Currency 6 3 2 4 2 3" xfId="21774" xr:uid="{14938CB0-7ADD-4F39-9D6E-822ADBC658B5}"/>
    <cellStyle name="Currency 6 3 2 4 2 3 2" xfId="52598" xr:uid="{FA290B2D-388F-4FF0-B960-0099DAF15C94}"/>
    <cellStyle name="Currency 6 3 2 4 2 4" xfId="37188" xr:uid="{BF4370D8-17DA-444E-949D-5C71F319BC8C}"/>
    <cellStyle name="Currency 6 3 2 4 3" xfId="10369" xr:uid="{193CB5D5-BD8A-44BB-AB8F-678896BA073C}"/>
    <cellStyle name="Currency 6 3 2 4 3 2" xfId="25780" xr:uid="{697373D7-F104-4FE7-A264-D4C5B1D241AC}"/>
    <cellStyle name="Currency 6 3 2 4 3 2 2" xfId="56604" xr:uid="{7627DEEE-EC4D-4A5B-9D6E-14BD33F6D703}"/>
    <cellStyle name="Currency 6 3 2 4 3 3" xfId="41194" xr:uid="{26F6AB4E-7D3D-47A0-800D-5A3D423919D1}"/>
    <cellStyle name="Currency 6 3 2 4 4" xfId="17971" xr:uid="{309155CA-A14C-43DA-AEDD-137189679DBF}"/>
    <cellStyle name="Currency 6 3 2 4 4 2" xfId="48795" xr:uid="{82D683F9-6712-4C1C-8729-E6D4DB4C767A}"/>
    <cellStyle name="Currency 6 3 2 4 5" xfId="33385" xr:uid="{AB8A2CAC-BCE4-442F-B22C-9230D3D9CD57}"/>
    <cellStyle name="Currency 6 3 2 5" xfId="4462" xr:uid="{0C4941F7-E6B8-4B5E-9CD9-E3B9BD7DE06C}"/>
    <cellStyle name="Currency 6 3 2 5 2" xfId="12273" xr:uid="{D260AB14-6C7D-4A7E-8E2E-AA72A186E355}"/>
    <cellStyle name="Currency 6 3 2 5 2 2" xfId="27684" xr:uid="{BAA5A080-ACD6-4117-B012-96F00BFD4F0A}"/>
    <cellStyle name="Currency 6 3 2 5 2 2 2" xfId="58508" xr:uid="{A7C0C72D-7877-433C-AA5C-B5AEAE4E0C78}"/>
    <cellStyle name="Currency 6 3 2 5 2 3" xfId="43098" xr:uid="{EE0F61BD-13DC-4FCD-B5C2-55BC730AFE2A}"/>
    <cellStyle name="Currency 6 3 2 5 3" xfId="19875" xr:uid="{255440BB-B3CE-474E-9585-34093F029EE8}"/>
    <cellStyle name="Currency 6 3 2 5 3 2" xfId="50699" xr:uid="{24881F2E-8AFB-4CB5-B2E9-850E32DA2BD0}"/>
    <cellStyle name="Currency 6 3 2 5 4" xfId="35289" xr:uid="{86BCC7D9-0DB1-45E6-AE56-593F07E8DCFC}"/>
    <cellStyle name="Currency 6 3 2 6" xfId="8470" xr:uid="{4F03C5E3-4DB8-4ED1-8086-F67AC7C0D55A}"/>
    <cellStyle name="Currency 6 3 2 6 2" xfId="23881" xr:uid="{7ECB3EDE-7D38-4930-A890-7EFF85E3919F}"/>
    <cellStyle name="Currency 6 3 2 6 2 2" xfId="54705" xr:uid="{23FC724A-D2BB-4564-A547-95E42D2F3CC8}"/>
    <cellStyle name="Currency 6 3 2 6 3" xfId="39295" xr:uid="{FC79AC74-4DDA-4405-8DE6-7E07638A9CAF}"/>
    <cellStyle name="Currency 6 3 2 7" xfId="16072" xr:uid="{693E7DF9-F28D-4F6C-B894-431CA0C75B5A}"/>
    <cellStyle name="Currency 6 3 2 7 2" xfId="46896" xr:uid="{8F4BA405-3F16-48C7-A227-F47175B21AD6}"/>
    <cellStyle name="Currency 6 3 2 8" xfId="31486" xr:uid="{C585AE96-C2AE-4A40-ABAF-44E8D1E44F46}"/>
    <cellStyle name="Currency 6 3 3" xfId="450" xr:uid="{5D5A4B8A-ED7E-41CB-8A82-C23EF8C7DDE8}"/>
    <cellStyle name="Currency 6 3 3 2" xfId="1083" xr:uid="{74D79E04-7749-4ED2-A913-85FF277E54DB}"/>
    <cellStyle name="Currency 6 3 3 2 2" xfId="2982" xr:uid="{F45A3BA2-2AC3-442F-8418-89A6EA81E078}"/>
    <cellStyle name="Currency 6 3 3 2 2 2" xfId="6785" xr:uid="{FA41F067-A2C8-45E9-A055-D46CBFA08ED0}"/>
    <cellStyle name="Currency 6 3 3 2 2 2 2" xfId="14596" xr:uid="{30762F9F-2661-492D-9811-A542141BE192}"/>
    <cellStyle name="Currency 6 3 3 2 2 2 2 2" xfId="30007" xr:uid="{342E57A0-0635-4D34-9223-90BC354732CD}"/>
    <cellStyle name="Currency 6 3 3 2 2 2 2 2 2" xfId="60831" xr:uid="{9AEB4DAE-72C0-45C5-80FA-B706F4AF26A1}"/>
    <cellStyle name="Currency 6 3 3 2 2 2 2 3" xfId="45421" xr:uid="{A697A2DD-1305-4E8B-B9AA-658D99AB1ECB}"/>
    <cellStyle name="Currency 6 3 3 2 2 2 3" xfId="22198" xr:uid="{773A7EF1-4ED4-424A-B29E-789F97B337FF}"/>
    <cellStyle name="Currency 6 3 3 2 2 2 3 2" xfId="53022" xr:uid="{FB52BB3B-8E2F-4242-B5E5-F6A625FDA178}"/>
    <cellStyle name="Currency 6 3 3 2 2 2 4" xfId="37612" xr:uid="{8355A80D-F17D-43C7-81BF-A88ED7F2AD35}"/>
    <cellStyle name="Currency 6 3 3 2 2 3" xfId="10793" xr:uid="{EDF54B18-D71C-4ECE-8CD8-5856C9C606EF}"/>
    <cellStyle name="Currency 6 3 3 2 2 3 2" xfId="26204" xr:uid="{7F5C1AF4-075D-4896-8434-1DD44485F4DB}"/>
    <cellStyle name="Currency 6 3 3 2 2 3 2 2" xfId="57028" xr:uid="{1CF8F256-5C74-49C1-95C8-B1F72535FF3D}"/>
    <cellStyle name="Currency 6 3 3 2 2 3 3" xfId="41618" xr:uid="{91E59133-4143-46BB-8920-862F2722564A}"/>
    <cellStyle name="Currency 6 3 3 2 2 4" xfId="18395" xr:uid="{655EC78B-8C4D-4DD2-86A8-6CCE995E0D3C}"/>
    <cellStyle name="Currency 6 3 3 2 2 4 2" xfId="49219" xr:uid="{6B764695-11FF-42C6-8EFB-B222398FBAC0}"/>
    <cellStyle name="Currency 6 3 3 2 2 5" xfId="33809" xr:uid="{F1C997A5-33A6-4034-853A-C3C9AC2180CE}"/>
    <cellStyle name="Currency 6 3 3 2 3" xfId="4886" xr:uid="{20295406-4C2F-4678-8E14-86AD0BFE9799}"/>
    <cellStyle name="Currency 6 3 3 2 3 2" xfId="12697" xr:uid="{838702A3-A56F-4F89-83ED-283B59106F3A}"/>
    <cellStyle name="Currency 6 3 3 2 3 2 2" xfId="28108" xr:uid="{E17A8C89-2DFD-4978-8AF5-B051556762A9}"/>
    <cellStyle name="Currency 6 3 3 2 3 2 2 2" xfId="58932" xr:uid="{7FDB15F2-5323-4840-BB71-F4A4D350EFB4}"/>
    <cellStyle name="Currency 6 3 3 2 3 2 3" xfId="43522" xr:uid="{7B29FEF9-B0E3-490E-B886-03EFCC2209DA}"/>
    <cellStyle name="Currency 6 3 3 2 3 3" xfId="20299" xr:uid="{F3EAEFB7-78BF-4088-8CB5-120CE3A18112}"/>
    <cellStyle name="Currency 6 3 3 2 3 3 2" xfId="51123" xr:uid="{1943A906-2D12-4A5E-9D93-F205341C0D01}"/>
    <cellStyle name="Currency 6 3 3 2 3 4" xfId="35713" xr:uid="{87C28578-2BBC-44D3-9D88-7A801F2159B4}"/>
    <cellStyle name="Currency 6 3 3 2 4" xfId="8894" xr:uid="{8C895ED5-756E-4298-9B82-4218502B77FF}"/>
    <cellStyle name="Currency 6 3 3 2 4 2" xfId="24305" xr:uid="{2B47310C-3304-40AD-9DEB-9FF051573453}"/>
    <cellStyle name="Currency 6 3 3 2 4 2 2" xfId="55129" xr:uid="{D6448C40-78F1-430A-B8A9-A220E2216953}"/>
    <cellStyle name="Currency 6 3 3 2 4 3" xfId="39719" xr:uid="{0BFA54E9-FA2C-4905-BB6A-A9C3AF128121}"/>
    <cellStyle name="Currency 6 3 3 2 5" xfId="16496" xr:uid="{CD726C90-721A-4A62-93EC-13195CD4A3D4}"/>
    <cellStyle name="Currency 6 3 3 2 5 2" xfId="47320" xr:uid="{90D60EB2-4B70-4DDB-90EE-3F26DD4B0B47}"/>
    <cellStyle name="Currency 6 3 3 2 6" xfId="31910" xr:uid="{CF51351D-38CA-4FCE-A2C8-78B8324228A0}"/>
    <cellStyle name="Currency 6 3 3 3" xfId="1716" xr:uid="{9580158A-DAD8-4368-8EAE-C82FE430B4FF}"/>
    <cellStyle name="Currency 6 3 3 3 2" xfId="3615" xr:uid="{1B80EE03-6A56-4F13-B2AC-F59F91B08D59}"/>
    <cellStyle name="Currency 6 3 3 3 2 2" xfId="7418" xr:uid="{BA656EE7-E663-4FC4-A781-2B032BA00045}"/>
    <cellStyle name="Currency 6 3 3 3 2 2 2" xfId="15229" xr:uid="{ED817916-9371-43E7-84B1-4F987200E5C7}"/>
    <cellStyle name="Currency 6 3 3 3 2 2 2 2" xfId="30640" xr:uid="{0D62AB0A-ACE4-43B4-8916-65DEA09A4A56}"/>
    <cellStyle name="Currency 6 3 3 3 2 2 2 2 2" xfId="61464" xr:uid="{6C010DD6-271C-4B1D-A776-B85D8580FE85}"/>
    <cellStyle name="Currency 6 3 3 3 2 2 2 3" xfId="46054" xr:uid="{60F10A88-3619-445F-8A89-AD08A3866819}"/>
    <cellStyle name="Currency 6 3 3 3 2 2 3" xfId="22831" xr:uid="{35D73373-A5ED-4357-930B-4AD3EEA15731}"/>
    <cellStyle name="Currency 6 3 3 3 2 2 3 2" xfId="53655" xr:uid="{A331EED9-CBAB-423B-AB39-A481D229CD1D}"/>
    <cellStyle name="Currency 6 3 3 3 2 2 4" xfId="38245" xr:uid="{AF66E045-4DCB-465A-8AB2-26F7DC65A9B7}"/>
    <cellStyle name="Currency 6 3 3 3 2 3" xfId="11426" xr:uid="{1556F499-2FA7-4641-B994-B93339231C52}"/>
    <cellStyle name="Currency 6 3 3 3 2 3 2" xfId="26837" xr:uid="{2C1A49D7-4D04-42D9-8C33-C794C0AEDAC3}"/>
    <cellStyle name="Currency 6 3 3 3 2 3 2 2" xfId="57661" xr:uid="{C5D3C1E2-4E5A-4BB5-82A0-B49DC4FD7EE0}"/>
    <cellStyle name="Currency 6 3 3 3 2 3 3" xfId="42251" xr:uid="{EB7BB1B9-AEAD-4D45-91FD-C809A52A55A3}"/>
    <cellStyle name="Currency 6 3 3 3 2 4" xfId="19028" xr:uid="{BE237122-1323-4402-B023-0B88E77BE54B}"/>
    <cellStyle name="Currency 6 3 3 3 2 4 2" xfId="49852" xr:uid="{601A5CB3-A6E5-465A-B674-9D899388DB0A}"/>
    <cellStyle name="Currency 6 3 3 3 2 5" xfId="34442" xr:uid="{BD94E5BF-0489-4DCB-81C0-D389BB3B3860}"/>
    <cellStyle name="Currency 6 3 3 3 3" xfId="5519" xr:uid="{9E8D4D69-7557-4947-8ED7-52882C949D06}"/>
    <cellStyle name="Currency 6 3 3 3 3 2" xfId="13330" xr:uid="{29F8E376-0790-4F02-A519-A19B5083F980}"/>
    <cellStyle name="Currency 6 3 3 3 3 2 2" xfId="28741" xr:uid="{A41925F1-BEFC-4ADF-ACDE-3AFE12AE8296}"/>
    <cellStyle name="Currency 6 3 3 3 3 2 2 2" xfId="59565" xr:uid="{A073DCFA-0B9C-49BA-A35F-AF5AD19BB86B}"/>
    <cellStyle name="Currency 6 3 3 3 3 2 3" xfId="44155" xr:uid="{960F6F3C-EC50-4824-A085-FA04702A0A97}"/>
    <cellStyle name="Currency 6 3 3 3 3 3" xfId="20932" xr:uid="{36FB3DFF-BE72-423F-A38C-C64D2B807739}"/>
    <cellStyle name="Currency 6 3 3 3 3 3 2" xfId="51756" xr:uid="{C1307A9A-468E-4A3F-BA4B-B28BF1124AAC}"/>
    <cellStyle name="Currency 6 3 3 3 3 4" xfId="36346" xr:uid="{8BC942C5-A836-4C39-ACFE-FF8C9751D911}"/>
    <cellStyle name="Currency 6 3 3 3 4" xfId="9527" xr:uid="{F58A0533-E06A-46E3-8D97-8B1B347F0525}"/>
    <cellStyle name="Currency 6 3 3 3 4 2" xfId="24938" xr:uid="{4E2CE9EC-4E94-4946-87CA-4FE52CFFE233}"/>
    <cellStyle name="Currency 6 3 3 3 4 2 2" xfId="55762" xr:uid="{46FA56C3-F65F-4CD3-B1AB-F9E6B4E1731A}"/>
    <cellStyle name="Currency 6 3 3 3 4 3" xfId="40352" xr:uid="{4777EA11-0E16-45CA-9136-6267DEA2D4AC}"/>
    <cellStyle name="Currency 6 3 3 3 5" xfId="17129" xr:uid="{83DCA47B-C3A7-42E2-A5E1-C478F00D0CB9}"/>
    <cellStyle name="Currency 6 3 3 3 5 2" xfId="47953" xr:uid="{3D8FF74D-3622-4978-9907-4E0EF4975FE6}"/>
    <cellStyle name="Currency 6 3 3 3 6" xfId="32543" xr:uid="{94DE0F9D-BA41-47B4-8EF0-81657339CD4F}"/>
    <cellStyle name="Currency 6 3 3 4" xfId="2349" xr:uid="{B843E44A-3F91-4E29-902B-598CF83FC6B5}"/>
    <cellStyle name="Currency 6 3 3 4 2" xfId="6152" xr:uid="{3CD10154-43F6-4138-995E-5C18EEC6A817}"/>
    <cellStyle name="Currency 6 3 3 4 2 2" xfId="13963" xr:uid="{35D10023-5C67-40D5-A382-3B9432278268}"/>
    <cellStyle name="Currency 6 3 3 4 2 2 2" xfId="29374" xr:uid="{BA171340-7C64-4262-971A-4B49C1E935F2}"/>
    <cellStyle name="Currency 6 3 3 4 2 2 2 2" xfId="60198" xr:uid="{0E1968CF-6207-43D6-9AB3-A9EE318AA5BC}"/>
    <cellStyle name="Currency 6 3 3 4 2 2 3" xfId="44788" xr:uid="{B1FA7095-32E9-485F-AE50-BFB5DCEE1524}"/>
    <cellStyle name="Currency 6 3 3 4 2 3" xfId="21565" xr:uid="{B57E4FA3-498C-45C8-9A2A-A2ACB1297FBB}"/>
    <cellStyle name="Currency 6 3 3 4 2 3 2" xfId="52389" xr:uid="{37267F99-4BE8-4D74-8597-655A2317846C}"/>
    <cellStyle name="Currency 6 3 3 4 2 4" xfId="36979" xr:uid="{2CDC6EFD-1C3E-42D8-BDF2-50A493133B61}"/>
    <cellStyle name="Currency 6 3 3 4 3" xfId="10160" xr:uid="{0B70174A-83A9-4195-8A3D-3C45327E7385}"/>
    <cellStyle name="Currency 6 3 3 4 3 2" xfId="25571" xr:uid="{DD42C0EE-ED06-4CF9-8724-CAE9E079878A}"/>
    <cellStyle name="Currency 6 3 3 4 3 2 2" xfId="56395" xr:uid="{49AE9CC8-3651-4CDD-A061-55BFAE57BFD4}"/>
    <cellStyle name="Currency 6 3 3 4 3 3" xfId="40985" xr:uid="{73876A31-3633-4E59-B433-A64E68CDA68F}"/>
    <cellStyle name="Currency 6 3 3 4 4" xfId="17762" xr:uid="{2B3F7050-3DF7-4A82-96D8-2DAF48387E39}"/>
    <cellStyle name="Currency 6 3 3 4 4 2" xfId="48586" xr:uid="{47952891-D3C2-4E19-B407-3ECB819EB4F8}"/>
    <cellStyle name="Currency 6 3 3 4 5" xfId="33176" xr:uid="{CA40DA19-0000-4910-9EE7-56AB34FAAF52}"/>
    <cellStyle name="Currency 6 3 3 5" xfId="4253" xr:uid="{3709D81A-7EDC-48B5-9AAE-A54C76FAB0E0}"/>
    <cellStyle name="Currency 6 3 3 5 2" xfId="12064" xr:uid="{CA62901A-CEF0-4E2F-AB1B-26BE9B8260B0}"/>
    <cellStyle name="Currency 6 3 3 5 2 2" xfId="27475" xr:uid="{D248D38F-D495-41FF-8DC2-D69644032F47}"/>
    <cellStyle name="Currency 6 3 3 5 2 2 2" xfId="58299" xr:uid="{53C3FF37-C6A4-40D7-AD6D-2E854D7F2335}"/>
    <cellStyle name="Currency 6 3 3 5 2 3" xfId="42889" xr:uid="{AB9718F9-95E1-44C1-B4E1-B1F9EB18D431}"/>
    <cellStyle name="Currency 6 3 3 5 3" xfId="19666" xr:uid="{60DD38DC-3E05-4E30-96E1-87BB7EEA3E41}"/>
    <cellStyle name="Currency 6 3 3 5 3 2" xfId="50490" xr:uid="{DEDF865D-BCDF-4650-AE3B-452CD0CA3EA3}"/>
    <cellStyle name="Currency 6 3 3 5 4" xfId="35080" xr:uid="{8EAEB904-51E1-4A18-8804-35F4FD0F92A8}"/>
    <cellStyle name="Currency 6 3 3 6" xfId="8261" xr:uid="{7D1FC002-F4C8-4C27-8D59-875628A094F7}"/>
    <cellStyle name="Currency 6 3 3 6 2" xfId="23672" xr:uid="{97878E3F-278B-478A-930D-5437BCC32806}"/>
    <cellStyle name="Currency 6 3 3 6 2 2" xfId="54496" xr:uid="{6465B252-9645-490F-B763-8EAB22A9F5B0}"/>
    <cellStyle name="Currency 6 3 3 6 3" xfId="39086" xr:uid="{7D4BB0B1-56CB-444D-A2C9-7E316AA7F317}"/>
    <cellStyle name="Currency 6 3 3 7" xfId="15863" xr:uid="{70A52DFA-79BC-4587-AFB8-763136414F61}"/>
    <cellStyle name="Currency 6 3 3 7 2" xfId="46687" xr:uid="{75C14E0B-7A8D-417E-A251-CDF0510D1F66}"/>
    <cellStyle name="Currency 6 3 3 8" xfId="31277" xr:uid="{570C53F8-D45E-4F21-999F-2E86C46CCA88}"/>
    <cellStyle name="Currency 6 3 4" xfId="870" xr:uid="{CDA44BA4-371C-4FBE-A4E2-2D1A970F8306}"/>
    <cellStyle name="Currency 6 3 4 2" xfId="2769" xr:uid="{F6E54233-744D-4D60-AAF2-D3854BB20C9B}"/>
    <cellStyle name="Currency 6 3 4 2 2" xfId="6572" xr:uid="{4DCBBB7C-A3E7-4FEB-B06F-39AF3AF1F902}"/>
    <cellStyle name="Currency 6 3 4 2 2 2" xfId="14383" xr:uid="{09175A48-AD2E-4889-8517-173E43ED19FD}"/>
    <cellStyle name="Currency 6 3 4 2 2 2 2" xfId="29794" xr:uid="{7DCBA643-AE71-4206-BC3C-95E2D896B6E1}"/>
    <cellStyle name="Currency 6 3 4 2 2 2 2 2" xfId="60618" xr:uid="{D5EBED67-2F8D-44F1-B032-79EB0CE4EF60}"/>
    <cellStyle name="Currency 6 3 4 2 2 2 3" xfId="45208" xr:uid="{B8A5A3C4-5870-44D0-8F3E-CF45D7FEC95A}"/>
    <cellStyle name="Currency 6 3 4 2 2 3" xfId="21985" xr:uid="{A5025330-F18C-470B-9426-9F590DE38148}"/>
    <cellStyle name="Currency 6 3 4 2 2 3 2" xfId="52809" xr:uid="{D905BC15-4EAB-4941-8EC4-7ACAC9B4039C}"/>
    <cellStyle name="Currency 6 3 4 2 2 4" xfId="37399" xr:uid="{9F7B24C1-DA36-49EB-820C-0EF156E6D1C6}"/>
    <cellStyle name="Currency 6 3 4 2 3" xfId="10580" xr:uid="{D4270200-FD36-4253-AFDB-6F63D645ED44}"/>
    <cellStyle name="Currency 6 3 4 2 3 2" xfId="25991" xr:uid="{C63E16AD-6966-4DD8-B812-1E5006D29C26}"/>
    <cellStyle name="Currency 6 3 4 2 3 2 2" xfId="56815" xr:uid="{B16C78C3-C7DD-4EEC-92DD-1FBCFF358B75}"/>
    <cellStyle name="Currency 6 3 4 2 3 3" xfId="41405" xr:uid="{99C67A1A-C16E-489C-84CF-EAFDC55CEA90}"/>
    <cellStyle name="Currency 6 3 4 2 4" xfId="18182" xr:uid="{9BA4FDD4-3997-4435-9BD0-4E951DDD772B}"/>
    <cellStyle name="Currency 6 3 4 2 4 2" xfId="49006" xr:uid="{7AC4A474-A707-4C10-9DDA-DFE5B93BAED4}"/>
    <cellStyle name="Currency 6 3 4 2 5" xfId="33596" xr:uid="{ADA0C657-BCD7-4624-84DC-6C036ED1A5E1}"/>
    <cellStyle name="Currency 6 3 4 3" xfId="4673" xr:uid="{4CD63098-7ADE-436B-BE43-06A06C61240D}"/>
    <cellStyle name="Currency 6 3 4 3 2" xfId="12484" xr:uid="{A1D190B3-E1D1-4119-97EF-40F74E441153}"/>
    <cellStyle name="Currency 6 3 4 3 2 2" xfId="27895" xr:uid="{36F3A685-491E-4D93-B3DF-251AE1BE7891}"/>
    <cellStyle name="Currency 6 3 4 3 2 2 2" xfId="58719" xr:uid="{F5C0FDFC-D526-4503-9263-7CD5A077D303}"/>
    <cellStyle name="Currency 6 3 4 3 2 3" xfId="43309" xr:uid="{0B669063-7C1C-4085-9A0B-EA6DEB30FD8F}"/>
    <cellStyle name="Currency 6 3 4 3 3" xfId="20086" xr:uid="{15E510E9-C007-4E9B-AA5D-0BC2F07316B2}"/>
    <cellStyle name="Currency 6 3 4 3 3 2" xfId="50910" xr:uid="{2D912520-2699-454A-BCAF-1C277888BBFD}"/>
    <cellStyle name="Currency 6 3 4 3 4" xfId="35500" xr:uid="{5080062C-EF14-4A00-A443-C7EEFE61F431}"/>
    <cellStyle name="Currency 6 3 4 4" xfId="8681" xr:uid="{A102704D-386A-4B6E-BB11-4669DB92E10E}"/>
    <cellStyle name="Currency 6 3 4 4 2" xfId="24092" xr:uid="{98037402-4D1E-4C5B-BCB7-9CE25005F3B8}"/>
    <cellStyle name="Currency 6 3 4 4 2 2" xfId="54916" xr:uid="{38A5F4AA-7EAF-4C52-A880-40D7E026BF16}"/>
    <cellStyle name="Currency 6 3 4 4 3" xfId="39506" xr:uid="{6C3A525E-0979-4CE2-8D9F-2ABB3125030F}"/>
    <cellStyle name="Currency 6 3 4 5" xfId="16283" xr:uid="{8C11D2B9-B91E-4B74-9831-C042062F72BA}"/>
    <cellStyle name="Currency 6 3 4 5 2" xfId="47107" xr:uid="{26C2278F-D485-43F5-A024-F458D42DBB05}"/>
    <cellStyle name="Currency 6 3 4 6" xfId="31697" xr:uid="{39F8C55A-215C-4FBE-AE45-22C287B6426A}"/>
    <cellStyle name="Currency 6 3 5" xfId="1503" xr:uid="{D542DAE1-CF55-4557-8BA4-F7C535D03F34}"/>
    <cellStyle name="Currency 6 3 5 2" xfId="3402" xr:uid="{1CEADC46-EBE4-4C06-9F3F-E5461C2E306D}"/>
    <cellStyle name="Currency 6 3 5 2 2" xfId="7205" xr:uid="{10193616-D4D3-4846-AAD0-7A44A0183E96}"/>
    <cellStyle name="Currency 6 3 5 2 2 2" xfId="15016" xr:uid="{1B06955F-165B-4670-AAF7-B69491B90C1B}"/>
    <cellStyle name="Currency 6 3 5 2 2 2 2" xfId="30427" xr:uid="{BBBB230E-11C3-43B3-A89C-30EC27EEB841}"/>
    <cellStyle name="Currency 6 3 5 2 2 2 2 2" xfId="61251" xr:uid="{25B161EC-AAD3-4D79-9259-95D6514C36AC}"/>
    <cellStyle name="Currency 6 3 5 2 2 2 3" xfId="45841" xr:uid="{5F08606B-F812-4324-8ADD-3BB446653AA7}"/>
    <cellStyle name="Currency 6 3 5 2 2 3" xfId="22618" xr:uid="{8DACDC1A-0BF6-45AE-B86A-62EAA46112A5}"/>
    <cellStyle name="Currency 6 3 5 2 2 3 2" xfId="53442" xr:uid="{9FB6A0BF-73FE-4075-86BA-91EA4B401F7B}"/>
    <cellStyle name="Currency 6 3 5 2 2 4" xfId="38032" xr:uid="{FCA11290-6AF9-444C-9056-2BC0D5A4AEDD}"/>
    <cellStyle name="Currency 6 3 5 2 3" xfId="11213" xr:uid="{BC5C548B-5199-42C8-9373-704F95885479}"/>
    <cellStyle name="Currency 6 3 5 2 3 2" xfId="26624" xr:uid="{C37AF3C3-ADD1-461F-AD28-814DB40578D8}"/>
    <cellStyle name="Currency 6 3 5 2 3 2 2" xfId="57448" xr:uid="{4A8E9139-E386-4403-8C0E-C9285E95D542}"/>
    <cellStyle name="Currency 6 3 5 2 3 3" xfId="42038" xr:uid="{45FE9B86-CE85-4C2A-90BC-775313467D7D}"/>
    <cellStyle name="Currency 6 3 5 2 4" xfId="18815" xr:uid="{EE5DB8D8-7801-4C82-B14B-506141E9EF1C}"/>
    <cellStyle name="Currency 6 3 5 2 4 2" xfId="49639" xr:uid="{D149B40A-67F3-4BDC-B015-3B91EBCBD87A}"/>
    <cellStyle name="Currency 6 3 5 2 5" xfId="34229" xr:uid="{88394EEB-BD3B-4F32-BA93-B0DB2DF01818}"/>
    <cellStyle name="Currency 6 3 5 3" xfId="5306" xr:uid="{8DBAAC2C-15D9-445E-87DB-BC0DA48B63BE}"/>
    <cellStyle name="Currency 6 3 5 3 2" xfId="13117" xr:uid="{1742B071-E688-4686-A3D9-B6EE483F368C}"/>
    <cellStyle name="Currency 6 3 5 3 2 2" xfId="28528" xr:uid="{5EF60204-6F90-46A7-9E43-05C89E9668D3}"/>
    <cellStyle name="Currency 6 3 5 3 2 2 2" xfId="59352" xr:uid="{7DE9D4F1-A52D-4F84-ADBD-BE6F51CACBB4}"/>
    <cellStyle name="Currency 6 3 5 3 2 3" xfId="43942" xr:uid="{0613CBDA-416D-45E4-8BF0-37814325FFFF}"/>
    <cellStyle name="Currency 6 3 5 3 3" xfId="20719" xr:uid="{3B604BF8-99E7-49E1-B3D8-E0F7104691D8}"/>
    <cellStyle name="Currency 6 3 5 3 3 2" xfId="51543" xr:uid="{54B306B9-9254-4C99-8688-9FC911963B0E}"/>
    <cellStyle name="Currency 6 3 5 3 4" xfId="36133" xr:uid="{5BC692C0-6851-424C-9832-F742E9A8A5AD}"/>
    <cellStyle name="Currency 6 3 5 4" xfId="9314" xr:uid="{3141B068-E700-4CBE-A56F-3DE715D87122}"/>
    <cellStyle name="Currency 6 3 5 4 2" xfId="24725" xr:uid="{32F4F1A5-3F2E-4004-89D0-7630FFEB7F0A}"/>
    <cellStyle name="Currency 6 3 5 4 2 2" xfId="55549" xr:uid="{31DCBC5A-4647-4906-9161-4F388C64B9B4}"/>
    <cellStyle name="Currency 6 3 5 4 3" xfId="40139" xr:uid="{E4C7493A-5936-48B7-9197-A9A0A82414DB}"/>
    <cellStyle name="Currency 6 3 5 5" xfId="16916" xr:uid="{169867AC-3A70-4E1B-AFFA-54048F4BD9F2}"/>
    <cellStyle name="Currency 6 3 5 5 2" xfId="47740" xr:uid="{65BC0FEA-EEE5-4EFB-8333-B7A6765165F8}"/>
    <cellStyle name="Currency 6 3 5 6" xfId="32330" xr:uid="{668F0B67-5694-4806-B6B4-EAFDB733EDE2}"/>
    <cellStyle name="Currency 6 3 6" xfId="2136" xr:uid="{B37A58D1-369F-4F2B-B9E7-18D75F7B0581}"/>
    <cellStyle name="Currency 6 3 6 2" xfId="5939" xr:uid="{CEEB636D-59DD-43BC-9FD1-1BBB14008A4D}"/>
    <cellStyle name="Currency 6 3 6 2 2" xfId="13750" xr:uid="{18EB7C24-F3F0-4D10-93C4-7FDC380EDF48}"/>
    <cellStyle name="Currency 6 3 6 2 2 2" xfId="29161" xr:uid="{7B956237-99B3-4761-A401-5EA93718859A}"/>
    <cellStyle name="Currency 6 3 6 2 2 2 2" xfId="59985" xr:uid="{10229D09-9BB3-4517-B9AB-F5457B3F926C}"/>
    <cellStyle name="Currency 6 3 6 2 2 3" xfId="44575" xr:uid="{D1FC044B-1965-4918-A25F-0314E8FEE79E}"/>
    <cellStyle name="Currency 6 3 6 2 3" xfId="21352" xr:uid="{646B336D-2592-47BE-99F7-1736CB9F91D8}"/>
    <cellStyle name="Currency 6 3 6 2 3 2" xfId="52176" xr:uid="{0917BD92-3DB6-40D6-B2A0-3DD3AB578580}"/>
    <cellStyle name="Currency 6 3 6 2 4" xfId="36766" xr:uid="{566389BD-93A1-4421-878D-1234A0D2C201}"/>
    <cellStyle name="Currency 6 3 6 3" xfId="9947" xr:uid="{A20BC4F1-CC82-4C46-89FC-55DC5967D5BE}"/>
    <cellStyle name="Currency 6 3 6 3 2" xfId="25358" xr:uid="{DA5A5FEE-E994-482F-AF6F-DC739653CBDB}"/>
    <cellStyle name="Currency 6 3 6 3 2 2" xfId="56182" xr:uid="{41449688-73E0-4FC9-97DB-21830851EB2A}"/>
    <cellStyle name="Currency 6 3 6 3 3" xfId="40772" xr:uid="{0464EF94-5C54-4AF9-9643-B4A0FFB35448}"/>
    <cellStyle name="Currency 6 3 6 4" xfId="17549" xr:uid="{474B3AF4-766C-42C9-8981-F4327735001F}"/>
    <cellStyle name="Currency 6 3 6 4 2" xfId="48373" xr:uid="{9EED7C2E-4487-43A6-8E2F-2A35A6C1D64E}"/>
    <cellStyle name="Currency 6 3 6 5" xfId="32963" xr:uid="{31119C8C-FE27-429B-A56F-495C3F832A7B}"/>
    <cellStyle name="Currency 6 3 7" xfId="4040" xr:uid="{23DA0CF9-103B-4221-AFA5-0A91AA308D1B}"/>
    <cellStyle name="Currency 6 3 7 2" xfId="11851" xr:uid="{384387DB-35F6-4D90-810A-D221FEA6ABC1}"/>
    <cellStyle name="Currency 6 3 7 2 2" xfId="27262" xr:uid="{6F568EFB-D643-409B-A739-5D3383DE5954}"/>
    <cellStyle name="Currency 6 3 7 2 2 2" xfId="58086" xr:uid="{251F0B66-66D1-461E-9941-B992C3576AE0}"/>
    <cellStyle name="Currency 6 3 7 2 3" xfId="42676" xr:uid="{6DDEB69D-9761-4C23-9DBA-909450C6DC11}"/>
    <cellStyle name="Currency 6 3 7 3" xfId="19453" xr:uid="{5B98C219-7F74-4828-ABA1-D11139830651}"/>
    <cellStyle name="Currency 6 3 7 3 2" xfId="50277" xr:uid="{4475C400-066F-477F-B4AE-5F2584759D17}"/>
    <cellStyle name="Currency 6 3 7 4" xfId="34867" xr:uid="{63C2DB3C-D5D7-4FCA-8FDA-116B8E1C6280}"/>
    <cellStyle name="Currency 6 3 8" xfId="8048" xr:uid="{FE961EAF-95E2-4A2F-B995-191B8BD78B4B}"/>
    <cellStyle name="Currency 6 3 8 2" xfId="23459" xr:uid="{4BEB406E-C06B-45B9-AC00-E691FE679867}"/>
    <cellStyle name="Currency 6 3 8 2 2" xfId="54283" xr:uid="{826CE5D4-AD14-437D-929C-4960D6585731}"/>
    <cellStyle name="Currency 6 3 8 3" xfId="38873" xr:uid="{CA56B741-7853-4C7D-A9CB-D61BF2C8F409}"/>
    <cellStyle name="Currency 6 3 9" xfId="7839" xr:uid="{122F14DA-CEE5-4578-BC54-AC4E24D84DC4}"/>
    <cellStyle name="Currency 6 3 9 2" xfId="23250" xr:uid="{81CEB90D-AD76-4379-9A43-D7621D6E75AD}"/>
    <cellStyle name="Currency 6 3 9 2 2" xfId="54074" xr:uid="{C6FB7A80-35F4-444B-B2F0-412587DA1EFC}"/>
    <cellStyle name="Currency 6 3 9 3" xfId="38664" xr:uid="{7A1B170F-CBC0-41DE-9CCA-ACA9B3BEE714}"/>
    <cellStyle name="Currency 6 4" xfId="156" xr:uid="{1FD57B1E-7A24-4F8E-A201-0CF0B87A6CCB}"/>
    <cellStyle name="Currency 6 4 10" xfId="15570" xr:uid="{ECA45A0F-D956-491E-87CE-7EC25A7D24E3}"/>
    <cellStyle name="Currency 6 4 10 2" xfId="46394" xr:uid="{8E469B4E-4D8C-41DA-A52C-962196F85B8C}"/>
    <cellStyle name="Currency 6 4 11" xfId="30984" xr:uid="{7D33AD1C-2746-4D15-A341-2F9F06108D8B}"/>
    <cellStyle name="Currency 6 4 2" xfId="579" xr:uid="{3790FA74-2596-4208-88BE-E61D8B556D79}"/>
    <cellStyle name="Currency 6 4 2 2" xfId="1212" xr:uid="{96D4A1B2-4630-44C1-B5B6-6F98BB59059A}"/>
    <cellStyle name="Currency 6 4 2 2 2" xfId="3111" xr:uid="{B3C192A8-22DD-4AE4-9139-CD3CB1909340}"/>
    <cellStyle name="Currency 6 4 2 2 2 2" xfId="6914" xr:uid="{0AF96FC6-4D86-4FFA-84C7-E1FA899D3069}"/>
    <cellStyle name="Currency 6 4 2 2 2 2 2" xfId="14725" xr:uid="{374C4F0C-A8DA-4C78-A55A-C89FEAD44211}"/>
    <cellStyle name="Currency 6 4 2 2 2 2 2 2" xfId="30136" xr:uid="{A969E846-08D3-47D2-B299-8C39483251FC}"/>
    <cellStyle name="Currency 6 4 2 2 2 2 2 2 2" xfId="60960" xr:uid="{ED2DE2E0-7A0B-44F2-9F2B-010B21AAA643}"/>
    <cellStyle name="Currency 6 4 2 2 2 2 2 3" xfId="45550" xr:uid="{7E110215-DF45-468A-9E32-0EF09458BABC}"/>
    <cellStyle name="Currency 6 4 2 2 2 2 3" xfId="22327" xr:uid="{9164237A-2B19-4789-81E9-BBE719F9321C}"/>
    <cellStyle name="Currency 6 4 2 2 2 2 3 2" xfId="53151" xr:uid="{BB41154D-F27E-427B-A985-84DD14F2287C}"/>
    <cellStyle name="Currency 6 4 2 2 2 2 4" xfId="37741" xr:uid="{36C0B7FC-7DDD-4843-B517-5A2FE949BAAE}"/>
    <cellStyle name="Currency 6 4 2 2 2 3" xfId="10922" xr:uid="{796C169E-5FBC-4212-95AA-B8A29526E198}"/>
    <cellStyle name="Currency 6 4 2 2 2 3 2" xfId="26333" xr:uid="{91CD3FF2-F197-43DE-986C-EF3F1A04C1EC}"/>
    <cellStyle name="Currency 6 4 2 2 2 3 2 2" xfId="57157" xr:uid="{20CC7DE6-299D-405D-AFEB-B9E7D466F669}"/>
    <cellStyle name="Currency 6 4 2 2 2 3 3" xfId="41747" xr:uid="{797D3356-22EA-4647-843D-B395E2A90727}"/>
    <cellStyle name="Currency 6 4 2 2 2 4" xfId="18524" xr:uid="{B721247F-B8A3-4661-ADC4-D23E8C78A4FD}"/>
    <cellStyle name="Currency 6 4 2 2 2 4 2" xfId="49348" xr:uid="{F1FDDAA4-51E1-45F2-9317-115D5CCF120D}"/>
    <cellStyle name="Currency 6 4 2 2 2 5" xfId="33938" xr:uid="{7375BBBA-4ABE-4305-97EB-F6C5EBB30B24}"/>
    <cellStyle name="Currency 6 4 2 2 3" xfId="5015" xr:uid="{EEB3C262-786E-44C5-8641-0D9610A9791B}"/>
    <cellStyle name="Currency 6 4 2 2 3 2" xfId="12826" xr:uid="{3928195C-4332-49AE-AA4B-10256CD08EF5}"/>
    <cellStyle name="Currency 6 4 2 2 3 2 2" xfId="28237" xr:uid="{DDA64AC1-DE49-4214-9AE2-DEEEF78CCEE4}"/>
    <cellStyle name="Currency 6 4 2 2 3 2 2 2" xfId="59061" xr:uid="{2CDCFA32-2169-4E4A-AA78-B5F2A6F86B5B}"/>
    <cellStyle name="Currency 6 4 2 2 3 2 3" xfId="43651" xr:uid="{EFC9C3D6-AD6E-4431-9264-3F9FD1B4D930}"/>
    <cellStyle name="Currency 6 4 2 2 3 3" xfId="20428" xr:uid="{9FE5DBCA-D6C9-44A2-A719-60D87179887B}"/>
    <cellStyle name="Currency 6 4 2 2 3 3 2" xfId="51252" xr:uid="{E033389E-3FA3-46F4-88DD-D8E94FD4AB0E}"/>
    <cellStyle name="Currency 6 4 2 2 3 4" xfId="35842" xr:uid="{A203395C-1C6B-4666-9DE2-876506781550}"/>
    <cellStyle name="Currency 6 4 2 2 4" xfId="9023" xr:uid="{27F9BBD9-AC76-4885-B6A0-835D0F737669}"/>
    <cellStyle name="Currency 6 4 2 2 4 2" xfId="24434" xr:uid="{C2994E7B-4FCC-4948-984F-4B848A8ABF5F}"/>
    <cellStyle name="Currency 6 4 2 2 4 2 2" xfId="55258" xr:uid="{C38821DE-34DF-419D-8737-2407E9D0AD46}"/>
    <cellStyle name="Currency 6 4 2 2 4 3" xfId="39848" xr:uid="{78DADCEA-55F0-4694-B1EA-B2412B95DE87}"/>
    <cellStyle name="Currency 6 4 2 2 5" xfId="16625" xr:uid="{D23CFAFC-81EE-4533-BDF5-3244897B119F}"/>
    <cellStyle name="Currency 6 4 2 2 5 2" xfId="47449" xr:uid="{711A31FD-5F56-4D09-9F10-36D6D7789917}"/>
    <cellStyle name="Currency 6 4 2 2 6" xfId="32039" xr:uid="{01F98048-A468-42B1-A9C7-5D37CEFD9613}"/>
    <cellStyle name="Currency 6 4 2 3" xfId="1845" xr:uid="{A9645A25-7C8D-4DFD-8A07-41347B5FB16F}"/>
    <cellStyle name="Currency 6 4 2 3 2" xfId="3744" xr:uid="{B2CBB5C4-2F50-49FD-B9C2-22FC44D7844B}"/>
    <cellStyle name="Currency 6 4 2 3 2 2" xfId="7547" xr:uid="{35A1C986-6038-47D8-BA83-CDF18AC4786A}"/>
    <cellStyle name="Currency 6 4 2 3 2 2 2" xfId="15358" xr:uid="{BCBA398B-1627-4FF4-9339-52DFD257C84C}"/>
    <cellStyle name="Currency 6 4 2 3 2 2 2 2" xfId="30769" xr:uid="{26ABE785-E0F6-4F58-9E5A-DE8C08200CBA}"/>
    <cellStyle name="Currency 6 4 2 3 2 2 2 2 2" xfId="61593" xr:uid="{2D56B748-DB45-4907-A3AA-78FB3115F8B1}"/>
    <cellStyle name="Currency 6 4 2 3 2 2 2 3" xfId="46183" xr:uid="{CA4BE89E-AF64-48C1-9156-0842F192953B}"/>
    <cellStyle name="Currency 6 4 2 3 2 2 3" xfId="22960" xr:uid="{BEA3BEC1-3430-4F67-9C30-81A11D75A6EC}"/>
    <cellStyle name="Currency 6 4 2 3 2 2 3 2" xfId="53784" xr:uid="{0053E993-6B3A-4F76-A496-708F28E2E131}"/>
    <cellStyle name="Currency 6 4 2 3 2 2 4" xfId="38374" xr:uid="{9B238F34-1E0B-40F1-A673-0BAFB7D19AB4}"/>
    <cellStyle name="Currency 6 4 2 3 2 3" xfId="11555" xr:uid="{727D157E-4C53-465E-9ADB-BF8A1410B612}"/>
    <cellStyle name="Currency 6 4 2 3 2 3 2" xfId="26966" xr:uid="{46EBE696-1E50-45D3-9452-1A19B7B35FA3}"/>
    <cellStyle name="Currency 6 4 2 3 2 3 2 2" xfId="57790" xr:uid="{236A8A87-1A8F-4023-8790-15FA0F38F1E9}"/>
    <cellStyle name="Currency 6 4 2 3 2 3 3" xfId="42380" xr:uid="{F1BE56C9-D511-495D-A274-C5C507CA6518}"/>
    <cellStyle name="Currency 6 4 2 3 2 4" xfId="19157" xr:uid="{C75D0F2D-0794-4F76-A575-F7A61639279C}"/>
    <cellStyle name="Currency 6 4 2 3 2 4 2" xfId="49981" xr:uid="{69E82D02-0C02-4B79-B584-7EDB5E32C75D}"/>
    <cellStyle name="Currency 6 4 2 3 2 5" xfId="34571" xr:uid="{5CCC7B0D-8271-4BAB-860E-07452536D506}"/>
    <cellStyle name="Currency 6 4 2 3 3" xfId="5648" xr:uid="{49E63E2B-6887-4CD9-AFE1-DBC9946823F0}"/>
    <cellStyle name="Currency 6 4 2 3 3 2" xfId="13459" xr:uid="{BB7A010D-BEF4-42D7-9EA9-36838DB35BD8}"/>
    <cellStyle name="Currency 6 4 2 3 3 2 2" xfId="28870" xr:uid="{85B8BC34-E01F-46B4-8351-F804BD01B527}"/>
    <cellStyle name="Currency 6 4 2 3 3 2 2 2" xfId="59694" xr:uid="{C93A6E39-25C5-4300-8854-8910AA1CFC7D}"/>
    <cellStyle name="Currency 6 4 2 3 3 2 3" xfId="44284" xr:uid="{7274DD84-05DA-40A3-BEC8-CB4A61F6D945}"/>
    <cellStyle name="Currency 6 4 2 3 3 3" xfId="21061" xr:uid="{0403BDED-B6AA-4BBD-8715-F3CB2381E7B3}"/>
    <cellStyle name="Currency 6 4 2 3 3 3 2" xfId="51885" xr:uid="{71928AEF-3BF1-4F29-B658-B016889BBDF3}"/>
    <cellStyle name="Currency 6 4 2 3 3 4" xfId="36475" xr:uid="{3B05EF5F-81D1-4E6E-BA85-F765720E5E63}"/>
    <cellStyle name="Currency 6 4 2 3 4" xfId="9656" xr:uid="{4BECB7EB-D570-4E11-8F36-9CAA5ADA55B3}"/>
    <cellStyle name="Currency 6 4 2 3 4 2" xfId="25067" xr:uid="{79BBE1B0-CBF0-457B-990C-A3ECE62C23A4}"/>
    <cellStyle name="Currency 6 4 2 3 4 2 2" xfId="55891" xr:uid="{AD031AE2-701C-463E-87CE-4D5D54D18F16}"/>
    <cellStyle name="Currency 6 4 2 3 4 3" xfId="40481" xr:uid="{BCB174FF-D380-4F05-A7DA-8B40CB3CA576}"/>
    <cellStyle name="Currency 6 4 2 3 5" xfId="17258" xr:uid="{3998D1CB-CB9E-492A-94C4-7F1811DE38C4}"/>
    <cellStyle name="Currency 6 4 2 3 5 2" xfId="48082" xr:uid="{41A86B30-6029-4A02-B88F-453F62A1975A}"/>
    <cellStyle name="Currency 6 4 2 3 6" xfId="32672" xr:uid="{AFFDBF36-4EF3-456D-BCA8-472CB33C9979}"/>
    <cellStyle name="Currency 6 4 2 4" xfId="2478" xr:uid="{62D70B27-546B-4D49-B05E-336B6E5C50B1}"/>
    <cellStyle name="Currency 6 4 2 4 2" xfId="6281" xr:uid="{581EB57C-8B8C-40D6-8F92-8F6122B042F2}"/>
    <cellStyle name="Currency 6 4 2 4 2 2" xfId="14092" xr:uid="{5E3EE0D6-3B48-4190-B6DF-4922AAEA4A24}"/>
    <cellStyle name="Currency 6 4 2 4 2 2 2" xfId="29503" xr:uid="{29E19B2B-3A41-4C91-AEF2-C1FC247B6DC3}"/>
    <cellStyle name="Currency 6 4 2 4 2 2 2 2" xfId="60327" xr:uid="{0675D0D5-4EA3-431A-8F3D-D4827FEE5AAB}"/>
    <cellStyle name="Currency 6 4 2 4 2 2 3" xfId="44917" xr:uid="{08063C0E-77E4-4901-9385-D0F9843A7E37}"/>
    <cellStyle name="Currency 6 4 2 4 2 3" xfId="21694" xr:uid="{20260E62-5828-495D-9A45-11AE99ED55A8}"/>
    <cellStyle name="Currency 6 4 2 4 2 3 2" xfId="52518" xr:uid="{1C9FB471-0AEA-4EAB-8026-0FCD9BCCC11F}"/>
    <cellStyle name="Currency 6 4 2 4 2 4" xfId="37108" xr:uid="{430BE003-5E5E-4B03-B96C-3D1C4AEEB647}"/>
    <cellStyle name="Currency 6 4 2 4 3" xfId="10289" xr:uid="{C82EB5A3-874B-4DD2-94CE-C9BDE5502951}"/>
    <cellStyle name="Currency 6 4 2 4 3 2" xfId="25700" xr:uid="{A125B1EC-7D0A-41C8-867D-6DC7485D4BB0}"/>
    <cellStyle name="Currency 6 4 2 4 3 2 2" xfId="56524" xr:uid="{1EB5F6B6-4824-4177-8CE8-FFA68092E152}"/>
    <cellStyle name="Currency 6 4 2 4 3 3" xfId="41114" xr:uid="{B7006DDD-C243-46FC-AF38-58E8FCB35990}"/>
    <cellStyle name="Currency 6 4 2 4 4" xfId="17891" xr:uid="{B51948F3-95CC-42DF-A27D-D92A97B3B2F2}"/>
    <cellStyle name="Currency 6 4 2 4 4 2" xfId="48715" xr:uid="{D33DFC76-BC38-4C64-A844-9402CDD22CC8}"/>
    <cellStyle name="Currency 6 4 2 4 5" xfId="33305" xr:uid="{E37C3DC9-2CFD-48F5-B586-31C62BCC8D16}"/>
    <cellStyle name="Currency 6 4 2 5" xfId="4382" xr:uid="{5A1D259B-6659-490B-8237-3A066E1BC4B0}"/>
    <cellStyle name="Currency 6 4 2 5 2" xfId="12193" xr:uid="{15097202-1608-47D2-A061-BE3D59234262}"/>
    <cellStyle name="Currency 6 4 2 5 2 2" xfId="27604" xr:uid="{ED640E2E-6955-4149-98D6-AB3972CB0593}"/>
    <cellStyle name="Currency 6 4 2 5 2 2 2" xfId="58428" xr:uid="{092A670F-B117-4E84-874E-E8F3AF135C5E}"/>
    <cellStyle name="Currency 6 4 2 5 2 3" xfId="43018" xr:uid="{1BA1B435-BE62-4292-9BCE-64A0649B424F}"/>
    <cellStyle name="Currency 6 4 2 5 3" xfId="19795" xr:uid="{860644FD-97EA-4023-BC17-FD797F5F22E4}"/>
    <cellStyle name="Currency 6 4 2 5 3 2" xfId="50619" xr:uid="{BA000B8B-974F-4AC7-AC0F-4F23197EDB9C}"/>
    <cellStyle name="Currency 6 4 2 5 4" xfId="35209" xr:uid="{EE6438E2-80D4-4988-9C45-EE8AE442E910}"/>
    <cellStyle name="Currency 6 4 2 6" xfId="8390" xr:uid="{5C9B56A5-CE64-444A-A58C-B281C9478153}"/>
    <cellStyle name="Currency 6 4 2 6 2" xfId="23801" xr:uid="{079955CF-2BBD-4A5B-A57F-0388E9D74FD3}"/>
    <cellStyle name="Currency 6 4 2 6 2 2" xfId="54625" xr:uid="{9673A3C3-307D-41E2-81E9-449FBA4AFD43}"/>
    <cellStyle name="Currency 6 4 2 6 3" xfId="39215" xr:uid="{EEF1DA8A-8FC3-4660-BC31-44581DF22561}"/>
    <cellStyle name="Currency 6 4 2 7" xfId="15992" xr:uid="{57BDC088-9CDF-4B75-ADD7-4F71E761CA7A}"/>
    <cellStyle name="Currency 6 4 2 7 2" xfId="46816" xr:uid="{9851F319-E21C-4B4F-885F-544DECF771CE}"/>
    <cellStyle name="Currency 6 4 2 8" xfId="31406" xr:uid="{5BB06EC1-FF02-4499-AC7C-9A8935BBF2AF}"/>
    <cellStyle name="Currency 6 4 3" xfId="370" xr:uid="{6EC5CC09-BE40-409F-A8D5-9CE3D8438D2D}"/>
    <cellStyle name="Currency 6 4 3 2" xfId="1003" xr:uid="{E011E21D-6DB4-44ED-B0F5-ED728ACFC9C7}"/>
    <cellStyle name="Currency 6 4 3 2 2" xfId="2902" xr:uid="{3371767E-DDC5-4702-A312-5CC44E7575BE}"/>
    <cellStyle name="Currency 6 4 3 2 2 2" xfId="6705" xr:uid="{9A20A146-2716-4798-AD98-B53EEA46A276}"/>
    <cellStyle name="Currency 6 4 3 2 2 2 2" xfId="14516" xr:uid="{3C470850-47DD-43EC-AE67-F2BC93772EEE}"/>
    <cellStyle name="Currency 6 4 3 2 2 2 2 2" xfId="29927" xr:uid="{448DC521-9DE7-4A73-AFDD-E08C2EC1AACF}"/>
    <cellStyle name="Currency 6 4 3 2 2 2 2 2 2" xfId="60751" xr:uid="{2B9063C1-60AF-44D6-BFDC-875B541B2C76}"/>
    <cellStyle name="Currency 6 4 3 2 2 2 2 3" xfId="45341" xr:uid="{1C4EA86F-F983-4D58-8D54-F11C692639A5}"/>
    <cellStyle name="Currency 6 4 3 2 2 2 3" xfId="22118" xr:uid="{BF68DDB0-8D83-4763-81B7-6250787EF16C}"/>
    <cellStyle name="Currency 6 4 3 2 2 2 3 2" xfId="52942" xr:uid="{C75CC193-13D3-4219-B1C9-17CFB3A241BD}"/>
    <cellStyle name="Currency 6 4 3 2 2 2 4" xfId="37532" xr:uid="{6B4844B1-240A-49B0-9B49-FD8EE5500225}"/>
    <cellStyle name="Currency 6 4 3 2 2 3" xfId="10713" xr:uid="{E00C0807-3F9E-4C8C-877A-3F4B8E0F915B}"/>
    <cellStyle name="Currency 6 4 3 2 2 3 2" xfId="26124" xr:uid="{72501443-7F28-4498-B6BD-1527A188DA8C}"/>
    <cellStyle name="Currency 6 4 3 2 2 3 2 2" xfId="56948" xr:uid="{8ABE681A-0CA2-4777-B263-34A68B6E521C}"/>
    <cellStyle name="Currency 6 4 3 2 2 3 3" xfId="41538" xr:uid="{876A3309-1F32-4680-9FC0-EF70BB690E38}"/>
    <cellStyle name="Currency 6 4 3 2 2 4" xfId="18315" xr:uid="{89121ABA-F92B-4D02-AA03-A50950598B26}"/>
    <cellStyle name="Currency 6 4 3 2 2 4 2" xfId="49139" xr:uid="{9927A25A-78AF-4BA4-8887-C845FAA59F25}"/>
    <cellStyle name="Currency 6 4 3 2 2 5" xfId="33729" xr:uid="{531466D8-A99A-4C90-B286-C1BC2FFE9FFC}"/>
    <cellStyle name="Currency 6 4 3 2 3" xfId="4806" xr:uid="{4ED781D5-DAE6-4D8D-8296-3461E9A5CCE3}"/>
    <cellStyle name="Currency 6 4 3 2 3 2" xfId="12617" xr:uid="{4C65752B-1FE0-4153-BAC6-AC7EA0527057}"/>
    <cellStyle name="Currency 6 4 3 2 3 2 2" xfId="28028" xr:uid="{1E025C52-BDC7-47FE-823B-8497A2BF9D23}"/>
    <cellStyle name="Currency 6 4 3 2 3 2 2 2" xfId="58852" xr:uid="{307765BD-7AD1-4C15-9BD8-73AD79D517D5}"/>
    <cellStyle name="Currency 6 4 3 2 3 2 3" xfId="43442" xr:uid="{75B12D4D-22E7-4FD7-B9A9-7F34D25A6AE1}"/>
    <cellStyle name="Currency 6 4 3 2 3 3" xfId="20219" xr:uid="{109F4AEC-B4C6-4F3E-84F9-B52B32C73FA6}"/>
    <cellStyle name="Currency 6 4 3 2 3 3 2" xfId="51043" xr:uid="{809FFA1C-0943-4346-A5D9-FDE6C75A200A}"/>
    <cellStyle name="Currency 6 4 3 2 3 4" xfId="35633" xr:uid="{49455229-EEC4-4C9A-9042-C6D6F5A14CAA}"/>
    <cellStyle name="Currency 6 4 3 2 4" xfId="8814" xr:uid="{8F65F352-5759-4587-A71B-E14669F78A6E}"/>
    <cellStyle name="Currency 6 4 3 2 4 2" xfId="24225" xr:uid="{29660638-B3B6-49CD-9EA5-CB387B4F61E4}"/>
    <cellStyle name="Currency 6 4 3 2 4 2 2" xfId="55049" xr:uid="{6BD868DA-7502-4D29-88D8-C6FDD913B754}"/>
    <cellStyle name="Currency 6 4 3 2 4 3" xfId="39639" xr:uid="{AD3B752C-5C9D-4191-944E-8550AAB210A7}"/>
    <cellStyle name="Currency 6 4 3 2 5" xfId="16416" xr:uid="{F7FACAAB-F64C-48A1-9017-C9525D97E224}"/>
    <cellStyle name="Currency 6 4 3 2 5 2" xfId="47240" xr:uid="{E6C47552-3FEB-4DD3-BAF0-609B384B5195}"/>
    <cellStyle name="Currency 6 4 3 2 6" xfId="31830" xr:uid="{0E502624-491D-4F58-83DF-F51A11D62F63}"/>
    <cellStyle name="Currency 6 4 3 3" xfId="1636" xr:uid="{7ACED913-7023-4978-96D3-3BD26174351F}"/>
    <cellStyle name="Currency 6 4 3 3 2" xfId="3535" xr:uid="{7144C517-B188-4041-B073-727273793087}"/>
    <cellStyle name="Currency 6 4 3 3 2 2" xfId="7338" xr:uid="{86FE4B6F-4ECC-4102-AFB0-56D728C79EF6}"/>
    <cellStyle name="Currency 6 4 3 3 2 2 2" xfId="15149" xr:uid="{349F796A-EC33-4790-B52C-ECF07B734EF2}"/>
    <cellStyle name="Currency 6 4 3 3 2 2 2 2" xfId="30560" xr:uid="{236C1592-A605-415F-A32F-4DA3B06CB0A3}"/>
    <cellStyle name="Currency 6 4 3 3 2 2 2 2 2" xfId="61384" xr:uid="{2772E139-D33F-4740-A0EB-AF35AC4C74AE}"/>
    <cellStyle name="Currency 6 4 3 3 2 2 2 3" xfId="45974" xr:uid="{3B4B0F9F-C209-41EE-99D2-F9DF9AF9A1B6}"/>
    <cellStyle name="Currency 6 4 3 3 2 2 3" xfId="22751" xr:uid="{92DAFD21-D5CC-4F5B-ABDE-63F3AF318AFE}"/>
    <cellStyle name="Currency 6 4 3 3 2 2 3 2" xfId="53575" xr:uid="{37498646-B616-4A2E-B908-437338097483}"/>
    <cellStyle name="Currency 6 4 3 3 2 2 4" xfId="38165" xr:uid="{A20D8918-0445-4106-97E6-926C9E436716}"/>
    <cellStyle name="Currency 6 4 3 3 2 3" xfId="11346" xr:uid="{4CD2415C-BE27-45A9-A152-DBD4F854C8DC}"/>
    <cellStyle name="Currency 6 4 3 3 2 3 2" xfId="26757" xr:uid="{6FD2B7E7-6F02-4AE2-8090-54D2A46F11D6}"/>
    <cellStyle name="Currency 6 4 3 3 2 3 2 2" xfId="57581" xr:uid="{F7914147-610C-4645-A172-66CB1C2C6788}"/>
    <cellStyle name="Currency 6 4 3 3 2 3 3" xfId="42171" xr:uid="{C0D7F8FA-B37C-418E-84AA-C215AAC75E42}"/>
    <cellStyle name="Currency 6 4 3 3 2 4" xfId="18948" xr:uid="{FBC9CFA0-4D95-400E-9914-217885003328}"/>
    <cellStyle name="Currency 6 4 3 3 2 4 2" xfId="49772" xr:uid="{CB73DED3-E1BB-4819-B716-8DA3C53791D7}"/>
    <cellStyle name="Currency 6 4 3 3 2 5" xfId="34362" xr:uid="{6B0831D2-71DF-4F54-8BB3-848C31947983}"/>
    <cellStyle name="Currency 6 4 3 3 3" xfId="5439" xr:uid="{2A0EBC69-45F2-46FC-BB5B-A264519A895A}"/>
    <cellStyle name="Currency 6 4 3 3 3 2" xfId="13250" xr:uid="{A99BAD4F-8E9D-43EE-94FD-C5282A4960B7}"/>
    <cellStyle name="Currency 6 4 3 3 3 2 2" xfId="28661" xr:uid="{6AFCEB5A-16F0-48D2-9FAA-704D4020E319}"/>
    <cellStyle name="Currency 6 4 3 3 3 2 2 2" xfId="59485" xr:uid="{098DD327-4074-493C-8D63-8EAAFCC390E1}"/>
    <cellStyle name="Currency 6 4 3 3 3 2 3" xfId="44075" xr:uid="{FBF17EB9-BAC9-4459-8E1D-3BE368685B31}"/>
    <cellStyle name="Currency 6 4 3 3 3 3" xfId="20852" xr:uid="{1D3C80C9-F3C6-44CD-9741-D0A4EBABA84D}"/>
    <cellStyle name="Currency 6 4 3 3 3 3 2" xfId="51676" xr:uid="{12BB260F-AB23-4A37-ACAF-5247981A2BB0}"/>
    <cellStyle name="Currency 6 4 3 3 3 4" xfId="36266" xr:uid="{BA5A57CD-ED3C-4AEE-9A5B-302627D131F5}"/>
    <cellStyle name="Currency 6 4 3 3 4" xfId="9447" xr:uid="{CBBD4C3D-302E-4BA9-9EA7-5935C322076D}"/>
    <cellStyle name="Currency 6 4 3 3 4 2" xfId="24858" xr:uid="{F63A9721-756B-4D32-96BD-115D7B543789}"/>
    <cellStyle name="Currency 6 4 3 3 4 2 2" xfId="55682" xr:uid="{1FFB1DC9-84EB-4439-8A09-8C64F9372DD5}"/>
    <cellStyle name="Currency 6 4 3 3 4 3" xfId="40272" xr:uid="{EFAB5AB5-72A5-43EE-83A2-AC4944B2A0B8}"/>
    <cellStyle name="Currency 6 4 3 3 5" xfId="17049" xr:uid="{AA8593DA-A044-4221-985E-9533DFFC3B6E}"/>
    <cellStyle name="Currency 6 4 3 3 5 2" xfId="47873" xr:uid="{87336243-CCDE-408C-BCCA-72175EB672E4}"/>
    <cellStyle name="Currency 6 4 3 3 6" xfId="32463" xr:uid="{0068F44C-D007-439C-9F23-3FA186927877}"/>
    <cellStyle name="Currency 6 4 3 4" xfId="2269" xr:uid="{7C8EE1D4-A3CE-4607-8C82-D8D751EA3C40}"/>
    <cellStyle name="Currency 6 4 3 4 2" xfId="6072" xr:uid="{79A38658-60AD-46D5-B491-463253CD4C0E}"/>
    <cellStyle name="Currency 6 4 3 4 2 2" xfId="13883" xr:uid="{A509DDD1-19B7-4054-A77C-33CCAE971630}"/>
    <cellStyle name="Currency 6 4 3 4 2 2 2" xfId="29294" xr:uid="{8ACAB79C-7E77-4649-945F-6F2C78CE0720}"/>
    <cellStyle name="Currency 6 4 3 4 2 2 2 2" xfId="60118" xr:uid="{D769D03A-3BF3-470A-B9F5-618A24AB4A13}"/>
    <cellStyle name="Currency 6 4 3 4 2 2 3" xfId="44708" xr:uid="{93A3E576-08C4-4661-9F06-9ED0B85C798D}"/>
    <cellStyle name="Currency 6 4 3 4 2 3" xfId="21485" xr:uid="{9E3F1BEE-1AB1-427A-BE51-8E31052E76F8}"/>
    <cellStyle name="Currency 6 4 3 4 2 3 2" xfId="52309" xr:uid="{2C78B18F-2F8B-48ED-9493-EDC27137596C}"/>
    <cellStyle name="Currency 6 4 3 4 2 4" xfId="36899" xr:uid="{7DCD6C03-06EF-4837-89DB-C7EF212CE309}"/>
    <cellStyle name="Currency 6 4 3 4 3" xfId="10080" xr:uid="{8F1C769A-0797-41EE-B2AD-D14F02F17AD4}"/>
    <cellStyle name="Currency 6 4 3 4 3 2" xfId="25491" xr:uid="{4C0B8F22-5C69-4C4A-86E6-4050D6AAF79A}"/>
    <cellStyle name="Currency 6 4 3 4 3 2 2" xfId="56315" xr:uid="{AD674A30-751A-4F20-8045-CEAFEF583353}"/>
    <cellStyle name="Currency 6 4 3 4 3 3" xfId="40905" xr:uid="{2FFD03BA-FD2F-4055-9DE7-74D1FEA6069D}"/>
    <cellStyle name="Currency 6 4 3 4 4" xfId="17682" xr:uid="{D636599F-52C0-4D90-A7E6-A1EB10CF1B4B}"/>
    <cellStyle name="Currency 6 4 3 4 4 2" xfId="48506" xr:uid="{85E90B9A-0C53-4A7D-976F-BDA964EDB41E}"/>
    <cellStyle name="Currency 6 4 3 4 5" xfId="33096" xr:uid="{AFE2C994-EC73-42EB-97C9-3F668644238F}"/>
    <cellStyle name="Currency 6 4 3 5" xfId="4173" xr:uid="{E679C0CE-C89B-468D-9D85-53B95DA2B441}"/>
    <cellStyle name="Currency 6 4 3 5 2" xfId="11984" xr:uid="{0AD302CE-F888-41FF-9138-4733E2B5E8D0}"/>
    <cellStyle name="Currency 6 4 3 5 2 2" xfId="27395" xr:uid="{ECF3C3C4-F207-430C-8440-7DAA56BA203A}"/>
    <cellStyle name="Currency 6 4 3 5 2 2 2" xfId="58219" xr:uid="{FFC99CAA-31DD-4331-8A0F-DDBE929D224F}"/>
    <cellStyle name="Currency 6 4 3 5 2 3" xfId="42809" xr:uid="{B1B66413-FDF0-4B2A-B96D-C9F6B2AC50C8}"/>
    <cellStyle name="Currency 6 4 3 5 3" xfId="19586" xr:uid="{ACDD2186-F7C5-4D91-95E5-A1128975E3AF}"/>
    <cellStyle name="Currency 6 4 3 5 3 2" xfId="50410" xr:uid="{66ECB970-C2B0-4CDA-A054-F154996B50E6}"/>
    <cellStyle name="Currency 6 4 3 5 4" xfId="35000" xr:uid="{B7C8C76F-68E1-4405-8F4C-4D2A15E236B4}"/>
    <cellStyle name="Currency 6 4 3 6" xfId="8181" xr:uid="{00B9B3D3-5904-4634-B5E6-D2FD2A3B0C46}"/>
    <cellStyle name="Currency 6 4 3 6 2" xfId="23592" xr:uid="{121005CC-88BF-442F-BDB3-41FA65848CE9}"/>
    <cellStyle name="Currency 6 4 3 6 2 2" xfId="54416" xr:uid="{927B8694-0B68-4DFA-8C89-1BE0CA24856B}"/>
    <cellStyle name="Currency 6 4 3 6 3" xfId="39006" xr:uid="{B2F13527-BDBD-4ED2-A706-24F742DFE2C3}"/>
    <cellStyle name="Currency 6 4 3 7" xfId="15783" xr:uid="{09289FE2-6886-462D-ADB1-482406313B52}"/>
    <cellStyle name="Currency 6 4 3 7 2" xfId="46607" xr:uid="{3692A104-9D4B-4A8A-9E19-729B051B7388}"/>
    <cellStyle name="Currency 6 4 3 8" xfId="31197" xr:uid="{5BACDD9E-1BA6-4882-96D1-F706471A608B}"/>
    <cellStyle name="Currency 6 4 4" xfId="790" xr:uid="{06AAD005-C790-451C-A8DD-648CD76D04B8}"/>
    <cellStyle name="Currency 6 4 4 2" xfId="2689" xr:uid="{9E0CDC74-AC41-424B-8CED-82F232154722}"/>
    <cellStyle name="Currency 6 4 4 2 2" xfId="6492" xr:uid="{B1EEF502-9D17-4ED8-B5C8-35ECF472A09F}"/>
    <cellStyle name="Currency 6 4 4 2 2 2" xfId="14303" xr:uid="{FA9EB70C-6EE1-4EBE-8904-859B0A4BB8B2}"/>
    <cellStyle name="Currency 6 4 4 2 2 2 2" xfId="29714" xr:uid="{82599BA1-FA71-49ED-9D9E-DE2ABA1ADE18}"/>
    <cellStyle name="Currency 6 4 4 2 2 2 2 2" xfId="60538" xr:uid="{0ADDC088-0A0F-4EFC-BD2D-7D0E52B28070}"/>
    <cellStyle name="Currency 6 4 4 2 2 2 3" xfId="45128" xr:uid="{A0AE6C20-4202-4A0B-B6CA-F4A0957874B5}"/>
    <cellStyle name="Currency 6 4 4 2 2 3" xfId="21905" xr:uid="{1E420541-222D-4FA3-AE2A-0C444EB640FB}"/>
    <cellStyle name="Currency 6 4 4 2 2 3 2" xfId="52729" xr:uid="{CD211D40-CB80-409C-88F7-D3E6C31B2E03}"/>
    <cellStyle name="Currency 6 4 4 2 2 4" xfId="37319" xr:uid="{6938788E-0D49-463F-B865-BE0B2DBD556B}"/>
    <cellStyle name="Currency 6 4 4 2 3" xfId="10500" xr:uid="{E144043E-2E03-4235-9B05-E42A1D5374C8}"/>
    <cellStyle name="Currency 6 4 4 2 3 2" xfId="25911" xr:uid="{7FE80551-3180-4355-9775-8E69A57D1FCB}"/>
    <cellStyle name="Currency 6 4 4 2 3 2 2" xfId="56735" xr:uid="{0F222F67-7B1D-4B34-95BA-D356DE096757}"/>
    <cellStyle name="Currency 6 4 4 2 3 3" xfId="41325" xr:uid="{59FE8C72-BA8E-40BE-B127-1359981C31CD}"/>
    <cellStyle name="Currency 6 4 4 2 4" xfId="18102" xr:uid="{52F6D77D-320E-42D9-91D1-25C915CB63CB}"/>
    <cellStyle name="Currency 6 4 4 2 4 2" xfId="48926" xr:uid="{5225EDB5-0E9B-4635-8189-007FDEAB1A67}"/>
    <cellStyle name="Currency 6 4 4 2 5" xfId="33516" xr:uid="{70248E67-42C8-4DD4-ABC2-8BB03D0143F5}"/>
    <cellStyle name="Currency 6 4 4 3" xfId="4593" xr:uid="{2125207E-2896-4758-A681-BC4B94C45675}"/>
    <cellStyle name="Currency 6 4 4 3 2" xfId="12404" xr:uid="{0431ACF3-CA21-4C5E-8B8B-542A13ACD736}"/>
    <cellStyle name="Currency 6 4 4 3 2 2" xfId="27815" xr:uid="{BD716AE0-0CA9-4EB1-A76C-C6042952B1B5}"/>
    <cellStyle name="Currency 6 4 4 3 2 2 2" xfId="58639" xr:uid="{2E493D08-7BA8-45DA-A7C8-C99BD9ADA82D}"/>
    <cellStyle name="Currency 6 4 4 3 2 3" xfId="43229" xr:uid="{FDFDAEF1-24A2-4E8C-A4EC-8972AAEEB4FC}"/>
    <cellStyle name="Currency 6 4 4 3 3" xfId="20006" xr:uid="{0ECFF6E0-550D-4E02-9157-D3DE920BC415}"/>
    <cellStyle name="Currency 6 4 4 3 3 2" xfId="50830" xr:uid="{1C54528D-ACFD-4104-BAAE-FC9821E727A5}"/>
    <cellStyle name="Currency 6 4 4 3 4" xfId="35420" xr:uid="{17F7C59A-C84A-4745-9EB2-BCB3B99D8FE0}"/>
    <cellStyle name="Currency 6 4 4 4" xfId="8601" xr:uid="{5FA13845-CAC1-4EE1-8202-A8FC9CFAF0B4}"/>
    <cellStyle name="Currency 6 4 4 4 2" xfId="24012" xr:uid="{7344913F-4D76-40FD-BB5F-D12EEA6CE7D1}"/>
    <cellStyle name="Currency 6 4 4 4 2 2" xfId="54836" xr:uid="{E0FF40F8-38D1-4A7B-B098-C51A6D51795D}"/>
    <cellStyle name="Currency 6 4 4 4 3" xfId="39426" xr:uid="{C0023017-0C1E-44AB-AB06-B1DDCD45217D}"/>
    <cellStyle name="Currency 6 4 4 5" xfId="16203" xr:uid="{32595339-EA2F-4D63-B1F4-DADEBDE22C7C}"/>
    <cellStyle name="Currency 6 4 4 5 2" xfId="47027" xr:uid="{CDE78593-D435-44A3-B769-3C701BA09451}"/>
    <cellStyle name="Currency 6 4 4 6" xfId="31617" xr:uid="{F9AB3CBA-3483-4C37-A3CF-B24AE98828E4}"/>
    <cellStyle name="Currency 6 4 5" xfId="1423" xr:uid="{3BB747B9-94F6-4044-89C7-DFA48BE2C2B5}"/>
    <cellStyle name="Currency 6 4 5 2" xfId="3322" xr:uid="{18D1EA00-0AAE-40B8-BE84-BAA0BDD2BA03}"/>
    <cellStyle name="Currency 6 4 5 2 2" xfId="7125" xr:uid="{AE04CE40-FF3E-415C-9381-596BC7B109E7}"/>
    <cellStyle name="Currency 6 4 5 2 2 2" xfId="14936" xr:uid="{70BAC471-A9CD-4A29-B145-BC9BB81631B5}"/>
    <cellStyle name="Currency 6 4 5 2 2 2 2" xfId="30347" xr:uid="{90D3C225-5B2C-47DC-97AA-E84CE080F04B}"/>
    <cellStyle name="Currency 6 4 5 2 2 2 2 2" xfId="61171" xr:uid="{07C30F35-54BE-44A1-B94C-99C7FE388DCA}"/>
    <cellStyle name="Currency 6 4 5 2 2 2 3" xfId="45761" xr:uid="{2DA51C18-7096-478E-B229-383BC29C74ED}"/>
    <cellStyle name="Currency 6 4 5 2 2 3" xfId="22538" xr:uid="{16DDB9CA-465E-4EA0-96C9-85719675D596}"/>
    <cellStyle name="Currency 6 4 5 2 2 3 2" xfId="53362" xr:uid="{0811E43C-ACC5-4BB0-97F0-5DE313819223}"/>
    <cellStyle name="Currency 6 4 5 2 2 4" xfId="37952" xr:uid="{BF3F62BF-8EC7-43E8-B6F7-0F1627A48128}"/>
    <cellStyle name="Currency 6 4 5 2 3" xfId="11133" xr:uid="{6020CC12-EF61-4A93-99AE-EEC3108AFAF2}"/>
    <cellStyle name="Currency 6 4 5 2 3 2" xfId="26544" xr:uid="{7FD26894-4A24-4889-9B54-2829D7D3743E}"/>
    <cellStyle name="Currency 6 4 5 2 3 2 2" xfId="57368" xr:uid="{74C764A0-31BC-4D30-A8B1-98402BEFB1C6}"/>
    <cellStyle name="Currency 6 4 5 2 3 3" xfId="41958" xr:uid="{23BEF9E2-4B84-4A51-B049-ABF065F971AD}"/>
    <cellStyle name="Currency 6 4 5 2 4" xfId="18735" xr:uid="{E7F34228-446E-43D4-97F0-267298B96043}"/>
    <cellStyle name="Currency 6 4 5 2 4 2" xfId="49559" xr:uid="{DDEA88C4-13B6-4A8B-861E-B9A89FFCC515}"/>
    <cellStyle name="Currency 6 4 5 2 5" xfId="34149" xr:uid="{A96A3114-BC99-439D-8FCC-8990775AD0EE}"/>
    <cellStyle name="Currency 6 4 5 3" xfId="5226" xr:uid="{D07E62D6-4D81-43F8-9F0C-1BC7F3E63FF1}"/>
    <cellStyle name="Currency 6 4 5 3 2" xfId="13037" xr:uid="{72BE9E92-C0C4-48AD-8E02-D641201E5B08}"/>
    <cellStyle name="Currency 6 4 5 3 2 2" xfId="28448" xr:uid="{8EEED3E2-FB2F-4CD7-A23E-9409EE60454B}"/>
    <cellStyle name="Currency 6 4 5 3 2 2 2" xfId="59272" xr:uid="{175E8ACE-F0D1-4FCE-9A74-9E192109469D}"/>
    <cellStyle name="Currency 6 4 5 3 2 3" xfId="43862" xr:uid="{5430D9D1-FAF8-433B-AACD-B0C1268F2B3C}"/>
    <cellStyle name="Currency 6 4 5 3 3" xfId="20639" xr:uid="{66C9F80C-2C84-4A63-93BB-F2C831FE9AF2}"/>
    <cellStyle name="Currency 6 4 5 3 3 2" xfId="51463" xr:uid="{B6A0B69D-F351-4B17-8C49-FBAC6B01FC2D}"/>
    <cellStyle name="Currency 6 4 5 3 4" xfId="36053" xr:uid="{9B915F38-2937-4CA3-B698-22151CEAE229}"/>
    <cellStyle name="Currency 6 4 5 4" xfId="9234" xr:uid="{25C36025-74F4-4DC3-BFF3-5AE5EF00828B}"/>
    <cellStyle name="Currency 6 4 5 4 2" xfId="24645" xr:uid="{FF1F290E-0DE6-4E40-9F70-02B4A74AA32E}"/>
    <cellStyle name="Currency 6 4 5 4 2 2" xfId="55469" xr:uid="{039C3DDB-1275-4649-ADD6-01A6551D96B3}"/>
    <cellStyle name="Currency 6 4 5 4 3" xfId="40059" xr:uid="{10A98A1C-30AA-401A-B34C-0B497D0FBAD4}"/>
    <cellStyle name="Currency 6 4 5 5" xfId="16836" xr:uid="{30E38B26-FBA2-4D04-871A-034BBE3EDFB3}"/>
    <cellStyle name="Currency 6 4 5 5 2" xfId="47660" xr:uid="{21C42690-CF70-4DA7-82B6-04F6A98A39B2}"/>
    <cellStyle name="Currency 6 4 5 6" xfId="32250" xr:uid="{C96C07AB-C9E2-4F79-9738-26583ED9E253}"/>
    <cellStyle name="Currency 6 4 6" xfId="2056" xr:uid="{9D98535F-3661-4378-8CEE-C5794A21F6F6}"/>
    <cellStyle name="Currency 6 4 6 2" xfId="5859" xr:uid="{679F2173-ED2C-494F-AB39-37CF02CAD06F}"/>
    <cellStyle name="Currency 6 4 6 2 2" xfId="13670" xr:uid="{D8359196-6784-41B0-8142-9B4318315F1C}"/>
    <cellStyle name="Currency 6 4 6 2 2 2" xfId="29081" xr:uid="{CA0F702E-EDED-4955-967B-5C616A74A753}"/>
    <cellStyle name="Currency 6 4 6 2 2 2 2" xfId="59905" xr:uid="{445C240B-D4BE-4A69-AE46-19C83AF75C0B}"/>
    <cellStyle name="Currency 6 4 6 2 2 3" xfId="44495" xr:uid="{640B815D-72B8-4F29-862A-2C64B6273EF3}"/>
    <cellStyle name="Currency 6 4 6 2 3" xfId="21272" xr:uid="{278D9EE8-2904-4BD3-AA90-F9160B231158}"/>
    <cellStyle name="Currency 6 4 6 2 3 2" xfId="52096" xr:uid="{6BEA99DB-54EC-433C-A76E-832C537F3C20}"/>
    <cellStyle name="Currency 6 4 6 2 4" xfId="36686" xr:uid="{0E3B2844-A8F6-4F20-8B8F-38214697146E}"/>
    <cellStyle name="Currency 6 4 6 3" xfId="9867" xr:uid="{A27FBD99-6BDD-441A-9AE5-81C8C1B94B59}"/>
    <cellStyle name="Currency 6 4 6 3 2" xfId="25278" xr:uid="{126326C4-92FE-42EE-BBC7-A69DFAB5004E}"/>
    <cellStyle name="Currency 6 4 6 3 2 2" xfId="56102" xr:uid="{660128AC-CB24-465F-9F60-5129976B8CF7}"/>
    <cellStyle name="Currency 6 4 6 3 3" xfId="40692" xr:uid="{146CF588-9E52-459D-BFAE-B66402CDC7A3}"/>
    <cellStyle name="Currency 6 4 6 4" xfId="17469" xr:uid="{EBDAB16C-5A0E-4E15-891D-90CC0AF31D4C}"/>
    <cellStyle name="Currency 6 4 6 4 2" xfId="48293" xr:uid="{531462E3-84CF-4FFB-BC53-FD46E29BD600}"/>
    <cellStyle name="Currency 6 4 6 5" xfId="32883" xr:uid="{3F94A221-A1CB-4618-80B2-830B4BC51C0C}"/>
    <cellStyle name="Currency 6 4 7" xfId="3960" xr:uid="{31CA4385-FDC3-4AB8-AD92-888FF666948A}"/>
    <cellStyle name="Currency 6 4 7 2" xfId="11771" xr:uid="{DE752347-DFE1-408B-B7E2-5261628F2E92}"/>
    <cellStyle name="Currency 6 4 7 2 2" xfId="27182" xr:uid="{84F119ED-1ACA-4513-A9F3-5DD478ECD5C1}"/>
    <cellStyle name="Currency 6 4 7 2 2 2" xfId="58006" xr:uid="{EE5C2D29-FCE9-401D-917D-8803424110E4}"/>
    <cellStyle name="Currency 6 4 7 2 3" xfId="42596" xr:uid="{74B07B89-AEFB-4101-B40B-77354A59D2B4}"/>
    <cellStyle name="Currency 6 4 7 3" xfId="19373" xr:uid="{DF2AD116-4843-4DA4-89FE-BAA36E8541F1}"/>
    <cellStyle name="Currency 6 4 7 3 2" xfId="50197" xr:uid="{83444F52-FA56-40BD-9741-24C822B9FE44}"/>
    <cellStyle name="Currency 6 4 7 4" xfId="34787" xr:uid="{EB9209D6-044B-4B46-9D99-B86ACC3BBE4C}"/>
    <cellStyle name="Currency 6 4 8" xfId="7968" xr:uid="{2F4880A5-F3C1-4950-B01F-1A3506F96F5F}"/>
    <cellStyle name="Currency 6 4 8 2" xfId="23379" xr:uid="{BE4CD668-F8E7-4DE8-A8CD-22E180DD8604}"/>
    <cellStyle name="Currency 6 4 8 2 2" xfId="54203" xr:uid="{9D6DEF7D-D96C-47E8-9B6A-968928377741}"/>
    <cellStyle name="Currency 6 4 8 3" xfId="38793" xr:uid="{5F305AFE-89DB-400E-B7B4-9E0FD67D1336}"/>
    <cellStyle name="Currency 6 4 9" xfId="7759" xr:uid="{F72CF2D7-28C3-4D3F-BBE0-FE7F7264E647}"/>
    <cellStyle name="Currency 6 4 9 2" xfId="23170" xr:uid="{9807D873-5FBB-4E58-9F31-220540B88739}"/>
    <cellStyle name="Currency 6 4 9 2 2" xfId="53994" xr:uid="{0CD8442B-F2B0-4393-A5EF-645EF9314B3A}"/>
    <cellStyle name="Currency 6 4 9 3" xfId="38584" xr:uid="{C0F42A5F-C8C3-4CB1-B78F-29D0B95AC4D0}"/>
    <cellStyle name="Currency 6 5" xfId="534" xr:uid="{80C6EAEC-8B4C-42F0-BB69-9F85A18B25F7}"/>
    <cellStyle name="Currency 6 5 2" xfId="1167" xr:uid="{47623D6D-105E-450D-9C13-9FBC07DE7424}"/>
    <cellStyle name="Currency 6 5 2 2" xfId="3066" xr:uid="{85E01960-A2A0-4AB8-BD89-333B70DBFED1}"/>
    <cellStyle name="Currency 6 5 2 2 2" xfId="6869" xr:uid="{EA916D6D-9049-4C01-ADB8-6324C235C8AD}"/>
    <cellStyle name="Currency 6 5 2 2 2 2" xfId="14680" xr:uid="{09CDCEA4-0024-456D-BFAB-70264E78ED01}"/>
    <cellStyle name="Currency 6 5 2 2 2 2 2" xfId="30091" xr:uid="{D54ECC45-A6BD-425C-A598-B7CD7F2F91A7}"/>
    <cellStyle name="Currency 6 5 2 2 2 2 2 2" xfId="60915" xr:uid="{EB5EEB40-7480-43FA-8607-6E3603685841}"/>
    <cellStyle name="Currency 6 5 2 2 2 2 3" xfId="45505" xr:uid="{A08C98D9-C22E-4A01-9A0C-697938305A23}"/>
    <cellStyle name="Currency 6 5 2 2 2 3" xfId="22282" xr:uid="{41CB8F61-4229-453A-A534-6B7A7A86F953}"/>
    <cellStyle name="Currency 6 5 2 2 2 3 2" xfId="53106" xr:uid="{39A718BA-B6EC-4CA9-A425-391B3C75F249}"/>
    <cellStyle name="Currency 6 5 2 2 2 4" xfId="37696" xr:uid="{447AB82C-5A1E-40B0-A5C3-32F65E1772B2}"/>
    <cellStyle name="Currency 6 5 2 2 3" xfId="10877" xr:uid="{B8EB550B-5FDB-463F-9C31-391EC25F7AFD}"/>
    <cellStyle name="Currency 6 5 2 2 3 2" xfId="26288" xr:uid="{63EF3943-8996-4E9F-9068-D6E2ABCF8433}"/>
    <cellStyle name="Currency 6 5 2 2 3 2 2" xfId="57112" xr:uid="{A4D6F3B6-D5DD-4CF0-9F02-0D5AAC0EFAC5}"/>
    <cellStyle name="Currency 6 5 2 2 3 3" xfId="41702" xr:uid="{C280A000-FF7A-4E4E-986C-15CFB52AEDD6}"/>
    <cellStyle name="Currency 6 5 2 2 4" xfId="18479" xr:uid="{36EBFD77-BC49-46F3-9801-49E9220FEDD9}"/>
    <cellStyle name="Currency 6 5 2 2 4 2" xfId="49303" xr:uid="{4E7F47E3-FFE0-43E7-8BC1-BD62C7B041B6}"/>
    <cellStyle name="Currency 6 5 2 2 5" xfId="33893" xr:uid="{DEE2C1FD-FEBB-41E0-9984-B3AE39D9B887}"/>
    <cellStyle name="Currency 6 5 2 3" xfId="4970" xr:uid="{6005687D-9A0E-4CC7-9732-BF3014425B17}"/>
    <cellStyle name="Currency 6 5 2 3 2" xfId="12781" xr:uid="{036177DA-BC9E-4729-BCF2-E82A8B92FFEA}"/>
    <cellStyle name="Currency 6 5 2 3 2 2" xfId="28192" xr:uid="{24218C06-F223-4E62-BFC1-395BE6200CF7}"/>
    <cellStyle name="Currency 6 5 2 3 2 2 2" xfId="59016" xr:uid="{00329D2B-4799-415F-AECC-FE206368093D}"/>
    <cellStyle name="Currency 6 5 2 3 2 3" xfId="43606" xr:uid="{B0C70F66-3B69-4F45-839E-8570B652BA13}"/>
    <cellStyle name="Currency 6 5 2 3 3" xfId="20383" xr:uid="{935854EE-C0D0-4094-A2E4-328E83FA230B}"/>
    <cellStyle name="Currency 6 5 2 3 3 2" xfId="51207" xr:uid="{158A1854-1CA1-46B8-BA13-E971A4FE9F56}"/>
    <cellStyle name="Currency 6 5 2 3 4" xfId="35797" xr:uid="{550F3B6E-EBBE-4247-8A04-D6115624B610}"/>
    <cellStyle name="Currency 6 5 2 4" xfId="8978" xr:uid="{60305BD5-F600-4583-9A69-DCDDB1F694F5}"/>
    <cellStyle name="Currency 6 5 2 4 2" xfId="24389" xr:uid="{7D0DDE26-2E94-4BBA-818C-1D8D83DBDCC9}"/>
    <cellStyle name="Currency 6 5 2 4 2 2" xfId="55213" xr:uid="{69274F8C-E24E-4DB5-952B-F66CA4DC0A66}"/>
    <cellStyle name="Currency 6 5 2 4 3" xfId="39803" xr:uid="{CB30F276-C3A9-45BC-94EB-F1BB4D1A37D2}"/>
    <cellStyle name="Currency 6 5 2 5" xfId="16580" xr:uid="{EE6463AE-A696-40EE-A1C3-7C455A4FCDCD}"/>
    <cellStyle name="Currency 6 5 2 5 2" xfId="47404" xr:uid="{80711474-1588-4B6F-BC78-AAC9F47DAA99}"/>
    <cellStyle name="Currency 6 5 2 6" xfId="31994" xr:uid="{67C2A3DE-692B-493A-8563-ED83C8E3D138}"/>
    <cellStyle name="Currency 6 5 3" xfId="1800" xr:uid="{03E31C9D-070B-4236-B6EE-AC474BB81CA6}"/>
    <cellStyle name="Currency 6 5 3 2" xfId="3699" xr:uid="{36C536BB-5C60-4E95-BB6D-2CDCDD05D104}"/>
    <cellStyle name="Currency 6 5 3 2 2" xfId="7502" xr:uid="{3A85D0F2-7003-4C1C-B654-95D7BC038E3C}"/>
    <cellStyle name="Currency 6 5 3 2 2 2" xfId="15313" xr:uid="{F6F0130C-5E53-4569-848A-B7A6D114FDAE}"/>
    <cellStyle name="Currency 6 5 3 2 2 2 2" xfId="30724" xr:uid="{4160BC91-75D0-45B9-9345-CD6519C14C0E}"/>
    <cellStyle name="Currency 6 5 3 2 2 2 2 2" xfId="61548" xr:uid="{57B0069B-C108-4454-B139-DB8EAD0568E2}"/>
    <cellStyle name="Currency 6 5 3 2 2 2 3" xfId="46138" xr:uid="{12D4EBF5-EA54-4612-B2F3-912C84EEF997}"/>
    <cellStyle name="Currency 6 5 3 2 2 3" xfId="22915" xr:uid="{4721B905-19AC-4764-9AC1-DC55FBA85AB7}"/>
    <cellStyle name="Currency 6 5 3 2 2 3 2" xfId="53739" xr:uid="{136F4A3C-C381-4812-B330-93286EAEACC7}"/>
    <cellStyle name="Currency 6 5 3 2 2 4" xfId="38329" xr:uid="{072EEC0F-05FF-490A-AB8F-9657194DE541}"/>
    <cellStyle name="Currency 6 5 3 2 3" xfId="11510" xr:uid="{FD79D26D-10D4-4FB3-A341-3004832D359C}"/>
    <cellStyle name="Currency 6 5 3 2 3 2" xfId="26921" xr:uid="{7654664F-C1D8-47BB-B0FE-A9C6F0DC4359}"/>
    <cellStyle name="Currency 6 5 3 2 3 2 2" xfId="57745" xr:uid="{5B869F75-DD9F-488C-87EE-5488D667B64E}"/>
    <cellStyle name="Currency 6 5 3 2 3 3" xfId="42335" xr:uid="{C213C74A-4141-4A6C-ABC7-AA8DC9DD3492}"/>
    <cellStyle name="Currency 6 5 3 2 4" xfId="19112" xr:uid="{3DD10C4A-658A-4200-827E-02B75EF5582D}"/>
    <cellStyle name="Currency 6 5 3 2 4 2" xfId="49936" xr:uid="{608DC93F-B57C-47A9-AE80-E0AE5101C4F9}"/>
    <cellStyle name="Currency 6 5 3 2 5" xfId="34526" xr:uid="{655D8D4C-1D05-4369-896F-C46A3674BBC3}"/>
    <cellStyle name="Currency 6 5 3 3" xfId="5603" xr:uid="{AE9EE731-4439-4689-B289-DFCFDBF8AECD}"/>
    <cellStyle name="Currency 6 5 3 3 2" xfId="13414" xr:uid="{282EB26C-7E7D-448D-BCF2-C412176E2261}"/>
    <cellStyle name="Currency 6 5 3 3 2 2" xfId="28825" xr:uid="{08F134BF-658D-4C5C-90EC-B1D41933E1E4}"/>
    <cellStyle name="Currency 6 5 3 3 2 2 2" xfId="59649" xr:uid="{34177820-B176-43E1-9E7C-4FE52ED1EBBF}"/>
    <cellStyle name="Currency 6 5 3 3 2 3" xfId="44239" xr:uid="{FE15F504-76C2-42DC-B39F-DEFD6D1071B5}"/>
    <cellStyle name="Currency 6 5 3 3 3" xfId="21016" xr:uid="{FBA6745B-D9C6-46A5-B276-DB28A6FEDFE5}"/>
    <cellStyle name="Currency 6 5 3 3 3 2" xfId="51840" xr:uid="{B8A11CB8-3844-49BB-B5A4-E660E3253B53}"/>
    <cellStyle name="Currency 6 5 3 3 4" xfId="36430" xr:uid="{A6996BD1-5453-4F3B-83E2-28A3D00CF829}"/>
    <cellStyle name="Currency 6 5 3 4" xfId="9611" xr:uid="{648496D2-0937-4F09-8FC4-DB984E01D292}"/>
    <cellStyle name="Currency 6 5 3 4 2" xfId="25022" xr:uid="{7F4D6DF0-43E5-4734-9DDC-98FC6CACEAB6}"/>
    <cellStyle name="Currency 6 5 3 4 2 2" xfId="55846" xr:uid="{E7DC4E23-7791-48E9-BC8C-F495508E017F}"/>
    <cellStyle name="Currency 6 5 3 4 3" xfId="40436" xr:uid="{4BCAED82-8085-444A-A62C-9F0AC29E6467}"/>
    <cellStyle name="Currency 6 5 3 5" xfId="17213" xr:uid="{68447C6A-3947-4B8C-ADD9-38D67825AAF9}"/>
    <cellStyle name="Currency 6 5 3 5 2" xfId="48037" xr:uid="{C888BC75-6497-4087-8571-1EF2884862D4}"/>
    <cellStyle name="Currency 6 5 3 6" xfId="32627" xr:uid="{175D2D39-062A-489B-A1DC-E6D40E9B63F7}"/>
    <cellStyle name="Currency 6 5 4" xfId="2433" xr:uid="{E5F496F2-51D0-41C5-8745-3D5F69E11644}"/>
    <cellStyle name="Currency 6 5 4 2" xfId="6236" xr:uid="{9CD419FB-D265-4189-B624-AF4897ED178B}"/>
    <cellStyle name="Currency 6 5 4 2 2" xfId="14047" xr:uid="{4C324675-1495-4A09-9267-302C27E2D52E}"/>
    <cellStyle name="Currency 6 5 4 2 2 2" xfId="29458" xr:uid="{481EBAAF-972E-456D-9518-4F37897F9BBD}"/>
    <cellStyle name="Currency 6 5 4 2 2 2 2" xfId="60282" xr:uid="{41E91B27-1CAC-4609-BC4D-3F3AF5958D8F}"/>
    <cellStyle name="Currency 6 5 4 2 2 3" xfId="44872" xr:uid="{E9579D1D-44FA-4B46-936E-B450FC61DED8}"/>
    <cellStyle name="Currency 6 5 4 2 3" xfId="21649" xr:uid="{C812E4D3-D8FE-4DCE-8313-3553C1FF37CE}"/>
    <cellStyle name="Currency 6 5 4 2 3 2" xfId="52473" xr:uid="{E64093B6-1619-4F41-B55F-5F2DE2C0E8AC}"/>
    <cellStyle name="Currency 6 5 4 2 4" xfId="37063" xr:uid="{B1343530-1EB2-4C76-9030-D215A876916E}"/>
    <cellStyle name="Currency 6 5 4 3" xfId="10244" xr:uid="{2F82251D-98F6-487B-BE20-E42FAFCCC94B}"/>
    <cellStyle name="Currency 6 5 4 3 2" xfId="25655" xr:uid="{B49AA989-035D-4A8F-8AB8-0EFFFDED8F35}"/>
    <cellStyle name="Currency 6 5 4 3 2 2" xfId="56479" xr:uid="{5CE1D769-9D8D-435B-A68D-E8F93D15E9BA}"/>
    <cellStyle name="Currency 6 5 4 3 3" xfId="41069" xr:uid="{B936AD49-4883-4A2F-9617-C8A4FD5AEDC1}"/>
    <cellStyle name="Currency 6 5 4 4" xfId="17846" xr:uid="{9EBABD4F-08CF-4220-AE11-B9CE9ABBC28F}"/>
    <cellStyle name="Currency 6 5 4 4 2" xfId="48670" xr:uid="{D927A9D0-D092-46F2-960B-0577398C2FC2}"/>
    <cellStyle name="Currency 6 5 4 5" xfId="33260" xr:uid="{20D465B4-D2A9-4CEC-B04D-97FE22301603}"/>
    <cellStyle name="Currency 6 5 5" xfId="4337" xr:uid="{34C43A83-6E77-4D94-ACA4-502E7694B6E3}"/>
    <cellStyle name="Currency 6 5 5 2" xfId="12148" xr:uid="{F18C7CFB-6FDA-43E6-AD7F-564F1796403F}"/>
    <cellStyle name="Currency 6 5 5 2 2" xfId="27559" xr:uid="{9C3F1261-4E3A-4CD2-ABF3-80C31797B644}"/>
    <cellStyle name="Currency 6 5 5 2 2 2" xfId="58383" xr:uid="{2BD31DB8-3B24-46EB-B3E6-FFD0987D65AD}"/>
    <cellStyle name="Currency 6 5 5 2 3" xfId="42973" xr:uid="{D3E97486-7C31-45A7-9267-DA3DCEFCCA15}"/>
    <cellStyle name="Currency 6 5 5 3" xfId="19750" xr:uid="{74E49697-CE20-470D-8E14-D5BE7FAC94C5}"/>
    <cellStyle name="Currency 6 5 5 3 2" xfId="50574" xr:uid="{B815B535-0D8E-4BE4-B3DD-48E3F4C521A2}"/>
    <cellStyle name="Currency 6 5 5 4" xfId="35164" xr:uid="{B8FC9364-8C20-4016-AAD6-119776A4B7B0}"/>
    <cellStyle name="Currency 6 5 6" xfId="8345" xr:uid="{FF2082BB-56F3-4B47-9518-8B2C83D1A02D}"/>
    <cellStyle name="Currency 6 5 6 2" xfId="23756" xr:uid="{33039E6D-E3A3-4E07-91E7-26746E0C636C}"/>
    <cellStyle name="Currency 6 5 6 2 2" xfId="54580" xr:uid="{9A57FF74-B3F6-4AC9-B393-F5B093D06E15}"/>
    <cellStyle name="Currency 6 5 6 3" xfId="39170" xr:uid="{B0B90ABF-AB33-4203-AD8C-BABD9AC57960}"/>
    <cellStyle name="Currency 6 5 7" xfId="15947" xr:uid="{FC2362ED-5C98-48EA-A46C-6B558A2455C5}"/>
    <cellStyle name="Currency 6 5 7 2" xfId="46771" xr:uid="{53C78611-C0FA-4A9B-BDF6-4D98F0932EE5}"/>
    <cellStyle name="Currency 6 5 8" xfId="31361" xr:uid="{4491B10D-3C65-4DB6-878B-179ABFF6E8B0}"/>
    <cellStyle name="Currency 6 6" xfId="325" xr:uid="{7B83A7BE-D3A8-4CDA-AF44-D7D9C5F68F22}"/>
    <cellStyle name="Currency 6 6 2" xfId="958" xr:uid="{8CFC5F92-C024-4BFC-BABD-8199A2647825}"/>
    <cellStyle name="Currency 6 6 2 2" xfId="2857" xr:uid="{06C1D69C-144F-4B21-859E-49F26944067E}"/>
    <cellStyle name="Currency 6 6 2 2 2" xfId="6660" xr:uid="{18B6FA31-18F6-412A-8DC9-BE6AFAB84C2C}"/>
    <cellStyle name="Currency 6 6 2 2 2 2" xfId="14471" xr:uid="{DE8DA2DB-01BA-4E0C-B6AC-5186CB1BA5F3}"/>
    <cellStyle name="Currency 6 6 2 2 2 2 2" xfId="29882" xr:uid="{A28D1EA1-65E7-47B9-8748-4DD8E924B174}"/>
    <cellStyle name="Currency 6 6 2 2 2 2 2 2" xfId="60706" xr:uid="{20A09870-BD29-4C41-87E6-567072BCE1BD}"/>
    <cellStyle name="Currency 6 6 2 2 2 2 3" xfId="45296" xr:uid="{813C417B-B6A5-4B86-8BA4-F286E7968A64}"/>
    <cellStyle name="Currency 6 6 2 2 2 3" xfId="22073" xr:uid="{D553CE89-4BAF-40C6-AE09-0BB74B7E2841}"/>
    <cellStyle name="Currency 6 6 2 2 2 3 2" xfId="52897" xr:uid="{DBD922D6-F9A5-47F6-A398-E62DF8111ADE}"/>
    <cellStyle name="Currency 6 6 2 2 2 4" xfId="37487" xr:uid="{2CF42D37-C1F1-4BAB-A044-3A7BF96A9220}"/>
    <cellStyle name="Currency 6 6 2 2 3" xfId="10668" xr:uid="{906FDF97-EF85-4EAD-BC42-BD23B45CF432}"/>
    <cellStyle name="Currency 6 6 2 2 3 2" xfId="26079" xr:uid="{CB6E2CEE-1A00-468F-AC40-6AC418BB05F8}"/>
    <cellStyle name="Currency 6 6 2 2 3 2 2" xfId="56903" xr:uid="{E0C03FB5-288C-4CBC-A140-34C6B5BED067}"/>
    <cellStyle name="Currency 6 6 2 2 3 3" xfId="41493" xr:uid="{9026B45C-74E2-46B9-B8C7-E71905911A32}"/>
    <cellStyle name="Currency 6 6 2 2 4" xfId="18270" xr:uid="{945A2C9D-DA0B-4AC4-8A86-DBF49998114D}"/>
    <cellStyle name="Currency 6 6 2 2 4 2" xfId="49094" xr:uid="{875C54C4-F486-4E99-ADC2-DFDACA77BE97}"/>
    <cellStyle name="Currency 6 6 2 2 5" xfId="33684" xr:uid="{D27BD69B-49C2-4D04-89FA-E7BE556B3955}"/>
    <cellStyle name="Currency 6 6 2 3" xfId="4761" xr:uid="{AD737648-868C-46B7-A1F6-072C5A1710A1}"/>
    <cellStyle name="Currency 6 6 2 3 2" xfId="12572" xr:uid="{D531797F-BACB-469D-A3C9-8320C3DCD512}"/>
    <cellStyle name="Currency 6 6 2 3 2 2" xfId="27983" xr:uid="{7173F672-75F9-4417-952F-493C269BDCB6}"/>
    <cellStyle name="Currency 6 6 2 3 2 2 2" xfId="58807" xr:uid="{520CFBF5-F5FA-43F1-A7E9-D0629C65B91D}"/>
    <cellStyle name="Currency 6 6 2 3 2 3" xfId="43397" xr:uid="{56EA1F74-03A3-4CCB-8E09-087BEF9A90CA}"/>
    <cellStyle name="Currency 6 6 2 3 3" xfId="20174" xr:uid="{3E394F7A-4642-4CE6-8370-2E8BBA40C36C}"/>
    <cellStyle name="Currency 6 6 2 3 3 2" xfId="50998" xr:uid="{DE65A844-AA19-471D-8C34-1F75B0ACCC7F}"/>
    <cellStyle name="Currency 6 6 2 3 4" xfId="35588" xr:uid="{C0213477-C6B3-4C1E-ACA2-5808234BB214}"/>
    <cellStyle name="Currency 6 6 2 4" xfId="8769" xr:uid="{C62F609C-B46B-4C1C-B448-A1508FFCB0BD}"/>
    <cellStyle name="Currency 6 6 2 4 2" xfId="24180" xr:uid="{915D5E1E-AA76-4D41-ADD4-F45CE74D6D70}"/>
    <cellStyle name="Currency 6 6 2 4 2 2" xfId="55004" xr:uid="{28471913-FDE6-4E36-ADE0-DAFE96AF2503}"/>
    <cellStyle name="Currency 6 6 2 4 3" xfId="39594" xr:uid="{740F7A6F-A431-43DB-8C60-32F37E0F7A6A}"/>
    <cellStyle name="Currency 6 6 2 5" xfId="16371" xr:uid="{1CC7B6E1-9841-4325-96E7-6304EC4DAF32}"/>
    <cellStyle name="Currency 6 6 2 5 2" xfId="47195" xr:uid="{2A514640-0CB4-484A-8402-FBB176C28AD0}"/>
    <cellStyle name="Currency 6 6 2 6" xfId="31785" xr:uid="{BB326A72-2EC0-488F-AF39-78BE65F766C9}"/>
    <cellStyle name="Currency 6 6 3" xfId="1591" xr:uid="{830303DA-FDEE-4177-B5F1-B596D8576EFF}"/>
    <cellStyle name="Currency 6 6 3 2" xfId="3490" xr:uid="{3A14C262-BA65-4A65-8B91-809F8A837991}"/>
    <cellStyle name="Currency 6 6 3 2 2" xfId="7293" xr:uid="{E31CA6A5-CAC7-453F-9C69-94811EE37D39}"/>
    <cellStyle name="Currency 6 6 3 2 2 2" xfId="15104" xr:uid="{E4CE9488-AD87-40C8-80F8-D1B8F5AAFAEA}"/>
    <cellStyle name="Currency 6 6 3 2 2 2 2" xfId="30515" xr:uid="{88006E5F-77F4-45E1-8C5D-5D8FDB37A852}"/>
    <cellStyle name="Currency 6 6 3 2 2 2 2 2" xfId="61339" xr:uid="{F2AD3966-C7F0-4595-9604-9822C25642CC}"/>
    <cellStyle name="Currency 6 6 3 2 2 2 3" xfId="45929" xr:uid="{116331FC-8B07-4BA5-8B21-18B638FBE604}"/>
    <cellStyle name="Currency 6 6 3 2 2 3" xfId="22706" xr:uid="{9E63C6C5-46F2-49B8-AA69-052830F75061}"/>
    <cellStyle name="Currency 6 6 3 2 2 3 2" xfId="53530" xr:uid="{1113D5C8-CF35-4BFF-968A-744F4CF9E08A}"/>
    <cellStyle name="Currency 6 6 3 2 2 4" xfId="38120" xr:uid="{C723588E-3C13-46E1-846C-F05370D2E48D}"/>
    <cellStyle name="Currency 6 6 3 2 3" xfId="11301" xr:uid="{166644B8-4E9B-4F36-BE32-50AB3E0BD4F2}"/>
    <cellStyle name="Currency 6 6 3 2 3 2" xfId="26712" xr:uid="{25B9E1F5-1B03-4573-9039-6E3A04E4C957}"/>
    <cellStyle name="Currency 6 6 3 2 3 2 2" xfId="57536" xr:uid="{F5280D34-C8CC-4ECD-AECC-8D38AA98F326}"/>
    <cellStyle name="Currency 6 6 3 2 3 3" xfId="42126" xr:uid="{F10470F5-8F45-40E0-8E6C-E3AA170B7843}"/>
    <cellStyle name="Currency 6 6 3 2 4" xfId="18903" xr:uid="{A14068B4-839F-4453-A2C8-767805CA7333}"/>
    <cellStyle name="Currency 6 6 3 2 4 2" xfId="49727" xr:uid="{8C98AD85-2591-40A8-84A8-6CDEDE48DBFC}"/>
    <cellStyle name="Currency 6 6 3 2 5" xfId="34317" xr:uid="{DED8BFBA-1BB4-41B2-97A1-18A2423A3217}"/>
    <cellStyle name="Currency 6 6 3 3" xfId="5394" xr:uid="{26488C83-F47D-4659-B878-F7A884A753DC}"/>
    <cellStyle name="Currency 6 6 3 3 2" xfId="13205" xr:uid="{1B934873-C3D2-4ADA-8A04-0A3446298D2C}"/>
    <cellStyle name="Currency 6 6 3 3 2 2" xfId="28616" xr:uid="{40FD8D3B-3AE6-430F-9171-62C709A5D44C}"/>
    <cellStyle name="Currency 6 6 3 3 2 2 2" xfId="59440" xr:uid="{D7046E62-BB7B-4173-9740-64B4EBF6CFCA}"/>
    <cellStyle name="Currency 6 6 3 3 2 3" xfId="44030" xr:uid="{E22EDA47-7350-4D0C-AC9B-1D719527D32D}"/>
    <cellStyle name="Currency 6 6 3 3 3" xfId="20807" xr:uid="{9086D98D-F29B-467C-AFFD-279FC838ED29}"/>
    <cellStyle name="Currency 6 6 3 3 3 2" xfId="51631" xr:uid="{B4FDCC26-160E-4E04-BBB5-5672ABF68D62}"/>
    <cellStyle name="Currency 6 6 3 3 4" xfId="36221" xr:uid="{A72B908B-39A7-4075-84AA-33347433CB53}"/>
    <cellStyle name="Currency 6 6 3 4" xfId="9402" xr:uid="{17979039-0B95-459D-91DC-51ACC3366B83}"/>
    <cellStyle name="Currency 6 6 3 4 2" xfId="24813" xr:uid="{5DF1CE29-8B5D-49DD-ABDB-68106DB42582}"/>
    <cellStyle name="Currency 6 6 3 4 2 2" xfId="55637" xr:uid="{AD44A30F-6C4C-4E48-88BC-E0370104334D}"/>
    <cellStyle name="Currency 6 6 3 4 3" xfId="40227" xr:uid="{82C48E52-DA5B-415F-89D8-1848EB9DD1A2}"/>
    <cellStyle name="Currency 6 6 3 5" xfId="17004" xr:uid="{3DFE00D7-9DD9-4DD1-BE8D-9B9C40488D9C}"/>
    <cellStyle name="Currency 6 6 3 5 2" xfId="47828" xr:uid="{BFB915DE-A4CC-4E9C-82F7-2DC3227EAD80}"/>
    <cellStyle name="Currency 6 6 3 6" xfId="32418" xr:uid="{9DEC4BEA-1A18-4BE4-A283-2AF3EC581D11}"/>
    <cellStyle name="Currency 6 6 4" xfId="2224" xr:uid="{628EBD8F-6299-4902-906B-1EF6DE7A4044}"/>
    <cellStyle name="Currency 6 6 4 2" xfId="6027" xr:uid="{4A673884-48FE-4EB8-8F29-4CC695989459}"/>
    <cellStyle name="Currency 6 6 4 2 2" xfId="13838" xr:uid="{185280FB-1755-429A-861B-D926959EE564}"/>
    <cellStyle name="Currency 6 6 4 2 2 2" xfId="29249" xr:uid="{3732F03E-505A-442B-ABC3-F3C968D9AEF7}"/>
    <cellStyle name="Currency 6 6 4 2 2 2 2" xfId="60073" xr:uid="{9CFF6283-BE29-4ED7-8BB1-E85D04241916}"/>
    <cellStyle name="Currency 6 6 4 2 2 3" xfId="44663" xr:uid="{E77D154A-C144-4783-B992-64D72253DA27}"/>
    <cellStyle name="Currency 6 6 4 2 3" xfId="21440" xr:uid="{1F369702-EFA2-4FED-85F1-5A4475B12D16}"/>
    <cellStyle name="Currency 6 6 4 2 3 2" xfId="52264" xr:uid="{87247042-4280-40EF-B914-CE9FA6FE72BD}"/>
    <cellStyle name="Currency 6 6 4 2 4" xfId="36854" xr:uid="{C59AB842-605A-4B7F-BBCB-3892CAEC7B49}"/>
    <cellStyle name="Currency 6 6 4 3" xfId="10035" xr:uid="{319097F3-C34F-4612-9828-A79B5EA9A16F}"/>
    <cellStyle name="Currency 6 6 4 3 2" xfId="25446" xr:uid="{C2410C16-8997-49BB-AFF2-2891EE2E69F9}"/>
    <cellStyle name="Currency 6 6 4 3 2 2" xfId="56270" xr:uid="{DDDD386F-1B68-43EC-8D5C-835B0B976D35}"/>
    <cellStyle name="Currency 6 6 4 3 3" xfId="40860" xr:uid="{23B33A4A-4F9F-4643-AFE2-7B23A582575C}"/>
    <cellStyle name="Currency 6 6 4 4" xfId="17637" xr:uid="{BEED1A6F-F6B2-4738-B5BF-88496A801BAF}"/>
    <cellStyle name="Currency 6 6 4 4 2" xfId="48461" xr:uid="{07B7DAF9-5FB9-4033-B8F5-99CAD7F771C0}"/>
    <cellStyle name="Currency 6 6 4 5" xfId="33051" xr:uid="{05DEE9E5-46E2-45C7-9179-183BD25CB416}"/>
    <cellStyle name="Currency 6 6 5" xfId="4128" xr:uid="{886C8990-B39E-4D51-A9F4-E49B870C929F}"/>
    <cellStyle name="Currency 6 6 5 2" xfId="11939" xr:uid="{FAF6B361-ECC4-4EF1-B62A-93BF5A899057}"/>
    <cellStyle name="Currency 6 6 5 2 2" xfId="27350" xr:uid="{832B23B7-0E99-4426-9E1D-2B71B40F9010}"/>
    <cellStyle name="Currency 6 6 5 2 2 2" xfId="58174" xr:uid="{4BA5878D-6B31-4CD4-A1E3-5DC3820D0D12}"/>
    <cellStyle name="Currency 6 6 5 2 3" xfId="42764" xr:uid="{E308767F-8555-4DC4-BDFF-3FE818B15AF0}"/>
    <cellStyle name="Currency 6 6 5 3" xfId="19541" xr:uid="{DAE13019-C345-4CA3-A897-1BF5638414E4}"/>
    <cellStyle name="Currency 6 6 5 3 2" xfId="50365" xr:uid="{C90D6C7C-8357-4328-B6A7-B1EAD3D66C77}"/>
    <cellStyle name="Currency 6 6 5 4" xfId="34955" xr:uid="{B3246E8B-1C57-43FB-9FE3-1C1521252569}"/>
    <cellStyle name="Currency 6 6 6" xfId="8136" xr:uid="{29DB3AC2-1B9A-4B8F-A0F7-2B874C8665C0}"/>
    <cellStyle name="Currency 6 6 6 2" xfId="23547" xr:uid="{15B42260-B367-4D91-BD52-FF4B03E1639A}"/>
    <cellStyle name="Currency 6 6 6 2 2" xfId="54371" xr:uid="{EFFC9967-0D28-47A4-948F-EDD87431689F}"/>
    <cellStyle name="Currency 6 6 6 3" xfId="38961" xr:uid="{A0023CF9-EA1A-49A7-8BC6-4A3860B45147}"/>
    <cellStyle name="Currency 6 6 7" xfId="15738" xr:uid="{B08E6D9D-1226-4F8B-AB2F-B14FEA0C5D0A}"/>
    <cellStyle name="Currency 6 6 7 2" xfId="46562" xr:uid="{3E1F9EF3-EF1C-4310-BC06-F7C50E394BE9}"/>
    <cellStyle name="Currency 6 6 8" xfId="31152" xr:uid="{FE9C561F-8310-46BE-99E9-1CBE69555933}"/>
    <cellStyle name="Currency 6 7" xfId="745" xr:uid="{DD256376-180E-41D6-AEEE-5DAFEA7A37B8}"/>
    <cellStyle name="Currency 6 7 2" xfId="2644" xr:uid="{B14BA7A8-E395-4A5A-8A5E-97EC8D32F665}"/>
    <cellStyle name="Currency 6 7 2 2" xfId="6447" xr:uid="{21E22161-DBA8-44FD-9792-49BE3EF6BEEE}"/>
    <cellStyle name="Currency 6 7 2 2 2" xfId="14258" xr:uid="{284C7DB4-4539-40AA-94C2-F61A0B5AB361}"/>
    <cellStyle name="Currency 6 7 2 2 2 2" xfId="29669" xr:uid="{0F7EA2E8-F51A-4C3F-A9DB-A7B1650DAC19}"/>
    <cellStyle name="Currency 6 7 2 2 2 2 2" xfId="60493" xr:uid="{E9900E80-A9BD-42CD-9BBA-173BF9010593}"/>
    <cellStyle name="Currency 6 7 2 2 2 3" xfId="45083" xr:uid="{F312AF26-6697-4DA5-BCEB-5D9D8D64E202}"/>
    <cellStyle name="Currency 6 7 2 2 3" xfId="21860" xr:uid="{5C22A5BF-A697-4E17-AB7B-D2C87017708D}"/>
    <cellStyle name="Currency 6 7 2 2 3 2" xfId="52684" xr:uid="{3248FA08-3782-4D89-937E-0E121F8FFDA1}"/>
    <cellStyle name="Currency 6 7 2 2 4" xfId="37274" xr:uid="{6700F0D3-78B1-41B6-81D2-D67F23E9E58E}"/>
    <cellStyle name="Currency 6 7 2 3" xfId="10455" xr:uid="{A257D12A-FFAC-4574-85FB-A09A3C6FD3ED}"/>
    <cellStyle name="Currency 6 7 2 3 2" xfId="25866" xr:uid="{8B0AEF8D-FEBC-430D-9022-8596511B3D9A}"/>
    <cellStyle name="Currency 6 7 2 3 2 2" xfId="56690" xr:uid="{752406C3-D06C-4F08-A845-999DEF0532C2}"/>
    <cellStyle name="Currency 6 7 2 3 3" xfId="41280" xr:uid="{3073FEF5-3E36-4CC9-ACEE-239F4C2B4C10}"/>
    <cellStyle name="Currency 6 7 2 4" xfId="18057" xr:uid="{FCD8E7C5-A7B7-4C9F-98E4-25D67291CF76}"/>
    <cellStyle name="Currency 6 7 2 4 2" xfId="48881" xr:uid="{5995F446-A756-4CDD-B520-C74FC17B1AC8}"/>
    <cellStyle name="Currency 6 7 2 5" xfId="33471" xr:uid="{80AEE99F-1DAB-42EC-863E-2246C007C2CD}"/>
    <cellStyle name="Currency 6 7 3" xfId="4548" xr:uid="{62112D75-B0BE-4095-98EA-E91EF2E9C6F0}"/>
    <cellStyle name="Currency 6 7 3 2" xfId="12359" xr:uid="{58667C34-DFD9-467F-8665-F3F3F934BB6A}"/>
    <cellStyle name="Currency 6 7 3 2 2" xfId="27770" xr:uid="{3E1038CD-D351-4654-AF91-645B51CAACD5}"/>
    <cellStyle name="Currency 6 7 3 2 2 2" xfId="58594" xr:uid="{306B6DBE-8FDD-4A31-B2D3-EC3F431D422C}"/>
    <cellStyle name="Currency 6 7 3 2 3" xfId="43184" xr:uid="{BE9E3D5B-B771-4099-9EEE-130B783A24B5}"/>
    <cellStyle name="Currency 6 7 3 3" xfId="19961" xr:uid="{95F46AC6-D265-428C-BD03-A7EF79FC5775}"/>
    <cellStyle name="Currency 6 7 3 3 2" xfId="50785" xr:uid="{727ECEF3-C0ED-432B-87C8-8FD5D7102484}"/>
    <cellStyle name="Currency 6 7 3 4" xfId="35375" xr:uid="{7A19DB12-FAEC-4007-BBDD-0A69C9239089}"/>
    <cellStyle name="Currency 6 7 4" xfId="8556" xr:uid="{D43D1AF4-3BEC-40B0-81A8-DBA4680758F7}"/>
    <cellStyle name="Currency 6 7 4 2" xfId="23967" xr:uid="{ABB0CA12-390C-427B-946F-113619386CDC}"/>
    <cellStyle name="Currency 6 7 4 2 2" xfId="54791" xr:uid="{2AA5ECF0-AD36-4779-8199-2CB653C11894}"/>
    <cellStyle name="Currency 6 7 4 3" xfId="39381" xr:uid="{DC435D41-D194-4869-AEB2-876C8FB2F0E5}"/>
    <cellStyle name="Currency 6 7 5" xfId="16158" xr:uid="{818E9C69-093F-486B-AFA6-E692E09540CD}"/>
    <cellStyle name="Currency 6 7 5 2" xfId="46982" xr:uid="{8051C0D2-2922-42C8-AE8F-FEDB899A21B4}"/>
    <cellStyle name="Currency 6 7 6" xfId="31572" xr:uid="{9E62C99E-9960-4668-A4AE-438BD36D55FE}"/>
    <cellStyle name="Currency 6 8" xfId="1378" xr:uid="{E9D30A07-6A1B-4EA1-9BF0-ABF5641196F3}"/>
    <cellStyle name="Currency 6 8 2" xfId="3277" xr:uid="{595EB378-AF92-4E78-8F29-F7FA542A465F}"/>
    <cellStyle name="Currency 6 8 2 2" xfId="7080" xr:uid="{08CEBCB1-D7A8-408C-AC14-27B856D7889A}"/>
    <cellStyle name="Currency 6 8 2 2 2" xfId="14891" xr:uid="{EB59B706-4244-49C6-8FB4-A3E3E9AFAE69}"/>
    <cellStyle name="Currency 6 8 2 2 2 2" xfId="30302" xr:uid="{B2511404-077F-43F0-A07A-55D515CDDE4C}"/>
    <cellStyle name="Currency 6 8 2 2 2 2 2" xfId="61126" xr:uid="{13FF9665-F609-49D4-9DDD-402DCA0F1479}"/>
    <cellStyle name="Currency 6 8 2 2 2 3" xfId="45716" xr:uid="{E3889BC8-1DB8-4564-8E9D-DFA7C0892A65}"/>
    <cellStyle name="Currency 6 8 2 2 3" xfId="22493" xr:uid="{03EFA9BB-5DA1-43F7-8A62-2D61E6747F82}"/>
    <cellStyle name="Currency 6 8 2 2 3 2" xfId="53317" xr:uid="{43154EB3-62B9-4057-90A1-414994A60381}"/>
    <cellStyle name="Currency 6 8 2 2 4" xfId="37907" xr:uid="{1E4D47BA-20CA-40F6-ACE5-33B69029CC93}"/>
    <cellStyle name="Currency 6 8 2 3" xfId="11088" xr:uid="{0957649B-FC60-4868-8A60-9F8D3745732E}"/>
    <cellStyle name="Currency 6 8 2 3 2" xfId="26499" xr:uid="{6DCE0C11-DF22-4EDF-B974-4E1C63C3C4AE}"/>
    <cellStyle name="Currency 6 8 2 3 2 2" xfId="57323" xr:uid="{D1528E73-F48F-4AC5-B6B8-7F285AF634B5}"/>
    <cellStyle name="Currency 6 8 2 3 3" xfId="41913" xr:uid="{8D563189-EADF-43DA-85D5-C82E62BB8900}"/>
    <cellStyle name="Currency 6 8 2 4" xfId="18690" xr:uid="{077EE147-6696-426E-B050-57730E68012C}"/>
    <cellStyle name="Currency 6 8 2 4 2" xfId="49514" xr:uid="{97705E27-172D-4DCC-90EE-7843EE1A2663}"/>
    <cellStyle name="Currency 6 8 2 5" xfId="34104" xr:uid="{4DE89278-A232-42E0-BC2A-816AFD08F488}"/>
    <cellStyle name="Currency 6 8 3" xfId="5181" xr:uid="{4D368236-8789-4606-8B4F-B62F585E1ACC}"/>
    <cellStyle name="Currency 6 8 3 2" xfId="12992" xr:uid="{39C7DD91-8108-4D82-B6F7-4DB0F4442873}"/>
    <cellStyle name="Currency 6 8 3 2 2" xfId="28403" xr:uid="{EE96DE23-6250-4AFE-82EA-0E1A5B8EC290}"/>
    <cellStyle name="Currency 6 8 3 2 2 2" xfId="59227" xr:uid="{424B5DCA-00B8-4BB6-BDF6-5FC4215ACC72}"/>
    <cellStyle name="Currency 6 8 3 2 3" xfId="43817" xr:uid="{D92B7300-97A6-41FF-9713-4722A084C239}"/>
    <cellStyle name="Currency 6 8 3 3" xfId="20594" xr:uid="{5225FDAE-A0FF-4A35-89B8-117D32D91A1A}"/>
    <cellStyle name="Currency 6 8 3 3 2" xfId="51418" xr:uid="{0AD43E3A-6CFD-46CA-9492-D2790DFEE739}"/>
    <cellStyle name="Currency 6 8 3 4" xfId="36008" xr:uid="{8BA9EE76-E204-44C0-857F-4927314E67AA}"/>
    <cellStyle name="Currency 6 8 4" xfId="9189" xr:uid="{99533E41-9FA3-48F1-974C-BF66099F171C}"/>
    <cellStyle name="Currency 6 8 4 2" xfId="24600" xr:uid="{E06A8EE2-56C2-4181-A1F7-43EE1891B056}"/>
    <cellStyle name="Currency 6 8 4 2 2" xfId="55424" xr:uid="{ED9DE6E9-3CAA-4CE5-B47D-E823C6F83A8C}"/>
    <cellStyle name="Currency 6 8 4 3" xfId="40014" xr:uid="{A495B6FB-C921-49E0-B81D-131F9F47FC59}"/>
    <cellStyle name="Currency 6 8 5" xfId="16791" xr:uid="{C8997F5F-E460-4E92-9093-5C0E5D34A0F2}"/>
    <cellStyle name="Currency 6 8 5 2" xfId="47615" xr:uid="{85F662C2-39D2-4182-9967-A9D3C9F3C6BB}"/>
    <cellStyle name="Currency 6 8 6" xfId="32205" xr:uid="{536C7A13-3FC0-4B77-902B-FE0208CA7497}"/>
    <cellStyle name="Currency 6 9" xfId="2011" xr:uid="{910131BA-46EC-422B-860E-5D8DC94FDEB5}"/>
    <cellStyle name="Currency 6 9 2" xfId="5814" xr:uid="{B77CF9FA-84B7-437F-B738-DC2369948245}"/>
    <cellStyle name="Currency 6 9 2 2" xfId="13625" xr:uid="{0897E197-5B4C-48B6-8676-B00B50D127E7}"/>
    <cellStyle name="Currency 6 9 2 2 2" xfId="29036" xr:uid="{F697373C-2B47-4FCF-B9A4-335E96EE8F18}"/>
    <cellStyle name="Currency 6 9 2 2 2 2" xfId="59860" xr:uid="{717805A3-5D53-4BEF-A07B-6EDEAFFE0E71}"/>
    <cellStyle name="Currency 6 9 2 2 3" xfId="44450" xr:uid="{6E460943-EA0D-45FE-A905-B47579E5A9B9}"/>
    <cellStyle name="Currency 6 9 2 3" xfId="21227" xr:uid="{1C2C69F1-FA40-4EF1-9D5D-43190A74EBA9}"/>
    <cellStyle name="Currency 6 9 2 3 2" xfId="52051" xr:uid="{7925B7A0-A201-4D39-B21D-CF1CAE914ACD}"/>
    <cellStyle name="Currency 6 9 2 4" xfId="36641" xr:uid="{D63EA7F5-FF75-4BC0-B1AB-714DDD7F3EAE}"/>
    <cellStyle name="Currency 6 9 3" xfId="9822" xr:uid="{0346061F-5183-484F-BCE0-3C1ECAE8795F}"/>
    <cellStyle name="Currency 6 9 3 2" xfId="25233" xr:uid="{6DA889E5-CD86-4132-939B-8684CE0E53AF}"/>
    <cellStyle name="Currency 6 9 3 2 2" xfId="56057" xr:uid="{A1CD5342-353B-45C7-BCDF-3FCDFD2D01B5}"/>
    <cellStyle name="Currency 6 9 3 3" xfId="40647" xr:uid="{23C556C7-8901-442B-9AEF-A10511D01F01}"/>
    <cellStyle name="Currency 6 9 4" xfId="17424" xr:uid="{07185F87-F1BE-4C5D-9876-92DA98350043}"/>
    <cellStyle name="Currency 6 9 4 2" xfId="48248" xr:uid="{ABEAC1FC-6DA3-4730-985D-81C1C868F44F}"/>
    <cellStyle name="Currency 6 9 5" xfId="32838" xr:uid="{11F7D7D6-2818-42F7-AC5D-934A8BF2A016}"/>
    <cellStyle name="Currency 7" xfId="131" xr:uid="{FF18F95E-4275-4094-A8AF-F1E83EB4046A}"/>
    <cellStyle name="Currency 7 10" xfId="7943" xr:uid="{AADBEE86-1D21-47FB-A4B4-2C1A419DECA2}"/>
    <cellStyle name="Currency 7 10 2" xfId="23354" xr:uid="{4C12FCBE-B4DA-4B55-A136-A24AEE101934}"/>
    <cellStyle name="Currency 7 10 2 2" xfId="54178" xr:uid="{0C27812A-EE49-43D4-858E-D862A1B8710C}"/>
    <cellStyle name="Currency 7 10 3" xfId="38768" xr:uid="{6DA03479-812B-4324-A984-B217293F6A68}"/>
    <cellStyle name="Currency 7 11" xfId="7734" xr:uid="{632DAB04-6336-4827-9896-31861C65AAF6}"/>
    <cellStyle name="Currency 7 11 2" xfId="23145" xr:uid="{198EE8C0-5E14-4309-8965-CA7DBADAAF5A}"/>
    <cellStyle name="Currency 7 11 2 2" xfId="53969" xr:uid="{A4E7F6E8-496F-42D9-A6B3-91B316D81F8E}"/>
    <cellStyle name="Currency 7 11 3" xfId="38559" xr:uid="{D92D00D5-55D8-40ED-BB5F-67FB60312C6C}"/>
    <cellStyle name="Currency 7 12" xfId="15545" xr:uid="{CAB112C1-BD59-4913-9C94-EA9E3BEFC018}"/>
    <cellStyle name="Currency 7 12 2" xfId="46369" xr:uid="{04DA413E-93B5-431F-B159-2EB81C429B4B}"/>
    <cellStyle name="Currency 7 13" xfId="30959" xr:uid="{8E329773-CC19-4519-9244-8DEDC0A3B62F}"/>
    <cellStyle name="Currency 7 2" xfId="256" xr:uid="{B1006113-771B-4B30-9688-5947E1B07BAE}"/>
    <cellStyle name="Currency 7 2 10" xfId="15670" xr:uid="{6461F0D6-1AC8-48DC-AB32-E72C036C7483}"/>
    <cellStyle name="Currency 7 2 10 2" xfId="46494" xr:uid="{8CCBFC15-5471-410F-B861-9DE3CE543E5B}"/>
    <cellStyle name="Currency 7 2 11" xfId="31084" xr:uid="{D8E0A287-CC83-42CB-AD13-4D1E32DBF187}"/>
    <cellStyle name="Currency 7 2 2" xfId="679" xr:uid="{A17627E1-B6DE-4658-92C8-05B8514A8318}"/>
    <cellStyle name="Currency 7 2 2 2" xfId="1312" xr:uid="{EFF141B9-1B01-43CF-91FC-766CA0D17235}"/>
    <cellStyle name="Currency 7 2 2 2 2" xfId="3211" xr:uid="{0B5BE5E9-BD7C-4FAB-A831-2B19FD077E58}"/>
    <cellStyle name="Currency 7 2 2 2 2 2" xfId="7014" xr:uid="{2B7A46CE-F9CA-499C-9F77-7587BA9ADC4F}"/>
    <cellStyle name="Currency 7 2 2 2 2 2 2" xfId="14825" xr:uid="{B43ADF8F-9518-4624-860D-9F0A163D71C4}"/>
    <cellStyle name="Currency 7 2 2 2 2 2 2 2" xfId="30236" xr:uid="{B57A814F-802D-4DC3-81BA-D68DEE5BF5F2}"/>
    <cellStyle name="Currency 7 2 2 2 2 2 2 2 2" xfId="61060" xr:uid="{DF5F05A8-02BB-4B82-BB9F-FF06ECD5B85F}"/>
    <cellStyle name="Currency 7 2 2 2 2 2 2 3" xfId="45650" xr:uid="{9219B2BE-6BBC-4519-BA6E-FA9934F0C195}"/>
    <cellStyle name="Currency 7 2 2 2 2 2 3" xfId="22427" xr:uid="{7C01C94D-26A4-4801-813E-1B7C250D6C11}"/>
    <cellStyle name="Currency 7 2 2 2 2 2 3 2" xfId="53251" xr:uid="{08B04271-7FE1-42E3-9CD1-DDF85C58519E}"/>
    <cellStyle name="Currency 7 2 2 2 2 2 4" xfId="37841" xr:uid="{6430397E-ABB0-495C-8D20-0425F1968DE1}"/>
    <cellStyle name="Currency 7 2 2 2 2 3" xfId="11022" xr:uid="{033AC1FE-CA37-4D12-A301-C5D90985CF6A}"/>
    <cellStyle name="Currency 7 2 2 2 2 3 2" xfId="26433" xr:uid="{51B79D16-6B21-46BF-BFAD-DBB7C04A7FB8}"/>
    <cellStyle name="Currency 7 2 2 2 2 3 2 2" xfId="57257" xr:uid="{1C8C4111-DB71-44EE-9AA6-19E5321C1B0F}"/>
    <cellStyle name="Currency 7 2 2 2 2 3 3" xfId="41847" xr:uid="{EB207513-A805-4C6A-86F7-6633643556E3}"/>
    <cellStyle name="Currency 7 2 2 2 2 4" xfId="18624" xr:uid="{30D5B78C-DEAA-4B45-B30F-CA1DEBB17E09}"/>
    <cellStyle name="Currency 7 2 2 2 2 4 2" xfId="49448" xr:uid="{435E5F89-FEA2-4B1D-94C8-0786768FAF71}"/>
    <cellStyle name="Currency 7 2 2 2 2 5" xfId="34038" xr:uid="{512B50C9-234D-4745-B4F9-58CC8BAAA8AC}"/>
    <cellStyle name="Currency 7 2 2 2 3" xfId="5115" xr:uid="{14737E57-FC73-4938-938F-5B85763CA634}"/>
    <cellStyle name="Currency 7 2 2 2 3 2" xfId="12926" xr:uid="{434BC2C2-0865-4329-AF7F-7019ACB37326}"/>
    <cellStyle name="Currency 7 2 2 2 3 2 2" xfId="28337" xr:uid="{CC4400B5-E51D-4CEB-B50E-E6355D3BD257}"/>
    <cellStyle name="Currency 7 2 2 2 3 2 2 2" xfId="59161" xr:uid="{8F89017E-C328-4DA9-A449-D86DF1A54855}"/>
    <cellStyle name="Currency 7 2 2 2 3 2 3" xfId="43751" xr:uid="{6DC5FC1B-6483-45AB-9C05-63521B224627}"/>
    <cellStyle name="Currency 7 2 2 2 3 3" xfId="20528" xr:uid="{846EDD45-0935-4705-A071-FCE85850A696}"/>
    <cellStyle name="Currency 7 2 2 2 3 3 2" xfId="51352" xr:uid="{FE935AC7-06EC-456C-9C84-8BC77EEA76C7}"/>
    <cellStyle name="Currency 7 2 2 2 3 4" xfId="35942" xr:uid="{C001C539-1B79-4967-A237-C21874434D3B}"/>
    <cellStyle name="Currency 7 2 2 2 4" xfId="9123" xr:uid="{4A50A925-5652-492A-B82E-B3421C909791}"/>
    <cellStyle name="Currency 7 2 2 2 4 2" xfId="24534" xr:uid="{D2F318FC-19AE-473D-8309-F53CF995ADF1}"/>
    <cellStyle name="Currency 7 2 2 2 4 2 2" xfId="55358" xr:uid="{133B69C8-A69F-4778-8D88-A69F7A0CB7EB}"/>
    <cellStyle name="Currency 7 2 2 2 4 3" xfId="39948" xr:uid="{72B3A46C-84D3-4DE2-ABB5-0B1EFA6AEBFE}"/>
    <cellStyle name="Currency 7 2 2 2 5" xfId="16725" xr:uid="{32582EC9-E385-4D99-B512-D6D943EF5B39}"/>
    <cellStyle name="Currency 7 2 2 2 5 2" xfId="47549" xr:uid="{3B4450A0-02DC-40CB-8FBD-A0D3EBCF0AD9}"/>
    <cellStyle name="Currency 7 2 2 2 6" xfId="32139" xr:uid="{67F6B1D2-A8FF-422E-BBF6-6138F087321A}"/>
    <cellStyle name="Currency 7 2 2 3" xfId="1945" xr:uid="{9A7DFE02-09DB-4E5E-A1E4-0D280ECE7449}"/>
    <cellStyle name="Currency 7 2 2 3 2" xfId="3844" xr:uid="{10C8B9B6-3E52-46C7-9EFC-86E595073556}"/>
    <cellStyle name="Currency 7 2 2 3 2 2" xfId="7647" xr:uid="{1BC3FFBD-5BE6-4B61-8816-7BE5F563224A}"/>
    <cellStyle name="Currency 7 2 2 3 2 2 2" xfId="15458" xr:uid="{81CC3D23-BF92-4859-BAD8-0288F289BAB3}"/>
    <cellStyle name="Currency 7 2 2 3 2 2 2 2" xfId="30869" xr:uid="{5C4DC904-C27A-4A20-B7AC-6A32094155FA}"/>
    <cellStyle name="Currency 7 2 2 3 2 2 2 2 2" xfId="61693" xr:uid="{CBB732C4-E842-49D9-BF21-61A6A5E0B562}"/>
    <cellStyle name="Currency 7 2 2 3 2 2 2 3" xfId="46283" xr:uid="{81E9FB18-C46D-421C-95D7-2AC41A2B35E0}"/>
    <cellStyle name="Currency 7 2 2 3 2 2 3" xfId="23060" xr:uid="{C8D97868-8656-4136-BB98-57D7234A356F}"/>
    <cellStyle name="Currency 7 2 2 3 2 2 3 2" xfId="53884" xr:uid="{1DFEB1A6-2BE0-4347-A06D-E8BF770E3918}"/>
    <cellStyle name="Currency 7 2 2 3 2 2 4" xfId="38474" xr:uid="{F9A6C912-B1AB-4BF5-9F82-3C6F750541AF}"/>
    <cellStyle name="Currency 7 2 2 3 2 3" xfId="11655" xr:uid="{8D87E870-E11A-43E6-B91D-36CE28A0E178}"/>
    <cellStyle name="Currency 7 2 2 3 2 3 2" xfId="27066" xr:uid="{715EB16F-46C1-49C7-8F19-FA6F7C6EBD02}"/>
    <cellStyle name="Currency 7 2 2 3 2 3 2 2" xfId="57890" xr:uid="{A756E52C-9215-4006-8D7E-56346575350C}"/>
    <cellStyle name="Currency 7 2 2 3 2 3 3" xfId="42480" xr:uid="{E1FA0804-4440-4B0A-BA50-ED082E27EC7D}"/>
    <cellStyle name="Currency 7 2 2 3 2 4" xfId="19257" xr:uid="{690F8A62-38C3-47E7-9976-123692F31E3B}"/>
    <cellStyle name="Currency 7 2 2 3 2 4 2" xfId="50081" xr:uid="{B43D0722-996E-4AF7-AC59-AC06ED0BD93F}"/>
    <cellStyle name="Currency 7 2 2 3 2 5" xfId="34671" xr:uid="{F7BF0D3F-A85B-4168-BC42-4F78DEFF8EA1}"/>
    <cellStyle name="Currency 7 2 2 3 3" xfId="5748" xr:uid="{B3D1DDC9-5925-449A-8E40-3D9B4FDFBE72}"/>
    <cellStyle name="Currency 7 2 2 3 3 2" xfId="13559" xr:uid="{BDD641D5-88C1-44C8-B806-970ADB99A3A2}"/>
    <cellStyle name="Currency 7 2 2 3 3 2 2" xfId="28970" xr:uid="{2A190893-60EF-464D-9B6C-CDD57A6256F0}"/>
    <cellStyle name="Currency 7 2 2 3 3 2 2 2" xfId="59794" xr:uid="{CB97DCBC-CCA5-4BE2-98BD-7FE5A56A430C}"/>
    <cellStyle name="Currency 7 2 2 3 3 2 3" xfId="44384" xr:uid="{51B4A236-CFD5-4D11-AAFE-3E1F5F941337}"/>
    <cellStyle name="Currency 7 2 2 3 3 3" xfId="21161" xr:uid="{9C06FB7F-8CEE-4D09-9C59-1C67F4C9BA5D}"/>
    <cellStyle name="Currency 7 2 2 3 3 3 2" xfId="51985" xr:uid="{CDA73EA7-3984-4753-9A4B-D720E198A148}"/>
    <cellStyle name="Currency 7 2 2 3 3 4" xfId="36575" xr:uid="{33EA7FB0-B8E4-4831-B906-D5D74A09E37A}"/>
    <cellStyle name="Currency 7 2 2 3 4" xfId="9756" xr:uid="{E6FF60E6-2C0A-465B-96A9-D6BA9C4853FF}"/>
    <cellStyle name="Currency 7 2 2 3 4 2" xfId="25167" xr:uid="{E36B058F-DF64-4A34-A758-B062063BEEA0}"/>
    <cellStyle name="Currency 7 2 2 3 4 2 2" xfId="55991" xr:uid="{FB1C8584-E5FE-47D2-92F9-78DC43B4B43C}"/>
    <cellStyle name="Currency 7 2 2 3 4 3" xfId="40581" xr:uid="{03854820-DA12-4C5D-AD82-5202F5817DCB}"/>
    <cellStyle name="Currency 7 2 2 3 5" xfId="17358" xr:uid="{043C29CD-8B11-4F46-86FC-9B368D4C4CD2}"/>
    <cellStyle name="Currency 7 2 2 3 5 2" xfId="48182" xr:uid="{D720AAFC-2E4B-4CD2-A8F4-ED3B5E445D5B}"/>
    <cellStyle name="Currency 7 2 2 3 6" xfId="32772" xr:uid="{531B3852-CF6A-4BB0-A4BB-9A02ED0D92E4}"/>
    <cellStyle name="Currency 7 2 2 4" xfId="2578" xr:uid="{4DCD619A-1882-4BAE-A088-F8D7C6046692}"/>
    <cellStyle name="Currency 7 2 2 4 2" xfId="6381" xr:uid="{E270D908-5288-4E58-98EB-7B3D05C9C998}"/>
    <cellStyle name="Currency 7 2 2 4 2 2" xfId="14192" xr:uid="{C2924C95-A77F-4181-8023-DA611A11D954}"/>
    <cellStyle name="Currency 7 2 2 4 2 2 2" xfId="29603" xr:uid="{79DF3A85-4BBC-41BE-A889-065A14A9A6CB}"/>
    <cellStyle name="Currency 7 2 2 4 2 2 2 2" xfId="60427" xr:uid="{F0DA190D-A02F-45C9-B7A9-3B7EAA9C611C}"/>
    <cellStyle name="Currency 7 2 2 4 2 2 3" xfId="45017" xr:uid="{B619A3D4-207A-4200-9DA1-3F80CFF422F8}"/>
    <cellStyle name="Currency 7 2 2 4 2 3" xfId="21794" xr:uid="{31902B76-00DE-4AEA-9666-5623B1F4F613}"/>
    <cellStyle name="Currency 7 2 2 4 2 3 2" xfId="52618" xr:uid="{8392C6FC-87F6-48D9-943E-04B49250897C}"/>
    <cellStyle name="Currency 7 2 2 4 2 4" xfId="37208" xr:uid="{F5ECEDF6-9564-4D2E-9187-6A0FB3495EAA}"/>
    <cellStyle name="Currency 7 2 2 4 3" xfId="10389" xr:uid="{DD183CE5-97C6-4977-90E5-405300DD2991}"/>
    <cellStyle name="Currency 7 2 2 4 3 2" xfId="25800" xr:uid="{9E6C7133-FC61-4FF8-BF23-E8C542D50D98}"/>
    <cellStyle name="Currency 7 2 2 4 3 2 2" xfId="56624" xr:uid="{BA4F5F5C-FD58-400E-8372-9F9E9DBF4B8B}"/>
    <cellStyle name="Currency 7 2 2 4 3 3" xfId="41214" xr:uid="{B90C9364-6244-40E9-9121-FCF9A0B586A6}"/>
    <cellStyle name="Currency 7 2 2 4 4" xfId="17991" xr:uid="{CBA1CF45-42F3-4B1D-8968-2AA4A29C872A}"/>
    <cellStyle name="Currency 7 2 2 4 4 2" xfId="48815" xr:uid="{879EE4F0-31C6-49D8-97B7-68273A04F5D7}"/>
    <cellStyle name="Currency 7 2 2 4 5" xfId="33405" xr:uid="{2AA071C8-6950-4A95-9717-6096982F0A55}"/>
    <cellStyle name="Currency 7 2 2 5" xfId="4482" xr:uid="{2A41B286-09EC-4895-8871-87AD541C3999}"/>
    <cellStyle name="Currency 7 2 2 5 2" xfId="12293" xr:uid="{A7C5A94E-2774-427E-BE9B-D1A07EAB9505}"/>
    <cellStyle name="Currency 7 2 2 5 2 2" xfId="27704" xr:uid="{4CFCCF34-7E73-4427-B22B-B326AB48041A}"/>
    <cellStyle name="Currency 7 2 2 5 2 2 2" xfId="58528" xr:uid="{968661BB-AE69-4753-90FD-03BA94C1B1FC}"/>
    <cellStyle name="Currency 7 2 2 5 2 3" xfId="43118" xr:uid="{86460D0A-3FD2-4BC9-A5FD-89C5F68AE6D4}"/>
    <cellStyle name="Currency 7 2 2 5 3" xfId="19895" xr:uid="{66EFC745-23AC-4A72-87C5-AD374655EA62}"/>
    <cellStyle name="Currency 7 2 2 5 3 2" xfId="50719" xr:uid="{6278A033-3548-4031-85D9-F639B15C3F6E}"/>
    <cellStyle name="Currency 7 2 2 5 4" xfId="35309" xr:uid="{075862C0-3B0E-495E-8206-C7A0DCFB7EA8}"/>
    <cellStyle name="Currency 7 2 2 6" xfId="8490" xr:uid="{65F67BB9-5987-48ED-9EF4-C8E928C454F3}"/>
    <cellStyle name="Currency 7 2 2 6 2" xfId="23901" xr:uid="{32608D7E-C218-4623-ACC1-1D7CFD7BF858}"/>
    <cellStyle name="Currency 7 2 2 6 2 2" xfId="54725" xr:uid="{A2F5E364-D0F3-4059-8340-458E852370D6}"/>
    <cellStyle name="Currency 7 2 2 6 3" xfId="39315" xr:uid="{C3C163A4-8AAB-4F14-957A-F8130AE658E2}"/>
    <cellStyle name="Currency 7 2 2 7" xfId="16092" xr:uid="{D057CA40-2158-4840-8E39-F8B9C37B0254}"/>
    <cellStyle name="Currency 7 2 2 7 2" xfId="46916" xr:uid="{7958B04C-0359-4F38-B52E-2247F7EACED0}"/>
    <cellStyle name="Currency 7 2 2 8" xfId="31506" xr:uid="{48442D30-F4DA-4401-ACC4-E84ADF5D98A1}"/>
    <cellStyle name="Currency 7 2 3" xfId="470" xr:uid="{74F5EA11-0A60-4FD3-80AF-EEC44EB035B8}"/>
    <cellStyle name="Currency 7 2 3 2" xfId="1103" xr:uid="{73BD708D-54AA-4607-BF56-17702654F07C}"/>
    <cellStyle name="Currency 7 2 3 2 2" xfId="3002" xr:uid="{638ED35C-17DA-41E3-9F82-C70B0AD6D445}"/>
    <cellStyle name="Currency 7 2 3 2 2 2" xfId="6805" xr:uid="{720A61B7-053F-40A0-8823-4A235C001D80}"/>
    <cellStyle name="Currency 7 2 3 2 2 2 2" xfId="14616" xr:uid="{82C31589-CD24-466E-9815-0D4A50BE88B8}"/>
    <cellStyle name="Currency 7 2 3 2 2 2 2 2" xfId="30027" xr:uid="{CE9CDEC7-B6CC-40F6-865C-EE9723BF3092}"/>
    <cellStyle name="Currency 7 2 3 2 2 2 2 2 2" xfId="60851" xr:uid="{E4C7CCC5-8B87-4E14-ACE4-0BD8D6A7CD46}"/>
    <cellStyle name="Currency 7 2 3 2 2 2 2 3" xfId="45441" xr:uid="{1D3F77F4-7040-48D9-929D-1C47A2F8F9BE}"/>
    <cellStyle name="Currency 7 2 3 2 2 2 3" xfId="22218" xr:uid="{331E7133-0C60-42C3-9205-A917BF2D16CF}"/>
    <cellStyle name="Currency 7 2 3 2 2 2 3 2" xfId="53042" xr:uid="{16DE3E4A-0D06-45B8-A2B1-A18F67D2DE6A}"/>
    <cellStyle name="Currency 7 2 3 2 2 2 4" xfId="37632" xr:uid="{68132E39-AC76-4050-877C-B4F7EC6585ED}"/>
    <cellStyle name="Currency 7 2 3 2 2 3" xfId="10813" xr:uid="{B0355394-9AB7-41DA-9EF1-98E3E437CDFC}"/>
    <cellStyle name="Currency 7 2 3 2 2 3 2" xfId="26224" xr:uid="{623CCAAC-0813-4D0B-9458-00B56580AA8D}"/>
    <cellStyle name="Currency 7 2 3 2 2 3 2 2" xfId="57048" xr:uid="{305D54F0-8B7B-4253-B9EE-48EB658D5A1B}"/>
    <cellStyle name="Currency 7 2 3 2 2 3 3" xfId="41638" xr:uid="{701075B4-C666-4E9C-91CB-F9E9A464DF40}"/>
    <cellStyle name="Currency 7 2 3 2 2 4" xfId="18415" xr:uid="{598E2F94-7402-4C7F-B758-764735EB0A44}"/>
    <cellStyle name="Currency 7 2 3 2 2 4 2" xfId="49239" xr:uid="{E03016A4-D1DC-4E60-8FBB-D4BB17F5AE88}"/>
    <cellStyle name="Currency 7 2 3 2 2 5" xfId="33829" xr:uid="{5B19B3F8-04EA-4AE1-A521-62D7998FA7EC}"/>
    <cellStyle name="Currency 7 2 3 2 3" xfId="4906" xr:uid="{27497332-7B0C-4FB6-81C2-A2334374BCCC}"/>
    <cellStyle name="Currency 7 2 3 2 3 2" xfId="12717" xr:uid="{CEB5D1E5-7011-4554-8A1F-A8022F6BE11C}"/>
    <cellStyle name="Currency 7 2 3 2 3 2 2" xfId="28128" xr:uid="{3766571B-EACF-4843-AFA2-CC61BA5CE50C}"/>
    <cellStyle name="Currency 7 2 3 2 3 2 2 2" xfId="58952" xr:uid="{80C443EF-7C98-4420-A2BF-B86BBAFE331E}"/>
    <cellStyle name="Currency 7 2 3 2 3 2 3" xfId="43542" xr:uid="{BF63DB0D-E3BB-4DB0-9D61-F0DCBCD7D85B}"/>
    <cellStyle name="Currency 7 2 3 2 3 3" xfId="20319" xr:uid="{9644FAF1-E02C-46FF-A586-699D073F2C4D}"/>
    <cellStyle name="Currency 7 2 3 2 3 3 2" xfId="51143" xr:uid="{9F04CC70-B597-468C-AE4E-979ED52BA7C0}"/>
    <cellStyle name="Currency 7 2 3 2 3 4" xfId="35733" xr:uid="{57618731-1DBD-4165-B82B-CFFC12C7412D}"/>
    <cellStyle name="Currency 7 2 3 2 4" xfId="8914" xr:uid="{5BACFB13-515E-499A-8D18-1BADBE471E9D}"/>
    <cellStyle name="Currency 7 2 3 2 4 2" xfId="24325" xr:uid="{BE240947-77F7-40B5-BAC8-A1B9DE8AFAF9}"/>
    <cellStyle name="Currency 7 2 3 2 4 2 2" xfId="55149" xr:uid="{019D8A15-EEE1-44FC-B86D-9598A6BF75CF}"/>
    <cellStyle name="Currency 7 2 3 2 4 3" xfId="39739" xr:uid="{D8F9BC29-6DDE-426D-AE0E-9A3E27C8DF50}"/>
    <cellStyle name="Currency 7 2 3 2 5" xfId="16516" xr:uid="{B61BC6F6-75B7-4C57-94BD-872377FD65E8}"/>
    <cellStyle name="Currency 7 2 3 2 5 2" xfId="47340" xr:uid="{EDADBD7F-BC0E-45B9-92B3-8A07FC7423C2}"/>
    <cellStyle name="Currency 7 2 3 2 6" xfId="31930" xr:uid="{BFB753D5-1C75-4174-87B2-A48D4AA3CAC8}"/>
    <cellStyle name="Currency 7 2 3 3" xfId="1736" xr:uid="{6BF3548A-E7CB-4A06-9A66-C2D4C8E1A978}"/>
    <cellStyle name="Currency 7 2 3 3 2" xfId="3635" xr:uid="{4D757C51-F725-400F-9A04-D6F9A032F2DC}"/>
    <cellStyle name="Currency 7 2 3 3 2 2" xfId="7438" xr:uid="{AE0A3A2D-2BC4-451E-B50C-95B4EDDF7E1E}"/>
    <cellStyle name="Currency 7 2 3 3 2 2 2" xfId="15249" xr:uid="{370E0139-74CF-4A76-8DC0-E0D1A8E157F8}"/>
    <cellStyle name="Currency 7 2 3 3 2 2 2 2" xfId="30660" xr:uid="{09EF45B6-6C9F-4AF6-BAAE-E2DC572FD46F}"/>
    <cellStyle name="Currency 7 2 3 3 2 2 2 2 2" xfId="61484" xr:uid="{0A01F866-1B0C-4317-862D-115FA4C8535C}"/>
    <cellStyle name="Currency 7 2 3 3 2 2 2 3" xfId="46074" xr:uid="{56CAC7AA-392D-4500-9509-904BB3F0DE09}"/>
    <cellStyle name="Currency 7 2 3 3 2 2 3" xfId="22851" xr:uid="{DB936733-8F0F-4F52-B21D-DD2B7A2E3586}"/>
    <cellStyle name="Currency 7 2 3 3 2 2 3 2" xfId="53675" xr:uid="{71A6A2C5-DC4F-41D4-9D78-542EFC897DD0}"/>
    <cellStyle name="Currency 7 2 3 3 2 2 4" xfId="38265" xr:uid="{BBEC6B91-A328-47BF-8C45-5C511D2815CE}"/>
    <cellStyle name="Currency 7 2 3 3 2 3" xfId="11446" xr:uid="{864E4D00-B981-4BF7-A17F-2933FC4CE364}"/>
    <cellStyle name="Currency 7 2 3 3 2 3 2" xfId="26857" xr:uid="{A6A36668-96FD-498A-B007-7032A9DCB390}"/>
    <cellStyle name="Currency 7 2 3 3 2 3 2 2" xfId="57681" xr:uid="{3B2E8088-8C20-4AA0-9E21-BF2FFDDBDCFE}"/>
    <cellStyle name="Currency 7 2 3 3 2 3 3" xfId="42271" xr:uid="{F9853848-38ED-49B6-ACDA-A04B4F6735AE}"/>
    <cellStyle name="Currency 7 2 3 3 2 4" xfId="19048" xr:uid="{54383D8B-962F-476A-A776-43B7B4D41F60}"/>
    <cellStyle name="Currency 7 2 3 3 2 4 2" xfId="49872" xr:uid="{F831D7EF-2510-4C05-B9E0-F5B84EE40822}"/>
    <cellStyle name="Currency 7 2 3 3 2 5" xfId="34462" xr:uid="{7643FF9E-FC71-4099-976F-E8CF03EAA615}"/>
    <cellStyle name="Currency 7 2 3 3 3" xfId="5539" xr:uid="{2E8172D0-44AE-484B-A073-8081A9042F90}"/>
    <cellStyle name="Currency 7 2 3 3 3 2" xfId="13350" xr:uid="{D57CA01D-F0E7-4133-B2F3-6AB0A30336F4}"/>
    <cellStyle name="Currency 7 2 3 3 3 2 2" xfId="28761" xr:uid="{5A0E1643-430D-4F4A-B08E-AE6C0894A11A}"/>
    <cellStyle name="Currency 7 2 3 3 3 2 2 2" xfId="59585" xr:uid="{8B76082C-39CA-46FF-B7C0-1C338D685533}"/>
    <cellStyle name="Currency 7 2 3 3 3 2 3" xfId="44175" xr:uid="{4140E793-14B9-48C4-92D3-F022AB2A072D}"/>
    <cellStyle name="Currency 7 2 3 3 3 3" xfId="20952" xr:uid="{C936B8BC-6FCF-4A7A-9D8B-524A09221820}"/>
    <cellStyle name="Currency 7 2 3 3 3 3 2" xfId="51776" xr:uid="{3E9DC6B2-1B43-40EB-A30E-1B87620F7BE1}"/>
    <cellStyle name="Currency 7 2 3 3 3 4" xfId="36366" xr:uid="{FDEF21DF-8AA0-4282-9918-344B1E91C31E}"/>
    <cellStyle name="Currency 7 2 3 3 4" xfId="9547" xr:uid="{C47EB123-F470-4FB5-9AE2-8C4023A447E2}"/>
    <cellStyle name="Currency 7 2 3 3 4 2" xfId="24958" xr:uid="{F3DD32A7-36C6-4388-BF49-D6EDD189983A}"/>
    <cellStyle name="Currency 7 2 3 3 4 2 2" xfId="55782" xr:uid="{84F9D6C4-C56C-4262-B30F-632CE0C4D9A2}"/>
    <cellStyle name="Currency 7 2 3 3 4 3" xfId="40372" xr:uid="{DAD80389-A694-498D-B9EC-30D2B65C3BD1}"/>
    <cellStyle name="Currency 7 2 3 3 5" xfId="17149" xr:uid="{A0109CF5-6A36-4F77-BA6F-89F8B5826113}"/>
    <cellStyle name="Currency 7 2 3 3 5 2" xfId="47973" xr:uid="{54C243D3-7F50-451C-BF90-89EF3C05A10C}"/>
    <cellStyle name="Currency 7 2 3 3 6" xfId="32563" xr:uid="{E282F164-EF2F-45CF-86EE-0E3646EF72DE}"/>
    <cellStyle name="Currency 7 2 3 4" xfId="2369" xr:uid="{ADFCF8FD-4D2C-4503-A53C-062436558B24}"/>
    <cellStyle name="Currency 7 2 3 4 2" xfId="6172" xr:uid="{578527D1-7886-4E78-82DA-204AA6991779}"/>
    <cellStyle name="Currency 7 2 3 4 2 2" xfId="13983" xr:uid="{43315364-D143-430A-A8E4-F05D5D8AF0BD}"/>
    <cellStyle name="Currency 7 2 3 4 2 2 2" xfId="29394" xr:uid="{3BEE3627-AB04-4891-8AA8-852BF8F18636}"/>
    <cellStyle name="Currency 7 2 3 4 2 2 2 2" xfId="60218" xr:uid="{538CF754-B632-49A7-B000-3F64DE785AAF}"/>
    <cellStyle name="Currency 7 2 3 4 2 2 3" xfId="44808" xr:uid="{CDE0E25D-C43E-4526-99B5-70BDF19A4082}"/>
    <cellStyle name="Currency 7 2 3 4 2 3" xfId="21585" xr:uid="{CD4EEC76-8CFD-4518-8E91-D386307465AD}"/>
    <cellStyle name="Currency 7 2 3 4 2 3 2" xfId="52409" xr:uid="{AF6463B6-1BA3-436D-AC9B-712A1801A00E}"/>
    <cellStyle name="Currency 7 2 3 4 2 4" xfId="36999" xr:uid="{0F1E9572-F600-4C82-BEBC-921726BEB169}"/>
    <cellStyle name="Currency 7 2 3 4 3" xfId="10180" xr:uid="{83F77450-818A-4412-9890-F61281DAA125}"/>
    <cellStyle name="Currency 7 2 3 4 3 2" xfId="25591" xr:uid="{AD2D10A1-6D34-4156-A965-1215361FDE87}"/>
    <cellStyle name="Currency 7 2 3 4 3 2 2" xfId="56415" xr:uid="{E80A0618-D4AC-45E0-8065-35C033760E19}"/>
    <cellStyle name="Currency 7 2 3 4 3 3" xfId="41005" xr:uid="{90BC0AF7-D114-4871-B3AF-0533ADD79348}"/>
    <cellStyle name="Currency 7 2 3 4 4" xfId="17782" xr:uid="{C9BDB3DA-7F7C-4D02-8C54-57934F1AB717}"/>
    <cellStyle name="Currency 7 2 3 4 4 2" xfId="48606" xr:uid="{CB7FC39A-F4F1-47EE-BED6-19D1C1F239BF}"/>
    <cellStyle name="Currency 7 2 3 4 5" xfId="33196" xr:uid="{05B49E3C-7C3B-41D5-972D-C95CB7FA882B}"/>
    <cellStyle name="Currency 7 2 3 5" xfId="4273" xr:uid="{D832DC5F-C1D1-4BAB-9B2B-7EF6AC753147}"/>
    <cellStyle name="Currency 7 2 3 5 2" xfId="12084" xr:uid="{55F20009-6EDC-4D8A-994D-11BC4833CDE7}"/>
    <cellStyle name="Currency 7 2 3 5 2 2" xfId="27495" xr:uid="{30E9183C-AC48-4DD2-8A93-5082F227ACA5}"/>
    <cellStyle name="Currency 7 2 3 5 2 2 2" xfId="58319" xr:uid="{76F565F5-58F4-49E1-AA13-A56BA434AE39}"/>
    <cellStyle name="Currency 7 2 3 5 2 3" xfId="42909" xr:uid="{5093A7D2-A9A6-4653-A166-03F9D3CAA15F}"/>
    <cellStyle name="Currency 7 2 3 5 3" xfId="19686" xr:uid="{A620B2CC-4DD9-4EDB-B736-66AC0BAFE27C}"/>
    <cellStyle name="Currency 7 2 3 5 3 2" xfId="50510" xr:uid="{092949DA-FFAB-45A8-870A-58482228FDC6}"/>
    <cellStyle name="Currency 7 2 3 5 4" xfId="35100" xr:uid="{DAADD64F-947D-4537-9F24-F2ADD756FB27}"/>
    <cellStyle name="Currency 7 2 3 6" xfId="8281" xr:uid="{34DDEA34-F9E4-4E0F-BE39-306AE423467D}"/>
    <cellStyle name="Currency 7 2 3 6 2" xfId="23692" xr:uid="{7F06724E-ACC9-4CA4-AEE8-C135DBD13F02}"/>
    <cellStyle name="Currency 7 2 3 6 2 2" xfId="54516" xr:uid="{287F88EC-2CF4-4617-A381-5C163144DB18}"/>
    <cellStyle name="Currency 7 2 3 6 3" xfId="39106" xr:uid="{32155392-437D-4992-95A6-363C90B3D68E}"/>
    <cellStyle name="Currency 7 2 3 7" xfId="15883" xr:uid="{042D52F8-3811-4C04-8687-FCB7E97DB405}"/>
    <cellStyle name="Currency 7 2 3 7 2" xfId="46707" xr:uid="{F99525F1-D374-4613-AF1D-F58CD6F88CDB}"/>
    <cellStyle name="Currency 7 2 3 8" xfId="31297" xr:uid="{F74BC277-359B-40EB-BE2D-72EC1B0AD289}"/>
    <cellStyle name="Currency 7 2 4" xfId="890" xr:uid="{BD0A7F6C-467D-4E62-8DEC-EF90DAA47F30}"/>
    <cellStyle name="Currency 7 2 4 2" xfId="2789" xr:uid="{B82B0362-605A-4E07-A8F3-464F19E26BC2}"/>
    <cellStyle name="Currency 7 2 4 2 2" xfId="6592" xr:uid="{651BF8BE-5A3A-42E5-9332-14A73CA60CA4}"/>
    <cellStyle name="Currency 7 2 4 2 2 2" xfId="14403" xr:uid="{1C5E4403-83C2-41BE-AFD3-08A2C56C32FC}"/>
    <cellStyle name="Currency 7 2 4 2 2 2 2" xfId="29814" xr:uid="{56C81A6E-0264-4B39-9FE4-396845CF6B9A}"/>
    <cellStyle name="Currency 7 2 4 2 2 2 2 2" xfId="60638" xr:uid="{D41528E6-94A6-4695-9B05-67173122545B}"/>
    <cellStyle name="Currency 7 2 4 2 2 2 3" xfId="45228" xr:uid="{3D69404A-132D-418E-9C3E-D4A588F22CB8}"/>
    <cellStyle name="Currency 7 2 4 2 2 3" xfId="22005" xr:uid="{7EB351B9-B1BF-4CA8-8564-BCA2A49415FE}"/>
    <cellStyle name="Currency 7 2 4 2 2 3 2" xfId="52829" xr:uid="{410756AC-E259-45C3-A6B3-F6ED382D4994}"/>
    <cellStyle name="Currency 7 2 4 2 2 4" xfId="37419" xr:uid="{C626E1E3-ABA9-41D3-8B2F-78FFCFD257A8}"/>
    <cellStyle name="Currency 7 2 4 2 3" xfId="10600" xr:uid="{B1A82958-2EDE-4CD0-9426-9D8CC75DF880}"/>
    <cellStyle name="Currency 7 2 4 2 3 2" xfId="26011" xr:uid="{A3BE020A-B448-4FE5-9043-877CDD64522A}"/>
    <cellStyle name="Currency 7 2 4 2 3 2 2" xfId="56835" xr:uid="{B30DF4B1-93B0-4E19-BFE8-55FDBC350071}"/>
    <cellStyle name="Currency 7 2 4 2 3 3" xfId="41425" xr:uid="{2C468684-5736-4308-A02F-7601CFF22E7A}"/>
    <cellStyle name="Currency 7 2 4 2 4" xfId="18202" xr:uid="{447BF625-7BF0-4AF5-B6CC-81AAB90B7F5F}"/>
    <cellStyle name="Currency 7 2 4 2 4 2" xfId="49026" xr:uid="{0841CEAA-F1EC-417A-AF35-0C6A1968E845}"/>
    <cellStyle name="Currency 7 2 4 2 5" xfId="33616" xr:uid="{F01ACA24-31C2-4E29-8E5A-40B536658D91}"/>
    <cellStyle name="Currency 7 2 4 3" xfId="4693" xr:uid="{6E58D073-6222-4A07-B937-8097B0432AF8}"/>
    <cellStyle name="Currency 7 2 4 3 2" xfId="12504" xr:uid="{86D19F4C-EA5A-46DA-8140-F95EC21B0A27}"/>
    <cellStyle name="Currency 7 2 4 3 2 2" xfId="27915" xr:uid="{B54B3D89-B5C4-4FA8-A657-B36AC794D4BA}"/>
    <cellStyle name="Currency 7 2 4 3 2 2 2" xfId="58739" xr:uid="{CD2F7B77-8826-4DCD-A545-C2BE329FC4DF}"/>
    <cellStyle name="Currency 7 2 4 3 2 3" xfId="43329" xr:uid="{887941C1-BC86-45C2-83D6-2D7622448EBF}"/>
    <cellStyle name="Currency 7 2 4 3 3" xfId="20106" xr:uid="{EE4F8219-821E-46D4-8152-17170811708B}"/>
    <cellStyle name="Currency 7 2 4 3 3 2" xfId="50930" xr:uid="{677CF050-2C01-4CC8-A1DD-62CB0B866D40}"/>
    <cellStyle name="Currency 7 2 4 3 4" xfId="35520" xr:uid="{868BB125-B500-4032-B1F5-A8999D17CFA7}"/>
    <cellStyle name="Currency 7 2 4 4" xfId="8701" xr:uid="{81C501F2-32E7-4EA2-BB85-D278CD5079BE}"/>
    <cellStyle name="Currency 7 2 4 4 2" xfId="24112" xr:uid="{ECAA0FAE-702E-41E7-B6AB-59E476AC23C5}"/>
    <cellStyle name="Currency 7 2 4 4 2 2" xfId="54936" xr:uid="{FF45A5C2-57F1-4439-90DD-9D10E4E58A32}"/>
    <cellStyle name="Currency 7 2 4 4 3" xfId="39526" xr:uid="{9823E33B-1C8B-4213-9BF0-C9E37B74FF7D}"/>
    <cellStyle name="Currency 7 2 4 5" xfId="16303" xr:uid="{1CA52B7C-8B2D-4C62-BDE7-897F6A3BC823}"/>
    <cellStyle name="Currency 7 2 4 5 2" xfId="47127" xr:uid="{BF7A795D-46AA-4131-BF63-2B78ECD8493C}"/>
    <cellStyle name="Currency 7 2 4 6" xfId="31717" xr:uid="{F18830CB-C377-49B5-9986-FDF044DBE0C7}"/>
    <cellStyle name="Currency 7 2 5" xfId="1523" xr:uid="{3390724C-F9A0-4325-B366-61ED6286CBF7}"/>
    <cellStyle name="Currency 7 2 5 2" xfId="3422" xr:uid="{E0B8862C-75A5-4E6A-B1F6-E37F339E4BF8}"/>
    <cellStyle name="Currency 7 2 5 2 2" xfId="7225" xr:uid="{94FBC4AD-93E3-49BD-97FC-5BC4449CBB4A}"/>
    <cellStyle name="Currency 7 2 5 2 2 2" xfId="15036" xr:uid="{9DD6CC41-285A-4A61-B60C-C06665469508}"/>
    <cellStyle name="Currency 7 2 5 2 2 2 2" xfId="30447" xr:uid="{34E78978-4F8E-45C7-9CE6-0AAFEB1B1340}"/>
    <cellStyle name="Currency 7 2 5 2 2 2 2 2" xfId="61271" xr:uid="{EC453888-D11E-40F9-A3BE-F8CF0A8AB587}"/>
    <cellStyle name="Currency 7 2 5 2 2 2 3" xfId="45861" xr:uid="{9E347D8F-111C-47C9-87EE-E4B9FB1900B4}"/>
    <cellStyle name="Currency 7 2 5 2 2 3" xfId="22638" xr:uid="{C57B1372-56FD-44FB-99B2-A7D81F921A1E}"/>
    <cellStyle name="Currency 7 2 5 2 2 3 2" xfId="53462" xr:uid="{43E779A6-1875-4FD2-9A37-8F5B4E8A71C2}"/>
    <cellStyle name="Currency 7 2 5 2 2 4" xfId="38052" xr:uid="{BBC07C45-90CF-4C54-BF73-7B8B6FCE33B0}"/>
    <cellStyle name="Currency 7 2 5 2 3" xfId="11233" xr:uid="{471B4E50-8BA9-4094-8D76-ACD23CC70C2E}"/>
    <cellStyle name="Currency 7 2 5 2 3 2" xfId="26644" xr:uid="{8963408A-2923-46AD-8414-98854F7B3626}"/>
    <cellStyle name="Currency 7 2 5 2 3 2 2" xfId="57468" xr:uid="{0A5F26D8-0C83-4B35-BA85-511295D00ECC}"/>
    <cellStyle name="Currency 7 2 5 2 3 3" xfId="42058" xr:uid="{4A5D7472-F752-436A-8514-96AB814B1C1A}"/>
    <cellStyle name="Currency 7 2 5 2 4" xfId="18835" xr:uid="{490F46F5-6CA8-4EE6-BD03-362687F059A7}"/>
    <cellStyle name="Currency 7 2 5 2 4 2" xfId="49659" xr:uid="{FAE72802-A59E-42EE-BD9C-5A4C771197DC}"/>
    <cellStyle name="Currency 7 2 5 2 5" xfId="34249" xr:uid="{BC2A57AF-52E0-4EAB-89D8-5BB8E8347CE8}"/>
    <cellStyle name="Currency 7 2 5 3" xfId="5326" xr:uid="{ADD47E17-1A9D-419C-87C4-8EC28136DF7D}"/>
    <cellStyle name="Currency 7 2 5 3 2" xfId="13137" xr:uid="{AD342E47-2FED-481E-BD95-2E29198B3033}"/>
    <cellStyle name="Currency 7 2 5 3 2 2" xfId="28548" xr:uid="{588EC06A-CB31-4A5B-8DFF-B4720A0D8700}"/>
    <cellStyle name="Currency 7 2 5 3 2 2 2" xfId="59372" xr:uid="{88F6D6A2-253F-4232-BD96-F29D40F6C581}"/>
    <cellStyle name="Currency 7 2 5 3 2 3" xfId="43962" xr:uid="{2B2B5C1D-DAD7-4A75-BBA3-FAED3E4C041A}"/>
    <cellStyle name="Currency 7 2 5 3 3" xfId="20739" xr:uid="{170BB508-7AB9-45ED-B04D-9CD92D046F82}"/>
    <cellStyle name="Currency 7 2 5 3 3 2" xfId="51563" xr:uid="{1A99D080-E863-4736-BA2C-38E5C531AE31}"/>
    <cellStyle name="Currency 7 2 5 3 4" xfId="36153" xr:uid="{B655F95C-9844-4701-84E5-36BAC6262D35}"/>
    <cellStyle name="Currency 7 2 5 4" xfId="9334" xr:uid="{68D3D8C9-C48F-40BD-82B0-87423C81E566}"/>
    <cellStyle name="Currency 7 2 5 4 2" xfId="24745" xr:uid="{70253D7A-7285-48DB-ADA8-CE74EDCC8C66}"/>
    <cellStyle name="Currency 7 2 5 4 2 2" xfId="55569" xr:uid="{DBE29793-77CF-4F96-9409-1FEB3478B1F8}"/>
    <cellStyle name="Currency 7 2 5 4 3" xfId="40159" xr:uid="{675D1F85-D826-427F-9D0A-C64D08572D1E}"/>
    <cellStyle name="Currency 7 2 5 5" xfId="16936" xr:uid="{51163A98-5AC3-4E30-BD8A-C79AE2D0961A}"/>
    <cellStyle name="Currency 7 2 5 5 2" xfId="47760" xr:uid="{4E63B6CC-4547-40F9-81B6-024633DB3DE9}"/>
    <cellStyle name="Currency 7 2 5 6" xfId="32350" xr:uid="{38A9B608-E1A3-4930-B919-80CA63EED5A8}"/>
    <cellStyle name="Currency 7 2 6" xfId="2156" xr:uid="{3FC9A5A6-B416-461F-8BC4-CB7FE90284E5}"/>
    <cellStyle name="Currency 7 2 6 2" xfId="5959" xr:uid="{44D49676-DDF4-47D6-93F7-372F2A10A566}"/>
    <cellStyle name="Currency 7 2 6 2 2" xfId="13770" xr:uid="{1787F2E4-74DE-4243-8922-E82603E8D50A}"/>
    <cellStyle name="Currency 7 2 6 2 2 2" xfId="29181" xr:uid="{861D97FD-B4D9-44C7-9387-5880D3786A7E}"/>
    <cellStyle name="Currency 7 2 6 2 2 2 2" xfId="60005" xr:uid="{FA66C751-4F2E-45AD-85CE-C02899BC3FC4}"/>
    <cellStyle name="Currency 7 2 6 2 2 3" xfId="44595" xr:uid="{71E6B642-7633-4C20-8CAC-18BEC9AA8464}"/>
    <cellStyle name="Currency 7 2 6 2 3" xfId="21372" xr:uid="{6B9712BF-9132-4687-BBCF-68AA4AF2A08C}"/>
    <cellStyle name="Currency 7 2 6 2 3 2" xfId="52196" xr:uid="{A22D80F1-A7DE-42C9-9D0B-A91624025BFC}"/>
    <cellStyle name="Currency 7 2 6 2 4" xfId="36786" xr:uid="{5D1FAE6A-EDB2-48D6-ADD2-41011D424E9C}"/>
    <cellStyle name="Currency 7 2 6 3" xfId="9967" xr:uid="{C01E49AE-F2A6-49AB-8731-4A52D07EC279}"/>
    <cellStyle name="Currency 7 2 6 3 2" xfId="25378" xr:uid="{53429C28-1965-4F49-B0E6-8CD54B12F4BF}"/>
    <cellStyle name="Currency 7 2 6 3 2 2" xfId="56202" xr:uid="{7CE310DE-2B0B-4E13-8F46-809B3760A6DD}"/>
    <cellStyle name="Currency 7 2 6 3 3" xfId="40792" xr:uid="{89E09AAA-9065-49DA-8019-8FB039958139}"/>
    <cellStyle name="Currency 7 2 6 4" xfId="17569" xr:uid="{BD0F7494-C43F-4A9C-B213-CB85EFE657E2}"/>
    <cellStyle name="Currency 7 2 6 4 2" xfId="48393" xr:uid="{0841943E-3B44-49D0-8466-481FB8F65A1A}"/>
    <cellStyle name="Currency 7 2 6 5" xfId="32983" xr:uid="{15442B7F-EDC8-499A-8CE1-4230E07562CF}"/>
    <cellStyle name="Currency 7 2 7" xfId="4060" xr:uid="{59FE5B91-5BD0-4CEC-8B59-0F29737BFD52}"/>
    <cellStyle name="Currency 7 2 7 2" xfId="11871" xr:uid="{4FB2EC4A-D02C-45A8-A3C3-B747BFD9AD8B}"/>
    <cellStyle name="Currency 7 2 7 2 2" xfId="27282" xr:uid="{245A647A-D323-4253-BAB2-71C73E11A3CD}"/>
    <cellStyle name="Currency 7 2 7 2 2 2" xfId="58106" xr:uid="{1FE863E3-99F4-4D5C-90B6-AB77BDEA96D6}"/>
    <cellStyle name="Currency 7 2 7 2 3" xfId="42696" xr:uid="{586C8F9A-99BC-43FF-B60D-1F2E9C9406CE}"/>
    <cellStyle name="Currency 7 2 7 3" xfId="19473" xr:uid="{999D285F-471E-45ED-A8FB-A468CB10EF8F}"/>
    <cellStyle name="Currency 7 2 7 3 2" xfId="50297" xr:uid="{5A03AB89-B45F-402E-9893-488E639C17F6}"/>
    <cellStyle name="Currency 7 2 7 4" xfId="34887" xr:uid="{943239F3-D60C-4F1E-ACA5-BC26B6092BB3}"/>
    <cellStyle name="Currency 7 2 8" xfId="8068" xr:uid="{EE3296A6-E644-4B18-9B97-473960B73D98}"/>
    <cellStyle name="Currency 7 2 8 2" xfId="23479" xr:uid="{49D43AB1-D814-4A3D-AFDF-DEFA139D21BC}"/>
    <cellStyle name="Currency 7 2 8 2 2" xfId="54303" xr:uid="{079AFA0D-9070-4E3F-A11A-E3F9D81081DB}"/>
    <cellStyle name="Currency 7 2 8 3" xfId="38893" xr:uid="{E15A311C-79CF-4FE9-BCE6-B77D399D2E98}"/>
    <cellStyle name="Currency 7 2 9" xfId="7859" xr:uid="{F9C55F00-899E-4259-9CAB-EC320019D031}"/>
    <cellStyle name="Currency 7 2 9 2" xfId="23270" xr:uid="{4E7045A6-B98E-413E-AFB9-9C91DA6D14D6}"/>
    <cellStyle name="Currency 7 2 9 2 2" xfId="54094" xr:uid="{10872C5F-C425-4D42-9B7E-A6B960CB86C9}"/>
    <cellStyle name="Currency 7 2 9 3" xfId="38684" xr:uid="{5AA3892D-7D01-4D82-AE67-130E0CD23A32}"/>
    <cellStyle name="Currency 7 3" xfId="136" xr:uid="{B16CD0EE-485B-4A1C-8A1E-5A7B56E33A71}"/>
    <cellStyle name="Currency 7 3 10" xfId="15550" xr:uid="{A624E2BB-86B3-4C38-8310-19285EC93B52}"/>
    <cellStyle name="Currency 7 3 10 2" xfId="46374" xr:uid="{5C3CE1F3-2CFE-4EEF-BFED-FA4F1198F320}"/>
    <cellStyle name="Currency 7 3 11" xfId="30964" xr:uid="{0CD00CDB-582B-4C3A-A0D4-8EDB88F898A2}"/>
    <cellStyle name="Currency 7 3 2" xfId="559" xr:uid="{102884EF-2374-4FAE-BD73-C221F7E8F819}"/>
    <cellStyle name="Currency 7 3 2 2" xfId="1192" xr:uid="{FF710BDC-2F86-4EBA-A317-D535E06B57EC}"/>
    <cellStyle name="Currency 7 3 2 2 2" xfId="3091" xr:uid="{03E4F7E8-B979-4894-AAE4-4B23E7200DEC}"/>
    <cellStyle name="Currency 7 3 2 2 2 2" xfId="6894" xr:uid="{EF298156-EBDA-40BE-A759-6F35C6E729E2}"/>
    <cellStyle name="Currency 7 3 2 2 2 2 2" xfId="14705" xr:uid="{91DAF839-9D44-48B3-92FD-0CBEE78E1AF1}"/>
    <cellStyle name="Currency 7 3 2 2 2 2 2 2" xfId="30116" xr:uid="{3747C9E1-150C-4EC1-A72D-DCFD593C2E8F}"/>
    <cellStyle name="Currency 7 3 2 2 2 2 2 2 2" xfId="60940" xr:uid="{C85521E9-4576-4725-BC9D-C776E69E10F9}"/>
    <cellStyle name="Currency 7 3 2 2 2 2 2 3" xfId="45530" xr:uid="{6F7D2B3B-47D6-44A9-AA57-A90628974AC1}"/>
    <cellStyle name="Currency 7 3 2 2 2 2 3" xfId="22307" xr:uid="{D5DB530C-0A61-4356-96EB-6303C4149657}"/>
    <cellStyle name="Currency 7 3 2 2 2 2 3 2" xfId="53131" xr:uid="{D8A377C2-5A6C-4835-BB3A-25C48EA887F9}"/>
    <cellStyle name="Currency 7 3 2 2 2 2 4" xfId="37721" xr:uid="{B7FC2E01-693A-46A3-A441-ADFFF8FD3ADB}"/>
    <cellStyle name="Currency 7 3 2 2 2 3" xfId="10902" xr:uid="{FA99E34B-1057-4308-9B33-1970B139C775}"/>
    <cellStyle name="Currency 7 3 2 2 2 3 2" xfId="26313" xr:uid="{DDAAEFE6-4D91-4D28-B414-1DBD6DDA0614}"/>
    <cellStyle name="Currency 7 3 2 2 2 3 2 2" xfId="57137" xr:uid="{DC98F25D-A9FF-4239-AC8D-6879F1D89BB1}"/>
    <cellStyle name="Currency 7 3 2 2 2 3 3" xfId="41727" xr:uid="{E9C9181B-B14D-46F8-A288-B793D14B3A91}"/>
    <cellStyle name="Currency 7 3 2 2 2 4" xfId="18504" xr:uid="{395F7193-3E1A-4B72-AF43-2347C90164DA}"/>
    <cellStyle name="Currency 7 3 2 2 2 4 2" xfId="49328" xr:uid="{7DBFCCC4-487D-472A-B06B-F5956B097B73}"/>
    <cellStyle name="Currency 7 3 2 2 2 5" xfId="33918" xr:uid="{13CD4D18-7B35-417F-8B99-846AD573F858}"/>
    <cellStyle name="Currency 7 3 2 2 3" xfId="4995" xr:uid="{27D789D2-DEE8-4679-A8F2-2F95C45B3F93}"/>
    <cellStyle name="Currency 7 3 2 2 3 2" xfId="12806" xr:uid="{991ADAAB-2B01-4629-B6EB-E166DAC587D6}"/>
    <cellStyle name="Currency 7 3 2 2 3 2 2" xfId="28217" xr:uid="{89D83745-F435-4566-8F66-558C7D6EDB35}"/>
    <cellStyle name="Currency 7 3 2 2 3 2 2 2" xfId="59041" xr:uid="{AE00FF44-A997-4685-B899-108372C36EC8}"/>
    <cellStyle name="Currency 7 3 2 2 3 2 3" xfId="43631" xr:uid="{D592F25F-B022-4CF5-8F73-7BC80922E69F}"/>
    <cellStyle name="Currency 7 3 2 2 3 3" xfId="20408" xr:uid="{04DB0BDA-1C71-49E7-9445-2A51B1E089DE}"/>
    <cellStyle name="Currency 7 3 2 2 3 3 2" xfId="51232" xr:uid="{92D812A1-BC62-4F10-9FE5-CE142018EBDF}"/>
    <cellStyle name="Currency 7 3 2 2 3 4" xfId="35822" xr:uid="{4EFAF6A9-7362-4AB7-8C02-C1C6439A6467}"/>
    <cellStyle name="Currency 7 3 2 2 4" xfId="9003" xr:uid="{0B6ACF2C-D94A-4506-9F41-CB51F5B29562}"/>
    <cellStyle name="Currency 7 3 2 2 4 2" xfId="24414" xr:uid="{CB5CB697-2182-4BA4-96B0-88096E08EC8B}"/>
    <cellStyle name="Currency 7 3 2 2 4 2 2" xfId="55238" xr:uid="{753BF385-7598-4EC9-B478-44A7569FDC6E}"/>
    <cellStyle name="Currency 7 3 2 2 4 3" xfId="39828" xr:uid="{C263BDFE-77A3-46E6-9734-0A6501C29A79}"/>
    <cellStyle name="Currency 7 3 2 2 5" xfId="16605" xr:uid="{0DE4FCAD-0DFA-4D55-8943-69DE6F689F6F}"/>
    <cellStyle name="Currency 7 3 2 2 5 2" xfId="47429" xr:uid="{1486BB81-EFA9-4F06-9625-235EDE4F23B2}"/>
    <cellStyle name="Currency 7 3 2 2 6" xfId="32019" xr:uid="{3292B4E8-322D-47ED-AEF4-1CF76931E258}"/>
    <cellStyle name="Currency 7 3 2 3" xfId="1825" xr:uid="{CB198ABA-C571-4D4F-88AF-447C7E07CB3E}"/>
    <cellStyle name="Currency 7 3 2 3 2" xfId="3724" xr:uid="{9AD4733F-4369-44AA-8CCC-5FFC9BDC682B}"/>
    <cellStyle name="Currency 7 3 2 3 2 2" xfId="7527" xr:uid="{B3429FB9-4EE5-40D1-A1A2-C4809687DCED}"/>
    <cellStyle name="Currency 7 3 2 3 2 2 2" xfId="15338" xr:uid="{FF6666C6-A284-4F8F-9882-3BF01F3197D3}"/>
    <cellStyle name="Currency 7 3 2 3 2 2 2 2" xfId="30749" xr:uid="{BAB619D1-BCE5-467C-B712-758767A5E205}"/>
    <cellStyle name="Currency 7 3 2 3 2 2 2 2 2" xfId="61573" xr:uid="{07F7CDE1-A36C-4A94-B36F-A1B140424611}"/>
    <cellStyle name="Currency 7 3 2 3 2 2 2 3" xfId="46163" xr:uid="{FFEC24F9-61D4-40F8-A8A7-681372F5B8B3}"/>
    <cellStyle name="Currency 7 3 2 3 2 2 3" xfId="22940" xr:uid="{B9355329-94F6-4683-B94C-DF0C2319CF56}"/>
    <cellStyle name="Currency 7 3 2 3 2 2 3 2" xfId="53764" xr:uid="{EE735444-2EF9-49F7-8512-1409F37EC715}"/>
    <cellStyle name="Currency 7 3 2 3 2 2 4" xfId="38354" xr:uid="{828E6C3B-15F6-4787-8C95-3CBEF7262E81}"/>
    <cellStyle name="Currency 7 3 2 3 2 3" xfId="11535" xr:uid="{A67C437F-3699-4462-9FB3-04D680ABC833}"/>
    <cellStyle name="Currency 7 3 2 3 2 3 2" xfId="26946" xr:uid="{DED86A1F-9350-4D2D-8DFE-D720E3865E55}"/>
    <cellStyle name="Currency 7 3 2 3 2 3 2 2" xfId="57770" xr:uid="{C3F66FFC-DB01-4B40-ABA6-93302474B826}"/>
    <cellStyle name="Currency 7 3 2 3 2 3 3" xfId="42360" xr:uid="{C41B0100-87AF-42AF-A1B0-C31EED9B6BDA}"/>
    <cellStyle name="Currency 7 3 2 3 2 4" xfId="19137" xr:uid="{0995F64B-51D9-455C-8E32-049F3DFF604B}"/>
    <cellStyle name="Currency 7 3 2 3 2 4 2" xfId="49961" xr:uid="{A7DE7EA8-7ED0-45CA-9FF2-1EF6C9D65C57}"/>
    <cellStyle name="Currency 7 3 2 3 2 5" xfId="34551" xr:uid="{1524B764-7B3E-4A8A-8ED2-80E5CFEE914C}"/>
    <cellStyle name="Currency 7 3 2 3 3" xfId="5628" xr:uid="{A357968C-F965-49FC-BF05-771FB9A791F1}"/>
    <cellStyle name="Currency 7 3 2 3 3 2" xfId="13439" xr:uid="{58FEC779-A023-46C2-BE95-61B5AFFA5745}"/>
    <cellStyle name="Currency 7 3 2 3 3 2 2" xfId="28850" xr:uid="{32126B2C-D08C-47F8-8F82-0B0B78EBC163}"/>
    <cellStyle name="Currency 7 3 2 3 3 2 2 2" xfId="59674" xr:uid="{A4B3A996-83BA-4186-B67C-43AA33ECC9B4}"/>
    <cellStyle name="Currency 7 3 2 3 3 2 3" xfId="44264" xr:uid="{D634EC94-CA78-45E2-BB7D-1345C136E450}"/>
    <cellStyle name="Currency 7 3 2 3 3 3" xfId="21041" xr:uid="{896A6EC4-C4CE-4E08-AB4B-0F91A047E222}"/>
    <cellStyle name="Currency 7 3 2 3 3 3 2" xfId="51865" xr:uid="{20983672-965E-4C69-8176-0114B19B27C3}"/>
    <cellStyle name="Currency 7 3 2 3 3 4" xfId="36455" xr:uid="{9023C234-8B99-46C1-B369-94D72D010F70}"/>
    <cellStyle name="Currency 7 3 2 3 4" xfId="9636" xr:uid="{1E4D281C-12A2-44D5-925E-08CE98F988A4}"/>
    <cellStyle name="Currency 7 3 2 3 4 2" xfId="25047" xr:uid="{3F2416E1-F31C-4AD2-97F6-70F65BEC8F90}"/>
    <cellStyle name="Currency 7 3 2 3 4 2 2" xfId="55871" xr:uid="{5589DC6A-74D8-4F7D-8131-5986055CFFAD}"/>
    <cellStyle name="Currency 7 3 2 3 4 3" xfId="40461" xr:uid="{E007D6C9-30BE-4EF1-9C06-9CF407EF8C40}"/>
    <cellStyle name="Currency 7 3 2 3 5" xfId="17238" xr:uid="{EF6C5E8B-5135-420B-B644-18C2C633FBB7}"/>
    <cellStyle name="Currency 7 3 2 3 5 2" xfId="48062" xr:uid="{0A1F2290-DC26-4F32-89A1-56D8D8DCDD63}"/>
    <cellStyle name="Currency 7 3 2 3 6" xfId="32652" xr:uid="{1AEDD046-BD8D-4E30-A514-F016CFEA429A}"/>
    <cellStyle name="Currency 7 3 2 4" xfId="2458" xr:uid="{1178CC78-4D46-493C-81D1-00755946880D}"/>
    <cellStyle name="Currency 7 3 2 4 2" xfId="6261" xr:uid="{86A7285B-5113-40A7-A8A3-E1DDE6AB810E}"/>
    <cellStyle name="Currency 7 3 2 4 2 2" xfId="14072" xr:uid="{A2699AD7-0F52-46D5-A961-F57C1173859A}"/>
    <cellStyle name="Currency 7 3 2 4 2 2 2" xfId="29483" xr:uid="{39FDFBD8-F0B7-4473-9833-916DD0F2F613}"/>
    <cellStyle name="Currency 7 3 2 4 2 2 2 2" xfId="60307" xr:uid="{B2F320E4-632A-444A-8B4E-73A615CD7DD7}"/>
    <cellStyle name="Currency 7 3 2 4 2 2 3" xfId="44897" xr:uid="{F107EC52-5945-45D6-B1C0-BA0E720150CF}"/>
    <cellStyle name="Currency 7 3 2 4 2 3" xfId="21674" xr:uid="{7BB3D354-F884-4B49-8501-73A5CF1777DA}"/>
    <cellStyle name="Currency 7 3 2 4 2 3 2" xfId="52498" xr:uid="{571BE8AC-A5B0-4C33-90DC-FEAA3D65FB3E}"/>
    <cellStyle name="Currency 7 3 2 4 2 4" xfId="37088" xr:uid="{499B865D-4DD8-4910-99FA-E3F1345CAEFA}"/>
    <cellStyle name="Currency 7 3 2 4 3" xfId="10269" xr:uid="{05C3508F-314C-44D0-90D8-4E85827AC0C5}"/>
    <cellStyle name="Currency 7 3 2 4 3 2" xfId="25680" xr:uid="{90AC734A-26E1-4AD1-B3E3-2A268F416E25}"/>
    <cellStyle name="Currency 7 3 2 4 3 2 2" xfId="56504" xr:uid="{0F6FC763-81FA-4CF7-81EB-BD8740B0B0F3}"/>
    <cellStyle name="Currency 7 3 2 4 3 3" xfId="41094" xr:uid="{E13F195A-87DA-4DDE-BFAF-3C2FE160BFF7}"/>
    <cellStyle name="Currency 7 3 2 4 4" xfId="17871" xr:uid="{18E4728D-1DF2-4330-B482-4347C7B4BE20}"/>
    <cellStyle name="Currency 7 3 2 4 4 2" xfId="48695" xr:uid="{FA98FB98-084D-4191-8268-AF6429D2F775}"/>
    <cellStyle name="Currency 7 3 2 4 5" xfId="33285" xr:uid="{ABF28182-3E72-4363-A22C-242BF9D46358}"/>
    <cellStyle name="Currency 7 3 2 5" xfId="4362" xr:uid="{61BEA57D-8318-4D09-8A97-D51EF7D27299}"/>
    <cellStyle name="Currency 7 3 2 5 2" xfId="12173" xr:uid="{79741494-88C5-4A7A-82DB-F21B9010EBFB}"/>
    <cellStyle name="Currency 7 3 2 5 2 2" xfId="27584" xr:uid="{D8636A7E-7E4B-4034-B132-DCA112315A71}"/>
    <cellStyle name="Currency 7 3 2 5 2 2 2" xfId="58408" xr:uid="{83146E95-E952-4137-A7C8-F1F40BF6F172}"/>
    <cellStyle name="Currency 7 3 2 5 2 3" xfId="42998" xr:uid="{9A075195-AAAE-4C6B-8778-F072A2CC8B28}"/>
    <cellStyle name="Currency 7 3 2 5 3" xfId="19775" xr:uid="{81852274-10A7-4733-A9AF-BD8613191553}"/>
    <cellStyle name="Currency 7 3 2 5 3 2" xfId="50599" xr:uid="{19B692DB-111A-4260-BCB7-01B6E0DB72F6}"/>
    <cellStyle name="Currency 7 3 2 5 4" xfId="35189" xr:uid="{2ECEC2F6-5A18-459C-88B7-09F3E82B5531}"/>
    <cellStyle name="Currency 7 3 2 6" xfId="8370" xr:uid="{36A045B1-FD32-4944-A004-302D07CF15F1}"/>
    <cellStyle name="Currency 7 3 2 6 2" xfId="23781" xr:uid="{856B4A5E-269F-48D2-9087-C67A193D7742}"/>
    <cellStyle name="Currency 7 3 2 6 2 2" xfId="54605" xr:uid="{D2F4FC7D-8DBE-4067-B4A3-855CCDB77049}"/>
    <cellStyle name="Currency 7 3 2 6 3" xfId="39195" xr:uid="{8ABA5C61-795A-4602-9888-12790485D6C3}"/>
    <cellStyle name="Currency 7 3 2 7" xfId="15972" xr:uid="{106B013A-181C-4F83-BB29-0B377B51F5C0}"/>
    <cellStyle name="Currency 7 3 2 7 2" xfId="46796" xr:uid="{3C4A50D2-239D-4E48-8C04-95C5E7B1195F}"/>
    <cellStyle name="Currency 7 3 2 8" xfId="31386" xr:uid="{7E7B2866-C367-43E1-9247-D20DB22294F4}"/>
    <cellStyle name="Currency 7 3 3" xfId="350" xr:uid="{3D7C4D55-124D-4FF6-8DED-839307A977E5}"/>
    <cellStyle name="Currency 7 3 3 2" xfId="983" xr:uid="{49326B14-F588-42DA-97D1-957BD76BB613}"/>
    <cellStyle name="Currency 7 3 3 2 2" xfId="2882" xr:uid="{7612D99A-7EB2-43BB-833E-622B19CFDD67}"/>
    <cellStyle name="Currency 7 3 3 2 2 2" xfId="6685" xr:uid="{DE52DC64-9564-4790-B786-039C03051F47}"/>
    <cellStyle name="Currency 7 3 3 2 2 2 2" xfId="14496" xr:uid="{6247C685-80B9-4510-AD4E-9C8F55A20376}"/>
    <cellStyle name="Currency 7 3 3 2 2 2 2 2" xfId="29907" xr:uid="{56E90847-EA75-4885-9A54-148B8BAA1266}"/>
    <cellStyle name="Currency 7 3 3 2 2 2 2 2 2" xfId="60731" xr:uid="{FCF32790-15B9-47FC-AC49-58E067381639}"/>
    <cellStyle name="Currency 7 3 3 2 2 2 2 3" xfId="45321" xr:uid="{38BA30EC-6671-4A4B-B4F8-46D41AF45DD7}"/>
    <cellStyle name="Currency 7 3 3 2 2 2 3" xfId="22098" xr:uid="{AD41C3FA-07C5-419E-B15E-8C6DCC4E5115}"/>
    <cellStyle name="Currency 7 3 3 2 2 2 3 2" xfId="52922" xr:uid="{4F352871-1BEB-47DF-AB17-1F119465407D}"/>
    <cellStyle name="Currency 7 3 3 2 2 2 4" xfId="37512" xr:uid="{6E8BAAD4-B5AB-4C1D-BA11-D9BE73777550}"/>
    <cellStyle name="Currency 7 3 3 2 2 3" xfId="10693" xr:uid="{6332FAF6-7C75-4AB4-A655-06D068B5AFB3}"/>
    <cellStyle name="Currency 7 3 3 2 2 3 2" xfId="26104" xr:uid="{5005B1F4-C150-4F5C-927A-025ACA1CA1E0}"/>
    <cellStyle name="Currency 7 3 3 2 2 3 2 2" xfId="56928" xr:uid="{71FE771E-614D-4CE4-BCF4-46691C12F429}"/>
    <cellStyle name="Currency 7 3 3 2 2 3 3" xfId="41518" xr:uid="{646316B2-C1B3-43DD-B302-ED0DBC1C08E8}"/>
    <cellStyle name="Currency 7 3 3 2 2 4" xfId="18295" xr:uid="{BC5F3DF5-96A9-4F4E-9E69-84A243D01F10}"/>
    <cellStyle name="Currency 7 3 3 2 2 4 2" xfId="49119" xr:uid="{8736B986-19AB-4892-9692-F05B2426F7FB}"/>
    <cellStyle name="Currency 7 3 3 2 2 5" xfId="33709" xr:uid="{631803F1-7175-41DB-8389-06C179E7807D}"/>
    <cellStyle name="Currency 7 3 3 2 3" xfId="4786" xr:uid="{04CCBFC3-2A0A-4F5F-BD51-34C9C0BC956C}"/>
    <cellStyle name="Currency 7 3 3 2 3 2" xfId="12597" xr:uid="{98D57137-2B43-4EDD-8ED2-3E6AC1F82705}"/>
    <cellStyle name="Currency 7 3 3 2 3 2 2" xfId="28008" xr:uid="{D6A1CF28-5056-44A1-A02E-DAFA47CEEAE7}"/>
    <cellStyle name="Currency 7 3 3 2 3 2 2 2" xfId="58832" xr:uid="{06FE5AA6-EC5A-4653-96AE-69A92E2A802C}"/>
    <cellStyle name="Currency 7 3 3 2 3 2 3" xfId="43422" xr:uid="{C492F0F5-18DE-4597-AA29-9FE990EB4828}"/>
    <cellStyle name="Currency 7 3 3 2 3 3" xfId="20199" xr:uid="{18B20204-B4A4-40BD-93B6-FCD5111DB3F1}"/>
    <cellStyle name="Currency 7 3 3 2 3 3 2" xfId="51023" xr:uid="{6200CC5A-ABD4-4C43-8801-363C6B8A4AA5}"/>
    <cellStyle name="Currency 7 3 3 2 3 4" xfId="35613" xr:uid="{42DD1B61-9698-4F0F-9E66-B9BB7A7C1437}"/>
    <cellStyle name="Currency 7 3 3 2 4" xfId="8794" xr:uid="{1B57397D-F227-40F8-92F6-185FA06C1594}"/>
    <cellStyle name="Currency 7 3 3 2 4 2" xfId="24205" xr:uid="{0822F852-1B4B-4A17-986F-AC60A1881DB8}"/>
    <cellStyle name="Currency 7 3 3 2 4 2 2" xfId="55029" xr:uid="{D52CE364-CED3-463B-B556-0A315CD70859}"/>
    <cellStyle name="Currency 7 3 3 2 4 3" xfId="39619" xr:uid="{F0DC9239-A5C0-45D0-8DA9-B9A8C823A08A}"/>
    <cellStyle name="Currency 7 3 3 2 5" xfId="16396" xr:uid="{3637E94E-40CE-4BCB-BAEF-436533990334}"/>
    <cellStyle name="Currency 7 3 3 2 5 2" xfId="47220" xr:uid="{E7CD173D-D498-400A-925B-32CA929CB0C3}"/>
    <cellStyle name="Currency 7 3 3 2 6" xfId="31810" xr:uid="{41C89682-BD49-448F-B274-DE562D16AC04}"/>
    <cellStyle name="Currency 7 3 3 3" xfId="1616" xr:uid="{19D1F55C-279A-4E25-811B-EE80F7669CA7}"/>
    <cellStyle name="Currency 7 3 3 3 2" xfId="3515" xr:uid="{49146E1E-7224-417C-A92B-FFEDA80A1FF2}"/>
    <cellStyle name="Currency 7 3 3 3 2 2" xfId="7318" xr:uid="{7EEE8672-B629-46D3-9D37-8CFE4C1DE131}"/>
    <cellStyle name="Currency 7 3 3 3 2 2 2" xfId="15129" xr:uid="{7EAF2CA0-FEBD-4236-9BF8-0C7163D4831B}"/>
    <cellStyle name="Currency 7 3 3 3 2 2 2 2" xfId="30540" xr:uid="{4BA97721-CF31-422F-9C39-BF7DE1D7C299}"/>
    <cellStyle name="Currency 7 3 3 3 2 2 2 2 2" xfId="61364" xr:uid="{6A6CFB40-6570-4023-89DF-230C90B66EC3}"/>
    <cellStyle name="Currency 7 3 3 3 2 2 2 3" xfId="45954" xr:uid="{DE28FFE7-DF85-499D-B69F-2D004860CF89}"/>
    <cellStyle name="Currency 7 3 3 3 2 2 3" xfId="22731" xr:uid="{959981D2-BB1F-4691-BFDB-4AE63E545F08}"/>
    <cellStyle name="Currency 7 3 3 3 2 2 3 2" xfId="53555" xr:uid="{3EB8CBAF-4435-41F3-9577-DD5CD0E402F7}"/>
    <cellStyle name="Currency 7 3 3 3 2 2 4" xfId="38145" xr:uid="{FA9BD981-6C6D-48C7-BD5E-DB903C943817}"/>
    <cellStyle name="Currency 7 3 3 3 2 3" xfId="11326" xr:uid="{9D48BF68-1FD6-40DE-8561-39EF795425B8}"/>
    <cellStyle name="Currency 7 3 3 3 2 3 2" xfId="26737" xr:uid="{089D8110-4503-40D7-B833-9753F3D982AE}"/>
    <cellStyle name="Currency 7 3 3 3 2 3 2 2" xfId="57561" xr:uid="{164406DB-0747-4891-A324-76B0E353E819}"/>
    <cellStyle name="Currency 7 3 3 3 2 3 3" xfId="42151" xr:uid="{E33C2A77-BBBE-49A8-94E3-A3FE9FBD3E4C}"/>
    <cellStyle name="Currency 7 3 3 3 2 4" xfId="18928" xr:uid="{701B40CD-E32B-4CD5-AC36-4DE4A3B5468F}"/>
    <cellStyle name="Currency 7 3 3 3 2 4 2" xfId="49752" xr:uid="{F797DF00-76F7-47B0-BD5E-ACCBB1908118}"/>
    <cellStyle name="Currency 7 3 3 3 2 5" xfId="34342" xr:uid="{E691D545-2EBF-417A-A562-2E74A6E340EC}"/>
    <cellStyle name="Currency 7 3 3 3 3" xfId="5419" xr:uid="{C8FEE5BC-2516-4FD0-BFED-FF27691F8993}"/>
    <cellStyle name="Currency 7 3 3 3 3 2" xfId="13230" xr:uid="{563F8B35-E6D2-4C2E-AF48-121856D7A909}"/>
    <cellStyle name="Currency 7 3 3 3 3 2 2" xfId="28641" xr:uid="{DE41E725-2F9B-4F4A-935D-9C575A5AC50B}"/>
    <cellStyle name="Currency 7 3 3 3 3 2 2 2" xfId="59465" xr:uid="{EEBE7468-7DE8-4383-88CE-EAC9CC4BEAD8}"/>
    <cellStyle name="Currency 7 3 3 3 3 2 3" xfId="44055" xr:uid="{B3DDA4D9-9B05-4F9E-A4EB-C4D2CACECBBA}"/>
    <cellStyle name="Currency 7 3 3 3 3 3" xfId="20832" xr:uid="{92221128-0EBF-4456-9919-476FAB2C9A7C}"/>
    <cellStyle name="Currency 7 3 3 3 3 3 2" xfId="51656" xr:uid="{B0BE7AC7-218A-41B4-B262-6C70D1647209}"/>
    <cellStyle name="Currency 7 3 3 3 3 4" xfId="36246" xr:uid="{11349190-2AF7-4EBF-B4FC-937EFE95C75D}"/>
    <cellStyle name="Currency 7 3 3 3 4" xfId="9427" xr:uid="{ED2DEB5B-6E4F-4BD4-A4E8-DB87DBDF2A7A}"/>
    <cellStyle name="Currency 7 3 3 3 4 2" xfId="24838" xr:uid="{14625850-B0E9-49A6-98BE-96EBC9B35040}"/>
    <cellStyle name="Currency 7 3 3 3 4 2 2" xfId="55662" xr:uid="{F6B1100E-5184-4275-A2C4-51ADA022B4AA}"/>
    <cellStyle name="Currency 7 3 3 3 4 3" xfId="40252" xr:uid="{08A58B90-525B-4A1F-BCE4-7CD88071CE7C}"/>
    <cellStyle name="Currency 7 3 3 3 5" xfId="17029" xr:uid="{255A78D3-A287-4E58-841C-7F5C73DBC9B6}"/>
    <cellStyle name="Currency 7 3 3 3 5 2" xfId="47853" xr:uid="{07676763-01C3-4510-BB01-433BAFB35400}"/>
    <cellStyle name="Currency 7 3 3 3 6" xfId="32443" xr:uid="{E03C11A9-E113-4822-BF38-01B4AAEF1EC8}"/>
    <cellStyle name="Currency 7 3 3 4" xfId="2249" xr:uid="{E3D608CC-BBF3-46E2-AE2B-D79B52D276F4}"/>
    <cellStyle name="Currency 7 3 3 4 2" xfId="6052" xr:uid="{9881C363-DB49-4F25-B9D7-9C7E25B1D688}"/>
    <cellStyle name="Currency 7 3 3 4 2 2" xfId="13863" xr:uid="{F19C1AB2-4BAB-44D6-A068-1CCF194C9F90}"/>
    <cellStyle name="Currency 7 3 3 4 2 2 2" xfId="29274" xr:uid="{72798D58-EC34-44CD-B6C2-143B81BB235C}"/>
    <cellStyle name="Currency 7 3 3 4 2 2 2 2" xfId="60098" xr:uid="{9732F01B-0623-46DC-B3C4-74461BD45D42}"/>
    <cellStyle name="Currency 7 3 3 4 2 2 3" xfId="44688" xr:uid="{55F7EFB0-0F2C-435A-BA32-783F8E458DB5}"/>
    <cellStyle name="Currency 7 3 3 4 2 3" xfId="21465" xr:uid="{79D948EA-EA0E-45DC-9536-8DA503A31BBE}"/>
    <cellStyle name="Currency 7 3 3 4 2 3 2" xfId="52289" xr:uid="{C5F7E608-763E-4E39-9699-0F2C89B17483}"/>
    <cellStyle name="Currency 7 3 3 4 2 4" xfId="36879" xr:uid="{D106BF88-C593-4C44-8921-44F1A55F3E89}"/>
    <cellStyle name="Currency 7 3 3 4 3" xfId="10060" xr:uid="{57135B13-43FB-420E-A36E-2054594120C7}"/>
    <cellStyle name="Currency 7 3 3 4 3 2" xfId="25471" xr:uid="{06F8DE7C-189C-476C-BE26-40D9DDB80E10}"/>
    <cellStyle name="Currency 7 3 3 4 3 2 2" xfId="56295" xr:uid="{A30E7228-8C5A-4518-AADF-B2FC5AE1D664}"/>
    <cellStyle name="Currency 7 3 3 4 3 3" xfId="40885" xr:uid="{54D67A1C-C526-4ED2-8AF3-95A5ABE8AEFA}"/>
    <cellStyle name="Currency 7 3 3 4 4" xfId="17662" xr:uid="{4F33ADEE-34E5-439D-946B-E25BCDB7F949}"/>
    <cellStyle name="Currency 7 3 3 4 4 2" xfId="48486" xr:uid="{C69E832A-A366-48FB-9A33-E7E769429067}"/>
    <cellStyle name="Currency 7 3 3 4 5" xfId="33076" xr:uid="{651881CA-9315-4591-8438-0EF60892F416}"/>
    <cellStyle name="Currency 7 3 3 5" xfId="4153" xr:uid="{18985CF4-D056-4AB4-A462-E5D22F33B068}"/>
    <cellStyle name="Currency 7 3 3 5 2" xfId="11964" xr:uid="{96AA18A6-91E8-4D68-880E-4ADE3B67DD1D}"/>
    <cellStyle name="Currency 7 3 3 5 2 2" xfId="27375" xr:uid="{0134CD9C-6300-417F-A3D7-E108EDBEAE68}"/>
    <cellStyle name="Currency 7 3 3 5 2 2 2" xfId="58199" xr:uid="{2B04283D-A9C8-4053-8C44-87050F49004E}"/>
    <cellStyle name="Currency 7 3 3 5 2 3" xfId="42789" xr:uid="{955A53DF-B094-4F27-9277-6ADD2C335FFB}"/>
    <cellStyle name="Currency 7 3 3 5 3" xfId="19566" xr:uid="{938FF8B1-63D1-456B-A354-D84E3275955A}"/>
    <cellStyle name="Currency 7 3 3 5 3 2" xfId="50390" xr:uid="{8794A60C-2A01-44FF-96D5-1BDCD7831268}"/>
    <cellStyle name="Currency 7 3 3 5 4" xfId="34980" xr:uid="{CC45D339-1CA3-4090-801D-8F88D82983B1}"/>
    <cellStyle name="Currency 7 3 3 6" xfId="8161" xr:uid="{99C4652C-B68A-4113-8430-6266813F545E}"/>
    <cellStyle name="Currency 7 3 3 6 2" xfId="23572" xr:uid="{FEF6FE1E-52EB-48DD-9F94-1CA2420EE88D}"/>
    <cellStyle name="Currency 7 3 3 6 2 2" xfId="54396" xr:uid="{3751C5C9-14B8-44F8-8355-135E1A8D7355}"/>
    <cellStyle name="Currency 7 3 3 6 3" xfId="38986" xr:uid="{4752B08E-A53C-4C7A-9C7B-FFC5D2AAE70B}"/>
    <cellStyle name="Currency 7 3 3 7" xfId="15763" xr:uid="{F4B1724C-37C9-49FC-B754-D7EEC84512E7}"/>
    <cellStyle name="Currency 7 3 3 7 2" xfId="46587" xr:uid="{EA30BBC7-289F-4F9C-981E-FCD649ACC1BF}"/>
    <cellStyle name="Currency 7 3 3 8" xfId="31177" xr:uid="{540BA3F7-D834-4A16-ABFB-7F20BC04509C}"/>
    <cellStyle name="Currency 7 3 4" xfId="770" xr:uid="{71D59141-981C-4873-B522-1149247F8F7E}"/>
    <cellStyle name="Currency 7 3 4 2" xfId="2669" xr:uid="{53494688-2340-44FD-ABDA-69F255FE82C2}"/>
    <cellStyle name="Currency 7 3 4 2 2" xfId="6472" xr:uid="{37689008-A160-4BEF-A38B-E329E2D3BBB6}"/>
    <cellStyle name="Currency 7 3 4 2 2 2" xfId="14283" xr:uid="{212ECF3F-E7D8-4D22-969F-8F4F5CFF7764}"/>
    <cellStyle name="Currency 7 3 4 2 2 2 2" xfId="29694" xr:uid="{4BC309A1-4E5B-47F1-9E2B-76DA5C73866D}"/>
    <cellStyle name="Currency 7 3 4 2 2 2 2 2" xfId="60518" xr:uid="{45E4EBD4-9626-47D2-9115-A31BD8C51F56}"/>
    <cellStyle name="Currency 7 3 4 2 2 2 3" xfId="45108" xr:uid="{0D833A72-7317-4083-B313-84EE5461707A}"/>
    <cellStyle name="Currency 7 3 4 2 2 3" xfId="21885" xr:uid="{2DBE9554-2F84-4236-B906-07C72575D2BE}"/>
    <cellStyle name="Currency 7 3 4 2 2 3 2" xfId="52709" xr:uid="{0BF54114-13A1-437D-B1FF-E3C3816CF50B}"/>
    <cellStyle name="Currency 7 3 4 2 2 4" xfId="37299" xr:uid="{F8B42912-5D86-438E-A6F0-B4E41D23ED24}"/>
    <cellStyle name="Currency 7 3 4 2 3" xfId="10480" xr:uid="{D458F71D-2D2A-4244-AE42-F3DFCEA28EFD}"/>
    <cellStyle name="Currency 7 3 4 2 3 2" xfId="25891" xr:uid="{C6D241DD-0F47-4444-BB37-EE8F805AD320}"/>
    <cellStyle name="Currency 7 3 4 2 3 2 2" xfId="56715" xr:uid="{08772F64-CC82-43B2-88B8-4F899E80195F}"/>
    <cellStyle name="Currency 7 3 4 2 3 3" xfId="41305" xr:uid="{7129B2F3-C6AC-469C-9128-C6FE7CBA65B1}"/>
    <cellStyle name="Currency 7 3 4 2 4" xfId="18082" xr:uid="{5994B024-B0D4-4B1D-882F-DE29C47AA34E}"/>
    <cellStyle name="Currency 7 3 4 2 4 2" xfId="48906" xr:uid="{9D8D6CFE-FEEA-4944-9C7C-FEB8D158AEF2}"/>
    <cellStyle name="Currency 7 3 4 2 5" xfId="33496" xr:uid="{B3561A85-FEA1-4A0E-86B9-A0E9362D56FE}"/>
    <cellStyle name="Currency 7 3 4 3" xfId="4573" xr:uid="{85CF9554-43EE-4F2E-BAE2-25FA33AA7344}"/>
    <cellStyle name="Currency 7 3 4 3 2" xfId="12384" xr:uid="{1E315230-36EB-427C-B825-639639691866}"/>
    <cellStyle name="Currency 7 3 4 3 2 2" xfId="27795" xr:uid="{A8447FD2-78DF-4012-80E4-05E9AEB9E6BD}"/>
    <cellStyle name="Currency 7 3 4 3 2 2 2" xfId="58619" xr:uid="{5778A414-D142-4AF2-B439-231AB64F247D}"/>
    <cellStyle name="Currency 7 3 4 3 2 3" xfId="43209" xr:uid="{8776D595-B3DD-4ABD-BB3A-D99EC4A10795}"/>
    <cellStyle name="Currency 7 3 4 3 3" xfId="19986" xr:uid="{A9313C9E-FB76-4644-AE1D-CBE73F362A67}"/>
    <cellStyle name="Currency 7 3 4 3 3 2" xfId="50810" xr:uid="{52909A10-A685-487A-B925-CC917677D1E0}"/>
    <cellStyle name="Currency 7 3 4 3 4" xfId="35400" xr:uid="{076BC82B-D11D-4720-A91D-0E57ABAD569A}"/>
    <cellStyle name="Currency 7 3 4 4" xfId="8581" xr:uid="{309C0C76-8EDB-4CBD-B56F-75F534E4939D}"/>
    <cellStyle name="Currency 7 3 4 4 2" xfId="23992" xr:uid="{3B937270-9818-447E-9604-D0051893E126}"/>
    <cellStyle name="Currency 7 3 4 4 2 2" xfId="54816" xr:uid="{68532DAB-8F2A-4110-AC0D-301544E2D7B5}"/>
    <cellStyle name="Currency 7 3 4 4 3" xfId="39406" xr:uid="{033F3418-EDA7-41ED-97DF-88CA29335350}"/>
    <cellStyle name="Currency 7 3 4 5" xfId="16183" xr:uid="{C3E46AD7-4B13-47F6-A859-864E9120DE5D}"/>
    <cellStyle name="Currency 7 3 4 5 2" xfId="47007" xr:uid="{4B4A51D2-E2A0-47DE-92A3-D83C23282D0D}"/>
    <cellStyle name="Currency 7 3 4 6" xfId="31597" xr:uid="{0C7B8100-8871-433D-96C0-5AAD1237D63A}"/>
    <cellStyle name="Currency 7 3 5" xfId="1403" xr:uid="{9C63D9D5-6622-472C-938A-A119C2BDBCC1}"/>
    <cellStyle name="Currency 7 3 5 2" xfId="3302" xr:uid="{7FC38F06-6449-4380-951B-6F0E10301ED4}"/>
    <cellStyle name="Currency 7 3 5 2 2" xfId="7105" xr:uid="{6E7181B3-5C4F-4A73-B8C4-284762A06852}"/>
    <cellStyle name="Currency 7 3 5 2 2 2" xfId="14916" xr:uid="{E018F8A5-784E-4FC2-BDA4-5BC03BCBC423}"/>
    <cellStyle name="Currency 7 3 5 2 2 2 2" xfId="30327" xr:uid="{CD976D8D-EAD8-48B6-8435-5E06E95797A3}"/>
    <cellStyle name="Currency 7 3 5 2 2 2 2 2" xfId="61151" xr:uid="{0E7ADDBF-62D7-4975-8445-512AD3BA4084}"/>
    <cellStyle name="Currency 7 3 5 2 2 2 3" xfId="45741" xr:uid="{52F43B78-7CFF-4E3E-BA47-5C5AFE11C2F1}"/>
    <cellStyle name="Currency 7 3 5 2 2 3" xfId="22518" xr:uid="{FEC43F65-3FF4-4B96-9E0C-F6FF9A367740}"/>
    <cellStyle name="Currency 7 3 5 2 2 3 2" xfId="53342" xr:uid="{D589B599-0BE8-41CF-B173-8443C14E4988}"/>
    <cellStyle name="Currency 7 3 5 2 2 4" xfId="37932" xr:uid="{9E6977B7-6612-4325-9044-CEA928217218}"/>
    <cellStyle name="Currency 7 3 5 2 3" xfId="11113" xr:uid="{F3E82858-6A5C-40BD-B853-B7260E890D81}"/>
    <cellStyle name="Currency 7 3 5 2 3 2" xfId="26524" xr:uid="{B5C9CC14-92B7-4D4E-A243-031BFC179194}"/>
    <cellStyle name="Currency 7 3 5 2 3 2 2" xfId="57348" xr:uid="{699E09A1-FFEA-49BA-B0E5-3180E5F9FE4F}"/>
    <cellStyle name="Currency 7 3 5 2 3 3" xfId="41938" xr:uid="{E659FCE9-E926-4AA8-BB44-B3520C801517}"/>
    <cellStyle name="Currency 7 3 5 2 4" xfId="18715" xr:uid="{EE928640-AE8B-4276-9409-3DB55FECE3CB}"/>
    <cellStyle name="Currency 7 3 5 2 4 2" xfId="49539" xr:uid="{65F4F2DC-FABE-46D0-919E-590C6505DA5B}"/>
    <cellStyle name="Currency 7 3 5 2 5" xfId="34129" xr:uid="{903447E6-392C-4093-A6C1-2117D8B5A5B2}"/>
    <cellStyle name="Currency 7 3 5 3" xfId="5206" xr:uid="{3B65F702-4505-420E-B317-30C1054E04C0}"/>
    <cellStyle name="Currency 7 3 5 3 2" xfId="13017" xr:uid="{64DBCCD7-267C-49DA-B5E0-C096F2BA8E7B}"/>
    <cellStyle name="Currency 7 3 5 3 2 2" xfId="28428" xr:uid="{6CA83D99-A40E-42A1-8F90-234FD6198E08}"/>
    <cellStyle name="Currency 7 3 5 3 2 2 2" xfId="59252" xr:uid="{B83ABD84-D74A-4178-B6A5-11260C3E4A6D}"/>
    <cellStyle name="Currency 7 3 5 3 2 3" xfId="43842" xr:uid="{E1FD9B2B-01AC-4BD0-8869-E8A57D178451}"/>
    <cellStyle name="Currency 7 3 5 3 3" xfId="20619" xr:uid="{5FF5278C-31CD-4EFF-81F8-FAC8428AF3EE}"/>
    <cellStyle name="Currency 7 3 5 3 3 2" xfId="51443" xr:uid="{7CA8F88B-D3D1-4818-B219-F4812E5D6A00}"/>
    <cellStyle name="Currency 7 3 5 3 4" xfId="36033" xr:uid="{DAC9CFFD-8624-4113-9C22-48AD0DD52EA3}"/>
    <cellStyle name="Currency 7 3 5 4" xfId="9214" xr:uid="{B869897E-CCB8-4D6A-895E-D701DBA9480C}"/>
    <cellStyle name="Currency 7 3 5 4 2" xfId="24625" xr:uid="{95E4814A-EA4F-45EA-B6DD-86E3060EBE8D}"/>
    <cellStyle name="Currency 7 3 5 4 2 2" xfId="55449" xr:uid="{44469792-FC76-4CAD-B03B-38CB783486C3}"/>
    <cellStyle name="Currency 7 3 5 4 3" xfId="40039" xr:uid="{2013A87A-AE57-4FEE-8ADC-A7AFF7176281}"/>
    <cellStyle name="Currency 7 3 5 5" xfId="16816" xr:uid="{37D3D9D5-2FDA-4A81-8E1A-5A44B07D83BC}"/>
    <cellStyle name="Currency 7 3 5 5 2" xfId="47640" xr:uid="{EF91E132-53D3-48AF-B836-38C2E3131921}"/>
    <cellStyle name="Currency 7 3 5 6" xfId="32230" xr:uid="{B3EE3318-7B1A-4CEE-8756-2E281DE5949D}"/>
    <cellStyle name="Currency 7 3 6" xfId="2036" xr:uid="{CD9A4762-DD99-4947-B8AE-17DD6BDE5861}"/>
    <cellStyle name="Currency 7 3 6 2" xfId="5839" xr:uid="{19EB2D69-3C35-411D-9431-AB73224DAE2F}"/>
    <cellStyle name="Currency 7 3 6 2 2" xfId="13650" xr:uid="{E0EB4078-FBFE-432E-A43A-5D53FAD3D622}"/>
    <cellStyle name="Currency 7 3 6 2 2 2" xfId="29061" xr:uid="{57C23B3C-5D82-43EF-A57E-33D5EE6667B8}"/>
    <cellStyle name="Currency 7 3 6 2 2 2 2" xfId="59885" xr:uid="{2FC6BB06-3603-4A14-A72C-9906AE8C42EC}"/>
    <cellStyle name="Currency 7 3 6 2 2 3" xfId="44475" xr:uid="{4F4DB16F-8977-47EC-86A6-DB2D646273EF}"/>
    <cellStyle name="Currency 7 3 6 2 3" xfId="21252" xr:uid="{8951D8E6-2AFB-4597-BEE8-3A8BED9089C7}"/>
    <cellStyle name="Currency 7 3 6 2 3 2" xfId="52076" xr:uid="{1F7ED15B-3AC5-46E2-8D91-19A94BD75F67}"/>
    <cellStyle name="Currency 7 3 6 2 4" xfId="36666" xr:uid="{08A50AEA-9962-4399-ACE7-7792836C9D82}"/>
    <cellStyle name="Currency 7 3 6 3" xfId="9847" xr:uid="{D5D1F25A-014D-46AF-848B-57D80C3B78D8}"/>
    <cellStyle name="Currency 7 3 6 3 2" xfId="25258" xr:uid="{AA373718-2F21-4147-992B-58861D2B9570}"/>
    <cellStyle name="Currency 7 3 6 3 2 2" xfId="56082" xr:uid="{FB2DC1EB-29B4-45DE-AFAC-06179A164E51}"/>
    <cellStyle name="Currency 7 3 6 3 3" xfId="40672" xr:uid="{F95756CD-6D97-4520-9947-2435A7D107AE}"/>
    <cellStyle name="Currency 7 3 6 4" xfId="17449" xr:uid="{A5F76FE1-F17A-475A-9F0F-533E98C6C1B9}"/>
    <cellStyle name="Currency 7 3 6 4 2" xfId="48273" xr:uid="{4DF397D6-1CD9-45A2-B8AF-50A2B51D53C2}"/>
    <cellStyle name="Currency 7 3 6 5" xfId="32863" xr:uid="{0E1CC14C-B00E-42B9-B090-1509B188F8FC}"/>
    <cellStyle name="Currency 7 3 7" xfId="3940" xr:uid="{D05559AB-BD06-487B-9D07-CF76252E36EF}"/>
    <cellStyle name="Currency 7 3 7 2" xfId="11751" xr:uid="{48CDCBB8-E5C5-4789-AA2A-0920263878AC}"/>
    <cellStyle name="Currency 7 3 7 2 2" xfId="27162" xr:uid="{4AF59D79-4C71-4E4A-AA6F-C85AF0F6D660}"/>
    <cellStyle name="Currency 7 3 7 2 2 2" xfId="57986" xr:uid="{7B6989DF-6A63-4807-9851-D465D45E18F0}"/>
    <cellStyle name="Currency 7 3 7 2 3" xfId="42576" xr:uid="{F578113E-BCAF-4C58-BDCC-9745F97519C9}"/>
    <cellStyle name="Currency 7 3 7 3" xfId="19353" xr:uid="{A0563BF8-7F47-4758-A144-1081FCAF695C}"/>
    <cellStyle name="Currency 7 3 7 3 2" xfId="50177" xr:uid="{4E05C1FA-5F42-4679-8CCF-76967F27CCC2}"/>
    <cellStyle name="Currency 7 3 7 4" xfId="34767" xr:uid="{E78CDEEB-FA39-42A5-8D74-1D0385B7A835}"/>
    <cellStyle name="Currency 7 3 8" xfId="7948" xr:uid="{B5ADC870-6376-41D1-BE4C-19FAE870A29A}"/>
    <cellStyle name="Currency 7 3 8 2" xfId="23359" xr:uid="{1E5F513A-CEA9-410F-A848-D2405977AF1E}"/>
    <cellStyle name="Currency 7 3 8 2 2" xfId="54183" xr:uid="{5534CADC-FD94-4DFA-9144-53570CE20255}"/>
    <cellStyle name="Currency 7 3 8 3" xfId="38773" xr:uid="{0F623D73-4572-4F24-B041-A0152483A5F1}"/>
    <cellStyle name="Currency 7 3 9" xfId="7739" xr:uid="{7725B996-5C1D-4ECF-BC2E-C4026DDB6AA9}"/>
    <cellStyle name="Currency 7 3 9 2" xfId="23150" xr:uid="{33986CE8-D7AF-42D5-B61D-3BEBF29DAA67}"/>
    <cellStyle name="Currency 7 3 9 2 2" xfId="53974" xr:uid="{965A5D24-1998-4F4B-B7AF-D2F879D6EB0A}"/>
    <cellStyle name="Currency 7 3 9 3" xfId="38564" xr:uid="{9C93F7A9-01F0-435D-B2DC-198DA51084C6}"/>
    <cellStyle name="Currency 7 4" xfId="554" xr:uid="{D5422282-9425-479D-B485-6739DAE68BCB}"/>
    <cellStyle name="Currency 7 4 2" xfId="1187" xr:uid="{9E93EF7C-A340-448A-B016-E542A8104439}"/>
    <cellStyle name="Currency 7 4 2 2" xfId="3086" xr:uid="{07945AE9-37A9-4AAE-B82D-997A185DB1EE}"/>
    <cellStyle name="Currency 7 4 2 2 2" xfId="6889" xr:uid="{383EBD37-65B1-44DA-84A3-5E14F5C5B682}"/>
    <cellStyle name="Currency 7 4 2 2 2 2" xfId="14700" xr:uid="{FE9702AE-C443-4E72-9B12-5BCB1F5B5276}"/>
    <cellStyle name="Currency 7 4 2 2 2 2 2" xfId="30111" xr:uid="{F901F506-A4D1-4658-A1C8-F41DDCC60A80}"/>
    <cellStyle name="Currency 7 4 2 2 2 2 2 2" xfId="60935" xr:uid="{049846A4-AAA2-4243-86E5-4982224387AA}"/>
    <cellStyle name="Currency 7 4 2 2 2 2 3" xfId="45525" xr:uid="{9429926F-B35F-49D5-9A06-FA325A06CD36}"/>
    <cellStyle name="Currency 7 4 2 2 2 3" xfId="22302" xr:uid="{8D468AF8-D78F-4536-8E0E-A0052FD951E4}"/>
    <cellStyle name="Currency 7 4 2 2 2 3 2" xfId="53126" xr:uid="{BB29F4DF-8D33-448B-AEC9-9ED0FE05F77F}"/>
    <cellStyle name="Currency 7 4 2 2 2 4" xfId="37716" xr:uid="{C08CAA7A-8FDA-4983-B617-3E6CEAE64366}"/>
    <cellStyle name="Currency 7 4 2 2 3" xfId="10897" xr:uid="{A9212AE9-C05D-427B-A958-13F55B2668C1}"/>
    <cellStyle name="Currency 7 4 2 2 3 2" xfId="26308" xr:uid="{895F263D-7E2A-426D-A43A-A293FE4BD766}"/>
    <cellStyle name="Currency 7 4 2 2 3 2 2" xfId="57132" xr:uid="{C71B10EF-FF75-4614-B674-215A5A9DDF56}"/>
    <cellStyle name="Currency 7 4 2 2 3 3" xfId="41722" xr:uid="{5A33EF58-59DF-49CB-B24B-5B3049CF21AE}"/>
    <cellStyle name="Currency 7 4 2 2 4" xfId="18499" xr:uid="{75B53F98-C064-4AD6-AAD8-EEA01D13E62C}"/>
    <cellStyle name="Currency 7 4 2 2 4 2" xfId="49323" xr:uid="{7BC5E976-4367-49FA-A0EE-F7F22B47C42C}"/>
    <cellStyle name="Currency 7 4 2 2 5" xfId="33913" xr:uid="{5DCB2262-D790-4BE7-BDE2-739E594E6A02}"/>
    <cellStyle name="Currency 7 4 2 3" xfId="4990" xr:uid="{AEEC756F-7DFF-4E4A-AA3A-1C43934E1357}"/>
    <cellStyle name="Currency 7 4 2 3 2" xfId="12801" xr:uid="{8DE50C1D-C58A-4610-9E0C-D93DF3D2C452}"/>
    <cellStyle name="Currency 7 4 2 3 2 2" xfId="28212" xr:uid="{80EA7F7B-DEBB-4B13-A1B3-DA6E060996F2}"/>
    <cellStyle name="Currency 7 4 2 3 2 2 2" xfId="59036" xr:uid="{69936C9D-CBFC-420F-9904-CFD53C2919C7}"/>
    <cellStyle name="Currency 7 4 2 3 2 3" xfId="43626" xr:uid="{D5478AA6-0422-4436-A2E4-A0C3E70AD15B}"/>
    <cellStyle name="Currency 7 4 2 3 3" xfId="20403" xr:uid="{58C09A1D-096C-4C16-BD29-8D9B00EDE955}"/>
    <cellStyle name="Currency 7 4 2 3 3 2" xfId="51227" xr:uid="{659302B1-421F-42C2-82BF-13B4B3417509}"/>
    <cellStyle name="Currency 7 4 2 3 4" xfId="35817" xr:uid="{27F0D506-A95C-4214-942C-E0BEBB9B6517}"/>
    <cellStyle name="Currency 7 4 2 4" xfId="8998" xr:uid="{9BC02E57-1A9D-414C-874E-F48E10B88741}"/>
    <cellStyle name="Currency 7 4 2 4 2" xfId="24409" xr:uid="{135993AA-0B17-4917-82F1-925A4F8DCE5A}"/>
    <cellStyle name="Currency 7 4 2 4 2 2" xfId="55233" xr:uid="{DF2C6B85-310F-40CB-BF00-C86994CB823B}"/>
    <cellStyle name="Currency 7 4 2 4 3" xfId="39823" xr:uid="{7D5BD40B-BFCC-4398-AC77-EC6A56EAA0D0}"/>
    <cellStyle name="Currency 7 4 2 5" xfId="16600" xr:uid="{EF3F8421-96B8-44D0-8056-7C37C35AA858}"/>
    <cellStyle name="Currency 7 4 2 5 2" xfId="47424" xr:uid="{E996A1C8-D6A6-4ED8-9361-4C66F431101B}"/>
    <cellStyle name="Currency 7 4 2 6" xfId="32014" xr:uid="{48E64063-6496-482B-9319-BCDB1365AF47}"/>
    <cellStyle name="Currency 7 4 3" xfId="1820" xr:uid="{A7BC3A27-E6CF-40A4-87D6-1D039D7E05FE}"/>
    <cellStyle name="Currency 7 4 3 2" xfId="3719" xr:uid="{EF56199C-51F8-424D-A0A2-FE9B6D719E8A}"/>
    <cellStyle name="Currency 7 4 3 2 2" xfId="7522" xr:uid="{58CE9446-E79F-45D1-8424-CEE1CD251595}"/>
    <cellStyle name="Currency 7 4 3 2 2 2" xfId="15333" xr:uid="{3001DD1D-5112-43E9-8913-E554C622C19F}"/>
    <cellStyle name="Currency 7 4 3 2 2 2 2" xfId="30744" xr:uid="{3726A762-5B1A-4991-999D-BEB1F4B797BA}"/>
    <cellStyle name="Currency 7 4 3 2 2 2 2 2" xfId="61568" xr:uid="{9B21F4F0-9C8B-4BB1-9DA1-6F7D50E96617}"/>
    <cellStyle name="Currency 7 4 3 2 2 2 3" xfId="46158" xr:uid="{6CD732D7-085D-4B9C-8C58-3CBC48ED1715}"/>
    <cellStyle name="Currency 7 4 3 2 2 3" xfId="22935" xr:uid="{9D606D43-35D5-4333-A32F-A54A6CFCDCCF}"/>
    <cellStyle name="Currency 7 4 3 2 2 3 2" xfId="53759" xr:uid="{7D30CD39-53AB-4E8C-BB9C-A9E08730F015}"/>
    <cellStyle name="Currency 7 4 3 2 2 4" xfId="38349" xr:uid="{2A67496E-1F3B-4745-8036-D6A9E1CA9356}"/>
    <cellStyle name="Currency 7 4 3 2 3" xfId="11530" xr:uid="{A7528A1B-8A0D-4E8B-946C-644EC91CCFF8}"/>
    <cellStyle name="Currency 7 4 3 2 3 2" xfId="26941" xr:uid="{12BF4F16-3A9B-48E8-B765-B6A915D07C0B}"/>
    <cellStyle name="Currency 7 4 3 2 3 2 2" xfId="57765" xr:uid="{DC20160F-E6A6-4CC4-9E86-12ADA60603C5}"/>
    <cellStyle name="Currency 7 4 3 2 3 3" xfId="42355" xr:uid="{DAF2E283-ACD3-41B8-8B37-99FF7805A739}"/>
    <cellStyle name="Currency 7 4 3 2 4" xfId="19132" xr:uid="{0CD65BE2-7683-4548-862E-30CBA6E8AF7D}"/>
    <cellStyle name="Currency 7 4 3 2 4 2" xfId="49956" xr:uid="{E72BAC57-A2B3-4C6D-876F-5D690C2FCBCF}"/>
    <cellStyle name="Currency 7 4 3 2 5" xfId="34546" xr:uid="{848460B2-3CCC-451F-AB0A-5D0D9DB6CE4D}"/>
    <cellStyle name="Currency 7 4 3 3" xfId="5623" xr:uid="{F15C6264-7D03-4490-8DF2-AF03D7BFD6A5}"/>
    <cellStyle name="Currency 7 4 3 3 2" xfId="13434" xr:uid="{619F628A-384C-4F10-A061-ABC543D8EF50}"/>
    <cellStyle name="Currency 7 4 3 3 2 2" xfId="28845" xr:uid="{0F118A7A-2033-4952-92C7-D95539FF6DCC}"/>
    <cellStyle name="Currency 7 4 3 3 2 2 2" xfId="59669" xr:uid="{D2E749E3-7DB1-4DCF-8A25-DCC8AB6821B6}"/>
    <cellStyle name="Currency 7 4 3 3 2 3" xfId="44259" xr:uid="{BDFD0CFF-719F-42A3-996B-A3FCFE38BB91}"/>
    <cellStyle name="Currency 7 4 3 3 3" xfId="21036" xr:uid="{11EB2EDA-4C93-4188-A8CD-8765CEDF2356}"/>
    <cellStyle name="Currency 7 4 3 3 3 2" xfId="51860" xr:uid="{040A8615-5450-4A3C-AE50-67A593DB4815}"/>
    <cellStyle name="Currency 7 4 3 3 4" xfId="36450" xr:uid="{3254A001-3673-402B-8735-08D0506F5844}"/>
    <cellStyle name="Currency 7 4 3 4" xfId="9631" xr:uid="{BF391C49-2073-4A2E-B20B-805D5BEF6961}"/>
    <cellStyle name="Currency 7 4 3 4 2" xfId="25042" xr:uid="{993CD192-C4BB-4D30-B439-5263375B0244}"/>
    <cellStyle name="Currency 7 4 3 4 2 2" xfId="55866" xr:uid="{87BEE9DB-092E-4E35-AA1B-52CAEB8E3B2A}"/>
    <cellStyle name="Currency 7 4 3 4 3" xfId="40456" xr:uid="{C189581C-4206-4BFE-8F42-31F726BC3852}"/>
    <cellStyle name="Currency 7 4 3 5" xfId="17233" xr:uid="{D7565645-0FA8-4C71-AF5D-7001C425CD8F}"/>
    <cellStyle name="Currency 7 4 3 5 2" xfId="48057" xr:uid="{C5B177C8-162B-46BD-ACB3-025E55FFCCAD}"/>
    <cellStyle name="Currency 7 4 3 6" xfId="32647" xr:uid="{BFC78EE0-AE55-452F-97A4-C627838CD1B5}"/>
    <cellStyle name="Currency 7 4 4" xfId="2453" xr:uid="{E4274D8E-E482-474E-B1E6-9A9D02703362}"/>
    <cellStyle name="Currency 7 4 4 2" xfId="6256" xr:uid="{E241CAC1-E76F-49EC-918E-C7A07BE09234}"/>
    <cellStyle name="Currency 7 4 4 2 2" xfId="14067" xr:uid="{BCCE5120-A49F-409B-BC41-E0FB255C569F}"/>
    <cellStyle name="Currency 7 4 4 2 2 2" xfId="29478" xr:uid="{AB5506C7-DCED-4DB6-8C13-9F04C186B029}"/>
    <cellStyle name="Currency 7 4 4 2 2 2 2" xfId="60302" xr:uid="{E9CA875D-81EE-462E-87C3-9F0E742824C0}"/>
    <cellStyle name="Currency 7 4 4 2 2 3" xfId="44892" xr:uid="{858DE23A-ECB8-4624-833D-E17D00BC91A5}"/>
    <cellStyle name="Currency 7 4 4 2 3" xfId="21669" xr:uid="{BC36314E-A5E6-4900-8015-7EB0F8C4121B}"/>
    <cellStyle name="Currency 7 4 4 2 3 2" xfId="52493" xr:uid="{36CC8ACF-5929-4565-9DB4-AAFE60465D51}"/>
    <cellStyle name="Currency 7 4 4 2 4" xfId="37083" xr:uid="{22666A1A-A7D3-4524-A063-F341A3E75EBD}"/>
    <cellStyle name="Currency 7 4 4 3" xfId="10264" xr:uid="{EB45F124-1ACA-4AB6-8673-CFA142C5CEF3}"/>
    <cellStyle name="Currency 7 4 4 3 2" xfId="25675" xr:uid="{4FC3F77E-0065-43D6-9ABE-CFFD4F9750F5}"/>
    <cellStyle name="Currency 7 4 4 3 2 2" xfId="56499" xr:uid="{F0ECC3F7-3891-4B74-8E1C-2439CC62C1BF}"/>
    <cellStyle name="Currency 7 4 4 3 3" xfId="41089" xr:uid="{9D50EFDD-5BD2-4131-97E9-4D8ADC0B8261}"/>
    <cellStyle name="Currency 7 4 4 4" xfId="17866" xr:uid="{D27EAD61-764B-4606-97F1-2C7558C81CA0}"/>
    <cellStyle name="Currency 7 4 4 4 2" xfId="48690" xr:uid="{4B36B592-6E30-478C-8A04-639DECA192A4}"/>
    <cellStyle name="Currency 7 4 4 5" xfId="33280" xr:uid="{F25844AB-8F9E-4DD7-AF80-6BB6B423C8F5}"/>
    <cellStyle name="Currency 7 4 5" xfId="4357" xr:uid="{FD13F608-1F2C-4CD3-9313-5306F18F601C}"/>
    <cellStyle name="Currency 7 4 5 2" xfId="12168" xr:uid="{B49891B9-1C17-4532-9DD7-F4C68F3B01F9}"/>
    <cellStyle name="Currency 7 4 5 2 2" xfId="27579" xr:uid="{E593502E-B265-4993-9536-3BC3831F9281}"/>
    <cellStyle name="Currency 7 4 5 2 2 2" xfId="58403" xr:uid="{31497E3C-D8A7-4946-B2BF-6261C83210AD}"/>
    <cellStyle name="Currency 7 4 5 2 3" xfId="42993" xr:uid="{DADB2239-7FB4-4305-A24B-94C68B5071E3}"/>
    <cellStyle name="Currency 7 4 5 3" xfId="19770" xr:uid="{DD299ECF-3579-451E-96F2-3098363FCB62}"/>
    <cellStyle name="Currency 7 4 5 3 2" xfId="50594" xr:uid="{03703FCF-9C12-4EA0-AAFD-4E9CCFB309F5}"/>
    <cellStyle name="Currency 7 4 5 4" xfId="35184" xr:uid="{BE560953-F75A-4C2F-8C38-AFD879218CE1}"/>
    <cellStyle name="Currency 7 4 6" xfId="8365" xr:uid="{5D1AE6E4-CA24-4823-B0EC-2B5F5D88D994}"/>
    <cellStyle name="Currency 7 4 6 2" xfId="23776" xr:uid="{6FB87316-873C-4AF4-B7FA-A4D1A9B0066F}"/>
    <cellStyle name="Currency 7 4 6 2 2" xfId="54600" xr:uid="{B25A33AC-EC9A-43E7-A1BB-40FBA5F0963B}"/>
    <cellStyle name="Currency 7 4 6 3" xfId="39190" xr:uid="{828A0D94-59BE-4D20-81BF-A4D9154B731F}"/>
    <cellStyle name="Currency 7 4 7" xfId="15967" xr:uid="{82538959-0494-4417-91DC-3991DE8A76E6}"/>
    <cellStyle name="Currency 7 4 7 2" xfId="46791" xr:uid="{10707619-3C13-41A3-8536-2FC9BD0A165B}"/>
    <cellStyle name="Currency 7 4 8" xfId="31381" xr:uid="{A188E2AD-D6FA-4CFA-9FC1-7B985764B97F}"/>
    <cellStyle name="Currency 7 5" xfId="345" xr:uid="{436AC661-4A3E-47A1-9486-92533566F53A}"/>
    <cellStyle name="Currency 7 5 2" xfId="978" xr:uid="{B18B216D-9213-4C0C-87C4-9B51F758AD6C}"/>
    <cellStyle name="Currency 7 5 2 2" xfId="2877" xr:uid="{5E1D9A31-1DA6-4AD6-A7BC-32F864EBAD33}"/>
    <cellStyle name="Currency 7 5 2 2 2" xfId="6680" xr:uid="{C0BF6C6C-7469-499F-A90C-9E49C55F7FB2}"/>
    <cellStyle name="Currency 7 5 2 2 2 2" xfId="14491" xr:uid="{87C937FF-0E37-43E0-B781-850FC0602DFA}"/>
    <cellStyle name="Currency 7 5 2 2 2 2 2" xfId="29902" xr:uid="{837907AF-3FD5-4243-9AA9-82ED3CFE3550}"/>
    <cellStyle name="Currency 7 5 2 2 2 2 2 2" xfId="60726" xr:uid="{0929F7A0-F7B6-41D5-BC13-32B0647126E6}"/>
    <cellStyle name="Currency 7 5 2 2 2 2 3" xfId="45316" xr:uid="{5B06C79D-492E-4523-A8CA-0846A2F47384}"/>
    <cellStyle name="Currency 7 5 2 2 2 3" xfId="22093" xr:uid="{C60A4723-DB3E-47A4-816D-1922C484922E}"/>
    <cellStyle name="Currency 7 5 2 2 2 3 2" xfId="52917" xr:uid="{09929EC9-BD43-4EEB-997C-6DC2398AD619}"/>
    <cellStyle name="Currency 7 5 2 2 2 4" xfId="37507" xr:uid="{B49D8CB0-FB0E-4385-976E-BF027F41EA67}"/>
    <cellStyle name="Currency 7 5 2 2 3" xfId="10688" xr:uid="{21970943-937A-4598-905E-743F27BD3D22}"/>
    <cellStyle name="Currency 7 5 2 2 3 2" xfId="26099" xr:uid="{297A9512-7EA2-47AF-BC68-F3D2FE47CE75}"/>
    <cellStyle name="Currency 7 5 2 2 3 2 2" xfId="56923" xr:uid="{77B59B1D-E475-49E8-B351-CCA2E9BCE8EA}"/>
    <cellStyle name="Currency 7 5 2 2 3 3" xfId="41513" xr:uid="{38E2697B-4ADA-46B8-8B10-32D4E1501A77}"/>
    <cellStyle name="Currency 7 5 2 2 4" xfId="18290" xr:uid="{F4900909-F7BA-4E55-8BD2-3C4E18B5209C}"/>
    <cellStyle name="Currency 7 5 2 2 4 2" xfId="49114" xr:uid="{1598C459-6837-40C4-8622-B823A3D9CE47}"/>
    <cellStyle name="Currency 7 5 2 2 5" xfId="33704" xr:uid="{C295C6B1-C07E-4854-9A33-118ECC3823AB}"/>
    <cellStyle name="Currency 7 5 2 3" xfId="4781" xr:uid="{0DEC7648-5DE5-4440-8660-8DBAEDBE61A7}"/>
    <cellStyle name="Currency 7 5 2 3 2" xfId="12592" xr:uid="{2A3F4551-E399-4506-BE43-A56FF7B7BDE6}"/>
    <cellStyle name="Currency 7 5 2 3 2 2" xfId="28003" xr:uid="{4262EB3E-15D5-4260-A991-373D58C93770}"/>
    <cellStyle name="Currency 7 5 2 3 2 2 2" xfId="58827" xr:uid="{DBF0C524-5BE4-4BE2-AF20-AE7128677D4B}"/>
    <cellStyle name="Currency 7 5 2 3 2 3" xfId="43417" xr:uid="{656C0553-FC68-40AB-82EA-B8E8012CFCBE}"/>
    <cellStyle name="Currency 7 5 2 3 3" xfId="20194" xr:uid="{CD8F476E-5F63-4571-9244-702609A2657E}"/>
    <cellStyle name="Currency 7 5 2 3 3 2" xfId="51018" xr:uid="{A3FB7507-B2B8-49B5-AA0D-6BD834F0E65E}"/>
    <cellStyle name="Currency 7 5 2 3 4" xfId="35608" xr:uid="{41298BDD-5D44-402D-B7B8-3219954EB6D5}"/>
    <cellStyle name="Currency 7 5 2 4" xfId="8789" xr:uid="{F379611B-C206-4D06-9515-B8B1D144FB96}"/>
    <cellStyle name="Currency 7 5 2 4 2" xfId="24200" xr:uid="{0A3A56B4-988A-4EAC-9576-7FA844FF729B}"/>
    <cellStyle name="Currency 7 5 2 4 2 2" xfId="55024" xr:uid="{46159815-363A-4035-8B2F-F1F5170737ED}"/>
    <cellStyle name="Currency 7 5 2 4 3" xfId="39614" xr:uid="{E6E9007A-BE22-4600-A3F8-8965300C3D43}"/>
    <cellStyle name="Currency 7 5 2 5" xfId="16391" xr:uid="{38E8F784-B92A-400A-9CF7-A6DA1C4AEDEE}"/>
    <cellStyle name="Currency 7 5 2 5 2" xfId="47215" xr:uid="{2FA27148-23C0-4515-87E9-809AEB2C209D}"/>
    <cellStyle name="Currency 7 5 2 6" xfId="31805" xr:uid="{DE949A75-3312-42F3-8586-CD572F6762DC}"/>
    <cellStyle name="Currency 7 5 3" xfId="1611" xr:uid="{32F43EDE-B1CF-49AA-9119-2EFFFFB8854F}"/>
    <cellStyle name="Currency 7 5 3 2" xfId="3510" xr:uid="{4DD83A43-0F49-4F38-9984-1A1F45992F1B}"/>
    <cellStyle name="Currency 7 5 3 2 2" xfId="7313" xr:uid="{5EB880A8-4494-490B-89C7-C28601681761}"/>
    <cellStyle name="Currency 7 5 3 2 2 2" xfId="15124" xr:uid="{E4C696A0-8377-4700-9076-82B0CA35CBB2}"/>
    <cellStyle name="Currency 7 5 3 2 2 2 2" xfId="30535" xr:uid="{41752570-F32C-4246-9BD4-2AA48F5AF0D3}"/>
    <cellStyle name="Currency 7 5 3 2 2 2 2 2" xfId="61359" xr:uid="{E294C154-CE17-44AE-BE5F-242BB3A11A98}"/>
    <cellStyle name="Currency 7 5 3 2 2 2 3" xfId="45949" xr:uid="{0CB0A351-A65C-4E4B-8F1C-4364BA9640B7}"/>
    <cellStyle name="Currency 7 5 3 2 2 3" xfId="22726" xr:uid="{1642C4FA-314E-489A-9647-334641C60D7C}"/>
    <cellStyle name="Currency 7 5 3 2 2 3 2" xfId="53550" xr:uid="{AAFA5E28-D128-415C-9C5E-568992E697EC}"/>
    <cellStyle name="Currency 7 5 3 2 2 4" xfId="38140" xr:uid="{5BC0A183-B437-4FBE-B9FD-C1A7E937CC3A}"/>
    <cellStyle name="Currency 7 5 3 2 3" xfId="11321" xr:uid="{2F8B5CC0-63FA-485A-82F1-06FA10E3AAB8}"/>
    <cellStyle name="Currency 7 5 3 2 3 2" xfId="26732" xr:uid="{98B87B12-8ED6-4824-94E7-45C9BF003960}"/>
    <cellStyle name="Currency 7 5 3 2 3 2 2" xfId="57556" xr:uid="{843BD665-852A-4131-97DD-4D41F717080D}"/>
    <cellStyle name="Currency 7 5 3 2 3 3" xfId="42146" xr:uid="{0C792614-A104-4335-B4BA-3F874943B7DA}"/>
    <cellStyle name="Currency 7 5 3 2 4" xfId="18923" xr:uid="{E0339EFF-9F07-4165-BE19-494550A92327}"/>
    <cellStyle name="Currency 7 5 3 2 4 2" xfId="49747" xr:uid="{F8F594BC-B76D-4A7C-8960-5D47F6764D47}"/>
    <cellStyle name="Currency 7 5 3 2 5" xfId="34337" xr:uid="{B20E76BC-FD3E-4A7B-B12F-172F28A3710E}"/>
    <cellStyle name="Currency 7 5 3 3" xfId="5414" xr:uid="{CE8EB730-2C97-4FD5-AEA7-7A7D6465D3A1}"/>
    <cellStyle name="Currency 7 5 3 3 2" xfId="13225" xr:uid="{A83A62C5-0330-4C8B-80E8-E527C8802E9B}"/>
    <cellStyle name="Currency 7 5 3 3 2 2" xfId="28636" xr:uid="{994D5A44-9CA9-488C-BE8B-CFA654268C6A}"/>
    <cellStyle name="Currency 7 5 3 3 2 2 2" xfId="59460" xr:uid="{9CDE0E41-564B-4404-A277-CAF0BF533F51}"/>
    <cellStyle name="Currency 7 5 3 3 2 3" xfId="44050" xr:uid="{9C449BD1-5660-403A-8F13-2BE7C889344D}"/>
    <cellStyle name="Currency 7 5 3 3 3" xfId="20827" xr:uid="{A7D45E4F-1921-425B-8B91-2928F5038AF0}"/>
    <cellStyle name="Currency 7 5 3 3 3 2" xfId="51651" xr:uid="{0F837F4C-9A2C-4F1C-B712-31B3090017F4}"/>
    <cellStyle name="Currency 7 5 3 3 4" xfId="36241" xr:uid="{2110103D-B98A-453A-B736-91EA69257B70}"/>
    <cellStyle name="Currency 7 5 3 4" xfId="9422" xr:uid="{7394B6BC-1993-4FFC-9EF4-627E8B0A8E69}"/>
    <cellStyle name="Currency 7 5 3 4 2" xfId="24833" xr:uid="{B4CAFFCB-2BC6-47EA-8828-E0C45D48B992}"/>
    <cellStyle name="Currency 7 5 3 4 2 2" xfId="55657" xr:uid="{7F4AB822-E605-49DD-A013-FC38CFEBF2CF}"/>
    <cellStyle name="Currency 7 5 3 4 3" xfId="40247" xr:uid="{1D42491C-3FAE-4CFB-BBAB-4D0087AB4C1A}"/>
    <cellStyle name="Currency 7 5 3 5" xfId="17024" xr:uid="{11DA1500-D60F-46C8-BA0C-0F7D0DBB912F}"/>
    <cellStyle name="Currency 7 5 3 5 2" xfId="47848" xr:uid="{8F85CED9-DA81-40C0-A795-72AD057920A3}"/>
    <cellStyle name="Currency 7 5 3 6" xfId="32438" xr:uid="{B53BD598-4D6D-4373-9F1A-AB1443C4312F}"/>
    <cellStyle name="Currency 7 5 4" xfId="2244" xr:uid="{7CEB427A-B534-49D9-9F73-29AB2F9A8C9D}"/>
    <cellStyle name="Currency 7 5 4 2" xfId="6047" xr:uid="{A7639805-29C8-4F40-8390-3E7F6E0EA22C}"/>
    <cellStyle name="Currency 7 5 4 2 2" xfId="13858" xr:uid="{AFEC7072-EA18-4F07-96DC-4EB5A17C04ED}"/>
    <cellStyle name="Currency 7 5 4 2 2 2" xfId="29269" xr:uid="{569FDEC3-4C26-4835-A8B2-54D86E8B5143}"/>
    <cellStyle name="Currency 7 5 4 2 2 2 2" xfId="60093" xr:uid="{76D1B613-58F9-490C-8D5A-F866F5984FE5}"/>
    <cellStyle name="Currency 7 5 4 2 2 3" xfId="44683" xr:uid="{35BFD7F7-0912-42E6-B3EC-9AE6A3AAD811}"/>
    <cellStyle name="Currency 7 5 4 2 3" xfId="21460" xr:uid="{1423F104-CC6F-4487-832B-02DDD87DF967}"/>
    <cellStyle name="Currency 7 5 4 2 3 2" xfId="52284" xr:uid="{6B976016-7E8D-43A0-AD19-74EBC6E3EDD2}"/>
    <cellStyle name="Currency 7 5 4 2 4" xfId="36874" xr:uid="{866217C9-B509-4483-A586-109F8A566D92}"/>
    <cellStyle name="Currency 7 5 4 3" xfId="10055" xr:uid="{4B41A660-A527-41D2-A6AE-2BA80892E926}"/>
    <cellStyle name="Currency 7 5 4 3 2" xfId="25466" xr:uid="{1890E62A-6D08-48EC-96C0-D535B38C9973}"/>
    <cellStyle name="Currency 7 5 4 3 2 2" xfId="56290" xr:uid="{F00AA2BB-13B7-4751-BAA1-110EC5CB409A}"/>
    <cellStyle name="Currency 7 5 4 3 3" xfId="40880" xr:uid="{B87A27BE-E060-454D-BAA5-5764C8F629DE}"/>
    <cellStyle name="Currency 7 5 4 4" xfId="17657" xr:uid="{31E233D0-81D8-4465-8910-7460F12A28AA}"/>
    <cellStyle name="Currency 7 5 4 4 2" xfId="48481" xr:uid="{0BC3CFB3-36FB-4238-8208-0EA718C00605}"/>
    <cellStyle name="Currency 7 5 4 5" xfId="33071" xr:uid="{2D2D65AE-7CC1-4C7B-820F-924A91E6CF57}"/>
    <cellStyle name="Currency 7 5 5" xfId="4148" xr:uid="{AC1C171B-3410-4274-BEF3-F3FCA84601EB}"/>
    <cellStyle name="Currency 7 5 5 2" xfId="11959" xr:uid="{4ACFAFB5-980A-433F-990D-3558F73FBA3A}"/>
    <cellStyle name="Currency 7 5 5 2 2" xfId="27370" xr:uid="{595D9203-A6AE-40C9-AF07-30FF4DCF2092}"/>
    <cellStyle name="Currency 7 5 5 2 2 2" xfId="58194" xr:uid="{14898920-19C2-40FF-9032-36F1F4C4C87D}"/>
    <cellStyle name="Currency 7 5 5 2 3" xfId="42784" xr:uid="{4DCC1A12-704E-4F25-8420-1DDFA6A3F7F0}"/>
    <cellStyle name="Currency 7 5 5 3" xfId="19561" xr:uid="{4178B189-16C6-45DC-B49F-0E8C17CE972F}"/>
    <cellStyle name="Currency 7 5 5 3 2" xfId="50385" xr:uid="{D7F9574D-5920-4604-838C-464FDCB82D7D}"/>
    <cellStyle name="Currency 7 5 5 4" xfId="34975" xr:uid="{577F20C8-C55A-493E-BD2B-D5186F3A74AC}"/>
    <cellStyle name="Currency 7 5 6" xfId="8156" xr:uid="{C92FF78B-2732-4840-BE3D-1DC56E6BB779}"/>
    <cellStyle name="Currency 7 5 6 2" xfId="23567" xr:uid="{F8D08B58-541C-4FF9-BAC6-94D321DAC42E}"/>
    <cellStyle name="Currency 7 5 6 2 2" xfId="54391" xr:uid="{D6912741-230B-41E5-BF86-17DC909EA323}"/>
    <cellStyle name="Currency 7 5 6 3" xfId="38981" xr:uid="{9B859ED2-20AE-4443-B5A3-B4B51B26E2B0}"/>
    <cellStyle name="Currency 7 5 7" xfId="15758" xr:uid="{E6B3DC08-E39F-457C-88E9-4832B30DC1E4}"/>
    <cellStyle name="Currency 7 5 7 2" xfId="46582" xr:uid="{CCED03BA-C19C-4E53-B74E-D3BF7B6BF876}"/>
    <cellStyle name="Currency 7 5 8" xfId="31172" xr:uid="{E6BA7F3E-4E97-4AAE-9DB3-689BE5E1975C}"/>
    <cellStyle name="Currency 7 6" xfId="765" xr:uid="{3D0C1BA8-E480-4C80-A63C-BD9BFC95D956}"/>
    <cellStyle name="Currency 7 6 2" xfId="2664" xr:uid="{2ACFA39B-8BEC-4CFC-A2D4-5AF7C64296DA}"/>
    <cellStyle name="Currency 7 6 2 2" xfId="6467" xr:uid="{505C1210-A651-4F0D-BBCA-A0E7404C3CAF}"/>
    <cellStyle name="Currency 7 6 2 2 2" xfId="14278" xr:uid="{167DFD43-3061-4098-97FC-4FF1C93304E8}"/>
    <cellStyle name="Currency 7 6 2 2 2 2" xfId="29689" xr:uid="{6698A185-3273-434A-819B-D83C6698DF87}"/>
    <cellStyle name="Currency 7 6 2 2 2 2 2" xfId="60513" xr:uid="{3AA65CE7-5B41-4D74-A427-22148E6B90FD}"/>
    <cellStyle name="Currency 7 6 2 2 2 3" xfId="45103" xr:uid="{84880DE0-3711-47D5-822F-FE0ECF953190}"/>
    <cellStyle name="Currency 7 6 2 2 3" xfId="21880" xr:uid="{DC4DFBBF-9994-4C2B-818F-4304B9C80911}"/>
    <cellStyle name="Currency 7 6 2 2 3 2" xfId="52704" xr:uid="{AF73DDF9-5888-4513-BBE4-DAA35024BED0}"/>
    <cellStyle name="Currency 7 6 2 2 4" xfId="37294" xr:uid="{676C2826-8323-4036-A71B-B9CDC34027BA}"/>
    <cellStyle name="Currency 7 6 2 3" xfId="10475" xr:uid="{9AB5B0DE-AECF-4BBE-B9F5-1248489B9F2E}"/>
    <cellStyle name="Currency 7 6 2 3 2" xfId="25886" xr:uid="{AF9445E7-6C73-451F-8CC4-E760C29C9F3A}"/>
    <cellStyle name="Currency 7 6 2 3 2 2" xfId="56710" xr:uid="{D8D8D6C9-775E-47A3-978B-FDF6A30FDBC7}"/>
    <cellStyle name="Currency 7 6 2 3 3" xfId="41300" xr:uid="{B14165A4-36E7-4E69-B200-23E6BD4E3388}"/>
    <cellStyle name="Currency 7 6 2 4" xfId="18077" xr:uid="{15F64479-F7B6-493D-9878-989CD62C0072}"/>
    <cellStyle name="Currency 7 6 2 4 2" xfId="48901" xr:uid="{C7EBB98C-BA17-4E9B-89C5-FB2582E5F518}"/>
    <cellStyle name="Currency 7 6 2 5" xfId="33491" xr:uid="{13DE41C8-C840-46AB-9563-9605E3F898DF}"/>
    <cellStyle name="Currency 7 6 3" xfId="4568" xr:uid="{652F5567-44AB-4C07-9400-0631366574DC}"/>
    <cellStyle name="Currency 7 6 3 2" xfId="12379" xr:uid="{2E72E690-615F-4E58-88E0-C0F785FED03D}"/>
    <cellStyle name="Currency 7 6 3 2 2" xfId="27790" xr:uid="{CF894C60-4458-4DDB-B844-233267AD47F4}"/>
    <cellStyle name="Currency 7 6 3 2 2 2" xfId="58614" xr:uid="{E5A9D43C-6587-4E4A-A3E8-62107A658EC0}"/>
    <cellStyle name="Currency 7 6 3 2 3" xfId="43204" xr:uid="{C9D4D4ED-9EAB-4368-B050-E67151CB7821}"/>
    <cellStyle name="Currency 7 6 3 3" xfId="19981" xr:uid="{C9021D66-2645-4A05-83C7-C7AD14DDDC27}"/>
    <cellStyle name="Currency 7 6 3 3 2" xfId="50805" xr:uid="{299389E2-23A8-4DC4-99B1-374ADF78F108}"/>
    <cellStyle name="Currency 7 6 3 4" xfId="35395" xr:uid="{7E44C165-A0FB-470B-829A-894F38B893F8}"/>
    <cellStyle name="Currency 7 6 4" xfId="8576" xr:uid="{908F0C96-890A-4FB5-988B-A132DBD01EC3}"/>
    <cellStyle name="Currency 7 6 4 2" xfId="23987" xr:uid="{D6129679-81D2-4B61-A92E-451151BF0523}"/>
    <cellStyle name="Currency 7 6 4 2 2" xfId="54811" xr:uid="{F7258084-0461-48D1-98A3-D90C2844A7DF}"/>
    <cellStyle name="Currency 7 6 4 3" xfId="39401" xr:uid="{F6097844-6691-4A95-89BD-005286FDEAC8}"/>
    <cellStyle name="Currency 7 6 5" xfId="16178" xr:uid="{D4B11A09-7CEC-4A05-BFD0-715A1262A2D5}"/>
    <cellStyle name="Currency 7 6 5 2" xfId="47002" xr:uid="{0FBB4605-9731-488D-AC53-BEBDDBA3953F}"/>
    <cellStyle name="Currency 7 6 6" xfId="31592" xr:uid="{EF7FA86A-74D1-40D8-9BFF-4D1B67380FFB}"/>
    <cellStyle name="Currency 7 7" xfId="1398" xr:uid="{C55556A7-7126-4776-BC6D-2008F28E7EB7}"/>
    <cellStyle name="Currency 7 7 2" xfId="3297" xr:uid="{D9758E36-9D0A-477A-87CF-A3CFE92F29B1}"/>
    <cellStyle name="Currency 7 7 2 2" xfId="7100" xr:uid="{83875255-C9E8-4BBF-ADED-5432AD30EBF1}"/>
    <cellStyle name="Currency 7 7 2 2 2" xfId="14911" xr:uid="{4C4AA55F-070F-40BA-9529-B618A9EF4930}"/>
    <cellStyle name="Currency 7 7 2 2 2 2" xfId="30322" xr:uid="{39280824-40ED-4369-8B43-90E4DF39016A}"/>
    <cellStyle name="Currency 7 7 2 2 2 2 2" xfId="61146" xr:uid="{3433B787-9CC3-4FE7-8557-16BB04727812}"/>
    <cellStyle name="Currency 7 7 2 2 2 3" xfId="45736" xr:uid="{8697C385-3261-4B2F-972D-B1C1EDB3C29D}"/>
    <cellStyle name="Currency 7 7 2 2 3" xfId="22513" xr:uid="{9C15FF52-527F-47D6-A138-2AC0194F866B}"/>
    <cellStyle name="Currency 7 7 2 2 3 2" xfId="53337" xr:uid="{D65B1670-CEB9-40FE-A3EB-8C1D71D4E026}"/>
    <cellStyle name="Currency 7 7 2 2 4" xfId="37927" xr:uid="{73D77E03-5FAB-46A4-9A24-94E3D675EF67}"/>
    <cellStyle name="Currency 7 7 2 3" xfId="11108" xr:uid="{F2A468AF-4B12-41D6-BB77-00AC73B972D8}"/>
    <cellStyle name="Currency 7 7 2 3 2" xfId="26519" xr:uid="{D3EF263A-882F-439E-9EE6-2292564F9310}"/>
    <cellStyle name="Currency 7 7 2 3 2 2" xfId="57343" xr:uid="{6811696C-34A2-460F-8DF5-E863A61F5A8C}"/>
    <cellStyle name="Currency 7 7 2 3 3" xfId="41933" xr:uid="{C331E685-34ED-4262-8970-DD91528FA0B8}"/>
    <cellStyle name="Currency 7 7 2 4" xfId="18710" xr:uid="{632919F5-C631-4D52-AAFC-7091074B5015}"/>
    <cellStyle name="Currency 7 7 2 4 2" xfId="49534" xr:uid="{871F4F56-6B65-45C1-999D-3E8A107B6B1C}"/>
    <cellStyle name="Currency 7 7 2 5" xfId="34124" xr:uid="{9CA3FC5E-8BE1-4F0F-85CB-8A2A185379D7}"/>
    <cellStyle name="Currency 7 7 3" xfId="5201" xr:uid="{2BFE33E6-5E74-4A04-B168-140B7D90C045}"/>
    <cellStyle name="Currency 7 7 3 2" xfId="13012" xr:uid="{520A8C8B-EBFF-4BDB-9729-A5DF9F84C826}"/>
    <cellStyle name="Currency 7 7 3 2 2" xfId="28423" xr:uid="{ABF107AB-9EFF-4A81-BE6A-F5CC66F71A3B}"/>
    <cellStyle name="Currency 7 7 3 2 2 2" xfId="59247" xr:uid="{C4818906-92EE-4C3C-AE0C-5B860FD3D32E}"/>
    <cellStyle name="Currency 7 7 3 2 3" xfId="43837" xr:uid="{6C605B07-E347-47F9-9211-0FF1DA01019C}"/>
    <cellStyle name="Currency 7 7 3 3" xfId="20614" xr:uid="{82BB0F14-DC92-43E1-9C7A-ABF3F3C1972A}"/>
    <cellStyle name="Currency 7 7 3 3 2" xfId="51438" xr:uid="{22C8E5B1-3E93-4952-9CC2-18FC487ED630}"/>
    <cellStyle name="Currency 7 7 3 4" xfId="36028" xr:uid="{840F1C34-C158-44E9-BD61-BF6EB6A3D30B}"/>
    <cellStyle name="Currency 7 7 4" xfId="9209" xr:uid="{DA2767A6-40BA-48E8-9622-25A94794BB97}"/>
    <cellStyle name="Currency 7 7 4 2" xfId="24620" xr:uid="{F17B2526-6307-4B27-A7D7-EDD23C81500F}"/>
    <cellStyle name="Currency 7 7 4 2 2" xfId="55444" xr:uid="{323C3CF7-C225-48B6-83C2-FF28C278EEB8}"/>
    <cellStyle name="Currency 7 7 4 3" xfId="40034" xr:uid="{F2173556-525E-460F-AF7B-2111D112839C}"/>
    <cellStyle name="Currency 7 7 5" xfId="16811" xr:uid="{411530F2-3F13-4F9E-A028-DEFC3CF72BB2}"/>
    <cellStyle name="Currency 7 7 5 2" xfId="47635" xr:uid="{1FD28E55-5857-4F62-9213-76AC0AA0DDFA}"/>
    <cellStyle name="Currency 7 7 6" xfId="32225" xr:uid="{F63241D9-4038-4286-8115-F3B2A534EFF2}"/>
    <cellStyle name="Currency 7 8" xfId="2031" xr:uid="{53D5032E-F8A3-4BAE-93B9-8234C33DD49F}"/>
    <cellStyle name="Currency 7 8 2" xfId="5834" xr:uid="{A68D23C7-7420-42B9-8B65-4195AEF4EA55}"/>
    <cellStyle name="Currency 7 8 2 2" xfId="13645" xr:uid="{C74D435F-C20A-4231-AB47-A60540E016C7}"/>
    <cellStyle name="Currency 7 8 2 2 2" xfId="29056" xr:uid="{C3C86A48-7A00-41EE-97B0-AF5F38CF7840}"/>
    <cellStyle name="Currency 7 8 2 2 2 2" xfId="59880" xr:uid="{6A610FDC-C2CC-4CC4-BC07-2D07DBEFB63A}"/>
    <cellStyle name="Currency 7 8 2 2 3" xfId="44470" xr:uid="{963D5F29-CC65-4BC8-AE0F-900AB60DA411}"/>
    <cellStyle name="Currency 7 8 2 3" xfId="21247" xr:uid="{EB0616EF-584D-4AFC-9B7F-C7BEB6F5182B}"/>
    <cellStyle name="Currency 7 8 2 3 2" xfId="52071" xr:uid="{6759FF08-6DCD-43AB-A0BE-B84AD3B3B618}"/>
    <cellStyle name="Currency 7 8 2 4" xfId="36661" xr:uid="{3E705D95-6C69-48CB-AF52-33F3DDDB4540}"/>
    <cellStyle name="Currency 7 8 3" xfId="9842" xr:uid="{4F1D36B3-C334-4F41-B8AF-2A66C076ED1C}"/>
    <cellStyle name="Currency 7 8 3 2" xfId="25253" xr:uid="{83251DBD-ABFF-4522-9E72-EEF21760E3C9}"/>
    <cellStyle name="Currency 7 8 3 2 2" xfId="56077" xr:uid="{794A253F-8518-4E49-9850-4E35DBCD9074}"/>
    <cellStyle name="Currency 7 8 3 3" xfId="40667" xr:uid="{A17B1095-5F6C-49D7-8C5B-7FA464E099F9}"/>
    <cellStyle name="Currency 7 8 4" xfId="17444" xr:uid="{39CDA321-BB28-432B-B26A-5A7E37A56535}"/>
    <cellStyle name="Currency 7 8 4 2" xfId="48268" xr:uid="{A50C5249-FC64-4FB3-9116-427B1604D8BB}"/>
    <cellStyle name="Currency 7 8 5" xfId="32858" xr:uid="{12768B05-DAEE-4283-BAF7-214F725E56EA}"/>
    <cellStyle name="Currency 7 9" xfId="3935" xr:uid="{6C2670D0-ADDE-4787-A291-2D48BFDA3BCE}"/>
    <cellStyle name="Currency 7 9 2" xfId="11746" xr:uid="{BF8B13BB-9370-499A-8EA0-8349A453DCCA}"/>
    <cellStyle name="Currency 7 9 2 2" xfId="27157" xr:uid="{22074332-ADA4-4B88-B498-4AEE6C0426F3}"/>
    <cellStyle name="Currency 7 9 2 2 2" xfId="57981" xr:uid="{9C9D2115-92F0-4D65-9C44-83B3E2617ED8}"/>
    <cellStyle name="Currency 7 9 2 3" xfId="42571" xr:uid="{9F224141-3B4D-48C9-BA4D-FB81715A4334}"/>
    <cellStyle name="Currency 7 9 3" xfId="19348" xr:uid="{B3593796-7A63-41DE-8BB2-24C06B1B24E0}"/>
    <cellStyle name="Currency 7 9 3 2" xfId="50172" xr:uid="{4192BC02-45E1-479C-80C7-259FA12F0998}"/>
    <cellStyle name="Currency 7 9 4" xfId="34762" xr:uid="{45DBE3EA-5FB4-436E-AF03-B7C24EC3FFB9}"/>
    <cellStyle name="Currency 8" xfId="176" xr:uid="{C682687B-DD62-4D41-895D-B70BA9B74116}"/>
    <cellStyle name="Currency 8 10" xfId="7779" xr:uid="{75954474-C0B3-4AC7-ADD2-F69EE57064A1}"/>
    <cellStyle name="Currency 8 10 2" xfId="23190" xr:uid="{63E3EFA3-740C-4AA8-938F-DF9069864DED}"/>
    <cellStyle name="Currency 8 10 2 2" xfId="54014" xr:uid="{D7360B19-3751-4250-9649-D1736A33679B}"/>
    <cellStyle name="Currency 8 10 3" xfId="38604" xr:uid="{CBB67070-EC8C-4FC1-8351-4B2406CF2374}"/>
    <cellStyle name="Currency 8 11" xfId="15590" xr:uid="{0FEC04D5-10A5-40CA-A643-CF4BF0F61926}"/>
    <cellStyle name="Currency 8 11 2" xfId="46414" xr:uid="{1B42FE8C-CF66-4146-B9F6-A6BE6D7570F9}"/>
    <cellStyle name="Currency 8 12" xfId="31004" xr:uid="{B50FB0BF-9E6E-4E63-933D-96FBE68DDEE5}"/>
    <cellStyle name="Currency 8 2" xfId="260" xr:uid="{E3DCA707-5169-464A-ABBE-DFEDA0C49077}"/>
    <cellStyle name="Currency 8 2 10" xfId="15674" xr:uid="{CDB00980-F096-480A-BD3A-78DB178ACF59}"/>
    <cellStyle name="Currency 8 2 10 2" xfId="46498" xr:uid="{76A63651-FF6A-46F0-929E-2FDFC1822AFA}"/>
    <cellStyle name="Currency 8 2 11" xfId="31088" xr:uid="{61AF72BC-E021-496A-A6C6-37EB7E10BB43}"/>
    <cellStyle name="Currency 8 2 2" xfId="683" xr:uid="{E4A1D5C1-B8A4-4131-82F7-9DA26C428CF9}"/>
    <cellStyle name="Currency 8 2 2 2" xfId="1316" xr:uid="{25033C6E-F53D-4C57-90EF-3F778369280F}"/>
    <cellStyle name="Currency 8 2 2 2 2" xfId="3215" xr:uid="{349EF301-7419-4575-BF8E-F46C92E5BAD4}"/>
    <cellStyle name="Currency 8 2 2 2 2 2" xfId="7018" xr:uid="{6BAFE843-B311-4DC6-AA8C-71B54E7FB45C}"/>
    <cellStyle name="Currency 8 2 2 2 2 2 2" xfId="14829" xr:uid="{A8370B65-3B16-4F52-814A-BBE3C9EA4550}"/>
    <cellStyle name="Currency 8 2 2 2 2 2 2 2" xfId="30240" xr:uid="{EE51E972-76E3-49A8-AF0F-7B3DC5E6E483}"/>
    <cellStyle name="Currency 8 2 2 2 2 2 2 2 2" xfId="61064" xr:uid="{99E548A5-877F-4B1A-9A84-1541A3F12665}"/>
    <cellStyle name="Currency 8 2 2 2 2 2 2 3" xfId="45654" xr:uid="{C44D722C-3E30-4849-BCA1-0BF44E7383A2}"/>
    <cellStyle name="Currency 8 2 2 2 2 2 3" xfId="22431" xr:uid="{E8BB27F3-9DE2-4529-A7A9-D0C28952D628}"/>
    <cellStyle name="Currency 8 2 2 2 2 2 3 2" xfId="53255" xr:uid="{3622974D-3D6F-4D72-97BB-447D6FE6789B}"/>
    <cellStyle name="Currency 8 2 2 2 2 2 4" xfId="37845" xr:uid="{FBFD618D-E6E2-4B14-B411-3038927C0E20}"/>
    <cellStyle name="Currency 8 2 2 2 2 3" xfId="11026" xr:uid="{D2280F00-C84B-4DC2-9D5F-DED608FE1D23}"/>
    <cellStyle name="Currency 8 2 2 2 2 3 2" xfId="26437" xr:uid="{47D9608C-1787-45A8-A15E-39163632E3CA}"/>
    <cellStyle name="Currency 8 2 2 2 2 3 2 2" xfId="57261" xr:uid="{D7D08963-97A2-410E-9418-D4C56066138E}"/>
    <cellStyle name="Currency 8 2 2 2 2 3 3" xfId="41851" xr:uid="{9667BF77-97CF-4524-8C50-4499957544F9}"/>
    <cellStyle name="Currency 8 2 2 2 2 4" xfId="18628" xr:uid="{C8F10163-6E8A-4CC1-9289-1DC53D145A1C}"/>
    <cellStyle name="Currency 8 2 2 2 2 4 2" xfId="49452" xr:uid="{E79BE2B6-D8E1-4B9A-8B82-84309076148E}"/>
    <cellStyle name="Currency 8 2 2 2 2 5" xfId="34042" xr:uid="{02F26337-9408-4223-A037-D9F77D402BCA}"/>
    <cellStyle name="Currency 8 2 2 2 3" xfId="5119" xr:uid="{FE1C6459-5935-497D-8EB6-51F4E96BF5E9}"/>
    <cellStyle name="Currency 8 2 2 2 3 2" xfId="12930" xr:uid="{0E2617B5-FC70-40FA-BFD6-BCF8643FB986}"/>
    <cellStyle name="Currency 8 2 2 2 3 2 2" xfId="28341" xr:uid="{E9885003-E460-4215-81B5-3B53D430712B}"/>
    <cellStyle name="Currency 8 2 2 2 3 2 2 2" xfId="59165" xr:uid="{D6C28A91-7562-4629-A6A2-5C1ABF69433C}"/>
    <cellStyle name="Currency 8 2 2 2 3 2 3" xfId="43755" xr:uid="{530EA4A8-4963-4F1F-B8E4-92BDA6439CA8}"/>
    <cellStyle name="Currency 8 2 2 2 3 3" xfId="20532" xr:uid="{E8B2C818-1CBA-4D79-A8AE-7921BF133F30}"/>
    <cellStyle name="Currency 8 2 2 2 3 3 2" xfId="51356" xr:uid="{CFFF5987-FA0E-47D0-95B2-E37811C02C6A}"/>
    <cellStyle name="Currency 8 2 2 2 3 4" xfId="35946" xr:uid="{4CADC905-9B82-4F7F-8BAF-8B7A113A5BE8}"/>
    <cellStyle name="Currency 8 2 2 2 4" xfId="9127" xr:uid="{C8EBE103-0E8A-45AC-A825-D8A68F8FD992}"/>
    <cellStyle name="Currency 8 2 2 2 4 2" xfId="24538" xr:uid="{29FF1FBF-DF0A-445D-88AD-8572CA56207C}"/>
    <cellStyle name="Currency 8 2 2 2 4 2 2" xfId="55362" xr:uid="{E0F63894-140B-41B7-ADE8-753B6D33860D}"/>
    <cellStyle name="Currency 8 2 2 2 4 3" xfId="39952" xr:uid="{C3957420-45FB-4CD5-B8E4-065A183CA26D}"/>
    <cellStyle name="Currency 8 2 2 2 5" xfId="16729" xr:uid="{3EF67CFC-EDEE-4A27-9E34-E150EBF1B30C}"/>
    <cellStyle name="Currency 8 2 2 2 5 2" xfId="47553" xr:uid="{DEC82275-C86F-4C62-8D4C-EEB516A767D8}"/>
    <cellStyle name="Currency 8 2 2 2 6" xfId="32143" xr:uid="{07E6D4D5-F626-43A1-8CBE-C5F68FFA3BF9}"/>
    <cellStyle name="Currency 8 2 2 3" xfId="1949" xr:uid="{555BFF5B-6D6C-4EDB-9647-B4ED972F1DB3}"/>
    <cellStyle name="Currency 8 2 2 3 2" xfId="3848" xr:uid="{60A40983-66D0-4D70-A361-4252B975ACFA}"/>
    <cellStyle name="Currency 8 2 2 3 2 2" xfId="7651" xr:uid="{96197761-0842-4289-AB97-391F0330D4E9}"/>
    <cellStyle name="Currency 8 2 2 3 2 2 2" xfId="15462" xr:uid="{D38178E9-190C-4646-8CD7-8A3E5508A5C5}"/>
    <cellStyle name="Currency 8 2 2 3 2 2 2 2" xfId="30873" xr:uid="{606D7CD5-FA54-41F1-B376-2AB8A04D5658}"/>
    <cellStyle name="Currency 8 2 2 3 2 2 2 2 2" xfId="61697" xr:uid="{F1C2C173-7505-4CE7-AC56-767EB3496679}"/>
    <cellStyle name="Currency 8 2 2 3 2 2 2 3" xfId="46287" xr:uid="{75D63B55-D37F-48CE-85B8-939A7A5A2AE9}"/>
    <cellStyle name="Currency 8 2 2 3 2 2 3" xfId="23064" xr:uid="{B8557D2F-11F8-4006-94E4-6816010D0975}"/>
    <cellStyle name="Currency 8 2 2 3 2 2 3 2" xfId="53888" xr:uid="{4F9FC47F-83E4-46EA-846B-696398618B05}"/>
    <cellStyle name="Currency 8 2 2 3 2 2 4" xfId="38478" xr:uid="{412D7A5F-F4DD-4880-9765-F87776497E3B}"/>
    <cellStyle name="Currency 8 2 2 3 2 3" xfId="11659" xr:uid="{B130FB97-5968-43C2-B5E3-21B89D5A9411}"/>
    <cellStyle name="Currency 8 2 2 3 2 3 2" xfId="27070" xr:uid="{113B8BDC-5FFC-4D6D-AFC3-2DFE485FFB17}"/>
    <cellStyle name="Currency 8 2 2 3 2 3 2 2" xfId="57894" xr:uid="{1EBF978C-D58E-4271-928B-452280DE19D2}"/>
    <cellStyle name="Currency 8 2 2 3 2 3 3" xfId="42484" xr:uid="{E51FAC55-ED07-4936-BEDE-133D19ACA499}"/>
    <cellStyle name="Currency 8 2 2 3 2 4" xfId="19261" xr:uid="{E0F83873-0D55-48AF-8665-EC7562018589}"/>
    <cellStyle name="Currency 8 2 2 3 2 4 2" xfId="50085" xr:uid="{1CAAC623-862E-4BB5-9AEF-A15DF30AAE2B}"/>
    <cellStyle name="Currency 8 2 2 3 2 5" xfId="34675" xr:uid="{58AAEBBC-C659-46C5-8D55-A8D50E7E7E6C}"/>
    <cellStyle name="Currency 8 2 2 3 3" xfId="5752" xr:uid="{88D5BBB9-21EC-4005-97EB-7AB07F6EB132}"/>
    <cellStyle name="Currency 8 2 2 3 3 2" xfId="13563" xr:uid="{57A9F9B0-40D9-4E19-BA80-45E4AD6FD5F0}"/>
    <cellStyle name="Currency 8 2 2 3 3 2 2" xfId="28974" xr:uid="{AF77577B-81D0-409B-B0AC-B9A48B3B4ADD}"/>
    <cellStyle name="Currency 8 2 2 3 3 2 2 2" xfId="59798" xr:uid="{67363B4F-2FBD-41EC-9372-600ECA2C9E79}"/>
    <cellStyle name="Currency 8 2 2 3 3 2 3" xfId="44388" xr:uid="{6A00F2D7-7862-483B-AABA-DDABBCF4CC82}"/>
    <cellStyle name="Currency 8 2 2 3 3 3" xfId="21165" xr:uid="{7C3A7C2A-57BC-4149-A356-BBD28198B784}"/>
    <cellStyle name="Currency 8 2 2 3 3 3 2" xfId="51989" xr:uid="{22BE6DDA-E62A-4101-B96E-C5C1A7E6F002}"/>
    <cellStyle name="Currency 8 2 2 3 3 4" xfId="36579" xr:uid="{3C39EF78-67E7-493F-91AF-123B9E0112CD}"/>
    <cellStyle name="Currency 8 2 2 3 4" xfId="9760" xr:uid="{AE4F28E4-1392-41F8-8E9A-3E5BAF511F7F}"/>
    <cellStyle name="Currency 8 2 2 3 4 2" xfId="25171" xr:uid="{8DE1FDF0-B56E-47CB-B36D-49B6D27ABCBC}"/>
    <cellStyle name="Currency 8 2 2 3 4 2 2" xfId="55995" xr:uid="{937D2980-689A-4BF9-8864-AA832189A6EA}"/>
    <cellStyle name="Currency 8 2 2 3 4 3" xfId="40585" xr:uid="{C4BE4849-88C9-4D5A-9E99-D9DDE9913130}"/>
    <cellStyle name="Currency 8 2 2 3 5" xfId="17362" xr:uid="{FDF851C4-B595-413E-80CE-58DCC58E7D71}"/>
    <cellStyle name="Currency 8 2 2 3 5 2" xfId="48186" xr:uid="{E02E73E6-66BD-4155-8A4A-575E603A16E5}"/>
    <cellStyle name="Currency 8 2 2 3 6" xfId="32776" xr:uid="{71D2E1AB-E588-410C-9416-72B8F6B807C8}"/>
    <cellStyle name="Currency 8 2 2 4" xfId="2582" xr:uid="{CB8BF14E-84FB-4284-9E3C-B42256C53730}"/>
    <cellStyle name="Currency 8 2 2 4 2" xfId="6385" xr:uid="{DA95BB59-9F8D-44CC-8D81-EDAC17A8BB6A}"/>
    <cellStyle name="Currency 8 2 2 4 2 2" xfId="14196" xr:uid="{C30B4F16-3C51-420F-B9BD-8D31F1773684}"/>
    <cellStyle name="Currency 8 2 2 4 2 2 2" xfId="29607" xr:uid="{E6A4A396-58D8-407C-A2EF-245C9BF0D3A9}"/>
    <cellStyle name="Currency 8 2 2 4 2 2 2 2" xfId="60431" xr:uid="{C505A98D-0757-4F8B-95D9-C4701BCF04E6}"/>
    <cellStyle name="Currency 8 2 2 4 2 2 3" xfId="45021" xr:uid="{A2837367-2A7E-472A-93ED-6677BC4B7407}"/>
    <cellStyle name="Currency 8 2 2 4 2 3" xfId="21798" xr:uid="{17E9DDFD-4628-43D1-88B2-3CE52D9DC6D5}"/>
    <cellStyle name="Currency 8 2 2 4 2 3 2" xfId="52622" xr:uid="{FF1A9879-E9F5-4A39-B76B-CB78717D064E}"/>
    <cellStyle name="Currency 8 2 2 4 2 4" xfId="37212" xr:uid="{F3431DF0-69F4-4793-BF17-CA77E146BEA0}"/>
    <cellStyle name="Currency 8 2 2 4 3" xfId="10393" xr:uid="{D39DFC57-6DAA-464E-BD5F-1140BD411934}"/>
    <cellStyle name="Currency 8 2 2 4 3 2" xfId="25804" xr:uid="{706533CC-87D2-4CE1-8C4B-EB0311D7A9C4}"/>
    <cellStyle name="Currency 8 2 2 4 3 2 2" xfId="56628" xr:uid="{16932018-855E-4652-87D1-BC0053DB07B4}"/>
    <cellStyle name="Currency 8 2 2 4 3 3" xfId="41218" xr:uid="{58B473AA-1961-4C3A-9729-2D5E27E46112}"/>
    <cellStyle name="Currency 8 2 2 4 4" xfId="17995" xr:uid="{DEBD7DE6-36EA-4473-B2FD-1AAB8D219D9C}"/>
    <cellStyle name="Currency 8 2 2 4 4 2" xfId="48819" xr:uid="{E8DE6B9B-BDB3-44D8-906B-875A68C1C6D9}"/>
    <cellStyle name="Currency 8 2 2 4 5" xfId="33409" xr:uid="{6669EF1C-3E44-4D32-A134-19F9B20844FF}"/>
    <cellStyle name="Currency 8 2 2 5" xfId="4486" xr:uid="{97120FE1-EAEA-4AD2-AEF6-82688BC96DF5}"/>
    <cellStyle name="Currency 8 2 2 5 2" xfId="12297" xr:uid="{837F9BD8-391C-4338-A694-A83FDF710AFE}"/>
    <cellStyle name="Currency 8 2 2 5 2 2" xfId="27708" xr:uid="{1636AE0A-A404-4FDF-8E8F-413BFF34DBB0}"/>
    <cellStyle name="Currency 8 2 2 5 2 2 2" xfId="58532" xr:uid="{CE7DC8CB-5AEE-4D0F-8946-20AD4AA1ACDE}"/>
    <cellStyle name="Currency 8 2 2 5 2 3" xfId="43122" xr:uid="{A4F38993-98E6-4EE9-98EF-688F51AC888D}"/>
    <cellStyle name="Currency 8 2 2 5 3" xfId="19899" xr:uid="{B3359EF2-013C-495F-8CB4-EEA232DE4AF6}"/>
    <cellStyle name="Currency 8 2 2 5 3 2" xfId="50723" xr:uid="{43871DCE-B740-46D1-A569-801ED7B2503A}"/>
    <cellStyle name="Currency 8 2 2 5 4" xfId="35313" xr:uid="{9C12C685-167A-4C89-807E-C6810FFAA85B}"/>
    <cellStyle name="Currency 8 2 2 6" xfId="8494" xr:uid="{07F193A7-F986-4124-81D0-701B0F06C7EA}"/>
    <cellStyle name="Currency 8 2 2 6 2" xfId="23905" xr:uid="{488B4C0F-E1AE-48E7-99C7-24388F67D676}"/>
    <cellStyle name="Currency 8 2 2 6 2 2" xfId="54729" xr:uid="{CABAE0B0-E724-420F-9574-C1AB657A6975}"/>
    <cellStyle name="Currency 8 2 2 6 3" xfId="39319" xr:uid="{D4EE6171-8B10-47C8-ABF0-71E205EEDA32}"/>
    <cellStyle name="Currency 8 2 2 7" xfId="16096" xr:uid="{FB2CAC6B-7E71-498F-97A7-EC7B70E10956}"/>
    <cellStyle name="Currency 8 2 2 7 2" xfId="46920" xr:uid="{5A9DBC55-BF8C-4754-8A6A-6B8ED783D909}"/>
    <cellStyle name="Currency 8 2 2 8" xfId="31510" xr:uid="{0E497C42-50C7-4791-8B13-34FE39F028A1}"/>
    <cellStyle name="Currency 8 2 3" xfId="474" xr:uid="{6A081062-03B0-42D1-86EF-1A85BA6E7BA8}"/>
    <cellStyle name="Currency 8 2 3 2" xfId="1107" xr:uid="{C330BF60-733E-481C-B5B3-F57D9E83CBCE}"/>
    <cellStyle name="Currency 8 2 3 2 2" xfId="3006" xr:uid="{5235A36C-0A35-481E-AA38-C53118F9C290}"/>
    <cellStyle name="Currency 8 2 3 2 2 2" xfId="6809" xr:uid="{489EBC9B-7E61-4C35-ABFF-FF791D56F86A}"/>
    <cellStyle name="Currency 8 2 3 2 2 2 2" xfId="14620" xr:uid="{58DB1D44-0556-44CF-B916-8246C4D39C8D}"/>
    <cellStyle name="Currency 8 2 3 2 2 2 2 2" xfId="30031" xr:uid="{B6EEE1AE-385C-4C2D-BA21-F3EA8F0D0ECB}"/>
    <cellStyle name="Currency 8 2 3 2 2 2 2 2 2" xfId="60855" xr:uid="{72595CD2-F374-4182-9010-BF842AE845B0}"/>
    <cellStyle name="Currency 8 2 3 2 2 2 2 3" xfId="45445" xr:uid="{1E6B5E3B-0BEC-4968-8393-AB43089D00A1}"/>
    <cellStyle name="Currency 8 2 3 2 2 2 3" xfId="22222" xr:uid="{4C6324E0-F34D-4334-AE6D-3510589D0083}"/>
    <cellStyle name="Currency 8 2 3 2 2 2 3 2" xfId="53046" xr:uid="{1D1AE3B0-490D-44FF-835B-6135108DACAC}"/>
    <cellStyle name="Currency 8 2 3 2 2 2 4" xfId="37636" xr:uid="{AAC44D31-EA13-4B3E-B617-A881057EF7B0}"/>
    <cellStyle name="Currency 8 2 3 2 2 3" xfId="10817" xr:uid="{21F403A2-791C-4913-AC8A-5D5C402044E8}"/>
    <cellStyle name="Currency 8 2 3 2 2 3 2" xfId="26228" xr:uid="{6F0C6C3F-1E77-4F04-9DAD-2B74CD336790}"/>
    <cellStyle name="Currency 8 2 3 2 2 3 2 2" xfId="57052" xr:uid="{3B247F67-5B08-47F4-A503-70A83588CBB2}"/>
    <cellStyle name="Currency 8 2 3 2 2 3 3" xfId="41642" xr:uid="{85AF9A4C-0AD6-4052-B2D8-0ADB846C5602}"/>
    <cellStyle name="Currency 8 2 3 2 2 4" xfId="18419" xr:uid="{ADBF6C5F-D7BB-4D66-AA9E-FC46EDD724B0}"/>
    <cellStyle name="Currency 8 2 3 2 2 4 2" xfId="49243" xr:uid="{291C2C5E-E74A-4F8D-967F-7949BFB75BEC}"/>
    <cellStyle name="Currency 8 2 3 2 2 5" xfId="33833" xr:uid="{1DF16E84-AB17-4352-9F64-5111F4A500BE}"/>
    <cellStyle name="Currency 8 2 3 2 3" xfId="4910" xr:uid="{00C7AD6E-EF0A-4F0C-B079-E329A1490EA6}"/>
    <cellStyle name="Currency 8 2 3 2 3 2" xfId="12721" xr:uid="{B2BE2A14-550B-4747-8261-87FFB83CC4AC}"/>
    <cellStyle name="Currency 8 2 3 2 3 2 2" xfId="28132" xr:uid="{FA2D4C3D-F4B0-44A8-AFFB-12CCF36B3D03}"/>
    <cellStyle name="Currency 8 2 3 2 3 2 2 2" xfId="58956" xr:uid="{720FD23E-7D08-4ABB-AB22-16B1E69EF039}"/>
    <cellStyle name="Currency 8 2 3 2 3 2 3" xfId="43546" xr:uid="{0D39212C-88A8-4E5F-B5AF-8B48B8FE267D}"/>
    <cellStyle name="Currency 8 2 3 2 3 3" xfId="20323" xr:uid="{13EBBA12-7F37-4F7A-B073-7FB966382421}"/>
    <cellStyle name="Currency 8 2 3 2 3 3 2" xfId="51147" xr:uid="{8760263D-6DF8-446A-AB5B-BC0C45E42A03}"/>
    <cellStyle name="Currency 8 2 3 2 3 4" xfId="35737" xr:uid="{E7E54E65-CDFE-4D3A-8BAE-DEF99A443FD4}"/>
    <cellStyle name="Currency 8 2 3 2 4" xfId="8918" xr:uid="{AC159498-B7A8-4F67-8F60-8696F9220E3C}"/>
    <cellStyle name="Currency 8 2 3 2 4 2" xfId="24329" xr:uid="{33B74A71-E18D-4B9D-8436-5F2DEF2C4E23}"/>
    <cellStyle name="Currency 8 2 3 2 4 2 2" xfId="55153" xr:uid="{6B8F25F0-1086-4247-90AB-76090A2D1551}"/>
    <cellStyle name="Currency 8 2 3 2 4 3" xfId="39743" xr:uid="{D0C7C291-BB8C-42C1-BB2B-1F5893E187AE}"/>
    <cellStyle name="Currency 8 2 3 2 5" xfId="16520" xr:uid="{115520B5-970A-4668-99FC-96E7EC4CEA0B}"/>
    <cellStyle name="Currency 8 2 3 2 5 2" xfId="47344" xr:uid="{67A39130-D9DB-4F5E-AC4D-DD8EDFEFB128}"/>
    <cellStyle name="Currency 8 2 3 2 6" xfId="31934" xr:uid="{046B5E94-497A-4486-9312-B3A9E387D463}"/>
    <cellStyle name="Currency 8 2 3 3" xfId="1740" xr:uid="{D84D7111-39F7-4328-B668-71B2640B072B}"/>
    <cellStyle name="Currency 8 2 3 3 2" xfId="3639" xr:uid="{8D5A247B-BEF2-483E-B721-1C4A59C9A730}"/>
    <cellStyle name="Currency 8 2 3 3 2 2" xfId="7442" xr:uid="{F4D53CD0-14DE-4D9D-BA4A-F60750EA1594}"/>
    <cellStyle name="Currency 8 2 3 3 2 2 2" xfId="15253" xr:uid="{77DBFF98-A1C9-4ED4-9B53-CB618086BA9D}"/>
    <cellStyle name="Currency 8 2 3 3 2 2 2 2" xfId="30664" xr:uid="{80931832-9BFF-4D74-B79C-AC24363ABF17}"/>
    <cellStyle name="Currency 8 2 3 3 2 2 2 2 2" xfId="61488" xr:uid="{69D413B9-D910-4AB5-AEC1-4968836B57C0}"/>
    <cellStyle name="Currency 8 2 3 3 2 2 2 3" xfId="46078" xr:uid="{16215F0A-DD9E-480E-9F3E-23AA368469E7}"/>
    <cellStyle name="Currency 8 2 3 3 2 2 3" xfId="22855" xr:uid="{5D8C4EC9-A836-44BD-B89F-567040907181}"/>
    <cellStyle name="Currency 8 2 3 3 2 2 3 2" xfId="53679" xr:uid="{70F120CD-946E-442E-8473-62A3DCB6E5B0}"/>
    <cellStyle name="Currency 8 2 3 3 2 2 4" xfId="38269" xr:uid="{A2129081-FBFF-4F8C-8995-771106C712BA}"/>
    <cellStyle name="Currency 8 2 3 3 2 3" xfId="11450" xr:uid="{F48EA5BC-2B89-4CDD-9612-A6AD820D6706}"/>
    <cellStyle name="Currency 8 2 3 3 2 3 2" xfId="26861" xr:uid="{74194D85-EBFE-471A-8E4D-FC3A8FA2C0FF}"/>
    <cellStyle name="Currency 8 2 3 3 2 3 2 2" xfId="57685" xr:uid="{7ACCC47D-DF2B-49C6-AC90-EEC2976DE05E}"/>
    <cellStyle name="Currency 8 2 3 3 2 3 3" xfId="42275" xr:uid="{EDB2C86C-3BC0-4B25-B0F5-C5553BDD0A49}"/>
    <cellStyle name="Currency 8 2 3 3 2 4" xfId="19052" xr:uid="{D4DBCCDD-CD72-4AB0-B541-BC3CFDEF7B1A}"/>
    <cellStyle name="Currency 8 2 3 3 2 4 2" xfId="49876" xr:uid="{07FB915B-EFBE-469A-96A5-77B2B4CE59A6}"/>
    <cellStyle name="Currency 8 2 3 3 2 5" xfId="34466" xr:uid="{CB96A6B6-4C98-4DB9-85DA-5BFADC13097D}"/>
    <cellStyle name="Currency 8 2 3 3 3" xfId="5543" xr:uid="{F56062BA-F672-4C82-9DAC-738E77660A65}"/>
    <cellStyle name="Currency 8 2 3 3 3 2" xfId="13354" xr:uid="{9C4AA6ED-B095-4C43-8135-8C1E3416CB80}"/>
    <cellStyle name="Currency 8 2 3 3 3 2 2" xfId="28765" xr:uid="{B93BADB1-5146-440B-958B-AC343683A6B6}"/>
    <cellStyle name="Currency 8 2 3 3 3 2 2 2" xfId="59589" xr:uid="{DE244024-7060-4085-9296-ED24E7F6823F}"/>
    <cellStyle name="Currency 8 2 3 3 3 2 3" xfId="44179" xr:uid="{CF182D9F-A90C-4560-83C4-B6AE12F7FFA3}"/>
    <cellStyle name="Currency 8 2 3 3 3 3" xfId="20956" xr:uid="{DBFE99B8-CADA-40F0-A3C9-801302D54CC5}"/>
    <cellStyle name="Currency 8 2 3 3 3 3 2" xfId="51780" xr:uid="{4A436386-4474-42FA-8FE7-35DCB89527E8}"/>
    <cellStyle name="Currency 8 2 3 3 3 4" xfId="36370" xr:uid="{A5C65771-3E78-4058-99BE-3C2DB800DBCC}"/>
    <cellStyle name="Currency 8 2 3 3 4" xfId="9551" xr:uid="{C59DFE17-2DB1-498A-AB92-FE3B57ED95A5}"/>
    <cellStyle name="Currency 8 2 3 3 4 2" xfId="24962" xr:uid="{3177A050-0A78-400F-A846-D089ED53F230}"/>
    <cellStyle name="Currency 8 2 3 3 4 2 2" xfId="55786" xr:uid="{0BB8135C-0ADE-4DCF-90C6-95A484A1CCFA}"/>
    <cellStyle name="Currency 8 2 3 3 4 3" xfId="40376" xr:uid="{B5C20AE8-30DD-4DA5-A49D-7F347768265D}"/>
    <cellStyle name="Currency 8 2 3 3 5" xfId="17153" xr:uid="{C0D73ADF-156E-4BCF-BF53-F882D3801540}"/>
    <cellStyle name="Currency 8 2 3 3 5 2" xfId="47977" xr:uid="{77365C53-4523-4738-924C-B0CF0260F2E9}"/>
    <cellStyle name="Currency 8 2 3 3 6" xfId="32567" xr:uid="{64BE7B5C-1FEE-4CBE-B329-0279BF4D093F}"/>
    <cellStyle name="Currency 8 2 3 4" xfId="2373" xr:uid="{F4DAE0F5-CB23-4406-A3D4-ACB1B390406F}"/>
    <cellStyle name="Currency 8 2 3 4 2" xfId="6176" xr:uid="{9BBEDFC7-61B1-48A6-A043-04870C7EA209}"/>
    <cellStyle name="Currency 8 2 3 4 2 2" xfId="13987" xr:uid="{268E04F4-68AA-475E-B6DB-39927D7CDBBF}"/>
    <cellStyle name="Currency 8 2 3 4 2 2 2" xfId="29398" xr:uid="{A1DF8278-9621-428F-87C6-6B623531984D}"/>
    <cellStyle name="Currency 8 2 3 4 2 2 2 2" xfId="60222" xr:uid="{4362590A-9052-47FF-AADB-DEA380538ACC}"/>
    <cellStyle name="Currency 8 2 3 4 2 2 3" xfId="44812" xr:uid="{BDAACDFF-1033-44CE-9DF1-08750F33F247}"/>
    <cellStyle name="Currency 8 2 3 4 2 3" xfId="21589" xr:uid="{A3E363AD-684D-4C52-9E7D-1C8A56BC0503}"/>
    <cellStyle name="Currency 8 2 3 4 2 3 2" xfId="52413" xr:uid="{D1A95F29-A669-4995-8319-1E41BC04BA5D}"/>
    <cellStyle name="Currency 8 2 3 4 2 4" xfId="37003" xr:uid="{5040D891-A72F-40D1-908A-CE3BC6C63E49}"/>
    <cellStyle name="Currency 8 2 3 4 3" xfId="10184" xr:uid="{394FD655-A152-4CE8-9B91-BA4094BB2EDD}"/>
    <cellStyle name="Currency 8 2 3 4 3 2" xfId="25595" xr:uid="{97E89FEF-04C8-49EE-A919-B2B9DB14BCAD}"/>
    <cellStyle name="Currency 8 2 3 4 3 2 2" xfId="56419" xr:uid="{328FDFBE-2096-4AEB-A3D7-FC56FA56A921}"/>
    <cellStyle name="Currency 8 2 3 4 3 3" xfId="41009" xr:uid="{ABA2052F-DA39-4E32-B040-018E87FE7CFB}"/>
    <cellStyle name="Currency 8 2 3 4 4" xfId="17786" xr:uid="{A95459E6-9DE0-42C0-90A7-803871A03A49}"/>
    <cellStyle name="Currency 8 2 3 4 4 2" xfId="48610" xr:uid="{96433910-659A-4BCB-BAEB-6F9F57250D85}"/>
    <cellStyle name="Currency 8 2 3 4 5" xfId="33200" xr:uid="{21116114-5727-47C8-8269-1A5C41AA56CF}"/>
    <cellStyle name="Currency 8 2 3 5" xfId="4277" xr:uid="{B6FC3468-051C-44E4-A137-39D2360C9E74}"/>
    <cellStyle name="Currency 8 2 3 5 2" xfId="12088" xr:uid="{E033B898-539D-4F4D-8478-D59B05D20385}"/>
    <cellStyle name="Currency 8 2 3 5 2 2" xfId="27499" xr:uid="{5A957442-2560-40DC-B0FF-5124718FA31C}"/>
    <cellStyle name="Currency 8 2 3 5 2 2 2" xfId="58323" xr:uid="{86FA75F0-14E3-4F85-B041-C9FC41D16F03}"/>
    <cellStyle name="Currency 8 2 3 5 2 3" xfId="42913" xr:uid="{98B51B4F-99F0-410D-BFEE-5790254864AD}"/>
    <cellStyle name="Currency 8 2 3 5 3" xfId="19690" xr:uid="{2B88AC99-9679-4805-A669-4E6AF97BD994}"/>
    <cellStyle name="Currency 8 2 3 5 3 2" xfId="50514" xr:uid="{0BDB98B7-7694-48AB-A33C-319CF2F66298}"/>
    <cellStyle name="Currency 8 2 3 5 4" xfId="35104" xr:uid="{276A91D8-BE55-4DA7-8BBB-C1CD180EA940}"/>
    <cellStyle name="Currency 8 2 3 6" xfId="8285" xr:uid="{F5B2589A-D62E-454E-A988-72D2D57DF811}"/>
    <cellStyle name="Currency 8 2 3 6 2" xfId="23696" xr:uid="{4C26E4CD-4069-4952-8759-B75358C84D55}"/>
    <cellStyle name="Currency 8 2 3 6 2 2" xfId="54520" xr:uid="{262996E1-B868-4D59-B840-495298B079B8}"/>
    <cellStyle name="Currency 8 2 3 6 3" xfId="39110" xr:uid="{1E90960B-5878-4B4A-A083-761E06C7452C}"/>
    <cellStyle name="Currency 8 2 3 7" xfId="15887" xr:uid="{1BEFF2C1-2628-4FE0-9146-47372E8FD669}"/>
    <cellStyle name="Currency 8 2 3 7 2" xfId="46711" xr:uid="{ACD7E1EB-069C-4FF2-B97C-659B0D2FD5D1}"/>
    <cellStyle name="Currency 8 2 3 8" xfId="31301" xr:uid="{915BC5E7-B90D-49E6-BB75-4F155D163344}"/>
    <cellStyle name="Currency 8 2 4" xfId="894" xr:uid="{A0091F57-96AA-400C-9E08-8E792A580527}"/>
    <cellStyle name="Currency 8 2 4 2" xfId="2793" xr:uid="{7078CCDC-7760-47DE-BEFD-4F7B7F028677}"/>
    <cellStyle name="Currency 8 2 4 2 2" xfId="6596" xr:uid="{A31DFBDD-6188-42F9-AA64-942D8D4D9ED8}"/>
    <cellStyle name="Currency 8 2 4 2 2 2" xfId="14407" xr:uid="{3689D704-7DD1-479A-8FC9-037F50F33430}"/>
    <cellStyle name="Currency 8 2 4 2 2 2 2" xfId="29818" xr:uid="{39550A32-67A7-4873-A3F8-FE305D0BFD77}"/>
    <cellStyle name="Currency 8 2 4 2 2 2 2 2" xfId="60642" xr:uid="{53F23B9F-BB37-4A67-90BA-60F130319C42}"/>
    <cellStyle name="Currency 8 2 4 2 2 2 3" xfId="45232" xr:uid="{B1CF3E99-2852-44B6-8A09-D22AD5FAD239}"/>
    <cellStyle name="Currency 8 2 4 2 2 3" xfId="22009" xr:uid="{805AE106-8EC8-460A-A3BB-6331D695ED23}"/>
    <cellStyle name="Currency 8 2 4 2 2 3 2" xfId="52833" xr:uid="{C08A156B-7687-4E6F-BC4D-F5F9E8B59863}"/>
    <cellStyle name="Currency 8 2 4 2 2 4" xfId="37423" xr:uid="{B6B49C47-C82D-4B49-8E5A-5A6632DFAD3F}"/>
    <cellStyle name="Currency 8 2 4 2 3" xfId="10604" xr:uid="{91ACE151-94EF-43BC-ACC9-77E6FDF181E7}"/>
    <cellStyle name="Currency 8 2 4 2 3 2" xfId="26015" xr:uid="{B83D7D4C-F3D8-4F85-83E6-009079A6A449}"/>
    <cellStyle name="Currency 8 2 4 2 3 2 2" xfId="56839" xr:uid="{227F7109-283D-4A28-9F83-083587092A3F}"/>
    <cellStyle name="Currency 8 2 4 2 3 3" xfId="41429" xr:uid="{2303FED0-FDD0-4FD8-AF57-A9B96FB9A265}"/>
    <cellStyle name="Currency 8 2 4 2 4" xfId="18206" xr:uid="{0DA040E8-E9D2-4F0A-ACE6-F28782D471EB}"/>
    <cellStyle name="Currency 8 2 4 2 4 2" xfId="49030" xr:uid="{19DC8DAA-F2A1-48E1-84A6-E721E25C1140}"/>
    <cellStyle name="Currency 8 2 4 2 5" xfId="33620" xr:uid="{3FAA67A3-A81D-40D7-AC50-42F3947C1253}"/>
    <cellStyle name="Currency 8 2 4 3" xfId="4697" xr:uid="{D1A0FA68-B692-48EB-B7D9-4C727AE2DD98}"/>
    <cellStyle name="Currency 8 2 4 3 2" xfId="12508" xr:uid="{21AE071E-04C4-4402-8695-2B87F85ECC06}"/>
    <cellStyle name="Currency 8 2 4 3 2 2" xfId="27919" xr:uid="{CAEEDFFE-5FA1-4472-B3FD-7CB269489B50}"/>
    <cellStyle name="Currency 8 2 4 3 2 2 2" xfId="58743" xr:uid="{824461AA-D645-4C3B-ADE2-B181AF7137A9}"/>
    <cellStyle name="Currency 8 2 4 3 2 3" xfId="43333" xr:uid="{83ADF7D2-4847-4A40-B3F9-0174C0463EC1}"/>
    <cellStyle name="Currency 8 2 4 3 3" xfId="20110" xr:uid="{7DD53CBC-B10D-49ED-92DB-D79C7249D4F8}"/>
    <cellStyle name="Currency 8 2 4 3 3 2" xfId="50934" xr:uid="{9B2D15D7-0704-4732-8649-A7B12303C9E2}"/>
    <cellStyle name="Currency 8 2 4 3 4" xfId="35524" xr:uid="{5911121F-638B-4830-95EC-12FA09FAE6A9}"/>
    <cellStyle name="Currency 8 2 4 4" xfId="8705" xr:uid="{260055CD-182E-4989-BB76-B6C9D4168461}"/>
    <cellStyle name="Currency 8 2 4 4 2" xfId="24116" xr:uid="{38A58397-0A36-498C-B217-D283181534DF}"/>
    <cellStyle name="Currency 8 2 4 4 2 2" xfId="54940" xr:uid="{6D91447D-62EA-4656-86A4-E5B72C17BD6D}"/>
    <cellStyle name="Currency 8 2 4 4 3" xfId="39530" xr:uid="{1CD3BD88-0893-4D9D-A87D-B3A798F8121B}"/>
    <cellStyle name="Currency 8 2 4 5" xfId="16307" xr:uid="{5BD57DF4-1622-4942-A85E-33CAB61577ED}"/>
    <cellStyle name="Currency 8 2 4 5 2" xfId="47131" xr:uid="{4DF35AF9-8F75-41B3-9138-DCF55C9CA136}"/>
    <cellStyle name="Currency 8 2 4 6" xfId="31721" xr:uid="{29B5778B-FF5C-483B-8736-2D267BEFFA02}"/>
    <cellStyle name="Currency 8 2 5" xfId="1527" xr:uid="{57DB7848-F7B7-49D6-AB9B-9957FBB5442D}"/>
    <cellStyle name="Currency 8 2 5 2" xfId="3426" xr:uid="{9DA43B9B-7F30-4504-AD40-B3CA7F0EC452}"/>
    <cellStyle name="Currency 8 2 5 2 2" xfId="7229" xr:uid="{0FB56861-59AE-4A3B-9C99-97E8E3199608}"/>
    <cellStyle name="Currency 8 2 5 2 2 2" xfId="15040" xr:uid="{5411D891-8E4B-4BF2-886A-A4E034B22801}"/>
    <cellStyle name="Currency 8 2 5 2 2 2 2" xfId="30451" xr:uid="{54A951E8-376C-43BF-88E5-C065C3C35384}"/>
    <cellStyle name="Currency 8 2 5 2 2 2 2 2" xfId="61275" xr:uid="{B8061A76-BE5B-4367-9889-6F35D12DB8E3}"/>
    <cellStyle name="Currency 8 2 5 2 2 2 3" xfId="45865" xr:uid="{8DCBC933-19E8-4C2E-AD6E-9C30A0A1BCB0}"/>
    <cellStyle name="Currency 8 2 5 2 2 3" xfId="22642" xr:uid="{CF889015-53E3-4D5D-96EE-911BD2495293}"/>
    <cellStyle name="Currency 8 2 5 2 2 3 2" xfId="53466" xr:uid="{425FE061-B63E-4465-B57E-03B0F61BF452}"/>
    <cellStyle name="Currency 8 2 5 2 2 4" xfId="38056" xr:uid="{2D7EEDAD-7EA1-49AE-BF81-2FFB83A5F969}"/>
    <cellStyle name="Currency 8 2 5 2 3" xfId="11237" xr:uid="{920854E2-DEF0-464F-BD1A-A0EAF489500A}"/>
    <cellStyle name="Currency 8 2 5 2 3 2" xfId="26648" xr:uid="{F0E48D48-1F56-4C1D-9012-2FEA98E7CA53}"/>
    <cellStyle name="Currency 8 2 5 2 3 2 2" xfId="57472" xr:uid="{1FCB3C98-C4AE-46D1-B9BD-2E2A8A538D99}"/>
    <cellStyle name="Currency 8 2 5 2 3 3" xfId="42062" xr:uid="{01C9360D-D6A4-4D1F-8AB4-6872DC2E1C9B}"/>
    <cellStyle name="Currency 8 2 5 2 4" xfId="18839" xr:uid="{92D9CDAD-A760-468C-8B18-ECC105ECE21E}"/>
    <cellStyle name="Currency 8 2 5 2 4 2" xfId="49663" xr:uid="{229334E6-9966-4E25-BD66-85B4684D1BE2}"/>
    <cellStyle name="Currency 8 2 5 2 5" xfId="34253" xr:uid="{394813F6-2CF4-4225-8A4C-C67DC96E7493}"/>
    <cellStyle name="Currency 8 2 5 3" xfId="5330" xr:uid="{ECCA2BD3-EA16-40FA-ADDE-F76A0C280B92}"/>
    <cellStyle name="Currency 8 2 5 3 2" xfId="13141" xr:uid="{D88AB108-1B30-4153-9A8B-869C59584E13}"/>
    <cellStyle name="Currency 8 2 5 3 2 2" xfId="28552" xr:uid="{B9D55C13-99D3-45A2-B377-F35BA4D9C143}"/>
    <cellStyle name="Currency 8 2 5 3 2 2 2" xfId="59376" xr:uid="{67A8D168-0EEF-4C36-ABC8-C19DE2F3D996}"/>
    <cellStyle name="Currency 8 2 5 3 2 3" xfId="43966" xr:uid="{4C0E9B15-B874-45BA-870F-5439B512F8B7}"/>
    <cellStyle name="Currency 8 2 5 3 3" xfId="20743" xr:uid="{2050CBFF-A14F-402E-A706-7FA1098C29A5}"/>
    <cellStyle name="Currency 8 2 5 3 3 2" xfId="51567" xr:uid="{68C25C07-49DF-43D7-B6F8-0F6D1D634E90}"/>
    <cellStyle name="Currency 8 2 5 3 4" xfId="36157" xr:uid="{6174B730-1250-490E-833A-B4FB84E7C517}"/>
    <cellStyle name="Currency 8 2 5 4" xfId="9338" xr:uid="{9232C0AB-1852-412D-91D9-97C774D9704B}"/>
    <cellStyle name="Currency 8 2 5 4 2" xfId="24749" xr:uid="{A076FC81-27D1-4D2C-AF37-4F3562D34D4C}"/>
    <cellStyle name="Currency 8 2 5 4 2 2" xfId="55573" xr:uid="{87171459-8305-48F5-80F9-4BD720FA8D53}"/>
    <cellStyle name="Currency 8 2 5 4 3" xfId="40163" xr:uid="{B6B0D703-CA4F-4CE9-8B9B-9E6888F93E8D}"/>
    <cellStyle name="Currency 8 2 5 5" xfId="16940" xr:uid="{86E215A5-95E3-4DA9-A434-FD1F5B289C90}"/>
    <cellStyle name="Currency 8 2 5 5 2" xfId="47764" xr:uid="{18880123-58DA-43EB-B776-74B2353DD56B}"/>
    <cellStyle name="Currency 8 2 5 6" xfId="32354" xr:uid="{EBAC2B90-EDFF-4440-8406-D40FB4E31EA8}"/>
    <cellStyle name="Currency 8 2 6" xfId="2160" xr:uid="{0C085867-8D33-4181-B7C7-FEC075372286}"/>
    <cellStyle name="Currency 8 2 6 2" xfId="5963" xr:uid="{68847481-3DAC-4D60-9C8E-3444819DD5D5}"/>
    <cellStyle name="Currency 8 2 6 2 2" xfId="13774" xr:uid="{AD62BAC2-FB6C-453D-B926-DBDCDDDF4B4F}"/>
    <cellStyle name="Currency 8 2 6 2 2 2" xfId="29185" xr:uid="{62C7F3F0-5704-45FE-9A98-509A695B33F4}"/>
    <cellStyle name="Currency 8 2 6 2 2 2 2" xfId="60009" xr:uid="{66BA5183-6DBB-4769-86AF-07474F3CD33F}"/>
    <cellStyle name="Currency 8 2 6 2 2 3" xfId="44599" xr:uid="{9A003F3B-A8FB-43E2-9EDE-907BCBF5E7CB}"/>
    <cellStyle name="Currency 8 2 6 2 3" xfId="21376" xr:uid="{4FDE720A-FCF6-4DB9-9E28-693B97216EC3}"/>
    <cellStyle name="Currency 8 2 6 2 3 2" xfId="52200" xr:uid="{9557D243-E68C-4CA2-B6F7-9D6191F3B8E6}"/>
    <cellStyle name="Currency 8 2 6 2 4" xfId="36790" xr:uid="{6DBD7344-6A84-4878-8F36-233B92A72EE6}"/>
    <cellStyle name="Currency 8 2 6 3" xfId="9971" xr:uid="{91C4C893-1438-4146-84E0-855C369E7B6A}"/>
    <cellStyle name="Currency 8 2 6 3 2" xfId="25382" xr:uid="{C52034EC-4ADB-4253-B889-8B1FA0E86C3E}"/>
    <cellStyle name="Currency 8 2 6 3 2 2" xfId="56206" xr:uid="{751AA3BC-AC0B-4122-A6E0-3F82F3813C1C}"/>
    <cellStyle name="Currency 8 2 6 3 3" xfId="40796" xr:uid="{D12F6BC9-3F4D-428C-A8FA-0753F82A2F57}"/>
    <cellStyle name="Currency 8 2 6 4" xfId="17573" xr:uid="{1E2BF3FA-3DAD-4E38-AAF0-325E36D13EDE}"/>
    <cellStyle name="Currency 8 2 6 4 2" xfId="48397" xr:uid="{FC01A5EB-F0F7-43D6-9E72-B60B3E9A2569}"/>
    <cellStyle name="Currency 8 2 6 5" xfId="32987" xr:uid="{C9A1D6D7-6EDA-4159-AF42-8FEA2825A1E8}"/>
    <cellStyle name="Currency 8 2 7" xfId="4064" xr:uid="{C5954A48-4BAB-4E25-8B08-F0BF82D935A3}"/>
    <cellStyle name="Currency 8 2 7 2" xfId="11875" xr:uid="{FF8B0C22-8996-40AB-94EF-1151CA3309D6}"/>
    <cellStyle name="Currency 8 2 7 2 2" xfId="27286" xr:uid="{8DC25C03-6E5F-4B71-AD26-B66DC6EB32DD}"/>
    <cellStyle name="Currency 8 2 7 2 2 2" xfId="58110" xr:uid="{F83238D2-7783-4064-A026-461E25B0C24B}"/>
    <cellStyle name="Currency 8 2 7 2 3" xfId="42700" xr:uid="{707DAB9D-E89A-4322-8014-B192522BCFDA}"/>
    <cellStyle name="Currency 8 2 7 3" xfId="19477" xr:uid="{C55604F3-17B5-45A1-88F6-B042099D929F}"/>
    <cellStyle name="Currency 8 2 7 3 2" xfId="50301" xr:uid="{EA326381-EF0A-4F2F-B170-C5B6250029F9}"/>
    <cellStyle name="Currency 8 2 7 4" xfId="34891" xr:uid="{AE001490-493E-4BD7-864B-BB623DF44B76}"/>
    <cellStyle name="Currency 8 2 8" xfId="8072" xr:uid="{ED8A553C-1DF1-411F-9B6E-23795136AD98}"/>
    <cellStyle name="Currency 8 2 8 2" xfId="23483" xr:uid="{90C555DC-EFBF-406D-9240-6D963050F7D5}"/>
    <cellStyle name="Currency 8 2 8 2 2" xfId="54307" xr:uid="{F3CA0EE8-BD02-4122-BB6F-87B722FF4D8A}"/>
    <cellStyle name="Currency 8 2 8 3" xfId="38897" xr:uid="{29F0225A-81B3-40AD-B6E9-365559B68623}"/>
    <cellStyle name="Currency 8 2 9" xfId="7863" xr:uid="{C73DD670-EDF0-4C06-92AD-15BEE9CCE47B}"/>
    <cellStyle name="Currency 8 2 9 2" xfId="23274" xr:uid="{2E8C47A2-9A1E-4D28-AB2C-EFFB2413DC4A}"/>
    <cellStyle name="Currency 8 2 9 2 2" xfId="54098" xr:uid="{F529ADDC-0580-4965-9CBD-5776DB26DF0E}"/>
    <cellStyle name="Currency 8 2 9 3" xfId="38688" xr:uid="{DED6B547-2582-4EE2-BF93-096D22777C21}"/>
    <cellStyle name="Currency 8 3" xfId="599" xr:uid="{51BD4125-81FE-420A-8E90-73EBEB7CB2FC}"/>
    <cellStyle name="Currency 8 3 2" xfId="1232" xr:uid="{755E7A69-6B0A-4467-942D-51503223D91E}"/>
    <cellStyle name="Currency 8 3 2 2" xfId="3131" xr:uid="{A288677C-96FB-46E2-AADF-AD0B3B8BD3BC}"/>
    <cellStyle name="Currency 8 3 2 2 2" xfId="6934" xr:uid="{67C29915-E36F-40C2-9223-31B81FC3CFEF}"/>
    <cellStyle name="Currency 8 3 2 2 2 2" xfId="14745" xr:uid="{497EAF9F-F66F-4595-9D65-0E58CFC7BE70}"/>
    <cellStyle name="Currency 8 3 2 2 2 2 2" xfId="30156" xr:uid="{2AD2B01A-603A-4F20-8805-A64BCA13EEC1}"/>
    <cellStyle name="Currency 8 3 2 2 2 2 2 2" xfId="60980" xr:uid="{A6000FDF-A2C9-4C50-B777-31D7B2417E84}"/>
    <cellStyle name="Currency 8 3 2 2 2 2 3" xfId="45570" xr:uid="{F3D5CA0A-0427-4678-BA14-CC849C099447}"/>
    <cellStyle name="Currency 8 3 2 2 2 3" xfId="22347" xr:uid="{45CCB4D2-7CBD-43C7-AD68-B7EA9E46CA3A}"/>
    <cellStyle name="Currency 8 3 2 2 2 3 2" xfId="53171" xr:uid="{81D90B91-6715-4EA0-A9CF-F22D58165CAC}"/>
    <cellStyle name="Currency 8 3 2 2 2 4" xfId="37761" xr:uid="{F1F84059-C327-4261-AF3D-A24BE9508D78}"/>
    <cellStyle name="Currency 8 3 2 2 3" xfId="10942" xr:uid="{25A7D815-487A-470A-B936-156A78130519}"/>
    <cellStyle name="Currency 8 3 2 2 3 2" xfId="26353" xr:uid="{7BE443C4-431D-4845-B90D-60121B12A81C}"/>
    <cellStyle name="Currency 8 3 2 2 3 2 2" xfId="57177" xr:uid="{CF133C9A-8190-4E05-B7A1-6A2BF9FF4B40}"/>
    <cellStyle name="Currency 8 3 2 2 3 3" xfId="41767" xr:uid="{C0C50FC1-9F12-4D15-952B-F441A5ADCFDF}"/>
    <cellStyle name="Currency 8 3 2 2 4" xfId="18544" xr:uid="{7D7D3AA7-2A70-46B5-9F88-EEB1D831284D}"/>
    <cellStyle name="Currency 8 3 2 2 4 2" xfId="49368" xr:uid="{319BD82E-E6C3-4A5A-AD55-1CBFCF2393EA}"/>
    <cellStyle name="Currency 8 3 2 2 5" xfId="33958" xr:uid="{1A3E989E-14B5-4CEE-BDA0-F73F918D5998}"/>
    <cellStyle name="Currency 8 3 2 3" xfId="5035" xr:uid="{4D0E71CD-B3F9-46B3-AA62-6BE17450365E}"/>
    <cellStyle name="Currency 8 3 2 3 2" xfId="12846" xr:uid="{B62F85B1-ACBD-4062-B588-36F80D8F03CF}"/>
    <cellStyle name="Currency 8 3 2 3 2 2" xfId="28257" xr:uid="{919C0A91-0A59-45E6-A558-291A75BFE38A}"/>
    <cellStyle name="Currency 8 3 2 3 2 2 2" xfId="59081" xr:uid="{749378C5-CD84-489C-8277-80FAFD16B58F}"/>
    <cellStyle name="Currency 8 3 2 3 2 3" xfId="43671" xr:uid="{068D1AD0-F3E3-4794-AE83-FA60342B51E7}"/>
    <cellStyle name="Currency 8 3 2 3 3" xfId="20448" xr:uid="{178F719D-DFD1-4DBC-AEEE-59E189F902A3}"/>
    <cellStyle name="Currency 8 3 2 3 3 2" xfId="51272" xr:uid="{0A9EBBF5-4D0B-441A-8FAD-817B9B976D24}"/>
    <cellStyle name="Currency 8 3 2 3 4" xfId="35862" xr:uid="{46D1C34C-6308-4B52-AF76-72DDA544D651}"/>
    <cellStyle name="Currency 8 3 2 4" xfId="9043" xr:uid="{56EBBA65-5C70-4379-8B14-8F8A444D8428}"/>
    <cellStyle name="Currency 8 3 2 4 2" xfId="24454" xr:uid="{030D6220-B54E-4B84-BA0B-6D3DDD3F3A7D}"/>
    <cellStyle name="Currency 8 3 2 4 2 2" xfId="55278" xr:uid="{CD4A2D96-57E3-439E-8196-FEA2FB01DACD}"/>
    <cellStyle name="Currency 8 3 2 4 3" xfId="39868" xr:uid="{FD6158DA-1BC9-4B9E-848A-CE2C4BF66EEE}"/>
    <cellStyle name="Currency 8 3 2 5" xfId="16645" xr:uid="{7587C85A-1B39-43C6-AB3E-89D0A0F2C991}"/>
    <cellStyle name="Currency 8 3 2 5 2" xfId="47469" xr:uid="{050C1F4D-0807-4249-9540-5D4CB8EE1B4C}"/>
    <cellStyle name="Currency 8 3 2 6" xfId="32059" xr:uid="{7B9BFED0-B94D-45E9-A188-F6AFC521CFBB}"/>
    <cellStyle name="Currency 8 3 3" xfId="1865" xr:uid="{423D1C0E-E9E7-42F5-8112-3F9C3DE55611}"/>
    <cellStyle name="Currency 8 3 3 2" xfId="3764" xr:uid="{539C0577-AE77-43FA-BCC6-CB44AC20C26B}"/>
    <cellStyle name="Currency 8 3 3 2 2" xfId="7567" xr:uid="{67EEFB30-847D-4FCD-9515-0092139254D4}"/>
    <cellStyle name="Currency 8 3 3 2 2 2" xfId="15378" xr:uid="{9D2509EE-9F50-440B-A9EE-0BA38F821981}"/>
    <cellStyle name="Currency 8 3 3 2 2 2 2" xfId="30789" xr:uid="{E519D724-DCF8-4194-BD60-AACBC9F3B18A}"/>
    <cellStyle name="Currency 8 3 3 2 2 2 2 2" xfId="61613" xr:uid="{BE68AE68-BC7F-44CC-BC43-8D5A575CDD2C}"/>
    <cellStyle name="Currency 8 3 3 2 2 2 3" xfId="46203" xr:uid="{EE983193-0D59-45D8-944A-1C90E874E933}"/>
    <cellStyle name="Currency 8 3 3 2 2 3" xfId="22980" xr:uid="{243C884D-C1EB-41EF-B855-DCFDC83F3B93}"/>
    <cellStyle name="Currency 8 3 3 2 2 3 2" xfId="53804" xr:uid="{D12C5E43-8793-474A-B756-95C10C77E2C7}"/>
    <cellStyle name="Currency 8 3 3 2 2 4" xfId="38394" xr:uid="{0924089F-957A-4C59-A704-9A1882ED87C0}"/>
    <cellStyle name="Currency 8 3 3 2 3" xfId="11575" xr:uid="{AB672946-4B06-4309-935A-C30CD7E9CB7C}"/>
    <cellStyle name="Currency 8 3 3 2 3 2" xfId="26986" xr:uid="{59882703-FDD7-456C-85F0-C971501F9711}"/>
    <cellStyle name="Currency 8 3 3 2 3 2 2" xfId="57810" xr:uid="{0FF453DC-1704-4C7E-861C-A2C945F28836}"/>
    <cellStyle name="Currency 8 3 3 2 3 3" xfId="42400" xr:uid="{52F9DCB3-16D0-46E0-8A3B-C0AEB5725D4D}"/>
    <cellStyle name="Currency 8 3 3 2 4" xfId="19177" xr:uid="{CFCE3DFE-F8B2-4A14-A6DD-445BC7B86EE3}"/>
    <cellStyle name="Currency 8 3 3 2 4 2" xfId="50001" xr:uid="{FD843D75-D0A7-4879-90A2-09601899899B}"/>
    <cellStyle name="Currency 8 3 3 2 5" xfId="34591" xr:uid="{28182F39-328B-4C82-ABB3-289FF7802B5A}"/>
    <cellStyle name="Currency 8 3 3 3" xfId="5668" xr:uid="{0D123EE6-34F8-4235-9DB1-621952EB652D}"/>
    <cellStyle name="Currency 8 3 3 3 2" xfId="13479" xr:uid="{A1141C73-E53E-4249-821E-265935475509}"/>
    <cellStyle name="Currency 8 3 3 3 2 2" xfId="28890" xr:uid="{993EC4E3-70D0-4E1D-997F-871533505830}"/>
    <cellStyle name="Currency 8 3 3 3 2 2 2" xfId="59714" xr:uid="{D8E2D0CC-4B19-4D8E-A0DF-BD992C103762}"/>
    <cellStyle name="Currency 8 3 3 3 2 3" xfId="44304" xr:uid="{DC6260B5-5E6A-4B3D-873B-208FC0E9DD8A}"/>
    <cellStyle name="Currency 8 3 3 3 3" xfId="21081" xr:uid="{649E5DC7-1C96-42E7-A091-EA53550D103C}"/>
    <cellStyle name="Currency 8 3 3 3 3 2" xfId="51905" xr:uid="{9323D155-CF1C-4A4F-8AEC-8D1C9B81DDCB}"/>
    <cellStyle name="Currency 8 3 3 3 4" xfId="36495" xr:uid="{6D61EA27-C7B2-4949-B13D-FCD1CD286A7C}"/>
    <cellStyle name="Currency 8 3 3 4" xfId="9676" xr:uid="{9F3F3D4C-09A2-4A35-96D3-751F2FD706CB}"/>
    <cellStyle name="Currency 8 3 3 4 2" xfId="25087" xr:uid="{50548297-D8D5-44DB-A567-3163FA30FCEB}"/>
    <cellStyle name="Currency 8 3 3 4 2 2" xfId="55911" xr:uid="{D77E8885-B7BB-4126-B9E4-01C1FFA569D7}"/>
    <cellStyle name="Currency 8 3 3 4 3" xfId="40501" xr:uid="{6D8F884A-3B94-43FA-856B-354FF718BF0D}"/>
    <cellStyle name="Currency 8 3 3 5" xfId="17278" xr:uid="{19DDFC7E-B716-4623-B09F-35E0C8A330E3}"/>
    <cellStyle name="Currency 8 3 3 5 2" xfId="48102" xr:uid="{9348146D-AEE0-4FC0-84FA-4F87409064EB}"/>
    <cellStyle name="Currency 8 3 3 6" xfId="32692" xr:uid="{4F02BE76-E1FE-4F11-9E03-B0B8554093E5}"/>
    <cellStyle name="Currency 8 3 4" xfId="2498" xr:uid="{CFC8D215-E614-4D36-816A-83A72FC1D9BB}"/>
    <cellStyle name="Currency 8 3 4 2" xfId="6301" xr:uid="{4673D822-CAD9-457A-B3A6-B0F67163680F}"/>
    <cellStyle name="Currency 8 3 4 2 2" xfId="14112" xr:uid="{DDA3BC08-3E9C-4538-AFF3-E9C6FDE129D3}"/>
    <cellStyle name="Currency 8 3 4 2 2 2" xfId="29523" xr:uid="{0313464E-B278-4D35-94A5-844BCE0E12FD}"/>
    <cellStyle name="Currency 8 3 4 2 2 2 2" xfId="60347" xr:uid="{B52A3FC9-1950-4090-BF93-5A81C5CFEB13}"/>
    <cellStyle name="Currency 8 3 4 2 2 3" xfId="44937" xr:uid="{19DE9C74-E297-4AF1-AB08-EF5C4E370030}"/>
    <cellStyle name="Currency 8 3 4 2 3" xfId="21714" xr:uid="{B92EF8B6-7758-41E1-9EDB-7EDFB88796EA}"/>
    <cellStyle name="Currency 8 3 4 2 3 2" xfId="52538" xr:uid="{6F976C06-98D1-4777-8839-E18C681BD093}"/>
    <cellStyle name="Currency 8 3 4 2 4" xfId="37128" xr:uid="{F4E37565-C0FD-4CF3-8872-8C1BF025C96D}"/>
    <cellStyle name="Currency 8 3 4 3" xfId="10309" xr:uid="{BF33F5D1-C8A5-4A93-A13C-86733CD75CC7}"/>
    <cellStyle name="Currency 8 3 4 3 2" xfId="25720" xr:uid="{C91056CA-754C-4DAA-845F-651CB6B820BD}"/>
    <cellStyle name="Currency 8 3 4 3 2 2" xfId="56544" xr:uid="{1BCF7808-28DE-4EB4-ABE0-343C6DE2EB99}"/>
    <cellStyle name="Currency 8 3 4 3 3" xfId="41134" xr:uid="{40A7071E-54AB-4999-A7E0-F44DB75FB244}"/>
    <cellStyle name="Currency 8 3 4 4" xfId="17911" xr:uid="{AFE368F0-DE36-4223-99C4-39F621E649F0}"/>
    <cellStyle name="Currency 8 3 4 4 2" xfId="48735" xr:uid="{A48C2421-FCC4-470B-BDD9-A178F0AA43A9}"/>
    <cellStyle name="Currency 8 3 4 5" xfId="33325" xr:uid="{223E652D-43BC-4337-B1D7-07A7B843FCB7}"/>
    <cellStyle name="Currency 8 3 5" xfId="4402" xr:uid="{7535EDBE-EACA-4A10-8410-0398EAFD7777}"/>
    <cellStyle name="Currency 8 3 5 2" xfId="12213" xr:uid="{D63F58A5-51BB-40BD-AD1E-DF0A24FF25FC}"/>
    <cellStyle name="Currency 8 3 5 2 2" xfId="27624" xr:uid="{71A9F6F4-4D50-41DA-944E-267969A0EE14}"/>
    <cellStyle name="Currency 8 3 5 2 2 2" xfId="58448" xr:uid="{4BA0E8DA-CCAF-435B-A24D-3D524FB6B72F}"/>
    <cellStyle name="Currency 8 3 5 2 3" xfId="43038" xr:uid="{62E7A870-514E-4087-B2E9-92F81C83288A}"/>
    <cellStyle name="Currency 8 3 5 3" xfId="19815" xr:uid="{9BFAEF5A-D032-4D50-AFD7-2AE88389524C}"/>
    <cellStyle name="Currency 8 3 5 3 2" xfId="50639" xr:uid="{164964DA-585E-45D4-89D9-D8FBB4F60F24}"/>
    <cellStyle name="Currency 8 3 5 4" xfId="35229" xr:uid="{0A5D540D-06D5-4AE1-AD7E-1B0E580F69B4}"/>
    <cellStyle name="Currency 8 3 6" xfId="8410" xr:uid="{369E6D76-EC24-4369-86DE-00800690EAAD}"/>
    <cellStyle name="Currency 8 3 6 2" xfId="23821" xr:uid="{F065EB1B-C7BE-4C0B-BFBC-A00C10D2677F}"/>
    <cellStyle name="Currency 8 3 6 2 2" xfId="54645" xr:uid="{EBFFF609-E731-4AB6-9BF3-3B4142D2FC14}"/>
    <cellStyle name="Currency 8 3 6 3" xfId="39235" xr:uid="{C79FB47C-23DD-4404-AD6D-F46FE14996DC}"/>
    <cellStyle name="Currency 8 3 7" xfId="16012" xr:uid="{F53FDD8F-EB6C-4A03-851B-4A0C8F3A50AF}"/>
    <cellStyle name="Currency 8 3 7 2" xfId="46836" xr:uid="{73A69054-C0F6-44EF-B96E-01352EF80B31}"/>
    <cellStyle name="Currency 8 3 8" xfId="31426" xr:uid="{A0BBAE7F-8E7D-4FC1-80DA-FD3DC3747484}"/>
    <cellStyle name="Currency 8 4" xfId="390" xr:uid="{2E3420E9-E02D-46B7-9D18-25F7E7E9C22B}"/>
    <cellStyle name="Currency 8 4 2" xfId="1023" xr:uid="{15AD67B7-71F1-46DB-9DF2-C2331414D173}"/>
    <cellStyle name="Currency 8 4 2 2" xfId="2922" xr:uid="{92832F4B-78F8-4E2E-A66E-72D454A9E700}"/>
    <cellStyle name="Currency 8 4 2 2 2" xfId="6725" xr:uid="{AEBCDB76-6F67-4AAD-88CF-A26690EB2595}"/>
    <cellStyle name="Currency 8 4 2 2 2 2" xfId="14536" xr:uid="{5FE2DA35-0E39-492A-B4A0-6C7C514A2CEC}"/>
    <cellStyle name="Currency 8 4 2 2 2 2 2" xfId="29947" xr:uid="{3405F6A6-F9F6-49F7-8ADC-BE44C6855B2A}"/>
    <cellStyle name="Currency 8 4 2 2 2 2 2 2" xfId="60771" xr:uid="{6E26CC90-54C1-41D8-BA1E-F5CA384B5C1D}"/>
    <cellStyle name="Currency 8 4 2 2 2 2 3" xfId="45361" xr:uid="{3EE2546D-E65C-4FC7-8D73-60F943C1830D}"/>
    <cellStyle name="Currency 8 4 2 2 2 3" xfId="22138" xr:uid="{22C15F74-5554-456B-9E98-0CACE48B7552}"/>
    <cellStyle name="Currency 8 4 2 2 2 3 2" xfId="52962" xr:uid="{28E65E2F-A574-46B0-8508-6D7F4D347447}"/>
    <cellStyle name="Currency 8 4 2 2 2 4" xfId="37552" xr:uid="{337E13EE-330F-48A5-93F1-618615BE5DE5}"/>
    <cellStyle name="Currency 8 4 2 2 3" xfId="10733" xr:uid="{17038B53-EEAC-4ED5-9682-510314F39253}"/>
    <cellStyle name="Currency 8 4 2 2 3 2" xfId="26144" xr:uid="{572A5959-F9D3-4834-9206-C4D8900CBC0B}"/>
    <cellStyle name="Currency 8 4 2 2 3 2 2" xfId="56968" xr:uid="{CC730F00-17B9-42D6-A86E-3E25C35C73AB}"/>
    <cellStyle name="Currency 8 4 2 2 3 3" xfId="41558" xr:uid="{A58F3852-8D8B-4A6C-89D3-2EB7D0851E91}"/>
    <cellStyle name="Currency 8 4 2 2 4" xfId="18335" xr:uid="{EA49516E-888A-4DE3-96E0-4CCFA03D73BD}"/>
    <cellStyle name="Currency 8 4 2 2 4 2" xfId="49159" xr:uid="{B1B412FF-2EC3-4AA2-A4B8-35E83B0A8FC6}"/>
    <cellStyle name="Currency 8 4 2 2 5" xfId="33749" xr:uid="{708F801D-DCB8-49CB-8C9A-B1355F825A70}"/>
    <cellStyle name="Currency 8 4 2 3" xfId="4826" xr:uid="{952347BD-8904-430D-B2DC-296984A34317}"/>
    <cellStyle name="Currency 8 4 2 3 2" xfId="12637" xr:uid="{79D4F484-33EF-4BF2-ADE3-FB5E78746310}"/>
    <cellStyle name="Currency 8 4 2 3 2 2" xfId="28048" xr:uid="{05FF351D-417C-4A8F-92DD-9533FF539BE2}"/>
    <cellStyle name="Currency 8 4 2 3 2 2 2" xfId="58872" xr:uid="{AA4DF1EC-F50F-41E2-92D5-8A5F9B969792}"/>
    <cellStyle name="Currency 8 4 2 3 2 3" xfId="43462" xr:uid="{9192FCB7-D4B5-426E-9A66-0DAB2012298F}"/>
    <cellStyle name="Currency 8 4 2 3 3" xfId="20239" xr:uid="{C8357782-3C16-4F32-96AD-C6B4A1B513C1}"/>
    <cellStyle name="Currency 8 4 2 3 3 2" xfId="51063" xr:uid="{F1A456E3-3490-4531-BFDF-075584A47E1E}"/>
    <cellStyle name="Currency 8 4 2 3 4" xfId="35653" xr:uid="{AA38F859-1657-4B26-96D7-D0AB0EE4F059}"/>
    <cellStyle name="Currency 8 4 2 4" xfId="8834" xr:uid="{421DBB9B-D30C-4F4D-BB81-C10C49FD4D8F}"/>
    <cellStyle name="Currency 8 4 2 4 2" xfId="24245" xr:uid="{5E21C4BB-14F2-4F9B-8E2A-2E1E16BCB0A0}"/>
    <cellStyle name="Currency 8 4 2 4 2 2" xfId="55069" xr:uid="{6EFCF24D-05D1-4499-A8FC-C482450435FA}"/>
    <cellStyle name="Currency 8 4 2 4 3" xfId="39659" xr:uid="{E81B357E-ACAB-4D2E-BEF9-7ED0990B8161}"/>
    <cellStyle name="Currency 8 4 2 5" xfId="16436" xr:uid="{A6D3A2BC-8D63-4B7D-BD40-902BB8A6D7EE}"/>
    <cellStyle name="Currency 8 4 2 5 2" xfId="47260" xr:uid="{6A9DBA3C-8A87-4D97-80A4-65780B62F155}"/>
    <cellStyle name="Currency 8 4 2 6" xfId="31850" xr:uid="{4BEE49B7-3697-4698-AE48-CCAC513B7957}"/>
    <cellStyle name="Currency 8 4 3" xfId="1656" xr:uid="{86C2B31A-334C-422F-9231-0077850CFF85}"/>
    <cellStyle name="Currency 8 4 3 2" xfId="3555" xr:uid="{28BBEE06-EAD5-4A59-81BB-B159B6825B4D}"/>
    <cellStyle name="Currency 8 4 3 2 2" xfId="7358" xr:uid="{342A1745-7DB9-40AD-B074-3FCEA917571D}"/>
    <cellStyle name="Currency 8 4 3 2 2 2" xfId="15169" xr:uid="{4F0B584B-D0B8-4CCE-9694-6CD46B1AB48B}"/>
    <cellStyle name="Currency 8 4 3 2 2 2 2" xfId="30580" xr:uid="{C5EF5918-389F-4450-8FA1-B2DA1A1CCCCD}"/>
    <cellStyle name="Currency 8 4 3 2 2 2 2 2" xfId="61404" xr:uid="{7ABD56A3-9AF7-482C-8796-05A6D4F43269}"/>
    <cellStyle name="Currency 8 4 3 2 2 2 3" xfId="45994" xr:uid="{4F346832-3AD5-4E68-A6C3-1FCE2EDFF44E}"/>
    <cellStyle name="Currency 8 4 3 2 2 3" xfId="22771" xr:uid="{FC311B66-BF14-4BFC-A571-DC4BDE467E39}"/>
    <cellStyle name="Currency 8 4 3 2 2 3 2" xfId="53595" xr:uid="{C204AB22-6F4F-4AE0-89D8-B2A77156E281}"/>
    <cellStyle name="Currency 8 4 3 2 2 4" xfId="38185" xr:uid="{0E32402A-40E3-4615-8654-25524DD13757}"/>
    <cellStyle name="Currency 8 4 3 2 3" xfId="11366" xr:uid="{F3196E8B-4807-410B-850C-8FA013278420}"/>
    <cellStyle name="Currency 8 4 3 2 3 2" xfId="26777" xr:uid="{219D38BE-7188-4F6B-9DA0-3C6C7304F790}"/>
    <cellStyle name="Currency 8 4 3 2 3 2 2" xfId="57601" xr:uid="{033D2CFF-9FE8-4C46-BE9E-31B328F5B763}"/>
    <cellStyle name="Currency 8 4 3 2 3 3" xfId="42191" xr:uid="{B689A3C7-01CE-4C5A-BEFE-CF833D321EBE}"/>
    <cellStyle name="Currency 8 4 3 2 4" xfId="18968" xr:uid="{748A2B76-85E7-4856-B714-E45CFB7260BA}"/>
    <cellStyle name="Currency 8 4 3 2 4 2" xfId="49792" xr:uid="{FE7EFB16-FF39-4C13-B6B7-F78333553D07}"/>
    <cellStyle name="Currency 8 4 3 2 5" xfId="34382" xr:uid="{78B3E247-9B81-4044-B685-95B57375D43A}"/>
    <cellStyle name="Currency 8 4 3 3" xfId="5459" xr:uid="{3DFABB9F-5C24-4E6D-9C1A-BFC40546A20B}"/>
    <cellStyle name="Currency 8 4 3 3 2" xfId="13270" xr:uid="{0C1B9B41-BF0E-47C9-B12B-56D4D535394C}"/>
    <cellStyle name="Currency 8 4 3 3 2 2" xfId="28681" xr:uid="{A1CF32E9-A16F-4716-A777-677FE66B30F8}"/>
    <cellStyle name="Currency 8 4 3 3 2 2 2" xfId="59505" xr:uid="{B1ECFA9E-D30E-4E98-AB4E-1C0F4AEA6999}"/>
    <cellStyle name="Currency 8 4 3 3 2 3" xfId="44095" xr:uid="{60D80E1A-605E-45B4-9BC7-63F996042306}"/>
    <cellStyle name="Currency 8 4 3 3 3" xfId="20872" xr:uid="{F9ECC87F-1519-4D68-8220-EC4CB402CE7A}"/>
    <cellStyle name="Currency 8 4 3 3 3 2" xfId="51696" xr:uid="{D526F985-B73C-4B52-95FB-7F7BD16EFD17}"/>
    <cellStyle name="Currency 8 4 3 3 4" xfId="36286" xr:uid="{8DAD0146-28C8-4B75-B1E6-C2988BA20F2E}"/>
    <cellStyle name="Currency 8 4 3 4" xfId="9467" xr:uid="{CAB86460-1E53-4899-BE6E-77BC7FF5EABC}"/>
    <cellStyle name="Currency 8 4 3 4 2" xfId="24878" xr:uid="{891EF971-EEC7-414C-B3AA-F0884A64A6EB}"/>
    <cellStyle name="Currency 8 4 3 4 2 2" xfId="55702" xr:uid="{9B4EDC9E-50A2-4997-AFAD-E8FA86CEF417}"/>
    <cellStyle name="Currency 8 4 3 4 3" xfId="40292" xr:uid="{753D1F8A-22D9-4C70-8CAD-9CF1960A3C42}"/>
    <cellStyle name="Currency 8 4 3 5" xfId="17069" xr:uid="{FA4B90C6-2387-4D8C-B547-75A8F3E6932E}"/>
    <cellStyle name="Currency 8 4 3 5 2" xfId="47893" xr:uid="{704F580F-D410-4EFC-8C92-B0241A347339}"/>
    <cellStyle name="Currency 8 4 3 6" xfId="32483" xr:uid="{E71691FF-A663-4E84-9D6F-4656BA4EC8D2}"/>
    <cellStyle name="Currency 8 4 4" xfId="2289" xr:uid="{DE4B6FBA-AD12-41DA-BF16-1EDC59B8822C}"/>
    <cellStyle name="Currency 8 4 4 2" xfId="6092" xr:uid="{CDC16A7C-1713-4A85-A614-FC77F5C4B812}"/>
    <cellStyle name="Currency 8 4 4 2 2" xfId="13903" xr:uid="{24407A24-842E-47C8-B986-642D75286CB0}"/>
    <cellStyle name="Currency 8 4 4 2 2 2" xfId="29314" xr:uid="{5DD62885-494C-4C67-8B35-788CA3DD2EF0}"/>
    <cellStyle name="Currency 8 4 4 2 2 2 2" xfId="60138" xr:uid="{1290335E-7FB9-4595-859C-7B7C29D31DAC}"/>
    <cellStyle name="Currency 8 4 4 2 2 3" xfId="44728" xr:uid="{3BDB7A68-B9E0-4691-BBB9-06FA37C2F94B}"/>
    <cellStyle name="Currency 8 4 4 2 3" xfId="21505" xr:uid="{62C71F12-35AB-4369-96AE-E340C75736DE}"/>
    <cellStyle name="Currency 8 4 4 2 3 2" xfId="52329" xr:uid="{11B366C5-8263-4E66-AF1E-D24D623D35F5}"/>
    <cellStyle name="Currency 8 4 4 2 4" xfId="36919" xr:uid="{36B6CC2C-E65A-4589-9329-39F077DBCDE8}"/>
    <cellStyle name="Currency 8 4 4 3" xfId="10100" xr:uid="{2CFE3F3F-AF4B-426E-A8E9-88AC45B6E339}"/>
    <cellStyle name="Currency 8 4 4 3 2" xfId="25511" xr:uid="{3989982E-50F5-4FDC-897E-9F9968F3D7E4}"/>
    <cellStyle name="Currency 8 4 4 3 2 2" xfId="56335" xr:uid="{183FA07F-9DED-4646-9030-7EEEAE023BC8}"/>
    <cellStyle name="Currency 8 4 4 3 3" xfId="40925" xr:uid="{46EDB2A9-DCF0-4754-8861-756C79AEE236}"/>
    <cellStyle name="Currency 8 4 4 4" xfId="17702" xr:uid="{0057140E-563B-45F9-9A91-8480959F30AC}"/>
    <cellStyle name="Currency 8 4 4 4 2" xfId="48526" xr:uid="{FE54261B-1C1B-4518-B9F3-2265FAACFE91}"/>
    <cellStyle name="Currency 8 4 4 5" xfId="33116" xr:uid="{CDFF011F-3511-4AA6-B5C5-3B97052E639E}"/>
    <cellStyle name="Currency 8 4 5" xfId="4193" xr:uid="{267E5A13-C7CC-4893-A7E6-75042BDF1B3E}"/>
    <cellStyle name="Currency 8 4 5 2" xfId="12004" xr:uid="{C1184F7D-862E-441D-A1BB-C084BC9FA0AC}"/>
    <cellStyle name="Currency 8 4 5 2 2" xfId="27415" xr:uid="{805C83ED-1CAA-4B11-8253-B0796AA5B685}"/>
    <cellStyle name="Currency 8 4 5 2 2 2" xfId="58239" xr:uid="{9E8FBB2C-ABDB-4435-9ACD-0DF0EDED64BE}"/>
    <cellStyle name="Currency 8 4 5 2 3" xfId="42829" xr:uid="{FB9B122B-EAFA-4B06-BEBA-8C85A301345C}"/>
    <cellStyle name="Currency 8 4 5 3" xfId="19606" xr:uid="{4505D7A4-F9D6-4121-B128-2F3116ADC9FB}"/>
    <cellStyle name="Currency 8 4 5 3 2" xfId="50430" xr:uid="{B2112756-11CE-4808-B500-B4D9FDA37BFB}"/>
    <cellStyle name="Currency 8 4 5 4" xfId="35020" xr:uid="{03C91892-A5B8-4F37-AE04-748A1507DFD8}"/>
    <cellStyle name="Currency 8 4 6" xfId="8201" xr:uid="{6A4AEAC1-9012-48E2-82CB-E70BE6FB024C}"/>
    <cellStyle name="Currency 8 4 6 2" xfId="23612" xr:uid="{FA1B7DF5-3775-4CB1-814F-3DDA6E51EB7D}"/>
    <cellStyle name="Currency 8 4 6 2 2" xfId="54436" xr:uid="{C2FF9AB0-30D3-41E9-9594-8A471EA0093B}"/>
    <cellStyle name="Currency 8 4 6 3" xfId="39026" xr:uid="{6704BADC-E9E8-43FE-B205-38431582B034}"/>
    <cellStyle name="Currency 8 4 7" xfId="15803" xr:uid="{BB61E5B2-1220-414F-81D9-977E9C04E591}"/>
    <cellStyle name="Currency 8 4 7 2" xfId="46627" xr:uid="{96B482E2-AF39-4FAB-8F58-7787BB510E8C}"/>
    <cellStyle name="Currency 8 4 8" xfId="31217" xr:uid="{CA151D34-AD43-40B3-BB13-E41B2783E0A1}"/>
    <cellStyle name="Currency 8 5" xfId="810" xr:uid="{AA146518-9451-4FA4-9F7E-83DDD5C08F0D}"/>
    <cellStyle name="Currency 8 5 2" xfId="2709" xr:uid="{6D97E2C9-BF18-453E-ABF5-766DD2617985}"/>
    <cellStyle name="Currency 8 5 2 2" xfId="6512" xr:uid="{17A94FBE-21DB-45C5-AA14-70146CDA29AD}"/>
    <cellStyle name="Currency 8 5 2 2 2" xfId="14323" xr:uid="{1B4F570A-CCB3-41D0-91CB-8968ECB5582C}"/>
    <cellStyle name="Currency 8 5 2 2 2 2" xfId="29734" xr:uid="{6342AC3D-5708-4359-8F93-17F2EA17D614}"/>
    <cellStyle name="Currency 8 5 2 2 2 2 2" xfId="60558" xr:uid="{54362D4C-D66C-481B-BE7A-2A97C8A04447}"/>
    <cellStyle name="Currency 8 5 2 2 2 3" xfId="45148" xr:uid="{482FAD44-BFB2-407E-9E3E-8A1E56D3F810}"/>
    <cellStyle name="Currency 8 5 2 2 3" xfId="21925" xr:uid="{A4201E12-B661-49D4-BB7F-F59998EC3E28}"/>
    <cellStyle name="Currency 8 5 2 2 3 2" xfId="52749" xr:uid="{9B75540F-DFE4-4680-AAC5-A421B0A99F6F}"/>
    <cellStyle name="Currency 8 5 2 2 4" xfId="37339" xr:uid="{5016E4F5-4A35-48D8-8AB5-B7C7FB759FAF}"/>
    <cellStyle name="Currency 8 5 2 3" xfId="10520" xr:uid="{25C31D28-575C-4008-A1D9-F7BC8E5DFB59}"/>
    <cellStyle name="Currency 8 5 2 3 2" xfId="25931" xr:uid="{D58CFF97-A581-4478-A4E6-D21628E1BC09}"/>
    <cellStyle name="Currency 8 5 2 3 2 2" xfId="56755" xr:uid="{3077EED0-F5B8-4FF8-9777-A30E20E48949}"/>
    <cellStyle name="Currency 8 5 2 3 3" xfId="41345" xr:uid="{0A394BBC-ADF0-4177-8944-0BD6E4978DC9}"/>
    <cellStyle name="Currency 8 5 2 4" xfId="18122" xr:uid="{3C5FF276-29BC-413F-A581-9C0152ACC44F}"/>
    <cellStyle name="Currency 8 5 2 4 2" xfId="48946" xr:uid="{7B3B41E2-CB9E-43D2-81EA-2F810091256A}"/>
    <cellStyle name="Currency 8 5 2 5" xfId="33536" xr:uid="{68D560CB-D0B1-4C32-A43D-5B131C2F4470}"/>
    <cellStyle name="Currency 8 5 3" xfId="4613" xr:uid="{A573834B-A705-4259-BF10-7B69A772D2A4}"/>
    <cellStyle name="Currency 8 5 3 2" xfId="12424" xr:uid="{77729A46-43D4-443B-B434-92BB63C82D05}"/>
    <cellStyle name="Currency 8 5 3 2 2" xfId="27835" xr:uid="{7511BEC9-1D30-46B6-9B34-07B688E20079}"/>
    <cellStyle name="Currency 8 5 3 2 2 2" xfId="58659" xr:uid="{99FFE27F-B550-4BD4-93B3-F355DFEA3C34}"/>
    <cellStyle name="Currency 8 5 3 2 3" xfId="43249" xr:uid="{492C0322-E1FE-4AE0-8803-123C1ED58921}"/>
    <cellStyle name="Currency 8 5 3 3" xfId="20026" xr:uid="{3D7223FB-0919-4EED-A3C2-93642F036D95}"/>
    <cellStyle name="Currency 8 5 3 3 2" xfId="50850" xr:uid="{A9C208A4-381A-4E10-8AB0-53D254B5638A}"/>
    <cellStyle name="Currency 8 5 3 4" xfId="35440" xr:uid="{5F5BE633-228E-4670-A60D-CC4E3AFA8AA6}"/>
    <cellStyle name="Currency 8 5 4" xfId="8621" xr:uid="{BFDD3193-07A6-4EEB-AAA0-1A2CD7360993}"/>
    <cellStyle name="Currency 8 5 4 2" xfId="24032" xr:uid="{19280344-C7BE-4DD1-A241-1DDD582F49A7}"/>
    <cellStyle name="Currency 8 5 4 2 2" xfId="54856" xr:uid="{CE4FA5C2-2DBE-4FBD-AC63-34F3BF33F480}"/>
    <cellStyle name="Currency 8 5 4 3" xfId="39446" xr:uid="{807A8D65-37FC-4C6D-883C-C5933F7F3D50}"/>
    <cellStyle name="Currency 8 5 5" xfId="16223" xr:uid="{8D26E63C-DE1E-42ED-958A-EEF62E99D621}"/>
    <cellStyle name="Currency 8 5 5 2" xfId="47047" xr:uid="{D7C113DA-8864-4761-BF86-7B5478EBEE1C}"/>
    <cellStyle name="Currency 8 5 6" xfId="31637" xr:uid="{3E42A1A2-865F-4495-808A-0DA6D37DA72B}"/>
    <cellStyle name="Currency 8 6" xfId="1443" xr:uid="{7910C474-47BC-4145-AF4B-081F0CA11807}"/>
    <cellStyle name="Currency 8 6 2" xfId="3342" xr:uid="{2EECD95B-D7D6-41EE-9450-86FF183F5D71}"/>
    <cellStyle name="Currency 8 6 2 2" xfId="7145" xr:uid="{91ADC9E8-8178-4C51-8A60-749E91A7EED2}"/>
    <cellStyle name="Currency 8 6 2 2 2" xfId="14956" xr:uid="{17DA5647-027E-47E9-9297-1B26AD7E6DCD}"/>
    <cellStyle name="Currency 8 6 2 2 2 2" xfId="30367" xr:uid="{31510B5A-F637-4704-B3C1-DBF4E92B9536}"/>
    <cellStyle name="Currency 8 6 2 2 2 2 2" xfId="61191" xr:uid="{B24D8E4A-BEA1-4CBB-9CB3-883423914B36}"/>
    <cellStyle name="Currency 8 6 2 2 2 3" xfId="45781" xr:uid="{F4FEDFBC-3C0F-48FF-AF1E-438963FE4C78}"/>
    <cellStyle name="Currency 8 6 2 2 3" xfId="22558" xr:uid="{76457657-D762-4FCF-8B0C-4B22ABF84253}"/>
    <cellStyle name="Currency 8 6 2 2 3 2" xfId="53382" xr:uid="{2D3FE41F-B300-4645-9707-815ACEE677AF}"/>
    <cellStyle name="Currency 8 6 2 2 4" xfId="37972" xr:uid="{107A064A-8C4D-496B-807B-D751D16EF8E7}"/>
    <cellStyle name="Currency 8 6 2 3" xfId="11153" xr:uid="{82F99FAC-DD7A-48AF-A9E8-FFA0927C60B7}"/>
    <cellStyle name="Currency 8 6 2 3 2" xfId="26564" xr:uid="{C123FC04-6941-4795-8B1C-17725446BBB1}"/>
    <cellStyle name="Currency 8 6 2 3 2 2" xfId="57388" xr:uid="{34C3B7CD-B6B7-4F10-93A7-8A40642265E0}"/>
    <cellStyle name="Currency 8 6 2 3 3" xfId="41978" xr:uid="{85D579A7-4FCB-471A-9630-48CE5F1E98E2}"/>
    <cellStyle name="Currency 8 6 2 4" xfId="18755" xr:uid="{023651BB-0E03-4053-BB03-63F4F40929AC}"/>
    <cellStyle name="Currency 8 6 2 4 2" xfId="49579" xr:uid="{1D344335-36BF-43DC-8A41-7DAED8F3CE2C}"/>
    <cellStyle name="Currency 8 6 2 5" xfId="34169" xr:uid="{55586CDD-325A-4B6C-B257-4EF35DEB9BAB}"/>
    <cellStyle name="Currency 8 6 3" xfId="5246" xr:uid="{03377F78-522F-4FB5-A891-49C1FD80DF16}"/>
    <cellStyle name="Currency 8 6 3 2" xfId="13057" xr:uid="{2AC2302C-20A8-470F-A819-25D7FF29865A}"/>
    <cellStyle name="Currency 8 6 3 2 2" xfId="28468" xr:uid="{0D351EC0-AE4E-486D-BA34-FCAEE9AC9671}"/>
    <cellStyle name="Currency 8 6 3 2 2 2" xfId="59292" xr:uid="{FAC47DD0-1CEA-458D-BA0C-3C2F9E03CA21}"/>
    <cellStyle name="Currency 8 6 3 2 3" xfId="43882" xr:uid="{58AED55E-9FD5-4DCD-903D-8B7A0F2175F9}"/>
    <cellStyle name="Currency 8 6 3 3" xfId="20659" xr:uid="{BEC7C2C4-E2FC-4364-BDCF-9C28168EAC7F}"/>
    <cellStyle name="Currency 8 6 3 3 2" xfId="51483" xr:uid="{1B5906AA-65D8-4036-971A-A3CE78187335}"/>
    <cellStyle name="Currency 8 6 3 4" xfId="36073" xr:uid="{93531D97-0272-476D-AD4C-779C69D19111}"/>
    <cellStyle name="Currency 8 6 4" xfId="9254" xr:uid="{F46B2F82-5AC0-4C1E-B05C-8B48D1B55302}"/>
    <cellStyle name="Currency 8 6 4 2" xfId="24665" xr:uid="{C1A85A57-98A0-4F63-A9F6-2C0D504C65ED}"/>
    <cellStyle name="Currency 8 6 4 2 2" xfId="55489" xr:uid="{20CE2632-E2B9-4AE9-B41A-ABBA7CB24748}"/>
    <cellStyle name="Currency 8 6 4 3" xfId="40079" xr:uid="{D79C8AB8-1878-47A7-8808-7D450D6ECC9E}"/>
    <cellStyle name="Currency 8 6 5" xfId="16856" xr:uid="{76E17A4E-C640-4E0C-8FFF-3E388832C0CE}"/>
    <cellStyle name="Currency 8 6 5 2" xfId="47680" xr:uid="{5C0063B9-8269-41F8-9456-8704EC3155A7}"/>
    <cellStyle name="Currency 8 6 6" xfId="32270" xr:uid="{2AAC7101-431A-4DDF-880C-04F1FAB19E01}"/>
    <cellStyle name="Currency 8 7" xfId="2076" xr:uid="{D9B48D26-AD8D-4385-9763-BBB39451A6C2}"/>
    <cellStyle name="Currency 8 7 2" xfId="5879" xr:uid="{08956B02-F49B-4647-9D64-C93F4091C13C}"/>
    <cellStyle name="Currency 8 7 2 2" xfId="13690" xr:uid="{4839524C-EB55-4AA7-9DD7-7BEA9BF9CF0B}"/>
    <cellStyle name="Currency 8 7 2 2 2" xfId="29101" xr:uid="{A4B52A2E-38D5-4CE2-908E-BCF1FAA3C8DC}"/>
    <cellStyle name="Currency 8 7 2 2 2 2" xfId="59925" xr:uid="{9E9F14E7-FB9E-4962-8BCA-AD2184E91BF1}"/>
    <cellStyle name="Currency 8 7 2 2 3" xfId="44515" xr:uid="{AD103955-4C4D-4C14-9017-FB3AC21C9D61}"/>
    <cellStyle name="Currency 8 7 2 3" xfId="21292" xr:uid="{FA303EF1-7D5B-428A-9C3B-300994F6C9D4}"/>
    <cellStyle name="Currency 8 7 2 3 2" xfId="52116" xr:uid="{E162DFF9-073C-4F2E-9E6B-8D2512425EA6}"/>
    <cellStyle name="Currency 8 7 2 4" xfId="36706" xr:uid="{E826F668-A930-4A79-BC3E-ACA1CF36B58D}"/>
    <cellStyle name="Currency 8 7 3" xfId="9887" xr:uid="{2734DF23-CEAC-4AA1-9521-D0D63F6950BF}"/>
    <cellStyle name="Currency 8 7 3 2" xfId="25298" xr:uid="{B64AAD89-8812-41E8-A995-8B6A0300F884}"/>
    <cellStyle name="Currency 8 7 3 2 2" xfId="56122" xr:uid="{66671CC3-F7A2-456A-A6B1-0982CD5FC754}"/>
    <cellStyle name="Currency 8 7 3 3" xfId="40712" xr:uid="{EB8A0462-04F0-40FD-93ED-02217E1C1EA3}"/>
    <cellStyle name="Currency 8 7 4" xfId="17489" xr:uid="{5DA54E84-B0F3-4899-B11E-76E27716F7A1}"/>
    <cellStyle name="Currency 8 7 4 2" xfId="48313" xr:uid="{3B72C008-D97D-431E-8FD6-FAAD51B0D19D}"/>
    <cellStyle name="Currency 8 7 5" xfId="32903" xr:uid="{0CE6A2B3-5758-4FEA-B343-CB8693DC49D3}"/>
    <cellStyle name="Currency 8 8" xfId="3980" xr:uid="{FA8A4AA5-A1DE-40E3-B398-A5585F71B882}"/>
    <cellStyle name="Currency 8 8 2" xfId="11791" xr:uid="{3E5204CA-CFBE-49A9-A012-819D1360863C}"/>
    <cellStyle name="Currency 8 8 2 2" xfId="27202" xr:uid="{BDBEEA1E-FD27-470D-A7DF-A958437E9390}"/>
    <cellStyle name="Currency 8 8 2 2 2" xfId="58026" xr:uid="{FB0ABAD5-61A4-4AB3-A5B4-424871967226}"/>
    <cellStyle name="Currency 8 8 2 3" xfId="42616" xr:uid="{331D36D3-3D1C-430A-9BDC-FF6CFF485A78}"/>
    <cellStyle name="Currency 8 8 3" xfId="19393" xr:uid="{3CD2C65A-61BB-4879-A083-1D4F108CAC62}"/>
    <cellStyle name="Currency 8 8 3 2" xfId="50217" xr:uid="{CCBE6D73-EFE5-4F0D-81F0-D4873FB8AB67}"/>
    <cellStyle name="Currency 8 8 4" xfId="34807" xr:uid="{97012E7B-A148-4DCE-B04E-8AC0349D72CA}"/>
    <cellStyle name="Currency 8 9" xfId="7988" xr:uid="{37775910-614E-4694-809A-1B72B7B39B98}"/>
    <cellStyle name="Currency 8 9 2" xfId="23399" xr:uid="{8C532472-00D1-4F17-B00B-D2C4F0176433}"/>
    <cellStyle name="Currency 8 9 2 2" xfId="54223" xr:uid="{C5847B90-3ED7-4EB3-9DC6-AD41AC0E064C}"/>
    <cellStyle name="Currency 8 9 3" xfId="38813" xr:uid="{1F751986-EF78-475B-A7CF-1204811459B8}"/>
    <cellStyle name="Currency 9" xfId="216" xr:uid="{C1F65CB6-8BFA-40D9-A160-FD1AD14EA320}"/>
    <cellStyle name="Currency 9 10" xfId="15630" xr:uid="{A939B921-9069-4A5A-9DC1-C8769B944DBE}"/>
    <cellStyle name="Currency 9 10 2" xfId="46454" xr:uid="{819950DD-8E90-42BC-8E92-08B8925BF7CC}"/>
    <cellStyle name="Currency 9 11" xfId="31044" xr:uid="{ECAB36ED-01F6-499F-8F6F-CBD0FF853E71}"/>
    <cellStyle name="Currency 9 2" xfId="639" xr:uid="{E7D338BF-3B7D-4880-8394-E6DC5EFDED3D}"/>
    <cellStyle name="Currency 9 2 2" xfId="1272" xr:uid="{7E3D0304-E963-4AAC-9BEE-5BC8ABBFE522}"/>
    <cellStyle name="Currency 9 2 2 2" xfId="3171" xr:uid="{91B33A0B-90A6-486B-BD63-5BA4E2BA9968}"/>
    <cellStyle name="Currency 9 2 2 2 2" xfId="6974" xr:uid="{95DD2E98-D7C3-49D4-BAE1-9D3E8785E26D}"/>
    <cellStyle name="Currency 9 2 2 2 2 2" xfId="14785" xr:uid="{62DCDB6F-739A-4796-BF66-29F0CDA5D9B3}"/>
    <cellStyle name="Currency 9 2 2 2 2 2 2" xfId="30196" xr:uid="{507BB950-41D8-43F3-9E67-C9BF4BC733CB}"/>
    <cellStyle name="Currency 9 2 2 2 2 2 2 2" xfId="61020" xr:uid="{C6979749-15EE-430F-977A-D37729FC1824}"/>
    <cellStyle name="Currency 9 2 2 2 2 2 3" xfId="45610" xr:uid="{3A66790A-A042-4840-BFA8-639B1CB53F4E}"/>
    <cellStyle name="Currency 9 2 2 2 2 3" xfId="22387" xr:uid="{FE9EAB12-3FCF-4633-9849-F8BA8F789E69}"/>
    <cellStyle name="Currency 9 2 2 2 2 3 2" xfId="53211" xr:uid="{3643C831-016E-427B-ABDE-709B43BD4D75}"/>
    <cellStyle name="Currency 9 2 2 2 2 4" xfId="37801" xr:uid="{971E17E7-E308-4F14-83E7-95619D0C61C1}"/>
    <cellStyle name="Currency 9 2 2 2 3" xfId="10982" xr:uid="{5920969E-4A24-4EC4-9AE4-5681F81E99D8}"/>
    <cellStyle name="Currency 9 2 2 2 3 2" xfId="26393" xr:uid="{D92FE5ED-C2CA-4D82-A57C-E61139F1302D}"/>
    <cellStyle name="Currency 9 2 2 2 3 2 2" xfId="57217" xr:uid="{54BD4213-C922-46D6-AF90-F188CA379D8F}"/>
    <cellStyle name="Currency 9 2 2 2 3 3" xfId="41807" xr:uid="{EB196811-1917-48D3-8BF9-0782BD4E3968}"/>
    <cellStyle name="Currency 9 2 2 2 4" xfId="18584" xr:uid="{835F862E-DE0F-4686-8A5D-1FBC445CC173}"/>
    <cellStyle name="Currency 9 2 2 2 4 2" xfId="49408" xr:uid="{B388DA59-1F3E-4C1F-A7F3-3D208BC407B5}"/>
    <cellStyle name="Currency 9 2 2 2 5" xfId="33998" xr:uid="{04C8C941-D5AD-457D-A9EB-ED84776A32F3}"/>
    <cellStyle name="Currency 9 2 2 3" xfId="5075" xr:uid="{2A7A9039-7342-4DBD-94D7-B34FCE4D920E}"/>
    <cellStyle name="Currency 9 2 2 3 2" xfId="12886" xr:uid="{A05ADA65-E796-4ECB-8F25-938F35CDE81E}"/>
    <cellStyle name="Currency 9 2 2 3 2 2" xfId="28297" xr:uid="{B20FC432-860B-4B35-99BE-E1184F0B8D2D}"/>
    <cellStyle name="Currency 9 2 2 3 2 2 2" xfId="59121" xr:uid="{8BCE789D-644E-406E-879E-E6BE82B6C9B8}"/>
    <cellStyle name="Currency 9 2 2 3 2 3" xfId="43711" xr:uid="{6788F601-4E56-4778-A252-A2CAD69E979D}"/>
    <cellStyle name="Currency 9 2 2 3 3" xfId="20488" xr:uid="{377028E7-333C-4189-BB04-31877D4097C6}"/>
    <cellStyle name="Currency 9 2 2 3 3 2" xfId="51312" xr:uid="{DE80A343-58D3-4922-A172-9F8126773A93}"/>
    <cellStyle name="Currency 9 2 2 3 4" xfId="35902" xr:uid="{B95FA658-6BB2-45BE-884D-6BED7554161F}"/>
    <cellStyle name="Currency 9 2 2 4" xfId="9083" xr:uid="{E732A67C-5697-4406-B5AB-A78797778BE3}"/>
    <cellStyle name="Currency 9 2 2 4 2" xfId="24494" xr:uid="{9C3ABCBB-CB0F-4850-B472-EF5B46EEBCED}"/>
    <cellStyle name="Currency 9 2 2 4 2 2" xfId="55318" xr:uid="{FD7573EE-2B64-43C9-8B75-4B1DD559BBCC}"/>
    <cellStyle name="Currency 9 2 2 4 3" xfId="39908" xr:uid="{3DEBE477-394B-4B61-ACCE-F81E0C0D0490}"/>
    <cellStyle name="Currency 9 2 2 5" xfId="16685" xr:uid="{E8DAF728-5DEA-4F5D-AA3B-452EB4960769}"/>
    <cellStyle name="Currency 9 2 2 5 2" xfId="47509" xr:uid="{2C3C2D82-B484-4AA1-8440-B3FA7A8FEA83}"/>
    <cellStyle name="Currency 9 2 2 6" xfId="32099" xr:uid="{5FAA9E39-FB01-4090-A5A5-B85CA3C1B068}"/>
    <cellStyle name="Currency 9 2 3" xfId="1905" xr:uid="{1C6EB709-1D7F-4AA8-A57B-5F4E85266159}"/>
    <cellStyle name="Currency 9 2 3 2" xfId="3804" xr:uid="{F749EA0C-13F1-4805-ADAB-AF494205B4C5}"/>
    <cellStyle name="Currency 9 2 3 2 2" xfId="7607" xr:uid="{4FD18B01-98A9-434C-8AF4-5026619AE4A0}"/>
    <cellStyle name="Currency 9 2 3 2 2 2" xfId="15418" xr:uid="{9C96F3A9-67AE-469B-9E6C-1AD6E0A3C19C}"/>
    <cellStyle name="Currency 9 2 3 2 2 2 2" xfId="30829" xr:uid="{353B9EB2-4A7B-406B-B87B-05F4D7BCABD6}"/>
    <cellStyle name="Currency 9 2 3 2 2 2 2 2" xfId="61653" xr:uid="{8F7184F7-1FFF-4A29-86B1-0BB83AA4AAFD}"/>
    <cellStyle name="Currency 9 2 3 2 2 2 3" xfId="46243" xr:uid="{1FBCBAEE-98C8-4E1B-894E-A8ACF8153F75}"/>
    <cellStyle name="Currency 9 2 3 2 2 3" xfId="23020" xr:uid="{290D53C9-4B58-48B2-88A5-44A6D2E9D08B}"/>
    <cellStyle name="Currency 9 2 3 2 2 3 2" xfId="53844" xr:uid="{E33A49BF-A5DE-4B17-8758-01E196C8930D}"/>
    <cellStyle name="Currency 9 2 3 2 2 4" xfId="38434" xr:uid="{C8B597B5-F5B1-4562-A291-657ED0803797}"/>
    <cellStyle name="Currency 9 2 3 2 3" xfId="11615" xr:uid="{BC55367B-7E73-4442-AFCF-974CA3FE396D}"/>
    <cellStyle name="Currency 9 2 3 2 3 2" xfId="27026" xr:uid="{0BD575FB-7622-49F8-B824-28890C317938}"/>
    <cellStyle name="Currency 9 2 3 2 3 2 2" xfId="57850" xr:uid="{8FF7D3BA-FD2A-444E-9DF1-E2AD5821DA55}"/>
    <cellStyle name="Currency 9 2 3 2 3 3" xfId="42440" xr:uid="{1CB63682-0620-4104-B04F-F0CBC2F024D9}"/>
    <cellStyle name="Currency 9 2 3 2 4" xfId="19217" xr:uid="{3D0A375D-AD6D-4BC9-AF69-3913DD9247EA}"/>
    <cellStyle name="Currency 9 2 3 2 4 2" xfId="50041" xr:uid="{27C9E68C-DACF-4945-8778-C1F789A1BCE6}"/>
    <cellStyle name="Currency 9 2 3 2 5" xfId="34631" xr:uid="{CCEA4B0C-15C6-45F6-BD91-0FC2210E6A10}"/>
    <cellStyle name="Currency 9 2 3 3" xfId="5708" xr:uid="{F3E0A974-77BF-4D94-B18F-1EA0ECEA986D}"/>
    <cellStyle name="Currency 9 2 3 3 2" xfId="13519" xr:uid="{D33037C9-B321-4F1B-83C1-C5AF37A741C1}"/>
    <cellStyle name="Currency 9 2 3 3 2 2" xfId="28930" xr:uid="{13F0049D-B572-42C0-ABBE-F357D2F37B3D}"/>
    <cellStyle name="Currency 9 2 3 3 2 2 2" xfId="59754" xr:uid="{C04ABD67-959A-438C-AA14-9844F385D435}"/>
    <cellStyle name="Currency 9 2 3 3 2 3" xfId="44344" xr:uid="{9EED9E99-FAD1-4430-92D0-06FCEB45A730}"/>
    <cellStyle name="Currency 9 2 3 3 3" xfId="21121" xr:uid="{8688B868-B8BD-42A7-8EAD-95E1EE89850C}"/>
    <cellStyle name="Currency 9 2 3 3 3 2" xfId="51945" xr:uid="{CFAF2C0D-79A1-4484-B8AE-53570D93DAEE}"/>
    <cellStyle name="Currency 9 2 3 3 4" xfId="36535" xr:uid="{8A8AB0B0-492B-414D-AE14-5C333812D075}"/>
    <cellStyle name="Currency 9 2 3 4" xfId="9716" xr:uid="{41BCB274-8EFA-48B6-8244-C4D0A672A4E1}"/>
    <cellStyle name="Currency 9 2 3 4 2" xfId="25127" xr:uid="{64A820DF-771D-4947-9E91-9006CA5FB5F6}"/>
    <cellStyle name="Currency 9 2 3 4 2 2" xfId="55951" xr:uid="{C64EA93C-FC21-4B07-BC8C-104DBDE0A6AF}"/>
    <cellStyle name="Currency 9 2 3 4 3" xfId="40541" xr:uid="{147C95A5-8290-4780-B133-5AB4C41670FC}"/>
    <cellStyle name="Currency 9 2 3 5" xfId="17318" xr:uid="{3BCCC94F-B90C-45AC-A8F2-2B82BF9C6145}"/>
    <cellStyle name="Currency 9 2 3 5 2" xfId="48142" xr:uid="{A5FBBED4-6741-4CFE-AB99-F9E774D20B3A}"/>
    <cellStyle name="Currency 9 2 3 6" xfId="32732" xr:uid="{5FEAF684-56DF-490A-85A6-4A116C2441A9}"/>
    <cellStyle name="Currency 9 2 4" xfId="2538" xr:uid="{A1BAB12C-2419-48DF-982D-4A672CAE33F7}"/>
    <cellStyle name="Currency 9 2 4 2" xfId="6341" xr:uid="{3C9B48D2-4693-4078-90F5-FED0C17E83D5}"/>
    <cellStyle name="Currency 9 2 4 2 2" xfId="14152" xr:uid="{5B443373-E191-4A28-8273-BDB07F9F0ADF}"/>
    <cellStyle name="Currency 9 2 4 2 2 2" xfId="29563" xr:uid="{7A0F4A0E-EE69-417C-9825-1F5179A236BE}"/>
    <cellStyle name="Currency 9 2 4 2 2 2 2" xfId="60387" xr:uid="{15F10B72-EF1B-41ED-8BD3-A1CB0DFB3A27}"/>
    <cellStyle name="Currency 9 2 4 2 2 3" xfId="44977" xr:uid="{AD483E61-4C25-4417-8432-65C9B0BC8A7D}"/>
    <cellStyle name="Currency 9 2 4 2 3" xfId="21754" xr:uid="{FE797371-0BE4-4696-B584-221B24A8F018}"/>
    <cellStyle name="Currency 9 2 4 2 3 2" xfId="52578" xr:uid="{1E36D4A5-E184-47F7-BDE2-75BE7701163F}"/>
    <cellStyle name="Currency 9 2 4 2 4" xfId="37168" xr:uid="{83D05E8C-3829-40AB-B6C4-98E90C9A33D0}"/>
    <cellStyle name="Currency 9 2 4 3" xfId="10349" xr:uid="{9202DA62-54C7-4E4E-9A3D-B5C28D2E315B}"/>
    <cellStyle name="Currency 9 2 4 3 2" xfId="25760" xr:uid="{47949CB2-05EF-4971-8E4C-D097FB4245AA}"/>
    <cellStyle name="Currency 9 2 4 3 2 2" xfId="56584" xr:uid="{45DAA8F8-3FF9-420D-A648-12D20AD2D030}"/>
    <cellStyle name="Currency 9 2 4 3 3" xfId="41174" xr:uid="{67556AEA-055D-4E6E-837A-A5187BDEFFC2}"/>
    <cellStyle name="Currency 9 2 4 4" xfId="17951" xr:uid="{22071B2B-B997-4305-8225-4E8B88D61E47}"/>
    <cellStyle name="Currency 9 2 4 4 2" xfId="48775" xr:uid="{42448B89-74F5-4686-9F0D-CD7295A43C1D}"/>
    <cellStyle name="Currency 9 2 4 5" xfId="33365" xr:uid="{B802626C-14E5-4BA2-A5EC-3A23EEDF9E35}"/>
    <cellStyle name="Currency 9 2 5" xfId="4442" xr:uid="{F13CA027-2B5A-40F2-ACD9-643F0A054759}"/>
    <cellStyle name="Currency 9 2 5 2" xfId="12253" xr:uid="{E2A674E9-E459-4763-8B6B-2F8BA7067C26}"/>
    <cellStyle name="Currency 9 2 5 2 2" xfId="27664" xr:uid="{4FA2F7B0-3E48-4788-B731-9C49554F2354}"/>
    <cellStyle name="Currency 9 2 5 2 2 2" xfId="58488" xr:uid="{2AAFE1C9-5632-4729-BE5C-5C8461C751BF}"/>
    <cellStyle name="Currency 9 2 5 2 3" xfId="43078" xr:uid="{A22E0AFB-595A-4FF6-B0F4-A0A28F4BEE56}"/>
    <cellStyle name="Currency 9 2 5 3" xfId="19855" xr:uid="{4912F8CB-2231-4D65-9A57-68D5C704D385}"/>
    <cellStyle name="Currency 9 2 5 3 2" xfId="50679" xr:uid="{91A3B01E-0942-48B2-8FAE-E657712A39D8}"/>
    <cellStyle name="Currency 9 2 5 4" xfId="35269" xr:uid="{449028DE-24F0-4838-B97C-6A5B12BA82D2}"/>
    <cellStyle name="Currency 9 2 6" xfId="8450" xr:uid="{14E15811-6FEB-4352-B0F7-03947189A047}"/>
    <cellStyle name="Currency 9 2 6 2" xfId="23861" xr:uid="{E2777C1F-4A35-4B9E-A4FA-4D3412E60030}"/>
    <cellStyle name="Currency 9 2 6 2 2" xfId="54685" xr:uid="{F1FBE5A1-DFCD-4AE8-98A3-52F1A8188D05}"/>
    <cellStyle name="Currency 9 2 6 3" xfId="39275" xr:uid="{D64A814C-F894-4F53-9887-8C6C07EEA31E}"/>
    <cellStyle name="Currency 9 2 7" xfId="16052" xr:uid="{4C7C794D-9823-4B27-85CA-2B4DC97F4EAB}"/>
    <cellStyle name="Currency 9 2 7 2" xfId="46876" xr:uid="{3957D8A5-759D-423A-852B-21FA24FFBF57}"/>
    <cellStyle name="Currency 9 2 8" xfId="31466" xr:uid="{5A73AED6-BAEE-4261-9C73-F7A8BCF45255}"/>
    <cellStyle name="Currency 9 3" xfId="430" xr:uid="{2D602FF2-82F5-4667-B2BD-974926C3EF88}"/>
    <cellStyle name="Currency 9 3 2" xfId="1063" xr:uid="{90084EA5-B1B4-4AD9-A993-1E45C90CCEB6}"/>
    <cellStyle name="Currency 9 3 2 2" xfId="2962" xr:uid="{D6E8D5D3-382B-4394-96DE-AEAE86DC8041}"/>
    <cellStyle name="Currency 9 3 2 2 2" xfId="6765" xr:uid="{39F20FDB-F408-4DB3-9067-8902F8D840FC}"/>
    <cellStyle name="Currency 9 3 2 2 2 2" xfId="14576" xr:uid="{95104A19-AD17-4075-BBA2-4F03634F6AEF}"/>
    <cellStyle name="Currency 9 3 2 2 2 2 2" xfId="29987" xr:uid="{FB36748E-7671-4454-A36F-DF21B432D693}"/>
    <cellStyle name="Currency 9 3 2 2 2 2 2 2" xfId="60811" xr:uid="{5352EADF-D9A6-4D50-A42B-A20C7BF8FB10}"/>
    <cellStyle name="Currency 9 3 2 2 2 2 3" xfId="45401" xr:uid="{80C5D3D7-0292-41E4-BD9A-84146184B0A9}"/>
    <cellStyle name="Currency 9 3 2 2 2 3" xfId="22178" xr:uid="{98B26CB8-4757-4B5F-9DF3-6029F5FBFE2F}"/>
    <cellStyle name="Currency 9 3 2 2 2 3 2" xfId="53002" xr:uid="{8862FA08-3767-4D6B-9F9A-8E252CE1EEAF}"/>
    <cellStyle name="Currency 9 3 2 2 2 4" xfId="37592" xr:uid="{837E47F9-DE99-4301-ACE9-BBED0E45400E}"/>
    <cellStyle name="Currency 9 3 2 2 3" xfId="10773" xr:uid="{EEEAF79F-326F-4AC4-9AB1-9BD84C6747B4}"/>
    <cellStyle name="Currency 9 3 2 2 3 2" xfId="26184" xr:uid="{61927F58-325B-4EA1-B9F7-AB588F59B32D}"/>
    <cellStyle name="Currency 9 3 2 2 3 2 2" xfId="57008" xr:uid="{3F7CD1F4-5FB0-4768-BA82-8DBD97D80517}"/>
    <cellStyle name="Currency 9 3 2 2 3 3" xfId="41598" xr:uid="{DFAA7529-03B8-4852-97B1-780F20360943}"/>
    <cellStyle name="Currency 9 3 2 2 4" xfId="18375" xr:uid="{A654CB2E-163A-4C6B-A414-065C549D6672}"/>
    <cellStyle name="Currency 9 3 2 2 4 2" xfId="49199" xr:uid="{C39A5A48-E763-46C7-9AEF-E4889B849037}"/>
    <cellStyle name="Currency 9 3 2 2 5" xfId="33789" xr:uid="{AEDEE09B-42B6-4DB5-8FE2-3DF57623FDA2}"/>
    <cellStyle name="Currency 9 3 2 3" xfId="4866" xr:uid="{A89DFA70-60E8-40AE-B351-9F499D5FF06A}"/>
    <cellStyle name="Currency 9 3 2 3 2" xfId="12677" xr:uid="{AA91DA2D-E228-4D52-9E27-36AB608AD021}"/>
    <cellStyle name="Currency 9 3 2 3 2 2" xfId="28088" xr:uid="{23A6AF8B-1AE1-4C89-AF4D-08638A181ACA}"/>
    <cellStyle name="Currency 9 3 2 3 2 2 2" xfId="58912" xr:uid="{81F2ABDD-285A-44B1-A024-5BB7F8BA618A}"/>
    <cellStyle name="Currency 9 3 2 3 2 3" xfId="43502" xr:uid="{7EF2DDC2-3BB1-417D-A1AD-C880DCB1174F}"/>
    <cellStyle name="Currency 9 3 2 3 3" xfId="20279" xr:uid="{C70F06D6-19C0-4D3A-A94A-AC5F03183354}"/>
    <cellStyle name="Currency 9 3 2 3 3 2" xfId="51103" xr:uid="{1F0207E9-1B1B-4CE3-8A39-28851BA05179}"/>
    <cellStyle name="Currency 9 3 2 3 4" xfId="35693" xr:uid="{B52ABE21-63AF-4308-A552-A90F977138F6}"/>
    <cellStyle name="Currency 9 3 2 4" xfId="8874" xr:uid="{BDB46F59-8E58-4BBE-B7F0-5B8C0AC82218}"/>
    <cellStyle name="Currency 9 3 2 4 2" xfId="24285" xr:uid="{BB6CC5EA-7ED9-4B62-A3F0-6B2DABEAE995}"/>
    <cellStyle name="Currency 9 3 2 4 2 2" xfId="55109" xr:uid="{E1FDA858-12DA-4960-BFFA-B82D1A3C083F}"/>
    <cellStyle name="Currency 9 3 2 4 3" xfId="39699" xr:uid="{3B73ACE8-DFF0-4039-A61B-B0F375DE0CDC}"/>
    <cellStyle name="Currency 9 3 2 5" xfId="16476" xr:uid="{4A08F215-5704-4E6E-988A-71D230F642A3}"/>
    <cellStyle name="Currency 9 3 2 5 2" xfId="47300" xr:uid="{1836F9A0-4323-499D-9A16-0775F10833E2}"/>
    <cellStyle name="Currency 9 3 2 6" xfId="31890" xr:uid="{E2FDDB5E-1AAE-4A5A-8DE2-089040DC88AF}"/>
    <cellStyle name="Currency 9 3 3" xfId="1696" xr:uid="{5D76F956-1264-43D4-B999-2B5ECC8B57FD}"/>
    <cellStyle name="Currency 9 3 3 2" xfId="3595" xr:uid="{C1E02967-C80C-4E25-802A-2306E02D3944}"/>
    <cellStyle name="Currency 9 3 3 2 2" xfId="7398" xr:uid="{2C4AF4CC-844C-4C04-B596-C75BFFD8E757}"/>
    <cellStyle name="Currency 9 3 3 2 2 2" xfId="15209" xr:uid="{7BD499C2-C523-44D8-8FCD-156939910536}"/>
    <cellStyle name="Currency 9 3 3 2 2 2 2" xfId="30620" xr:uid="{2FBCC0D8-E9A6-4DFB-8BE5-0EABA844B050}"/>
    <cellStyle name="Currency 9 3 3 2 2 2 2 2" xfId="61444" xr:uid="{8F7D1A6C-C8AE-4CE2-8CAF-FAC6660B0FDB}"/>
    <cellStyle name="Currency 9 3 3 2 2 2 3" xfId="46034" xr:uid="{F235EECE-5907-4A0E-8773-548DAC9C0FDF}"/>
    <cellStyle name="Currency 9 3 3 2 2 3" xfId="22811" xr:uid="{69A8BE1D-73DD-48ED-BFDB-4FEEFBFB4ED3}"/>
    <cellStyle name="Currency 9 3 3 2 2 3 2" xfId="53635" xr:uid="{3C02DD3A-606C-4798-B2C8-9515B6DDFBCF}"/>
    <cellStyle name="Currency 9 3 3 2 2 4" xfId="38225" xr:uid="{F739CFC1-E2EC-4142-96E0-D33A89C86C04}"/>
    <cellStyle name="Currency 9 3 3 2 3" xfId="11406" xr:uid="{B79EBECF-7AFA-4DA0-B893-31CC180F8D06}"/>
    <cellStyle name="Currency 9 3 3 2 3 2" xfId="26817" xr:uid="{C06E43D5-AEFF-442B-A747-93F4A451F9A4}"/>
    <cellStyle name="Currency 9 3 3 2 3 2 2" xfId="57641" xr:uid="{D7B99819-904D-44C7-B97B-EC7583052D38}"/>
    <cellStyle name="Currency 9 3 3 2 3 3" xfId="42231" xr:uid="{5761C74D-9E01-473B-A99F-7B53927F3A54}"/>
    <cellStyle name="Currency 9 3 3 2 4" xfId="19008" xr:uid="{1D3BD80D-A5DD-4BB2-BBA5-DEBCE12F1ACF}"/>
    <cellStyle name="Currency 9 3 3 2 4 2" xfId="49832" xr:uid="{2217C1C2-1ABC-4D61-B0EE-B15C49E0F804}"/>
    <cellStyle name="Currency 9 3 3 2 5" xfId="34422" xr:uid="{24860753-5B40-40FC-86E1-348A2A7F5322}"/>
    <cellStyle name="Currency 9 3 3 3" xfId="5499" xr:uid="{F650C753-4D0B-408B-8596-0EFA94613F44}"/>
    <cellStyle name="Currency 9 3 3 3 2" xfId="13310" xr:uid="{A5C2F4BB-9BD3-4EE9-865F-66BBB775AB98}"/>
    <cellStyle name="Currency 9 3 3 3 2 2" xfId="28721" xr:uid="{FA281726-C224-4E45-8AD3-06092A319327}"/>
    <cellStyle name="Currency 9 3 3 3 2 2 2" xfId="59545" xr:uid="{8E88613E-EB97-4192-9F69-FCB7067A76C4}"/>
    <cellStyle name="Currency 9 3 3 3 2 3" xfId="44135" xr:uid="{C6B3469E-8CC7-43C3-BCFF-5C658ED80E1E}"/>
    <cellStyle name="Currency 9 3 3 3 3" xfId="20912" xr:uid="{B0BB1ED8-1433-4505-ADB2-473020E0796A}"/>
    <cellStyle name="Currency 9 3 3 3 3 2" xfId="51736" xr:uid="{3ECC0D49-6E01-4726-86A1-F70963F9C27E}"/>
    <cellStyle name="Currency 9 3 3 3 4" xfId="36326" xr:uid="{9A13535F-389B-4231-AF87-7DB737C33D9D}"/>
    <cellStyle name="Currency 9 3 3 4" xfId="9507" xr:uid="{E79ADB0B-4625-433B-9179-11E0CC4032DC}"/>
    <cellStyle name="Currency 9 3 3 4 2" xfId="24918" xr:uid="{82DC8F1B-6F40-42BB-B501-43B1E02502A5}"/>
    <cellStyle name="Currency 9 3 3 4 2 2" xfId="55742" xr:uid="{1ADE0384-945C-4446-9C68-DDE9E60286FE}"/>
    <cellStyle name="Currency 9 3 3 4 3" xfId="40332" xr:uid="{E2CA317F-36A3-4CD6-8FDD-79139D7FCDC2}"/>
    <cellStyle name="Currency 9 3 3 5" xfId="17109" xr:uid="{DB3F0AA9-A78F-4615-AB54-FB50E871E635}"/>
    <cellStyle name="Currency 9 3 3 5 2" xfId="47933" xr:uid="{46ED4D47-5184-411E-BC6B-D46F9F81912A}"/>
    <cellStyle name="Currency 9 3 3 6" xfId="32523" xr:uid="{EE8298C6-62E0-46B8-AD16-71FD1C7687F4}"/>
    <cellStyle name="Currency 9 3 4" xfId="2329" xr:uid="{7EA49659-601A-434F-8108-9845AD91EA02}"/>
    <cellStyle name="Currency 9 3 4 2" xfId="6132" xr:uid="{037C57EC-8AA4-40D7-B221-2BD0E8A10EC2}"/>
    <cellStyle name="Currency 9 3 4 2 2" xfId="13943" xr:uid="{1ABAACB6-4569-4A8F-A3D5-F96134F11E81}"/>
    <cellStyle name="Currency 9 3 4 2 2 2" xfId="29354" xr:uid="{2B0DB324-4820-4266-BB73-203FF16A92A0}"/>
    <cellStyle name="Currency 9 3 4 2 2 2 2" xfId="60178" xr:uid="{40541969-F78B-427B-A369-AC1D63FE0FFB}"/>
    <cellStyle name="Currency 9 3 4 2 2 3" xfId="44768" xr:uid="{5544AF78-31BA-4A06-8D5A-F61A019FFC66}"/>
    <cellStyle name="Currency 9 3 4 2 3" xfId="21545" xr:uid="{1C15E289-EA6D-4E6B-98B7-3E0AFAD38E3B}"/>
    <cellStyle name="Currency 9 3 4 2 3 2" xfId="52369" xr:uid="{97436E6B-0E86-4F88-927F-C1DA5B1C5F5D}"/>
    <cellStyle name="Currency 9 3 4 2 4" xfId="36959" xr:uid="{A60034EB-01E6-4F41-B907-848872CC1CF9}"/>
    <cellStyle name="Currency 9 3 4 3" xfId="10140" xr:uid="{658E80AD-C7A4-4607-9C3F-7722CBEA2567}"/>
    <cellStyle name="Currency 9 3 4 3 2" xfId="25551" xr:uid="{7FD508E6-1827-4A1E-B563-DF775B807F75}"/>
    <cellStyle name="Currency 9 3 4 3 2 2" xfId="56375" xr:uid="{9DF76D6F-7D3E-4EFD-AF30-05A402CEED3E}"/>
    <cellStyle name="Currency 9 3 4 3 3" xfId="40965" xr:uid="{4228CA21-D2C5-4399-A230-1F930C2C5EC5}"/>
    <cellStyle name="Currency 9 3 4 4" xfId="17742" xr:uid="{AB75F893-A809-4FD8-96E3-C4646752FCCD}"/>
    <cellStyle name="Currency 9 3 4 4 2" xfId="48566" xr:uid="{5DE33C3E-544E-45DB-8D10-DA896AC5D79D}"/>
    <cellStyle name="Currency 9 3 4 5" xfId="33156" xr:uid="{51867C77-82AC-462C-BCC1-D41B75B69330}"/>
    <cellStyle name="Currency 9 3 5" xfId="4233" xr:uid="{E5AE376B-69B0-4D2A-8B17-160F9BA25468}"/>
    <cellStyle name="Currency 9 3 5 2" xfId="12044" xr:uid="{EF9E8975-D551-4D31-B1D4-C61466AEB1D0}"/>
    <cellStyle name="Currency 9 3 5 2 2" xfId="27455" xr:uid="{ACCAE850-ECD7-47A4-B087-84F91C1DE90D}"/>
    <cellStyle name="Currency 9 3 5 2 2 2" xfId="58279" xr:uid="{010FEAFD-9AA0-4239-B5CD-D008834729F1}"/>
    <cellStyle name="Currency 9 3 5 2 3" xfId="42869" xr:uid="{425BB517-C5C8-4570-A78B-14AF72001C09}"/>
    <cellStyle name="Currency 9 3 5 3" xfId="19646" xr:uid="{D230A143-AF14-4FB6-8410-6A3124AEAAD0}"/>
    <cellStyle name="Currency 9 3 5 3 2" xfId="50470" xr:uid="{F30B151A-C280-4B1A-B60B-C5F166988116}"/>
    <cellStyle name="Currency 9 3 5 4" xfId="35060" xr:uid="{2F2047E7-37CB-4F02-B020-58F7E3EA0CBC}"/>
    <cellStyle name="Currency 9 3 6" xfId="8241" xr:uid="{6DFBA8D9-B896-44E7-97A4-50054296A111}"/>
    <cellStyle name="Currency 9 3 6 2" xfId="23652" xr:uid="{9CF0B9EC-F0B8-49DD-916C-16FB0C256C3E}"/>
    <cellStyle name="Currency 9 3 6 2 2" xfId="54476" xr:uid="{A0A24B70-C14A-4BB3-BC79-2F4D1CD7615F}"/>
    <cellStyle name="Currency 9 3 6 3" xfId="39066" xr:uid="{ECCA1268-C585-4582-A9D3-8765D18401D8}"/>
    <cellStyle name="Currency 9 3 7" xfId="15843" xr:uid="{377F081A-EBBE-4CD0-B6DA-8681A6940DA6}"/>
    <cellStyle name="Currency 9 3 7 2" xfId="46667" xr:uid="{877DEEE4-736C-4EAD-9A57-23678C973E1C}"/>
    <cellStyle name="Currency 9 3 8" xfId="31257" xr:uid="{C063D571-D2DC-48C0-877E-2146B474265B}"/>
    <cellStyle name="Currency 9 4" xfId="850" xr:uid="{35E30EDB-F2A9-4B5C-8952-4F5079EB91E3}"/>
    <cellStyle name="Currency 9 4 2" xfId="2749" xr:uid="{FF289CED-5FF5-4295-B5C6-E27352C89AAB}"/>
    <cellStyle name="Currency 9 4 2 2" xfId="6552" xr:uid="{F67097C1-FFBE-4914-ADBB-7D1EB5D76661}"/>
    <cellStyle name="Currency 9 4 2 2 2" xfId="14363" xr:uid="{446A318B-5CD6-45D1-9732-465A171D71BF}"/>
    <cellStyle name="Currency 9 4 2 2 2 2" xfId="29774" xr:uid="{BB638CBF-78D0-42A8-A3A7-88B30AAEF1D6}"/>
    <cellStyle name="Currency 9 4 2 2 2 2 2" xfId="60598" xr:uid="{3A2C350F-56BF-47AC-B70A-CA58C5D60820}"/>
    <cellStyle name="Currency 9 4 2 2 2 3" xfId="45188" xr:uid="{59D3D49C-99B8-423D-A037-C19059354D61}"/>
    <cellStyle name="Currency 9 4 2 2 3" xfId="21965" xr:uid="{74033C74-BBF4-4288-9A9C-D5E83E034512}"/>
    <cellStyle name="Currency 9 4 2 2 3 2" xfId="52789" xr:uid="{16ACDD18-84DA-4382-8B6A-9CA3CC715105}"/>
    <cellStyle name="Currency 9 4 2 2 4" xfId="37379" xr:uid="{B2A08062-C954-4F22-B4C8-0427199AED02}"/>
    <cellStyle name="Currency 9 4 2 3" xfId="10560" xr:uid="{011DF9BC-7AC3-4CC1-B121-4D9CBADD60AF}"/>
    <cellStyle name="Currency 9 4 2 3 2" xfId="25971" xr:uid="{7A757294-C477-4112-BF28-BDF673DA553B}"/>
    <cellStyle name="Currency 9 4 2 3 2 2" xfId="56795" xr:uid="{6702ADFB-4B4B-4825-93F9-3F7C2C61EF2D}"/>
    <cellStyle name="Currency 9 4 2 3 3" xfId="41385" xr:uid="{66C7BE6D-F0CD-4E21-ADC9-1A7F2E3CCAF3}"/>
    <cellStyle name="Currency 9 4 2 4" xfId="18162" xr:uid="{D5B5F9CC-020E-467E-8D35-2F79FEDCC9A4}"/>
    <cellStyle name="Currency 9 4 2 4 2" xfId="48986" xr:uid="{6DFC1046-624A-4F10-9DDB-ED8FCFA750F3}"/>
    <cellStyle name="Currency 9 4 2 5" xfId="33576" xr:uid="{E4564006-92D6-48BA-B8F0-2B1C8D3A9A3C}"/>
    <cellStyle name="Currency 9 4 3" xfId="4653" xr:uid="{DE37D5A4-A66E-4425-9B7F-CED320506C7E}"/>
    <cellStyle name="Currency 9 4 3 2" xfId="12464" xr:uid="{71ABFF8C-AD26-4E43-BA0C-C1791EACE823}"/>
    <cellStyle name="Currency 9 4 3 2 2" xfId="27875" xr:uid="{75717321-F712-4C48-82BD-A84126D5E924}"/>
    <cellStyle name="Currency 9 4 3 2 2 2" xfId="58699" xr:uid="{BCA63ED8-9B9B-4A5C-B236-9EF86F440B2D}"/>
    <cellStyle name="Currency 9 4 3 2 3" xfId="43289" xr:uid="{9C4D2E5C-C6D0-48CA-8258-BC2C8769AE39}"/>
    <cellStyle name="Currency 9 4 3 3" xfId="20066" xr:uid="{C45D12F9-3B00-4A47-8D41-AF487A0F7AC6}"/>
    <cellStyle name="Currency 9 4 3 3 2" xfId="50890" xr:uid="{47491BEC-26EF-4DE0-ACDF-DCB83AE33BDA}"/>
    <cellStyle name="Currency 9 4 3 4" xfId="35480" xr:uid="{720EB407-47B0-4DA5-8448-B7902EF283A9}"/>
    <cellStyle name="Currency 9 4 4" xfId="8661" xr:uid="{8BB7A7E7-2792-4933-87B0-CB8B9E2AE387}"/>
    <cellStyle name="Currency 9 4 4 2" xfId="24072" xr:uid="{9ACF6ED5-7FB7-4D91-9392-C1CAB2B779AD}"/>
    <cellStyle name="Currency 9 4 4 2 2" xfId="54896" xr:uid="{CAB492BC-FAA3-4405-B180-22C92346F797}"/>
    <cellStyle name="Currency 9 4 4 3" xfId="39486" xr:uid="{4E2CD1D3-42A6-4DD3-B767-5E1AE5A992C5}"/>
    <cellStyle name="Currency 9 4 5" xfId="16263" xr:uid="{D8A74CA5-1EEF-4C32-B5C0-EA01DF66D72E}"/>
    <cellStyle name="Currency 9 4 5 2" xfId="47087" xr:uid="{CE8879E8-24C5-4C7B-8DE8-35083A0B88C8}"/>
    <cellStyle name="Currency 9 4 6" xfId="31677" xr:uid="{7CCFBBD2-678C-4CA2-994A-AB3D71F43584}"/>
    <cellStyle name="Currency 9 5" xfId="1483" xr:uid="{38EC31F5-1358-479C-AD73-495EAD6DA35A}"/>
    <cellStyle name="Currency 9 5 2" xfId="3382" xr:uid="{FC6FBE86-99F9-4C12-872B-56132BCC9DFE}"/>
    <cellStyle name="Currency 9 5 2 2" xfId="7185" xr:uid="{632ADC71-634C-4284-8218-26B10EA14EE4}"/>
    <cellStyle name="Currency 9 5 2 2 2" xfId="14996" xr:uid="{4DCE9940-4313-4A08-9740-8BD4FD083478}"/>
    <cellStyle name="Currency 9 5 2 2 2 2" xfId="30407" xr:uid="{5D49EABF-1921-407D-8385-AABEA0C94200}"/>
    <cellStyle name="Currency 9 5 2 2 2 2 2" xfId="61231" xr:uid="{72CC51EE-C4D1-4CB0-9153-38266E4237B6}"/>
    <cellStyle name="Currency 9 5 2 2 2 3" xfId="45821" xr:uid="{BB71A358-F01E-438E-B51A-25EFD970D5B0}"/>
    <cellStyle name="Currency 9 5 2 2 3" xfId="22598" xr:uid="{587F5544-9088-4B12-9ADB-862531E7C90D}"/>
    <cellStyle name="Currency 9 5 2 2 3 2" xfId="53422" xr:uid="{0E344FC2-B178-4751-B923-D607AFDC9472}"/>
    <cellStyle name="Currency 9 5 2 2 4" xfId="38012" xr:uid="{25F4C891-335E-4B50-B2D4-E65C88328885}"/>
    <cellStyle name="Currency 9 5 2 3" xfId="11193" xr:uid="{7EE08313-60C8-4787-A809-56134622DDDF}"/>
    <cellStyle name="Currency 9 5 2 3 2" xfId="26604" xr:uid="{6F212965-D961-4957-8E4B-CE67B2D65963}"/>
    <cellStyle name="Currency 9 5 2 3 2 2" xfId="57428" xr:uid="{BC12DF82-EDBE-488C-B772-FCB3701F5191}"/>
    <cellStyle name="Currency 9 5 2 3 3" xfId="42018" xr:uid="{D3417A66-01B3-46F5-A7EF-C943C81B1621}"/>
    <cellStyle name="Currency 9 5 2 4" xfId="18795" xr:uid="{72C6BEDE-43AA-4189-AA44-6DCD8979E5BF}"/>
    <cellStyle name="Currency 9 5 2 4 2" xfId="49619" xr:uid="{A3DD6D16-CE47-4B6A-A939-6D9234D39453}"/>
    <cellStyle name="Currency 9 5 2 5" xfId="34209" xr:uid="{FAE1F7EE-5C59-4296-9E34-C28C070FA11B}"/>
    <cellStyle name="Currency 9 5 3" xfId="5286" xr:uid="{FDF0C979-43C6-4ACB-AA04-2B93E4B44C2A}"/>
    <cellStyle name="Currency 9 5 3 2" xfId="13097" xr:uid="{41D4E58D-096E-4086-9C2B-2428364E6152}"/>
    <cellStyle name="Currency 9 5 3 2 2" xfId="28508" xr:uid="{709AB794-6A0B-47D4-9FB8-F783203D6F2E}"/>
    <cellStyle name="Currency 9 5 3 2 2 2" xfId="59332" xr:uid="{DF41E64F-DA65-499B-BBF5-D5D8B9D65C00}"/>
    <cellStyle name="Currency 9 5 3 2 3" xfId="43922" xr:uid="{89E78AC8-2478-498D-BE00-FE09EC4C11D4}"/>
    <cellStyle name="Currency 9 5 3 3" xfId="20699" xr:uid="{36E03FF6-0671-45F9-9E77-8BB2F9F9CEF1}"/>
    <cellStyle name="Currency 9 5 3 3 2" xfId="51523" xr:uid="{D5D6C3BE-02EC-4137-8B44-1DCC57F4B2E2}"/>
    <cellStyle name="Currency 9 5 3 4" xfId="36113" xr:uid="{7CEBEFFF-A675-4893-BF2E-F146B508F3DC}"/>
    <cellStyle name="Currency 9 5 4" xfId="9294" xr:uid="{EC8BEEFB-A98A-421D-8153-D00774E7C128}"/>
    <cellStyle name="Currency 9 5 4 2" xfId="24705" xr:uid="{B238B1C2-3850-4340-B514-297AB19A3DA5}"/>
    <cellStyle name="Currency 9 5 4 2 2" xfId="55529" xr:uid="{2AED6CEF-FF87-4AB9-88EA-844CECDC8666}"/>
    <cellStyle name="Currency 9 5 4 3" xfId="40119" xr:uid="{1E4324E7-56B5-4952-B932-2669BDBE2B7E}"/>
    <cellStyle name="Currency 9 5 5" xfId="16896" xr:uid="{D811D6F8-C381-4E41-B18A-95AD442641E1}"/>
    <cellStyle name="Currency 9 5 5 2" xfId="47720" xr:uid="{5A0F9FC5-E235-4CEE-9F0B-429AA302E39A}"/>
    <cellStyle name="Currency 9 5 6" xfId="32310" xr:uid="{0B12EC1B-8401-4777-B818-58153DC3BA36}"/>
    <cellStyle name="Currency 9 6" xfId="2116" xr:uid="{963EF657-E0A7-47FF-BD52-C1C2840AF82B}"/>
    <cellStyle name="Currency 9 6 2" xfId="5919" xr:uid="{566D0991-753E-4CC3-931B-8EEF6B31DEF0}"/>
    <cellStyle name="Currency 9 6 2 2" xfId="13730" xr:uid="{0B8BE82D-C0AA-4C17-8351-01B68C0913B3}"/>
    <cellStyle name="Currency 9 6 2 2 2" xfId="29141" xr:uid="{6AA70BC2-9E38-4D02-BD12-C3B038D25344}"/>
    <cellStyle name="Currency 9 6 2 2 2 2" xfId="59965" xr:uid="{DB0DFA4C-1977-4391-B3A2-E86FE228124C}"/>
    <cellStyle name="Currency 9 6 2 2 3" xfId="44555" xr:uid="{2BBF36BF-9C7D-4C65-B504-E0D0FEBE2A25}"/>
    <cellStyle name="Currency 9 6 2 3" xfId="21332" xr:uid="{044FA45B-A7C1-4E9E-AF2C-A99D246D6DCE}"/>
    <cellStyle name="Currency 9 6 2 3 2" xfId="52156" xr:uid="{7E1F5794-AC3A-44B2-A0E2-9208015B6E8A}"/>
    <cellStyle name="Currency 9 6 2 4" xfId="36746" xr:uid="{2376CEF3-881A-4CBC-8C67-30D70FA28DAA}"/>
    <cellStyle name="Currency 9 6 3" xfId="9927" xr:uid="{DAEE02AC-4C4D-4D96-AFA3-0ACB900FDD25}"/>
    <cellStyle name="Currency 9 6 3 2" xfId="25338" xr:uid="{F84FBCAA-DD21-4792-8F6E-8B5546439435}"/>
    <cellStyle name="Currency 9 6 3 2 2" xfId="56162" xr:uid="{70A07E06-83AC-4379-AEB4-AA811FD2362D}"/>
    <cellStyle name="Currency 9 6 3 3" xfId="40752" xr:uid="{3A9E42A7-33B9-459E-880B-E34CE6319665}"/>
    <cellStyle name="Currency 9 6 4" xfId="17529" xr:uid="{845C7532-C836-472F-89E7-934E42A40AA8}"/>
    <cellStyle name="Currency 9 6 4 2" xfId="48353" xr:uid="{5C62CB47-493B-4A4A-B3DE-59DF8A346754}"/>
    <cellStyle name="Currency 9 6 5" xfId="32943" xr:uid="{B31228B7-DDCE-45AA-AA0D-C453A8DB818C}"/>
    <cellStyle name="Currency 9 7" xfId="4020" xr:uid="{A9B78D88-6EF1-45AA-B9E3-4E3F6C7C97AF}"/>
    <cellStyle name="Currency 9 7 2" xfId="11831" xr:uid="{D41835F9-A138-4573-A134-1FEE64CF7B94}"/>
    <cellStyle name="Currency 9 7 2 2" xfId="27242" xr:uid="{71F6096F-EEA2-47DF-80EA-935205410931}"/>
    <cellStyle name="Currency 9 7 2 2 2" xfId="58066" xr:uid="{F621B1F9-10AF-4358-ADF1-F372E5A85757}"/>
    <cellStyle name="Currency 9 7 2 3" xfId="42656" xr:uid="{2BF048CC-5D13-4BCB-A954-260872575ED7}"/>
    <cellStyle name="Currency 9 7 3" xfId="19433" xr:uid="{7C3584AA-3AD3-4BA3-8C12-1A4E1A811975}"/>
    <cellStyle name="Currency 9 7 3 2" xfId="50257" xr:uid="{E4E145EA-40BB-4F2A-BD1E-8713AEDC173A}"/>
    <cellStyle name="Currency 9 7 4" xfId="34847" xr:uid="{62B476AB-CD80-4D9D-9042-E875AAFB0924}"/>
    <cellStyle name="Currency 9 8" xfId="8028" xr:uid="{8B5B42FC-090D-48E6-B7D9-D388B8E60ECA}"/>
    <cellStyle name="Currency 9 8 2" xfId="23439" xr:uid="{0E675CFD-D922-48F9-8156-0F17F04C7656}"/>
    <cellStyle name="Currency 9 8 2 2" xfId="54263" xr:uid="{63170422-B6BB-4436-B490-724C33A2AD0A}"/>
    <cellStyle name="Currency 9 8 3" xfId="38853" xr:uid="{C0053D35-B2EB-4E06-8963-303A3C986513}"/>
    <cellStyle name="Currency 9 9" xfId="7819" xr:uid="{E120C0C4-9671-42C3-8D11-3D16B4A481D5}"/>
    <cellStyle name="Currency 9 9 2" xfId="23230" xr:uid="{EC7B1E3F-AA30-49D6-B9D2-768B61E0C8E4}"/>
    <cellStyle name="Currency 9 9 2 2" xfId="54054" xr:uid="{EA11AEF9-D369-403E-B3A5-37EEE8363EC8}"/>
    <cellStyle name="Currency 9 9 3" xfId="38644" xr:uid="{0B7A2F67-B19A-49E1-B56B-AF96654FD5BA}"/>
    <cellStyle name="Explanatory Text" xfId="19" builtinId="53" customBuiltin="1"/>
    <cellStyle name="Footnote" xfId="64" xr:uid="{98CBAA89-9406-4F61-A5E6-FE1C29741136}"/>
    <cellStyle name="Good" xfId="9" builtinId="26" customBuiltin="1"/>
    <cellStyle name="Good 2" xfId="73" xr:uid="{0E7B8C6C-5EBF-44B4-A8B1-4FC7ACFC5539}"/>
    <cellStyle name="Heading 1" xfId="5" builtinId="16" customBuiltin="1"/>
    <cellStyle name="Heading 2" xfId="6" builtinId="17" customBuiltin="1"/>
    <cellStyle name="Heading 3" xfId="7" builtinId="18" customBuiltin="1"/>
    <cellStyle name="Heading 4" xfId="8" builtinId="19" customBuiltin="1"/>
    <cellStyle name="Hyperlink" xfId="44" builtinId="8" customBuiltin="1"/>
    <cellStyle name="Hyperlink 2" xfId="49" xr:uid="{6D997944-99D1-46FF-971D-A95C60B1C84C}"/>
    <cellStyle name="Hyperlink 2 2" xfId="51" xr:uid="{72BA4B65-C07E-4303-A0F8-8A4589CEC76A}"/>
    <cellStyle name="Hyperlink 3" xfId="91" xr:uid="{BBC70A62-206F-4A7F-930E-EBB131652620}"/>
    <cellStyle name="Hyperlink 4" xfId="7693" xr:uid="{5796B06E-B7C2-4687-80AA-78005BA38C00}"/>
    <cellStyle name="Hyperlink 5" xfId="15503" xr:uid="{4D83FF23-C7BC-4753-BC78-3FA14CD5AF28}"/>
    <cellStyle name="Hyperlink 6" xfId="30915" xr:uid="{D06C85B9-CF90-4C08-B3D7-6931E02A09AF}"/>
    <cellStyle name="Input" xfId="12" builtinId="20" customBuiltin="1"/>
    <cellStyle name="Linked Cell" xfId="15" builtinId="24" customBuiltin="1"/>
    <cellStyle name="Neutral" xfId="11" builtinId="28" customBuiltin="1"/>
    <cellStyle name="Neutral 2" xfId="96" xr:uid="{988E2602-D762-4251-959F-72133E36562A}"/>
    <cellStyle name="Normal" xfId="0" builtinId="0"/>
    <cellStyle name="Normal 11" xfId="58" xr:uid="{2F3A7003-6549-4327-A76D-C2D51CDAF9CF}"/>
    <cellStyle name="Normal 12 2 2" xfId="75" xr:uid="{AA3791C7-191F-43D4-AFED-FFB4A9C1DD1D}"/>
    <cellStyle name="Normal 16" xfId="61753" xr:uid="{B39C77BE-6D98-4B8A-8543-A71A5A8E4944}"/>
    <cellStyle name="Normal 2" xfId="59" xr:uid="{EAA36F1E-454D-46DF-868D-EC28F42526D4}"/>
    <cellStyle name="Normal 2 2" xfId="61" xr:uid="{380314F9-EB56-47B1-8560-C77B2A7F0774}"/>
    <cellStyle name="Normal 2 2 2" xfId="93" xr:uid="{4B7AA781-2A88-4912-8864-7441CC67515A}"/>
    <cellStyle name="Normal 2 2 3" xfId="30917" xr:uid="{5009E416-2523-4CB9-977D-2975D2D2BC70}"/>
    <cellStyle name="Normal 2 3" xfId="92" xr:uid="{84DBD9DB-BAE2-46AA-BAEC-8EEA90E2FF02}"/>
    <cellStyle name="Normal 2 4" xfId="303" xr:uid="{FA566B9F-D7A9-487E-AF1A-B2FF592C0ECF}"/>
    <cellStyle name="Normal 2 5" xfId="30916" xr:uid="{751CEA25-60CB-4D9E-B070-C284E2376837}"/>
    <cellStyle name="Normal 3" xfId="68" xr:uid="{38961CDC-75AB-4264-A190-24A55F90A717}"/>
    <cellStyle name="Normal 3 2" xfId="79" xr:uid="{375203B1-87CE-4665-A531-112511FDC4C2}"/>
    <cellStyle name="Normal 3 3" xfId="106" xr:uid="{F809F786-8B21-4AC5-A289-9CF2D501CD6C}"/>
    <cellStyle name="Normal 4" xfId="71" xr:uid="{D7BB2AAD-D0EE-4A36-A287-08B92000AA5E}"/>
    <cellStyle name="Normal 4 2" xfId="107" xr:uid="{3E02C7E4-DBB3-4C60-A0DA-0242403C7B17}"/>
    <cellStyle name="Normal 5" xfId="60" xr:uid="{5F183951-C435-4E72-B079-61DA66BAC8E1}"/>
    <cellStyle name="Normal 5 2" xfId="103" xr:uid="{6EC903D0-F8BF-45F7-99D5-C16FF7480C8B}"/>
    <cellStyle name="Normal 6" xfId="89" xr:uid="{1CD8BF91-4BAD-4FC0-9759-6E7F73CF6606}"/>
    <cellStyle name="Note" xfId="18" builtinId="10" customBuiltin="1"/>
    <cellStyle name="Note 2" xfId="104" xr:uid="{C257ACDF-F2EB-42D8-B179-A7551204D3B0}"/>
    <cellStyle name="Notes" xfId="47" xr:uid="{E81CEDB1-F30F-41FA-9BA2-F360DE41B81E}"/>
    <cellStyle name="Output" xfId="13" builtinId="21" customBuiltin="1"/>
    <cellStyle name="Percent" xfId="1" builtinId="5"/>
    <cellStyle name="Percent 2" xfId="70" xr:uid="{2E75BC7B-4CE0-46BD-891A-1803C6F093B1}"/>
    <cellStyle name="Percent 2 2" xfId="81" xr:uid="{5D4BD19F-3E20-42A6-BCDA-3BE21D796741}"/>
    <cellStyle name="Percent 2 3" xfId="105" xr:uid="{6285C735-1D03-4722-A4DD-4E6207F9BEBE}"/>
    <cellStyle name="Report Heading" xfId="57" xr:uid="{86FE9FF0-D33E-43C1-B59B-693086E1BF73}"/>
    <cellStyle name="Subtitle" xfId="2" xr:uid="{0C4C6467-8B23-4BC9-9F9C-A009FC6FBBAD}"/>
    <cellStyle name="TableHeader" xfId="66" xr:uid="{E8038763-1610-40E0-BBA2-A8982648EDAA}"/>
    <cellStyle name="TableTitle" xfId="65" xr:uid="{138F2B4D-7059-498F-B47C-BD4FB9D7BDF4}"/>
    <cellStyle name="Title" xfId="4" builtinId="15" customBuiltin="1"/>
    <cellStyle name="Total" xfId="20" builtinId="25" customBuiltin="1"/>
    <cellStyle name="Warning Text" xfId="17" builtinId="11" customBuiltin="1"/>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C52E6AB0-A9AB-4B99-B36D-D46D680D3C2E}">
      <tableStyleElement type="wholeTable" dxfId="3"/>
      <tableStyleElement type="headerRow" dxfId="2"/>
    </tableStyle>
    <tableStyle name="ReportNote" pivot="0" count="2" xr9:uid="{EDC83870-9002-4CCF-8F20-D2408D918F7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FileSharing\EnergyEconomics-IEESMG\AEMO\2024%20Integrated%20System%20Plan\ISP_VRE_trace_data\2024%20ISP%20Firm%20contribution%20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FileSharing\EnergyEconomics-IEESMG\SimpleElecMod\Data\national-greenhouse-account-factors-202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FileSharing\EnergyEconomics-IEESMG\AEMO\December%202024%20IASR\Draft%202025%20Stage%202%20Inputs%20and%20Assumptions%20Workbook.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FileSharing\EnergyEconomics-IEESMG\GenCostArchive\GenCost%202024-25\Aurecon\Appendix%20A-%202024%20Energy%20Technology%20Cost%20and%20Technical%20Parameter_Rev%203_6%20Dec%20202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FileSharing\EnergyEconomics-IEESMG\GenCostArchive\GenCost%202024-25\Aurecon\Appendix%20A-%202024%20Energy%20Technology%20Cost%20and%20Technical%20Parameter_Rev%204_9%20May%202025_JH.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N:\FileSharing\EnergyEconomics-IEESMG\AEMO\2025%20Final%20IASR\2025%20Inputs%20and%20Assumptions%20Workbook.xlsm" TargetMode="External"/><Relationship Id="rId1" Type="http://schemas.openxmlformats.org/officeDocument/2006/relationships/externalLinkPath" Target="file:///N:\FileSharing\EnergyEconomics-IEESMG\AEMO\2025%20Final%20IASR\2025%20Inputs%20and%20Assumptions%20Workbook.xlsm"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N:\FileSharing\EnergyEconomics-IEESMG\GenCostArchive\GenCost%202024-25\Aurecon\Appendix%20A-%202024%20Energy%20Technology%20Cost%20and%20Technical%20Parameter_Rev%204_9%20May%202025.xlsx" TargetMode="External"/><Relationship Id="rId1" Type="http://schemas.openxmlformats.org/officeDocument/2006/relationships/externalLinkPath" Target="file:///N:\FileSharing\EnergyEconomics-IEESMG\GenCostArchive\GenCost%202024-25\Aurecon\Appendix%20A-%202024%20Energy%20Technology%20Cost%20and%20Technical%20Parameter_Rev%204_9%20May%20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Information"/>
      <sheetName val="Firm Contribution Factors VRE"/>
    </sheetNames>
    <sheetDataSet>
      <sheetData sheetId="0"/>
      <sheetData sheetId="1"/>
      <sheetData sheetId="2">
        <row r="8">
          <cell r="C8">
            <v>8.5432482326437173E-2</v>
          </cell>
          <cell r="D8">
            <v>2.3911968739989159E-2</v>
          </cell>
          <cell r="E8">
            <v>6.5586616120969776E-2</v>
          </cell>
          <cell r="X8">
            <v>4.88654843733317E-2</v>
          </cell>
          <cell r="Y8">
            <v>4.3790762614477254E-3</v>
          </cell>
        </row>
        <row r="9">
          <cell r="C9">
            <v>8.5432482326437173E-2</v>
          </cell>
          <cell r="D9">
            <v>2.3911968739989159E-2</v>
          </cell>
          <cell r="E9">
            <v>6.5586616120969776E-2</v>
          </cell>
          <cell r="X9">
            <v>4.88654843733317E-2</v>
          </cell>
          <cell r="Y9">
            <v>4.3790762614477254E-3</v>
          </cell>
        </row>
        <row r="10">
          <cell r="C10">
            <v>8.5432482326437173E-2</v>
          </cell>
          <cell r="D10">
            <v>2.3911968739989159E-2</v>
          </cell>
          <cell r="E10">
            <v>6.5586616120969776E-2</v>
          </cell>
          <cell r="X10">
            <v>4.88654843733317E-2</v>
          </cell>
          <cell r="Y10">
            <v>4.3790762614477254E-3</v>
          </cell>
        </row>
        <row r="11">
          <cell r="C11">
            <v>8.5432482326437173E-2</v>
          </cell>
          <cell r="D11">
            <v>2.3911968739989159E-2</v>
          </cell>
          <cell r="E11">
            <v>6.5586616120969776E-2</v>
          </cell>
          <cell r="X11">
            <v>4.88654843733317E-2</v>
          </cell>
          <cell r="Y11">
            <v>4.3790762614477254E-3</v>
          </cell>
        </row>
        <row r="12">
          <cell r="C12">
            <v>8.5432482326437173E-2</v>
          </cell>
          <cell r="D12">
            <v>2.3911968739989159E-2</v>
          </cell>
          <cell r="E12">
            <v>6.5586616120969776E-2</v>
          </cell>
          <cell r="X12">
            <v>4.88654843733317E-2</v>
          </cell>
          <cell r="Y12">
            <v>4.3790762614477254E-3</v>
          </cell>
        </row>
        <row r="13">
          <cell r="C13">
            <v>4.7755024543285937E-2</v>
          </cell>
          <cell r="D13">
            <v>4.0485644334763975E-2</v>
          </cell>
          <cell r="E13">
            <v>4.9693006195420157E-2</v>
          </cell>
          <cell r="X13">
            <v>2.2074987871233964E-2</v>
          </cell>
          <cell r="Y13">
            <v>6.1677573808818797E-4</v>
          </cell>
        </row>
        <row r="14">
          <cell r="C14">
            <v>4.7755024543285937E-2</v>
          </cell>
          <cell r="D14">
            <v>4.0485644334763975E-2</v>
          </cell>
          <cell r="E14">
            <v>4.9693006195420157E-2</v>
          </cell>
          <cell r="X14">
            <v>2.2074987871233964E-2</v>
          </cell>
          <cell r="Y14">
            <v>6.1677573808818797E-4</v>
          </cell>
        </row>
        <row r="15">
          <cell r="C15">
            <v>4.7755024543285937E-2</v>
          </cell>
          <cell r="D15">
            <v>4.0485644334763975E-2</v>
          </cell>
          <cell r="E15">
            <v>4.9693006195420157E-2</v>
          </cell>
          <cell r="X15">
            <v>2.2074987871233964E-2</v>
          </cell>
          <cell r="Y15">
            <v>6.1677573808818797E-4</v>
          </cell>
        </row>
        <row r="16">
          <cell r="C16">
            <v>4.7755024543285937E-2</v>
          </cell>
          <cell r="D16">
            <v>4.0485644334763975E-2</v>
          </cell>
          <cell r="E16">
            <v>4.9693006195420157E-2</v>
          </cell>
          <cell r="X16">
            <v>2.2074987871233964E-2</v>
          </cell>
          <cell r="Y16">
            <v>6.1677573808818797E-4</v>
          </cell>
        </row>
        <row r="17">
          <cell r="C17">
            <v>4.7755024543285937E-2</v>
          </cell>
          <cell r="D17">
            <v>4.0485644334763975E-2</v>
          </cell>
          <cell r="E17">
            <v>4.9693006195420157E-2</v>
          </cell>
          <cell r="X17">
            <v>2.2074987871233964E-2</v>
          </cell>
          <cell r="Y17">
            <v>6.1677573808818797E-4</v>
          </cell>
        </row>
        <row r="18">
          <cell r="C18">
            <v>3.3506211207265144E-2</v>
          </cell>
          <cell r="D18">
            <v>2.0627353993256121E-2</v>
          </cell>
          <cell r="E18">
            <v>3.298962331382238E-2</v>
          </cell>
          <cell r="X18">
            <v>1.7318370982348612E-2</v>
          </cell>
          <cell r="Y18">
            <v>5.5143310613461124E-4</v>
          </cell>
        </row>
        <row r="19">
          <cell r="C19">
            <v>3.3506211207265144E-2</v>
          </cell>
          <cell r="D19">
            <v>2.0627353993256121E-2</v>
          </cell>
          <cell r="E19">
            <v>3.298962331382238E-2</v>
          </cell>
          <cell r="X19">
            <v>1.7318370982348612E-2</v>
          </cell>
          <cell r="Y19">
            <v>5.5143310613461124E-4</v>
          </cell>
        </row>
        <row r="20">
          <cell r="C20">
            <v>3.3506211207265144E-2</v>
          </cell>
          <cell r="D20">
            <v>2.0627353993256121E-2</v>
          </cell>
          <cell r="E20">
            <v>3.298962331382238E-2</v>
          </cell>
          <cell r="X20">
            <v>1.7318370982348612E-2</v>
          </cell>
          <cell r="Y20">
            <v>5.5143310613461124E-4</v>
          </cell>
        </row>
        <row r="21">
          <cell r="C21">
            <v>3.3506211207265144E-2</v>
          </cell>
          <cell r="D21">
            <v>2.0627353993256121E-2</v>
          </cell>
          <cell r="E21">
            <v>3.298962331382238E-2</v>
          </cell>
          <cell r="X21">
            <v>1.7318370982348612E-2</v>
          </cell>
          <cell r="Y21">
            <v>5.5143310613461124E-4</v>
          </cell>
        </row>
        <row r="22">
          <cell r="C22">
            <v>3.3506211207265144E-2</v>
          </cell>
          <cell r="D22">
            <v>2.0627353993256121E-2</v>
          </cell>
          <cell r="E22">
            <v>3.298962331382238E-2</v>
          </cell>
          <cell r="X22">
            <v>1.7318370982348612E-2</v>
          </cell>
          <cell r="Y22">
            <v>5.5143310613461124E-4</v>
          </cell>
        </row>
        <row r="23">
          <cell r="C23">
            <v>2.33310027522842E-2</v>
          </cell>
          <cell r="D23">
            <v>1.0819683321126299E-2</v>
          </cell>
          <cell r="E23">
            <v>2.8265137726120583E-2</v>
          </cell>
          <cell r="X23">
            <v>6.9047319672021186E-3</v>
          </cell>
          <cell r="Y23">
            <v>7.2829915753429633E-4</v>
          </cell>
        </row>
        <row r="24">
          <cell r="C24">
            <v>2.33310027522842E-2</v>
          </cell>
          <cell r="D24">
            <v>1.0819683321126299E-2</v>
          </cell>
          <cell r="E24">
            <v>2.8265137726120583E-2</v>
          </cell>
          <cell r="X24">
            <v>6.9047319672021186E-3</v>
          </cell>
          <cell r="Y24">
            <v>7.2829915753429633E-4</v>
          </cell>
        </row>
        <row r="25">
          <cell r="C25">
            <v>2.33310027522842E-2</v>
          </cell>
          <cell r="D25">
            <v>1.0819683321126299E-2</v>
          </cell>
          <cell r="E25">
            <v>2.8265137726120583E-2</v>
          </cell>
          <cell r="X25">
            <v>6.9047319672021186E-3</v>
          </cell>
          <cell r="Y25">
            <v>7.2829915753429633E-4</v>
          </cell>
        </row>
        <row r="26">
          <cell r="C26">
            <v>2.33310027522842E-2</v>
          </cell>
          <cell r="D26">
            <v>1.0819683321126299E-2</v>
          </cell>
          <cell r="E26">
            <v>2.8265137726120583E-2</v>
          </cell>
          <cell r="X26">
            <v>6.9047319672021186E-3</v>
          </cell>
          <cell r="Y26">
            <v>7.2829915753429633E-4</v>
          </cell>
        </row>
        <row r="27">
          <cell r="C27">
            <v>2.33310027522842E-2</v>
          </cell>
          <cell r="D27">
            <v>1.0819683321126299E-2</v>
          </cell>
          <cell r="E27">
            <v>2.8265137726120583E-2</v>
          </cell>
          <cell r="X27">
            <v>6.9047319672021186E-3</v>
          </cell>
          <cell r="Y27">
            <v>7.2829915753429633E-4</v>
          </cell>
        </row>
        <row r="28">
          <cell r="C28">
            <v>1.965528486669494E-2</v>
          </cell>
          <cell r="D28">
            <v>6.4347620742495112E-3</v>
          </cell>
          <cell r="E28">
            <v>2.7907340521882963E-2</v>
          </cell>
          <cell r="X28">
            <v>2.9913988374830345E-3</v>
          </cell>
          <cell r="Y28">
            <v>1.6045142355224041E-4</v>
          </cell>
        </row>
        <row r="29">
          <cell r="C29">
            <v>1.965528486669494E-2</v>
          </cell>
          <cell r="D29">
            <v>6.4347620742495112E-3</v>
          </cell>
          <cell r="E29">
            <v>2.7907340521882963E-2</v>
          </cell>
          <cell r="X29">
            <v>2.9913988374830345E-3</v>
          </cell>
          <cell r="Y29">
            <v>1.6045142355224041E-4</v>
          </cell>
        </row>
        <row r="30">
          <cell r="C30">
            <v>1.965528486669494E-2</v>
          </cell>
          <cell r="D30">
            <v>6.4347620742495112E-3</v>
          </cell>
          <cell r="E30">
            <v>2.7907340521882963E-2</v>
          </cell>
          <cell r="X30">
            <v>2.9913988374830345E-3</v>
          </cell>
          <cell r="Y30">
            <v>1.6045142355224041E-4</v>
          </cell>
        </row>
        <row r="31">
          <cell r="C31">
            <v>1.965528486669494E-2</v>
          </cell>
          <cell r="D31">
            <v>6.4347620742495112E-3</v>
          </cell>
          <cell r="E31">
            <v>2.7907340521882963E-2</v>
          </cell>
          <cell r="X31">
            <v>2.9913988374830345E-3</v>
          </cell>
          <cell r="Y31">
            <v>1.6045142355224041E-4</v>
          </cell>
        </row>
        <row r="32">
          <cell r="C32">
            <v>1.965528486669494E-2</v>
          </cell>
          <cell r="D32">
            <v>6.4347620742495112E-3</v>
          </cell>
          <cell r="E32">
            <v>2.7907340521882963E-2</v>
          </cell>
          <cell r="X32">
            <v>2.9913988374830345E-3</v>
          </cell>
          <cell r="Y32">
            <v>1.6045142355224041E-4</v>
          </cell>
        </row>
        <row r="33">
          <cell r="C33">
            <v>1.6829095011623833E-2</v>
          </cell>
          <cell r="D33">
            <v>5.6439602409880038E-3</v>
          </cell>
          <cell r="E33">
            <v>2.3377701721333199E-2</v>
          </cell>
          <cell r="X33">
            <v>4.9455249811419203E-4</v>
          </cell>
          <cell r="Y33">
            <v>9.8567946107759025E-5</v>
          </cell>
        </row>
        <row r="34">
          <cell r="C34">
            <v>1.6829095011623833E-2</v>
          </cell>
          <cell r="D34">
            <v>5.6439602409880038E-3</v>
          </cell>
          <cell r="E34">
            <v>2.3377701721333199E-2</v>
          </cell>
          <cell r="X34">
            <v>4.9455249811419203E-4</v>
          </cell>
          <cell r="Y34">
            <v>9.8567946107759025E-5</v>
          </cell>
        </row>
        <row r="35">
          <cell r="C35">
            <v>1.6829095011623833E-2</v>
          </cell>
          <cell r="D35">
            <v>5.6439602409880038E-3</v>
          </cell>
          <cell r="E35">
            <v>2.3377701721333199E-2</v>
          </cell>
          <cell r="X35">
            <v>4.9455249811419203E-4</v>
          </cell>
          <cell r="Y35">
            <v>9.8567946107759025E-5</v>
          </cell>
        </row>
        <row r="41">
          <cell r="C41">
            <v>0.23931964547874701</v>
          </cell>
          <cell r="D41">
            <v>0.21401013148024678</v>
          </cell>
          <cell r="E41">
            <v>0.16399835798011839</v>
          </cell>
          <cell r="X41">
            <v>7.8665198064160086E-2</v>
          </cell>
          <cell r="Y41">
            <v>0.11389870444511249</v>
          </cell>
        </row>
        <row r="42">
          <cell r="C42">
            <v>0.23931964547874701</v>
          </cell>
          <cell r="D42">
            <v>0.21401013148024678</v>
          </cell>
          <cell r="E42">
            <v>0.16399835798011839</v>
          </cell>
          <cell r="X42">
            <v>7.8665198064160086E-2</v>
          </cell>
          <cell r="Y42">
            <v>0.11389870444511249</v>
          </cell>
        </row>
        <row r="43">
          <cell r="C43">
            <v>0.23931964547874701</v>
          </cell>
          <cell r="D43">
            <v>0.21401013148024678</v>
          </cell>
          <cell r="E43">
            <v>0.16399835798011839</v>
          </cell>
          <cell r="X43">
            <v>7.8665198064160086E-2</v>
          </cell>
          <cell r="Y43">
            <v>0.11389870444511249</v>
          </cell>
        </row>
        <row r="44">
          <cell r="C44">
            <v>0.23931964547874701</v>
          </cell>
          <cell r="D44">
            <v>0.21401013148024678</v>
          </cell>
          <cell r="E44">
            <v>0.16399835798011839</v>
          </cell>
          <cell r="X44">
            <v>7.8665198064160086E-2</v>
          </cell>
          <cell r="Y44">
            <v>0.11389870444511249</v>
          </cell>
        </row>
        <row r="45">
          <cell r="C45">
            <v>0.23931964547874701</v>
          </cell>
          <cell r="D45">
            <v>0.21401013148024678</v>
          </cell>
          <cell r="E45">
            <v>0.16399835798011839</v>
          </cell>
          <cell r="X45">
            <v>7.8665198064160086E-2</v>
          </cell>
          <cell r="Y45">
            <v>0.11389870444511249</v>
          </cell>
        </row>
        <row r="46">
          <cell r="C46">
            <v>0.1759647244356676</v>
          </cell>
          <cell r="D46">
            <v>0.17340622817157178</v>
          </cell>
          <cell r="E46">
            <v>0.1605529589052806</v>
          </cell>
          <cell r="X46">
            <v>4.9616549878351082E-2</v>
          </cell>
          <cell r="Y46">
            <v>6.8938331005429607E-2</v>
          </cell>
        </row>
        <row r="47">
          <cell r="C47">
            <v>0.1759647244356676</v>
          </cell>
          <cell r="D47">
            <v>0.17340622817157178</v>
          </cell>
          <cell r="E47">
            <v>0.1605529589052806</v>
          </cell>
          <cell r="X47">
            <v>4.9616549878351082E-2</v>
          </cell>
          <cell r="Y47">
            <v>6.8938331005429607E-2</v>
          </cell>
        </row>
        <row r="48">
          <cell r="C48">
            <v>0.1759647244356676</v>
          </cell>
          <cell r="D48">
            <v>0.17340622817157178</v>
          </cell>
          <cell r="E48">
            <v>0.1605529589052806</v>
          </cell>
          <cell r="X48">
            <v>4.9616549878351082E-2</v>
          </cell>
          <cell r="Y48">
            <v>6.8938331005429607E-2</v>
          </cell>
        </row>
        <row r="49">
          <cell r="C49">
            <v>0.1759647244356676</v>
          </cell>
          <cell r="D49">
            <v>0.17340622817157178</v>
          </cell>
          <cell r="E49">
            <v>0.1605529589052806</v>
          </cell>
          <cell r="X49">
            <v>4.9616549878351082E-2</v>
          </cell>
          <cell r="Y49">
            <v>6.8938331005429607E-2</v>
          </cell>
        </row>
        <row r="50">
          <cell r="C50">
            <v>0.1759647244356676</v>
          </cell>
          <cell r="D50">
            <v>0.17340622817157178</v>
          </cell>
          <cell r="E50">
            <v>0.1605529589052806</v>
          </cell>
          <cell r="X50">
            <v>4.9616549878351082E-2</v>
          </cell>
          <cell r="Y50">
            <v>6.8938331005429607E-2</v>
          </cell>
        </row>
        <row r="51">
          <cell r="C51">
            <v>0.16333212058475519</v>
          </cell>
          <cell r="D51">
            <v>0.1566479357821316</v>
          </cell>
          <cell r="E51">
            <v>0.16759014161770197</v>
          </cell>
          <cell r="X51">
            <v>4.6840765782651991E-2</v>
          </cell>
          <cell r="Y51">
            <v>6.6420774574637284E-2</v>
          </cell>
        </row>
        <row r="52">
          <cell r="C52">
            <v>0.16333212058475519</v>
          </cell>
          <cell r="D52">
            <v>0.1566479357821316</v>
          </cell>
          <cell r="E52">
            <v>0.16759014161770197</v>
          </cell>
          <cell r="X52">
            <v>4.6840765782651991E-2</v>
          </cell>
          <cell r="Y52">
            <v>6.6420774574637284E-2</v>
          </cell>
        </row>
        <row r="53">
          <cell r="C53">
            <v>0.16333212058475519</v>
          </cell>
          <cell r="D53">
            <v>0.1566479357821316</v>
          </cell>
          <cell r="E53">
            <v>0.16759014161770197</v>
          </cell>
          <cell r="X53">
            <v>4.6840765782651991E-2</v>
          </cell>
          <cell r="Y53">
            <v>6.6420774574637284E-2</v>
          </cell>
        </row>
        <row r="54">
          <cell r="C54">
            <v>0.16333212058475519</v>
          </cell>
          <cell r="D54">
            <v>0.1566479357821316</v>
          </cell>
          <cell r="E54">
            <v>0.16759014161770197</v>
          </cell>
          <cell r="X54">
            <v>4.6840765782651991E-2</v>
          </cell>
          <cell r="Y54">
            <v>6.6420774574637284E-2</v>
          </cell>
        </row>
        <row r="55">
          <cell r="C55">
            <v>0.16333212058475519</v>
          </cell>
          <cell r="D55">
            <v>0.1566479357821316</v>
          </cell>
          <cell r="E55">
            <v>0.16759014161770197</v>
          </cell>
          <cell r="X55">
            <v>4.6840765782651991E-2</v>
          </cell>
          <cell r="Y55">
            <v>6.6420774574637284E-2</v>
          </cell>
        </row>
        <row r="56">
          <cell r="C56">
            <v>0.16020507252998181</v>
          </cell>
          <cell r="D56">
            <v>0.14500524832328021</v>
          </cell>
          <cell r="E56">
            <v>0.17483998392710701</v>
          </cell>
          <cell r="X56">
            <v>4.6373589903242515E-2</v>
          </cell>
          <cell r="Y56">
            <v>5.7541949904815662E-2</v>
          </cell>
        </row>
        <row r="57">
          <cell r="C57">
            <v>0.16020507252998181</v>
          </cell>
          <cell r="D57">
            <v>0.14500524832328021</v>
          </cell>
          <cell r="E57">
            <v>0.17483998392710701</v>
          </cell>
          <cell r="X57">
            <v>4.6373589903242515E-2</v>
          </cell>
          <cell r="Y57">
            <v>5.7541949904815662E-2</v>
          </cell>
        </row>
        <row r="58">
          <cell r="C58">
            <v>0.16020507252998181</v>
          </cell>
          <cell r="D58">
            <v>0.14500524832328021</v>
          </cell>
          <cell r="E58">
            <v>0.17483998392710701</v>
          </cell>
          <cell r="X58">
            <v>4.6373589903242515E-2</v>
          </cell>
          <cell r="Y58">
            <v>5.7541949904815662E-2</v>
          </cell>
        </row>
        <row r="59">
          <cell r="C59">
            <v>0.16020507252998181</v>
          </cell>
          <cell r="D59">
            <v>0.14500524832328021</v>
          </cell>
          <cell r="E59">
            <v>0.17483998392710701</v>
          </cell>
          <cell r="X59">
            <v>4.6373589903242515E-2</v>
          </cell>
          <cell r="Y59">
            <v>5.7541949904815662E-2</v>
          </cell>
        </row>
        <row r="60">
          <cell r="C60">
            <v>0.16020507252998181</v>
          </cell>
          <cell r="D60">
            <v>0.14500524832328021</v>
          </cell>
          <cell r="E60">
            <v>0.17483998392710701</v>
          </cell>
          <cell r="X60">
            <v>4.6373589903242515E-2</v>
          </cell>
          <cell r="Y60">
            <v>5.7541949904815662E-2</v>
          </cell>
        </row>
        <row r="61">
          <cell r="C61">
            <v>0.15703896246970878</v>
          </cell>
          <cell r="D61">
            <v>0.13259479831020679</v>
          </cell>
          <cell r="E61">
            <v>0.17097704590353963</v>
          </cell>
          <cell r="X61">
            <v>4.5946012967602465E-2</v>
          </cell>
          <cell r="Y61">
            <v>4.8120578121999373E-2</v>
          </cell>
        </row>
        <row r="62">
          <cell r="C62">
            <v>0.15703896246970878</v>
          </cell>
          <cell r="D62">
            <v>0.13259479831020679</v>
          </cell>
          <cell r="E62">
            <v>0.17097704590353963</v>
          </cell>
          <cell r="X62">
            <v>4.5946012967602465E-2</v>
          </cell>
          <cell r="Y62">
            <v>4.8120578121999373E-2</v>
          </cell>
        </row>
        <row r="63">
          <cell r="C63">
            <v>0.15703896246970878</v>
          </cell>
          <cell r="D63">
            <v>0.13259479831020679</v>
          </cell>
          <cell r="E63">
            <v>0.17097704590353963</v>
          </cell>
          <cell r="X63">
            <v>4.5946012967602465E-2</v>
          </cell>
          <cell r="Y63">
            <v>4.8120578121999373E-2</v>
          </cell>
        </row>
        <row r="64">
          <cell r="C64">
            <v>0.15703896246970878</v>
          </cell>
          <cell r="D64">
            <v>0.13259479831020679</v>
          </cell>
          <cell r="E64">
            <v>0.17097704590353963</v>
          </cell>
          <cell r="X64">
            <v>4.5946012967602465E-2</v>
          </cell>
          <cell r="Y64">
            <v>4.8120578121999373E-2</v>
          </cell>
        </row>
        <row r="65">
          <cell r="C65">
            <v>0.15703896246970878</v>
          </cell>
          <cell r="D65">
            <v>0.13259479831020679</v>
          </cell>
          <cell r="E65">
            <v>0.17097704590353963</v>
          </cell>
          <cell r="X65">
            <v>4.5946012967602465E-2</v>
          </cell>
          <cell r="Y65">
            <v>4.8120578121999373E-2</v>
          </cell>
        </row>
        <row r="66">
          <cell r="C66">
            <v>0.15702548274357933</v>
          </cell>
          <cell r="D66">
            <v>0.13151125618398365</v>
          </cell>
          <cell r="E66">
            <v>0.167494987871564</v>
          </cell>
          <cell r="X66">
            <v>4.2913472821838994E-2</v>
          </cell>
          <cell r="Y66">
            <v>4.2907192023443265E-2</v>
          </cell>
        </row>
        <row r="67">
          <cell r="C67">
            <v>0.15702548274357933</v>
          </cell>
          <cell r="D67">
            <v>0.13151125618398365</v>
          </cell>
          <cell r="E67">
            <v>0.167494987871564</v>
          </cell>
          <cell r="X67">
            <v>4.2913472821838994E-2</v>
          </cell>
          <cell r="Y67">
            <v>4.2907192023443265E-2</v>
          </cell>
        </row>
        <row r="68">
          <cell r="C68">
            <v>0.15702548274357933</v>
          </cell>
          <cell r="D68">
            <v>0.13151125618398365</v>
          </cell>
          <cell r="E68">
            <v>0.167494987871564</v>
          </cell>
          <cell r="X68">
            <v>4.2913472821838994E-2</v>
          </cell>
          <cell r="Y68">
            <v>4.2907192023443265E-2</v>
          </cell>
        </row>
        <row r="74">
          <cell r="C74">
            <v>0.65918733079552805</v>
          </cell>
          <cell r="D74">
            <v>0.28095218462322685</v>
          </cell>
          <cell r="X74">
            <v>7.7557948542368638E-2</v>
          </cell>
        </row>
        <row r="75">
          <cell r="C75">
            <v>0.65918733079552805</v>
          </cell>
          <cell r="D75">
            <v>0.28095218462322685</v>
          </cell>
          <cell r="X75">
            <v>7.7557948542368638E-2</v>
          </cell>
        </row>
        <row r="76">
          <cell r="C76">
            <v>0.65918733079552805</v>
          </cell>
          <cell r="D76">
            <v>0.28095218462322685</v>
          </cell>
          <cell r="X76">
            <v>7.7557948542368638E-2</v>
          </cell>
        </row>
        <row r="77">
          <cell r="C77">
            <v>0.65918733079552805</v>
          </cell>
          <cell r="D77">
            <v>0.28095218462322685</v>
          </cell>
          <cell r="X77">
            <v>7.7557948542368638E-2</v>
          </cell>
        </row>
        <row r="78">
          <cell r="C78">
            <v>0.65918733079552805</v>
          </cell>
          <cell r="D78">
            <v>0.28095218462322685</v>
          </cell>
          <cell r="X78">
            <v>7.7557948542368638E-2</v>
          </cell>
        </row>
        <row r="79">
          <cell r="C79">
            <v>0.68873466156079444</v>
          </cell>
          <cell r="D79">
            <v>0.21956860770772502</v>
          </cell>
          <cell r="X79">
            <v>4.8615539880736358E-2</v>
          </cell>
        </row>
        <row r="80">
          <cell r="C80">
            <v>0.68873466156079444</v>
          </cell>
          <cell r="D80">
            <v>0.21956860770772502</v>
          </cell>
          <cell r="X80">
            <v>4.8615539880736358E-2</v>
          </cell>
        </row>
        <row r="81">
          <cell r="C81">
            <v>0.68873466156079444</v>
          </cell>
          <cell r="D81">
            <v>0.21956860770772502</v>
          </cell>
          <cell r="X81">
            <v>4.8615539880736358E-2</v>
          </cell>
        </row>
        <row r="82">
          <cell r="C82">
            <v>0.68873466156079444</v>
          </cell>
          <cell r="D82">
            <v>0.21956860770772502</v>
          </cell>
          <cell r="X82">
            <v>4.8615539880736358E-2</v>
          </cell>
        </row>
        <row r="83">
          <cell r="C83">
            <v>0.68873466156079444</v>
          </cell>
          <cell r="D83">
            <v>0.21956860770772502</v>
          </cell>
          <cell r="X83">
            <v>4.8615539880736358E-2</v>
          </cell>
        </row>
        <row r="84">
          <cell r="C84">
            <v>0.67276328847163747</v>
          </cell>
          <cell r="D84">
            <v>0.22066915382940661</v>
          </cell>
          <cell r="X84">
            <v>2.8444236787484301E-2</v>
          </cell>
        </row>
        <row r="85">
          <cell r="C85">
            <v>0.67276328847163747</v>
          </cell>
          <cell r="D85">
            <v>0.22066915382940661</v>
          </cell>
          <cell r="X85">
            <v>2.8444236787484301E-2</v>
          </cell>
        </row>
        <row r="86">
          <cell r="C86">
            <v>0.67276328847163747</v>
          </cell>
          <cell r="D86">
            <v>0.22066915382940661</v>
          </cell>
          <cell r="X86">
            <v>2.8444236787484301E-2</v>
          </cell>
        </row>
        <row r="87">
          <cell r="C87">
            <v>0.67276328847163747</v>
          </cell>
          <cell r="D87">
            <v>0.22066915382940661</v>
          </cell>
          <cell r="X87">
            <v>2.8444236787484301E-2</v>
          </cell>
        </row>
        <row r="88">
          <cell r="C88">
            <v>0.67276328847163747</v>
          </cell>
          <cell r="D88">
            <v>0.22066915382940661</v>
          </cell>
          <cell r="X88">
            <v>2.8444236787484301E-2</v>
          </cell>
        </row>
        <row r="89">
          <cell r="C89">
            <v>0.66486511155884587</v>
          </cell>
          <cell r="D89">
            <v>0.2192507076870242</v>
          </cell>
          <cell r="X89">
            <v>2.6928536060350377E-2</v>
          </cell>
        </row>
        <row r="90">
          <cell r="C90">
            <v>0.66486511155884587</v>
          </cell>
          <cell r="D90">
            <v>0.2192507076870242</v>
          </cell>
          <cell r="X90">
            <v>2.6928536060350377E-2</v>
          </cell>
        </row>
        <row r="91">
          <cell r="C91">
            <v>0.66486511155884587</v>
          </cell>
          <cell r="D91">
            <v>0.2192507076870242</v>
          </cell>
          <cell r="X91">
            <v>2.6928536060350377E-2</v>
          </cell>
        </row>
        <row r="92">
          <cell r="C92">
            <v>0.66486511155884587</v>
          </cell>
          <cell r="D92">
            <v>0.2192507076870242</v>
          </cell>
          <cell r="X92">
            <v>2.6928536060350377E-2</v>
          </cell>
        </row>
        <row r="93">
          <cell r="C93">
            <v>0.66486511155884587</v>
          </cell>
          <cell r="D93">
            <v>0.2192507076870242</v>
          </cell>
          <cell r="X93">
            <v>2.6928536060350377E-2</v>
          </cell>
        </row>
        <row r="94">
          <cell r="C94">
            <v>0.66130517692587243</v>
          </cell>
          <cell r="D94">
            <v>0.190284761552343</v>
          </cell>
          <cell r="X94">
            <v>2.6849503765226039E-2</v>
          </cell>
        </row>
        <row r="95">
          <cell r="C95">
            <v>0.66130517692587243</v>
          </cell>
          <cell r="D95">
            <v>0.190284761552343</v>
          </cell>
          <cell r="X95">
            <v>2.6849503765226039E-2</v>
          </cell>
        </row>
        <row r="96">
          <cell r="C96">
            <v>0.66130517692587243</v>
          </cell>
          <cell r="D96">
            <v>0.190284761552343</v>
          </cell>
          <cell r="X96">
            <v>2.6849503765226039E-2</v>
          </cell>
        </row>
        <row r="97">
          <cell r="C97">
            <v>0.66130517692587243</v>
          </cell>
          <cell r="D97">
            <v>0.190284761552343</v>
          </cell>
          <cell r="X97">
            <v>2.6849503765226039E-2</v>
          </cell>
        </row>
        <row r="98">
          <cell r="C98">
            <v>0.66130517692587243</v>
          </cell>
          <cell r="D98">
            <v>0.190284761552343</v>
          </cell>
          <cell r="X98">
            <v>2.6849503765226039E-2</v>
          </cell>
        </row>
        <row r="99">
          <cell r="C99">
            <v>0.65434741665553597</v>
          </cell>
          <cell r="D99">
            <v>0.17664671796433731</v>
          </cell>
          <cell r="X99">
            <v>2.4429000070669799E-2</v>
          </cell>
        </row>
        <row r="100">
          <cell r="C100">
            <v>0.65434741665553597</v>
          </cell>
          <cell r="D100">
            <v>0.17664671796433731</v>
          </cell>
          <cell r="X100">
            <v>2.4429000070669799E-2</v>
          </cell>
        </row>
        <row r="101">
          <cell r="C101">
            <v>0.65434741665553597</v>
          </cell>
          <cell r="D101">
            <v>0.17664671796433731</v>
          </cell>
          <cell r="X101">
            <v>2.4429000070669799E-2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5"/>
      <sheetName val="Table 26"/>
      <sheetName val="Table 27"/>
      <sheetName val="Table 28"/>
      <sheetName val="Table 29"/>
      <sheetName val="Energy - Scope 1 "/>
      <sheetName val="Energy - Scope 3"/>
      <sheetName val="Total capture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7">
          <cell r="F17">
            <v>90.24</v>
          </cell>
        </row>
        <row r="26">
          <cell r="F26">
            <v>51.53</v>
          </cell>
        </row>
      </sheetData>
      <sheetData sheetId="26">
        <row r="6">
          <cell r="C6">
            <v>3</v>
          </cell>
        </row>
        <row r="9">
          <cell r="C9">
            <v>14</v>
          </cell>
        </row>
        <row r="12">
          <cell r="C12">
            <v>10.6</v>
          </cell>
        </row>
        <row r="14">
          <cell r="C14">
            <v>7.9</v>
          </cell>
        </row>
        <row r="17">
          <cell r="C17">
            <v>4</v>
          </cell>
        </row>
      </sheetData>
      <sheetData sheetId="27">
        <row r="6">
          <cell r="K6">
            <v>0.90321750321750316</v>
          </cell>
        </row>
        <row r="7">
          <cell r="K7">
            <v>0.91361274098910306</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Change Log"/>
      <sheetName val="Assumptions Summary"/>
      <sheetName val="Scenarios"/>
      <sheetName val="Renewable energy zones"/>
      <sheetName val="Existing Gen Data Summary"/>
      <sheetName val="New Entrant Data Summary"/>
      <sheetName val="Fuel Price Summary"/>
      <sheetName val="Regional Build Costs Summary"/>
      <sheetName val="Energy Policy Targets"/>
      <sheetName val="Carbon Budgets"/>
      <sheetName val="Demand and Energy Forecasts"/>
      <sheetName val="Economic Growth Forecasts"/>
      <sheetName val="Appliance Uptake Forecasts"/>
      <sheetName val="Elec. Retail Price Indices"/>
      <sheetName val="Connections Forecasts"/>
      <sheetName val="Energy Efficiency"/>
      <sheetName val="Rooftop PV"/>
      <sheetName val="PVNSG"/>
      <sheetName val="DSP"/>
      <sheetName val="Battery &amp; Plug-in EVs"/>
      <sheetName val="EV V2G"/>
      <sheetName val="Fuel cell EVs"/>
      <sheetName val="Electrification"/>
      <sheetName val="Embedded energy storages"/>
      <sheetName val="Aggregated energy storages"/>
      <sheetName val="Network representation"/>
      <sheetName val="Network capability"/>
      <sheetName val="Network losses"/>
      <sheetName val="Transmission Reliability"/>
      <sheetName val="Connection cost"/>
      <sheetName val="Connection cost forecasts"/>
      <sheetName val="Flow path augmentation options"/>
      <sheetName val="Flow path cost forecasts"/>
      <sheetName val="REZ augmentations options"/>
      <sheetName val="REZ cost forecasts"/>
      <sheetName val="Non-REZ assumptions"/>
      <sheetName val="Maximum capacity"/>
      <sheetName val="Seasonal ratings"/>
      <sheetName val="Coal Min Stable Level"/>
      <sheetName val="Maintenance"/>
      <sheetName val="Generator Reliability Settings"/>
      <sheetName val="Retirement"/>
      <sheetName val="Hydro Climate Factor"/>
      <sheetName val="Hydro Scheme Inflows"/>
      <sheetName val="Capacity Factors "/>
      <sheetName val="Heat rates"/>
      <sheetName val="Auxiliary"/>
      <sheetName val="Emissions intensity"/>
      <sheetName val="Storage properties"/>
      <sheetName val="Build costs"/>
      <sheetName val="Fixed OPEX"/>
      <sheetName val="Variable OPEX"/>
      <sheetName val="Marginal Loss Factors"/>
      <sheetName val="Locational Cost Factors"/>
      <sheetName val="Build limits - REZs"/>
      <sheetName val="Build limits - PHES"/>
      <sheetName val="Lead time and project life"/>
      <sheetName val="Financial parameters"/>
      <sheetName val="Affine Heat rates"/>
      <sheetName val="Max Ramp Rates"/>
      <sheetName val="CCGT Unit Max Capacity"/>
      <sheetName val="GPG Min Stable Level"/>
      <sheetName val="Min Up&amp;Down Times"/>
      <sheetName val="Coal and Biomass price"/>
      <sheetName val="Gas, Liquid fuel, H2 price"/>
      <sheetName val="Gas System Properties"/>
      <sheetName val="GPG_emissions reduction - H2"/>
      <sheetName val="GPG emissions reduction - BioM"/>
      <sheetName val="Power System Security"/>
      <sheetName val="Reserves"/>
      <sheetName val="Costs Summary - PEM"/>
      <sheetName val="Build Costs - PEM"/>
      <sheetName val="Hydrogen demand - Domestic"/>
      <sheetName val="Hydrogen monthly profiles"/>
      <sheetName val="Hydrogen demand - Export&amp;Commod"/>
      <sheetName val="Hydrogen consumption locations"/>
      <sheetName val="Other hydrogen assumptions"/>
      <sheetName val="Summary Mapping"/>
    </sheetNames>
    <sheetDataSet>
      <sheetData sheetId="0"/>
      <sheetData sheetId="1"/>
      <sheetData sheetId="2"/>
      <sheetData sheetId="3"/>
      <sheetData sheetId="4"/>
      <sheetData sheetId="5">
        <row r="105">
          <cell r="F105" t="str">
            <v>WNV</v>
          </cell>
        </row>
        <row r="259">
          <cell r="N259">
            <v>84</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3">
          <cell r="B23" t="str">
            <v>Step Change</v>
          </cell>
        </row>
        <row r="24">
          <cell r="C24" t="str">
            <v>2025-26</v>
          </cell>
          <cell r="D24" t="str">
            <v>2026-27</v>
          </cell>
          <cell r="E24" t="str">
            <v>2027-28</v>
          </cell>
          <cell r="F24" t="str">
            <v>2028-29</v>
          </cell>
          <cell r="G24" t="str">
            <v>2029-30</v>
          </cell>
          <cell r="H24" t="str">
            <v>2030-31</v>
          </cell>
          <cell r="I24" t="str">
            <v>2031-32</v>
          </cell>
          <cell r="J24" t="str">
            <v>2032-33</v>
          </cell>
          <cell r="K24" t="str">
            <v>2033-34</v>
          </cell>
          <cell r="L24" t="str">
            <v>2034-35</v>
          </cell>
          <cell r="M24" t="str">
            <v>2035-36</v>
          </cell>
          <cell r="N24" t="str">
            <v>2036-37</v>
          </cell>
          <cell r="O24" t="str">
            <v>2037-38</v>
          </cell>
          <cell r="P24" t="str">
            <v>2038-39</v>
          </cell>
          <cell r="Q24" t="str">
            <v>2039-40</v>
          </cell>
          <cell r="R24" t="str">
            <v>2040-41</v>
          </cell>
          <cell r="S24" t="str">
            <v>2041-42</v>
          </cell>
          <cell r="T24" t="str">
            <v>2042-43</v>
          </cell>
          <cell r="U24" t="str">
            <v>2043-44</v>
          </cell>
          <cell r="V24" t="str">
            <v>2044-45</v>
          </cell>
          <cell r="W24" t="str">
            <v>2045-46</v>
          </cell>
          <cell r="X24" t="str">
            <v>2046-47</v>
          </cell>
          <cell r="Y24" t="str">
            <v>2047-48</v>
          </cell>
          <cell r="Z24" t="str">
            <v>2048-49</v>
          </cell>
          <cell r="AA24" t="str">
            <v>2049-50</v>
          </cell>
          <cell r="AB24" t="str">
            <v>2050-51</v>
          </cell>
          <cell r="AC24" t="str">
            <v>2051-52</v>
          </cell>
          <cell r="AD24" t="str">
            <v>2052-53</v>
          </cell>
          <cell r="AE24" t="str">
            <v>2053-54</v>
          </cell>
          <cell r="AF24" t="str">
            <v>2054-55</v>
          </cell>
        </row>
        <row r="25">
          <cell r="B25" t="str">
            <v>NSW</v>
          </cell>
          <cell r="C25">
            <v>0</v>
          </cell>
          <cell r="D25">
            <v>0</v>
          </cell>
          <cell r="E25">
            <v>0</v>
          </cell>
          <cell r="F25">
            <v>0</v>
          </cell>
          <cell r="G25">
            <v>0</v>
          </cell>
          <cell r="H25">
            <v>143.1</v>
          </cell>
          <cell r="I25">
            <v>345.9</v>
          </cell>
          <cell r="J25">
            <v>609.4</v>
          </cell>
          <cell r="K25">
            <v>935.2</v>
          </cell>
          <cell r="L25">
            <v>1326.1</v>
          </cell>
          <cell r="M25">
            <v>1833.3</v>
          </cell>
          <cell r="N25">
            <v>2421.1999999999998</v>
          </cell>
          <cell r="O25">
            <v>3089.7</v>
          </cell>
          <cell r="P25">
            <v>3838.9</v>
          </cell>
          <cell r="Q25">
            <v>4668.8</v>
          </cell>
          <cell r="R25">
            <v>5579.3</v>
          </cell>
          <cell r="S25">
            <v>6570.6</v>
          </cell>
          <cell r="T25">
            <v>7642.4</v>
          </cell>
          <cell r="U25">
            <v>8795</v>
          </cell>
          <cell r="V25">
            <v>10028.200000000001</v>
          </cell>
          <cell r="W25">
            <v>11342.1</v>
          </cell>
          <cell r="X25">
            <v>12736.6</v>
          </cell>
          <cell r="Y25">
            <v>14211.8</v>
          </cell>
          <cell r="Z25">
            <v>15767.7</v>
          </cell>
          <cell r="AA25">
            <v>17404.2</v>
          </cell>
          <cell r="AB25">
            <v>18210.900000000001</v>
          </cell>
          <cell r="AC25">
            <v>19017.599999999999</v>
          </cell>
          <cell r="AD25">
            <v>19824.2</v>
          </cell>
          <cell r="AE25">
            <v>20630.900000000001</v>
          </cell>
          <cell r="AF25">
            <v>21437.599999999999</v>
          </cell>
        </row>
        <row r="26">
          <cell r="B26" t="str">
            <v>QLD</v>
          </cell>
          <cell r="C26">
            <v>0</v>
          </cell>
          <cell r="D26">
            <v>0</v>
          </cell>
          <cell r="E26">
            <v>0</v>
          </cell>
          <cell r="F26">
            <v>0</v>
          </cell>
          <cell r="G26">
            <v>0</v>
          </cell>
          <cell r="H26">
            <v>100.7</v>
          </cell>
          <cell r="I26">
            <v>243.8</v>
          </cell>
          <cell r="J26">
            <v>428.7</v>
          </cell>
          <cell r="K26">
            <v>655.5</v>
          </cell>
          <cell r="L26">
            <v>924.9</v>
          </cell>
          <cell r="M26">
            <v>1278</v>
          </cell>
          <cell r="N26">
            <v>1687.1</v>
          </cell>
          <cell r="O26">
            <v>2152.1999999999998</v>
          </cell>
          <cell r="P26">
            <v>2673.4</v>
          </cell>
          <cell r="Q26">
            <v>3250.6</v>
          </cell>
          <cell r="R26">
            <v>3883.8</v>
          </cell>
          <cell r="S26">
            <v>4573.1000000000004</v>
          </cell>
          <cell r="T26">
            <v>5318.4</v>
          </cell>
          <cell r="U26">
            <v>6119.7</v>
          </cell>
          <cell r="V26">
            <v>6977</v>
          </cell>
          <cell r="W26">
            <v>7890.4</v>
          </cell>
          <cell r="X26">
            <v>8859.7999999999993</v>
          </cell>
          <cell r="Y26">
            <v>9885.2999999999993</v>
          </cell>
          <cell r="Z26">
            <v>10966.8</v>
          </cell>
          <cell r="AA26">
            <v>12104.3</v>
          </cell>
          <cell r="AB26">
            <v>12664.6</v>
          </cell>
          <cell r="AC26">
            <v>13224.9</v>
          </cell>
          <cell r="AD26">
            <v>13785.2</v>
          </cell>
          <cell r="AE26">
            <v>14345.5</v>
          </cell>
          <cell r="AF26">
            <v>14905.8</v>
          </cell>
        </row>
        <row r="27">
          <cell r="B27" t="str">
            <v>SA</v>
          </cell>
          <cell r="C27">
            <v>0</v>
          </cell>
          <cell r="D27">
            <v>0</v>
          </cell>
          <cell r="E27">
            <v>0</v>
          </cell>
          <cell r="F27">
            <v>0</v>
          </cell>
          <cell r="G27">
            <v>0</v>
          </cell>
          <cell r="H27">
            <v>30.8</v>
          </cell>
          <cell r="I27">
            <v>74.7</v>
          </cell>
          <cell r="J27">
            <v>131.30000000000001</v>
          </cell>
          <cell r="K27">
            <v>200.4</v>
          </cell>
          <cell r="L27">
            <v>282</v>
          </cell>
          <cell r="M27">
            <v>390.2</v>
          </cell>
          <cell r="N27">
            <v>515.5</v>
          </cell>
          <cell r="O27">
            <v>658.1</v>
          </cell>
          <cell r="P27">
            <v>818</v>
          </cell>
          <cell r="Q27">
            <v>995.1</v>
          </cell>
          <cell r="R27">
            <v>1189.4000000000001</v>
          </cell>
          <cell r="S27">
            <v>1401</v>
          </cell>
          <cell r="T27">
            <v>1629.8</v>
          </cell>
          <cell r="U27">
            <v>1875.9</v>
          </cell>
          <cell r="V27">
            <v>2139.1</v>
          </cell>
          <cell r="W27">
            <v>2419.6999999999998</v>
          </cell>
          <cell r="X27">
            <v>2717.5</v>
          </cell>
          <cell r="Y27">
            <v>3032.5</v>
          </cell>
          <cell r="Z27">
            <v>3364.7</v>
          </cell>
          <cell r="AA27">
            <v>3714.2</v>
          </cell>
          <cell r="AB27">
            <v>3886.6</v>
          </cell>
          <cell r="AC27">
            <v>4059</v>
          </cell>
          <cell r="AD27">
            <v>4231.3999999999996</v>
          </cell>
          <cell r="AE27">
            <v>4403.8</v>
          </cell>
          <cell r="AF27">
            <v>4576.2</v>
          </cell>
        </row>
        <row r="28">
          <cell r="B28" t="str">
            <v>TAS</v>
          </cell>
          <cell r="C28">
            <v>0</v>
          </cell>
          <cell r="D28">
            <v>0</v>
          </cell>
          <cell r="E28">
            <v>0</v>
          </cell>
          <cell r="F28">
            <v>0</v>
          </cell>
          <cell r="G28">
            <v>0</v>
          </cell>
          <cell r="H28">
            <v>5</v>
          </cell>
          <cell r="I28">
            <v>12.3</v>
          </cell>
          <cell r="J28">
            <v>21.9</v>
          </cell>
          <cell r="K28">
            <v>34</v>
          </cell>
          <cell r="L28">
            <v>48.5</v>
          </cell>
          <cell r="M28">
            <v>74.099999999999994</v>
          </cell>
          <cell r="N28">
            <v>105</v>
          </cell>
          <cell r="O28">
            <v>141.19999999999999</v>
          </cell>
          <cell r="P28">
            <v>182.7</v>
          </cell>
          <cell r="Q28">
            <v>229.5</v>
          </cell>
          <cell r="R28">
            <v>281.5</v>
          </cell>
          <cell r="S28">
            <v>338.9</v>
          </cell>
          <cell r="T28">
            <v>401.6</v>
          </cell>
          <cell r="U28">
            <v>469.6</v>
          </cell>
          <cell r="V28">
            <v>542.9</v>
          </cell>
          <cell r="W28">
            <v>621.5</v>
          </cell>
          <cell r="X28">
            <v>705.3</v>
          </cell>
          <cell r="Y28">
            <v>794.5</v>
          </cell>
          <cell r="Z28">
            <v>889</v>
          </cell>
          <cell r="AA28">
            <v>988.8</v>
          </cell>
          <cell r="AB28">
            <v>1041.7</v>
          </cell>
          <cell r="AC28">
            <v>1094.7</v>
          </cell>
          <cell r="AD28">
            <v>1147.7</v>
          </cell>
          <cell r="AE28">
            <v>1200.7</v>
          </cell>
          <cell r="AF28">
            <v>1253.7</v>
          </cell>
        </row>
        <row r="29">
          <cell r="B29" t="str">
            <v>VIC</v>
          </cell>
          <cell r="C29">
            <v>0</v>
          </cell>
          <cell r="D29">
            <v>0</v>
          </cell>
          <cell r="E29">
            <v>0</v>
          </cell>
          <cell r="F29">
            <v>0</v>
          </cell>
          <cell r="G29">
            <v>0</v>
          </cell>
          <cell r="H29">
            <v>132.6</v>
          </cell>
          <cell r="I29">
            <v>321.89999999999998</v>
          </cell>
          <cell r="J29">
            <v>567.20000000000005</v>
          </cell>
          <cell r="K29">
            <v>868.8</v>
          </cell>
          <cell r="L29">
            <v>1227.4000000000001</v>
          </cell>
          <cell r="M29">
            <v>1688.9</v>
          </cell>
          <cell r="N29">
            <v>2222.4</v>
          </cell>
          <cell r="O29">
            <v>2827.9</v>
          </cell>
          <cell r="P29">
            <v>3505.4</v>
          </cell>
          <cell r="Q29">
            <v>4254.8999999999996</v>
          </cell>
          <cell r="R29">
            <v>5076.5</v>
          </cell>
          <cell r="S29">
            <v>5970</v>
          </cell>
          <cell r="T29">
            <v>6935.5</v>
          </cell>
          <cell r="U29">
            <v>7973</v>
          </cell>
          <cell r="V29">
            <v>9082.6</v>
          </cell>
          <cell r="W29">
            <v>10264.1</v>
          </cell>
          <cell r="X29">
            <v>11517.6</v>
          </cell>
          <cell r="Y29">
            <v>12843.2</v>
          </cell>
          <cell r="Z29">
            <v>14240.7</v>
          </cell>
          <cell r="AA29">
            <v>15710.3</v>
          </cell>
          <cell r="AB29">
            <v>16430.3</v>
          </cell>
          <cell r="AC29">
            <v>17150.3</v>
          </cell>
          <cell r="AD29">
            <v>17870.400000000001</v>
          </cell>
          <cell r="AE29">
            <v>18590.400000000001</v>
          </cell>
          <cell r="AF29">
            <v>19310.5</v>
          </cell>
        </row>
        <row r="30">
          <cell r="B30" t="str">
            <v>WEM</v>
          </cell>
          <cell r="C30">
            <v>0</v>
          </cell>
          <cell r="D30">
            <v>0</v>
          </cell>
          <cell r="E30">
            <v>0</v>
          </cell>
          <cell r="F30">
            <v>0</v>
          </cell>
          <cell r="G30">
            <v>0</v>
          </cell>
          <cell r="H30">
            <v>41.1</v>
          </cell>
          <cell r="I30">
            <v>99.8</v>
          </cell>
          <cell r="J30">
            <v>176.7</v>
          </cell>
          <cell r="K30">
            <v>272.8</v>
          </cell>
          <cell r="L30">
            <v>388.9</v>
          </cell>
          <cell r="M30">
            <v>560.70000000000005</v>
          </cell>
          <cell r="N30">
            <v>763.7</v>
          </cell>
          <cell r="O30">
            <v>998.1</v>
          </cell>
          <cell r="P30">
            <v>1263.8</v>
          </cell>
          <cell r="Q30">
            <v>1560.8</v>
          </cell>
          <cell r="R30">
            <v>1889.1</v>
          </cell>
          <cell r="S30">
            <v>2248.8000000000002</v>
          </cell>
          <cell r="T30">
            <v>2639.7</v>
          </cell>
          <cell r="U30">
            <v>3062</v>
          </cell>
          <cell r="V30">
            <v>3515.6</v>
          </cell>
          <cell r="W30">
            <v>4000.5</v>
          </cell>
          <cell r="X30">
            <v>4516.8</v>
          </cell>
          <cell r="Y30">
            <v>5064.3</v>
          </cell>
          <cell r="Z30">
            <v>5643.2</v>
          </cell>
          <cell r="AA30">
            <v>6253.4</v>
          </cell>
          <cell r="AB30">
            <v>6566.6</v>
          </cell>
          <cell r="AC30">
            <v>6879.7</v>
          </cell>
          <cell r="AD30">
            <v>7192.9</v>
          </cell>
          <cell r="AE30">
            <v>7506.1</v>
          </cell>
          <cell r="AF30">
            <v>7819.3</v>
          </cell>
        </row>
        <row r="55">
          <cell r="C55" t="str">
            <v>2025-26</v>
          </cell>
          <cell r="D55" t="str">
            <v>2026-27</v>
          </cell>
          <cell r="E55" t="str">
            <v>2027-28</v>
          </cell>
          <cell r="F55" t="str">
            <v>2028-29</v>
          </cell>
          <cell r="G55" t="str">
            <v>2029-30</v>
          </cell>
          <cell r="H55" t="str">
            <v>2030-31</v>
          </cell>
          <cell r="I55" t="str">
            <v>2031-32</v>
          </cell>
          <cell r="J55" t="str">
            <v>2032-33</v>
          </cell>
          <cell r="K55" t="str">
            <v>2033-34</v>
          </cell>
          <cell r="L55" t="str">
            <v>2034-35</v>
          </cell>
          <cell r="M55" t="str">
            <v>2035-36</v>
          </cell>
          <cell r="N55" t="str">
            <v>2036-37</v>
          </cell>
          <cell r="O55" t="str">
            <v>2037-38</v>
          </cell>
          <cell r="P55" t="str">
            <v>2038-39</v>
          </cell>
          <cell r="Q55" t="str">
            <v>2039-40</v>
          </cell>
          <cell r="R55" t="str">
            <v>2040-41</v>
          </cell>
          <cell r="S55" t="str">
            <v>2041-42</v>
          </cell>
          <cell r="T55" t="str">
            <v>2042-43</v>
          </cell>
          <cell r="U55" t="str">
            <v>2043-44</v>
          </cell>
          <cell r="V55" t="str">
            <v>2044-45</v>
          </cell>
          <cell r="W55" t="str">
            <v>2045-46</v>
          </cell>
          <cell r="X55" t="str">
            <v>2046-47</v>
          </cell>
          <cell r="Y55" t="str">
            <v>2047-48</v>
          </cell>
          <cell r="Z55" t="str">
            <v>2048-49</v>
          </cell>
          <cell r="AA55" t="str">
            <v>2049-50</v>
          </cell>
          <cell r="AB55" t="str">
            <v>2050-51</v>
          </cell>
          <cell r="AC55" t="str">
            <v>2051-52</v>
          </cell>
          <cell r="AD55" t="str">
            <v>2052-53</v>
          </cell>
          <cell r="AE55" t="str">
            <v>2053-54</v>
          </cell>
          <cell r="AF55" t="str">
            <v>2054-55</v>
          </cell>
        </row>
        <row r="56">
          <cell r="B56" t="str">
            <v>NSW</v>
          </cell>
          <cell r="C56">
            <v>0</v>
          </cell>
          <cell r="D56">
            <v>0</v>
          </cell>
          <cell r="E56">
            <v>0</v>
          </cell>
          <cell r="F56">
            <v>0</v>
          </cell>
          <cell r="G56">
            <v>0</v>
          </cell>
          <cell r="H56">
            <v>21.5</v>
          </cell>
          <cell r="I56">
            <v>52.1</v>
          </cell>
          <cell r="J56">
            <v>92</v>
          </cell>
          <cell r="K56">
            <v>141.69999999999999</v>
          </cell>
          <cell r="L56">
            <v>201.8</v>
          </cell>
          <cell r="M56">
            <v>280.5</v>
          </cell>
          <cell r="N56">
            <v>372.5</v>
          </cell>
          <cell r="O56">
            <v>478.1</v>
          </cell>
          <cell r="P56">
            <v>597.70000000000005</v>
          </cell>
          <cell r="Q56">
            <v>731.6</v>
          </cell>
          <cell r="R56">
            <v>880.3</v>
          </cell>
          <cell r="S56">
            <v>1044</v>
          </cell>
          <cell r="T56">
            <v>1223.4000000000001</v>
          </cell>
          <cell r="U56">
            <v>1418.8</v>
          </cell>
          <cell r="V56">
            <v>1630.9</v>
          </cell>
          <cell r="W56">
            <v>1860.2</v>
          </cell>
          <cell r="X56">
            <v>2107.4</v>
          </cell>
          <cell r="Y56">
            <v>2373.1</v>
          </cell>
          <cell r="Z56">
            <v>2658.3</v>
          </cell>
          <cell r="AA56">
            <v>2963.7</v>
          </cell>
          <cell r="AB56">
            <v>3100.8</v>
          </cell>
          <cell r="AC56">
            <v>3237.9</v>
          </cell>
          <cell r="AD56">
            <v>3374.9</v>
          </cell>
          <cell r="AE56">
            <v>3512</v>
          </cell>
          <cell r="AF56">
            <v>3649.1</v>
          </cell>
        </row>
        <row r="57">
          <cell r="B57" t="str">
            <v>QLD</v>
          </cell>
          <cell r="C57">
            <v>0</v>
          </cell>
          <cell r="D57">
            <v>0</v>
          </cell>
          <cell r="E57">
            <v>0</v>
          </cell>
          <cell r="F57">
            <v>0</v>
          </cell>
          <cell r="G57">
            <v>0</v>
          </cell>
          <cell r="H57">
            <v>15.1</v>
          </cell>
          <cell r="I57">
            <v>36.700000000000003</v>
          </cell>
          <cell r="J57">
            <v>64.8</v>
          </cell>
          <cell r="K57">
            <v>99.5</v>
          </cell>
          <cell r="L57">
            <v>141.1</v>
          </cell>
          <cell r="M57">
            <v>196</v>
          </cell>
          <cell r="N57">
            <v>260.2</v>
          </cell>
          <cell r="O57">
            <v>333.9</v>
          </cell>
          <cell r="P57">
            <v>417.3</v>
          </cell>
          <cell r="Q57">
            <v>510.8</v>
          </cell>
          <cell r="R57">
            <v>614.5</v>
          </cell>
          <cell r="S57">
            <v>728.7</v>
          </cell>
          <cell r="T57">
            <v>853.8</v>
          </cell>
          <cell r="U57">
            <v>990.1</v>
          </cell>
          <cell r="V57">
            <v>1138</v>
          </cell>
          <cell r="W57">
            <v>1297.9000000000001</v>
          </cell>
          <cell r="X57">
            <v>1470.3</v>
          </cell>
          <cell r="Y57">
            <v>1655.6</v>
          </cell>
          <cell r="Z57">
            <v>1854.5</v>
          </cell>
          <cell r="AA57">
            <v>2067.5</v>
          </cell>
          <cell r="AB57">
            <v>2163</v>
          </cell>
          <cell r="AC57">
            <v>2258.6</v>
          </cell>
          <cell r="AD57">
            <v>2354.1</v>
          </cell>
          <cell r="AE57">
            <v>2449.6</v>
          </cell>
          <cell r="AF57">
            <v>2545.1999999999998</v>
          </cell>
        </row>
        <row r="58">
          <cell r="B58" t="str">
            <v>SA</v>
          </cell>
          <cell r="C58">
            <v>0</v>
          </cell>
          <cell r="D58">
            <v>0</v>
          </cell>
          <cell r="E58">
            <v>0</v>
          </cell>
          <cell r="F58">
            <v>0</v>
          </cell>
          <cell r="G58">
            <v>0</v>
          </cell>
          <cell r="H58">
            <v>4.5999999999999996</v>
          </cell>
          <cell r="I58">
            <v>11.3</v>
          </cell>
          <cell r="J58">
            <v>19.8</v>
          </cell>
          <cell r="K58">
            <v>30.4</v>
          </cell>
          <cell r="L58">
            <v>42.9</v>
          </cell>
          <cell r="M58">
            <v>59.7</v>
          </cell>
          <cell r="N58">
            <v>79.2</v>
          </cell>
          <cell r="O58">
            <v>101.7</v>
          </cell>
          <cell r="P58">
            <v>127.2</v>
          </cell>
          <cell r="Q58">
            <v>155.69999999999999</v>
          </cell>
          <cell r="R58">
            <v>187.3</v>
          </cell>
          <cell r="S58">
            <v>222.2</v>
          </cell>
          <cell r="T58">
            <v>260.39999999999998</v>
          </cell>
          <cell r="U58">
            <v>302</v>
          </cell>
          <cell r="V58">
            <v>347.1</v>
          </cell>
          <cell r="W58">
            <v>395.9</v>
          </cell>
          <cell r="X58">
            <v>448.6</v>
          </cell>
          <cell r="Y58">
            <v>505.2</v>
          </cell>
          <cell r="Z58">
            <v>565.9</v>
          </cell>
          <cell r="AA58">
            <v>630.9</v>
          </cell>
          <cell r="AB58">
            <v>660.1</v>
          </cell>
          <cell r="AC58">
            <v>689.3</v>
          </cell>
          <cell r="AD58">
            <v>718.5</v>
          </cell>
          <cell r="AE58">
            <v>747.7</v>
          </cell>
          <cell r="AF58">
            <v>776.9</v>
          </cell>
        </row>
        <row r="59">
          <cell r="B59" t="str">
            <v>TAS</v>
          </cell>
          <cell r="C59">
            <v>0</v>
          </cell>
          <cell r="D59">
            <v>0</v>
          </cell>
          <cell r="E59">
            <v>0</v>
          </cell>
          <cell r="F59">
            <v>0</v>
          </cell>
          <cell r="G59">
            <v>0</v>
          </cell>
          <cell r="H59">
            <v>0.8</v>
          </cell>
          <cell r="I59">
            <v>1.9</v>
          </cell>
          <cell r="J59">
            <v>3.3</v>
          </cell>
          <cell r="K59">
            <v>5.2</v>
          </cell>
          <cell r="L59">
            <v>7.4</v>
          </cell>
          <cell r="M59">
            <v>11.4</v>
          </cell>
          <cell r="N59">
            <v>16.2</v>
          </cell>
          <cell r="O59">
            <v>21.9</v>
          </cell>
          <cell r="P59">
            <v>28.5</v>
          </cell>
          <cell r="Q59">
            <v>36</v>
          </cell>
          <cell r="R59">
            <v>44.5</v>
          </cell>
          <cell r="S59">
            <v>53.9</v>
          </cell>
          <cell r="T59">
            <v>64.3</v>
          </cell>
          <cell r="U59">
            <v>75.8</v>
          </cell>
          <cell r="V59">
            <v>88.4</v>
          </cell>
          <cell r="W59">
            <v>102</v>
          </cell>
          <cell r="X59">
            <v>116.8</v>
          </cell>
          <cell r="Y59">
            <v>132.80000000000001</v>
          </cell>
          <cell r="Z59">
            <v>150</v>
          </cell>
          <cell r="AA59">
            <v>168.5</v>
          </cell>
          <cell r="AB59">
            <v>177.5</v>
          </cell>
          <cell r="AC59">
            <v>186.5</v>
          </cell>
          <cell r="AD59">
            <v>195.5</v>
          </cell>
          <cell r="AE59">
            <v>204.5</v>
          </cell>
          <cell r="AF59">
            <v>213.5</v>
          </cell>
        </row>
        <row r="60">
          <cell r="B60" t="str">
            <v>VIC</v>
          </cell>
          <cell r="C60">
            <v>0</v>
          </cell>
          <cell r="D60">
            <v>0</v>
          </cell>
          <cell r="E60">
            <v>0</v>
          </cell>
          <cell r="F60">
            <v>0</v>
          </cell>
          <cell r="G60">
            <v>0</v>
          </cell>
          <cell r="H60">
            <v>19.899999999999999</v>
          </cell>
          <cell r="I60">
            <v>48.3</v>
          </cell>
          <cell r="J60">
            <v>85.4</v>
          </cell>
          <cell r="K60">
            <v>131.30000000000001</v>
          </cell>
          <cell r="L60">
            <v>186.4</v>
          </cell>
          <cell r="M60">
            <v>257.8</v>
          </cell>
          <cell r="N60">
            <v>341.1</v>
          </cell>
          <cell r="O60">
            <v>436.6</v>
          </cell>
          <cell r="P60">
            <v>544.5</v>
          </cell>
          <cell r="Q60">
            <v>665.2</v>
          </cell>
          <cell r="R60">
            <v>799</v>
          </cell>
          <cell r="S60">
            <v>946.3</v>
          </cell>
          <cell r="T60">
            <v>1107.5</v>
          </cell>
          <cell r="U60">
            <v>1283.0999999999999</v>
          </cell>
          <cell r="V60">
            <v>1473.5</v>
          </cell>
          <cell r="W60">
            <v>1679.3</v>
          </cell>
          <cell r="X60">
            <v>1901</v>
          </cell>
          <cell r="Y60">
            <v>2139.3000000000002</v>
          </cell>
          <cell r="Z60">
            <v>2395</v>
          </cell>
          <cell r="AA60">
            <v>2668.7</v>
          </cell>
          <cell r="AB60">
            <v>2790.7</v>
          </cell>
          <cell r="AC60">
            <v>2912.8</v>
          </cell>
          <cell r="AD60">
            <v>3034.8</v>
          </cell>
          <cell r="AE60">
            <v>3156.9</v>
          </cell>
          <cell r="AF60">
            <v>3278.9</v>
          </cell>
        </row>
        <row r="61">
          <cell r="B61" t="str">
            <v>WEM</v>
          </cell>
          <cell r="C61">
            <v>0</v>
          </cell>
          <cell r="D61">
            <v>0</v>
          </cell>
          <cell r="E61">
            <v>0</v>
          </cell>
          <cell r="F61">
            <v>0</v>
          </cell>
          <cell r="G61">
            <v>0</v>
          </cell>
          <cell r="H61">
            <v>6.2</v>
          </cell>
          <cell r="I61">
            <v>15.1</v>
          </cell>
          <cell r="J61">
            <v>26.9</v>
          </cell>
          <cell r="K61">
            <v>41.6</v>
          </cell>
          <cell r="L61">
            <v>59.6</v>
          </cell>
          <cell r="M61">
            <v>86.3</v>
          </cell>
          <cell r="N61">
            <v>118.2</v>
          </cell>
          <cell r="O61">
            <v>155.30000000000001</v>
          </cell>
          <cell r="P61">
            <v>197.8</v>
          </cell>
          <cell r="Q61">
            <v>245.9</v>
          </cell>
          <cell r="R61">
            <v>299.60000000000002</v>
          </cell>
          <cell r="S61">
            <v>359.1</v>
          </cell>
          <cell r="T61">
            <v>424.7</v>
          </cell>
          <cell r="U61">
            <v>496.4</v>
          </cell>
          <cell r="V61">
            <v>574.6</v>
          </cell>
          <cell r="W61">
            <v>659.3</v>
          </cell>
          <cell r="X61">
            <v>751</v>
          </cell>
          <cell r="Y61">
            <v>849.8</v>
          </cell>
          <cell r="Z61">
            <v>956</v>
          </cell>
          <cell r="AA61">
            <v>1070</v>
          </cell>
          <cell r="AB61">
            <v>1123.5</v>
          </cell>
          <cell r="AC61">
            <v>1176.9000000000001</v>
          </cell>
          <cell r="AD61">
            <v>1230.4000000000001</v>
          </cell>
          <cell r="AE61">
            <v>1283.9000000000001</v>
          </cell>
          <cell r="AF61">
            <v>1337.3</v>
          </cell>
        </row>
        <row r="64">
          <cell r="C64" t="str">
            <v>2025-26</v>
          </cell>
          <cell r="D64" t="str">
            <v>2026-27</v>
          </cell>
          <cell r="E64" t="str">
            <v>2027-28</v>
          </cell>
          <cell r="F64" t="str">
            <v>2028-29</v>
          </cell>
          <cell r="G64" t="str">
            <v>2029-30</v>
          </cell>
          <cell r="H64" t="str">
            <v>2030-31</v>
          </cell>
          <cell r="I64" t="str">
            <v>2031-32</v>
          </cell>
          <cell r="J64" t="str">
            <v>2032-33</v>
          </cell>
          <cell r="K64" t="str">
            <v>2033-34</v>
          </cell>
          <cell r="L64" t="str">
            <v>2034-35</v>
          </cell>
          <cell r="M64" t="str">
            <v>2035-36</v>
          </cell>
          <cell r="N64" t="str">
            <v>2036-37</v>
          </cell>
          <cell r="O64" t="str">
            <v>2037-38</v>
          </cell>
          <cell r="P64" t="str">
            <v>2038-39</v>
          </cell>
          <cell r="Q64" t="str">
            <v>2039-40</v>
          </cell>
          <cell r="R64" t="str">
            <v>2040-41</v>
          </cell>
          <cell r="S64" t="str">
            <v>2041-42</v>
          </cell>
          <cell r="T64" t="str">
            <v>2042-43</v>
          </cell>
          <cell r="U64" t="str">
            <v>2043-44</v>
          </cell>
          <cell r="V64" t="str">
            <v>2044-45</v>
          </cell>
          <cell r="W64" t="str">
            <v>2045-46</v>
          </cell>
          <cell r="X64" t="str">
            <v>2046-47</v>
          </cell>
          <cell r="Y64" t="str">
            <v>2047-48</v>
          </cell>
          <cell r="Z64" t="str">
            <v>2048-49</v>
          </cell>
          <cell r="AA64" t="str">
            <v>2049-50</v>
          </cell>
          <cell r="AB64" t="str">
            <v>2050-51</v>
          </cell>
          <cell r="AC64" t="str">
            <v>2051-52</v>
          </cell>
          <cell r="AD64" t="str">
            <v>2052-53</v>
          </cell>
          <cell r="AE64" t="str">
            <v>2053-54</v>
          </cell>
          <cell r="AF64" t="str">
            <v>2054-55</v>
          </cell>
        </row>
        <row r="65">
          <cell r="B65" t="str">
            <v>NSW</v>
          </cell>
        </row>
        <row r="66">
          <cell r="B66" t="str">
            <v>QLD</v>
          </cell>
        </row>
        <row r="67">
          <cell r="B67" t="str">
            <v>SA</v>
          </cell>
        </row>
        <row r="68">
          <cell r="B68" t="str">
            <v>TAS</v>
          </cell>
        </row>
        <row r="69">
          <cell r="B69" t="str">
            <v>VIC</v>
          </cell>
        </row>
        <row r="70">
          <cell r="B70" t="str">
            <v>WEM</v>
          </cell>
        </row>
      </sheetData>
      <sheetData sheetId="22"/>
      <sheetData sheetId="23"/>
      <sheetData sheetId="24"/>
      <sheetData sheetId="25">
        <row r="32">
          <cell r="B32" t="str">
            <v>Step Change</v>
          </cell>
        </row>
        <row r="33">
          <cell r="B33" t="str">
            <v>Region</v>
          </cell>
          <cell r="C33" t="str">
            <v>Subregion</v>
          </cell>
          <cell r="D33" t="str">
            <v>2025-26</v>
          </cell>
          <cell r="E33" t="str">
            <v>2026-27</v>
          </cell>
          <cell r="F33" t="str">
            <v>2027-28</v>
          </cell>
          <cell r="G33" t="str">
            <v>2028-29</v>
          </cell>
          <cell r="H33" t="str">
            <v>2029-30</v>
          </cell>
          <cell r="I33" t="str">
            <v>2030-31</v>
          </cell>
          <cell r="J33" t="str">
            <v>2031-32</v>
          </cell>
          <cell r="K33" t="str">
            <v>2032-33</v>
          </cell>
          <cell r="L33" t="str">
            <v>2033-34</v>
          </cell>
          <cell r="M33" t="str">
            <v>2034-35</v>
          </cell>
          <cell r="N33" t="str">
            <v>2035-36</v>
          </cell>
          <cell r="O33" t="str">
            <v>2036-37</v>
          </cell>
          <cell r="P33" t="str">
            <v>2037-38</v>
          </cell>
          <cell r="Q33" t="str">
            <v>2038-39</v>
          </cell>
          <cell r="R33" t="str">
            <v>2039-40</v>
          </cell>
          <cell r="S33" t="str">
            <v>2040-41</v>
          </cell>
          <cell r="T33" t="str">
            <v>2041-42</v>
          </cell>
          <cell r="U33" t="str">
            <v>2042-43</v>
          </cell>
          <cell r="V33" t="str">
            <v>2043-44</v>
          </cell>
          <cell r="W33" t="str">
            <v>2044-45</v>
          </cell>
          <cell r="X33" t="str">
            <v>2045-46</v>
          </cell>
          <cell r="Y33" t="str">
            <v>2046-47</v>
          </cell>
          <cell r="Z33" t="str">
            <v>2047-48</v>
          </cell>
          <cell r="AA33" t="str">
            <v>2048-49</v>
          </cell>
          <cell r="AB33" t="str">
            <v>2049-50</v>
          </cell>
          <cell r="AC33" t="str">
            <v>2050-51</v>
          </cell>
          <cell r="AD33" t="str">
            <v>2051-52</v>
          </cell>
          <cell r="AE33" t="str">
            <v>2052-53</v>
          </cell>
          <cell r="AF33" t="str">
            <v>2053-54</v>
          </cell>
          <cell r="AG33" t="str">
            <v>2054-55</v>
          </cell>
        </row>
        <row r="34">
          <cell r="B34" t="str">
            <v>NSW</v>
          </cell>
          <cell r="C34" t="str">
            <v>NNSW</v>
          </cell>
          <cell r="D34">
            <v>19.5497899458619</v>
          </cell>
          <cell r="E34">
            <v>35.122384800751</v>
          </cell>
          <cell r="F34">
            <v>47.231482091939498</v>
          </cell>
          <cell r="G34">
            <v>61.984656315358997</v>
          </cell>
          <cell r="H34">
            <v>82.760170331417001</v>
          </cell>
          <cell r="I34">
            <v>98.426921291288494</v>
          </cell>
          <cell r="J34">
            <v>114.717803182864</v>
          </cell>
          <cell r="K34">
            <v>133.33166963489501</v>
          </cell>
          <cell r="L34">
            <v>152.88126554777901</v>
          </cell>
          <cell r="M34">
            <v>170.48882903983801</v>
          </cell>
          <cell r="N34">
            <v>188.84442446745601</v>
          </cell>
          <cell r="O34">
            <v>213.642709887894</v>
          </cell>
          <cell r="P34">
            <v>240.63181277167701</v>
          </cell>
          <cell r="Q34">
            <v>271.48029596282902</v>
          </cell>
          <cell r="R34">
            <v>304.08547822754201</v>
          </cell>
          <cell r="S34">
            <v>338.751191361888</v>
          </cell>
          <cell r="T34">
            <v>374.92272849516303</v>
          </cell>
          <cell r="U34">
            <v>413.856768765791</v>
          </cell>
          <cell r="V34">
            <v>453.54954513184498</v>
          </cell>
          <cell r="W34">
            <v>494.40165942416098</v>
          </cell>
          <cell r="X34">
            <v>534.63665253042598</v>
          </cell>
          <cell r="Y34">
            <v>574.87729703072898</v>
          </cell>
          <cell r="Z34">
            <v>614.53758979347799</v>
          </cell>
          <cell r="AA34">
            <v>654.03825808847103</v>
          </cell>
          <cell r="AB34">
            <v>693.377678231407</v>
          </cell>
          <cell r="AC34">
            <v>712.86570760031998</v>
          </cell>
          <cell r="AD34">
            <v>732.39117223472203</v>
          </cell>
          <cell r="AE34">
            <v>751.87398646028896</v>
          </cell>
          <cell r="AF34">
            <v>771.35101769484299</v>
          </cell>
          <cell r="AG34">
            <v>790.82371113865997</v>
          </cell>
        </row>
        <row r="35">
          <cell r="B35" t="str">
            <v>NSW</v>
          </cell>
          <cell r="C35" t="str">
            <v>CNSW</v>
          </cell>
          <cell r="D35">
            <v>11.6545267697947</v>
          </cell>
          <cell r="E35">
            <v>20.648136411735301</v>
          </cell>
          <cell r="F35">
            <v>27.803874372130199</v>
          </cell>
          <cell r="G35">
            <v>36.576608119620801</v>
          </cell>
          <cell r="H35">
            <v>49.007636709810399</v>
          </cell>
          <cell r="I35">
            <v>58.431907659987701</v>
          </cell>
          <cell r="J35">
            <v>68.296370662251704</v>
          </cell>
          <cell r="K35">
            <v>79.593054071222795</v>
          </cell>
          <cell r="L35">
            <v>91.518421927407701</v>
          </cell>
          <cell r="M35">
            <v>102.101923945002</v>
          </cell>
          <cell r="N35">
            <v>113.244907991399</v>
          </cell>
          <cell r="O35">
            <v>128.513194046791</v>
          </cell>
          <cell r="P35">
            <v>145.253268287098</v>
          </cell>
          <cell r="Q35">
            <v>164.49595189158299</v>
          </cell>
          <cell r="R35">
            <v>184.99579392824</v>
          </cell>
          <cell r="S35">
            <v>206.95622362026199</v>
          </cell>
          <cell r="T35">
            <v>230.01793755612101</v>
          </cell>
          <cell r="U35">
            <v>255.14036716613401</v>
          </cell>
          <cell r="V35">
            <v>280.936449944412</v>
          </cell>
          <cell r="W35">
            <v>307.96311150416301</v>
          </cell>
          <cell r="X35">
            <v>334.88573777290202</v>
          </cell>
          <cell r="Y35">
            <v>362.14571523804602</v>
          </cell>
          <cell r="Z35">
            <v>389.39134681949503</v>
          </cell>
          <cell r="AA35">
            <v>416.92673341024602</v>
          </cell>
          <cell r="AB35">
            <v>444.703187440845</v>
          </cell>
          <cell r="AC35">
            <v>459.822140995783</v>
          </cell>
          <cell r="AD35">
            <v>475.08952439228898</v>
          </cell>
          <cell r="AE35">
            <v>490.496983436211</v>
          </cell>
          <cell r="AF35">
            <v>506.04697912380198</v>
          </cell>
          <cell r="AG35">
            <v>521.73033536010303</v>
          </cell>
        </row>
        <row r="36">
          <cell r="B36" t="str">
            <v>NSW</v>
          </cell>
          <cell r="C36" t="str">
            <v>SNSW</v>
          </cell>
          <cell r="D36">
            <v>17.828897158374499</v>
          </cell>
          <cell r="E36">
            <v>32.5809433277769</v>
          </cell>
          <cell r="F36">
            <v>44.820892435333697</v>
          </cell>
          <cell r="G36">
            <v>60.050961048430999</v>
          </cell>
          <cell r="H36">
            <v>81.780816293717507</v>
          </cell>
          <cell r="I36">
            <v>98.670241708045495</v>
          </cell>
          <cell r="J36">
            <v>116.541246328979</v>
          </cell>
          <cell r="K36">
            <v>137.107081429733</v>
          </cell>
          <cell r="L36">
            <v>159.01242404037299</v>
          </cell>
          <cell r="M36">
            <v>180.59028209199101</v>
          </cell>
          <cell r="N36">
            <v>203.69746364755801</v>
          </cell>
          <cell r="O36">
            <v>232.266125453223</v>
          </cell>
          <cell r="P36">
            <v>263.66543915870801</v>
          </cell>
          <cell r="Q36">
            <v>299.79085845305298</v>
          </cell>
          <cell r="R36">
            <v>338.37703248922799</v>
          </cell>
          <cell r="S36">
            <v>379.77184344086601</v>
          </cell>
          <cell r="T36">
            <v>423.35593082729099</v>
          </cell>
          <cell r="U36">
            <v>470.79054401941897</v>
          </cell>
          <cell r="V36">
            <v>519.60312621079504</v>
          </cell>
          <cell r="W36">
            <v>570.61061526886499</v>
          </cell>
          <cell r="X36">
            <v>621.47087206195704</v>
          </cell>
          <cell r="Y36">
            <v>672.96895256538005</v>
          </cell>
          <cell r="Z36">
            <v>724.38210226486603</v>
          </cell>
          <cell r="AA36">
            <v>776.24910616490001</v>
          </cell>
          <cell r="AB36">
            <v>828.51119209150795</v>
          </cell>
          <cell r="AC36">
            <v>856.72680085960997</v>
          </cell>
          <cell r="AD36">
            <v>885.20192513345296</v>
          </cell>
          <cell r="AE36">
            <v>913.91436466371601</v>
          </cell>
          <cell r="AF36">
            <v>942.87069846945701</v>
          </cell>
          <cell r="AG36">
            <v>972.05779813414995</v>
          </cell>
        </row>
        <row r="37">
          <cell r="B37" t="str">
            <v>NSW</v>
          </cell>
          <cell r="C37" t="str">
            <v>SNW</v>
          </cell>
          <cell r="D37">
            <v>71.007240476380701</v>
          </cell>
          <cell r="E37">
            <v>124.34798318097999</v>
          </cell>
          <cell r="F37">
            <v>167.48777850061299</v>
          </cell>
          <cell r="G37">
            <v>220.659662385232</v>
          </cell>
          <cell r="H37">
            <v>296.382958341061</v>
          </cell>
          <cell r="I37">
            <v>354.01352925713701</v>
          </cell>
          <cell r="J37">
            <v>414.60646425297602</v>
          </cell>
          <cell r="K37">
            <v>484.23978557383498</v>
          </cell>
          <cell r="L37">
            <v>558.01231086774897</v>
          </cell>
          <cell r="M37">
            <v>622.60479112937605</v>
          </cell>
          <cell r="N37">
            <v>692.70322249977198</v>
          </cell>
          <cell r="O37">
            <v>787.92488251928796</v>
          </cell>
          <cell r="P37">
            <v>892.86828323596205</v>
          </cell>
          <cell r="Q37">
            <v>1014.1178295484</v>
          </cell>
          <cell r="R37">
            <v>1144.15568709236</v>
          </cell>
          <cell r="S37">
            <v>1284.25456439955</v>
          </cell>
          <cell r="T37">
            <v>1432.2569152178301</v>
          </cell>
          <cell r="U37">
            <v>1594.90666886076</v>
          </cell>
          <cell r="V37">
            <v>1763.0420623372199</v>
          </cell>
          <cell r="W37">
            <v>1941.32424396791</v>
          </cell>
          <cell r="X37">
            <v>2120.6930398197701</v>
          </cell>
          <cell r="Y37">
            <v>2304.2645554371502</v>
          </cell>
          <cell r="Z37">
            <v>2489.7735968567199</v>
          </cell>
          <cell r="AA37">
            <v>2679.3946984560698</v>
          </cell>
          <cell r="AB37">
            <v>2872.8901218779602</v>
          </cell>
          <cell r="AC37">
            <v>2984.78574326737</v>
          </cell>
          <cell r="AD37">
            <v>3098.9144079255102</v>
          </cell>
          <cell r="AE37">
            <v>3215.2650327951301</v>
          </cell>
          <cell r="AF37">
            <v>3333.7614627548101</v>
          </cell>
          <cell r="AG37">
            <v>3454.3950542470898</v>
          </cell>
        </row>
        <row r="38">
          <cell r="B38" t="str">
            <v>QLD</v>
          </cell>
          <cell r="C38" t="str">
            <v>NQ</v>
          </cell>
          <cell r="D38">
            <v>9.3371827824188998</v>
          </cell>
          <cell r="E38">
            <v>16.227045318689601</v>
          </cell>
          <cell r="F38">
            <v>22.942435328653499</v>
          </cell>
          <cell r="G38">
            <v>31.7257561352774</v>
          </cell>
          <cell r="H38">
            <v>47.141302417320901</v>
          </cell>
          <cell r="I38">
            <v>58.655467273431597</v>
          </cell>
          <cell r="J38">
            <v>71.078048880102301</v>
          </cell>
          <cell r="K38">
            <v>84.887055539448099</v>
          </cell>
          <cell r="L38">
            <v>100.97177959121601</v>
          </cell>
          <cell r="M38">
            <v>119.025833316785</v>
          </cell>
          <cell r="N38">
            <v>138.59599515320301</v>
          </cell>
          <cell r="O38">
            <v>160.542696003825</v>
          </cell>
          <cell r="P38">
            <v>184.49582211719601</v>
          </cell>
          <cell r="Q38">
            <v>212.12062938503601</v>
          </cell>
          <cell r="R38">
            <v>241.46059467033101</v>
          </cell>
          <cell r="S38">
            <v>271.37406368822099</v>
          </cell>
          <cell r="T38">
            <v>303.09123592490698</v>
          </cell>
          <cell r="U38">
            <v>337.55851467352699</v>
          </cell>
          <cell r="V38">
            <v>374.12019403255101</v>
          </cell>
          <cell r="W38">
            <v>412.02365334485802</v>
          </cell>
          <cell r="X38">
            <v>450.008445727148</v>
          </cell>
          <cell r="Y38">
            <v>487.81224505745701</v>
          </cell>
          <cell r="Z38">
            <v>526.90027527812595</v>
          </cell>
          <cell r="AA38">
            <v>566.75443763436397</v>
          </cell>
          <cell r="AB38">
            <v>606.07793622024803</v>
          </cell>
          <cell r="AC38">
            <v>627.963337283942</v>
          </cell>
          <cell r="AD38">
            <v>650.12494175289203</v>
          </cell>
          <cell r="AE38">
            <v>672.56339203520497</v>
          </cell>
          <cell r="AF38">
            <v>695.28639161873605</v>
          </cell>
          <cell r="AG38">
            <v>718.30922265693505</v>
          </cell>
        </row>
        <row r="39">
          <cell r="B39" t="str">
            <v>QLD</v>
          </cell>
          <cell r="C39" t="str">
            <v>CQ</v>
          </cell>
          <cell r="D39">
            <v>2.8445534839012501</v>
          </cell>
          <cell r="E39">
            <v>5.0978987243839802</v>
          </cell>
          <cell r="F39">
            <v>7.3205970538456704</v>
          </cell>
          <cell r="G39">
            <v>10.258221853160199</v>
          </cell>
          <cell r="H39">
            <v>15.423558212566901</v>
          </cell>
          <cell r="I39">
            <v>19.358925087956901</v>
          </cell>
          <cell r="J39">
            <v>23.637295013236098</v>
          </cell>
          <cell r="K39">
            <v>28.418006589552999</v>
          </cell>
          <cell r="L39">
            <v>34.0018546389961</v>
          </cell>
          <cell r="M39">
            <v>40.3760148362108</v>
          </cell>
          <cell r="N39">
            <v>47.314324881728602</v>
          </cell>
          <cell r="O39">
            <v>55.043099272643303</v>
          </cell>
          <cell r="P39">
            <v>63.524152517121998</v>
          </cell>
          <cell r="Q39">
            <v>73.331175873550706</v>
          </cell>
          <cell r="R39">
            <v>83.800306979697595</v>
          </cell>
          <cell r="S39">
            <v>94.518319064649404</v>
          </cell>
          <cell r="T39">
            <v>105.914708509842</v>
          </cell>
          <cell r="U39">
            <v>118.363037418199</v>
          </cell>
          <cell r="V39">
            <v>131.583355662023</v>
          </cell>
          <cell r="W39">
            <v>145.378785167757</v>
          </cell>
          <cell r="X39">
            <v>159.254704215994</v>
          </cell>
          <cell r="Y39">
            <v>173.11338388809301</v>
          </cell>
          <cell r="Z39">
            <v>187.47678517700501</v>
          </cell>
          <cell r="AA39">
            <v>202.17318821803701</v>
          </cell>
          <cell r="AB39">
            <v>216.71625241157</v>
          </cell>
          <cell r="AC39">
            <v>224.94876382814201</v>
          </cell>
          <cell r="AD39">
            <v>233.29842765074201</v>
          </cell>
          <cell r="AE39">
            <v>241.75781569560399</v>
          </cell>
          <cell r="AF39">
            <v>250.32999875912199</v>
          </cell>
          <cell r="AG39">
            <v>259.028539089937</v>
          </cell>
        </row>
        <row r="40">
          <cell r="B40" t="str">
            <v>QLD</v>
          </cell>
          <cell r="C40" t="str">
            <v>GG</v>
          </cell>
          <cell r="D40">
            <v>3.29289361448942E-2</v>
          </cell>
          <cell r="E40">
            <v>5.5571532345952801E-2</v>
          </cell>
          <cell r="F40">
            <v>7.5830592502248106E-2</v>
          </cell>
          <cell r="G40">
            <v>0.101887240303009</v>
          </cell>
          <cell r="H40">
            <v>0.14750417607918201</v>
          </cell>
          <cell r="I40">
            <v>0.18001754541724699</v>
          </cell>
          <cell r="J40">
            <v>0.21373231235003701</v>
          </cell>
          <cell r="K40">
            <v>0.25076477645794398</v>
          </cell>
          <cell r="L40">
            <v>0.29371931011151797</v>
          </cell>
          <cell r="M40">
            <v>0.33146551143602399</v>
          </cell>
          <cell r="N40">
            <v>0.37243971361570299</v>
          </cell>
          <cell r="O40">
            <v>0.42943349966152999</v>
          </cell>
          <cell r="P40">
            <v>0.48994322152569703</v>
          </cell>
          <cell r="Q40">
            <v>0.55952872075868998</v>
          </cell>
          <cell r="R40">
            <v>0.63246608498391699</v>
          </cell>
          <cell r="S40">
            <v>0.70838205617102101</v>
          </cell>
          <cell r="T40">
            <v>0.78693677117796501</v>
          </cell>
          <cell r="U40">
            <v>0.87286818711205405</v>
          </cell>
          <cell r="V40">
            <v>0.963166454733275</v>
          </cell>
          <cell r="W40">
            <v>1.05632968546627</v>
          </cell>
          <cell r="X40">
            <v>1.1495531131002701</v>
          </cell>
          <cell r="Y40">
            <v>1.2422430172452901</v>
          </cell>
          <cell r="Z40">
            <v>1.3387341843924701</v>
          </cell>
          <cell r="AA40">
            <v>1.4333613810856001</v>
          </cell>
          <cell r="AB40">
            <v>1.5303115671944201</v>
          </cell>
          <cell r="AC40">
            <v>1.5860032833620801</v>
          </cell>
          <cell r="AD40">
            <v>1.64234127299802</v>
          </cell>
          <cell r="AE40">
            <v>1.69842035117718</v>
          </cell>
          <cell r="AF40">
            <v>1.75578659447935</v>
          </cell>
          <cell r="AG40">
            <v>1.8151480709444101</v>
          </cell>
        </row>
        <row r="41">
          <cell r="B41" t="str">
            <v>QLD</v>
          </cell>
          <cell r="C41" t="str">
            <v>SQ</v>
          </cell>
          <cell r="D41">
            <v>34.636315556202</v>
          </cell>
          <cell r="E41">
            <v>63.570991277684101</v>
          </cell>
          <cell r="F41">
            <v>91.987846295475904</v>
          </cell>
          <cell r="G41">
            <v>129.818072111042</v>
          </cell>
          <cell r="H41">
            <v>196.584221230715</v>
          </cell>
          <cell r="I41">
            <v>247.88955158001099</v>
          </cell>
          <cell r="J41">
            <v>303.92018030981501</v>
          </cell>
          <cell r="K41">
            <v>366.6926262348</v>
          </cell>
          <cell r="L41">
            <v>440.18798016939297</v>
          </cell>
          <cell r="M41">
            <v>522.69474495983604</v>
          </cell>
          <cell r="N41">
            <v>612.84389201536897</v>
          </cell>
          <cell r="O41">
            <v>715.48564860424096</v>
          </cell>
          <cell r="P41">
            <v>828.69903218688103</v>
          </cell>
          <cell r="Q41">
            <v>960.07832666518595</v>
          </cell>
          <cell r="R41">
            <v>1100.8637428606901</v>
          </cell>
          <cell r="S41">
            <v>1245.6980404277799</v>
          </cell>
          <cell r="T41">
            <v>1399.92116908704</v>
          </cell>
          <cell r="U41">
            <v>1569.27119251413</v>
          </cell>
          <cell r="V41">
            <v>1749.38194412901</v>
          </cell>
          <cell r="W41">
            <v>1938.64035289567</v>
          </cell>
          <cell r="X41">
            <v>2129.5156721878998</v>
          </cell>
          <cell r="Y41">
            <v>2320.9021658790002</v>
          </cell>
          <cell r="Z41">
            <v>2519.7459820938702</v>
          </cell>
          <cell r="AA41">
            <v>2723.7267050272599</v>
          </cell>
          <cell r="AB41">
            <v>2926.2754601281399</v>
          </cell>
          <cell r="AC41">
            <v>3043.1780888418598</v>
          </cell>
          <cell r="AD41">
            <v>3161.6609433761</v>
          </cell>
          <cell r="AE41">
            <v>3281.70669027739</v>
          </cell>
          <cell r="AF41">
            <v>3403.3941499319599</v>
          </cell>
          <cell r="AG41">
            <v>3526.7125076626498</v>
          </cell>
        </row>
        <row r="42">
          <cell r="B42" t="str">
            <v>SA</v>
          </cell>
          <cell r="C42" t="str">
            <v>NSA</v>
          </cell>
          <cell r="D42">
            <v>3.0756718040864799</v>
          </cell>
          <cell r="E42">
            <v>4.8009469498369697</v>
          </cell>
          <cell r="F42">
            <v>6.1803443677005196</v>
          </cell>
          <cell r="G42">
            <v>7.7787540109431497</v>
          </cell>
          <cell r="H42">
            <v>8.4766390061187291</v>
          </cell>
          <cell r="I42">
            <v>9.9026071737872403</v>
          </cell>
          <cell r="J42">
            <v>11.491323346200399</v>
          </cell>
          <cell r="K42">
            <v>13.2547237874155</v>
          </cell>
          <cell r="L42">
            <v>15.182513045357901</v>
          </cell>
          <cell r="M42">
            <v>17.137489278622901</v>
          </cell>
          <cell r="N42">
            <v>19.269754528644</v>
          </cell>
          <cell r="O42">
            <v>21.7679314016966</v>
          </cell>
          <cell r="P42">
            <v>24.569130211330201</v>
          </cell>
          <cell r="Q42">
            <v>27.711207661750201</v>
          </cell>
          <cell r="R42">
            <v>30.9344550269149</v>
          </cell>
          <cell r="S42">
            <v>34.432894996797202</v>
          </cell>
          <cell r="T42">
            <v>38.114931628962999</v>
          </cell>
          <cell r="U42">
            <v>42.162232741113499</v>
          </cell>
          <cell r="V42">
            <v>46.4130574073763</v>
          </cell>
          <cell r="W42">
            <v>50.866283103469399</v>
          </cell>
          <cell r="X42">
            <v>55.386111782203201</v>
          </cell>
          <cell r="Y42">
            <v>59.869938168756001</v>
          </cell>
          <cell r="Z42">
            <v>64.430112897826106</v>
          </cell>
          <cell r="AA42">
            <v>69.167019057435795</v>
          </cell>
          <cell r="AB42">
            <v>73.8628096947225</v>
          </cell>
          <cell r="AC42">
            <v>76.789393705217606</v>
          </cell>
          <cell r="AD42">
            <v>79.716035476079</v>
          </cell>
          <cell r="AE42">
            <v>82.6764327526149</v>
          </cell>
          <cell r="AF42">
            <v>85.639631173223293</v>
          </cell>
          <cell r="AG42">
            <v>88.621719100674895</v>
          </cell>
        </row>
        <row r="43">
          <cell r="B43" t="str">
            <v>SA</v>
          </cell>
          <cell r="C43" t="str">
            <v>CSA</v>
          </cell>
          <cell r="D43">
            <v>89.804292145416497</v>
          </cell>
          <cell r="E43">
            <v>132.036946318574</v>
          </cell>
          <cell r="F43">
            <v>164.88313547628701</v>
          </cell>
          <cell r="G43">
            <v>202.00012915381799</v>
          </cell>
          <cell r="H43">
            <v>214.41203321775299</v>
          </cell>
          <cell r="I43">
            <v>246.00116269810999</v>
          </cell>
          <cell r="J43">
            <v>280.88635155392302</v>
          </cell>
          <cell r="K43">
            <v>319.33217892659502</v>
          </cell>
          <cell r="L43">
            <v>361.03239681887101</v>
          </cell>
          <cell r="M43">
            <v>403.45620008110899</v>
          </cell>
          <cell r="N43">
            <v>449.35705366457</v>
          </cell>
          <cell r="O43">
            <v>501.61081056336798</v>
          </cell>
          <cell r="P43">
            <v>559.590613602036</v>
          </cell>
          <cell r="Q43">
            <v>623.85552366817899</v>
          </cell>
          <cell r="R43">
            <v>688.66192787165505</v>
          </cell>
          <cell r="S43">
            <v>758.43166280903597</v>
          </cell>
          <cell r="T43">
            <v>831.21071041770995</v>
          </cell>
          <cell r="U43">
            <v>909.87943530208202</v>
          </cell>
          <cell r="V43">
            <v>992.079016304118</v>
          </cell>
          <cell r="W43">
            <v>1075.9514377365001</v>
          </cell>
          <cell r="X43">
            <v>1160.1176017354601</v>
          </cell>
          <cell r="Y43">
            <v>1242.3346328865</v>
          </cell>
          <cell r="Z43">
            <v>1324.67170077525</v>
          </cell>
          <cell r="AA43">
            <v>1409.0919868179799</v>
          </cell>
          <cell r="AB43">
            <v>1491.6982099146501</v>
          </cell>
          <cell r="AC43">
            <v>1538.46525566841</v>
          </cell>
          <cell r="AD43">
            <v>1585.1677003218599</v>
          </cell>
          <cell r="AE43">
            <v>1631.8126432459501</v>
          </cell>
          <cell r="AF43">
            <v>1678.4168471630101</v>
          </cell>
          <cell r="AG43">
            <v>1724.95046376088</v>
          </cell>
        </row>
        <row r="44">
          <cell r="B44" t="str">
            <v>SA</v>
          </cell>
          <cell r="C44" t="str">
            <v>SESA</v>
          </cell>
          <cell r="D44">
            <v>4.2360183445796702</v>
          </cell>
          <cell r="E44">
            <v>6.2053236753294403</v>
          </cell>
          <cell r="F44">
            <v>7.8156972495180899</v>
          </cell>
          <cell r="G44">
            <v>9.6508873049043906</v>
          </cell>
          <cell r="H44">
            <v>10.3241707174128</v>
          </cell>
          <cell r="I44">
            <v>11.917173006825999</v>
          </cell>
          <cell r="J44">
            <v>13.685723461082899</v>
          </cell>
          <cell r="K44">
            <v>15.6378888127837</v>
          </cell>
          <cell r="L44">
            <v>17.763663934904201</v>
          </cell>
          <cell r="M44">
            <v>20.038724504403799</v>
          </cell>
          <cell r="N44">
            <v>22.504053089134899</v>
          </cell>
          <cell r="O44">
            <v>25.194710030785401</v>
          </cell>
          <cell r="P44">
            <v>28.1897740088991</v>
          </cell>
          <cell r="Q44">
            <v>31.5193682947044</v>
          </cell>
          <cell r="R44">
            <v>34.8934814507952</v>
          </cell>
          <cell r="S44">
            <v>38.535542902174797</v>
          </cell>
          <cell r="T44">
            <v>42.3430133488351</v>
          </cell>
          <cell r="U44">
            <v>46.4825400256519</v>
          </cell>
          <cell r="V44">
            <v>50.804232898613002</v>
          </cell>
          <cell r="W44">
            <v>55.2574019932864</v>
          </cell>
          <cell r="X44">
            <v>59.731878370768797</v>
          </cell>
          <cell r="Y44">
            <v>64.131313038980807</v>
          </cell>
          <cell r="Z44">
            <v>68.555695177025498</v>
          </cell>
          <cell r="AA44">
            <v>73.096531539136905</v>
          </cell>
          <cell r="AB44">
            <v>77.566925336916995</v>
          </cell>
          <cell r="AC44">
            <v>80.162251261139005</v>
          </cell>
          <cell r="AD44">
            <v>82.7576902884867</v>
          </cell>
          <cell r="AE44">
            <v>85.3552919823954</v>
          </cell>
          <cell r="AF44">
            <v>87.953699276075895</v>
          </cell>
          <cell r="AG44">
            <v>90.553664001235205</v>
          </cell>
        </row>
        <row r="45">
          <cell r="B45" t="str">
            <v>TAS</v>
          </cell>
          <cell r="C45" t="str">
            <v>TAS</v>
          </cell>
          <cell r="D45">
            <v>2.9467717073857802</v>
          </cell>
          <cell r="E45">
            <v>5.9740692824125299</v>
          </cell>
          <cell r="F45">
            <v>9.0009269118309003</v>
          </cell>
          <cell r="G45">
            <v>12.69105052948</v>
          </cell>
          <cell r="H45">
            <v>20.260122001171101</v>
          </cell>
          <cell r="I45">
            <v>24.9298802614212</v>
          </cell>
          <cell r="J45">
            <v>29.899266242981</v>
          </cell>
          <cell r="K45">
            <v>35.828491389751399</v>
          </cell>
          <cell r="L45">
            <v>42.052381157875097</v>
          </cell>
          <cell r="M45">
            <v>48.928658485412598</v>
          </cell>
          <cell r="N45">
            <v>55.897065520286603</v>
          </cell>
          <cell r="O45">
            <v>64.987827658653302</v>
          </cell>
          <cell r="P45">
            <v>74.606165409088106</v>
          </cell>
          <cell r="Q45">
            <v>86.127676486968994</v>
          </cell>
          <cell r="R45">
            <v>97.551275968551593</v>
          </cell>
          <cell r="S45">
            <v>110.003786325455</v>
          </cell>
          <cell r="T45">
            <v>123.31518840789801</v>
          </cell>
          <cell r="U45">
            <v>138.08858966827401</v>
          </cell>
          <cell r="V45">
            <v>153.551847457886</v>
          </cell>
          <cell r="W45">
            <v>169.98347759246801</v>
          </cell>
          <cell r="X45">
            <v>186.77101182937599</v>
          </cell>
          <cell r="Y45">
            <v>203.69986820220899</v>
          </cell>
          <cell r="Z45">
            <v>221.11819934844999</v>
          </cell>
          <cell r="AA45">
            <v>238.979053497314</v>
          </cell>
          <cell r="AB45">
            <v>257.16859340667702</v>
          </cell>
          <cell r="AC45">
            <v>267.594316482544</v>
          </cell>
          <cell r="AD45">
            <v>277.96347427368198</v>
          </cell>
          <cell r="AE45">
            <v>288.29305076599098</v>
          </cell>
          <cell r="AF45">
            <v>298.59593963623001</v>
          </cell>
          <cell r="AG45">
            <v>308.92249298095697</v>
          </cell>
        </row>
        <row r="46">
          <cell r="B46" t="str">
            <v>VIC</v>
          </cell>
          <cell r="C46" t="str">
            <v>NWV</v>
          </cell>
          <cell r="D46">
            <v>10.782222154665201</v>
          </cell>
          <cell r="E46">
            <v>19.968711719937801</v>
          </cell>
          <cell r="F46">
            <v>28.206008602188501</v>
          </cell>
          <cell r="G46">
            <v>38.2913810556417</v>
          </cell>
          <cell r="H46">
            <v>56.306571858697701</v>
          </cell>
          <cell r="I46">
            <v>69.335639129769206</v>
          </cell>
          <cell r="J46">
            <v>83.431515783318403</v>
          </cell>
          <cell r="K46">
            <v>98.960385949139393</v>
          </cell>
          <cell r="L46">
            <v>116.500928380074</v>
          </cell>
          <cell r="M46">
            <v>133.67079493416799</v>
          </cell>
          <cell r="N46">
            <v>152.72322008998</v>
          </cell>
          <cell r="O46">
            <v>176.53604581111199</v>
          </cell>
          <cell r="P46">
            <v>203.701720648124</v>
          </cell>
          <cell r="Q46">
            <v>233.984641784628</v>
          </cell>
          <cell r="R46">
            <v>266.984969996487</v>
          </cell>
          <cell r="S46">
            <v>301.01162674112601</v>
          </cell>
          <cell r="T46">
            <v>337.30340627598201</v>
          </cell>
          <cell r="U46">
            <v>377.89428861843697</v>
          </cell>
          <cell r="V46">
            <v>420.52791147223599</v>
          </cell>
          <cell r="W46">
            <v>465.94064077066901</v>
          </cell>
          <cell r="X46">
            <v>512.51790106077499</v>
          </cell>
          <cell r="Y46">
            <v>560.05955913217804</v>
          </cell>
          <cell r="Z46">
            <v>609.177143170715</v>
          </cell>
          <cell r="AA46">
            <v>659.93787252737195</v>
          </cell>
          <cell r="AB46">
            <v>712.23713969349501</v>
          </cell>
          <cell r="AC46">
            <v>748.24923716359399</v>
          </cell>
          <cell r="AD46">
            <v>784.73993557393703</v>
          </cell>
          <cell r="AE46">
            <v>821.73464408829204</v>
          </cell>
          <cell r="AF46">
            <v>859.360650945261</v>
          </cell>
          <cell r="AG46">
            <v>897.64568698356402</v>
          </cell>
        </row>
        <row r="47">
          <cell r="B47" t="str">
            <v>VIC</v>
          </cell>
          <cell r="C47" t="str">
            <v>SEV</v>
          </cell>
          <cell r="D47">
            <v>3.9635640246092301</v>
          </cell>
          <cell r="E47">
            <v>7.3838747339855502</v>
          </cell>
          <cell r="F47">
            <v>10.3998196577957</v>
          </cell>
          <cell r="G47">
            <v>14.074018551643499</v>
          </cell>
          <cell r="H47">
            <v>20.619013052369102</v>
          </cell>
          <cell r="I47">
            <v>25.331754183505399</v>
          </cell>
          <cell r="J47">
            <v>30.413754053334099</v>
          </cell>
          <cell r="K47">
            <v>35.988840801158098</v>
          </cell>
          <cell r="L47">
            <v>42.282338003645499</v>
          </cell>
          <cell r="M47">
            <v>48.406512957334797</v>
          </cell>
          <cell r="N47">
            <v>55.198479281088801</v>
          </cell>
          <cell r="O47">
            <v>63.6852297720895</v>
          </cell>
          <cell r="P47">
            <v>73.342766532890494</v>
          </cell>
          <cell r="Q47">
            <v>84.069112690644602</v>
          </cell>
          <cell r="R47">
            <v>95.720491286016298</v>
          </cell>
          <cell r="S47">
            <v>107.679009364302</v>
          </cell>
          <cell r="T47">
            <v>120.384904902663</v>
          </cell>
          <cell r="U47">
            <v>134.53471204360901</v>
          </cell>
          <cell r="V47">
            <v>149.34054752549301</v>
          </cell>
          <cell r="W47">
            <v>165.02065580457199</v>
          </cell>
          <cell r="X47">
            <v>181.02174340089701</v>
          </cell>
          <cell r="Y47">
            <v>197.25992202606099</v>
          </cell>
          <cell r="Z47">
            <v>213.95025768213</v>
          </cell>
          <cell r="AA47">
            <v>231.10273707121499</v>
          </cell>
          <cell r="AB47">
            <v>248.689756122158</v>
          </cell>
          <cell r="AC47">
            <v>260.67009945238698</v>
          </cell>
          <cell r="AD47">
            <v>272.75002289026702</v>
          </cell>
          <cell r="AE47">
            <v>284.95391241413699</v>
          </cell>
          <cell r="AF47">
            <v>297.30088391595098</v>
          </cell>
          <cell r="AG47">
            <v>309.81917278975999</v>
          </cell>
        </row>
        <row r="48">
          <cell r="B48" t="str">
            <v>VIC</v>
          </cell>
          <cell r="C48" t="str">
            <v>MEL</v>
          </cell>
          <cell r="D48">
            <v>47.860467444687998</v>
          </cell>
          <cell r="E48">
            <v>86.711778217783802</v>
          </cell>
          <cell r="F48">
            <v>121.67399456640101</v>
          </cell>
          <cell r="G48">
            <v>164.13892292155401</v>
          </cell>
          <cell r="H48">
            <v>239.759528042119</v>
          </cell>
          <cell r="I48">
            <v>294.05999697603198</v>
          </cell>
          <cell r="J48">
            <v>352.56530221534899</v>
          </cell>
          <cell r="K48">
            <v>416.84275017841298</v>
          </cell>
          <cell r="L48">
            <v>489.32444350092402</v>
          </cell>
          <cell r="M48">
            <v>562.82022933994199</v>
          </cell>
          <cell r="N48">
            <v>644.19752517727102</v>
          </cell>
          <cell r="O48">
            <v>741.81249211699401</v>
          </cell>
          <cell r="P48">
            <v>852.67563229530401</v>
          </cell>
          <cell r="Q48">
            <v>975.59543070539098</v>
          </cell>
          <cell r="R48">
            <v>1108.90491316818</v>
          </cell>
          <cell r="S48">
            <v>1245.5982280303101</v>
          </cell>
          <cell r="T48">
            <v>1390.93665830378</v>
          </cell>
          <cell r="U48">
            <v>1552.3754426973301</v>
          </cell>
          <cell r="V48">
            <v>1721.51426194954</v>
          </cell>
          <cell r="W48">
            <v>1899.91596172554</v>
          </cell>
          <cell r="X48">
            <v>2081.93136383911</v>
          </cell>
          <cell r="Y48">
            <v>2266.7432477235998</v>
          </cell>
          <cell r="Z48">
            <v>2456.7415108903201</v>
          </cell>
          <cell r="AA48">
            <v>2652.0729920859799</v>
          </cell>
          <cell r="AB48">
            <v>2852.4323723728198</v>
          </cell>
          <cell r="AC48">
            <v>2987.5037896047202</v>
          </cell>
          <cell r="AD48">
            <v>3124.0471203932202</v>
          </cell>
          <cell r="AE48">
            <v>3262.2651178139799</v>
          </cell>
          <cell r="AF48">
            <v>3402.5868782247298</v>
          </cell>
          <cell r="AG48">
            <v>3545.2043601973801</v>
          </cell>
        </row>
        <row r="49">
          <cell r="B49" t="str">
            <v>WEM</v>
          </cell>
          <cell r="C49" t="str">
            <v>WEM</v>
          </cell>
          <cell r="D49">
            <v>15.9991431236267</v>
          </cell>
          <cell r="E49">
            <v>32.9921828508377</v>
          </cell>
          <cell r="F49">
            <v>51.649831533432</v>
          </cell>
          <cell r="G49">
            <v>77.526900529861507</v>
          </cell>
          <cell r="H49">
            <v>129.862624168396</v>
          </cell>
          <cell r="I49">
            <v>163.517143249512</v>
          </cell>
          <cell r="J49">
            <v>200.653404712677</v>
          </cell>
          <cell r="K49">
            <v>241.978617668152</v>
          </cell>
          <cell r="L49">
            <v>288.47507953643799</v>
          </cell>
          <cell r="M49">
            <v>336.18414688110403</v>
          </cell>
          <cell r="N49">
            <v>388.35921764373802</v>
          </cell>
          <cell r="O49">
            <v>450.05966758727999</v>
          </cell>
          <cell r="P49">
            <v>522.99094581604004</v>
          </cell>
          <cell r="Q49">
            <v>608.29449272155796</v>
          </cell>
          <cell r="R49">
            <v>696.99921226501499</v>
          </cell>
          <cell r="S49">
            <v>786.481601715088</v>
          </cell>
          <cell r="T49">
            <v>881.39623641967796</v>
          </cell>
          <cell r="U49">
            <v>985.68312835693405</v>
          </cell>
          <cell r="V49">
            <v>1093.3954162597699</v>
          </cell>
          <cell r="W49">
            <v>1207.6358222961401</v>
          </cell>
          <cell r="X49">
            <v>1324.80991744995</v>
          </cell>
          <cell r="Y49">
            <v>1443.1802139282199</v>
          </cell>
          <cell r="Z49">
            <v>1565.15442657471</v>
          </cell>
          <cell r="AA49">
            <v>1686.03757476807</v>
          </cell>
          <cell r="AB49">
            <v>1805.9608535766599</v>
          </cell>
          <cell r="AC49">
            <v>1884.72299957275</v>
          </cell>
          <cell r="AD49">
            <v>1965.18007659912</v>
          </cell>
          <cell r="AE49">
            <v>2047.3289413452101</v>
          </cell>
          <cell r="AF49">
            <v>2131.1969528198201</v>
          </cell>
          <cell r="AG49">
            <v>2216.7874450683598</v>
          </cell>
        </row>
        <row r="95">
          <cell r="B95" t="str">
            <v>Region</v>
          </cell>
          <cell r="C95" t="str">
            <v>Subregion</v>
          </cell>
          <cell r="D95" t="str">
            <v>2025-26</v>
          </cell>
          <cell r="E95" t="str">
            <v>2026-27</v>
          </cell>
          <cell r="F95" t="str">
            <v>2027-28</v>
          </cell>
          <cell r="G95" t="str">
            <v>2028-29</v>
          </cell>
          <cell r="H95" t="str">
            <v>2029-30</v>
          </cell>
          <cell r="I95" t="str">
            <v>2030-31</v>
          </cell>
          <cell r="J95" t="str">
            <v>2031-32</v>
          </cell>
          <cell r="K95" t="str">
            <v>2032-33</v>
          </cell>
          <cell r="L95" t="str">
            <v>2033-34</v>
          </cell>
          <cell r="M95" t="str">
            <v>2034-35</v>
          </cell>
          <cell r="N95" t="str">
            <v>2035-36</v>
          </cell>
          <cell r="O95" t="str">
            <v>2036-37</v>
          </cell>
          <cell r="P95" t="str">
            <v>2037-38</v>
          </cell>
          <cell r="Q95" t="str">
            <v>2038-39</v>
          </cell>
          <cell r="R95" t="str">
            <v>2039-40</v>
          </cell>
          <cell r="S95" t="str">
            <v>2040-41</v>
          </cell>
          <cell r="T95" t="str">
            <v>2041-42</v>
          </cell>
          <cell r="U95" t="str">
            <v>2042-43</v>
          </cell>
          <cell r="V95" t="str">
            <v>2043-44</v>
          </cell>
          <cell r="W95" t="str">
            <v>2044-45</v>
          </cell>
          <cell r="X95" t="str">
            <v>2045-46</v>
          </cell>
          <cell r="Y95" t="str">
            <v>2046-47</v>
          </cell>
          <cell r="Z95" t="str">
            <v>2047-48</v>
          </cell>
          <cell r="AA95" t="str">
            <v>2048-49</v>
          </cell>
          <cell r="AB95" t="str">
            <v>2049-50</v>
          </cell>
          <cell r="AC95" t="str">
            <v>2050-51</v>
          </cell>
          <cell r="AD95" t="str">
            <v>2051-52</v>
          </cell>
          <cell r="AE95" t="str">
            <v>2052-53</v>
          </cell>
          <cell r="AF95" t="str">
            <v>2053-54</v>
          </cell>
          <cell r="AG95" t="str">
            <v>2054-55</v>
          </cell>
        </row>
        <row r="96">
          <cell r="B96" t="str">
            <v>NSW</v>
          </cell>
          <cell r="C96" t="str">
            <v>NNSW</v>
          </cell>
          <cell r="D96">
            <v>39.069861253603598</v>
          </cell>
          <cell r="E96">
            <v>70.822290805730503</v>
          </cell>
          <cell r="F96">
            <v>94.886927440102397</v>
          </cell>
          <cell r="G96">
            <v>124.030834789319</v>
          </cell>
          <cell r="H96">
            <v>166.53914270328801</v>
          </cell>
          <cell r="I96">
            <v>198.15793642897901</v>
          </cell>
          <cell r="J96">
            <v>230.716940247612</v>
          </cell>
          <cell r="K96">
            <v>268.30902197563501</v>
          </cell>
          <cell r="L96">
            <v>306.62011203023297</v>
          </cell>
          <cell r="M96">
            <v>339.95083536450102</v>
          </cell>
          <cell r="N96">
            <v>373.77269729207097</v>
          </cell>
          <cell r="O96">
            <v>420.71001263606701</v>
          </cell>
          <cell r="P96">
            <v>471.219372477077</v>
          </cell>
          <cell r="Q96">
            <v>529.81443323529197</v>
          </cell>
          <cell r="R96">
            <v>594.82441688834501</v>
          </cell>
          <cell r="S96">
            <v>662.83354296196296</v>
          </cell>
          <cell r="T96">
            <v>733.07585769976504</v>
          </cell>
          <cell r="U96">
            <v>809.81756947316603</v>
          </cell>
          <cell r="V96">
            <v>885.74849805815199</v>
          </cell>
          <cell r="W96">
            <v>962.379295329858</v>
          </cell>
          <cell r="X96">
            <v>1034.9376572419701</v>
          </cell>
          <cell r="Y96">
            <v>1106.5030318572799</v>
          </cell>
          <cell r="Z96">
            <v>1175.56091614041</v>
          </cell>
          <cell r="AA96">
            <v>1245.08708697208</v>
          </cell>
          <cell r="AB96">
            <v>1317.6740536104301</v>
          </cell>
          <cell r="AC96">
            <v>1347.82563569591</v>
          </cell>
          <cell r="AD96">
            <v>1379.35061626881</v>
          </cell>
          <cell r="AE96">
            <v>1413.65488927516</v>
          </cell>
          <cell r="AF96">
            <v>1447.1676737213199</v>
          </cell>
          <cell r="AG96">
            <v>1479.84455162633</v>
          </cell>
        </row>
        <row r="97">
          <cell r="B97" t="str">
            <v>NSW</v>
          </cell>
          <cell r="C97" t="str">
            <v>CNSW</v>
          </cell>
          <cell r="D97">
            <v>23.291336895855999</v>
          </cell>
          <cell r="E97">
            <v>41.635792382669898</v>
          </cell>
          <cell r="F97">
            <v>55.857324251789201</v>
          </cell>
          <cell r="G97">
            <v>73.189519931471196</v>
          </cell>
          <cell r="H97">
            <v>98.618571842978596</v>
          </cell>
          <cell r="I97">
            <v>117.638000778722</v>
          </cell>
          <cell r="J97">
            <v>137.35557369499301</v>
          </cell>
          <cell r="K97">
            <v>160.16850724499201</v>
          </cell>
          <cell r="L97">
            <v>183.550212536945</v>
          </cell>
          <cell r="M97">
            <v>203.58890686800001</v>
          </cell>
          <cell r="N97">
            <v>224.14140546591699</v>
          </cell>
          <cell r="O97">
            <v>253.07106205354501</v>
          </cell>
          <cell r="P97">
            <v>284.44349541361697</v>
          </cell>
          <cell r="Q97">
            <v>321.02635372429302</v>
          </cell>
          <cell r="R97">
            <v>361.87198379733502</v>
          </cell>
          <cell r="S97">
            <v>404.950684863275</v>
          </cell>
          <cell r="T97">
            <v>449.74759875743302</v>
          </cell>
          <cell r="U97">
            <v>499.24797081160898</v>
          </cell>
          <cell r="V97">
            <v>548.64797299204804</v>
          </cell>
          <cell r="W97">
            <v>599.46668177077504</v>
          </cell>
          <cell r="X97">
            <v>648.26431045094</v>
          </cell>
          <cell r="Y97">
            <v>697.04497630144101</v>
          </cell>
          <cell r="Z97">
            <v>744.87428597835196</v>
          </cell>
          <cell r="AA97">
            <v>793.69988767893597</v>
          </cell>
          <cell r="AB97">
            <v>845.10054194893905</v>
          </cell>
          <cell r="AC97">
            <v>869.39245763547899</v>
          </cell>
          <cell r="AD97">
            <v>894.76095984857102</v>
          </cell>
          <cell r="AE97">
            <v>922.22030725349202</v>
          </cell>
          <cell r="AF97">
            <v>949.41837473793703</v>
          </cell>
          <cell r="AG97">
            <v>976.29823603689601</v>
          </cell>
        </row>
        <row r="98">
          <cell r="B98" t="str">
            <v>NSW</v>
          </cell>
          <cell r="C98" t="str">
            <v>SNSW</v>
          </cell>
          <cell r="D98">
            <v>35.6306916959945</v>
          </cell>
          <cell r="E98">
            <v>65.697618660436305</v>
          </cell>
          <cell r="F98">
            <v>90.044109986503003</v>
          </cell>
          <cell r="G98">
            <v>120.161524988439</v>
          </cell>
          <cell r="H98">
            <v>164.56837849160999</v>
          </cell>
          <cell r="I98">
            <v>198.647801102617</v>
          </cell>
          <cell r="J98">
            <v>234.38419338282699</v>
          </cell>
          <cell r="K98">
            <v>275.90644462099698</v>
          </cell>
          <cell r="L98">
            <v>318.91682148733099</v>
          </cell>
          <cell r="M98">
            <v>360.09290228357298</v>
          </cell>
          <cell r="N98">
            <v>403.170761508091</v>
          </cell>
          <cell r="O98">
            <v>457.38365996963302</v>
          </cell>
          <cell r="P98">
            <v>516.32517476875796</v>
          </cell>
          <cell r="Q98">
            <v>585.064647867384</v>
          </cell>
          <cell r="R98">
            <v>661.90244339192998</v>
          </cell>
          <cell r="S98">
            <v>743.09854230501298</v>
          </cell>
          <cell r="T98">
            <v>827.77593492175504</v>
          </cell>
          <cell r="U98">
            <v>921.22319329399397</v>
          </cell>
          <cell r="V98">
            <v>1014.74622467925</v>
          </cell>
          <cell r="W98">
            <v>1110.7241073377099</v>
          </cell>
          <cell r="X98">
            <v>1203.0293945088599</v>
          </cell>
          <cell r="Y98">
            <v>1295.3063031111601</v>
          </cell>
          <cell r="Z98">
            <v>1385.6846219291101</v>
          </cell>
          <cell r="AA98">
            <v>1477.7388423488801</v>
          </cell>
          <cell r="AB98">
            <v>1574.4777128237499</v>
          </cell>
          <cell r="AC98">
            <v>1619.8259120548701</v>
          </cell>
          <cell r="AD98">
            <v>1667.1471028651999</v>
          </cell>
          <cell r="AE98">
            <v>1718.31920408367</v>
          </cell>
          <cell r="AF98">
            <v>1768.9637584219099</v>
          </cell>
          <cell r="AG98">
            <v>1818.98243081698</v>
          </cell>
        </row>
        <row r="99">
          <cell r="B99" t="str">
            <v>NSW</v>
          </cell>
          <cell r="C99" t="str">
            <v>SNW</v>
          </cell>
          <cell r="D99">
            <v>141.90653920558799</v>
          </cell>
          <cell r="E99">
            <v>250.740633812575</v>
          </cell>
          <cell r="F99">
            <v>336.47897507759598</v>
          </cell>
          <cell r="G99">
            <v>441.53833798362302</v>
          </cell>
          <cell r="H99">
            <v>596.41447807952397</v>
          </cell>
          <cell r="I99">
            <v>712.71751168491403</v>
          </cell>
          <cell r="J99">
            <v>833.843851480034</v>
          </cell>
          <cell r="K99">
            <v>974.45643352989805</v>
          </cell>
          <cell r="L99">
            <v>1119.15476797938</v>
          </cell>
          <cell r="M99">
            <v>1241.4597486437899</v>
          </cell>
          <cell r="N99">
            <v>1371.04154717191</v>
          </cell>
          <cell r="O99">
            <v>1551.5993382358099</v>
          </cell>
          <cell r="P99">
            <v>1748.46720092804</v>
          </cell>
          <cell r="Q99">
            <v>1979.12802912796</v>
          </cell>
          <cell r="R99">
            <v>2238.0935234761</v>
          </cell>
          <cell r="S99">
            <v>2512.8974441794398</v>
          </cell>
          <cell r="T99">
            <v>2800.45163115065</v>
          </cell>
          <cell r="U99">
            <v>3120.8464850415298</v>
          </cell>
          <cell r="V99">
            <v>3443.0899016216199</v>
          </cell>
          <cell r="W99">
            <v>3778.8915597343198</v>
          </cell>
          <cell r="X99">
            <v>4105.1900874594803</v>
          </cell>
          <cell r="Y99">
            <v>4435.1650864657104</v>
          </cell>
          <cell r="Z99">
            <v>4762.7363714019502</v>
          </cell>
          <cell r="AA99">
            <v>5100.74097148278</v>
          </cell>
          <cell r="AB99">
            <v>5459.5538496826703</v>
          </cell>
          <cell r="AC99">
            <v>5643.3781271057996</v>
          </cell>
          <cell r="AD99">
            <v>5836.3476518890002</v>
          </cell>
          <cell r="AE99">
            <v>6045.2618600688302</v>
          </cell>
          <cell r="AF99">
            <v>6254.62559862116</v>
          </cell>
          <cell r="AG99">
            <v>6464.1052464550903</v>
          </cell>
        </row>
        <row r="100">
          <cell r="B100" t="str">
            <v>QLD</v>
          </cell>
          <cell r="C100" t="str">
            <v>NQ</v>
          </cell>
          <cell r="D100">
            <v>18.0828777798049</v>
          </cell>
          <cell r="E100">
            <v>31.881855104437399</v>
          </cell>
          <cell r="F100">
            <v>45.037387537235702</v>
          </cell>
          <cell r="G100">
            <v>62.408270458153503</v>
          </cell>
          <cell r="H100">
            <v>93.638877463826105</v>
          </cell>
          <cell r="I100">
            <v>116.979207889771</v>
          </cell>
          <cell r="J100">
            <v>141.550491440836</v>
          </cell>
          <cell r="K100">
            <v>168.64208476575399</v>
          </cell>
          <cell r="L100">
            <v>200.16767143384601</v>
          </cell>
          <cell r="M100">
            <v>235.24526133613901</v>
          </cell>
          <cell r="N100">
            <v>272.60886058905902</v>
          </cell>
          <cell r="O100">
            <v>313.92788631370098</v>
          </cell>
          <cell r="P100">
            <v>358.31355656513801</v>
          </cell>
          <cell r="Q100">
            <v>410.68282698007602</v>
          </cell>
          <cell r="R100">
            <v>468.22297339233501</v>
          </cell>
          <cell r="S100">
            <v>526.02093879261304</v>
          </cell>
          <cell r="T100">
            <v>585.96765545472101</v>
          </cell>
          <cell r="U100">
            <v>651.186509508016</v>
          </cell>
          <cell r="V100">
            <v>720.23081774649904</v>
          </cell>
          <cell r="W100">
            <v>790.71249320736399</v>
          </cell>
          <cell r="X100">
            <v>859.40985975391004</v>
          </cell>
          <cell r="Y100">
            <v>925.77595854162496</v>
          </cell>
          <cell r="Z100">
            <v>992.74876169599997</v>
          </cell>
          <cell r="AA100">
            <v>1062.6193674685801</v>
          </cell>
          <cell r="AB100">
            <v>1133.0910014148201</v>
          </cell>
          <cell r="AC100">
            <v>1167.13727140321</v>
          </cell>
          <cell r="AD100">
            <v>1201.7039488042799</v>
          </cell>
          <cell r="AE100">
            <v>1238.20608965461</v>
          </cell>
          <cell r="AF100">
            <v>1276.6300418569299</v>
          </cell>
          <cell r="AG100">
            <v>1314.8092477903599</v>
          </cell>
        </row>
        <row r="101">
          <cell r="B101" t="str">
            <v>QLD</v>
          </cell>
          <cell r="C101" t="str">
            <v>CQ</v>
          </cell>
          <cell r="D101">
            <v>5.5089114335811296</v>
          </cell>
          <cell r="E101">
            <v>10.0160235752044</v>
          </cell>
          <cell r="F101">
            <v>14.370774584083501</v>
          </cell>
          <cell r="G101">
            <v>20.179121377028199</v>
          </cell>
          <cell r="H101">
            <v>30.6365035216356</v>
          </cell>
          <cell r="I101">
            <v>38.608365556613201</v>
          </cell>
          <cell r="J101">
            <v>47.0731931752875</v>
          </cell>
          <cell r="K101">
            <v>56.457039835973902</v>
          </cell>
          <cell r="L101">
            <v>67.405685975569895</v>
          </cell>
          <cell r="M101">
            <v>79.8000391778547</v>
          </cell>
          <cell r="N101">
            <v>93.0640469177402</v>
          </cell>
          <cell r="O101">
            <v>107.63220153226</v>
          </cell>
          <cell r="P101">
            <v>123.37170974927299</v>
          </cell>
          <cell r="Q101">
            <v>141.97513320996899</v>
          </cell>
          <cell r="R101">
            <v>162.49951243098499</v>
          </cell>
          <cell r="S101">
            <v>183.21063646158899</v>
          </cell>
          <cell r="T101">
            <v>204.76538437112299</v>
          </cell>
          <cell r="U101">
            <v>228.334969614583</v>
          </cell>
          <cell r="V101">
            <v>253.315349884699</v>
          </cell>
          <cell r="W101">
            <v>278.995685675456</v>
          </cell>
          <cell r="X101">
            <v>304.13887631434102</v>
          </cell>
          <cell r="Y101">
            <v>328.53666657446598</v>
          </cell>
          <cell r="Z101">
            <v>353.23068721681</v>
          </cell>
          <cell r="AA101">
            <v>379.05860301697999</v>
          </cell>
          <cell r="AB101">
            <v>405.16115303471099</v>
          </cell>
          <cell r="AC101">
            <v>418.09142482021798</v>
          </cell>
          <cell r="AD101">
            <v>431.23348106260801</v>
          </cell>
          <cell r="AE101">
            <v>445.08220810243802</v>
          </cell>
          <cell r="AF101">
            <v>459.63620264431501</v>
          </cell>
          <cell r="AG101">
            <v>474.13162450753498</v>
          </cell>
        </row>
        <row r="102">
          <cell r="B102" t="str">
            <v>QLD</v>
          </cell>
          <cell r="C102" t="str">
            <v>GG</v>
          </cell>
          <cell r="D102">
            <v>6.3771904395863499E-2</v>
          </cell>
          <cell r="E102">
            <v>0.109183373028768</v>
          </cell>
          <cell r="F102">
            <v>0.14886003742752599</v>
          </cell>
          <cell r="G102">
            <v>0.200424110364846</v>
          </cell>
          <cell r="H102">
            <v>0.29299414231301102</v>
          </cell>
          <cell r="I102">
            <v>0.35901699957488797</v>
          </cell>
          <cell r="J102">
            <v>0.42564356122053498</v>
          </cell>
          <cell r="K102">
            <v>0.498185434975223</v>
          </cell>
          <cell r="L102">
            <v>0.582272696373205</v>
          </cell>
          <cell r="M102">
            <v>0.65511568950039301</v>
          </cell>
          <cell r="N102">
            <v>0.73256349041443303</v>
          </cell>
          <cell r="O102">
            <v>0.83972148354745202</v>
          </cell>
          <cell r="P102">
            <v>0.95152993821365905</v>
          </cell>
          <cell r="Q102">
            <v>1.0832932067187899</v>
          </cell>
          <cell r="R102">
            <v>1.22643262469098</v>
          </cell>
          <cell r="S102">
            <v>1.3731002482205701</v>
          </cell>
          <cell r="T102">
            <v>1.5213884142545999</v>
          </cell>
          <cell r="U102">
            <v>1.6838561710577</v>
          </cell>
          <cell r="V102">
            <v>1.85422271875061</v>
          </cell>
          <cell r="W102">
            <v>2.0271969156704999</v>
          </cell>
          <cell r="X102">
            <v>2.1953749737136801</v>
          </cell>
          <cell r="Y102">
            <v>2.3575437715722898</v>
          </cell>
          <cell r="Z102">
            <v>2.5223496098843299</v>
          </cell>
          <cell r="AA102">
            <v>2.68743826776296</v>
          </cell>
          <cell r="AB102">
            <v>2.8609889298443001</v>
          </cell>
          <cell r="AC102">
            <v>2.94775735250091</v>
          </cell>
          <cell r="AD102">
            <v>3.0357364658624602</v>
          </cell>
          <cell r="AE102">
            <v>3.1268345059001299</v>
          </cell>
          <cell r="AF102">
            <v>3.2238368830770301</v>
          </cell>
          <cell r="AG102">
            <v>3.3224875784817498</v>
          </cell>
        </row>
        <row r="103">
          <cell r="B103" t="str">
            <v>QLD</v>
          </cell>
          <cell r="C103" t="str">
            <v>SQ</v>
          </cell>
          <cell r="D103">
            <v>67.078504891739598</v>
          </cell>
          <cell r="E103">
            <v>124.900195504245</v>
          </cell>
          <cell r="F103">
            <v>180.57770341193199</v>
          </cell>
          <cell r="G103">
            <v>255.367321116526</v>
          </cell>
          <cell r="H103">
            <v>390.48403118326002</v>
          </cell>
          <cell r="I103">
            <v>494.37716100362599</v>
          </cell>
          <cell r="J103">
            <v>605.25086942397502</v>
          </cell>
          <cell r="K103">
            <v>728.49515822501598</v>
          </cell>
          <cell r="L103">
            <v>872.63395119303902</v>
          </cell>
          <cell r="M103">
            <v>1033.06533086682</v>
          </cell>
          <cell r="N103">
            <v>1205.42209705699</v>
          </cell>
          <cell r="O103">
            <v>1399.07266381502</v>
          </cell>
          <cell r="P103">
            <v>1609.4353473020601</v>
          </cell>
          <cell r="Q103">
            <v>1858.78988979171</v>
          </cell>
          <cell r="R103">
            <v>2134.7155865568702</v>
          </cell>
          <cell r="S103">
            <v>2414.61267068898</v>
          </cell>
          <cell r="T103">
            <v>2706.4739195382199</v>
          </cell>
          <cell r="U103">
            <v>3027.2921164885702</v>
          </cell>
          <cell r="V103">
            <v>3367.79144314615</v>
          </cell>
          <cell r="W103">
            <v>3720.4348207347098</v>
          </cell>
          <cell r="X103">
            <v>4066.8720388603801</v>
          </cell>
          <cell r="Y103">
            <v>4404.6361055263997</v>
          </cell>
          <cell r="Z103">
            <v>4747.52969561793</v>
          </cell>
          <cell r="AA103">
            <v>5106.7703334341804</v>
          </cell>
          <cell r="AB103">
            <v>5470.8086095503104</v>
          </cell>
          <cell r="AC103">
            <v>5656.0731496955596</v>
          </cell>
          <cell r="AD103">
            <v>5844.0773402590503</v>
          </cell>
          <cell r="AE103">
            <v>6041.7044050905597</v>
          </cell>
          <cell r="AF103">
            <v>6249.0439457152797</v>
          </cell>
          <cell r="AG103">
            <v>6455.3733588736204</v>
          </cell>
        </row>
        <row r="104">
          <cell r="B104" t="str">
            <v>SA</v>
          </cell>
          <cell r="C104" t="str">
            <v>NSA</v>
          </cell>
          <cell r="D104">
            <v>5.9504261213685297</v>
          </cell>
          <cell r="E104">
            <v>9.3490531664811307</v>
          </cell>
          <cell r="F104">
            <v>11.9632686179961</v>
          </cell>
          <cell r="G104">
            <v>14.983071184098</v>
          </cell>
          <cell r="H104">
            <v>16.334946934894202</v>
          </cell>
          <cell r="I104">
            <v>19.0563727385893</v>
          </cell>
          <cell r="J104">
            <v>22.062658383523399</v>
          </cell>
          <cell r="K104">
            <v>25.412778110161401</v>
          </cell>
          <cell r="L104">
            <v>29.0823983470098</v>
          </cell>
          <cell r="M104">
            <v>32.7066630752091</v>
          </cell>
          <cell r="N104">
            <v>36.581771304589303</v>
          </cell>
          <cell r="O104">
            <v>41.1359286275503</v>
          </cell>
          <cell r="P104">
            <v>46.2078094849754</v>
          </cell>
          <cell r="Q104">
            <v>51.969482248922503</v>
          </cell>
          <cell r="R104">
            <v>57.959650292907</v>
          </cell>
          <cell r="S104">
            <v>64.375718345475804</v>
          </cell>
          <cell r="T104">
            <v>71.124098524138802</v>
          </cell>
          <cell r="U104">
            <v>78.607147339093103</v>
          </cell>
          <cell r="V104">
            <v>86.461331192338903</v>
          </cell>
          <cell r="W104">
            <v>94.499316520765703</v>
          </cell>
          <cell r="X104">
            <v>102.382928649231</v>
          </cell>
          <cell r="Y104">
            <v>110.036382796732</v>
          </cell>
          <cell r="Z104">
            <v>117.70634218334899</v>
          </cell>
          <cell r="AA104">
            <v>125.796933302605</v>
          </cell>
          <cell r="AB104">
            <v>133.81354863091701</v>
          </cell>
          <cell r="AC104">
            <v>138.39148847347099</v>
          </cell>
          <cell r="AD104">
            <v>143.10954068376699</v>
          </cell>
          <cell r="AE104">
            <v>148.089142899249</v>
          </cell>
          <cell r="AF104">
            <v>153.19683632145001</v>
          </cell>
          <cell r="AG104">
            <v>158.14953311546199</v>
          </cell>
        </row>
        <row r="105">
          <cell r="B105" t="str">
            <v>SA</v>
          </cell>
          <cell r="C105" t="str">
            <v>CSA</v>
          </cell>
          <cell r="D105">
            <v>173.74214149998099</v>
          </cell>
          <cell r="E105">
            <v>257.12019815467602</v>
          </cell>
          <cell r="F105">
            <v>319.16364573292901</v>
          </cell>
          <cell r="G105">
            <v>389.08317579535998</v>
          </cell>
          <cell r="H105">
            <v>413.183713767521</v>
          </cell>
          <cell r="I105">
            <v>473.399557129828</v>
          </cell>
          <cell r="J105">
            <v>539.28511384004696</v>
          </cell>
          <cell r="K105">
            <v>612.24344895068305</v>
          </cell>
          <cell r="L105">
            <v>691.56456174904895</v>
          </cell>
          <cell r="M105">
            <v>769.990620394855</v>
          </cell>
          <cell r="N105">
            <v>853.061046876663</v>
          </cell>
          <cell r="O105">
            <v>947.91857440960598</v>
          </cell>
          <cell r="P105">
            <v>1052.436787159</v>
          </cell>
          <cell r="Q105">
            <v>1169.97602410223</v>
          </cell>
          <cell r="R105">
            <v>1290.29602993659</v>
          </cell>
          <cell r="S105">
            <v>1417.9633491121399</v>
          </cell>
          <cell r="T105">
            <v>1551.07486581833</v>
          </cell>
          <cell r="U105">
            <v>1696.37664283034</v>
          </cell>
          <cell r="V105">
            <v>1848.1107944422599</v>
          </cell>
          <cell r="W105">
            <v>1998.90122242289</v>
          </cell>
          <cell r="X105">
            <v>2144.5130163725098</v>
          </cell>
          <cell r="Y105">
            <v>2283.31635888137</v>
          </cell>
          <cell r="Z105">
            <v>2420.0215315362402</v>
          </cell>
          <cell r="AA105">
            <v>2562.7741819519701</v>
          </cell>
          <cell r="AB105">
            <v>2702.4348488780502</v>
          </cell>
          <cell r="AC105">
            <v>2772.6550038147302</v>
          </cell>
          <cell r="AD105">
            <v>2845.7589510692401</v>
          </cell>
          <cell r="AE105">
            <v>2922.8853696860501</v>
          </cell>
          <cell r="AF105">
            <v>3002.4434656181902</v>
          </cell>
          <cell r="AG105">
            <v>3078.2534265802301</v>
          </cell>
        </row>
        <row r="106">
          <cell r="B106" t="str">
            <v>SA</v>
          </cell>
          <cell r="C106" t="str">
            <v>SESA</v>
          </cell>
          <cell r="D106">
            <v>8.1953198565247103</v>
          </cell>
          <cell r="E106">
            <v>12.0838454500834</v>
          </cell>
          <cell r="F106">
            <v>15.1288148475304</v>
          </cell>
          <cell r="G106">
            <v>18.589086539523901</v>
          </cell>
          <cell r="H106">
            <v>19.895241580300102</v>
          </cell>
          <cell r="I106">
            <v>22.933161623281698</v>
          </cell>
          <cell r="J106">
            <v>26.2757762841198</v>
          </cell>
          <cell r="K106">
            <v>29.981929830024399</v>
          </cell>
          <cell r="L106">
            <v>34.026642961802203</v>
          </cell>
          <cell r="M106">
            <v>38.243630683988798</v>
          </cell>
          <cell r="N106">
            <v>42.721775324607599</v>
          </cell>
          <cell r="O106">
            <v>47.611680434523699</v>
          </cell>
          <cell r="P106">
            <v>53.017249516917097</v>
          </cell>
          <cell r="Q106">
            <v>59.111290676439303</v>
          </cell>
          <cell r="R106">
            <v>65.377391669919504</v>
          </cell>
          <cell r="S106">
            <v>72.046026231345095</v>
          </cell>
          <cell r="T106">
            <v>79.013880506163403</v>
          </cell>
          <cell r="U106">
            <v>86.661916007325999</v>
          </cell>
          <cell r="V106">
            <v>94.641505041673994</v>
          </cell>
          <cell r="W106">
            <v>102.657131649601</v>
          </cell>
          <cell r="X106">
            <v>110.41621165550001</v>
          </cell>
          <cell r="Y106">
            <v>117.86846498694101</v>
          </cell>
          <cell r="Z106">
            <v>125.243302427871</v>
          </cell>
          <cell r="AA106">
            <v>132.94370102960301</v>
          </cell>
          <cell r="AB106">
            <v>140.52410920490399</v>
          </cell>
          <cell r="AC106">
            <v>144.47012453309199</v>
          </cell>
          <cell r="AD106">
            <v>148.57004584465</v>
          </cell>
          <cell r="AE106">
            <v>152.88748692641599</v>
          </cell>
          <cell r="AF106">
            <v>157.33636737188601</v>
          </cell>
          <cell r="AG106">
            <v>161.59717763340799</v>
          </cell>
        </row>
        <row r="107">
          <cell r="B107" t="str">
            <v>TAS</v>
          </cell>
          <cell r="C107" t="str">
            <v>TAS</v>
          </cell>
          <cell r="D107">
            <v>5.80943613499403</v>
          </cell>
          <cell r="E107">
            <v>11.862029716372501</v>
          </cell>
          <cell r="F107">
            <v>17.788148164749099</v>
          </cell>
          <cell r="G107">
            <v>24.937564402818701</v>
          </cell>
          <cell r="H107">
            <v>39.699663579464001</v>
          </cell>
          <cell r="I107">
            <v>48.908149123191798</v>
          </cell>
          <cell r="J107">
            <v>58.764164447784403</v>
          </cell>
          <cell r="K107">
            <v>70.3593235015869</v>
          </cell>
          <cell r="L107">
            <v>82.473632216453595</v>
          </cell>
          <cell r="M107">
            <v>95.584922075271606</v>
          </cell>
          <cell r="N107">
            <v>108.59624838828999</v>
          </cell>
          <cell r="O107">
            <v>125.62204742431599</v>
          </cell>
          <cell r="P107">
            <v>143.482112884521</v>
          </cell>
          <cell r="Q107">
            <v>164.85589027404799</v>
          </cell>
          <cell r="R107">
            <v>186.08281183242801</v>
          </cell>
          <cell r="S107">
            <v>209.68284130096399</v>
          </cell>
          <cell r="T107">
            <v>235.07285213470499</v>
          </cell>
          <cell r="U107">
            <v>263.11671447753901</v>
          </cell>
          <cell r="V107">
            <v>292.33671665191702</v>
          </cell>
          <cell r="W107">
            <v>322.87370586395298</v>
          </cell>
          <cell r="X107">
            <v>353.13811016082798</v>
          </cell>
          <cell r="Y107">
            <v>383.02702331542997</v>
          </cell>
          <cell r="Z107">
            <v>413.40550994873001</v>
          </cell>
          <cell r="AA107">
            <v>444.42560863494901</v>
          </cell>
          <cell r="AB107">
            <v>475.85316276550299</v>
          </cell>
          <cell r="AC107">
            <v>493.06836318969698</v>
          </cell>
          <cell r="AD107">
            <v>510.82712936401401</v>
          </cell>
          <cell r="AE107">
            <v>528.65452957153298</v>
          </cell>
          <cell r="AF107">
            <v>546.73341751098599</v>
          </cell>
          <cell r="AG107">
            <v>564.35024642944302</v>
          </cell>
        </row>
        <row r="108">
          <cell r="B108" t="str">
            <v>VIC</v>
          </cell>
          <cell r="C108" t="str">
            <v>NWV</v>
          </cell>
          <cell r="D108">
            <v>21.126098267089599</v>
          </cell>
          <cell r="E108">
            <v>39.627860225988201</v>
          </cell>
          <cell r="F108">
            <v>55.849914655016903</v>
          </cell>
          <cell r="G108">
            <v>75.491212716072198</v>
          </cell>
          <cell r="H108">
            <v>111.29127164022501</v>
          </cell>
          <cell r="I108">
            <v>137.404521333231</v>
          </cell>
          <cell r="J108">
            <v>165.267056682733</v>
          </cell>
          <cell r="K108">
            <v>195.61991503045101</v>
          </cell>
          <cell r="L108">
            <v>229.61656793889401</v>
          </cell>
          <cell r="M108">
            <v>262.12134411680302</v>
          </cell>
          <cell r="N108">
            <v>297.65298409053401</v>
          </cell>
          <cell r="O108">
            <v>342.15184155077401</v>
          </cell>
          <cell r="P108">
            <v>392.9154787274</v>
          </cell>
          <cell r="Q108">
            <v>449.19084887846998</v>
          </cell>
          <cell r="R108">
            <v>512.32932500067</v>
          </cell>
          <cell r="S108">
            <v>578.18504457276197</v>
          </cell>
          <cell r="T108">
            <v>647.42826201877403</v>
          </cell>
          <cell r="U108">
            <v>724.61021368095805</v>
          </cell>
          <cell r="V108">
            <v>805.02843374539702</v>
          </cell>
          <cell r="W108">
            <v>889.22342147567099</v>
          </cell>
          <cell r="X108">
            <v>973.19022100491395</v>
          </cell>
          <cell r="Y108">
            <v>1057.21912460872</v>
          </cell>
          <cell r="Z108">
            <v>1143.2374449010899</v>
          </cell>
          <cell r="AA108">
            <v>1231.36959614854</v>
          </cell>
          <cell r="AB108">
            <v>1324.2243029784299</v>
          </cell>
          <cell r="AC108">
            <v>1386.8199900557399</v>
          </cell>
          <cell r="AD108">
            <v>1450.2028616616401</v>
          </cell>
          <cell r="AE108">
            <v>1514.8458341779301</v>
          </cell>
          <cell r="AF108">
            <v>1581.14242485214</v>
          </cell>
          <cell r="AG108">
            <v>1647.02446775213</v>
          </cell>
        </row>
        <row r="109">
          <cell r="B109" t="str">
            <v>VIC</v>
          </cell>
          <cell r="C109" t="str">
            <v>SEV</v>
          </cell>
          <cell r="D109">
            <v>7.7659912651276501</v>
          </cell>
          <cell r="E109">
            <v>14.653281593145101</v>
          </cell>
          <cell r="F109">
            <v>20.592386838823899</v>
          </cell>
          <cell r="G109">
            <v>27.746837511767598</v>
          </cell>
          <cell r="H109">
            <v>40.753967198059698</v>
          </cell>
          <cell r="I109">
            <v>50.200699118113597</v>
          </cell>
          <cell r="J109">
            <v>60.245718513867303</v>
          </cell>
          <cell r="K109">
            <v>71.140930909315898</v>
          </cell>
          <cell r="L109">
            <v>83.336034071380695</v>
          </cell>
          <cell r="M109">
            <v>94.922606292817704</v>
          </cell>
          <cell r="N109">
            <v>107.580183717941</v>
          </cell>
          <cell r="O109">
            <v>123.430988532615</v>
          </cell>
          <cell r="P109">
            <v>141.46914484459501</v>
          </cell>
          <cell r="Q109">
            <v>161.39125972519801</v>
          </cell>
          <cell r="R109">
            <v>183.68230499994999</v>
          </cell>
          <cell r="S109">
            <v>206.83052512916001</v>
          </cell>
          <cell r="T109">
            <v>231.069678823983</v>
          </cell>
          <cell r="U109">
            <v>257.96956815046701</v>
          </cell>
          <cell r="V109">
            <v>285.88681937480698</v>
          </cell>
          <cell r="W109">
            <v>314.93331838577302</v>
          </cell>
          <cell r="X109">
            <v>343.731584989309</v>
          </cell>
          <cell r="Y109">
            <v>372.36568626366102</v>
          </cell>
          <cell r="Z109">
            <v>401.51858727881398</v>
          </cell>
          <cell r="AA109">
            <v>431.21162743149199</v>
          </cell>
          <cell r="AB109">
            <v>462.37552158605598</v>
          </cell>
          <cell r="AC109">
            <v>483.13113702694199</v>
          </cell>
          <cell r="AD109">
            <v>504.04324513503099</v>
          </cell>
          <cell r="AE109">
            <v>525.30491474189296</v>
          </cell>
          <cell r="AF109">
            <v>547.00554416645298</v>
          </cell>
          <cell r="AG109">
            <v>568.46455741150601</v>
          </cell>
        </row>
        <row r="110">
          <cell r="B110" t="str">
            <v>VIC</v>
          </cell>
          <cell r="C110" t="str">
            <v>MEL</v>
          </cell>
          <cell r="D110">
            <v>93.775190664926299</v>
          </cell>
          <cell r="E110">
            <v>172.07931464754199</v>
          </cell>
          <cell r="F110">
            <v>240.92321278457101</v>
          </cell>
          <cell r="G110">
            <v>323.59883617810499</v>
          </cell>
          <cell r="H110">
            <v>473.89038051596299</v>
          </cell>
          <cell r="I110">
            <v>582.74753986359701</v>
          </cell>
          <cell r="J110">
            <v>698.38632606072395</v>
          </cell>
          <cell r="K110">
            <v>823.99378891741105</v>
          </cell>
          <cell r="L110">
            <v>964.43007697532096</v>
          </cell>
          <cell r="M110">
            <v>1103.66063943413</v>
          </cell>
          <cell r="N110">
            <v>1255.5216921158401</v>
          </cell>
          <cell r="O110">
            <v>1437.73759685753</v>
          </cell>
          <cell r="P110">
            <v>1644.7060594114</v>
          </cell>
          <cell r="Q110">
            <v>1872.8944615257301</v>
          </cell>
          <cell r="R110">
            <v>2127.9269228558301</v>
          </cell>
          <cell r="S110">
            <v>2392.5529880373401</v>
          </cell>
          <cell r="T110">
            <v>2669.7972404316602</v>
          </cell>
          <cell r="U110">
            <v>2976.6713473189602</v>
          </cell>
          <cell r="V110">
            <v>3295.5432734911301</v>
          </cell>
          <cell r="W110">
            <v>3625.8905623846499</v>
          </cell>
          <cell r="X110">
            <v>3953.2575152948398</v>
          </cell>
          <cell r="Y110">
            <v>4278.9097569987098</v>
          </cell>
          <cell r="Z110">
            <v>4610.5454204568096</v>
          </cell>
          <cell r="AA110">
            <v>4948.4689168008299</v>
          </cell>
          <cell r="AB110">
            <v>5303.3744796347301</v>
          </cell>
          <cell r="AC110">
            <v>5537.09883019271</v>
          </cell>
          <cell r="AD110">
            <v>5773.2528556056704</v>
          </cell>
          <cell r="AE110">
            <v>6013.89847593369</v>
          </cell>
          <cell r="AF110">
            <v>6260.4384567626603</v>
          </cell>
          <cell r="AG110">
            <v>6504.8363837719098</v>
          </cell>
        </row>
        <row r="111">
          <cell r="B111" t="str">
            <v>WEM</v>
          </cell>
          <cell r="C111" t="str">
            <v>WEM</v>
          </cell>
          <cell r="D111">
            <v>31.717686176299999</v>
          </cell>
          <cell r="E111">
            <v>65.970486164093003</v>
          </cell>
          <cell r="F111">
            <v>103.64151763916</v>
          </cell>
          <cell r="G111">
            <v>156.26510715484599</v>
          </cell>
          <cell r="H111">
            <v>263.04444980621298</v>
          </cell>
          <cell r="I111">
            <v>331.14573192596401</v>
          </cell>
          <cell r="J111">
            <v>404.63797283172602</v>
          </cell>
          <cell r="K111">
            <v>485.12521553039602</v>
          </cell>
          <cell r="L111">
            <v>574.62148666381802</v>
          </cell>
          <cell r="M111">
            <v>664.02733421325695</v>
          </cell>
          <cell r="N111">
            <v>759.55584144592297</v>
          </cell>
          <cell r="O111">
            <v>871.64378738403298</v>
          </cell>
          <cell r="P111">
            <v>1009.3051071167</v>
          </cell>
          <cell r="Q111">
            <v>1175.1083488464401</v>
          </cell>
          <cell r="R111">
            <v>1347.7252731323199</v>
          </cell>
          <cell r="S111">
            <v>1518.5708503723099</v>
          </cell>
          <cell r="T111">
            <v>1696.26638412476</v>
          </cell>
          <cell r="U111">
            <v>1889.93577575684</v>
          </cell>
          <cell r="V111">
            <v>2086.7432327270499</v>
          </cell>
          <cell r="W111">
            <v>2290.9143371581999</v>
          </cell>
          <cell r="X111">
            <v>2493.2035446167001</v>
          </cell>
          <cell r="Y111">
            <v>2691.0777587890602</v>
          </cell>
          <cell r="Z111">
            <v>2900.6858901977498</v>
          </cell>
          <cell r="AA111">
            <v>3112.48974609375</v>
          </cell>
          <cell r="AB111">
            <v>3318.1602859497102</v>
          </cell>
          <cell r="AC111">
            <v>3442.7760009765602</v>
          </cell>
          <cell r="AD111">
            <v>3570.1306915283199</v>
          </cell>
          <cell r="AE111">
            <v>3701.5805358886701</v>
          </cell>
          <cell r="AF111">
            <v>3835.56860351562</v>
          </cell>
          <cell r="AG111">
            <v>3968.1222229003902</v>
          </cell>
        </row>
      </sheetData>
      <sheetData sheetId="26"/>
      <sheetData sheetId="27">
        <row r="8">
          <cell r="D8">
            <v>1200</v>
          </cell>
        </row>
        <row r="20">
          <cell r="D20">
            <v>650</v>
          </cell>
          <cell r="G20">
            <v>650</v>
          </cell>
        </row>
        <row r="53">
          <cell r="C53">
            <v>650</v>
          </cell>
          <cell r="D53">
            <v>650</v>
          </cell>
        </row>
      </sheetData>
      <sheetData sheetId="28"/>
      <sheetData sheetId="29"/>
      <sheetData sheetId="30">
        <row r="9">
          <cell r="B9" t="str">
            <v>Q1</v>
          </cell>
        </row>
        <row r="32">
          <cell r="B32" t="str">
            <v>V1</v>
          </cell>
          <cell r="I32">
            <v>136</v>
          </cell>
        </row>
        <row r="33">
          <cell r="B33" t="str">
            <v>V2</v>
          </cell>
          <cell r="I33">
            <v>132</v>
          </cell>
        </row>
        <row r="34">
          <cell r="B34" t="str">
            <v>V3</v>
          </cell>
          <cell r="I34">
            <v>140</v>
          </cell>
        </row>
        <row r="35">
          <cell r="B35" t="str">
            <v>V4</v>
          </cell>
          <cell r="I35">
            <v>140</v>
          </cell>
        </row>
        <row r="36">
          <cell r="B36" t="str">
            <v>V5</v>
          </cell>
          <cell r="I36">
            <v>340</v>
          </cell>
        </row>
        <row r="37">
          <cell r="B37" t="str">
            <v>V6</v>
          </cell>
          <cell r="I37">
            <v>184</v>
          </cell>
        </row>
        <row r="38">
          <cell r="B38" t="str">
            <v>V7</v>
          </cell>
          <cell r="I38">
            <v>340</v>
          </cell>
        </row>
        <row r="39">
          <cell r="B39" t="str">
            <v>V8</v>
          </cell>
        </row>
      </sheetData>
      <sheetData sheetId="31"/>
      <sheetData sheetId="32">
        <row r="14">
          <cell r="I14">
            <v>1100</v>
          </cell>
        </row>
      </sheetData>
      <sheetData sheetId="33"/>
      <sheetData sheetId="34">
        <row r="11">
          <cell r="K11" t="str">
            <v>$M/MW</v>
          </cell>
        </row>
        <row r="12">
          <cell r="B12" t="str">
            <v>Q1</v>
          </cell>
        </row>
        <row r="103">
          <cell r="B103" t="str">
            <v>VIC</v>
          </cell>
        </row>
        <row r="104">
          <cell r="B104" t="str">
            <v>REZ / Constraint ID</v>
          </cell>
          <cell r="K104" t="str">
            <v>$M/MW</v>
          </cell>
        </row>
        <row r="105">
          <cell r="B105" t="str">
            <v>V2</v>
          </cell>
          <cell r="K105">
            <v>1.1399999999999999</v>
          </cell>
        </row>
        <row r="106">
          <cell r="B106" t="str">
            <v>V3</v>
          </cell>
        </row>
        <row r="107">
          <cell r="B107" t="str">
            <v>V4</v>
          </cell>
        </row>
        <row r="108">
          <cell r="B108" t="str">
            <v>V5</v>
          </cell>
        </row>
        <row r="109">
          <cell r="B109" t="str">
            <v>V6</v>
          </cell>
          <cell r="K109">
            <v>2.8359999999999999</v>
          </cell>
        </row>
        <row r="110">
          <cell r="K110">
            <v>2.2200000000000002</v>
          </cell>
        </row>
        <row r="111">
          <cell r="K111">
            <v>0.71799999999999997</v>
          </cell>
        </row>
        <row r="112">
          <cell r="B112" t="str">
            <v>V7</v>
          </cell>
          <cell r="K112">
            <v>0.34200000000000003</v>
          </cell>
        </row>
        <row r="113">
          <cell r="K113">
            <v>0.114</v>
          </cell>
        </row>
        <row r="114">
          <cell r="B114" t="str">
            <v>V8</v>
          </cell>
        </row>
        <row r="115">
          <cell r="B115" t="str">
            <v>SWV1</v>
          </cell>
        </row>
        <row r="116">
          <cell r="K116">
            <v>0.52600000000000002</v>
          </cell>
        </row>
        <row r="117">
          <cell r="K117">
            <v>0.57885714285714285</v>
          </cell>
        </row>
        <row r="118">
          <cell r="K118">
            <v>0.78400000000000003</v>
          </cell>
        </row>
        <row r="119">
          <cell r="K119">
            <v>0.34974358974358977</v>
          </cell>
        </row>
        <row r="120">
          <cell r="K120">
            <v>0.29896551724137932</v>
          </cell>
        </row>
        <row r="121">
          <cell r="K121">
            <v>0.6333333333333333</v>
          </cell>
        </row>
        <row r="122">
          <cell r="K122">
            <v>0.49607142857142855</v>
          </cell>
        </row>
        <row r="123">
          <cell r="B123" t="str">
            <v>V3-East</v>
          </cell>
          <cell r="K123">
            <v>0.27166666666666667</v>
          </cell>
        </row>
      </sheetData>
      <sheetData sheetId="35"/>
      <sheetData sheetId="36"/>
      <sheetData sheetId="37"/>
      <sheetData sheetId="38"/>
      <sheetData sheetId="39"/>
      <sheetData sheetId="40"/>
      <sheetData sheetId="41"/>
      <sheetData sheetId="42"/>
      <sheetData sheetId="43"/>
      <sheetData sheetId="44"/>
      <sheetData sheetId="45">
        <row r="8">
          <cell r="B8" t="str">
            <v>REZ ID</v>
          </cell>
        </row>
        <row r="45">
          <cell r="B45" t="str">
            <v>V1</v>
          </cell>
          <cell r="C45" t="str">
            <v>Ovens Murray</v>
          </cell>
          <cell r="D45" t="str">
            <v>Wind High</v>
          </cell>
          <cell r="E45" t="str">
            <v>VIC</v>
          </cell>
          <cell r="T45" t="str">
            <v/>
          </cell>
        </row>
        <row r="46">
          <cell r="B46" t="str">
            <v>V2</v>
          </cell>
          <cell r="C46" t="str">
            <v>Murray River</v>
          </cell>
          <cell r="D46" t="str">
            <v>Wind High</v>
          </cell>
          <cell r="E46" t="str">
            <v>VIC</v>
          </cell>
          <cell r="F46">
            <v>0.26828798799999998</v>
          </cell>
          <cell r="G46">
            <v>0.28694915100000001</v>
          </cell>
          <cell r="H46">
            <v>0.28502114099999998</v>
          </cell>
          <cell r="I46">
            <v>0.30868324000000003</v>
          </cell>
          <cell r="J46">
            <v>0.28032030600000002</v>
          </cell>
          <cell r="K46">
            <v>0.27793369299999998</v>
          </cell>
          <cell r="L46">
            <v>0.28325587699999999</v>
          </cell>
          <cell r="M46">
            <v>0.30596384799999998</v>
          </cell>
          <cell r="N46">
            <v>0.30585499700000002</v>
          </cell>
          <cell r="O46">
            <v>0.309872592</v>
          </cell>
          <cell r="P46">
            <v>0.300437811</v>
          </cell>
          <cell r="Q46">
            <v>0.30527251399999999</v>
          </cell>
          <cell r="R46">
            <v>0.29962789099999998</v>
          </cell>
          <cell r="S46">
            <v>0.25285472799999997</v>
          </cell>
          <cell r="T46">
            <v>0.29073826978571432</v>
          </cell>
        </row>
        <row r="47">
          <cell r="B47" t="str">
            <v>V3</v>
          </cell>
          <cell r="C47" t="str">
            <v>Western Victoria</v>
          </cell>
          <cell r="D47" t="str">
            <v>Wind High</v>
          </cell>
          <cell r="E47" t="str">
            <v>VIC</v>
          </cell>
          <cell r="F47">
            <v>0.37810759406887601</v>
          </cell>
          <cell r="G47">
            <v>0.41128380176257601</v>
          </cell>
          <cell r="H47">
            <v>0.394826797659318</v>
          </cell>
          <cell r="I47">
            <v>0.43363915954214899</v>
          </cell>
          <cell r="J47">
            <v>0.388300141346478</v>
          </cell>
          <cell r="K47">
            <v>0.388742623748833</v>
          </cell>
          <cell r="L47">
            <v>0.39179054070627001</v>
          </cell>
          <cell r="M47">
            <v>0.40909944877368998</v>
          </cell>
          <cell r="N47">
            <v>0.40450495579079099</v>
          </cell>
          <cell r="O47">
            <v>0.42546118292574397</v>
          </cell>
          <cell r="P47">
            <v>0.41541361767353202</v>
          </cell>
          <cell r="Q47">
            <v>0.42544496303603901</v>
          </cell>
          <cell r="R47">
            <v>0.40477322882195998</v>
          </cell>
          <cell r="S47">
            <v>0.366654327</v>
          </cell>
          <cell r="T47">
            <v>0.40271731306116115</v>
          </cell>
        </row>
        <row r="48">
          <cell r="B48" t="str">
            <v>V4</v>
          </cell>
          <cell r="C48" t="str">
            <v>South West Victoria</v>
          </cell>
          <cell r="D48" t="str">
            <v>Wind High</v>
          </cell>
          <cell r="E48" t="str">
            <v>VIC</v>
          </cell>
          <cell r="F48">
            <v>0.36387691355713597</v>
          </cell>
          <cell r="G48">
            <v>0.39400510389600701</v>
          </cell>
          <cell r="H48">
            <v>0.377779341212229</v>
          </cell>
          <cell r="I48">
            <v>0.41855678499032101</v>
          </cell>
          <cell r="J48">
            <v>0.367938219165173</v>
          </cell>
          <cell r="K48">
            <v>0.36403317619971798</v>
          </cell>
          <cell r="L48">
            <v>0.37751195889973199</v>
          </cell>
          <cell r="M48">
            <v>0.39405566514004098</v>
          </cell>
          <cell r="N48">
            <v>0.39472686439315802</v>
          </cell>
          <cell r="O48">
            <v>0.41491097206906302</v>
          </cell>
          <cell r="P48">
            <v>0.38335592647359101</v>
          </cell>
          <cell r="Q48">
            <v>0.410693356586325</v>
          </cell>
          <cell r="R48">
            <v>0.38320630365700598</v>
          </cell>
          <cell r="S48">
            <v>0.34036637400000003</v>
          </cell>
          <cell r="T48">
            <v>0.38464406858853567</v>
          </cell>
        </row>
        <row r="49">
          <cell r="B49" t="str">
            <v>V5</v>
          </cell>
          <cell r="C49" t="str">
            <v>Gippsland</v>
          </cell>
          <cell r="D49" t="str">
            <v>Wind High</v>
          </cell>
          <cell r="E49" t="str">
            <v>VIC</v>
          </cell>
          <cell r="F49">
            <v>0.366693572508766</v>
          </cell>
          <cell r="G49">
            <v>0.37545341521428899</v>
          </cell>
          <cell r="H49">
            <v>0.36856140674010601</v>
          </cell>
          <cell r="I49">
            <v>0.40307880963153597</v>
          </cell>
          <cell r="J49">
            <v>0.36991541783599402</v>
          </cell>
          <cell r="K49">
            <v>0.36427281036778397</v>
          </cell>
          <cell r="L49">
            <v>0.37631113751529599</v>
          </cell>
          <cell r="M49">
            <v>0.37796067643444697</v>
          </cell>
          <cell r="N49">
            <v>0.375176349306033</v>
          </cell>
          <cell r="O49">
            <v>0.41256409366066998</v>
          </cell>
          <cell r="P49">
            <v>0.40421660442389801</v>
          </cell>
          <cell r="Q49">
            <v>0.39686671800571499</v>
          </cell>
          <cell r="R49">
            <v>0.374056334592207</v>
          </cell>
          <cell r="S49">
            <v>0.36020793699999998</v>
          </cell>
          <cell r="T49">
            <v>0.38038109165976719</v>
          </cell>
        </row>
        <row r="50">
          <cell r="B50" t="str">
            <v>V6</v>
          </cell>
          <cell r="C50" t="str">
            <v>Central North Victoria</v>
          </cell>
          <cell r="D50" t="str">
            <v>Wind High</v>
          </cell>
          <cell r="E50" t="str">
            <v>VIC</v>
          </cell>
          <cell r="F50">
            <v>0.30158445814444501</v>
          </cell>
          <cell r="G50">
            <v>0.317825808434684</v>
          </cell>
          <cell r="H50">
            <v>0.31161989099899401</v>
          </cell>
          <cell r="I50">
            <v>0.33493038970921002</v>
          </cell>
          <cell r="J50">
            <v>0.32766594789131198</v>
          </cell>
          <cell r="K50">
            <v>0.32736711414611402</v>
          </cell>
          <cell r="L50">
            <v>0.30319899953139101</v>
          </cell>
          <cell r="M50">
            <v>0.33512967172151298</v>
          </cell>
          <cell r="N50">
            <v>0.328837425195463</v>
          </cell>
          <cell r="O50">
            <v>0.33509806260331898</v>
          </cell>
          <cell r="P50">
            <v>0.33488609587078899</v>
          </cell>
          <cell r="Q50">
            <v>0.32604092704326898</v>
          </cell>
          <cell r="R50">
            <v>0.31317945358624899</v>
          </cell>
          <cell r="S50">
            <v>0.29569707099999998</v>
          </cell>
          <cell r="T50">
            <v>0.32093295113405373</v>
          </cell>
        </row>
        <row r="87">
          <cell r="B87" t="str">
            <v>V1</v>
          </cell>
          <cell r="C87" t="str">
            <v>Ovens Murray</v>
          </cell>
          <cell r="D87" t="str">
            <v>Wind Medium</v>
          </cell>
          <cell r="E87" t="str">
            <v>VIC</v>
          </cell>
          <cell r="T87" t="str">
            <v/>
          </cell>
        </row>
        <row r="88">
          <cell r="B88" t="str">
            <v>V2</v>
          </cell>
          <cell r="C88" t="str">
            <v>Murray River</v>
          </cell>
          <cell r="D88" t="str">
            <v>Wind Medium</v>
          </cell>
          <cell r="E88" t="str">
            <v>VIC</v>
          </cell>
          <cell r="F88">
            <v>0.26007997799999999</v>
          </cell>
          <cell r="G88">
            <v>0.28556857200000002</v>
          </cell>
          <cell r="H88">
            <v>0.282705453</v>
          </cell>
          <cell r="I88">
            <v>0.30573710300000001</v>
          </cell>
          <cell r="J88">
            <v>0.27530049499999998</v>
          </cell>
          <cell r="K88">
            <v>0.27233740899999997</v>
          </cell>
          <cell r="L88">
            <v>0.285605371</v>
          </cell>
          <cell r="M88">
            <v>0.30044043399999998</v>
          </cell>
          <cell r="N88">
            <v>0.30167630400000001</v>
          </cell>
          <cell r="O88">
            <v>0.30821808699999997</v>
          </cell>
          <cell r="P88">
            <v>0.30216804600000002</v>
          </cell>
          <cell r="Q88">
            <v>0.29969422800000001</v>
          </cell>
          <cell r="R88">
            <v>0.30043684500000001</v>
          </cell>
          <cell r="S88">
            <v>0.247140891</v>
          </cell>
          <cell r="T88">
            <v>0.28765065828571429</v>
          </cell>
        </row>
        <row r="89">
          <cell r="B89" t="str">
            <v>V3</v>
          </cell>
          <cell r="C89" t="str">
            <v>Western Victoria</v>
          </cell>
          <cell r="D89" t="str">
            <v>Wind Medium</v>
          </cell>
          <cell r="E89" t="str">
            <v>VIC</v>
          </cell>
          <cell r="F89">
            <v>0.33165165972440203</v>
          </cell>
          <cell r="G89">
            <v>0.359421934925447</v>
          </cell>
          <cell r="H89">
            <v>0.346989645874133</v>
          </cell>
          <cell r="I89">
            <v>0.38020264815587002</v>
          </cell>
          <cell r="J89">
            <v>0.34450086652213702</v>
          </cell>
          <cell r="K89">
            <v>0.339963874866062</v>
          </cell>
          <cell r="L89">
            <v>0.34284024376497302</v>
          </cell>
          <cell r="M89">
            <v>0.36303750590159001</v>
          </cell>
          <cell r="N89">
            <v>0.36174655815428403</v>
          </cell>
          <cell r="O89">
            <v>0.37611143492057703</v>
          </cell>
          <cell r="P89">
            <v>0.36334015001129599</v>
          </cell>
          <cell r="Q89">
            <v>0.37629127796742301</v>
          </cell>
          <cell r="R89">
            <v>0.35485423219857498</v>
          </cell>
          <cell r="S89">
            <v>0.31988834999999999</v>
          </cell>
          <cell r="T89">
            <v>0.35434574164191207</v>
          </cell>
        </row>
        <row r="90">
          <cell r="B90" t="str">
            <v>V4</v>
          </cell>
          <cell r="C90" t="str">
            <v>South West Victoria</v>
          </cell>
          <cell r="D90" t="str">
            <v>Wind Medium</v>
          </cell>
          <cell r="E90" t="str">
            <v>VIC</v>
          </cell>
          <cell r="F90">
            <v>0.357847393552638</v>
          </cell>
          <cell r="G90">
            <v>0.38525131991971701</v>
          </cell>
          <cell r="H90">
            <v>0.37048658919407401</v>
          </cell>
          <cell r="I90">
            <v>0.41191819059614299</v>
          </cell>
          <cell r="J90">
            <v>0.359008038172139</v>
          </cell>
          <cell r="K90">
            <v>0.35578367247293302</v>
          </cell>
          <cell r="L90">
            <v>0.37403437645750498</v>
          </cell>
          <cell r="M90">
            <v>0.38977052135100998</v>
          </cell>
          <cell r="N90">
            <v>0.38815930006830301</v>
          </cell>
          <cell r="O90">
            <v>0.40886950932969002</v>
          </cell>
          <cell r="P90">
            <v>0.37714529530560897</v>
          </cell>
          <cell r="Q90">
            <v>0.40200046016880597</v>
          </cell>
          <cell r="R90">
            <v>0.37606179779643101</v>
          </cell>
          <cell r="S90">
            <v>0.33035073599999998</v>
          </cell>
          <cell r="T90">
            <v>0.37762051431321414</v>
          </cell>
        </row>
        <row r="91">
          <cell r="B91" t="str">
            <v>V5</v>
          </cell>
          <cell r="C91" t="str">
            <v>Gippsland</v>
          </cell>
          <cell r="D91" t="str">
            <v>Wind Medium</v>
          </cell>
          <cell r="E91" t="str">
            <v>VIC</v>
          </cell>
          <cell r="F91">
            <v>0.334015792980421</v>
          </cell>
          <cell r="G91">
            <v>0.34328844284930199</v>
          </cell>
          <cell r="H91">
            <v>0.33521621414485597</v>
          </cell>
          <cell r="I91">
            <v>0.36687250047022402</v>
          </cell>
          <cell r="J91">
            <v>0.33994324531652997</v>
          </cell>
          <cell r="K91">
            <v>0.32954470168741101</v>
          </cell>
          <cell r="L91">
            <v>0.33509527211766499</v>
          </cell>
          <cell r="M91">
            <v>0.34131243451147097</v>
          </cell>
          <cell r="N91">
            <v>0.34043491195377701</v>
          </cell>
          <cell r="O91">
            <v>0.37473725331408902</v>
          </cell>
          <cell r="P91">
            <v>0.36749782626072103</v>
          </cell>
          <cell r="Q91">
            <v>0.35891785727887199</v>
          </cell>
          <cell r="R91">
            <v>0.33794600345965498</v>
          </cell>
          <cell r="S91">
            <v>0.321516888</v>
          </cell>
          <cell r="T91">
            <v>0.34473852459607102</v>
          </cell>
        </row>
        <row r="92">
          <cell r="B92" t="str">
            <v>V6</v>
          </cell>
          <cell r="C92" t="str">
            <v>Central North Victoria</v>
          </cell>
          <cell r="D92" t="str">
            <v>Wind Medium</v>
          </cell>
          <cell r="E92" t="str">
            <v>VIC</v>
          </cell>
          <cell r="F92">
            <v>0.28528832155702499</v>
          </cell>
          <cell r="G92">
            <v>0.30061414067806802</v>
          </cell>
          <cell r="H92">
            <v>0.29415315095380001</v>
          </cell>
          <cell r="I92">
            <v>0.32086826727630202</v>
          </cell>
          <cell r="J92">
            <v>0.31165668550647002</v>
          </cell>
          <cell r="K92">
            <v>0.30907628492042799</v>
          </cell>
          <cell r="L92">
            <v>0.29236452736120699</v>
          </cell>
          <cell r="M92">
            <v>0.31876841843793402</v>
          </cell>
          <cell r="N92">
            <v>0.31588913853683498</v>
          </cell>
          <cell r="O92">
            <v>0.31716531601949699</v>
          </cell>
          <cell r="P92">
            <v>0.31837070219917302</v>
          </cell>
          <cell r="Q92">
            <v>0.31543587682836299</v>
          </cell>
          <cell r="R92">
            <v>0.303498044334233</v>
          </cell>
          <cell r="S92">
            <v>0.27923547900000001</v>
          </cell>
          <cell r="T92">
            <v>0.30588459668638113</v>
          </cell>
        </row>
      </sheetData>
      <sheetData sheetId="46"/>
      <sheetData sheetId="47"/>
      <sheetData sheetId="48"/>
      <sheetData sheetId="49"/>
      <sheetData sheetId="50"/>
      <sheetData sheetId="51"/>
      <sheetData sheetId="52"/>
      <sheetData sheetId="53"/>
      <sheetData sheetId="54">
        <row r="102">
          <cell r="B102" t="str">
            <v>Cost zone</v>
          </cell>
          <cell r="C102" t="str">
            <v>REZ name / Description</v>
          </cell>
          <cell r="D102" t="str">
            <v>OCGT (small GT)</v>
          </cell>
          <cell r="E102" t="str">
            <v>OCGT (large GT)</v>
          </cell>
          <cell r="F102" t="str">
            <v>CCGT</v>
          </cell>
          <cell r="G102" t="str">
            <v>CCGT with CCS</v>
          </cell>
          <cell r="H102" t="str">
            <v>Biomass</v>
          </cell>
          <cell r="I102" t="str">
            <v>Battery storage (1hr storage)</v>
          </cell>
          <cell r="J102" t="str">
            <v>Battery storage (2hrs storage)</v>
          </cell>
          <cell r="K102" t="str">
            <v>Battery storage (4hrs storage)</v>
          </cell>
          <cell r="L102" t="str">
            <v>Battery Storage (8hrs storage)</v>
          </cell>
          <cell r="M102" t="str">
            <v>Large scale Solar PV</v>
          </cell>
          <cell r="N102" t="str">
            <v>Solar Thermal (16hrs storage)</v>
          </cell>
          <cell r="O102" t="str">
            <v>Wind</v>
          </cell>
          <cell r="P102" t="str">
            <v>Wind - Offshore (fixed)</v>
          </cell>
          <cell r="Q102" t="str">
            <v>Wind - offshore (floating)</v>
          </cell>
          <cell r="R102" t="str">
            <v>Pumped Hydro (10hrs storage)</v>
          </cell>
          <cell r="S102" t="str">
            <v>Pumped Hydro (24hrs storage)</v>
          </cell>
          <cell r="T102" t="str">
            <v>Pumped Hydro (48hrs storage)</v>
          </cell>
          <cell r="U102" t="str">
            <v>Electrolysers - Proton Exchange Membrane</v>
          </cell>
          <cell r="V102" t="str">
            <v>BOTN - Cethana</v>
          </cell>
        </row>
        <row r="155">
          <cell r="C155" t="str">
            <v>Ovens Murray</v>
          </cell>
          <cell r="D155" t="str">
            <v>N/A</v>
          </cell>
          <cell r="E155" t="str">
            <v>N/A</v>
          </cell>
          <cell r="F155" t="str">
            <v>N/A</v>
          </cell>
          <cell r="G155" t="str">
            <v>N/A</v>
          </cell>
          <cell r="H155" t="str">
            <v>N/A</v>
          </cell>
          <cell r="I155">
            <v>1.0224515235457057</v>
          </cell>
          <cell r="J155">
            <v>1.0275363372093009</v>
          </cell>
          <cell r="K155">
            <v>1.0318175695899425</v>
          </cell>
          <cell r="L155">
            <v>1.0359976851851835</v>
          </cell>
          <cell r="M155">
            <v>1.0570754716981119</v>
          </cell>
          <cell r="N155">
            <v>1.055625</v>
          </cell>
          <cell r="O155">
            <v>1.0463414634146333</v>
          </cell>
          <cell r="P155" t="str">
            <v>N/A</v>
          </cell>
          <cell r="Q155" t="str">
            <v>N/A</v>
          </cell>
          <cell r="R155" t="str">
            <v>N/A</v>
          </cell>
          <cell r="S155" t="str">
            <v>N/A</v>
          </cell>
          <cell r="T155" t="str">
            <v>N/A</v>
          </cell>
          <cell r="U155">
            <v>1.07952049007182</v>
          </cell>
          <cell r="V155" t="str">
            <v>N/A</v>
          </cell>
        </row>
        <row r="156">
          <cell r="C156" t="str">
            <v>Murray River</v>
          </cell>
          <cell r="D156" t="str">
            <v>N/A</v>
          </cell>
          <cell r="E156" t="str">
            <v>N/A</v>
          </cell>
          <cell r="F156" t="str">
            <v>N/A</v>
          </cell>
          <cell r="G156" t="str">
            <v>N/A</v>
          </cell>
          <cell r="H156" t="str">
            <v>N/A</v>
          </cell>
          <cell r="I156">
            <v>0.9842313019390575</v>
          </cell>
          <cell r="J156">
            <v>0.99354703073089579</v>
          </cell>
          <cell r="K156">
            <v>1.0013330589643816</v>
          </cell>
          <cell r="L156">
            <v>1.0089965277777762</v>
          </cell>
          <cell r="M156">
            <v>0.98207547169811182</v>
          </cell>
          <cell r="N156">
            <v>1.0209375000000001</v>
          </cell>
          <cell r="O156">
            <v>1.0045731707317063</v>
          </cell>
          <cell r="P156" t="str">
            <v>N/A</v>
          </cell>
          <cell r="Q156" t="str">
            <v>N/A</v>
          </cell>
          <cell r="R156" t="str">
            <v>N/A</v>
          </cell>
          <cell r="S156" t="str">
            <v>N/A</v>
          </cell>
          <cell r="T156" t="str">
            <v>N/A</v>
          </cell>
          <cell r="U156">
            <v>0.9692349669060687</v>
          </cell>
          <cell r="V156" t="str">
            <v>N/A</v>
          </cell>
        </row>
        <row r="157">
          <cell r="C157" t="str">
            <v>Western Victoria</v>
          </cell>
          <cell r="D157" t="str">
            <v>N/A</v>
          </cell>
          <cell r="E157" t="str">
            <v>N/A</v>
          </cell>
          <cell r="F157" t="str">
            <v>N/A</v>
          </cell>
          <cell r="G157" t="str">
            <v>N/A</v>
          </cell>
          <cell r="H157" t="str">
            <v>N/A</v>
          </cell>
          <cell r="I157">
            <v>1.0404709141274231</v>
          </cell>
          <cell r="J157">
            <v>1.0410568936877063</v>
          </cell>
          <cell r="K157">
            <v>1.041560909907213</v>
          </cell>
          <cell r="L157">
            <v>1.042041666666665</v>
          </cell>
          <cell r="M157">
            <v>1.0566037735849043</v>
          </cell>
          <cell r="N157">
            <v>1.0487500000000001</v>
          </cell>
          <cell r="O157">
            <v>1.0475609756097553</v>
          </cell>
          <cell r="P157" t="str">
            <v>N/A</v>
          </cell>
          <cell r="Q157" t="str">
            <v>N/A</v>
          </cell>
          <cell r="R157" t="str">
            <v>N/A</v>
          </cell>
          <cell r="S157" t="str">
            <v>N/A</v>
          </cell>
          <cell r="T157" t="str">
            <v>N/A</v>
          </cell>
          <cell r="U157">
            <v>1.0691803971271641</v>
          </cell>
          <cell r="V157" t="str">
            <v>N/A</v>
          </cell>
        </row>
        <row r="158">
          <cell r="C158" t="str">
            <v>South West Victoria</v>
          </cell>
          <cell r="D158" t="str">
            <v>N/A</v>
          </cell>
          <cell r="E158" t="str">
            <v>N/A</v>
          </cell>
          <cell r="F158" t="str">
            <v>N/A</v>
          </cell>
          <cell r="G158" t="str">
            <v>N/A</v>
          </cell>
          <cell r="H158" t="str">
            <v>N/A</v>
          </cell>
          <cell r="I158">
            <v>1.0404709141274231</v>
          </cell>
          <cell r="J158">
            <v>1.0410568936877063</v>
          </cell>
          <cell r="K158">
            <v>1.041560909907213</v>
          </cell>
          <cell r="L158">
            <v>1.042041666666665</v>
          </cell>
          <cell r="M158">
            <v>1.0566037735849043</v>
          </cell>
          <cell r="N158">
            <v>1.0487500000000001</v>
          </cell>
          <cell r="O158">
            <v>1.0475609756097553</v>
          </cell>
          <cell r="P158" t="str">
            <v>N/A</v>
          </cell>
          <cell r="Q158" t="str">
            <v>N/A</v>
          </cell>
          <cell r="R158" t="str">
            <v>N/A</v>
          </cell>
          <cell r="S158" t="str">
            <v>N/A</v>
          </cell>
          <cell r="T158" t="str">
            <v>N/A</v>
          </cell>
          <cell r="U158">
            <v>1.0691803971271641</v>
          </cell>
          <cell r="V158" t="str">
            <v>N/A</v>
          </cell>
        </row>
        <row r="159">
          <cell r="C159" t="str">
            <v>Gippsland</v>
          </cell>
          <cell r="D159" t="str">
            <v>N/A</v>
          </cell>
          <cell r="E159" t="str">
            <v>N/A</v>
          </cell>
          <cell r="F159" t="str">
            <v>N/A</v>
          </cell>
          <cell r="G159" t="str">
            <v>N/A</v>
          </cell>
          <cell r="H159" t="str">
            <v>N/A</v>
          </cell>
          <cell r="I159">
            <v>0.99722991689750629</v>
          </cell>
          <cell r="J159">
            <v>0.99792358803986592</v>
          </cell>
          <cell r="K159">
            <v>0.99850344208320818</v>
          </cell>
          <cell r="L159">
            <v>0.99907407407407256</v>
          </cell>
          <cell r="M159">
            <v>0.99716981132075333</v>
          </cell>
          <cell r="N159">
            <v>1</v>
          </cell>
          <cell r="O159">
            <v>0.99878048780487716</v>
          </cell>
          <cell r="P159" t="str">
            <v>N/A</v>
          </cell>
          <cell r="Q159" t="str">
            <v>N/A</v>
          </cell>
          <cell r="R159" t="str">
            <v>N/A</v>
          </cell>
          <cell r="S159" t="str">
            <v>N/A</v>
          </cell>
          <cell r="T159" t="str">
            <v>N/A</v>
          </cell>
          <cell r="U159">
            <v>0.99629629629629535</v>
          </cell>
          <cell r="V159" t="str">
            <v>N/A</v>
          </cell>
        </row>
        <row r="160">
          <cell r="C160" t="str">
            <v>Central North Vic</v>
          </cell>
          <cell r="D160" t="str">
            <v>N/A</v>
          </cell>
          <cell r="E160" t="str">
            <v>N/A</v>
          </cell>
          <cell r="F160" t="str">
            <v>N/A</v>
          </cell>
          <cell r="G160" t="str">
            <v>N/A</v>
          </cell>
          <cell r="H160" t="str">
            <v>N/A</v>
          </cell>
          <cell r="I160">
            <v>0.9878656509695285</v>
          </cell>
          <cell r="J160">
            <v>0.99246158637873627</v>
          </cell>
          <cell r="K160">
            <v>0.99630200538760816</v>
          </cell>
          <cell r="L160">
            <v>1.0000828703703688</v>
          </cell>
          <cell r="M160">
            <v>0.98584905660377231</v>
          </cell>
          <cell r="N160">
            <v>1.005625</v>
          </cell>
          <cell r="O160">
            <v>0.99756097560975521</v>
          </cell>
          <cell r="P160" t="str">
            <v>N/A</v>
          </cell>
          <cell r="Q160" t="str">
            <v>N/A</v>
          </cell>
          <cell r="R160" t="str">
            <v>N/A</v>
          </cell>
          <cell r="S160" t="str">
            <v>N/A</v>
          </cell>
          <cell r="T160" t="str">
            <v>N/A</v>
          </cell>
          <cell r="U160">
            <v>0.97873010843543073</v>
          </cell>
          <cell r="V160" t="str">
            <v>N/A</v>
          </cell>
        </row>
        <row r="161">
          <cell r="C161" t="str">
            <v>Gippsland Coast</v>
          </cell>
          <cell r="D161" t="str">
            <v>N/A</v>
          </cell>
          <cell r="E161" t="str">
            <v>N/A</v>
          </cell>
          <cell r="F161" t="str">
            <v>N/A</v>
          </cell>
          <cell r="G161" t="str">
            <v>N/A</v>
          </cell>
          <cell r="H161" t="str">
            <v>N/A</v>
          </cell>
          <cell r="I161" t="str">
            <v>N/A</v>
          </cell>
          <cell r="J161" t="str">
            <v>N/A</v>
          </cell>
          <cell r="K161" t="str">
            <v>N/A</v>
          </cell>
          <cell r="L161" t="str">
            <v>N/A</v>
          </cell>
          <cell r="M161" t="str">
            <v>N/A</v>
          </cell>
          <cell r="N161" t="str">
            <v>N/A</v>
          </cell>
          <cell r="O161" t="str">
            <v>N/A</v>
          </cell>
          <cell r="P161">
            <v>1</v>
          </cell>
          <cell r="Q161">
            <v>1</v>
          </cell>
          <cell r="R161" t="str">
            <v>N/A</v>
          </cell>
          <cell r="S161" t="str">
            <v>N/A</v>
          </cell>
          <cell r="T161" t="str">
            <v>N/A</v>
          </cell>
          <cell r="U161" t="str">
            <v>N/A</v>
          </cell>
          <cell r="V161" t="str">
            <v>N/A</v>
          </cell>
        </row>
        <row r="162">
          <cell r="C162" t="str">
            <v>Southern Ocean</v>
          </cell>
          <cell r="D162" t="str">
            <v>N/A</v>
          </cell>
          <cell r="E162" t="str">
            <v>N/A</v>
          </cell>
          <cell r="F162" t="str">
            <v>N/A</v>
          </cell>
          <cell r="G162" t="str">
            <v>N/A</v>
          </cell>
          <cell r="H162" t="str">
            <v>N/A</v>
          </cell>
          <cell r="I162" t="str">
            <v>N/A</v>
          </cell>
          <cell r="J162" t="str">
            <v>N/A</v>
          </cell>
          <cell r="K162" t="str">
            <v>N/A</v>
          </cell>
          <cell r="L162" t="str">
            <v>N/A</v>
          </cell>
          <cell r="M162" t="str">
            <v>N/A</v>
          </cell>
          <cell r="N162" t="str">
            <v>N/A</v>
          </cell>
          <cell r="O162" t="str">
            <v>N/A</v>
          </cell>
          <cell r="P162">
            <v>1</v>
          </cell>
          <cell r="Q162">
            <v>1</v>
          </cell>
          <cell r="R162" t="str">
            <v>N/A</v>
          </cell>
          <cell r="S162" t="str">
            <v>N/A</v>
          </cell>
          <cell r="T162" t="str">
            <v>N/A</v>
          </cell>
          <cell r="U162" t="str">
            <v>N/A</v>
          </cell>
          <cell r="V162" t="str">
            <v>N/A</v>
          </cell>
        </row>
      </sheetData>
      <sheetData sheetId="55">
        <row r="6">
          <cell r="B6" t="str">
            <v>REZ ID</v>
          </cell>
          <cell r="D6" t="str">
            <v>Wind generation total limits (MW)</v>
          </cell>
          <cell r="H6" t="str">
            <v>Solar PV plus Solar thermal Limits (MW)</v>
          </cell>
        </row>
        <row r="7">
          <cell r="D7" t="str">
            <v>High</v>
          </cell>
          <cell r="E7" t="str">
            <v>Medium</v>
          </cell>
          <cell r="F7" t="str">
            <v>Offshore -fixed</v>
          </cell>
          <cell r="G7" t="str">
            <v>Offshore -floating</v>
          </cell>
          <cell r="H7" t="str">
            <v>Solar</v>
          </cell>
        </row>
        <row r="33">
          <cell r="B33" t="str">
            <v>V1</v>
          </cell>
          <cell r="D33">
            <v>0</v>
          </cell>
          <cell r="E33">
            <v>0</v>
          </cell>
          <cell r="F33"/>
          <cell r="G33"/>
          <cell r="H33">
            <v>1000</v>
          </cell>
        </row>
        <row r="34">
          <cell r="B34" t="str">
            <v>V2</v>
          </cell>
          <cell r="D34">
            <v>500</v>
          </cell>
          <cell r="E34">
            <v>1000</v>
          </cell>
          <cell r="F34"/>
          <cell r="G34"/>
          <cell r="H34">
            <v>4700</v>
          </cell>
        </row>
        <row r="35">
          <cell r="B35" t="str">
            <v>V3</v>
          </cell>
          <cell r="D35">
            <v>700</v>
          </cell>
          <cell r="E35">
            <v>1900</v>
          </cell>
          <cell r="F35"/>
          <cell r="G35"/>
          <cell r="H35">
            <v>400</v>
          </cell>
        </row>
        <row r="36">
          <cell r="B36" t="str">
            <v>V4</v>
          </cell>
          <cell r="D36">
            <v>860.5</v>
          </cell>
          <cell r="E36">
            <v>2581.5</v>
          </cell>
          <cell r="F36"/>
          <cell r="G36"/>
          <cell r="H36">
            <v>0</v>
          </cell>
        </row>
        <row r="37">
          <cell r="B37" t="str">
            <v>V5</v>
          </cell>
          <cell r="D37">
            <v>500</v>
          </cell>
          <cell r="E37">
            <v>1500</v>
          </cell>
          <cell r="F37"/>
          <cell r="G37"/>
          <cell r="H37">
            <v>500</v>
          </cell>
        </row>
        <row r="38">
          <cell r="B38" t="str">
            <v>V6</v>
          </cell>
          <cell r="D38">
            <v>400</v>
          </cell>
          <cell r="E38">
            <v>1200</v>
          </cell>
          <cell r="F38"/>
          <cell r="G38"/>
          <cell r="H38">
            <v>1700</v>
          </cell>
        </row>
        <row r="39">
          <cell r="B39" t="str">
            <v>V7</v>
          </cell>
          <cell r="D39">
            <v>0</v>
          </cell>
          <cell r="E39">
            <v>0</v>
          </cell>
          <cell r="F39">
            <v>54996</v>
          </cell>
          <cell r="G39">
            <v>5000</v>
          </cell>
          <cell r="H39">
            <v>0</v>
          </cell>
        </row>
        <row r="40">
          <cell r="B40" t="str">
            <v>V8</v>
          </cell>
          <cell r="D40">
            <v>0</v>
          </cell>
          <cell r="E40">
            <v>0</v>
          </cell>
          <cell r="F40">
            <v>780</v>
          </cell>
          <cell r="G40">
            <v>3330</v>
          </cell>
          <cell r="H40">
            <v>0</v>
          </cell>
        </row>
      </sheetData>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52">
          <cell r="C52">
            <v>123.19467577187736</v>
          </cell>
        </row>
      </sheetData>
      <sheetData sheetId="70">
        <row r="10">
          <cell r="C10">
            <v>705</v>
          </cell>
        </row>
      </sheetData>
      <sheetData sheetId="71"/>
      <sheetData sheetId="72"/>
      <sheetData sheetId="73"/>
      <sheetData sheetId="74"/>
      <sheetData sheetId="75"/>
      <sheetData sheetId="76"/>
      <sheetData sheetId="77"/>
      <sheetData sheetId="7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acity_Factors"/>
      <sheetName val="Generation_Storages_Electrolyse"/>
      <sheetName val="SMR_&amp;_Liquefaction_Plant"/>
      <sheetName val="Ammonia_Facility"/>
      <sheetName val="Water_Treatment"/>
      <sheetName val="Hydrogen_Storage"/>
      <sheetName val="Biogas Digestors"/>
      <sheetName val="Biodiesel Production"/>
      <sheetName val="Biomass Generation"/>
    </sheetNames>
    <sheetDataSet>
      <sheetData sheetId="0"/>
      <sheetData sheetId="1">
        <row r="5">
          <cell r="O5">
            <v>0.46</v>
          </cell>
        </row>
        <row r="15">
          <cell r="N15">
            <v>125</v>
          </cell>
          <cell r="AV15">
            <v>77.5</v>
          </cell>
          <cell r="BT15">
            <v>95000</v>
          </cell>
        </row>
        <row r="16">
          <cell r="N16">
            <v>200</v>
          </cell>
          <cell r="AV16">
            <v>77.5</v>
          </cell>
          <cell r="BT16">
            <v>73500</v>
          </cell>
        </row>
        <row r="17">
          <cell r="N17">
            <v>200</v>
          </cell>
          <cell r="AV17">
            <v>77.5</v>
          </cell>
          <cell r="BT17">
            <v>84000</v>
          </cell>
        </row>
        <row r="19">
          <cell r="N19">
            <v>52</v>
          </cell>
          <cell r="AW19">
            <v>0.92</v>
          </cell>
          <cell r="AX19">
            <v>0.92</v>
          </cell>
          <cell r="BT19">
            <v>8000</v>
          </cell>
          <cell r="BU19">
            <v>5300</v>
          </cell>
        </row>
        <row r="20">
          <cell r="N20">
            <v>60</v>
          </cell>
          <cell r="AW20">
            <v>0.92500000000000004</v>
          </cell>
          <cell r="AX20">
            <v>0.92500000000000004</v>
          </cell>
          <cell r="BT20">
            <v>12800</v>
          </cell>
          <cell r="BU20">
            <v>8400</v>
          </cell>
        </row>
        <row r="21">
          <cell r="N21">
            <v>68</v>
          </cell>
          <cell r="AW21">
            <v>0.93</v>
          </cell>
          <cell r="AX21">
            <v>0.93</v>
          </cell>
          <cell r="BT21">
            <v>22500</v>
          </cell>
          <cell r="BU21">
            <v>14800</v>
          </cell>
        </row>
      </sheetData>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acity_Factors"/>
      <sheetName val="Costs for gallm actual 2024"/>
      <sheetName val="Generation_Storages_Electrolyse"/>
      <sheetName val="SMR_&amp;_Liquefaction_Plant"/>
      <sheetName val="Ammonia_Facility"/>
      <sheetName val="Water_Treatment"/>
      <sheetName val="Hydrogen_Storage"/>
      <sheetName val="Biogas Digestors"/>
      <sheetName val="Biodiesel Production"/>
      <sheetName val="Biomass Generation"/>
    </sheetNames>
    <sheetDataSet>
      <sheetData sheetId="0"/>
      <sheetData sheetId="1"/>
      <sheetData sheetId="2">
        <row r="2">
          <cell r="BK2" t="str">
            <v>Fuel connection costs (Fixed)</v>
          </cell>
          <cell r="BL2" t="str">
            <v>Fuel connection costs (Variable)</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isclaimer"/>
      <sheetName val="Change Log"/>
      <sheetName val="Assumptions Summary"/>
      <sheetName val="Scenarios"/>
      <sheetName val="Existing Gen Data Summary"/>
      <sheetName val="New Entrant Data Summary"/>
      <sheetName val="New Electrolyser Data Summary"/>
      <sheetName val="Fuel Price Summary"/>
      <sheetName val="Regional Build Costs Summary"/>
      <sheetName val="Energy Policy Targets"/>
      <sheetName val="Carbon Budgets"/>
      <sheetName val="Economic Growth Forecasts"/>
      <sheetName val="Demand and Energy Forecasts"/>
      <sheetName val="End use fuel consumption data"/>
      <sheetName val="Appliance Uptake Forecasts"/>
      <sheetName val="Elec. Retail Price Indices"/>
      <sheetName val="Connections Forecasts"/>
      <sheetName val="Energy Efficiency"/>
      <sheetName val="Rooftop PV"/>
      <sheetName val="PVNSG"/>
      <sheetName val="ONSG"/>
      <sheetName val="Battery &amp; Plug-in EVs"/>
      <sheetName val="Fuel cell EVs"/>
      <sheetName val="EV V2G"/>
      <sheetName val="DSP"/>
      <sheetName val="Data Centre Forecasts"/>
      <sheetName val="Electrification"/>
      <sheetName val="Embedded energy storages"/>
      <sheetName val="Aggregated energy storages"/>
      <sheetName val="Network representation"/>
      <sheetName val="Renewable energy zones"/>
      <sheetName val="Network capability"/>
      <sheetName val="Network losses"/>
      <sheetName val="Transmission Reliability"/>
      <sheetName val="Connection cost"/>
      <sheetName val="Connection cost forecasts"/>
      <sheetName val="Flow path augmentation options"/>
      <sheetName val="Flow path cost forecasts"/>
      <sheetName val="REZ augmentations options"/>
      <sheetName val="REZ cost forecasts"/>
      <sheetName val="Maximum capacity"/>
      <sheetName val="Seasonal ratings"/>
      <sheetName val="Maintenance"/>
      <sheetName val="Generator Reliability Settings"/>
      <sheetName val="Retirement"/>
      <sheetName val="Hydro Scheme Inflows"/>
      <sheetName val="Capacity Factors "/>
      <sheetName val="Heat rates"/>
      <sheetName val="Auxiliary"/>
      <sheetName val="Emissions intensity"/>
      <sheetName val="Storage properties"/>
      <sheetName val="Build costs"/>
      <sheetName val="Fixed OPEX"/>
      <sheetName val="Variable OPEX"/>
      <sheetName val="Marginal Loss Factors"/>
      <sheetName val="Locational Cost Factors"/>
      <sheetName val="Build limits - REZs"/>
      <sheetName val="Build limits - PHES"/>
      <sheetName val="First-of-a-kind premium"/>
      <sheetName val="Lead time and project life"/>
      <sheetName val="Financial parameters"/>
      <sheetName val="Affine Heat rates"/>
      <sheetName val="Max Ramp Rates"/>
      <sheetName val="Coal Min Stable Level"/>
      <sheetName val="GPG Min Stable Level"/>
      <sheetName val="Coal and Biomass price"/>
      <sheetName val="Gas, Liquid fuel, H2 price"/>
      <sheetName val="Gas System Properties"/>
      <sheetName val="GPG emissions reduction - BioM"/>
      <sheetName val="Power System Security"/>
      <sheetName val="Reserves"/>
      <sheetName val="Hydrogen demand - Domestic"/>
      <sheetName val="Hydrogen monthly profiles"/>
      <sheetName val="Hydrogen demand-Export&amp;Commod"/>
      <sheetName val="Hydrogen consumption locations"/>
      <sheetName val="Water for Hydrogen"/>
      <sheetName val="Desalination demand for H2"/>
      <sheetName val="H2 as fuel for GPG Limit"/>
      <sheetName val="Build Cost - Hydrogen pipeline"/>
      <sheetName val="Other hydrogen assumptions"/>
      <sheetName val="Summary Mapping"/>
    </sheetNames>
    <sheetDataSet>
      <sheetData sheetId="0"/>
      <sheetData sheetId="1"/>
      <sheetData sheetId="2"/>
      <sheetData sheetId="3"/>
      <sheetData sheetId="4">
        <row r="294">
          <cell r="D294" t="str">
            <v>Large scale Solar PV</v>
          </cell>
          <cell r="F294" t="str">
            <v>WNV</v>
          </cell>
          <cell r="K294">
            <v>100</v>
          </cell>
        </row>
        <row r="295">
          <cell r="D295" t="str">
            <v>Large scale Solar PV</v>
          </cell>
          <cell r="F295" t="str">
            <v>CNSW</v>
          </cell>
          <cell r="K295">
            <v>98.4</v>
          </cell>
        </row>
        <row r="296">
          <cell r="D296" t="str">
            <v>Large scale Solar PV</v>
          </cell>
          <cell r="F296" t="str">
            <v>CSA</v>
          </cell>
          <cell r="K296">
            <v>8.25</v>
          </cell>
        </row>
        <row r="297">
          <cell r="D297" t="str">
            <v>Large scale Solar PV</v>
          </cell>
          <cell r="F297" t="str">
            <v>SNSW</v>
          </cell>
          <cell r="K297">
            <v>121</v>
          </cell>
        </row>
        <row r="298">
          <cell r="D298" t="str">
            <v>Large scale Solar PV</v>
          </cell>
          <cell r="F298" t="str">
            <v>SNSW</v>
          </cell>
          <cell r="K298">
            <v>53</v>
          </cell>
        </row>
        <row r="299">
          <cell r="D299" t="str">
            <v>Large scale Solar PV</v>
          </cell>
          <cell r="F299" t="str">
            <v>NSA</v>
          </cell>
          <cell r="K299">
            <v>135</v>
          </cell>
        </row>
        <row r="300">
          <cell r="D300" t="str">
            <v>Large scale Solar PV</v>
          </cell>
          <cell r="F300" t="str">
            <v>NSA</v>
          </cell>
          <cell r="K300">
            <v>135</v>
          </cell>
        </row>
        <row r="301">
          <cell r="D301" t="str">
            <v>Large scale Solar PV</v>
          </cell>
          <cell r="F301" t="str">
            <v>SQ</v>
          </cell>
          <cell r="K301">
            <v>64.38</v>
          </cell>
        </row>
        <row r="302">
          <cell r="D302" t="str">
            <v>Large scale Solar PV</v>
          </cell>
          <cell r="F302" t="str">
            <v>NQ</v>
          </cell>
          <cell r="K302">
            <v>110.4</v>
          </cell>
        </row>
        <row r="303">
          <cell r="D303" t="str">
            <v>Large scale Solar PV</v>
          </cell>
          <cell r="F303" t="str">
            <v>CQ</v>
          </cell>
          <cell r="K303">
            <v>92.5</v>
          </cell>
        </row>
        <row r="304">
          <cell r="D304" t="str">
            <v>Large scale Solar PV</v>
          </cell>
          <cell r="F304" t="str">
            <v>SNSW</v>
          </cell>
          <cell r="K304">
            <v>150.30000000000001</v>
          </cell>
        </row>
        <row r="305">
          <cell r="D305" t="str">
            <v>Large scale Solar PV</v>
          </cell>
          <cell r="F305" t="str">
            <v>CQ</v>
          </cell>
          <cell r="K305">
            <v>42.5</v>
          </cell>
        </row>
        <row r="306">
          <cell r="D306" t="str">
            <v>Large scale Solar PV</v>
          </cell>
          <cell r="F306" t="str">
            <v>SQ</v>
          </cell>
          <cell r="K306">
            <v>121</v>
          </cell>
        </row>
        <row r="307">
          <cell r="D307" t="str">
            <v>Large scale Solar PV</v>
          </cell>
          <cell r="F307" t="str">
            <v>SNSW</v>
          </cell>
          <cell r="K307">
            <v>274.97000000000003</v>
          </cell>
        </row>
        <row r="308">
          <cell r="D308" t="str">
            <v>Large scale Solar PV</v>
          </cell>
          <cell r="F308" t="str">
            <v>CQ</v>
          </cell>
          <cell r="K308">
            <v>167.75</v>
          </cell>
        </row>
        <row r="309">
          <cell r="D309" t="str">
            <v>Large scale Solar PV</v>
          </cell>
          <cell r="F309" t="str">
            <v>NQ</v>
          </cell>
          <cell r="K309">
            <v>72</v>
          </cell>
        </row>
        <row r="310">
          <cell r="D310" t="str">
            <v>Large scale Solar PV</v>
          </cell>
          <cell r="F310" t="str">
            <v>SNSW</v>
          </cell>
          <cell r="K310">
            <v>162.36000000000001</v>
          </cell>
        </row>
        <row r="311">
          <cell r="D311" t="str">
            <v>Large scale Solar PV</v>
          </cell>
          <cell r="F311" t="str">
            <v>WNV</v>
          </cell>
          <cell r="K311">
            <v>55</v>
          </cell>
        </row>
        <row r="312">
          <cell r="D312" t="str">
            <v>Large scale Solar PV</v>
          </cell>
          <cell r="F312" t="str">
            <v>WNV</v>
          </cell>
          <cell r="K312">
            <v>126</v>
          </cell>
        </row>
        <row r="313">
          <cell r="D313" t="str">
            <v>Large scale Solar PV</v>
          </cell>
          <cell r="F313" t="str">
            <v>WNV</v>
          </cell>
          <cell r="K313">
            <v>132</v>
          </cell>
        </row>
        <row r="314">
          <cell r="D314" t="str">
            <v>Large scale Solar PV</v>
          </cell>
          <cell r="F314" t="str">
            <v>CNSW</v>
          </cell>
          <cell r="K314">
            <v>69.75</v>
          </cell>
        </row>
        <row r="315">
          <cell r="D315" t="str">
            <v>Large scale Solar PV</v>
          </cell>
          <cell r="F315" t="str">
            <v>SNSW</v>
          </cell>
          <cell r="K315">
            <v>10</v>
          </cell>
        </row>
        <row r="316">
          <cell r="D316" t="str">
            <v>Large scale Solar PV</v>
          </cell>
          <cell r="F316" t="str">
            <v>NNSW</v>
          </cell>
          <cell r="K316">
            <v>110</v>
          </cell>
        </row>
        <row r="317">
          <cell r="D317" t="str">
            <v>Large scale Solar PV</v>
          </cell>
          <cell r="F317" t="str">
            <v>NQ</v>
          </cell>
          <cell r="K317">
            <v>57.5</v>
          </cell>
        </row>
        <row r="318">
          <cell r="D318" t="str">
            <v>Large scale Solar PV</v>
          </cell>
          <cell r="F318" t="str">
            <v>CSA</v>
          </cell>
          <cell r="K318">
            <v>11</v>
          </cell>
        </row>
        <row r="319">
          <cell r="D319" t="str">
            <v>Large scale Solar PV</v>
          </cell>
          <cell r="F319" t="str">
            <v>NQ</v>
          </cell>
          <cell r="K319">
            <v>132.6</v>
          </cell>
        </row>
        <row r="320">
          <cell r="D320" t="str">
            <v>Large scale Solar PV</v>
          </cell>
          <cell r="F320" t="str">
            <v>NQ</v>
          </cell>
          <cell r="K320">
            <v>57.75</v>
          </cell>
        </row>
        <row r="321">
          <cell r="D321" t="str">
            <v>Large scale Solar PV</v>
          </cell>
          <cell r="F321" t="str">
            <v>SNSW</v>
          </cell>
          <cell r="K321">
            <v>110</v>
          </cell>
        </row>
        <row r="322">
          <cell r="D322" t="str">
            <v>Large scale Solar PV</v>
          </cell>
          <cell r="F322" t="str">
            <v>NQ</v>
          </cell>
          <cell r="K322">
            <v>20.97</v>
          </cell>
        </row>
        <row r="323">
          <cell r="D323" t="str">
            <v>Large scale Solar PV</v>
          </cell>
          <cell r="F323" t="str">
            <v>CNSW</v>
          </cell>
          <cell r="K323">
            <v>55</v>
          </cell>
        </row>
        <row r="324">
          <cell r="D324" t="str">
            <v>Large scale Solar PV</v>
          </cell>
          <cell r="F324" t="str">
            <v>SNSW</v>
          </cell>
          <cell r="K324">
            <v>36.01</v>
          </cell>
        </row>
        <row r="325">
          <cell r="D325" t="str">
            <v>Large scale Solar PV</v>
          </cell>
          <cell r="F325" t="str">
            <v>WNV</v>
          </cell>
          <cell r="K325">
            <v>104.5</v>
          </cell>
        </row>
        <row r="326">
          <cell r="D326" t="str">
            <v>Large scale Solar PV</v>
          </cell>
          <cell r="F326" t="str">
            <v>WNV</v>
          </cell>
          <cell r="K326">
            <v>199.95</v>
          </cell>
        </row>
        <row r="327">
          <cell r="D327" t="str">
            <v>Large scale Solar PV</v>
          </cell>
          <cell r="F327" t="str">
            <v>NQ</v>
          </cell>
          <cell r="K327">
            <v>50</v>
          </cell>
        </row>
        <row r="328">
          <cell r="D328" t="str">
            <v>Large scale Solar PV</v>
          </cell>
          <cell r="F328" t="str">
            <v>CQ</v>
          </cell>
          <cell r="K328">
            <v>118.4</v>
          </cell>
        </row>
        <row r="329">
          <cell r="D329" t="str">
            <v>Large scale Solar PV</v>
          </cell>
          <cell r="F329" t="str">
            <v>SNSW</v>
          </cell>
          <cell r="K329">
            <v>230</v>
          </cell>
        </row>
        <row r="330">
          <cell r="D330" t="str">
            <v>Large scale Solar PV</v>
          </cell>
          <cell r="F330" t="str">
            <v>SNSW</v>
          </cell>
          <cell r="K330">
            <v>28.98</v>
          </cell>
        </row>
        <row r="331">
          <cell r="D331" t="str">
            <v>Large scale Solar PV</v>
          </cell>
          <cell r="F331" t="str">
            <v>CQ</v>
          </cell>
          <cell r="K331">
            <v>15</v>
          </cell>
        </row>
        <row r="332">
          <cell r="D332" t="str">
            <v>Large scale Solar PV</v>
          </cell>
          <cell r="F332" t="str">
            <v>CNSW</v>
          </cell>
          <cell r="K332">
            <v>50</v>
          </cell>
        </row>
        <row r="333">
          <cell r="D333" t="str">
            <v>Large scale Solar PV</v>
          </cell>
          <cell r="F333" t="str">
            <v>CSA</v>
          </cell>
          <cell r="K333">
            <v>16.5</v>
          </cell>
        </row>
        <row r="334">
          <cell r="D334" t="str">
            <v>Large scale Solar PV</v>
          </cell>
          <cell r="F334" t="str">
            <v>CSA</v>
          </cell>
          <cell r="K334">
            <v>16.5</v>
          </cell>
        </row>
        <row r="335">
          <cell r="D335" t="str">
            <v>Large scale Solar PV</v>
          </cell>
          <cell r="F335" t="str">
            <v>SQ</v>
          </cell>
          <cell r="K335">
            <v>34.5</v>
          </cell>
        </row>
        <row r="336">
          <cell r="D336" t="str">
            <v>Large scale Solar PV</v>
          </cell>
          <cell r="F336" t="str">
            <v>CQ</v>
          </cell>
          <cell r="K336">
            <v>26</v>
          </cell>
        </row>
        <row r="337">
          <cell r="D337" t="str">
            <v>Large scale Solar PV</v>
          </cell>
          <cell r="F337" t="str">
            <v>CNSW</v>
          </cell>
          <cell r="K337">
            <v>36.08</v>
          </cell>
        </row>
        <row r="338">
          <cell r="D338" t="str">
            <v>Large scale Solar PV</v>
          </cell>
          <cell r="F338" t="str">
            <v>NNSW</v>
          </cell>
          <cell r="K338">
            <v>56</v>
          </cell>
        </row>
        <row r="339">
          <cell r="D339" t="str">
            <v>Large scale Solar PV</v>
          </cell>
          <cell r="F339" t="str">
            <v>CSA</v>
          </cell>
          <cell r="K339">
            <v>5.5</v>
          </cell>
        </row>
        <row r="340">
          <cell r="D340" t="str">
            <v>Large scale Solar PV</v>
          </cell>
          <cell r="F340" t="str">
            <v>CSA</v>
          </cell>
          <cell r="K340">
            <v>5.5</v>
          </cell>
        </row>
        <row r="341">
          <cell r="D341" t="str">
            <v>Large scale Solar PV</v>
          </cell>
          <cell r="F341" t="str">
            <v>CSA</v>
          </cell>
          <cell r="K341">
            <v>7.5</v>
          </cell>
        </row>
        <row r="342">
          <cell r="D342" t="str">
            <v>Large scale Solar PV</v>
          </cell>
          <cell r="F342" t="str">
            <v>CSA</v>
          </cell>
          <cell r="K342">
            <v>5.5</v>
          </cell>
        </row>
        <row r="343">
          <cell r="D343" t="str">
            <v>Large scale Solar PV</v>
          </cell>
          <cell r="F343" t="str">
            <v>CQ</v>
          </cell>
          <cell r="K343">
            <v>99</v>
          </cell>
        </row>
        <row r="344">
          <cell r="D344" t="str">
            <v>Large scale Solar PV</v>
          </cell>
          <cell r="F344" t="str">
            <v>CSA</v>
          </cell>
          <cell r="K344">
            <v>13.75</v>
          </cell>
        </row>
        <row r="345">
          <cell r="D345" t="str">
            <v>Large scale Solar PV</v>
          </cell>
          <cell r="F345" t="str">
            <v>CNSW</v>
          </cell>
          <cell r="K345">
            <v>104.64</v>
          </cell>
        </row>
        <row r="346">
          <cell r="D346" t="str">
            <v>Large scale Solar PV</v>
          </cell>
          <cell r="F346" t="str">
            <v>NNSW</v>
          </cell>
          <cell r="K346">
            <v>200</v>
          </cell>
        </row>
        <row r="347">
          <cell r="D347" t="str">
            <v>Large scale Solar PV</v>
          </cell>
          <cell r="F347" t="str">
            <v>NNSW</v>
          </cell>
          <cell r="K347">
            <v>200</v>
          </cell>
        </row>
        <row r="348">
          <cell r="D348" t="str">
            <v>Large scale Solar PV</v>
          </cell>
          <cell r="F348" t="str">
            <v>WNV</v>
          </cell>
          <cell r="K348">
            <v>101.09</v>
          </cell>
        </row>
        <row r="349">
          <cell r="D349" t="str">
            <v>Large scale Solar PV</v>
          </cell>
          <cell r="F349" t="str">
            <v>CNSW</v>
          </cell>
          <cell r="K349">
            <v>102.03</v>
          </cell>
        </row>
        <row r="350">
          <cell r="D350" t="str">
            <v>Large scale Solar PV</v>
          </cell>
          <cell r="F350" t="str">
            <v>SQ</v>
          </cell>
          <cell r="K350">
            <v>25</v>
          </cell>
        </row>
        <row r="351">
          <cell r="D351" t="str">
            <v>Large scale Solar PV</v>
          </cell>
          <cell r="F351" t="str">
            <v>SQ</v>
          </cell>
          <cell r="K351">
            <v>55.64</v>
          </cell>
        </row>
        <row r="352">
          <cell r="D352" t="str">
            <v>Large scale Solar PV</v>
          </cell>
          <cell r="F352" t="str">
            <v>CNSW</v>
          </cell>
          <cell r="K352">
            <v>49.5</v>
          </cell>
        </row>
        <row r="353">
          <cell r="D353" t="str">
            <v>Large scale Solar PV</v>
          </cell>
          <cell r="F353" t="str">
            <v>NSA</v>
          </cell>
          <cell r="K353">
            <v>99</v>
          </cell>
        </row>
        <row r="354">
          <cell r="D354" t="str">
            <v>Large scale Solar PV</v>
          </cell>
          <cell r="F354" t="str">
            <v>NQ</v>
          </cell>
          <cell r="K354">
            <v>128</v>
          </cell>
        </row>
        <row r="355">
          <cell r="D355" t="str">
            <v>Large scale Solar PV</v>
          </cell>
          <cell r="F355" t="str">
            <v>NQ</v>
          </cell>
          <cell r="K355">
            <v>65</v>
          </cell>
        </row>
        <row r="356">
          <cell r="D356" t="str">
            <v>Large scale Solar PV</v>
          </cell>
          <cell r="F356" t="str">
            <v>NQ</v>
          </cell>
          <cell r="K356">
            <v>143</v>
          </cell>
        </row>
        <row r="357">
          <cell r="D357" t="str">
            <v>Large scale Solar PV</v>
          </cell>
          <cell r="F357" t="str">
            <v>SNSW</v>
          </cell>
          <cell r="K357">
            <v>228.8</v>
          </cell>
        </row>
        <row r="358">
          <cell r="D358" t="str">
            <v>Large scale Solar PV</v>
          </cell>
          <cell r="F358" t="str">
            <v>CNSW</v>
          </cell>
          <cell r="K358">
            <v>150</v>
          </cell>
        </row>
        <row r="359">
          <cell r="D359" t="str">
            <v>Large scale Solar PV</v>
          </cell>
          <cell r="F359" t="str">
            <v>SQ</v>
          </cell>
          <cell r="K359">
            <v>85.26</v>
          </cell>
        </row>
        <row r="360">
          <cell r="D360" t="str">
            <v>Large scale Solar PV</v>
          </cell>
          <cell r="F360" t="str">
            <v>SESA</v>
          </cell>
          <cell r="K360">
            <v>108</v>
          </cell>
        </row>
        <row r="361">
          <cell r="D361" t="str">
            <v>Large scale Solar PV</v>
          </cell>
          <cell r="F361" t="str">
            <v>SQ</v>
          </cell>
          <cell r="K361">
            <v>32.1</v>
          </cell>
        </row>
        <row r="362">
          <cell r="D362" t="str">
            <v>Large scale Solar PV</v>
          </cell>
          <cell r="F362" t="str">
            <v>SQ</v>
          </cell>
          <cell r="K362">
            <v>32.1</v>
          </cell>
        </row>
        <row r="363">
          <cell r="D363" t="str">
            <v>Large scale Solar PV</v>
          </cell>
          <cell r="F363" t="str">
            <v>CNSW</v>
          </cell>
          <cell r="K363">
            <v>216.08</v>
          </cell>
        </row>
        <row r="364">
          <cell r="D364" t="str">
            <v>Large scale Solar PV</v>
          </cell>
          <cell r="F364" t="str">
            <v>WNV</v>
          </cell>
          <cell r="K364">
            <v>97.5</v>
          </cell>
        </row>
        <row r="365">
          <cell r="D365" t="str">
            <v>Large scale Solar PV</v>
          </cell>
          <cell r="F365" t="str">
            <v>SNSW</v>
          </cell>
          <cell r="K365">
            <v>105.27</v>
          </cell>
        </row>
        <row r="366">
          <cell r="D366" t="str">
            <v>Large scale Solar PV</v>
          </cell>
          <cell r="F366" t="str">
            <v>SQ</v>
          </cell>
          <cell r="K366">
            <v>399.97</v>
          </cell>
        </row>
        <row r="367">
          <cell r="D367" t="str">
            <v>Large scale Solar PV</v>
          </cell>
          <cell r="F367" t="str">
            <v>NNSW</v>
          </cell>
          <cell r="K367">
            <v>20</v>
          </cell>
        </row>
        <row r="368">
          <cell r="D368" t="str">
            <v>Large scale Solar PV</v>
          </cell>
          <cell r="F368" t="str">
            <v>NQ</v>
          </cell>
          <cell r="K368">
            <v>57.5</v>
          </cell>
        </row>
        <row r="369">
          <cell r="D369" t="str">
            <v>Large scale Solar PV</v>
          </cell>
          <cell r="F369" t="str">
            <v>WNV</v>
          </cell>
          <cell r="K369">
            <v>85</v>
          </cell>
        </row>
        <row r="370">
          <cell r="D370" t="str">
            <v>Large scale Solar PV</v>
          </cell>
          <cell r="F370" t="str">
            <v>SQ</v>
          </cell>
          <cell r="K370">
            <v>222.5</v>
          </cell>
        </row>
        <row r="371">
          <cell r="D371" t="str">
            <v>Large scale Solar PV</v>
          </cell>
          <cell r="F371" t="str">
            <v>SQ</v>
          </cell>
          <cell r="K371">
            <v>121</v>
          </cell>
        </row>
        <row r="372">
          <cell r="D372" t="str">
            <v>Large scale Solar PV</v>
          </cell>
          <cell r="F372" t="str">
            <v>WNV</v>
          </cell>
          <cell r="K372">
            <v>94</v>
          </cell>
        </row>
        <row r="373">
          <cell r="D373" t="str">
            <v>Wind</v>
          </cell>
          <cell r="F373" t="str">
            <v>WNV</v>
          </cell>
          <cell r="K373">
            <v>240</v>
          </cell>
        </row>
        <row r="374">
          <cell r="D374" t="str">
            <v>Wind</v>
          </cell>
          <cell r="F374" t="str">
            <v>SEV</v>
          </cell>
          <cell r="K374">
            <v>106.6</v>
          </cell>
        </row>
        <row r="375">
          <cell r="D375" t="str">
            <v>Wind</v>
          </cell>
          <cell r="F375" t="str">
            <v>SNSW</v>
          </cell>
          <cell r="K375">
            <v>159</v>
          </cell>
        </row>
        <row r="376">
          <cell r="D376" t="str">
            <v>Wind</v>
          </cell>
          <cell r="F376" t="str">
            <v>SNSW</v>
          </cell>
          <cell r="K376">
            <v>84.8</v>
          </cell>
        </row>
        <row r="377">
          <cell r="D377" t="str">
            <v>Wind</v>
          </cell>
          <cell r="F377" t="str">
            <v>WNV</v>
          </cell>
          <cell r="K377">
            <v>180.6</v>
          </cell>
        </row>
        <row r="378">
          <cell r="D378" t="str">
            <v>Wind</v>
          </cell>
          <cell r="F378" t="str">
            <v>WNV</v>
          </cell>
          <cell r="K378">
            <v>109.2</v>
          </cell>
        </row>
        <row r="379">
          <cell r="D379" t="str">
            <v>Wind</v>
          </cell>
          <cell r="F379" t="str">
            <v>SNSW</v>
          </cell>
          <cell r="K379">
            <v>113</v>
          </cell>
        </row>
        <row r="380">
          <cell r="D380" t="str">
            <v>Wind</v>
          </cell>
          <cell r="F380" t="str">
            <v>CNSW</v>
          </cell>
          <cell r="K380">
            <v>113.19</v>
          </cell>
        </row>
        <row r="381">
          <cell r="D381" t="str">
            <v>Wind</v>
          </cell>
          <cell r="F381" t="str">
            <v>WNV</v>
          </cell>
          <cell r="K381">
            <v>204.4</v>
          </cell>
        </row>
        <row r="382">
          <cell r="D382" t="str">
            <v>Wind</v>
          </cell>
          <cell r="F382" t="str">
            <v>SESA</v>
          </cell>
          <cell r="K382">
            <v>46</v>
          </cell>
        </row>
        <row r="383">
          <cell r="D383" t="str">
            <v>Wind</v>
          </cell>
          <cell r="F383" t="str">
            <v>SNSW</v>
          </cell>
          <cell r="K383">
            <v>140.69999999999999</v>
          </cell>
        </row>
        <row r="384">
          <cell r="D384" t="str">
            <v>Wind</v>
          </cell>
          <cell r="F384" t="str">
            <v>NSA</v>
          </cell>
          <cell r="K384">
            <v>62</v>
          </cell>
        </row>
        <row r="385">
          <cell r="D385" t="str">
            <v>Wind</v>
          </cell>
          <cell r="F385" t="str">
            <v>TAS</v>
          </cell>
          <cell r="K385">
            <v>144</v>
          </cell>
        </row>
        <row r="386">
          <cell r="D386" t="str">
            <v>Wind</v>
          </cell>
          <cell r="F386" t="str">
            <v>WNV</v>
          </cell>
          <cell r="K386">
            <v>52.5</v>
          </cell>
        </row>
        <row r="387">
          <cell r="D387" t="str">
            <v>Wind</v>
          </cell>
          <cell r="F387" t="str">
            <v>WNV</v>
          </cell>
          <cell r="K387">
            <v>57.6</v>
          </cell>
        </row>
        <row r="388">
          <cell r="D388" t="str">
            <v>Wind</v>
          </cell>
          <cell r="F388" t="str">
            <v>CSA</v>
          </cell>
          <cell r="K388">
            <v>56.7</v>
          </cell>
        </row>
        <row r="389">
          <cell r="D389" t="str">
            <v>Wind</v>
          </cell>
          <cell r="F389" t="str">
            <v>SNSW</v>
          </cell>
          <cell r="K389">
            <v>226.8</v>
          </cell>
        </row>
        <row r="390">
          <cell r="D390" t="str">
            <v>Wind</v>
          </cell>
          <cell r="F390" t="str">
            <v>SQ</v>
          </cell>
          <cell r="K390">
            <v>452.89</v>
          </cell>
        </row>
        <row r="391">
          <cell r="D391" t="str">
            <v>Wind</v>
          </cell>
          <cell r="F391" t="str">
            <v>SNSW</v>
          </cell>
          <cell r="K391">
            <v>96.04</v>
          </cell>
        </row>
        <row r="392">
          <cell r="D392" t="str">
            <v>Wind</v>
          </cell>
          <cell r="F392" t="str">
            <v>WNV</v>
          </cell>
          <cell r="K392">
            <v>79.95</v>
          </cell>
        </row>
        <row r="393">
          <cell r="D393" t="str">
            <v>Wind</v>
          </cell>
          <cell r="F393" t="str">
            <v>CNSW</v>
          </cell>
          <cell r="K393">
            <v>141.71</v>
          </cell>
        </row>
        <row r="394">
          <cell r="D394" t="str">
            <v>Wind</v>
          </cell>
          <cell r="F394" t="str">
            <v>SNSW</v>
          </cell>
          <cell r="K394">
            <v>30</v>
          </cell>
        </row>
        <row r="395">
          <cell r="D395" t="str">
            <v>Wind</v>
          </cell>
          <cell r="F395" t="str">
            <v>SQ</v>
          </cell>
          <cell r="K395">
            <v>172.99</v>
          </cell>
        </row>
        <row r="396">
          <cell r="D396" t="str">
            <v>Wind</v>
          </cell>
          <cell r="F396" t="str">
            <v>WNV</v>
          </cell>
          <cell r="K396">
            <v>168</v>
          </cell>
        </row>
        <row r="397">
          <cell r="D397" t="str">
            <v>Wind</v>
          </cell>
          <cell r="F397" t="str">
            <v>WNV</v>
          </cell>
          <cell r="K397">
            <v>46.2</v>
          </cell>
        </row>
        <row r="398">
          <cell r="D398" t="str">
            <v>Wind</v>
          </cell>
          <cell r="F398" t="str">
            <v>WNV</v>
          </cell>
          <cell r="K398">
            <v>121.8</v>
          </cell>
        </row>
        <row r="399">
          <cell r="D399" t="str">
            <v>Wind</v>
          </cell>
          <cell r="F399" t="str">
            <v>WNV</v>
          </cell>
          <cell r="K399">
            <v>83.6</v>
          </cell>
        </row>
        <row r="400">
          <cell r="D400" t="str">
            <v>Wind</v>
          </cell>
          <cell r="F400" t="str">
            <v>TAS</v>
          </cell>
          <cell r="K400">
            <v>111.6</v>
          </cell>
        </row>
        <row r="401">
          <cell r="D401" t="str">
            <v>Wind</v>
          </cell>
          <cell r="F401" t="str">
            <v>SNSW</v>
          </cell>
          <cell r="K401">
            <v>165.5</v>
          </cell>
        </row>
        <row r="402">
          <cell r="D402" t="str">
            <v>Wind</v>
          </cell>
          <cell r="F402" t="str">
            <v>SNSW</v>
          </cell>
          <cell r="K402">
            <v>110.67</v>
          </cell>
        </row>
        <row r="403">
          <cell r="D403" t="str">
            <v>Wind</v>
          </cell>
          <cell r="F403" t="str">
            <v>SNSW</v>
          </cell>
          <cell r="K403">
            <v>46.5</v>
          </cell>
        </row>
        <row r="404">
          <cell r="D404" t="str">
            <v>Wind</v>
          </cell>
          <cell r="F404" t="str">
            <v>CSA</v>
          </cell>
          <cell r="K404">
            <v>132.30000000000001</v>
          </cell>
        </row>
        <row r="405">
          <cell r="D405" t="str">
            <v>Wind</v>
          </cell>
          <cell r="F405" t="str">
            <v>CSA</v>
          </cell>
          <cell r="K405">
            <v>52.5</v>
          </cell>
        </row>
        <row r="406">
          <cell r="D406" t="str">
            <v>Wind</v>
          </cell>
          <cell r="F406" t="str">
            <v>CSA</v>
          </cell>
          <cell r="K406">
            <v>94.5</v>
          </cell>
        </row>
        <row r="407">
          <cell r="D407" t="str">
            <v>Wind</v>
          </cell>
          <cell r="F407" t="str">
            <v>CSA</v>
          </cell>
          <cell r="K407">
            <v>71.400000000000006</v>
          </cell>
        </row>
        <row r="408">
          <cell r="D408" t="str">
            <v>Wind</v>
          </cell>
          <cell r="F408" t="str">
            <v>CSA</v>
          </cell>
          <cell r="K408">
            <v>102.4</v>
          </cell>
        </row>
        <row r="409">
          <cell r="D409" t="str">
            <v>Wind</v>
          </cell>
          <cell r="F409" t="str">
            <v>CSA</v>
          </cell>
          <cell r="K409">
            <v>102.4</v>
          </cell>
        </row>
        <row r="410">
          <cell r="D410" t="str">
            <v>Wind</v>
          </cell>
          <cell r="F410" t="str">
            <v>CSA</v>
          </cell>
          <cell r="K410">
            <v>112</v>
          </cell>
        </row>
        <row r="411">
          <cell r="D411" t="str">
            <v>Wind</v>
          </cell>
          <cell r="F411" t="str">
            <v>WNV</v>
          </cell>
          <cell r="K411">
            <v>31.05</v>
          </cell>
        </row>
        <row r="412">
          <cell r="D412" t="str">
            <v>Wind</v>
          </cell>
          <cell r="F412" t="str">
            <v>SESA</v>
          </cell>
          <cell r="K412">
            <v>80.5</v>
          </cell>
        </row>
        <row r="413">
          <cell r="D413" t="str">
            <v>Wind</v>
          </cell>
          <cell r="F413" t="str">
            <v>SESA</v>
          </cell>
          <cell r="K413">
            <v>159</v>
          </cell>
        </row>
        <row r="414">
          <cell r="D414" t="str">
            <v>Wind</v>
          </cell>
          <cell r="F414" t="str">
            <v>SESA</v>
          </cell>
          <cell r="K414">
            <v>39</v>
          </cell>
        </row>
        <row r="415">
          <cell r="D415" t="str">
            <v>Wind</v>
          </cell>
          <cell r="F415" t="str">
            <v>NSA</v>
          </cell>
          <cell r="K415">
            <v>126</v>
          </cell>
        </row>
        <row r="416">
          <cell r="D416" t="str">
            <v>Wind</v>
          </cell>
          <cell r="F416" t="str">
            <v>NSA</v>
          </cell>
          <cell r="K416">
            <v>86.4</v>
          </cell>
        </row>
        <row r="417">
          <cell r="D417" t="str">
            <v>Wind</v>
          </cell>
          <cell r="F417" t="str">
            <v>WNV</v>
          </cell>
          <cell r="K417">
            <v>420</v>
          </cell>
        </row>
        <row r="418">
          <cell r="D418" t="str">
            <v>Wind</v>
          </cell>
          <cell r="F418" t="str">
            <v>WNV</v>
          </cell>
          <cell r="K418">
            <v>312</v>
          </cell>
        </row>
        <row r="419">
          <cell r="D419" t="str">
            <v>Wind</v>
          </cell>
          <cell r="F419" t="str">
            <v>WNV</v>
          </cell>
          <cell r="K419">
            <v>157.5</v>
          </cell>
        </row>
        <row r="420">
          <cell r="D420" t="str">
            <v>Wind</v>
          </cell>
          <cell r="F420" t="str">
            <v>WNV</v>
          </cell>
          <cell r="K420">
            <v>19.5</v>
          </cell>
        </row>
        <row r="421">
          <cell r="D421" t="str">
            <v>Wind</v>
          </cell>
          <cell r="F421" t="str">
            <v>NQ</v>
          </cell>
          <cell r="K421">
            <v>180.52</v>
          </cell>
        </row>
        <row r="422">
          <cell r="D422" t="str">
            <v>Wind</v>
          </cell>
          <cell r="F422" t="str">
            <v>NSA</v>
          </cell>
          <cell r="K422">
            <v>72.28</v>
          </cell>
        </row>
        <row r="423">
          <cell r="D423" t="str">
            <v>Wind</v>
          </cell>
          <cell r="F423" t="str">
            <v>WNV</v>
          </cell>
          <cell r="K423">
            <v>131.19999999999999</v>
          </cell>
        </row>
        <row r="424">
          <cell r="D424" t="str">
            <v>Wind</v>
          </cell>
          <cell r="F424" t="str">
            <v>WNV</v>
          </cell>
          <cell r="K424">
            <v>225.7</v>
          </cell>
        </row>
        <row r="425">
          <cell r="D425" t="str">
            <v>Wind</v>
          </cell>
          <cell r="F425" t="str">
            <v>WNV</v>
          </cell>
          <cell r="K425">
            <v>209</v>
          </cell>
        </row>
        <row r="426">
          <cell r="D426" t="str">
            <v>Wind</v>
          </cell>
          <cell r="F426" t="str">
            <v>TAS</v>
          </cell>
          <cell r="K426">
            <v>168</v>
          </cell>
        </row>
        <row r="427">
          <cell r="D427" t="str">
            <v>Wind</v>
          </cell>
          <cell r="F427" t="str">
            <v>WNV</v>
          </cell>
          <cell r="K427">
            <v>67.2</v>
          </cell>
        </row>
        <row r="428">
          <cell r="D428" t="str">
            <v>Wind</v>
          </cell>
          <cell r="F428" t="str">
            <v>NSA</v>
          </cell>
          <cell r="K428">
            <v>201</v>
          </cell>
        </row>
        <row r="429">
          <cell r="D429" t="str">
            <v>Wind</v>
          </cell>
          <cell r="F429" t="str">
            <v>WNV</v>
          </cell>
          <cell r="K429">
            <v>151.69999999999999</v>
          </cell>
        </row>
        <row r="430">
          <cell r="D430" t="str">
            <v>Wind</v>
          </cell>
          <cell r="F430" t="str">
            <v>WNV</v>
          </cell>
          <cell r="K430">
            <v>54</v>
          </cell>
        </row>
        <row r="431">
          <cell r="D431" t="str">
            <v>Wind</v>
          </cell>
          <cell r="F431" t="str">
            <v>NNSW</v>
          </cell>
          <cell r="K431">
            <v>270</v>
          </cell>
        </row>
        <row r="432">
          <cell r="D432" t="str">
            <v>Wind</v>
          </cell>
          <cell r="F432" t="str">
            <v>SNSW</v>
          </cell>
          <cell r="K432">
            <v>198.94</v>
          </cell>
        </row>
        <row r="433">
          <cell r="D433" t="str">
            <v>Wind</v>
          </cell>
          <cell r="F433" t="str">
            <v>CSA</v>
          </cell>
          <cell r="K433">
            <v>144</v>
          </cell>
        </row>
        <row r="434">
          <cell r="D434" t="str">
            <v>Wind</v>
          </cell>
          <cell r="F434" t="str">
            <v>CSA</v>
          </cell>
          <cell r="K434">
            <v>126</v>
          </cell>
        </row>
        <row r="435">
          <cell r="D435" t="str">
            <v>Wind</v>
          </cell>
          <cell r="F435" t="str">
            <v>CSA</v>
          </cell>
          <cell r="K435">
            <v>98.7</v>
          </cell>
        </row>
        <row r="436">
          <cell r="D436" t="str">
            <v>Wind</v>
          </cell>
          <cell r="F436" t="str">
            <v>CSA</v>
          </cell>
          <cell r="K436">
            <v>33</v>
          </cell>
        </row>
        <row r="437">
          <cell r="D437" t="str">
            <v>Wind</v>
          </cell>
          <cell r="F437" t="str">
            <v>WNV</v>
          </cell>
          <cell r="K437">
            <v>527.55999999999995</v>
          </cell>
        </row>
        <row r="438">
          <cell r="D438" t="str">
            <v>Wind</v>
          </cell>
          <cell r="F438" t="str">
            <v>CNSW</v>
          </cell>
          <cell r="K438">
            <v>106.8</v>
          </cell>
        </row>
        <row r="439">
          <cell r="D439" t="str">
            <v>Wind</v>
          </cell>
          <cell r="F439" t="str">
            <v>CSA</v>
          </cell>
          <cell r="K439">
            <v>130.80000000000001</v>
          </cell>
        </row>
        <row r="440">
          <cell r="D440" t="str">
            <v>Wind</v>
          </cell>
          <cell r="F440" t="str">
            <v>NSA</v>
          </cell>
          <cell r="K440">
            <v>90.75</v>
          </cell>
        </row>
        <row r="441">
          <cell r="D441" t="str">
            <v>Wind</v>
          </cell>
          <cell r="F441" t="str">
            <v>WNV</v>
          </cell>
          <cell r="K441">
            <v>192</v>
          </cell>
        </row>
        <row r="442">
          <cell r="D442" t="str">
            <v>Wind</v>
          </cell>
          <cell r="F442" t="str">
            <v>NNSW</v>
          </cell>
          <cell r="K442">
            <v>175</v>
          </cell>
        </row>
        <row r="443">
          <cell r="D443" t="str">
            <v>Wind</v>
          </cell>
          <cell r="F443" t="str">
            <v>CSA</v>
          </cell>
          <cell r="K443">
            <v>119.76</v>
          </cell>
        </row>
        <row r="444">
          <cell r="D444" t="str">
            <v>Wind</v>
          </cell>
          <cell r="F444" t="str">
            <v>SNSW</v>
          </cell>
          <cell r="K444">
            <v>48.3</v>
          </cell>
        </row>
        <row r="445">
          <cell r="D445" t="str">
            <v>Wind</v>
          </cell>
          <cell r="F445" t="str">
            <v>TAS</v>
          </cell>
          <cell r="K445">
            <v>138</v>
          </cell>
        </row>
        <row r="446">
          <cell r="D446" t="str">
            <v>Wind</v>
          </cell>
          <cell r="F446" t="str">
            <v>WNV</v>
          </cell>
          <cell r="K446">
            <v>28.7</v>
          </cell>
        </row>
        <row r="447">
          <cell r="D447" t="str">
            <v>Wind</v>
          </cell>
          <cell r="F447" t="str">
            <v>WNV</v>
          </cell>
          <cell r="K447">
            <v>30</v>
          </cell>
        </row>
        <row r="448">
          <cell r="D448" t="str">
            <v>Wind</v>
          </cell>
          <cell r="F448" t="str">
            <v>WNV</v>
          </cell>
          <cell r="K448">
            <v>144.4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8">
          <cell r="D8">
            <v>1200</v>
          </cell>
          <cell r="G8">
            <v>1440</v>
          </cell>
        </row>
        <row r="9">
          <cell r="D9">
            <v>700</v>
          </cell>
          <cell r="G9">
            <v>750</v>
          </cell>
        </row>
        <row r="10">
          <cell r="D10">
            <v>1100</v>
          </cell>
          <cell r="G10">
            <v>2100</v>
          </cell>
        </row>
        <row r="11">
          <cell r="D11">
            <v>950</v>
          </cell>
          <cell r="G11">
            <v>1450</v>
          </cell>
        </row>
        <row r="12">
          <cell r="D12">
            <v>50</v>
          </cell>
          <cell r="G12">
            <v>150</v>
          </cell>
        </row>
        <row r="13">
          <cell r="D13">
            <v>910</v>
          </cell>
          <cell r="G13">
            <v>930</v>
          </cell>
        </row>
        <row r="14">
          <cell r="D14">
            <v>4490</v>
          </cell>
          <cell r="G14">
            <v>4490</v>
          </cell>
        </row>
        <row r="15">
          <cell r="D15">
            <v>2540</v>
          </cell>
          <cell r="G15">
            <v>2540</v>
          </cell>
        </row>
        <row r="17">
          <cell r="D17">
            <v>150</v>
          </cell>
          <cell r="G17">
            <v>150</v>
          </cell>
        </row>
        <row r="18">
          <cell r="D18">
            <v>1000</v>
          </cell>
        </row>
        <row r="19">
          <cell r="D19">
            <v>3000</v>
          </cell>
          <cell r="H19">
            <v>4880</v>
          </cell>
        </row>
        <row r="20">
          <cell r="E20">
            <v>8170</v>
          </cell>
          <cell r="H20">
            <v>8170</v>
          </cell>
        </row>
        <row r="21">
          <cell r="D21">
            <v>594</v>
          </cell>
          <cell r="G21">
            <v>478</v>
          </cell>
        </row>
        <row r="23">
          <cell r="D23">
            <v>220</v>
          </cell>
          <cell r="G23">
            <v>200</v>
          </cell>
        </row>
        <row r="24">
          <cell r="D24">
            <v>750</v>
          </cell>
          <cell r="G24">
            <v>790</v>
          </cell>
        </row>
        <row r="25">
          <cell r="D25">
            <v>1070</v>
          </cell>
          <cell r="G25">
            <v>1150</v>
          </cell>
        </row>
        <row r="57">
          <cell r="I57">
            <v>2200</v>
          </cell>
          <cell r="J57">
            <v>2200</v>
          </cell>
        </row>
      </sheetData>
      <sheetData sheetId="32"/>
      <sheetData sheetId="33"/>
      <sheetData sheetId="34">
        <row r="10">
          <cell r="B10" t="str">
            <v>N1</v>
          </cell>
          <cell r="I10">
            <v>180</v>
          </cell>
        </row>
        <row r="11">
          <cell r="B11" t="str">
            <v>N2</v>
          </cell>
          <cell r="I11">
            <v>180</v>
          </cell>
        </row>
        <row r="12">
          <cell r="B12" t="str">
            <v>N3</v>
          </cell>
          <cell r="I12">
            <v>187.5</v>
          </cell>
        </row>
        <row r="13">
          <cell r="B13" t="str">
            <v>N4</v>
          </cell>
          <cell r="I13">
            <v>224</v>
          </cell>
        </row>
        <row r="14">
          <cell r="B14" t="str">
            <v>N5</v>
          </cell>
          <cell r="I14">
            <v>187.5</v>
          </cell>
        </row>
        <row r="15">
          <cell r="B15" t="str">
            <v>N6</v>
          </cell>
          <cell r="I15">
            <v>187.5</v>
          </cell>
        </row>
        <row r="16">
          <cell r="B16" t="str">
            <v>N7</v>
          </cell>
          <cell r="I16">
            <v>145</v>
          </cell>
        </row>
        <row r="17">
          <cell r="B17" t="str">
            <v>N8</v>
          </cell>
          <cell r="I17">
            <v>145</v>
          </cell>
        </row>
        <row r="18">
          <cell r="B18" t="str">
            <v>N9</v>
          </cell>
          <cell r="I18">
            <v>135</v>
          </cell>
        </row>
        <row r="19">
          <cell r="B19" t="str">
            <v>N10</v>
          </cell>
        </row>
        <row r="20">
          <cell r="B20" t="str">
            <v>N11</v>
          </cell>
        </row>
        <row r="21">
          <cell r="B21" t="str">
            <v>N12</v>
          </cell>
          <cell r="I21">
            <v>137.5</v>
          </cell>
        </row>
        <row r="22">
          <cell r="B22" t="str">
            <v>N13</v>
          </cell>
          <cell r="I22">
            <v>172.5</v>
          </cell>
        </row>
        <row r="23">
          <cell r="B23" t="str">
            <v>Q1</v>
          </cell>
          <cell r="I23">
            <v>173.33333333333329</v>
          </cell>
        </row>
        <row r="24">
          <cell r="B24" t="str">
            <v>Q2</v>
          </cell>
          <cell r="I24">
            <v>233.33333333333329</v>
          </cell>
        </row>
        <row r="25">
          <cell r="B25" t="str">
            <v>Q3</v>
          </cell>
          <cell r="I25">
            <v>173.33333333333329</v>
          </cell>
        </row>
        <row r="26">
          <cell r="B26" t="str">
            <v>Q4</v>
          </cell>
          <cell r="I26">
            <v>153.33333333333329</v>
          </cell>
        </row>
        <row r="27">
          <cell r="B27" t="str">
            <v>Q5</v>
          </cell>
          <cell r="I27">
            <v>196.66666666666671</v>
          </cell>
        </row>
        <row r="28">
          <cell r="B28" t="str">
            <v>Q6</v>
          </cell>
          <cell r="I28">
            <v>153.33333333333329</v>
          </cell>
        </row>
        <row r="29">
          <cell r="B29" t="str">
            <v>Q7</v>
          </cell>
          <cell r="I29">
            <v>166.66666666666671</v>
          </cell>
        </row>
        <row r="30">
          <cell r="B30" t="str">
            <v>Q8</v>
          </cell>
          <cell r="I30">
            <v>163.33333333333329</v>
          </cell>
        </row>
        <row r="31">
          <cell r="B31" t="str">
            <v>Q9</v>
          </cell>
          <cell r="I31">
            <v>466.11111111111109</v>
          </cell>
        </row>
        <row r="32">
          <cell r="B32" t="str">
            <v>Q10</v>
          </cell>
          <cell r="I32">
            <v>153.33333333333329</v>
          </cell>
        </row>
        <row r="33">
          <cell r="B33" t="str">
            <v>S1</v>
          </cell>
          <cell r="I33">
            <v>246.66666666666671</v>
          </cell>
        </row>
        <row r="34">
          <cell r="B34" t="str">
            <v>S2</v>
          </cell>
          <cell r="I34">
            <v>246.66666666666671</v>
          </cell>
        </row>
        <row r="35">
          <cell r="B35" t="str">
            <v>S3</v>
          </cell>
          <cell r="I35">
            <v>176.66666666666671</v>
          </cell>
        </row>
        <row r="36">
          <cell r="B36" t="str">
            <v>S4</v>
          </cell>
          <cell r="I36">
            <v>160</v>
          </cell>
        </row>
        <row r="37">
          <cell r="B37" t="str">
            <v>S5</v>
          </cell>
          <cell r="I37">
            <v>213.33333333333329</v>
          </cell>
        </row>
        <row r="38">
          <cell r="B38" t="str">
            <v>S6</v>
          </cell>
          <cell r="I38">
            <v>203.33333333333329</v>
          </cell>
        </row>
        <row r="39">
          <cell r="B39" t="str">
            <v>S7</v>
          </cell>
          <cell r="I39">
            <v>206.66666666666671</v>
          </cell>
        </row>
        <row r="40">
          <cell r="B40" t="str">
            <v>S8</v>
          </cell>
          <cell r="I40">
            <v>206.66666666666671</v>
          </cell>
        </row>
        <row r="41">
          <cell r="B41" t="str">
            <v>T1</v>
          </cell>
          <cell r="I41">
            <v>333.33333333333331</v>
          </cell>
        </row>
        <row r="42">
          <cell r="B42" t="str">
            <v>T2</v>
          </cell>
          <cell r="I42">
            <v>333.33333333333331</v>
          </cell>
        </row>
        <row r="43">
          <cell r="B43" t="str">
            <v>T3</v>
          </cell>
          <cell r="I43">
            <v>333.33333333333331</v>
          </cell>
        </row>
        <row r="44">
          <cell r="B44" t="str">
            <v>T4</v>
          </cell>
        </row>
        <row r="46">
          <cell r="I46">
            <v>333.33333333333331</v>
          </cell>
        </row>
        <row r="47">
          <cell r="I47">
            <v>333.33333333333331</v>
          </cell>
        </row>
        <row r="48">
          <cell r="I48">
            <v>333.33333333333331</v>
          </cell>
        </row>
        <row r="54">
          <cell r="B54" t="str">
            <v>Region</v>
          </cell>
          <cell r="C54" t="str">
            <v>CCGT</v>
          </cell>
          <cell r="D54" t="str">
            <v>CCGT with CCS</v>
          </cell>
          <cell r="E54" t="str">
            <v>OCGT (small GT)</v>
          </cell>
          <cell r="F54" t="str">
            <v>OCGT (large GT)</v>
          </cell>
          <cell r="G54" t="str">
            <v>Distributed Resources Solar</v>
          </cell>
          <cell r="H54" t="str">
            <v>Distributed Resources Batteries</v>
          </cell>
          <cell r="I54" t="str">
            <v>Biomass</v>
          </cell>
          <cell r="J54" t="str">
            <v>Battery storage (1hr storage)</v>
          </cell>
          <cell r="K54" t="str">
            <v>Battery storage (2hrs storage)</v>
          </cell>
          <cell r="L54" t="str">
            <v>Battery storage (4hrs storage)</v>
          </cell>
          <cell r="M54" t="str">
            <v>Battery Storage (8hrs storage)</v>
          </cell>
          <cell r="N54" t="str">
            <v>Pumped Hydro (10hrs storage)</v>
          </cell>
          <cell r="O54" t="str">
            <v>Pumped Hydro (24hrs storage)</v>
          </cell>
          <cell r="P54" t="str">
            <v>Pumped Hydro (48hrs storage)</v>
          </cell>
          <cell r="Q54" t="str">
            <v>Alkaline Electrolyser</v>
          </cell>
          <cell r="R54" t="str">
            <v>BOTN - Cethana</v>
          </cell>
        </row>
        <row r="56">
          <cell r="B56" t="str">
            <v>QLD</v>
          </cell>
          <cell r="C56">
            <v>110.49433333333297</v>
          </cell>
          <cell r="D56">
            <v>110.49433333333297</v>
          </cell>
          <cell r="E56">
            <v>110.49433333333332</v>
          </cell>
          <cell r="F56">
            <v>110.49433333333332</v>
          </cell>
          <cell r="G56">
            <v>0</v>
          </cell>
          <cell r="H56">
            <v>0</v>
          </cell>
          <cell r="I56">
            <v>110.49433333333332</v>
          </cell>
          <cell r="J56">
            <v>103.36566666666667</v>
          </cell>
          <cell r="K56">
            <v>103.36566666666667</v>
          </cell>
          <cell r="L56">
            <v>103.36566666666667</v>
          </cell>
          <cell r="M56">
            <v>103.36566666666667</v>
          </cell>
          <cell r="N56">
            <v>110.49433333333332</v>
          </cell>
          <cell r="O56">
            <v>110.49433333333332</v>
          </cell>
          <cell r="P56">
            <v>110.49433333333332</v>
          </cell>
          <cell r="Q56">
            <v>110.49433333333332</v>
          </cell>
          <cell r="R56">
            <v>0</v>
          </cell>
        </row>
        <row r="57">
          <cell r="B57" t="str">
            <v>NSW</v>
          </cell>
          <cell r="C57">
            <v>85.543999999999997</v>
          </cell>
          <cell r="D57">
            <v>85.543999999999997</v>
          </cell>
          <cell r="E57">
            <v>85.543999999999997</v>
          </cell>
          <cell r="F57">
            <v>85.543999999999997</v>
          </cell>
          <cell r="G57">
            <v>0</v>
          </cell>
          <cell r="H57">
            <v>0</v>
          </cell>
          <cell r="I57">
            <v>85.543999999999997</v>
          </cell>
          <cell r="J57">
            <v>77.524249999999995</v>
          </cell>
          <cell r="K57">
            <v>77.524249999999995</v>
          </cell>
          <cell r="L57">
            <v>77.524249999999995</v>
          </cell>
          <cell r="M57">
            <v>77.524249999999995</v>
          </cell>
          <cell r="N57">
            <v>85.543999999999997</v>
          </cell>
          <cell r="O57">
            <v>85.543999999999997</v>
          </cell>
          <cell r="P57">
            <v>85.543999999999997</v>
          </cell>
          <cell r="Q57">
            <v>85.543999999999997</v>
          </cell>
          <cell r="R57">
            <v>0</v>
          </cell>
        </row>
        <row r="58">
          <cell r="B58" t="str">
            <v>VIC</v>
          </cell>
          <cell r="C58">
            <v>80.197499999999991</v>
          </cell>
          <cell r="D58">
            <v>80.197499999999991</v>
          </cell>
          <cell r="E58">
            <v>115.48439999999999</v>
          </cell>
          <cell r="F58">
            <v>115.48439999999999</v>
          </cell>
          <cell r="G58">
            <v>0</v>
          </cell>
          <cell r="H58">
            <v>0</v>
          </cell>
          <cell r="I58">
            <v>115.48439999999999</v>
          </cell>
          <cell r="J58">
            <v>106.92999999999999</v>
          </cell>
          <cell r="K58">
            <v>106.92999999999999</v>
          </cell>
          <cell r="L58">
            <v>106.92999999999999</v>
          </cell>
          <cell r="M58">
            <v>106.92999999999999</v>
          </cell>
          <cell r="N58">
            <v>115.48439999999999</v>
          </cell>
          <cell r="O58">
            <v>115.48439999999999</v>
          </cell>
          <cell r="P58">
            <v>115.48439999999999</v>
          </cell>
          <cell r="Q58">
            <v>115.48439999999999</v>
          </cell>
          <cell r="R58">
            <v>0</v>
          </cell>
        </row>
        <row r="59">
          <cell r="B59" t="str">
            <v>SA</v>
          </cell>
          <cell r="C59">
            <v>110.49433333333332</v>
          </cell>
          <cell r="D59">
            <v>110.49433333333332</v>
          </cell>
          <cell r="E59">
            <v>110.49433333333332</v>
          </cell>
          <cell r="F59">
            <v>110.49433333333332</v>
          </cell>
          <cell r="G59">
            <v>0</v>
          </cell>
          <cell r="H59">
            <v>0</v>
          </cell>
          <cell r="I59">
            <v>110.49433333333332</v>
          </cell>
          <cell r="J59">
            <v>103.36566666666667</v>
          </cell>
          <cell r="K59">
            <v>103.36566666666667</v>
          </cell>
          <cell r="L59">
            <v>103.36566666666667</v>
          </cell>
          <cell r="M59">
            <v>103.36566666666667</v>
          </cell>
          <cell r="N59">
            <v>110.49433333333332</v>
          </cell>
          <cell r="O59">
            <v>110.49433333333332</v>
          </cell>
          <cell r="P59">
            <v>110.49433333333332</v>
          </cell>
          <cell r="Q59">
            <v>110.49433333333332</v>
          </cell>
          <cell r="R59">
            <v>0</v>
          </cell>
        </row>
        <row r="60">
          <cell r="B60" t="str">
            <v>TAS</v>
          </cell>
          <cell r="C60">
            <v>115.48439999999999</v>
          </cell>
          <cell r="D60">
            <v>115.48439999999999</v>
          </cell>
          <cell r="E60">
            <v>115.48439999999999</v>
          </cell>
          <cell r="F60">
            <v>115.48439999999999</v>
          </cell>
          <cell r="G60">
            <v>0</v>
          </cell>
          <cell r="H60">
            <v>0</v>
          </cell>
          <cell r="I60">
            <v>115.48439999999999</v>
          </cell>
          <cell r="J60">
            <v>106.92999999999999</v>
          </cell>
          <cell r="K60">
            <v>106.92999999999999</v>
          </cell>
          <cell r="L60">
            <v>106.92999999999999</v>
          </cell>
          <cell r="M60">
            <v>106.92999999999999</v>
          </cell>
          <cell r="N60">
            <v>115.48439999999999</v>
          </cell>
          <cell r="O60">
            <v>115.48439999999999</v>
          </cell>
          <cell r="P60">
            <v>115.48439999999999</v>
          </cell>
          <cell r="Q60">
            <v>115.48439999999999</v>
          </cell>
          <cell r="R60">
            <v>0</v>
          </cell>
        </row>
      </sheetData>
      <sheetData sheetId="35"/>
      <sheetData sheetId="36">
        <row r="14">
          <cell r="I14">
            <v>1100</v>
          </cell>
        </row>
        <row r="15">
          <cell r="I15">
            <v>3000</v>
          </cell>
        </row>
        <row r="16">
          <cell r="I16">
            <v>350</v>
          </cell>
        </row>
        <row r="17">
          <cell r="I17">
            <v>1300</v>
          </cell>
        </row>
        <row r="22">
          <cell r="I22">
            <v>2600</v>
          </cell>
        </row>
        <row r="23">
          <cell r="I23">
            <v>2600</v>
          </cell>
        </row>
        <row r="24">
          <cell r="I24">
            <v>600</v>
          </cell>
        </row>
        <row r="25">
          <cell r="I25">
            <v>550</v>
          </cell>
        </row>
        <row r="30">
          <cell r="I30">
            <v>900</v>
          </cell>
        </row>
        <row r="31">
          <cell r="J31">
            <v>300</v>
          </cell>
        </row>
        <row r="32">
          <cell r="I32">
            <v>2800</v>
          </cell>
        </row>
        <row r="34">
          <cell r="I34">
            <v>3150</v>
          </cell>
        </row>
        <row r="35">
          <cell r="I35">
            <v>350</v>
          </cell>
        </row>
        <row r="40">
          <cell r="I40">
            <v>730</v>
          </cell>
        </row>
        <row r="41">
          <cell r="I41">
            <v>1260</v>
          </cell>
        </row>
        <row r="43">
          <cell r="I43">
            <v>1800</v>
          </cell>
        </row>
        <row r="44">
          <cell r="I44">
            <v>3000</v>
          </cell>
        </row>
        <row r="49">
          <cell r="I49">
            <v>2400</v>
          </cell>
        </row>
        <row r="50">
          <cell r="I50">
            <v>3600</v>
          </cell>
        </row>
        <row r="51">
          <cell r="I51">
            <v>1750</v>
          </cell>
        </row>
        <row r="52">
          <cell r="I52">
            <v>1750</v>
          </cell>
        </row>
        <row r="53">
          <cell r="I53">
            <v>1500</v>
          </cell>
        </row>
        <row r="61">
          <cell r="I61">
            <v>1300</v>
          </cell>
        </row>
        <row r="62">
          <cell r="I62">
            <v>2300</v>
          </cell>
        </row>
        <row r="63">
          <cell r="I63">
            <v>3600</v>
          </cell>
        </row>
        <row r="64">
          <cell r="I64">
            <v>5000</v>
          </cell>
        </row>
        <row r="65">
          <cell r="I65">
            <v>5000</v>
          </cell>
        </row>
        <row r="73">
          <cell r="I73">
            <v>2000</v>
          </cell>
        </row>
        <row r="74">
          <cell r="I74">
            <v>6000</v>
          </cell>
        </row>
        <row r="75">
          <cell r="I75">
            <v>3000</v>
          </cell>
        </row>
        <row r="76">
          <cell r="I76">
            <v>450</v>
          </cell>
        </row>
        <row r="81">
          <cell r="I81">
            <v>1890</v>
          </cell>
        </row>
        <row r="86">
          <cell r="I86">
            <v>750</v>
          </cell>
        </row>
        <row r="87">
          <cell r="I87">
            <v>750</v>
          </cell>
        </row>
        <row r="92">
          <cell r="I92">
            <v>890</v>
          </cell>
        </row>
        <row r="93">
          <cell r="I93">
            <v>1900</v>
          </cell>
        </row>
        <row r="94">
          <cell r="I94">
            <v>1500</v>
          </cell>
        </row>
        <row r="99">
          <cell r="I99">
            <v>120</v>
          </cell>
        </row>
        <row r="100">
          <cell r="I100">
            <v>1470</v>
          </cell>
        </row>
        <row r="101">
          <cell r="I101">
            <v>840</v>
          </cell>
        </row>
        <row r="102">
          <cell r="I102">
            <v>1500</v>
          </cell>
        </row>
        <row r="107">
          <cell r="I107">
            <v>1100</v>
          </cell>
        </row>
        <row r="108">
          <cell r="I108">
            <v>1200</v>
          </cell>
        </row>
        <row r="109">
          <cell r="I109">
            <v>2000</v>
          </cell>
        </row>
        <row r="111">
          <cell r="I111">
            <v>900</v>
          </cell>
        </row>
        <row r="116">
          <cell r="J116">
            <v>800</v>
          </cell>
        </row>
        <row r="117">
          <cell r="J117">
            <v>800</v>
          </cell>
        </row>
      </sheetData>
      <sheetData sheetId="37"/>
      <sheetData sheetId="38">
        <row r="12">
          <cell r="B12" t="str">
            <v>Q1</v>
          </cell>
          <cell r="L12">
            <v>3.230142325581395</v>
          </cell>
        </row>
        <row r="13">
          <cell r="B13" t="str">
            <v>Q2</v>
          </cell>
        </row>
        <row r="14">
          <cell r="L14">
            <v>2.1876343598666002</v>
          </cell>
        </row>
        <row r="15">
          <cell r="L15">
            <v>1.1373254964741999</v>
          </cell>
        </row>
        <row r="16">
          <cell r="B16" t="str">
            <v>Q3</v>
          </cell>
        </row>
        <row r="17">
          <cell r="B17" t="str">
            <v>Q4</v>
          </cell>
        </row>
        <row r="18">
          <cell r="B18" t="str">
            <v>Q5</v>
          </cell>
          <cell r="L18">
            <v>3.2983242321191999</v>
          </cell>
        </row>
        <row r="19">
          <cell r="L19">
            <v>0</v>
          </cell>
        </row>
        <row r="20">
          <cell r="B20" t="str">
            <v>Q6</v>
          </cell>
        </row>
        <row r="21">
          <cell r="B21" t="str">
            <v>Q7</v>
          </cell>
        </row>
        <row r="22">
          <cell r="B22" t="str">
            <v>Q8</v>
          </cell>
        </row>
        <row r="23">
          <cell r="B23" t="str">
            <v>Q9</v>
          </cell>
          <cell r="L23">
            <v>0.52198179652906662</v>
          </cell>
        </row>
        <row r="24">
          <cell r="L24">
            <v>0.48054929805892771</v>
          </cell>
        </row>
        <row r="25">
          <cell r="L25">
            <v>0.53625761472348998</v>
          </cell>
        </row>
        <row r="26">
          <cell r="B26" t="str">
            <v>Q10</v>
          </cell>
        </row>
        <row r="27">
          <cell r="B27" t="str">
            <v>NQ1</v>
          </cell>
          <cell r="L27">
            <v>2.64577987921</v>
          </cell>
        </row>
        <row r="28">
          <cell r="L28">
            <v>1.6049898804777329</v>
          </cell>
        </row>
        <row r="29">
          <cell r="B29" t="str">
            <v>CQ1</v>
          </cell>
          <cell r="L29">
            <v>0.34810211622023313</v>
          </cell>
        </row>
        <row r="30">
          <cell r="L30">
            <v>0.33348468985198132</v>
          </cell>
        </row>
        <row r="31">
          <cell r="B31" t="str">
            <v>SQ1</v>
          </cell>
          <cell r="L31">
            <v>0.93976233129345454</v>
          </cell>
        </row>
        <row r="32">
          <cell r="L32">
            <v>0.83492917157931812</v>
          </cell>
        </row>
        <row r="33">
          <cell r="B33" t="str">
            <v>SWQLD1</v>
          </cell>
          <cell r="L33">
            <v>0.17615513215636669</v>
          </cell>
        </row>
        <row r="34">
          <cell r="L34">
            <v>2.0466839814337268E-2</v>
          </cell>
        </row>
        <row r="35">
          <cell r="L35">
            <v>1.2196718837186249</v>
          </cell>
        </row>
        <row r="36">
          <cell r="L36">
            <v>0.17605787731038</v>
          </cell>
        </row>
        <row r="39">
          <cell r="B39" t="str">
            <v>NSW</v>
          </cell>
        </row>
        <row r="40">
          <cell r="B40" t="str">
            <v>REZ / constraint ID</v>
          </cell>
          <cell r="L40" t="str">
            <v>$M/MW</v>
          </cell>
        </row>
        <row r="41">
          <cell r="B41" t="str">
            <v>N1</v>
          </cell>
          <cell r="L41">
            <v>3.5927986290372891</v>
          </cell>
        </row>
        <row r="42">
          <cell r="B42" t="str">
            <v>N2</v>
          </cell>
          <cell r="L42">
            <v>0.4539920833333333</v>
          </cell>
        </row>
        <row r="43">
          <cell r="L43">
            <v>0.46233018468968001</v>
          </cell>
        </row>
        <row r="44">
          <cell r="L44">
            <v>1.018772206868011</v>
          </cell>
        </row>
        <row r="45">
          <cell r="B45" t="str">
            <v>N3</v>
          </cell>
        </row>
        <row r="46">
          <cell r="L46">
            <v>0.57012414539295997</v>
          </cell>
        </row>
        <row r="47">
          <cell r="L47">
            <v>0.54841409678966668</v>
          </cell>
        </row>
        <row r="48">
          <cell r="L48">
            <v>0.46918461828124292</v>
          </cell>
        </row>
        <row r="49">
          <cell r="B49" t="str">
            <v>N4</v>
          </cell>
          <cell r="L49">
            <v>1.6202965446712501</v>
          </cell>
        </row>
        <row r="50">
          <cell r="L50">
            <v>3.2121077509559428</v>
          </cell>
        </row>
        <row r="51">
          <cell r="L51">
            <v>1.6689019397141249</v>
          </cell>
        </row>
        <row r="52">
          <cell r="B52" t="str">
            <v>N5</v>
          </cell>
          <cell r="L52">
            <v>3.2571428571428571</v>
          </cell>
        </row>
        <row r="53">
          <cell r="L53">
            <v>9.678317918537499E-2</v>
          </cell>
        </row>
        <row r="55">
          <cell r="B55" t="str">
            <v>SWNSW1</v>
          </cell>
        </row>
        <row r="56">
          <cell r="B56" t="str">
            <v>N6</v>
          </cell>
        </row>
        <row r="57">
          <cell r="B57" t="str">
            <v>N7</v>
          </cell>
        </row>
        <row r="58">
          <cell r="B58" t="str">
            <v>N8</v>
          </cell>
          <cell r="L58">
            <v>1.9287016509198001</v>
          </cell>
        </row>
        <row r="59">
          <cell r="L59">
            <v>1.3767415999999999</v>
          </cell>
        </row>
        <row r="60">
          <cell r="B60" t="str">
            <v>N9</v>
          </cell>
          <cell r="L60">
            <v>0.60399999999999998</v>
          </cell>
        </row>
        <row r="61">
          <cell r="L61">
            <v>0.74124999999999996</v>
          </cell>
        </row>
        <row r="62">
          <cell r="L62">
            <v>0.57999999999999996</v>
          </cell>
        </row>
        <row r="63">
          <cell r="L63">
            <v>0.218</v>
          </cell>
        </row>
        <row r="64">
          <cell r="L64">
            <v>0.45900000000000002</v>
          </cell>
        </row>
        <row r="65">
          <cell r="B65" t="str">
            <v>N10</v>
          </cell>
        </row>
        <row r="66">
          <cell r="B66" t="str">
            <v>N11</v>
          </cell>
          <cell r="L66">
            <v>0.51145301121004993</v>
          </cell>
        </row>
        <row r="67">
          <cell r="B67" t="str">
            <v>N12</v>
          </cell>
          <cell r="L67">
            <v>0.51145301121004993</v>
          </cell>
        </row>
        <row r="68">
          <cell r="B68" t="str">
            <v>N13</v>
          </cell>
          <cell r="L68">
            <v>2.1265091407076002</v>
          </cell>
        </row>
        <row r="69">
          <cell r="L69">
            <v>1.373357523917708</v>
          </cell>
        </row>
        <row r="70">
          <cell r="L70">
            <v>1.396367976463833</v>
          </cell>
        </row>
        <row r="71">
          <cell r="B71" t="str">
            <v>DN1</v>
          </cell>
          <cell r="L71">
            <v>0.85857142857142854</v>
          </cell>
        </row>
        <row r="72">
          <cell r="L72">
            <v>0.25</v>
          </cell>
        </row>
        <row r="73">
          <cell r="L73">
            <v>2.8</v>
          </cell>
        </row>
        <row r="74">
          <cell r="L74">
            <v>0.78583333333333338</v>
          </cell>
        </row>
        <row r="75">
          <cell r="B75" t="str">
            <v>DN2</v>
          </cell>
          <cell r="L75">
            <v>0.72266666666666668</v>
          </cell>
        </row>
        <row r="76">
          <cell r="B76" t="str">
            <v>DN3</v>
          </cell>
          <cell r="L76">
            <v>0.76500000000000001</v>
          </cell>
        </row>
        <row r="78">
          <cell r="B78" t="str">
            <v>SA</v>
          </cell>
        </row>
        <row r="79">
          <cell r="B79" t="str">
            <v>REZ / constraint ID</v>
          </cell>
          <cell r="L79" t="str">
            <v>$M/MW</v>
          </cell>
        </row>
        <row r="80">
          <cell r="B80" t="str">
            <v>S1</v>
          </cell>
        </row>
        <row r="81">
          <cell r="B81" t="str">
            <v>S2</v>
          </cell>
          <cell r="L81">
            <v>0.21749711325255719</v>
          </cell>
        </row>
        <row r="82">
          <cell r="B82" t="str">
            <v>S3</v>
          </cell>
        </row>
        <row r="83">
          <cell r="B83" t="str">
            <v>S4</v>
          </cell>
          <cell r="L83">
            <v>1.436555726002267</v>
          </cell>
        </row>
        <row r="84">
          <cell r="L84">
            <v>0.44002119809486662</v>
          </cell>
        </row>
        <row r="85">
          <cell r="B85" t="str">
            <v>S5</v>
          </cell>
        </row>
        <row r="86">
          <cell r="B86" t="str">
            <v>S6</v>
          </cell>
          <cell r="L86">
            <v>1.4370853912814741</v>
          </cell>
        </row>
        <row r="87">
          <cell r="B87" t="str">
            <v>S7</v>
          </cell>
          <cell r="L87">
            <v>0.59666666666666668</v>
          </cell>
        </row>
        <row r="88">
          <cell r="B88" t="str">
            <v>S8</v>
          </cell>
          <cell r="L88">
            <v>1.5517885094241051</v>
          </cell>
        </row>
        <row r="89">
          <cell r="L89">
            <v>1.3675248054012801</v>
          </cell>
        </row>
        <row r="90">
          <cell r="L90">
            <v>1.7211762635472001</v>
          </cell>
        </row>
        <row r="91">
          <cell r="B91" t="str">
            <v>MN1</v>
          </cell>
          <cell r="L91">
            <v>0.51666666666666672</v>
          </cell>
        </row>
        <row r="92">
          <cell r="L92">
            <v>0.66666666666666663</v>
          </cell>
        </row>
        <row r="93">
          <cell r="L93">
            <v>0.76800000000000002</v>
          </cell>
        </row>
        <row r="94">
          <cell r="L94">
            <v>1.465548481402615</v>
          </cell>
        </row>
        <row r="95">
          <cell r="B95" t="str">
            <v>NSA1</v>
          </cell>
          <cell r="L95">
            <v>0.5377777777777778</v>
          </cell>
        </row>
        <row r="97">
          <cell r="B97" t="str">
            <v>TAS</v>
          </cell>
        </row>
        <row r="98">
          <cell r="B98" t="str">
            <v>REZ / constraint ID</v>
          </cell>
          <cell r="L98" t="str">
            <v>$M/MW</v>
          </cell>
        </row>
        <row r="99">
          <cell r="B99" t="str">
            <v>T1</v>
          </cell>
          <cell r="L99">
            <v>1.0261285793969079</v>
          </cell>
        </row>
        <row r="100">
          <cell r="L100">
            <v>0.76891040584397496</v>
          </cell>
        </row>
        <row r="101">
          <cell r="B101" t="str">
            <v>T2</v>
          </cell>
          <cell r="L101">
            <v>0.30676287499999999</v>
          </cell>
        </row>
        <row r="102">
          <cell r="L102">
            <v>1.031308486556562</v>
          </cell>
        </row>
        <row r="103">
          <cell r="L103">
            <v>1.261969587303712</v>
          </cell>
        </row>
        <row r="104">
          <cell r="B104" t="str">
            <v>T3</v>
          </cell>
          <cell r="L104">
            <v>1.118918918918919</v>
          </cell>
        </row>
        <row r="105">
          <cell r="L105">
            <v>0.40360360360360359</v>
          </cell>
        </row>
        <row r="106">
          <cell r="L106">
            <v>0.75925330157717397</v>
          </cell>
        </row>
        <row r="107">
          <cell r="B107" t="str">
            <v>T4</v>
          </cell>
          <cell r="L107">
            <v>0.28054030022837501</v>
          </cell>
        </row>
        <row r="108">
          <cell r="L108">
            <v>0.49410384517602218</v>
          </cell>
        </row>
      </sheetData>
      <sheetData sheetId="39"/>
      <sheetData sheetId="40"/>
      <sheetData sheetId="41"/>
      <sheetData sheetId="42"/>
      <sheetData sheetId="43"/>
      <sheetData sheetId="44"/>
      <sheetData sheetId="45"/>
      <sheetData sheetId="46">
        <row r="7">
          <cell r="B7" t="str">
            <v>REZ ID / Subregion</v>
          </cell>
          <cell r="C7" t="str">
            <v>REZ Name / Subregion Name</v>
          </cell>
          <cell r="D7" t="str">
            <v>Technology</v>
          </cell>
          <cell r="E7" t="str">
            <v>Region</v>
          </cell>
          <cell r="F7" t="str">
            <v>2010-11</v>
          </cell>
          <cell r="G7" t="str">
            <v>2011-12</v>
          </cell>
          <cell r="H7" t="str">
            <v>2012-13</v>
          </cell>
          <cell r="I7" t="str">
            <v>2013-14</v>
          </cell>
          <cell r="J7" t="str">
            <v>2014-15</v>
          </cell>
          <cell r="K7" t="str">
            <v>2015-16</v>
          </cell>
          <cell r="L7" t="str">
            <v>2016-17</v>
          </cell>
          <cell r="M7" t="str">
            <v>2017-18</v>
          </cell>
          <cell r="N7" t="str">
            <v>2018-19</v>
          </cell>
          <cell r="O7" t="str">
            <v>2019-20</v>
          </cell>
          <cell r="P7" t="str">
            <v>2020-21</v>
          </cell>
          <cell r="Q7" t="str">
            <v>2021-22</v>
          </cell>
          <cell r="R7" t="str">
            <v>2022-23</v>
          </cell>
          <cell r="S7" t="str">
            <v>2023-24</v>
          </cell>
          <cell r="T7" t="str">
            <v>2024-25</v>
          </cell>
          <cell r="U7" t="str">
            <v>Avg of reference years</v>
          </cell>
        </row>
        <row r="8">
          <cell r="B8" t="str">
            <v>N0</v>
          </cell>
          <cell r="C8" t="str">
            <v>New South Wales Non-REZ</v>
          </cell>
          <cell r="D8" t="str">
            <v>Wind High</v>
          </cell>
          <cell r="E8" t="str">
            <v>NSW</v>
          </cell>
          <cell r="F8">
            <v>0.34953382959236501</v>
          </cell>
          <cell r="G8">
            <v>0.320933660513051</v>
          </cell>
          <cell r="H8">
            <v>0.34170862296862198</v>
          </cell>
          <cell r="I8">
            <v>0.33054270455326401</v>
          </cell>
          <cell r="J8">
            <v>0.33153550492137801</v>
          </cell>
          <cell r="K8">
            <v>0.33332835195029598</v>
          </cell>
          <cell r="L8">
            <v>0.335093435475118</v>
          </cell>
          <cell r="M8">
            <v>0.35020314791180301</v>
          </cell>
          <cell r="N8">
            <v>0.32521262612340102</v>
          </cell>
          <cell r="O8">
            <v>0.36941197598978098</v>
          </cell>
          <cell r="P8">
            <v>0.34751242210546102</v>
          </cell>
          <cell r="Q8">
            <v>0.36290304361084502</v>
          </cell>
          <cell r="R8">
            <v>0.35635706126131</v>
          </cell>
          <cell r="S8">
            <v>0.29321292690904699</v>
          </cell>
          <cell r="T8">
            <v>0.33126696815565199</v>
          </cell>
        </row>
        <row r="9">
          <cell r="B9" t="str">
            <v>N1</v>
          </cell>
          <cell r="C9" t="str">
            <v>North West NSW</v>
          </cell>
          <cell r="D9" t="str">
            <v>Wind High</v>
          </cell>
          <cell r="E9" t="str">
            <v>NSW</v>
          </cell>
        </row>
        <row r="10">
          <cell r="B10" t="str">
            <v>N2</v>
          </cell>
          <cell r="C10" t="str">
            <v>New England</v>
          </cell>
          <cell r="D10" t="str">
            <v>Wind High</v>
          </cell>
          <cell r="E10" t="str">
            <v>NSW</v>
          </cell>
          <cell r="F10">
            <v>0.39017228553734501</v>
          </cell>
          <cell r="G10">
            <v>0.36634931740919402</v>
          </cell>
          <cell r="H10">
            <v>0.386306285755878</v>
          </cell>
          <cell r="I10">
            <v>0.376204548740661</v>
          </cell>
          <cell r="J10">
            <v>0.38080980754645</v>
          </cell>
          <cell r="K10">
            <v>0.374676331795808</v>
          </cell>
          <cell r="L10">
            <v>0.36287366193200199</v>
          </cell>
          <cell r="M10">
            <v>0.40115584797635301</v>
          </cell>
          <cell r="N10">
            <v>0.41146558241903503</v>
          </cell>
          <cell r="O10">
            <v>0.379646724859933</v>
          </cell>
          <cell r="P10">
            <v>0.38579641336256798</v>
          </cell>
          <cell r="Q10">
            <v>0.41178428804656497</v>
          </cell>
          <cell r="R10">
            <v>0.39630239809891199</v>
          </cell>
          <cell r="S10">
            <v>0.34695334217115897</v>
          </cell>
          <cell r="T10">
            <v>0.37518531778210101</v>
          </cell>
        </row>
        <row r="11">
          <cell r="B11" t="str">
            <v>N3</v>
          </cell>
          <cell r="C11" t="str">
            <v>Central-West Orana</v>
          </cell>
          <cell r="D11" t="str">
            <v>Wind High</v>
          </cell>
          <cell r="E11" t="str">
            <v>NSW</v>
          </cell>
          <cell r="F11">
            <v>0.39201402648646799</v>
          </cell>
          <cell r="G11">
            <v>0.37245049769175997</v>
          </cell>
          <cell r="H11">
            <v>0.38772072024594101</v>
          </cell>
          <cell r="I11">
            <v>0.37503454147181797</v>
          </cell>
          <cell r="J11">
            <v>0.39109304653509702</v>
          </cell>
          <cell r="K11">
            <v>0.38065039716760402</v>
          </cell>
          <cell r="L11">
            <v>0.37549312962047399</v>
          </cell>
          <cell r="M11">
            <v>0.40427693481378801</v>
          </cell>
          <cell r="N11">
            <v>0.39622871663664</v>
          </cell>
          <cell r="O11">
            <v>0.40695566787364101</v>
          </cell>
          <cell r="P11">
            <v>0.39869763480878601</v>
          </cell>
          <cell r="Q11">
            <v>0.40835904671589501</v>
          </cell>
          <cell r="R11">
            <v>0.39355441988318401</v>
          </cell>
          <cell r="S11">
            <v>0.35997964009233002</v>
          </cell>
          <cell r="T11">
            <v>0.37676997602504197</v>
          </cell>
        </row>
        <row r="12">
          <cell r="B12" t="str">
            <v>N4</v>
          </cell>
          <cell r="C12" t="str">
            <v>Broken Hill</v>
          </cell>
          <cell r="D12" t="str">
            <v>Wind High</v>
          </cell>
          <cell r="E12" t="str">
            <v>NSW</v>
          </cell>
          <cell r="F12">
            <v>0.42389415017444598</v>
          </cell>
          <cell r="G12">
            <v>0.44754436667310199</v>
          </cell>
          <cell r="H12">
            <v>0.446761215193962</v>
          </cell>
          <cell r="I12">
            <v>0.44683258844178603</v>
          </cell>
          <cell r="J12">
            <v>0.43651076716261</v>
          </cell>
          <cell r="K12">
            <v>0.427334181807349</v>
          </cell>
          <cell r="L12">
            <v>0.422411397986307</v>
          </cell>
          <cell r="M12">
            <v>0.46846853090455198</v>
          </cell>
          <cell r="N12">
            <v>0.45247313465093703</v>
          </cell>
          <cell r="O12">
            <v>0.46234581202409702</v>
          </cell>
          <cell r="P12">
            <v>0.44947113726278698</v>
          </cell>
          <cell r="Q12">
            <v>0.43893840368692599</v>
          </cell>
          <cell r="R12">
            <v>0.45000846087892499</v>
          </cell>
          <cell r="S12">
            <v>0.42226690817015899</v>
          </cell>
          <cell r="T12">
            <v>0.44960414581073799</v>
          </cell>
        </row>
        <row r="13">
          <cell r="B13" t="str">
            <v>N5</v>
          </cell>
          <cell r="C13" t="str">
            <v>South West NSW</v>
          </cell>
          <cell r="D13" t="str">
            <v>Wind High</v>
          </cell>
          <cell r="E13" t="str">
            <v>NSW</v>
          </cell>
          <cell r="F13">
            <v>0.34978949274009902</v>
          </cell>
          <cell r="G13">
            <v>0.36858899632116099</v>
          </cell>
          <cell r="H13">
            <v>0.378923862952813</v>
          </cell>
          <cell r="I13">
            <v>0.38744472945283698</v>
          </cell>
          <cell r="J13">
            <v>0.36268863007723201</v>
          </cell>
          <cell r="K13">
            <v>0.35968571761533102</v>
          </cell>
          <cell r="L13">
            <v>0.362341799985264</v>
          </cell>
          <cell r="M13">
            <v>0.38549139148893502</v>
          </cell>
          <cell r="N13">
            <v>0.38682726393390499</v>
          </cell>
          <cell r="O13">
            <v>0.39029421413918403</v>
          </cell>
          <cell r="P13">
            <v>0.37958249354475698</v>
          </cell>
          <cell r="Q13">
            <v>0.380945308099507</v>
          </cell>
          <cell r="R13">
            <v>0.37727245548988497</v>
          </cell>
          <cell r="S13">
            <v>0.33359989111806798</v>
          </cell>
          <cell r="T13">
            <v>0.36698751255703499</v>
          </cell>
        </row>
        <row r="14">
          <cell r="B14" t="str">
            <v>N6</v>
          </cell>
          <cell r="C14" t="str">
            <v>Wagga Wagga</v>
          </cell>
          <cell r="D14" t="str">
            <v>Wind High</v>
          </cell>
          <cell r="E14" t="str">
            <v>NSW</v>
          </cell>
          <cell r="F14">
            <v>0.33434675154627902</v>
          </cell>
          <cell r="G14">
            <v>0.335142971568829</v>
          </cell>
          <cell r="H14">
            <v>0.34880814222401901</v>
          </cell>
          <cell r="I14">
            <v>0.34853901187511299</v>
          </cell>
          <cell r="J14">
            <v>0.35325011090386099</v>
          </cell>
          <cell r="K14">
            <v>0.33851356051766601</v>
          </cell>
          <cell r="L14">
            <v>0.33380029121389199</v>
          </cell>
          <cell r="M14">
            <v>0.35668102178384897</v>
          </cell>
          <cell r="N14">
            <v>0.36720910205316898</v>
          </cell>
          <cell r="O14">
            <v>0.36071016022948799</v>
          </cell>
          <cell r="P14">
            <v>0.352962866115898</v>
          </cell>
          <cell r="Q14">
            <v>0.35409803573460302</v>
          </cell>
          <cell r="R14">
            <v>0.35595061500870401</v>
          </cell>
          <cell r="S14">
            <v>0.31572561928408599</v>
          </cell>
          <cell r="T14">
            <v>0.34520868011808398</v>
          </cell>
        </row>
        <row r="15">
          <cell r="B15" t="str">
            <v>N7</v>
          </cell>
          <cell r="C15" t="str">
            <v>Tumut</v>
          </cell>
          <cell r="D15" t="str">
            <v>Wind High</v>
          </cell>
          <cell r="E15" t="str">
            <v>NSW</v>
          </cell>
          <cell r="F15">
            <v>0.34968994267633602</v>
          </cell>
          <cell r="G15">
            <v>0.334853230952527</v>
          </cell>
          <cell r="H15">
            <v>0.35457510790654301</v>
          </cell>
          <cell r="I15">
            <v>0.36466339681955301</v>
          </cell>
          <cell r="J15">
            <v>0.34105922504559899</v>
          </cell>
          <cell r="K15">
            <v>0.34064395534746</v>
          </cell>
          <cell r="L15">
            <v>0.360227130138843</v>
          </cell>
          <cell r="M15">
            <v>0.36974085878416402</v>
          </cell>
          <cell r="N15">
            <v>0.36478897702101598</v>
          </cell>
          <cell r="O15">
            <v>0.382190461108115</v>
          </cell>
          <cell r="P15">
            <v>0.35374759642963099</v>
          </cell>
          <cell r="Q15">
            <v>0.362737598225847</v>
          </cell>
          <cell r="R15">
            <v>0.36832679030208998</v>
          </cell>
          <cell r="S15">
            <v>0.31680468968966402</v>
          </cell>
          <cell r="T15">
            <v>0.34394359194592999</v>
          </cell>
        </row>
        <row r="16">
          <cell r="B16" t="str">
            <v>N8</v>
          </cell>
          <cell r="C16" t="str">
            <v>Cooma-Monaro</v>
          </cell>
          <cell r="D16" t="str">
            <v>Wind High</v>
          </cell>
          <cell r="E16" t="str">
            <v>NSW</v>
          </cell>
          <cell r="F16">
            <v>0.34846819002776003</v>
          </cell>
          <cell r="G16">
            <v>0.34607313110128901</v>
          </cell>
          <cell r="H16">
            <v>0.377357385195706</v>
          </cell>
          <cell r="I16">
            <v>0.38593245748249799</v>
          </cell>
          <cell r="J16">
            <v>0.353949939950018</v>
          </cell>
          <cell r="K16">
            <v>0.36423164908039701</v>
          </cell>
          <cell r="L16">
            <v>0.37579508585446397</v>
          </cell>
          <cell r="M16">
            <v>0.39060757517981498</v>
          </cell>
          <cell r="N16">
            <v>0.38127635324790199</v>
          </cell>
          <cell r="O16">
            <v>0.39015826805834902</v>
          </cell>
          <cell r="P16">
            <v>0.37806933346668498</v>
          </cell>
          <cell r="Q16">
            <v>0.37273878942223498</v>
          </cell>
          <cell r="R16">
            <v>0.38611760700699999</v>
          </cell>
          <cell r="S16">
            <v>0.32749707357017099</v>
          </cell>
          <cell r="T16">
            <v>0.35386203759148699</v>
          </cell>
        </row>
        <row r="17">
          <cell r="B17" t="str">
            <v>N9</v>
          </cell>
          <cell r="C17" t="str">
            <v>Hunter-Central Coast</v>
          </cell>
          <cell r="D17" t="str">
            <v>Wind High</v>
          </cell>
          <cell r="E17" t="str">
            <v>NSW</v>
          </cell>
          <cell r="F17">
            <v>0.33411696719103801</v>
          </cell>
          <cell r="G17">
            <v>0.29390950570214502</v>
          </cell>
          <cell r="H17">
            <v>0.32001543224859502</v>
          </cell>
          <cell r="I17">
            <v>0.30473949814979601</v>
          </cell>
          <cell r="J17">
            <v>0.30051124656309702</v>
          </cell>
          <cell r="K17">
            <v>0.312508610425413</v>
          </cell>
          <cell r="L17">
            <v>0.30921013310384798</v>
          </cell>
          <cell r="M17">
            <v>0.33230399032775698</v>
          </cell>
          <cell r="N17">
            <v>0.30003781011323599</v>
          </cell>
          <cell r="O17">
            <v>0.317796756490625</v>
          </cell>
          <cell r="P17">
            <v>0.32561186910374601</v>
          </cell>
          <cell r="Q17">
            <v>0.32763033356475901</v>
          </cell>
          <cell r="R17">
            <v>0.31872839833790301</v>
          </cell>
          <cell r="S17">
            <v>0.269324148044296</v>
          </cell>
          <cell r="T17">
            <v>0.31098223591208002</v>
          </cell>
        </row>
        <row r="18">
          <cell r="B18" t="str">
            <v>N12</v>
          </cell>
          <cell r="C18" t="str">
            <v>Illawarra</v>
          </cell>
          <cell r="D18" t="str">
            <v>Wind High</v>
          </cell>
          <cell r="E18" t="str">
            <v>NSW</v>
          </cell>
        </row>
        <row r="19">
          <cell r="B19" t="str">
            <v>N13</v>
          </cell>
          <cell r="C19" t="str">
            <v>South Cobar</v>
          </cell>
          <cell r="D19" t="str">
            <v>Wind High</v>
          </cell>
          <cell r="E19" t="str">
            <v>NSW</v>
          </cell>
          <cell r="F19">
            <v>0.37543733642799998</v>
          </cell>
          <cell r="G19">
            <v>0.38609276141726101</v>
          </cell>
          <cell r="H19">
            <v>0.39126747608918899</v>
          </cell>
          <cell r="I19">
            <v>0.383412108277362</v>
          </cell>
          <cell r="J19">
            <v>0.381896748715495</v>
          </cell>
          <cell r="K19">
            <v>0.36829925651356499</v>
          </cell>
          <cell r="L19">
            <v>0.37613037712592301</v>
          </cell>
          <cell r="M19">
            <v>0.40504707688379499</v>
          </cell>
          <cell r="N19">
            <v>0.39830948647829401</v>
          </cell>
          <cell r="O19">
            <v>0.39226739619065898</v>
          </cell>
          <cell r="P19">
            <v>0.38206948918576</v>
          </cell>
          <cell r="Q19">
            <v>0.38412002517842098</v>
          </cell>
          <cell r="R19">
            <v>0.39701815954835201</v>
          </cell>
          <cell r="S19">
            <v>0.37007466224445301</v>
          </cell>
          <cell r="T19">
            <v>0.37669160848300998</v>
          </cell>
        </row>
        <row r="20">
          <cell r="B20" t="str">
            <v>Q1</v>
          </cell>
          <cell r="C20" t="str">
            <v>Far North QLD</v>
          </cell>
          <cell r="D20" t="str">
            <v>Wind High</v>
          </cell>
          <cell r="E20" t="str">
            <v>QLD</v>
          </cell>
          <cell r="F20">
            <v>0.45576870186371499</v>
          </cell>
          <cell r="G20">
            <v>0.48049081814921601</v>
          </cell>
          <cell r="H20">
            <v>0.497521141207176</v>
          </cell>
          <cell r="I20">
            <v>0.52050686053887196</v>
          </cell>
          <cell r="J20">
            <v>0.50707222023479503</v>
          </cell>
          <cell r="K20">
            <v>0.46380999727427902</v>
          </cell>
          <cell r="L20">
            <v>0.47405197504568902</v>
          </cell>
          <cell r="M20">
            <v>0.51612728997881097</v>
          </cell>
          <cell r="N20">
            <v>0.502007021403718</v>
          </cell>
          <cell r="O20">
            <v>0.48263829126972702</v>
          </cell>
          <cell r="P20">
            <v>0.46445272968450901</v>
          </cell>
          <cell r="Q20">
            <v>0.434980953925652</v>
          </cell>
          <cell r="R20">
            <v>0.43974888357039499</v>
          </cell>
          <cell r="S20">
            <v>0.49985830195018499</v>
          </cell>
          <cell r="T20">
            <v>0.466944102206788</v>
          </cell>
        </row>
        <row r="21">
          <cell r="B21" t="str">
            <v>Q2</v>
          </cell>
          <cell r="C21" t="str">
            <v>North Qld Clean Energy Hub</v>
          </cell>
          <cell r="D21" t="str">
            <v>Wind High</v>
          </cell>
          <cell r="E21" t="str">
            <v>QLD</v>
          </cell>
          <cell r="F21">
            <v>0.429480526995551</v>
          </cell>
          <cell r="G21">
            <v>0.43582079491491799</v>
          </cell>
          <cell r="H21">
            <v>0.455669309957354</v>
          </cell>
          <cell r="I21">
            <v>0.46464768912902799</v>
          </cell>
          <cell r="J21">
            <v>0.45934609857150499</v>
          </cell>
          <cell r="K21">
            <v>0.424246775679956</v>
          </cell>
          <cell r="L21">
            <v>0.43283775146571402</v>
          </cell>
          <cell r="M21">
            <v>0.46467775956143997</v>
          </cell>
          <cell r="N21">
            <v>0.47167872603820499</v>
          </cell>
          <cell r="O21">
            <v>0.45483510446282499</v>
          </cell>
          <cell r="P21">
            <v>0.44598771011942001</v>
          </cell>
          <cell r="Q21">
            <v>0.41102095755165902</v>
          </cell>
          <cell r="R21">
            <v>0.41595533271026103</v>
          </cell>
          <cell r="S21">
            <v>0.45939883442436202</v>
          </cell>
          <cell r="T21">
            <v>0.44705804140752398</v>
          </cell>
        </row>
        <row r="22">
          <cell r="B22" t="str">
            <v>Q3</v>
          </cell>
          <cell r="C22" t="str">
            <v>Northern Qld</v>
          </cell>
          <cell r="D22" t="str">
            <v>Wind High</v>
          </cell>
          <cell r="E22" t="str">
            <v>QLD</v>
          </cell>
        </row>
        <row r="23">
          <cell r="B23" t="str">
            <v>Q4</v>
          </cell>
          <cell r="C23" t="str">
            <v>Isaac</v>
          </cell>
          <cell r="D23" t="str">
            <v>Wind High</v>
          </cell>
          <cell r="E23" t="str">
            <v>QLD</v>
          </cell>
          <cell r="F23">
            <v>0.33719182938527298</v>
          </cell>
          <cell r="G23">
            <v>0.33281526659816901</v>
          </cell>
          <cell r="H23">
            <v>0.34922322896839603</v>
          </cell>
          <cell r="I23">
            <v>0.39277808398924102</v>
          </cell>
          <cell r="J23">
            <v>0.36461519077441901</v>
          </cell>
          <cell r="K23">
            <v>0.36861670590149698</v>
          </cell>
          <cell r="L23">
            <v>0.34958588754778602</v>
          </cell>
          <cell r="M23">
            <v>0.35300071604594402</v>
          </cell>
          <cell r="N23">
            <v>0.399163081707964</v>
          </cell>
          <cell r="O23">
            <v>0.351280107041399</v>
          </cell>
          <cell r="P23">
            <v>0.38452832726647601</v>
          </cell>
          <cell r="Q23">
            <v>0.37670892955873098</v>
          </cell>
          <cell r="R23">
            <v>0.343772095963503</v>
          </cell>
          <cell r="S23">
            <v>0.37559579789453101</v>
          </cell>
          <cell r="T23">
            <v>0.36479849760741201</v>
          </cell>
        </row>
        <row r="24">
          <cell r="B24" t="str">
            <v>Q5</v>
          </cell>
          <cell r="C24" t="str">
            <v>Barcaldine</v>
          </cell>
          <cell r="D24" t="str">
            <v>Wind High</v>
          </cell>
          <cell r="E24" t="str">
            <v>QLD</v>
          </cell>
          <cell r="F24">
            <v>0.41466480178183901</v>
          </cell>
          <cell r="G24">
            <v>0.409198462429812</v>
          </cell>
          <cell r="H24">
            <v>0.45185116434582301</v>
          </cell>
          <cell r="I24">
            <v>0.453561960315704</v>
          </cell>
          <cell r="J24">
            <v>0.46626684459588502</v>
          </cell>
          <cell r="K24">
            <v>0.44581766946243401</v>
          </cell>
          <cell r="L24">
            <v>0.432906050050476</v>
          </cell>
          <cell r="M24">
            <v>0.46516087108542797</v>
          </cell>
          <cell r="N24">
            <v>0.47519403387165798</v>
          </cell>
          <cell r="O24">
            <v>0.43448934147665103</v>
          </cell>
          <cell r="P24">
            <v>0.44457498823467201</v>
          </cell>
          <cell r="Q24">
            <v>0.433033066786985</v>
          </cell>
          <cell r="R24">
            <v>0.42561162494667998</v>
          </cell>
          <cell r="S24">
            <v>0.44151683509638101</v>
          </cell>
          <cell r="T24">
            <v>0.46835202001181903</v>
          </cell>
        </row>
        <row r="25">
          <cell r="B25" t="str">
            <v>Q6</v>
          </cell>
          <cell r="C25" t="str">
            <v>Fitzroy</v>
          </cell>
          <cell r="D25" t="str">
            <v>Wind High</v>
          </cell>
          <cell r="E25" t="str">
            <v>QLD</v>
          </cell>
          <cell r="F25">
            <v>0.36612509529418302</v>
          </cell>
          <cell r="G25">
            <v>0.36832324308966802</v>
          </cell>
          <cell r="H25">
            <v>0.372433713849044</v>
          </cell>
          <cell r="I25">
            <v>0.39603375684283598</v>
          </cell>
          <cell r="J25">
            <v>0.38062795475330902</v>
          </cell>
          <cell r="K25">
            <v>0.381692763902924</v>
          </cell>
          <cell r="L25">
            <v>0.37728947142604102</v>
          </cell>
          <cell r="M25">
            <v>0.35122313713276598</v>
          </cell>
          <cell r="N25">
            <v>0.40568414342481601</v>
          </cell>
          <cell r="O25">
            <v>0.37268100187527697</v>
          </cell>
          <cell r="P25">
            <v>0.390358462289497</v>
          </cell>
          <cell r="Q25">
            <v>0.37525600120429298</v>
          </cell>
          <cell r="R25">
            <v>0.356070169494143</v>
          </cell>
          <cell r="S25">
            <v>0.39095587609610399</v>
          </cell>
          <cell r="T25">
            <v>0.37794103726774803</v>
          </cell>
        </row>
        <row r="26">
          <cell r="B26" t="str">
            <v>Q7</v>
          </cell>
          <cell r="C26" t="str">
            <v>Wide Bay</v>
          </cell>
          <cell r="D26" t="str">
            <v>Wind High</v>
          </cell>
          <cell r="E26" t="str">
            <v>QLD</v>
          </cell>
          <cell r="F26">
            <v>0.30645147260922501</v>
          </cell>
          <cell r="G26">
            <v>0.30854196105041798</v>
          </cell>
          <cell r="H26">
            <v>0.31461477886468497</v>
          </cell>
          <cell r="I26">
            <v>0.296913642089007</v>
          </cell>
          <cell r="J26">
            <v>0.30468125525280099</v>
          </cell>
          <cell r="K26">
            <v>0.28789217018225</v>
          </cell>
          <cell r="L26">
            <v>0.29972089422422599</v>
          </cell>
          <cell r="M26">
            <v>0.29398158640433503</v>
          </cell>
          <cell r="N26">
            <v>0.31107306641510901</v>
          </cell>
          <cell r="O26">
            <v>0.28683686883037002</v>
          </cell>
          <cell r="P26">
            <v>0.30186767159747202</v>
          </cell>
          <cell r="Q26">
            <v>0.304846398290402</v>
          </cell>
          <cell r="R26">
            <v>0.28952317693157498</v>
          </cell>
          <cell r="S26">
            <v>0.29241765399846298</v>
          </cell>
          <cell r="T26">
            <v>0.301126694509182</v>
          </cell>
        </row>
        <row r="27">
          <cell r="B27" t="str">
            <v>Q8a</v>
          </cell>
          <cell r="C27" t="str">
            <v>Darling Downs</v>
          </cell>
          <cell r="D27" t="str">
            <v>Wind High</v>
          </cell>
          <cell r="E27" t="str">
            <v>QLD</v>
          </cell>
          <cell r="F27">
            <v>0.32313576642150599</v>
          </cell>
          <cell r="G27">
            <v>0.33414301739393298</v>
          </cell>
          <cell r="H27">
            <v>0.35985359064454903</v>
          </cell>
          <cell r="I27">
            <v>0.37237471859184401</v>
          </cell>
          <cell r="J27">
            <v>0.37506961755665602</v>
          </cell>
          <cell r="K27">
            <v>0.37003253486426502</v>
          </cell>
          <cell r="L27">
            <v>0.35115568834106903</v>
          </cell>
          <cell r="M27">
            <v>0.357245935902617</v>
          </cell>
          <cell r="N27">
            <v>0.38804833938466798</v>
          </cell>
          <cell r="O27">
            <v>0.35785481351624499</v>
          </cell>
          <cell r="P27">
            <v>0.36673095187642202</v>
          </cell>
          <cell r="Q27">
            <v>0.36616034733687902</v>
          </cell>
          <cell r="R27">
            <v>0.35488832228301198</v>
          </cell>
          <cell r="S27">
            <v>0.34387176658386698</v>
          </cell>
          <cell r="T27">
            <v>0.363200792904456</v>
          </cell>
        </row>
        <row r="28">
          <cell r="B28" t="str">
            <v>Q8b</v>
          </cell>
          <cell r="C28" t="str">
            <v>Southern Downs</v>
          </cell>
          <cell r="D28" t="str">
            <v>Wind High</v>
          </cell>
          <cell r="E28" t="str">
            <v>QLD</v>
          </cell>
          <cell r="F28">
            <v>0.39769091613382601</v>
          </cell>
          <cell r="G28">
            <v>0.391022651343223</v>
          </cell>
          <cell r="H28">
            <v>0.40469392527800702</v>
          </cell>
          <cell r="I28">
            <v>0.38398575373277299</v>
          </cell>
          <cell r="J28">
            <v>0.40258482697586501</v>
          </cell>
          <cell r="K28">
            <v>0.392167818392471</v>
          </cell>
          <cell r="L28">
            <v>0.37659195509712301</v>
          </cell>
          <cell r="M28">
            <v>0.40440879734389101</v>
          </cell>
          <cell r="N28">
            <v>0.42621661398071098</v>
          </cell>
          <cell r="O28">
            <v>0.38933987550565902</v>
          </cell>
          <cell r="P28">
            <v>0.40404476507214299</v>
          </cell>
          <cell r="Q28">
            <v>0.42471041347649602</v>
          </cell>
          <cell r="R28">
            <v>0.41504427214367201</v>
          </cell>
          <cell r="S28">
            <v>0.37275132974320102</v>
          </cell>
          <cell r="T28">
            <v>0.394531011663452</v>
          </cell>
        </row>
        <row r="29">
          <cell r="B29" t="str">
            <v>Q8c</v>
          </cell>
          <cell r="C29" t="str">
            <v>Western Downs</v>
          </cell>
          <cell r="D29" t="str">
            <v>Wind High</v>
          </cell>
          <cell r="E29" t="str">
            <v>QLD</v>
          </cell>
          <cell r="F29">
            <v>0.41295472173133702</v>
          </cell>
          <cell r="G29">
            <v>0.40803382787963799</v>
          </cell>
          <cell r="H29">
            <v>0.42084883421160002</v>
          </cell>
          <cell r="I29">
            <v>0.4138379841723</v>
          </cell>
          <cell r="J29">
            <v>0.42122762168941302</v>
          </cell>
          <cell r="K29">
            <v>0.41555303441496799</v>
          </cell>
          <cell r="L29">
            <v>0.410160631498869</v>
          </cell>
          <cell r="M29">
            <v>0.408889745348467</v>
          </cell>
          <cell r="N29">
            <v>0.44452633477118297</v>
          </cell>
          <cell r="O29">
            <v>0.40751444268576498</v>
          </cell>
          <cell r="P29">
            <v>0.42604200053891</v>
          </cell>
          <cell r="Q29">
            <v>0.426086392458915</v>
          </cell>
          <cell r="R29">
            <v>0.415037177976123</v>
          </cell>
          <cell r="S29">
            <v>0.39301312557106199</v>
          </cell>
          <cell r="T29">
            <v>0.40826874190169599</v>
          </cell>
        </row>
        <row r="30">
          <cell r="B30" t="str">
            <v>Q9</v>
          </cell>
          <cell r="C30" t="str">
            <v>Banana</v>
          </cell>
          <cell r="D30" t="str">
            <v>Wind High</v>
          </cell>
          <cell r="E30" t="str">
            <v>QLD</v>
          </cell>
          <cell r="F30">
            <v>0.32630751578290701</v>
          </cell>
          <cell r="G30">
            <v>0.328120128373525</v>
          </cell>
          <cell r="H30">
            <v>0.34542455852813297</v>
          </cell>
          <cell r="I30">
            <v>0.35454131590055499</v>
          </cell>
          <cell r="J30">
            <v>0.34557789895733898</v>
          </cell>
          <cell r="K30">
            <v>0.348369906575001</v>
          </cell>
          <cell r="L30">
            <v>0.33426984459133402</v>
          </cell>
          <cell r="M30">
            <v>0.34531147256639999</v>
          </cell>
          <cell r="N30">
            <v>0.36723130124765502</v>
          </cell>
          <cell r="O30">
            <v>0.327194831169974</v>
          </cell>
          <cell r="P30">
            <v>0.33909908750991002</v>
          </cell>
          <cell r="Q30">
            <v>0.334526433119952</v>
          </cell>
          <cell r="R30">
            <v>0.32919146955434397</v>
          </cell>
          <cell r="S30">
            <v>0.33433641258000202</v>
          </cell>
          <cell r="T30">
            <v>0.34283743037944497</v>
          </cell>
        </row>
        <row r="31">
          <cell r="B31" t="str">
            <v>Q10</v>
          </cell>
          <cell r="C31" t="str">
            <v>Collinsville</v>
          </cell>
          <cell r="D31" t="str">
            <v>Wind High</v>
          </cell>
          <cell r="E31" t="str">
            <v>QLD</v>
          </cell>
          <cell r="F31">
            <v>0.39642493203288698</v>
          </cell>
          <cell r="G31">
            <v>0.37725831996978798</v>
          </cell>
          <cell r="H31">
            <v>0.37990478528849497</v>
          </cell>
          <cell r="I31">
            <v>0.407507058319245</v>
          </cell>
          <cell r="J31">
            <v>0.37865188128070298</v>
          </cell>
          <cell r="K31">
            <v>0.38901646310892202</v>
          </cell>
          <cell r="L31">
            <v>0.375439447552262</v>
          </cell>
          <cell r="M31">
            <v>0.38214416629665299</v>
          </cell>
          <cell r="N31">
            <v>0.42741840349421301</v>
          </cell>
          <cell r="O31">
            <v>0.362468673889487</v>
          </cell>
          <cell r="P31">
            <v>0.41771690202060502</v>
          </cell>
          <cell r="Q31">
            <v>0.388673104897095</v>
          </cell>
          <cell r="R31">
            <v>0.370254672134808</v>
          </cell>
          <cell r="S31">
            <v>0.42705846314733997</v>
          </cell>
          <cell r="T31">
            <v>0.40236115536370198</v>
          </cell>
        </row>
        <row r="32">
          <cell r="B32" t="str">
            <v>S1</v>
          </cell>
          <cell r="C32" t="str">
            <v>South East SA</v>
          </cell>
          <cell r="D32" t="str">
            <v>Wind High</v>
          </cell>
          <cell r="E32" t="str">
            <v>SA</v>
          </cell>
          <cell r="F32">
            <v>0.40487211024174702</v>
          </cell>
          <cell r="G32">
            <v>0.44301226451121101</v>
          </cell>
          <cell r="H32">
            <v>0.42991320234105801</v>
          </cell>
          <cell r="I32">
            <v>0.46051806154560798</v>
          </cell>
          <cell r="J32">
            <v>0.427134592125614</v>
          </cell>
          <cell r="K32">
            <v>0.42651092031659199</v>
          </cell>
          <cell r="L32">
            <v>0.40874076869430997</v>
          </cell>
          <cell r="M32">
            <v>0.43863044045104599</v>
          </cell>
          <cell r="N32">
            <v>0.44177953655436902</v>
          </cell>
          <cell r="O32">
            <v>0.43820333859171301</v>
          </cell>
          <cell r="P32">
            <v>0.43530876878827701</v>
          </cell>
          <cell r="Q32">
            <v>0.455000721395173</v>
          </cell>
          <cell r="R32">
            <v>0.44553118834771099</v>
          </cell>
          <cell r="S32">
            <v>0.39962406162321201</v>
          </cell>
          <cell r="T32">
            <v>0.41428430091531399</v>
          </cell>
        </row>
        <row r="33">
          <cell r="B33" t="str">
            <v>S2</v>
          </cell>
          <cell r="C33" t="str">
            <v>Riverland</v>
          </cell>
          <cell r="D33" t="str">
            <v>Wind High</v>
          </cell>
          <cell r="E33" t="str">
            <v>SA</v>
          </cell>
          <cell r="F33">
            <v>0.33834357316097702</v>
          </cell>
          <cell r="G33">
            <v>0.35802171790523402</v>
          </cell>
          <cell r="H33">
            <v>0.370622864901611</v>
          </cell>
          <cell r="I33">
            <v>0.379741475033815</v>
          </cell>
          <cell r="J33">
            <v>0.35202776184451101</v>
          </cell>
          <cell r="K33">
            <v>0.35760335592224901</v>
          </cell>
          <cell r="L33">
            <v>0.335948489786352</v>
          </cell>
          <cell r="M33">
            <v>0.38803040591412102</v>
          </cell>
          <cell r="N33">
            <v>0.390963460253543</v>
          </cell>
          <cell r="O33">
            <v>0.37245170160276497</v>
          </cell>
          <cell r="P33">
            <v>0.36233859517890299</v>
          </cell>
          <cell r="Q33">
            <v>0.38174883490432099</v>
          </cell>
          <cell r="R33">
            <v>0.373031182150384</v>
          </cell>
          <cell r="S33">
            <v>0.34069727244123499</v>
          </cell>
          <cell r="T33">
            <v>0.373874209448116</v>
          </cell>
        </row>
        <row r="34">
          <cell r="B34" t="str">
            <v>S3</v>
          </cell>
          <cell r="C34" t="str">
            <v>Mid-North SA</v>
          </cell>
          <cell r="D34" t="str">
            <v>Wind High</v>
          </cell>
          <cell r="E34" t="str">
            <v>SA</v>
          </cell>
          <cell r="F34">
            <v>0.42035608265618601</v>
          </cell>
          <cell r="G34">
            <v>0.44012445046304399</v>
          </cell>
          <cell r="H34">
            <v>0.43405164335944402</v>
          </cell>
          <cell r="I34">
            <v>0.46405346876338199</v>
          </cell>
          <cell r="J34">
            <v>0.42362682631675103</v>
          </cell>
          <cell r="K34">
            <v>0.42871952717477102</v>
          </cell>
          <cell r="L34">
            <v>0.40504049591598901</v>
          </cell>
          <cell r="M34">
            <v>0.46006483422063599</v>
          </cell>
          <cell r="N34">
            <v>0.45889439812573202</v>
          </cell>
          <cell r="O34">
            <v>0.44302173755276297</v>
          </cell>
          <cell r="P34">
            <v>0.43368352061686499</v>
          </cell>
          <cell r="Q34">
            <v>0.44839983847010201</v>
          </cell>
          <cell r="R34">
            <v>0.453373985923337</v>
          </cell>
          <cell r="S34">
            <v>0.40672956251644199</v>
          </cell>
          <cell r="T34">
            <v>0.44036115185640101</v>
          </cell>
        </row>
        <row r="35">
          <cell r="B35" t="str">
            <v>S4</v>
          </cell>
          <cell r="C35" t="str">
            <v>Yorke Peninsula</v>
          </cell>
          <cell r="D35" t="str">
            <v>Wind High</v>
          </cell>
          <cell r="E35" t="str">
            <v>SA</v>
          </cell>
          <cell r="F35">
            <v>0.420034797551742</v>
          </cell>
          <cell r="G35">
            <v>0.43419095672126801</v>
          </cell>
          <cell r="H35">
            <v>0.42745705937845602</v>
          </cell>
          <cell r="I35">
            <v>0.47468935410108298</v>
          </cell>
          <cell r="J35">
            <v>0.42377363018310998</v>
          </cell>
          <cell r="K35">
            <v>0.42591005286707501</v>
          </cell>
          <cell r="L35">
            <v>0.40456799695057899</v>
          </cell>
          <cell r="M35">
            <v>0.45395067172091302</v>
          </cell>
          <cell r="N35">
            <v>0.45173848046864701</v>
          </cell>
          <cell r="O35">
            <v>0.42770081927015202</v>
          </cell>
          <cell r="P35">
            <v>0.441363701754937</v>
          </cell>
          <cell r="Q35">
            <v>0.45850985189378302</v>
          </cell>
          <cell r="R35">
            <v>0.45436271831003799</v>
          </cell>
          <cell r="S35">
            <v>0.42415522946550199</v>
          </cell>
          <cell r="T35">
            <v>0.43985717311919698</v>
          </cell>
        </row>
        <row r="36">
          <cell r="B36" t="str">
            <v>S5</v>
          </cell>
          <cell r="C36" t="str">
            <v>Northern SA</v>
          </cell>
          <cell r="D36" t="str">
            <v>Wind High</v>
          </cell>
          <cell r="E36" t="str">
            <v>SA</v>
          </cell>
          <cell r="F36">
            <v>0.4137237119328</v>
          </cell>
          <cell r="G36">
            <v>0.42512322206438002</v>
          </cell>
          <cell r="H36">
            <v>0.43524441701350502</v>
          </cell>
          <cell r="I36">
            <v>0.44187346771962899</v>
          </cell>
          <cell r="J36">
            <v>0.43096119113959702</v>
          </cell>
          <cell r="K36">
            <v>0.42490343051220397</v>
          </cell>
          <cell r="L36">
            <v>0.40816962517203298</v>
          </cell>
          <cell r="M36">
            <v>0.44471908119801001</v>
          </cell>
          <cell r="N36">
            <v>0.44393576767415999</v>
          </cell>
          <cell r="O36">
            <v>0.43911444955663498</v>
          </cell>
          <cell r="P36">
            <v>0.43895182366254498</v>
          </cell>
          <cell r="Q36">
            <v>0.44682243283957102</v>
          </cell>
          <cell r="R36">
            <v>0.44266805987630897</v>
          </cell>
          <cell r="S36">
            <v>0.42911355390856698</v>
          </cell>
          <cell r="T36">
            <v>0.44365646543985698</v>
          </cell>
        </row>
        <row r="37">
          <cell r="B37" t="str">
            <v>S6</v>
          </cell>
          <cell r="C37" t="str">
            <v>Roxby Downs</v>
          </cell>
          <cell r="D37" t="str">
            <v>Wind High</v>
          </cell>
          <cell r="E37" t="str">
            <v>SA</v>
          </cell>
        </row>
        <row r="38">
          <cell r="B38" t="str">
            <v>S7</v>
          </cell>
          <cell r="C38" t="str">
            <v>Eastern Eyre Peninsula</v>
          </cell>
          <cell r="D38" t="str">
            <v>Wind High</v>
          </cell>
          <cell r="E38" t="str">
            <v>SA</v>
          </cell>
          <cell r="F38">
            <v>0.42355815557674797</v>
          </cell>
          <cell r="G38">
            <v>0.43914471341087102</v>
          </cell>
          <cell r="H38">
            <v>0.43817523717268603</v>
          </cell>
          <cell r="I38">
            <v>0.47845024381739698</v>
          </cell>
          <cell r="J38">
            <v>0.43781012860591501</v>
          </cell>
          <cell r="K38">
            <v>0.445310484218785</v>
          </cell>
          <cell r="L38">
            <v>0.41670014623401802</v>
          </cell>
          <cell r="M38">
            <v>0.46787279830619799</v>
          </cell>
          <cell r="N38">
            <v>0.459465873594809</v>
          </cell>
          <cell r="O38">
            <v>0.44173212197369899</v>
          </cell>
          <cell r="P38">
            <v>0.45836106651150599</v>
          </cell>
          <cell r="Q38">
            <v>0.46294024692062502</v>
          </cell>
          <cell r="R38">
            <v>0.454482059898139</v>
          </cell>
          <cell r="S38">
            <v>0.44554606355017901</v>
          </cell>
          <cell r="T38">
            <v>0.46220671728111001</v>
          </cell>
        </row>
        <row r="39">
          <cell r="B39" t="str">
            <v>S8</v>
          </cell>
          <cell r="C39" t="str">
            <v>Western Eyre Peninsula</v>
          </cell>
          <cell r="D39" t="str">
            <v>Wind High</v>
          </cell>
          <cell r="E39" t="str">
            <v>SA</v>
          </cell>
          <cell r="F39">
            <v>0.42860426722315997</v>
          </cell>
          <cell r="G39">
            <v>0.43934292576085099</v>
          </cell>
          <cell r="H39">
            <v>0.43245674402030099</v>
          </cell>
          <cell r="I39">
            <v>0.47776343797947401</v>
          </cell>
          <cell r="J39">
            <v>0.42664726647857798</v>
          </cell>
          <cell r="K39">
            <v>0.439673182994613</v>
          </cell>
          <cell r="L39">
            <v>0.41209693768877398</v>
          </cell>
          <cell r="M39">
            <v>0.46194027287422201</v>
          </cell>
          <cell r="N39">
            <v>0.44994799300103</v>
          </cell>
          <cell r="O39">
            <v>0.43541017091371897</v>
          </cell>
          <cell r="P39">
            <v>0.46360917599500101</v>
          </cell>
          <cell r="Q39">
            <v>0.46051996539541501</v>
          </cell>
          <cell r="R39">
            <v>0.44957035861484101</v>
          </cell>
          <cell r="S39">
            <v>0.45343016670777198</v>
          </cell>
          <cell r="T39">
            <v>0.46384443210714099</v>
          </cell>
        </row>
        <row r="40">
          <cell r="B40" t="str">
            <v>T1</v>
          </cell>
          <cell r="C40" t="str">
            <v>North East Tasmania</v>
          </cell>
          <cell r="D40" t="str">
            <v>Wind High</v>
          </cell>
          <cell r="E40" t="str">
            <v>TAS</v>
          </cell>
          <cell r="F40">
            <v>0.42352184044450503</v>
          </cell>
          <cell r="G40">
            <v>0.40692771420503698</v>
          </cell>
          <cell r="H40">
            <v>0.40782298887791602</v>
          </cell>
          <cell r="I40">
            <v>0.43398745447295001</v>
          </cell>
          <cell r="J40">
            <v>0.40775799072666802</v>
          </cell>
          <cell r="K40">
            <v>0.40291889220221999</v>
          </cell>
          <cell r="L40">
            <v>0.44788692115927198</v>
          </cell>
          <cell r="M40">
            <v>0.43172754184773499</v>
          </cell>
          <cell r="N40">
            <v>0.44898331856573698</v>
          </cell>
          <cell r="O40">
            <v>0.462297696198883</v>
          </cell>
          <cell r="P40">
            <v>0.41359516872700802</v>
          </cell>
          <cell r="Q40">
            <v>0.41823087610523502</v>
          </cell>
          <cell r="R40">
            <v>0.41969819767981098</v>
          </cell>
          <cell r="S40">
            <v>0.40079000371844398</v>
          </cell>
          <cell r="T40">
            <v>0.42766172099674898</v>
          </cell>
        </row>
        <row r="41">
          <cell r="B41" t="str">
            <v>T2</v>
          </cell>
          <cell r="C41" t="str">
            <v>North West Tasmania</v>
          </cell>
          <cell r="D41" t="str">
            <v>Wind High</v>
          </cell>
          <cell r="E41" t="str">
            <v>TAS</v>
          </cell>
          <cell r="F41">
            <v>0.50374180760044096</v>
          </cell>
          <cell r="G41">
            <v>0.50537138417965699</v>
          </cell>
          <cell r="H41">
            <v>0.48457745061101998</v>
          </cell>
          <cell r="I41">
            <v>0.519607943193372</v>
          </cell>
          <cell r="J41">
            <v>0.49582815768234501</v>
          </cell>
          <cell r="K41">
            <v>0.47602877461781801</v>
          </cell>
          <cell r="L41">
            <v>0.49344302668923301</v>
          </cell>
          <cell r="M41">
            <v>0.51747039706843501</v>
          </cell>
          <cell r="N41">
            <v>0.50710259561487403</v>
          </cell>
          <cell r="O41">
            <v>0.52473485526980901</v>
          </cell>
          <cell r="P41">
            <v>0.50717928304319804</v>
          </cell>
          <cell r="Q41">
            <v>0.48897613056734301</v>
          </cell>
          <cell r="R41">
            <v>0.49764546869936099</v>
          </cell>
          <cell r="S41">
            <v>0.46551582998186197</v>
          </cell>
          <cell r="T41">
            <v>0.49737254243116402</v>
          </cell>
        </row>
        <row r="42">
          <cell r="B42" t="str">
            <v>T3</v>
          </cell>
          <cell r="C42" t="str">
            <v>Central Highlands</v>
          </cell>
          <cell r="D42" t="str">
            <v>Wind High</v>
          </cell>
          <cell r="E42" t="str">
            <v>TAS</v>
          </cell>
          <cell r="F42">
            <v>0.51381970491383899</v>
          </cell>
          <cell r="G42">
            <v>0.50961612505450904</v>
          </cell>
          <cell r="H42">
            <v>0.495582270356548</v>
          </cell>
          <cell r="I42">
            <v>0.51189342026281204</v>
          </cell>
          <cell r="J42">
            <v>0.50736562492236803</v>
          </cell>
          <cell r="K42">
            <v>0.486489860689299</v>
          </cell>
          <cell r="L42">
            <v>0.50645269916341595</v>
          </cell>
          <cell r="M42">
            <v>0.51964493329018502</v>
          </cell>
          <cell r="N42">
            <v>0.52777870230499302</v>
          </cell>
          <cell r="O42">
            <v>0.54064140576645303</v>
          </cell>
          <cell r="P42">
            <v>0.48977279157635001</v>
          </cell>
          <cell r="Q42">
            <v>0.45711412168374299</v>
          </cell>
          <cell r="R42">
            <v>0.47604763713009801</v>
          </cell>
          <cell r="S42">
            <v>0.48175016878011001</v>
          </cell>
          <cell r="T42">
            <v>0.49561406850569301</v>
          </cell>
        </row>
        <row r="43">
          <cell r="B43" t="str">
            <v>V0</v>
          </cell>
          <cell r="C43" t="str">
            <v>Victoria Non-REZ</v>
          </cell>
          <cell r="D43" t="str">
            <v>Wind High</v>
          </cell>
          <cell r="E43" t="str">
            <v>VIC</v>
          </cell>
          <cell r="F43">
            <v>0.36986936080355798</v>
          </cell>
          <cell r="G43">
            <v>0.38824362470811102</v>
          </cell>
          <cell r="H43">
            <v>0.37026292516149301</v>
          </cell>
          <cell r="I43">
            <v>0.43105966053373401</v>
          </cell>
          <cell r="J43">
            <v>0.369640884109535</v>
          </cell>
          <cell r="K43">
            <v>0.36983531289614302</v>
          </cell>
          <cell r="L43">
            <v>0.388828493344332</v>
          </cell>
          <cell r="M43">
            <v>0.385477789561462</v>
          </cell>
          <cell r="N43">
            <v>0.38847164403825002</v>
          </cell>
          <cell r="O43">
            <v>0.40591890641504302</v>
          </cell>
          <cell r="P43">
            <v>0.39494520876161998</v>
          </cell>
          <cell r="Q43">
            <v>0.41638242539926101</v>
          </cell>
          <cell r="R43">
            <v>0.39408044808487103</v>
          </cell>
          <cell r="S43">
            <v>0.36767102536472901</v>
          </cell>
          <cell r="T43">
            <v>0.37675434665003399</v>
          </cell>
        </row>
        <row r="44">
          <cell r="B44" t="str">
            <v>N0</v>
          </cell>
          <cell r="C44" t="str">
            <v>New South Wales Non-REZ</v>
          </cell>
          <cell r="D44" t="str">
            <v>Wind Medium</v>
          </cell>
          <cell r="E44" t="str">
            <v>NSW</v>
          </cell>
          <cell r="F44">
            <v>0.30029376574101802</v>
          </cell>
          <cell r="G44">
            <v>0.272887392088425</v>
          </cell>
          <cell r="H44">
            <v>0.287748463383109</v>
          </cell>
          <cell r="I44">
            <v>0.282754586841233</v>
          </cell>
          <cell r="J44">
            <v>0.28061279262910999</v>
          </cell>
          <cell r="K44">
            <v>0.285343689468673</v>
          </cell>
          <cell r="L44">
            <v>0.28794833435683298</v>
          </cell>
          <cell r="M44">
            <v>0.30513930916307602</v>
          </cell>
          <cell r="N44">
            <v>0.28092408104440297</v>
          </cell>
          <cell r="O44">
            <v>0.31734975398493698</v>
          </cell>
          <cell r="P44">
            <v>0.298813444596217</v>
          </cell>
          <cell r="Q44">
            <v>0.31234284939041701</v>
          </cell>
          <cell r="R44">
            <v>0.30965154385572502</v>
          </cell>
          <cell r="S44">
            <v>0.24569949509757899</v>
          </cell>
          <cell r="T44">
            <v>0.28139934016715901</v>
          </cell>
          <cell r="U44">
            <v>0.28992725612052755</v>
          </cell>
        </row>
        <row r="45">
          <cell r="B45" t="str">
            <v>N1</v>
          </cell>
          <cell r="C45" t="str">
            <v>North West NSW</v>
          </cell>
          <cell r="D45" t="str">
            <v>Wind Medium</v>
          </cell>
          <cell r="E45" t="str">
            <v>NSW</v>
          </cell>
          <cell r="U45" t="str">
            <v/>
          </cell>
        </row>
        <row r="46">
          <cell r="B46" t="str">
            <v>N2</v>
          </cell>
          <cell r="C46" t="str">
            <v>New England</v>
          </cell>
          <cell r="D46" t="str">
            <v>Wind Medium</v>
          </cell>
          <cell r="E46" t="str">
            <v>NSW</v>
          </cell>
          <cell r="F46">
            <v>0.36047321810446797</v>
          </cell>
          <cell r="G46">
            <v>0.34355995541287598</v>
          </cell>
          <cell r="H46">
            <v>0.35771859568967002</v>
          </cell>
          <cell r="I46">
            <v>0.34152666883351401</v>
          </cell>
          <cell r="J46">
            <v>0.35067681795337402</v>
          </cell>
          <cell r="K46">
            <v>0.346951112609589</v>
          </cell>
          <cell r="L46">
            <v>0.33908555048349698</v>
          </cell>
          <cell r="M46">
            <v>0.36650973825977401</v>
          </cell>
          <cell r="N46">
            <v>0.364954224831602</v>
          </cell>
          <cell r="O46">
            <v>0.34924673768344</v>
          </cell>
          <cell r="P46">
            <v>0.366639310279054</v>
          </cell>
          <cell r="Q46">
            <v>0.38044671532958102</v>
          </cell>
          <cell r="R46">
            <v>0.36770166173916402</v>
          </cell>
          <cell r="S46">
            <v>0.31014637450975802</v>
          </cell>
          <cell r="T46">
            <v>0.34571716917280099</v>
          </cell>
          <cell r="U46">
            <v>0.35275692339281078</v>
          </cell>
        </row>
        <row r="47">
          <cell r="B47" t="str">
            <v>N3</v>
          </cell>
          <cell r="C47" t="str">
            <v>Central-West Orana</v>
          </cell>
          <cell r="D47" t="str">
            <v>Wind Medium</v>
          </cell>
          <cell r="E47" t="str">
            <v>NSW</v>
          </cell>
          <cell r="F47">
            <v>0.37050586379780698</v>
          </cell>
          <cell r="G47">
            <v>0.34948036751912498</v>
          </cell>
          <cell r="H47">
            <v>0.368473419940409</v>
          </cell>
          <cell r="I47">
            <v>0.35711082931884502</v>
          </cell>
          <cell r="J47">
            <v>0.370563825072867</v>
          </cell>
          <cell r="K47">
            <v>0.35960137076768101</v>
          </cell>
          <cell r="L47">
            <v>0.35688089169454601</v>
          </cell>
          <cell r="M47">
            <v>0.385670242677074</v>
          </cell>
          <cell r="N47">
            <v>0.38067795609122401</v>
          </cell>
          <cell r="O47">
            <v>0.38704438528902602</v>
          </cell>
          <cell r="P47">
            <v>0.38128345776699102</v>
          </cell>
          <cell r="Q47">
            <v>0.388542410176972</v>
          </cell>
          <cell r="R47">
            <v>0.37700778522498801</v>
          </cell>
          <cell r="S47">
            <v>0.339855643883267</v>
          </cell>
          <cell r="T47">
            <v>0.35385638567575201</v>
          </cell>
          <cell r="U47">
            <v>0.36843698899310495</v>
          </cell>
        </row>
        <row r="48">
          <cell r="B48" t="str">
            <v>N4</v>
          </cell>
          <cell r="C48" t="str">
            <v>Broken Hill</v>
          </cell>
          <cell r="D48" t="str">
            <v>Wind Medium</v>
          </cell>
          <cell r="E48" t="str">
            <v>NSW</v>
          </cell>
          <cell r="F48">
            <v>0.39719200919915398</v>
          </cell>
          <cell r="G48">
            <v>0.428927562866389</v>
          </cell>
          <cell r="H48">
            <v>0.42784461358118098</v>
          </cell>
          <cell r="I48">
            <v>0.42925174170070202</v>
          </cell>
          <cell r="J48">
            <v>0.40820468550532901</v>
          </cell>
          <cell r="K48">
            <v>0.409366272264793</v>
          </cell>
          <cell r="L48">
            <v>0.40029636467046298</v>
          </cell>
          <cell r="M48">
            <v>0.44717656184818899</v>
          </cell>
          <cell r="N48">
            <v>0.42622640394545203</v>
          </cell>
          <cell r="O48">
            <v>0.43326001922172902</v>
          </cell>
          <cell r="P48">
            <v>0.42548608483692202</v>
          </cell>
          <cell r="Q48">
            <v>0.41468420930490402</v>
          </cell>
          <cell r="R48">
            <v>0.42542050821213001</v>
          </cell>
          <cell r="S48">
            <v>0.397543787714637</v>
          </cell>
          <cell r="T48">
            <v>0.41962428443264099</v>
          </cell>
          <cell r="U48">
            <v>0.41936700728697435</v>
          </cell>
        </row>
        <row r="49">
          <cell r="B49" t="str">
            <v>N5</v>
          </cell>
          <cell r="C49" t="str">
            <v>South West NSW</v>
          </cell>
          <cell r="D49" t="str">
            <v>Wind Medium</v>
          </cell>
          <cell r="E49" t="str">
            <v>NSW</v>
          </cell>
          <cell r="F49">
            <v>0.34692936318064699</v>
          </cell>
          <cell r="G49">
            <v>0.361603475976501</v>
          </cell>
          <cell r="H49">
            <v>0.37583298297828299</v>
          </cell>
          <cell r="I49">
            <v>0.38568153720290999</v>
          </cell>
          <cell r="J49">
            <v>0.36242839363838097</v>
          </cell>
          <cell r="K49">
            <v>0.353508328340296</v>
          </cell>
          <cell r="L49">
            <v>0.35595537913709702</v>
          </cell>
          <cell r="M49">
            <v>0.378027864292594</v>
          </cell>
          <cell r="N49">
            <v>0.38037873956099599</v>
          </cell>
          <cell r="O49">
            <v>0.38468555702360102</v>
          </cell>
          <cell r="P49">
            <v>0.37442612066195202</v>
          </cell>
          <cell r="Q49">
            <v>0.37515043538344101</v>
          </cell>
          <cell r="R49">
            <v>0.37322837066560699</v>
          </cell>
          <cell r="S49">
            <v>0.33126324539905799</v>
          </cell>
          <cell r="T49">
            <v>0.36242800180004198</v>
          </cell>
          <cell r="U49">
            <v>0.36676851968276042</v>
          </cell>
        </row>
        <row r="50">
          <cell r="B50" t="str">
            <v>N6</v>
          </cell>
          <cell r="C50" t="str">
            <v>Wagga Wagga</v>
          </cell>
          <cell r="D50" t="str">
            <v>Wind Medium</v>
          </cell>
          <cell r="E50" t="str">
            <v>NSW</v>
          </cell>
          <cell r="F50">
            <v>0.32558506230788697</v>
          </cell>
          <cell r="G50">
            <v>0.327159948801722</v>
          </cell>
          <cell r="H50">
            <v>0.342054854600503</v>
          </cell>
          <cell r="I50">
            <v>0.34275066216267902</v>
          </cell>
          <cell r="J50">
            <v>0.34113579215627499</v>
          </cell>
          <cell r="K50">
            <v>0.32990474051455598</v>
          </cell>
          <cell r="L50">
            <v>0.32689366965691902</v>
          </cell>
          <cell r="M50">
            <v>0.34924166333087597</v>
          </cell>
          <cell r="N50">
            <v>0.35804087898716602</v>
          </cell>
          <cell r="O50">
            <v>0.35107691008360498</v>
          </cell>
          <cell r="P50">
            <v>0.34302501836120902</v>
          </cell>
          <cell r="Q50">
            <v>0.34520709497533503</v>
          </cell>
          <cell r="R50">
            <v>0.34913167084190799</v>
          </cell>
          <cell r="S50">
            <v>0.30621790250974901</v>
          </cell>
          <cell r="T50">
            <v>0.332804813419177</v>
          </cell>
          <cell r="U50">
            <v>0.33801537884730437</v>
          </cell>
        </row>
        <row r="51">
          <cell r="B51" t="str">
            <v>N7</v>
          </cell>
          <cell r="C51" t="str">
            <v>Tumut</v>
          </cell>
          <cell r="D51" t="str">
            <v>Wind Medium</v>
          </cell>
          <cell r="E51" t="str">
            <v>NSW</v>
          </cell>
          <cell r="F51">
            <v>0.294083741629308</v>
          </cell>
          <cell r="G51">
            <v>0.282643869137022</v>
          </cell>
          <cell r="H51">
            <v>0.30213850757007299</v>
          </cell>
          <cell r="I51">
            <v>0.30976885538848598</v>
          </cell>
          <cell r="J51">
            <v>0.29158378709237398</v>
          </cell>
          <cell r="K51">
            <v>0.28921588059939202</v>
          </cell>
          <cell r="L51">
            <v>0.30622473147505702</v>
          </cell>
          <cell r="M51">
            <v>0.31735047300340302</v>
          </cell>
          <cell r="N51">
            <v>0.30990448968960499</v>
          </cell>
          <cell r="O51">
            <v>0.32961104005271202</v>
          </cell>
          <cell r="P51">
            <v>0.30337415579410898</v>
          </cell>
          <cell r="Q51">
            <v>0.31277168104132202</v>
          </cell>
          <cell r="R51">
            <v>0.31628495562380798</v>
          </cell>
          <cell r="S51">
            <v>0.268993107896982</v>
          </cell>
          <cell r="T51">
            <v>0.29334068718685702</v>
          </cell>
          <cell r="U51">
            <v>0.30181933087870066</v>
          </cell>
        </row>
        <row r="52">
          <cell r="B52" t="str">
            <v>N8</v>
          </cell>
          <cell r="C52" t="str">
            <v>Cooma-Monaro</v>
          </cell>
          <cell r="D52" t="str">
            <v>Wind Medium</v>
          </cell>
          <cell r="E52" t="str">
            <v>NSW</v>
          </cell>
          <cell r="F52">
            <v>0.31954624805089399</v>
          </cell>
          <cell r="G52">
            <v>0.31151979595478202</v>
          </cell>
          <cell r="H52">
            <v>0.34121176841999501</v>
          </cell>
          <cell r="I52">
            <v>0.34343984282683798</v>
          </cell>
          <cell r="J52">
            <v>0.32153977918334298</v>
          </cell>
          <cell r="K52">
            <v>0.328726668468942</v>
          </cell>
          <cell r="L52">
            <v>0.34000877124242501</v>
          </cell>
          <cell r="M52">
            <v>0.35441254849939602</v>
          </cell>
          <cell r="N52">
            <v>0.3436669305201</v>
          </cell>
          <cell r="O52">
            <v>0.35296158299078101</v>
          </cell>
          <cell r="P52">
            <v>0.345120336066018</v>
          </cell>
          <cell r="Q52">
            <v>0.33604507767989</v>
          </cell>
          <cell r="R52">
            <v>0.35149127413338699</v>
          </cell>
          <cell r="S52">
            <v>0.29658188480749698</v>
          </cell>
          <cell r="T52">
            <v>0.32682222618874901</v>
          </cell>
          <cell r="U52">
            <v>0.33420631566886916</v>
          </cell>
        </row>
        <row r="53">
          <cell r="B53" t="str">
            <v>N9</v>
          </cell>
          <cell r="C53" t="str">
            <v>Hunter-Central Coast</v>
          </cell>
          <cell r="D53" t="str">
            <v>Wind Medium</v>
          </cell>
          <cell r="E53" t="str">
            <v>NSW</v>
          </cell>
          <cell r="F53">
            <v>0.31501344894208699</v>
          </cell>
          <cell r="G53">
            <v>0.27591143971695198</v>
          </cell>
          <cell r="H53">
            <v>0.29905723383399702</v>
          </cell>
          <cell r="I53">
            <v>0.283201635012236</v>
          </cell>
          <cell r="J53">
            <v>0.283435733323114</v>
          </cell>
          <cell r="K53">
            <v>0.28956343834839099</v>
          </cell>
          <cell r="L53">
            <v>0.29056969140560401</v>
          </cell>
          <cell r="M53">
            <v>0.31550613524546001</v>
          </cell>
          <cell r="N53">
            <v>0.28247700392355202</v>
          </cell>
          <cell r="O53">
            <v>0.30188837455343498</v>
          </cell>
          <cell r="P53">
            <v>0.30421112653476101</v>
          </cell>
          <cell r="Q53">
            <v>0.31110300390480999</v>
          </cell>
          <cell r="R53">
            <v>0.29958915283079501</v>
          </cell>
          <cell r="S53">
            <v>0.25351577255122498</v>
          </cell>
          <cell r="T53">
            <v>0.28713464837199898</v>
          </cell>
          <cell r="U53">
            <v>0.2928118558998945</v>
          </cell>
        </row>
        <row r="54">
          <cell r="B54" t="str">
            <v>N12</v>
          </cell>
          <cell r="C54" t="str">
            <v>Illawarra</v>
          </cell>
          <cell r="D54" t="str">
            <v>Wind Medium</v>
          </cell>
          <cell r="E54" t="str">
            <v>NSW</v>
          </cell>
          <cell r="U54" t="str">
            <v/>
          </cell>
        </row>
        <row r="55">
          <cell r="B55" t="str">
            <v>N13</v>
          </cell>
          <cell r="C55" t="str">
            <v>South Cobar</v>
          </cell>
          <cell r="D55" t="str">
            <v>Wind Medium</v>
          </cell>
          <cell r="E55" t="str">
            <v>NSW</v>
          </cell>
          <cell r="F55">
            <v>0.36246402259205601</v>
          </cell>
          <cell r="G55">
            <v>0.37317771242747699</v>
          </cell>
          <cell r="H55">
            <v>0.37999529023530998</v>
          </cell>
          <cell r="I55">
            <v>0.37296289699887902</v>
          </cell>
          <cell r="J55">
            <v>0.370117980019052</v>
          </cell>
          <cell r="K55">
            <v>0.35654787352766998</v>
          </cell>
          <cell r="L55">
            <v>0.36333610034471597</v>
          </cell>
          <cell r="M55">
            <v>0.39367847035479397</v>
          </cell>
          <cell r="N55">
            <v>0.385582770145319</v>
          </cell>
          <cell r="O55">
            <v>0.38053081762882701</v>
          </cell>
          <cell r="P55">
            <v>0.37056815045222402</v>
          </cell>
          <cell r="Q55">
            <v>0.370452654537133</v>
          </cell>
          <cell r="R55">
            <v>0.384354996153151</v>
          </cell>
          <cell r="S55">
            <v>0.35593700224458802</v>
          </cell>
          <cell r="T55">
            <v>0.36300223446190699</v>
          </cell>
          <cell r="U55">
            <v>0.3721805981415402</v>
          </cell>
        </row>
        <row r="56">
          <cell r="B56" t="str">
            <v>Q1</v>
          </cell>
          <cell r="C56" t="str">
            <v>Far North QLD</v>
          </cell>
          <cell r="D56" t="str">
            <v>Wind Medium</v>
          </cell>
          <cell r="E56" t="str">
            <v>QLD</v>
          </cell>
          <cell r="F56">
            <v>0.35966773295129401</v>
          </cell>
          <cell r="G56">
            <v>0.38197619648119502</v>
          </cell>
          <cell r="H56">
            <v>0.401761534201731</v>
          </cell>
          <cell r="I56">
            <v>0.44206416075823601</v>
          </cell>
          <cell r="J56">
            <v>0.43354577338719902</v>
          </cell>
          <cell r="K56">
            <v>0.39041210191565801</v>
          </cell>
          <cell r="L56">
            <v>0.39495353342411399</v>
          </cell>
          <cell r="M56">
            <v>0.43217138273786598</v>
          </cell>
          <cell r="N56">
            <v>0.42298586624443801</v>
          </cell>
          <cell r="O56">
            <v>0.41008336263741302</v>
          </cell>
          <cell r="P56">
            <v>0.38496981850350098</v>
          </cell>
          <cell r="Q56">
            <v>0.34477596562198398</v>
          </cell>
          <cell r="R56">
            <v>0.34400882143202599</v>
          </cell>
          <cell r="S56">
            <v>0.42719568829522397</v>
          </cell>
          <cell r="T56">
            <v>0.38855108388092002</v>
          </cell>
          <cell r="U56">
            <v>0.39727486816485325</v>
          </cell>
        </row>
        <row r="57">
          <cell r="B57" t="str">
            <v>Q2</v>
          </cell>
          <cell r="C57" t="str">
            <v>North Qld Clean Energy Hub</v>
          </cell>
          <cell r="D57" t="str">
            <v>Wind Medium</v>
          </cell>
          <cell r="E57" t="str">
            <v>QLD</v>
          </cell>
          <cell r="F57">
            <v>0.37097996449777898</v>
          </cell>
          <cell r="G57">
            <v>0.37214780541754799</v>
          </cell>
          <cell r="H57">
            <v>0.41767618024125802</v>
          </cell>
          <cell r="I57">
            <v>0.41452677790730702</v>
          </cell>
          <cell r="J57">
            <v>0.41946997773338401</v>
          </cell>
          <cell r="K57">
            <v>0.38080530159960402</v>
          </cell>
          <cell r="L57">
            <v>0.37348631000906601</v>
          </cell>
          <cell r="M57">
            <v>0.402855526232757</v>
          </cell>
          <cell r="N57">
            <v>0.41637113194037501</v>
          </cell>
          <cell r="O57">
            <v>0.39881255638915603</v>
          </cell>
          <cell r="P57">
            <v>0.38352105914946499</v>
          </cell>
          <cell r="Q57">
            <v>0.37069874939031799</v>
          </cell>
          <cell r="R57">
            <v>0.352880474051674</v>
          </cell>
          <cell r="S57">
            <v>0.39897816549718101</v>
          </cell>
          <cell r="T57">
            <v>0.37611144750526299</v>
          </cell>
          <cell r="U57">
            <v>0.38995476183747563</v>
          </cell>
        </row>
        <row r="58">
          <cell r="B58" t="str">
            <v>Q3</v>
          </cell>
          <cell r="C58" t="str">
            <v>Northern Qld</v>
          </cell>
          <cell r="D58" t="str">
            <v>Wind Medium</v>
          </cell>
          <cell r="E58" t="str">
            <v>QLD</v>
          </cell>
          <cell r="U58" t="str">
            <v/>
          </cell>
        </row>
        <row r="59">
          <cell r="B59" t="str">
            <v>Q4</v>
          </cell>
          <cell r="C59" t="str">
            <v>Isaac</v>
          </cell>
          <cell r="D59" t="str">
            <v>Wind Medium</v>
          </cell>
          <cell r="E59" t="str">
            <v>QLD</v>
          </cell>
          <cell r="F59">
            <v>0.27447585922996198</v>
          </cell>
          <cell r="G59">
            <v>0.26177282652268102</v>
          </cell>
          <cell r="H59">
            <v>0.27847575569799399</v>
          </cell>
          <cell r="I59">
            <v>0.31834838644329699</v>
          </cell>
          <cell r="J59">
            <v>0.29214120335325</v>
          </cell>
          <cell r="K59">
            <v>0.29208009351817199</v>
          </cell>
          <cell r="L59">
            <v>0.28153940627629298</v>
          </cell>
          <cell r="M59">
            <v>0.28171799676403197</v>
          </cell>
          <cell r="N59">
            <v>0.324889474902188</v>
          </cell>
          <cell r="O59">
            <v>0.27703258940922598</v>
          </cell>
          <cell r="P59">
            <v>0.303487675684875</v>
          </cell>
          <cell r="Q59">
            <v>0.301599341296162</v>
          </cell>
          <cell r="R59">
            <v>0.27008398101011999</v>
          </cell>
          <cell r="S59">
            <v>0.29914938079387998</v>
          </cell>
          <cell r="T59">
            <v>0.28837987323044401</v>
          </cell>
          <cell r="U59">
            <v>0.28967825627550509</v>
          </cell>
        </row>
        <row r="60">
          <cell r="B60" t="str">
            <v>Q5</v>
          </cell>
          <cell r="C60" t="str">
            <v>Barcaldine</v>
          </cell>
          <cell r="D60" t="str">
            <v>Wind Medium</v>
          </cell>
          <cell r="E60" t="str">
            <v>QLD</v>
          </cell>
          <cell r="F60">
            <v>0.38320434005645998</v>
          </cell>
          <cell r="G60">
            <v>0.37992146320468201</v>
          </cell>
          <cell r="H60">
            <v>0.42447786797913101</v>
          </cell>
          <cell r="I60">
            <v>0.42953048095393098</v>
          </cell>
          <cell r="J60">
            <v>0.44013843156372301</v>
          </cell>
          <cell r="K60">
            <v>0.41535362394116199</v>
          </cell>
          <cell r="L60">
            <v>0.40722879520246202</v>
          </cell>
          <cell r="M60">
            <v>0.43645055966819701</v>
          </cell>
          <cell r="N60">
            <v>0.44542083616774097</v>
          </cell>
          <cell r="O60">
            <v>0.406126189466673</v>
          </cell>
          <cell r="P60">
            <v>0.41381959006461</v>
          </cell>
          <cell r="Q60">
            <v>0.40448554620879301</v>
          </cell>
          <cell r="R60">
            <v>0.39999348027363402</v>
          </cell>
          <cell r="S60">
            <v>0.41653931294276902</v>
          </cell>
          <cell r="T60">
            <v>0.43996506625313497</v>
          </cell>
          <cell r="U60">
            <v>0.4161770389298069</v>
          </cell>
        </row>
        <row r="61">
          <cell r="B61" t="str">
            <v>Q6</v>
          </cell>
          <cell r="C61" t="str">
            <v>Fitzroy</v>
          </cell>
          <cell r="D61" t="str">
            <v>Wind Medium</v>
          </cell>
          <cell r="E61" t="str">
            <v>QLD</v>
          </cell>
          <cell r="F61">
            <v>0.32187198820041601</v>
          </cell>
          <cell r="G61">
            <v>0.31711785025547501</v>
          </cell>
          <cell r="H61">
            <v>0.32183562693217699</v>
          </cell>
          <cell r="I61">
            <v>0.33564617194957402</v>
          </cell>
          <cell r="J61">
            <v>0.31884469006289201</v>
          </cell>
          <cell r="K61">
            <v>0.31758264465139302</v>
          </cell>
          <cell r="L61">
            <v>0.31052743643327901</v>
          </cell>
          <cell r="M61">
            <v>0.29658801529266898</v>
          </cell>
          <cell r="N61">
            <v>0.347770598491908</v>
          </cell>
          <cell r="O61">
            <v>0.29943680859458499</v>
          </cell>
          <cell r="P61">
            <v>0.32318465797600998</v>
          </cell>
          <cell r="Q61">
            <v>0.306218381146737</v>
          </cell>
          <cell r="R61">
            <v>0.29729877874602501</v>
          </cell>
          <cell r="S61">
            <v>0.34032654158456899</v>
          </cell>
          <cell r="T61">
            <v>0.318604847757812</v>
          </cell>
          <cell r="U61">
            <v>0.31819033587170148</v>
          </cell>
        </row>
        <row r="62">
          <cell r="B62" t="str">
            <v>Q7</v>
          </cell>
          <cell r="C62" t="str">
            <v>Wide Bay</v>
          </cell>
          <cell r="D62" t="str">
            <v>Wind Medium</v>
          </cell>
          <cell r="E62" t="str">
            <v>QLD</v>
          </cell>
          <cell r="F62">
            <v>0.27589272673694898</v>
          </cell>
          <cell r="G62">
            <v>0.282225839388413</v>
          </cell>
          <cell r="H62">
            <v>0.28883101717687598</v>
          </cell>
          <cell r="I62">
            <v>0.27513531143195502</v>
          </cell>
          <cell r="J62">
            <v>0.27599571461490302</v>
          </cell>
          <cell r="K62">
            <v>0.26156886290537701</v>
          </cell>
          <cell r="L62">
            <v>0.27426986614557303</v>
          </cell>
          <cell r="M62">
            <v>0.27447012664426601</v>
          </cell>
          <cell r="N62">
            <v>0.28372367321684799</v>
          </cell>
          <cell r="O62">
            <v>0.260155161938048</v>
          </cell>
          <cell r="P62">
            <v>0.273957470140826</v>
          </cell>
          <cell r="Q62">
            <v>0.27502306553943301</v>
          </cell>
          <cell r="R62">
            <v>0.25932291900586901</v>
          </cell>
          <cell r="S62">
            <v>0.26171757831556303</v>
          </cell>
          <cell r="T62">
            <v>0.27459671044409001</v>
          </cell>
          <cell r="U62">
            <v>0.2731257362429993</v>
          </cell>
        </row>
        <row r="63">
          <cell r="B63" t="str">
            <v>Q8a</v>
          </cell>
          <cell r="C63" t="str">
            <v>Darling Downs</v>
          </cell>
          <cell r="D63" t="str">
            <v>Wind Medium</v>
          </cell>
          <cell r="E63" t="str">
            <v>QLD</v>
          </cell>
          <cell r="F63">
            <v>0.30296763847276997</v>
          </cell>
          <cell r="G63">
            <v>0.31528427788789498</v>
          </cell>
          <cell r="H63">
            <v>0.34150451675499599</v>
          </cell>
          <cell r="I63">
            <v>0.35320885996627399</v>
          </cell>
          <cell r="J63">
            <v>0.35808613770568298</v>
          </cell>
          <cell r="K63">
            <v>0.34777157178610202</v>
          </cell>
          <cell r="L63">
            <v>0.332559551989139</v>
          </cell>
          <cell r="M63">
            <v>0.33545211578578699</v>
          </cell>
          <cell r="N63">
            <v>0.36487834587044599</v>
          </cell>
          <cell r="O63">
            <v>0.33666929783267602</v>
          </cell>
          <cell r="P63">
            <v>0.347584165942179</v>
          </cell>
          <cell r="Q63">
            <v>0.34382827575984098</v>
          </cell>
          <cell r="R63">
            <v>0.33518734115292498</v>
          </cell>
          <cell r="S63">
            <v>0.31945806975795799</v>
          </cell>
          <cell r="T63">
            <v>0.33884311799833899</v>
          </cell>
          <cell r="U63">
            <v>0.33821888564420066</v>
          </cell>
        </row>
        <row r="64">
          <cell r="B64" t="str">
            <v>Q8b</v>
          </cell>
          <cell r="C64" t="str">
            <v>Southern Downs</v>
          </cell>
          <cell r="D64" t="str">
            <v>Wind Medium</v>
          </cell>
          <cell r="E64" t="str">
            <v>QLD</v>
          </cell>
          <cell r="F64">
            <v>0.33547227739358298</v>
          </cell>
          <cell r="G64">
            <v>0.32852858308906502</v>
          </cell>
          <cell r="H64">
            <v>0.35809858317441201</v>
          </cell>
          <cell r="I64">
            <v>0.361713574161869</v>
          </cell>
          <cell r="J64">
            <v>0.36150289605249503</v>
          </cell>
          <cell r="K64">
            <v>0.35328844917822699</v>
          </cell>
          <cell r="L64">
            <v>0.34644940316565198</v>
          </cell>
          <cell r="M64">
            <v>0.35963343662077502</v>
          </cell>
          <cell r="N64">
            <v>0.39382073561633701</v>
          </cell>
          <cell r="O64">
            <v>0.36700377731470202</v>
          </cell>
          <cell r="P64">
            <v>0.36402846213398798</v>
          </cell>
          <cell r="Q64">
            <v>0.37614429837767499</v>
          </cell>
          <cell r="R64">
            <v>0.36731400204661901</v>
          </cell>
          <cell r="S64">
            <v>0.34365979172865102</v>
          </cell>
          <cell r="T64">
            <v>0.36090245126676901</v>
          </cell>
          <cell r="U64">
            <v>0.35850404808805464</v>
          </cell>
        </row>
        <row r="65">
          <cell r="B65" t="str">
            <v>Q8c</v>
          </cell>
          <cell r="C65" t="str">
            <v>Western Downs</v>
          </cell>
          <cell r="D65" t="str">
            <v>Wind Medium</v>
          </cell>
          <cell r="E65" t="str">
            <v>QLD</v>
          </cell>
          <cell r="F65">
            <v>0.33918325481582901</v>
          </cell>
          <cell r="G65">
            <v>0.34116877378749799</v>
          </cell>
          <cell r="H65">
            <v>0.35868958441187998</v>
          </cell>
          <cell r="I65">
            <v>0.37036264709134897</v>
          </cell>
          <cell r="J65">
            <v>0.369381772977245</v>
          </cell>
          <cell r="K65">
            <v>0.36603453895322402</v>
          </cell>
          <cell r="L65">
            <v>0.36597859520958798</v>
          </cell>
          <cell r="M65">
            <v>0.35873287003335402</v>
          </cell>
          <cell r="N65">
            <v>0.39145759406991998</v>
          </cell>
          <cell r="O65">
            <v>0.373678041779134</v>
          </cell>
          <cell r="P65">
            <v>0.37035408308144502</v>
          </cell>
          <cell r="Q65">
            <v>0.37568093658302198</v>
          </cell>
          <cell r="R65">
            <v>0.35812817091543803</v>
          </cell>
          <cell r="S65">
            <v>0.34184111635139802</v>
          </cell>
          <cell r="T65">
            <v>0.36216783595263702</v>
          </cell>
          <cell r="U65">
            <v>0.36285598773419742</v>
          </cell>
        </row>
        <row r="66">
          <cell r="B66" t="str">
            <v>Q9</v>
          </cell>
          <cell r="C66" t="str">
            <v>Banana</v>
          </cell>
          <cell r="D66" t="str">
            <v>Wind Medium</v>
          </cell>
          <cell r="E66" t="str">
            <v>QLD</v>
          </cell>
          <cell r="F66">
            <v>0.26778415637222802</v>
          </cell>
          <cell r="G66">
            <v>0.265954988850922</v>
          </cell>
          <cell r="H66">
            <v>0.28383970237517703</v>
          </cell>
          <cell r="I66">
            <v>0.29622281552954299</v>
          </cell>
          <cell r="J66">
            <v>0.29628083026254398</v>
          </cell>
          <cell r="K66">
            <v>0.28443325567389399</v>
          </cell>
          <cell r="L66">
            <v>0.28741829607132402</v>
          </cell>
          <cell r="M66">
            <v>0.28777354646493902</v>
          </cell>
          <cell r="N66">
            <v>0.31069902808392502</v>
          </cell>
          <cell r="O66">
            <v>0.27060185472825399</v>
          </cell>
          <cell r="P66">
            <v>0.28554734773671098</v>
          </cell>
          <cell r="Q66">
            <v>0.28326309347419798</v>
          </cell>
          <cell r="R66">
            <v>0.26826437743922099</v>
          </cell>
          <cell r="S66">
            <v>0.26898304772653597</v>
          </cell>
          <cell r="T66">
            <v>0.28256951167966099</v>
          </cell>
          <cell r="U66">
            <v>0.28264239016460518</v>
          </cell>
        </row>
        <row r="67">
          <cell r="B67" t="str">
            <v>Q10</v>
          </cell>
          <cell r="C67" t="str">
            <v>Collinsville</v>
          </cell>
          <cell r="D67" t="str">
            <v>Wind Medium</v>
          </cell>
          <cell r="E67" t="str">
            <v>QLD</v>
          </cell>
          <cell r="F67">
            <v>0.30014361896774699</v>
          </cell>
          <cell r="G67">
            <v>0.299425387542746</v>
          </cell>
          <cell r="H67">
            <v>0.32629774570248699</v>
          </cell>
          <cell r="I67">
            <v>0.372118950353931</v>
          </cell>
          <cell r="J67">
            <v>0.35144452787643499</v>
          </cell>
          <cell r="K67">
            <v>0.34218758853418901</v>
          </cell>
          <cell r="L67">
            <v>0.32268208075703902</v>
          </cell>
          <cell r="M67">
            <v>0.34696312925022199</v>
          </cell>
          <cell r="N67">
            <v>0.38021005995137303</v>
          </cell>
          <cell r="O67">
            <v>0.33136140644468098</v>
          </cell>
          <cell r="P67">
            <v>0.353187525789946</v>
          </cell>
          <cell r="Q67">
            <v>0.342326201067295</v>
          </cell>
          <cell r="R67">
            <v>0.31933832863112499</v>
          </cell>
          <cell r="S67">
            <v>0.35332429332065601</v>
          </cell>
          <cell r="T67">
            <v>0.34117162846650601</v>
          </cell>
          <cell r="U67">
            <v>0.33881216484375848</v>
          </cell>
        </row>
        <row r="68">
          <cell r="B68" t="str">
            <v>S1</v>
          </cell>
          <cell r="C68" t="str">
            <v>South East SA</v>
          </cell>
          <cell r="D68" t="str">
            <v>Wind Medium</v>
          </cell>
          <cell r="E68" t="str">
            <v>SA</v>
          </cell>
          <cell r="F68">
            <v>0.38979393087071301</v>
          </cell>
          <cell r="G68">
            <v>0.42258467321860699</v>
          </cell>
          <cell r="H68">
            <v>0.41458076527007498</v>
          </cell>
          <cell r="I68">
            <v>0.44261073878285401</v>
          </cell>
          <cell r="J68">
            <v>0.40523720234673</v>
          </cell>
          <cell r="K68">
            <v>0.40640495586129999</v>
          </cell>
          <cell r="L68">
            <v>0.38967098861252197</v>
          </cell>
          <cell r="M68">
            <v>0.42269885655359901</v>
          </cell>
          <cell r="N68">
            <v>0.42240829615317199</v>
          </cell>
          <cell r="O68">
            <v>0.42454967189102799</v>
          </cell>
          <cell r="P68">
            <v>0.413107546617488</v>
          </cell>
          <cell r="Q68">
            <v>0.43289083318993699</v>
          </cell>
          <cell r="R68">
            <v>0.41687047132993998</v>
          </cell>
          <cell r="S68">
            <v>0.385086072389344</v>
          </cell>
          <cell r="T68">
            <v>0.40059888214668099</v>
          </cell>
          <cell r="U68">
            <v>0.41260625901559927</v>
          </cell>
        </row>
        <row r="69">
          <cell r="B69" t="str">
            <v>S2</v>
          </cell>
          <cell r="C69" t="str">
            <v>Riverland</v>
          </cell>
          <cell r="D69" t="str">
            <v>Wind Medium</v>
          </cell>
          <cell r="E69" t="str">
            <v>SA</v>
          </cell>
          <cell r="F69">
            <v>0.32050176991074197</v>
          </cell>
          <cell r="G69">
            <v>0.34239349672319003</v>
          </cell>
          <cell r="H69">
            <v>0.35057011023258799</v>
          </cell>
          <cell r="I69">
            <v>0.36282350381157402</v>
          </cell>
          <cell r="J69">
            <v>0.33234968097228501</v>
          </cell>
          <cell r="K69">
            <v>0.34092514993270101</v>
          </cell>
          <cell r="L69">
            <v>0.32424951743347302</v>
          </cell>
          <cell r="M69">
            <v>0.36777608666124301</v>
          </cell>
          <cell r="N69">
            <v>0.37089281459927098</v>
          </cell>
          <cell r="O69">
            <v>0.35701730313045899</v>
          </cell>
          <cell r="P69">
            <v>0.34396410930780602</v>
          </cell>
          <cell r="Q69">
            <v>0.363152778793357</v>
          </cell>
          <cell r="R69">
            <v>0.35476685769635302</v>
          </cell>
          <cell r="S69">
            <v>0.31861943288225603</v>
          </cell>
          <cell r="T69">
            <v>0.351682449422896</v>
          </cell>
          <cell r="U69">
            <v>0.34677900410067958</v>
          </cell>
        </row>
        <row r="70">
          <cell r="B70" t="str">
            <v>S3</v>
          </cell>
          <cell r="C70" t="str">
            <v>Mid-North SA</v>
          </cell>
          <cell r="D70" t="str">
            <v>Wind Medium</v>
          </cell>
          <cell r="E70" t="str">
            <v>SA</v>
          </cell>
          <cell r="F70">
            <v>0.37546001818515801</v>
          </cell>
          <cell r="G70">
            <v>0.405933797926948</v>
          </cell>
          <cell r="H70">
            <v>0.401626776799894</v>
          </cell>
          <cell r="I70">
            <v>0.42362121335929398</v>
          </cell>
          <cell r="J70">
            <v>0.38491087979680799</v>
          </cell>
          <cell r="K70">
            <v>0.39445195453172399</v>
          </cell>
          <cell r="L70">
            <v>0.37207273309639199</v>
          </cell>
          <cell r="M70">
            <v>0.42824330894607998</v>
          </cell>
          <cell r="N70">
            <v>0.42884535582782402</v>
          </cell>
          <cell r="O70">
            <v>0.41925136026145099</v>
          </cell>
          <cell r="P70">
            <v>0.39762987729749599</v>
          </cell>
          <cell r="Q70">
            <v>0.41505888341386898</v>
          </cell>
          <cell r="R70">
            <v>0.41831186009409699</v>
          </cell>
          <cell r="S70">
            <v>0.37619428623329798</v>
          </cell>
          <cell r="T70">
            <v>0.407856393662414</v>
          </cell>
          <cell r="U70">
            <v>0.40329791329551662</v>
          </cell>
        </row>
        <row r="71">
          <cell r="B71" t="str">
            <v>S4</v>
          </cell>
          <cell r="C71" t="str">
            <v>Yorke Peninsula</v>
          </cell>
          <cell r="D71" t="str">
            <v>Wind Medium</v>
          </cell>
          <cell r="E71" t="str">
            <v>SA</v>
          </cell>
          <cell r="F71">
            <v>0.41393567709231899</v>
          </cell>
          <cell r="G71">
            <v>0.42683960110463298</v>
          </cell>
          <cell r="H71">
            <v>0.415819859605846</v>
          </cell>
          <cell r="I71">
            <v>0.4617883217223</v>
          </cell>
          <cell r="J71">
            <v>0.41594497017451698</v>
          </cell>
          <cell r="K71">
            <v>0.41686502060825698</v>
          </cell>
          <cell r="L71">
            <v>0.39623172139517898</v>
          </cell>
          <cell r="M71">
            <v>0.443713859998491</v>
          </cell>
          <cell r="N71">
            <v>0.44672529814214901</v>
          </cell>
          <cell r="O71">
            <v>0.420807561038121</v>
          </cell>
          <cell r="P71">
            <v>0.43016396220361702</v>
          </cell>
          <cell r="Q71">
            <v>0.45356569225537602</v>
          </cell>
          <cell r="R71">
            <v>0.44558813473949799</v>
          </cell>
          <cell r="S71">
            <v>0.41194536462113601</v>
          </cell>
          <cell r="T71">
            <v>0.42879461907933197</v>
          </cell>
          <cell r="U71">
            <v>0.42858197758538463</v>
          </cell>
        </row>
        <row r="72">
          <cell r="B72" t="str">
            <v>S5</v>
          </cell>
          <cell r="C72" t="str">
            <v>Northern SA</v>
          </cell>
          <cell r="D72" t="str">
            <v>Wind Medium</v>
          </cell>
          <cell r="E72" t="str">
            <v>SA</v>
          </cell>
          <cell r="F72">
            <v>0.38681761479210802</v>
          </cell>
          <cell r="G72">
            <v>0.39801117395521202</v>
          </cell>
          <cell r="H72">
            <v>0.416255556036634</v>
          </cell>
          <cell r="I72">
            <v>0.42778912847596201</v>
          </cell>
          <cell r="J72">
            <v>0.40502094690447499</v>
          </cell>
          <cell r="K72">
            <v>0.405782527151484</v>
          </cell>
          <cell r="L72">
            <v>0.38520708512991703</v>
          </cell>
          <cell r="M72">
            <v>0.42333461463764599</v>
          </cell>
          <cell r="N72">
            <v>0.425028583294214</v>
          </cell>
          <cell r="O72">
            <v>0.41497215199972698</v>
          </cell>
          <cell r="P72">
            <v>0.41649965781511</v>
          </cell>
          <cell r="Q72">
            <v>0.42903146290212402</v>
          </cell>
          <cell r="R72">
            <v>0.42481008019118999</v>
          </cell>
          <cell r="S72">
            <v>0.401708700388273</v>
          </cell>
          <cell r="T72">
            <v>0.419433807477191</v>
          </cell>
          <cell r="U72">
            <v>0.41198020607675112</v>
          </cell>
        </row>
        <row r="73">
          <cell r="B73" t="str">
            <v>S6</v>
          </cell>
          <cell r="C73" t="str">
            <v>Roxby Downs</v>
          </cell>
          <cell r="D73" t="str">
            <v>Wind Medium</v>
          </cell>
          <cell r="E73" t="str">
            <v>SA</v>
          </cell>
          <cell r="U73" t="str">
            <v/>
          </cell>
        </row>
        <row r="74">
          <cell r="B74" t="str">
            <v>S7</v>
          </cell>
          <cell r="C74" t="str">
            <v>Eastern Eyre Peninsula</v>
          </cell>
          <cell r="D74" t="str">
            <v>Wind Medium</v>
          </cell>
          <cell r="E74" t="str">
            <v>SA</v>
          </cell>
          <cell r="F74">
            <v>0.39735160159032201</v>
          </cell>
          <cell r="G74">
            <v>0.41135910179896301</v>
          </cell>
          <cell r="H74">
            <v>0.40713662798514799</v>
          </cell>
          <cell r="I74">
            <v>0.45152923500137199</v>
          </cell>
          <cell r="J74">
            <v>0.40532244457970501</v>
          </cell>
          <cell r="K74">
            <v>0.41148461856580298</v>
          </cell>
          <cell r="L74">
            <v>0.38575224601791502</v>
          </cell>
          <cell r="M74">
            <v>0.435248167269984</v>
          </cell>
          <cell r="N74">
            <v>0.423817845888458</v>
          </cell>
          <cell r="O74">
            <v>0.413779785064117</v>
          </cell>
          <cell r="P74">
            <v>0.42658561321155097</v>
          </cell>
          <cell r="Q74">
            <v>0.43689779133645701</v>
          </cell>
          <cell r="R74">
            <v>0.422631081779067</v>
          </cell>
          <cell r="S74">
            <v>0.40488946521499503</v>
          </cell>
          <cell r="T74">
            <v>0.42354376821817202</v>
          </cell>
          <cell r="U74">
            <v>0.41715529290146863</v>
          </cell>
        </row>
        <row r="75">
          <cell r="B75" t="str">
            <v>S8</v>
          </cell>
          <cell r="C75" t="str">
            <v>Western Eyre Peninsula</v>
          </cell>
          <cell r="D75" t="str">
            <v>Wind Medium</v>
          </cell>
          <cell r="E75" t="str">
            <v>SA</v>
          </cell>
          <cell r="F75">
            <v>0.40373727764413703</v>
          </cell>
          <cell r="G75">
            <v>0.41947946585497198</v>
          </cell>
          <cell r="H75">
            <v>0.41979596729237001</v>
          </cell>
          <cell r="I75">
            <v>0.45504616228609801</v>
          </cell>
          <cell r="J75">
            <v>0.41347543582916602</v>
          </cell>
          <cell r="K75">
            <v>0.41572769265704301</v>
          </cell>
          <cell r="L75">
            <v>0.393853654809592</v>
          </cell>
          <cell r="M75">
            <v>0.446513378366236</v>
          </cell>
          <cell r="N75">
            <v>0.43619040222311001</v>
          </cell>
          <cell r="O75">
            <v>0.417547084765308</v>
          </cell>
          <cell r="P75">
            <v>0.44596408899787399</v>
          </cell>
          <cell r="Q75">
            <v>0.42735148516859001</v>
          </cell>
          <cell r="R75">
            <v>0.42708932021467799</v>
          </cell>
          <cell r="S75">
            <v>0.42483118125663799</v>
          </cell>
          <cell r="T75">
            <v>0.43795759302982601</v>
          </cell>
          <cell r="U75">
            <v>0.42563734602637582</v>
          </cell>
        </row>
        <row r="76">
          <cell r="B76" t="str">
            <v>T1</v>
          </cell>
          <cell r="C76" t="str">
            <v>North East Tasmania</v>
          </cell>
          <cell r="D76" t="str">
            <v>Wind Medium</v>
          </cell>
          <cell r="E76" t="str">
            <v>TAS</v>
          </cell>
          <cell r="F76">
            <v>0.37599351712636297</v>
          </cell>
          <cell r="G76">
            <v>0.36037059565162</v>
          </cell>
          <cell r="H76">
            <v>0.355811626189527</v>
          </cell>
          <cell r="I76">
            <v>0.38383374426084799</v>
          </cell>
          <cell r="J76">
            <v>0.36849468345148401</v>
          </cell>
          <cell r="K76">
            <v>0.37070069736468603</v>
          </cell>
          <cell r="L76">
            <v>0.40332053392220502</v>
          </cell>
          <cell r="M76">
            <v>0.377549541119025</v>
          </cell>
          <cell r="N76">
            <v>0.39413401672370202</v>
          </cell>
          <cell r="O76">
            <v>0.41670522187577202</v>
          </cell>
          <cell r="P76">
            <v>0.37013309602046102</v>
          </cell>
          <cell r="Q76">
            <v>0.381624039774483</v>
          </cell>
          <cell r="R76">
            <v>0.37496159920072902</v>
          </cell>
          <cell r="S76">
            <v>0.36441770059954998</v>
          </cell>
          <cell r="T76">
            <v>0.38450227482687199</v>
          </cell>
          <cell r="U76">
            <v>0.3788368592071551</v>
          </cell>
        </row>
        <row r="77">
          <cell r="B77" t="str">
            <v>T2</v>
          </cell>
          <cell r="C77" t="str">
            <v>North West Tasmania</v>
          </cell>
          <cell r="D77" t="str">
            <v>Wind Medium</v>
          </cell>
          <cell r="E77" t="str">
            <v>TAS</v>
          </cell>
          <cell r="F77">
            <v>0.46922019674922699</v>
          </cell>
          <cell r="G77">
            <v>0.46485885137677901</v>
          </cell>
          <cell r="H77">
            <v>0.443579038356893</v>
          </cell>
          <cell r="I77">
            <v>0.47478522930303502</v>
          </cell>
          <cell r="J77">
            <v>0.45529551682957597</v>
          </cell>
          <cell r="K77">
            <v>0.437525901128961</v>
          </cell>
          <cell r="L77">
            <v>0.45666561415502999</v>
          </cell>
          <cell r="M77">
            <v>0.47390082487909801</v>
          </cell>
          <cell r="N77">
            <v>0.468238140267693</v>
          </cell>
          <cell r="O77">
            <v>0.484817746075693</v>
          </cell>
          <cell r="P77">
            <v>0.462234637019308</v>
          </cell>
          <cell r="Q77">
            <v>0.44264686206618897</v>
          </cell>
          <cell r="R77">
            <v>0.45421894971629301</v>
          </cell>
          <cell r="S77">
            <v>0.42871279562718501</v>
          </cell>
          <cell r="T77">
            <v>0.46161548960815801</v>
          </cell>
          <cell r="U77">
            <v>0.4585543862106079</v>
          </cell>
        </row>
        <row r="78">
          <cell r="B78" t="str">
            <v>T3</v>
          </cell>
          <cell r="C78" t="str">
            <v>Central Highlands</v>
          </cell>
          <cell r="D78" t="str">
            <v>Wind Medium</v>
          </cell>
          <cell r="E78" t="str">
            <v>TAS</v>
          </cell>
          <cell r="F78">
            <v>0.45050726890790599</v>
          </cell>
          <cell r="G78">
            <v>0.448106334631801</v>
          </cell>
          <cell r="H78">
            <v>0.439992034239023</v>
          </cell>
          <cell r="I78">
            <v>0.46748676324897798</v>
          </cell>
          <cell r="J78">
            <v>0.45453086846614499</v>
          </cell>
          <cell r="K78">
            <v>0.43760816618665299</v>
          </cell>
          <cell r="L78">
            <v>0.45857450766762697</v>
          </cell>
          <cell r="M78">
            <v>0.46238225518984799</v>
          </cell>
          <cell r="N78">
            <v>0.47534268233431898</v>
          </cell>
          <cell r="O78">
            <v>0.49368834354541002</v>
          </cell>
          <cell r="P78">
            <v>0.43865449935525203</v>
          </cell>
          <cell r="Q78">
            <v>0.40796854669811899</v>
          </cell>
          <cell r="R78">
            <v>0.419950236853467</v>
          </cell>
          <cell r="S78">
            <v>0.42857243401078399</v>
          </cell>
          <cell r="T78">
            <v>0.43929431717696499</v>
          </cell>
          <cell r="U78">
            <v>0.44817728390081973</v>
          </cell>
        </row>
        <row r="79">
          <cell r="B79" t="str">
            <v>V0</v>
          </cell>
          <cell r="C79" t="str">
            <v>Victoria Non-REZ</v>
          </cell>
          <cell r="D79" t="str">
            <v>Wind Medium</v>
          </cell>
          <cell r="E79" t="str">
            <v>VIC</v>
          </cell>
          <cell r="F79">
            <v>0.34622897660704</v>
          </cell>
          <cell r="G79">
            <v>0.36412308018341799</v>
          </cell>
          <cell r="H79">
            <v>0.34130714516010902</v>
          </cell>
          <cell r="I79">
            <v>0.40709331409830202</v>
          </cell>
          <cell r="J79">
            <v>0.33738745253295299</v>
          </cell>
          <cell r="K79">
            <v>0.34003215680864901</v>
          </cell>
          <cell r="L79">
            <v>0.36004576488266599</v>
          </cell>
          <cell r="M79">
            <v>0.36141606140971699</v>
          </cell>
          <cell r="N79">
            <v>0.36591919842051901</v>
          </cell>
          <cell r="O79">
            <v>0.37824413888650399</v>
          </cell>
          <cell r="P79">
            <v>0.36366153231020698</v>
          </cell>
          <cell r="Q79">
            <v>0.39049540088089801</v>
          </cell>
          <cell r="R79">
            <v>0.36880809653382302</v>
          </cell>
          <cell r="S79">
            <v>0.333829164229898</v>
          </cell>
          <cell r="T79">
            <v>0.33781287966727702</v>
          </cell>
          <cell r="U79">
            <v>0.35976029084079875</v>
          </cell>
        </row>
      </sheetData>
      <sheetData sheetId="47"/>
      <sheetData sheetId="48"/>
      <sheetData sheetId="49"/>
      <sheetData sheetId="50"/>
      <sheetData sheetId="51"/>
      <sheetData sheetId="52"/>
      <sheetData sheetId="53"/>
      <sheetData sheetId="54"/>
      <sheetData sheetId="55">
        <row r="153">
          <cell r="B153" t="str">
            <v>NQ</v>
          </cell>
          <cell r="C153" t="str">
            <v>Subregional Reference Node</v>
          </cell>
          <cell r="D153">
            <v>1.080074646738433</v>
          </cell>
          <cell r="E153">
            <v>1.0801421496571129</v>
          </cell>
          <cell r="F153">
            <v>1.080003934603035</v>
          </cell>
          <cell r="G153">
            <v>1.0549974707464607</v>
          </cell>
          <cell r="H153">
            <v>1.0964837766010318</v>
          </cell>
          <cell r="I153" t="str">
            <v>Not Applicable</v>
          </cell>
          <cell r="J153" t="str">
            <v>Not Applicable</v>
          </cell>
          <cell r="K153">
            <v>1.0467279426648464</v>
          </cell>
          <cell r="L153">
            <v>1.0406411993937774</v>
          </cell>
          <cell r="M153">
            <v>1.0355872987830739</v>
          </cell>
          <cell r="N153">
            <v>1.0305770916804571</v>
          </cell>
          <cell r="O153" t="str">
            <v>Not Applicable</v>
          </cell>
          <cell r="P153" t="str">
            <v>Not Applicable</v>
          </cell>
          <cell r="Q153" t="str">
            <v>Not Applicable</v>
          </cell>
          <cell r="R153">
            <v>1.1056898700223396</v>
          </cell>
          <cell r="S153">
            <v>1.0463322631160885</v>
          </cell>
          <cell r="T153">
            <v>1.0180236710742092</v>
          </cell>
          <cell r="U153">
            <v>1.0862019210447542</v>
          </cell>
          <cell r="V153">
            <v>1.0391971436831839</v>
          </cell>
          <cell r="W153" t="str">
            <v>Not Applicable</v>
          </cell>
          <cell r="X153" t="str">
            <v>Not Applicable</v>
          </cell>
        </row>
        <row r="154">
          <cell r="B154" t="str">
            <v>CQ</v>
          </cell>
          <cell r="C154" t="str">
            <v>Subregional Reference Node</v>
          </cell>
          <cell r="D154">
            <v>1.1037044981577715</v>
          </cell>
          <cell r="E154">
            <v>1.1052110446068442</v>
          </cell>
          <cell r="F154">
            <v>1.1021263253087428</v>
          </cell>
          <cell r="G154">
            <v>1.0590735138287448</v>
          </cell>
          <cell r="H154">
            <v>1.1282942704043837</v>
          </cell>
          <cell r="I154" t="str">
            <v>Not Applicable</v>
          </cell>
          <cell r="J154" t="str">
            <v>Not Applicable</v>
          </cell>
          <cell r="K154">
            <v>1.0663151224284846</v>
          </cell>
          <cell r="L154">
            <v>1.0672549166229892</v>
          </cell>
          <cell r="M154">
            <v>1.0680980842193819</v>
          </cell>
          <cell r="N154">
            <v>1.0688659661280597</v>
          </cell>
          <cell r="O154" t="str">
            <v>Not Applicable</v>
          </cell>
          <cell r="P154" t="str">
            <v>Not Applicable</v>
          </cell>
          <cell r="Q154" t="str">
            <v>Not Applicable</v>
          </cell>
          <cell r="R154">
            <v>1.0252750755232363</v>
          </cell>
          <cell r="S154">
            <v>1.0292391736397319</v>
          </cell>
          <cell r="T154">
            <v>0.94074378191272368</v>
          </cell>
          <cell r="U154">
            <v>1.1319255503980865</v>
          </cell>
          <cell r="V154">
            <v>1.0660536547511592</v>
          </cell>
          <cell r="W154" t="str">
            <v>Not Applicable</v>
          </cell>
          <cell r="X154" t="str">
            <v>Not Applicable</v>
          </cell>
        </row>
        <row r="155">
          <cell r="B155" t="str">
            <v>GG</v>
          </cell>
          <cell r="C155" t="str">
            <v>Subregional Reference Node</v>
          </cell>
          <cell r="D155">
            <v>1.0715593530039886</v>
          </cell>
          <cell r="E155">
            <v>1.0728928609555439</v>
          </cell>
          <cell r="F155">
            <v>1.0701624455033016</v>
          </cell>
          <cell r="G155">
            <v>1.0308396766751213</v>
          </cell>
          <cell r="H155">
            <v>1.0941306517329628</v>
          </cell>
          <cell r="I155" t="str">
            <v>Not Applicable</v>
          </cell>
          <cell r="J155" t="str">
            <v>Not Applicable</v>
          </cell>
          <cell r="K155">
            <v>1.0367971016165329</v>
          </cell>
          <cell r="L155">
            <v>1.0373063012540336</v>
          </cell>
          <cell r="M155">
            <v>1.0377845742815417</v>
          </cell>
          <cell r="N155">
            <v>1.0381986865838335</v>
          </cell>
          <cell r="O155" t="str">
            <v>Not Applicable</v>
          </cell>
          <cell r="P155" t="str">
            <v>Not Applicable</v>
          </cell>
          <cell r="Q155" t="str">
            <v>Not Applicable</v>
          </cell>
          <cell r="R155">
            <v>1.0319854589481032</v>
          </cell>
          <cell r="S155">
            <v>1.0464951117964456</v>
          </cell>
          <cell r="T155">
            <v>1.0356048609387305</v>
          </cell>
          <cell r="U155">
            <v>1.0967949998272892</v>
          </cell>
          <cell r="V155">
            <v>1.0361698251871119</v>
          </cell>
          <cell r="W155" t="str">
            <v>Not Applicable</v>
          </cell>
          <cell r="X155" t="str">
            <v>Not Applicable</v>
          </cell>
        </row>
        <row r="156">
          <cell r="B156" t="str">
            <v>SQ</v>
          </cell>
          <cell r="C156" t="str">
            <v>Subregional Reference Node</v>
          </cell>
          <cell r="D156">
            <v>0.99999999999999911</v>
          </cell>
          <cell r="E156">
            <v>0.99999999999999845</v>
          </cell>
          <cell r="F156">
            <v>0.99999999999999889</v>
          </cell>
          <cell r="G156">
            <v>1</v>
          </cell>
          <cell r="H156">
            <v>0.99999999999999867</v>
          </cell>
          <cell r="I156" t="str">
            <v>Not Applicable</v>
          </cell>
          <cell r="J156" t="str">
            <v>Not Applicable</v>
          </cell>
          <cell r="K156">
            <v>0.99999999999999933</v>
          </cell>
          <cell r="L156">
            <v>0.99999999999999878</v>
          </cell>
          <cell r="M156">
            <v>0.99999999999999956</v>
          </cell>
          <cell r="N156">
            <v>0.99999999999999845</v>
          </cell>
          <cell r="O156" t="str">
            <v>Not Applicable</v>
          </cell>
          <cell r="P156" t="str">
            <v>Not Applicable</v>
          </cell>
          <cell r="Q156" t="str">
            <v>Not Applicable</v>
          </cell>
          <cell r="R156">
            <v>0.94505821162497394</v>
          </cell>
          <cell r="S156">
            <v>1.02295337609453</v>
          </cell>
          <cell r="T156">
            <v>1.0390465663527215</v>
          </cell>
          <cell r="U156">
            <v>0.99999999999999867</v>
          </cell>
          <cell r="V156">
            <v>1</v>
          </cell>
          <cell r="W156" t="str">
            <v>Not Applicable</v>
          </cell>
          <cell r="X156" t="str">
            <v>Not Applicable</v>
          </cell>
        </row>
        <row r="157">
          <cell r="B157" t="str">
            <v>NNSW</v>
          </cell>
          <cell r="C157" t="str">
            <v>Subregional Reference Node</v>
          </cell>
          <cell r="D157">
            <v>1.0606978948745625</v>
          </cell>
          <cell r="E157">
            <v>1.0615921835468933</v>
          </cell>
          <cell r="F157">
            <v>1.0597610886230162</v>
          </cell>
          <cell r="G157">
            <v>1.0380351292382131</v>
          </cell>
          <cell r="H157">
            <v>1.0727537928383777</v>
          </cell>
          <cell r="I157" t="str">
            <v>Not Applicable</v>
          </cell>
          <cell r="J157" t="str">
            <v>Not Applicable</v>
          </cell>
          <cell r="K157">
            <v>1.0439658530202747</v>
          </cell>
          <cell r="L157">
            <v>1.0456459983128652</v>
          </cell>
          <cell r="M157">
            <v>1.0470794054432779</v>
          </cell>
          <cell r="N157">
            <v>1.0484589143972032</v>
          </cell>
          <cell r="O157" t="str">
            <v>Not Applicable</v>
          </cell>
          <cell r="P157" t="str">
            <v>Not Applicable</v>
          </cell>
          <cell r="Q157" t="str">
            <v>Not Applicable</v>
          </cell>
          <cell r="R157">
            <v>1.0665480320721672</v>
          </cell>
          <cell r="S157">
            <v>1.0601190499981938</v>
          </cell>
          <cell r="T157">
            <v>0.98612592874274796</v>
          </cell>
          <cell r="U157">
            <v>1.0768394661650393</v>
          </cell>
          <cell r="V157">
            <v>1.0451752419068687</v>
          </cell>
          <cell r="W157" t="str">
            <v>Not Applicable</v>
          </cell>
          <cell r="X157" t="str">
            <v>Not Applicable</v>
          </cell>
        </row>
        <row r="158">
          <cell r="B158" t="str">
            <v>CNSW</v>
          </cell>
          <cell r="C158" t="str">
            <v>Subregional Reference Node</v>
          </cell>
          <cell r="D158">
            <v>1.0360263997239365</v>
          </cell>
          <cell r="E158">
            <v>1.0370747524421584</v>
          </cell>
          <cell r="F158">
            <v>1.034928204647207</v>
          </cell>
          <cell r="G158">
            <v>1.0188382155013134</v>
          </cell>
          <cell r="H158">
            <v>1.0439382238363697</v>
          </cell>
          <cell r="I158" t="str">
            <v>Not Applicable</v>
          </cell>
          <cell r="J158" t="str">
            <v>Not Applicable</v>
          </cell>
          <cell r="K158">
            <v>1.0291921617251922</v>
          </cell>
          <cell r="L158">
            <v>1.0336060117574051</v>
          </cell>
          <cell r="M158">
            <v>1.0373167408133235</v>
          </cell>
          <cell r="N158">
            <v>1.0409457769591159</v>
          </cell>
          <cell r="O158" t="str">
            <v>Not Applicable</v>
          </cell>
          <cell r="P158" t="str">
            <v>Not Applicable</v>
          </cell>
          <cell r="Q158" t="str">
            <v>Not Applicable</v>
          </cell>
          <cell r="R158">
            <v>1.066408577509983</v>
          </cell>
          <cell r="S158">
            <v>1.0462950614902629</v>
          </cell>
          <cell r="T158">
            <v>1.0563787605125103</v>
          </cell>
          <cell r="U158">
            <v>1.0528853755703729</v>
          </cell>
          <cell r="V158">
            <v>1.0336140272805809</v>
          </cell>
          <cell r="W158" t="str">
            <v>Not Applicable</v>
          </cell>
          <cell r="X158" t="str">
            <v>Not Applicable</v>
          </cell>
        </row>
        <row r="159">
          <cell r="B159" t="str">
            <v>SNSW</v>
          </cell>
          <cell r="C159" t="str">
            <v>Subregional Reference Node</v>
          </cell>
          <cell r="D159">
            <v>1.0066586716299049</v>
          </cell>
          <cell r="E159">
            <v>1.0067384622696309</v>
          </cell>
          <cell r="F159">
            <v>1.0065750874490618</v>
          </cell>
          <cell r="G159">
            <v>1.0087070025214999</v>
          </cell>
          <cell r="H159">
            <v>1.0050344431973244</v>
          </cell>
          <cell r="I159" t="str">
            <v>Not Applicable</v>
          </cell>
          <cell r="J159" t="str">
            <v>Not Applicable</v>
          </cell>
          <cell r="K159">
            <v>1.0107123910022353</v>
          </cell>
          <cell r="L159">
            <v>1.0119230922282383</v>
          </cell>
          <cell r="M159">
            <v>1.0129321589320557</v>
          </cell>
          <cell r="N159">
            <v>1.0139283837273243</v>
          </cell>
          <cell r="O159" t="str">
            <v>Not Applicable</v>
          </cell>
          <cell r="P159" t="str">
            <v>Not Applicable</v>
          </cell>
          <cell r="Q159" t="str">
            <v>Not Applicable</v>
          </cell>
          <cell r="R159">
            <v>1.1618156207465422</v>
          </cell>
          <cell r="S159">
            <v>1.1222048314163848</v>
          </cell>
          <cell r="T159">
            <v>1.2147552008810354</v>
          </cell>
          <cell r="U159">
            <v>1.0072033607623767</v>
          </cell>
          <cell r="V159">
            <v>1.0121240715485404</v>
          </cell>
          <cell r="W159" t="str">
            <v>Not Applicable</v>
          </cell>
          <cell r="X159" t="str">
            <v>Not Applicable</v>
          </cell>
        </row>
        <row r="160">
          <cell r="B160" t="str">
            <v>SNW</v>
          </cell>
          <cell r="C160" t="str">
            <v>Subregional Reference Node</v>
          </cell>
          <cell r="D160">
            <v>0.99999999999999911</v>
          </cell>
          <cell r="E160">
            <v>0.99999999999999845</v>
          </cell>
          <cell r="F160">
            <v>0.99999999999999889</v>
          </cell>
          <cell r="G160">
            <v>1</v>
          </cell>
          <cell r="H160">
            <v>0.99999999999999867</v>
          </cell>
          <cell r="I160" t="str">
            <v>Not Applicable</v>
          </cell>
          <cell r="J160" t="str">
            <v>Not Applicable</v>
          </cell>
          <cell r="K160">
            <v>0.99999999999999933</v>
          </cell>
          <cell r="L160">
            <v>0.99999999999999878</v>
          </cell>
          <cell r="M160">
            <v>0.99999999999999956</v>
          </cell>
          <cell r="N160">
            <v>0.99999999999999845</v>
          </cell>
          <cell r="O160" t="str">
            <v>Not Applicable</v>
          </cell>
          <cell r="P160" t="str">
            <v>Not Applicable</v>
          </cell>
          <cell r="Q160" t="str">
            <v>Not Applicable</v>
          </cell>
          <cell r="R160">
            <v>1.0468982895604251</v>
          </cell>
          <cell r="S160">
            <v>1.0614079424087675</v>
          </cell>
          <cell r="T160">
            <v>1.0505176915510523</v>
          </cell>
          <cell r="U160">
            <v>0.99999999999999867</v>
          </cell>
          <cell r="V160">
            <v>1</v>
          </cell>
          <cell r="W160" t="str">
            <v>Not Applicable</v>
          </cell>
          <cell r="X160" t="str">
            <v>Not Applicable</v>
          </cell>
        </row>
        <row r="161">
          <cell r="B161" t="str">
            <v>WNV</v>
          </cell>
          <cell r="C161" t="str">
            <v>Subregional Reference Node</v>
          </cell>
          <cell r="D161">
            <v>0.99999999999999911</v>
          </cell>
          <cell r="E161">
            <v>0.99999999999999845</v>
          </cell>
          <cell r="F161">
            <v>0.99999999999999889</v>
          </cell>
          <cell r="G161">
            <v>1</v>
          </cell>
          <cell r="H161">
            <v>0.99999999999999867</v>
          </cell>
          <cell r="I161" t="str">
            <v>Not Applicable</v>
          </cell>
          <cell r="J161" t="str">
            <v>Not Applicable</v>
          </cell>
          <cell r="K161">
            <v>0.99999999999999933</v>
          </cell>
          <cell r="L161">
            <v>0.99999999999999878</v>
          </cell>
          <cell r="M161">
            <v>0.99999999999999956</v>
          </cell>
          <cell r="N161">
            <v>0.99999999999999845</v>
          </cell>
          <cell r="O161" t="str">
            <v>Not Applicable</v>
          </cell>
          <cell r="P161" t="str">
            <v>Not Applicable</v>
          </cell>
          <cell r="Q161" t="str">
            <v>Not Applicable</v>
          </cell>
          <cell r="R161">
            <v>0.9996347224921116</v>
          </cell>
          <cell r="S161">
            <v>0.96886221040605447</v>
          </cell>
          <cell r="T161">
            <v>1.0227155099643599</v>
          </cell>
          <cell r="U161">
            <v>0.99999999999999867</v>
          </cell>
          <cell r="V161">
            <v>1</v>
          </cell>
          <cell r="W161" t="str">
            <v>Not Applicable</v>
          </cell>
          <cell r="X161" t="str">
            <v>Not Applicable</v>
          </cell>
        </row>
        <row r="162">
          <cell r="B162" t="str">
            <v>MEL</v>
          </cell>
          <cell r="C162" t="str">
            <v>Subregional Reference Node</v>
          </cell>
          <cell r="D162">
            <v>0.99999999999999911</v>
          </cell>
          <cell r="E162">
            <v>0.99999999999999845</v>
          </cell>
          <cell r="F162">
            <v>0.99999999999999889</v>
          </cell>
          <cell r="G162">
            <v>1</v>
          </cell>
          <cell r="H162">
            <v>0.99999999999999867</v>
          </cell>
          <cell r="I162" t="str">
            <v>Not Applicable</v>
          </cell>
          <cell r="J162" t="str">
            <v>Not Applicable</v>
          </cell>
          <cell r="K162">
            <v>0.99999999999999933</v>
          </cell>
          <cell r="L162">
            <v>0.99999999999999878</v>
          </cell>
          <cell r="M162">
            <v>0.99999999999999956</v>
          </cell>
          <cell r="N162">
            <v>0.99999999999999845</v>
          </cell>
          <cell r="O162" t="str">
            <v>Not Applicable</v>
          </cell>
          <cell r="P162" t="str">
            <v>Not Applicable</v>
          </cell>
          <cell r="Q162" t="str">
            <v>Not Applicable</v>
          </cell>
          <cell r="R162">
            <v>1.0238282716653104</v>
          </cell>
          <cell r="S162">
            <v>1.0383379245136526</v>
          </cell>
          <cell r="T162">
            <v>1.0274476736559377</v>
          </cell>
          <cell r="U162">
            <v>0.99999999999999867</v>
          </cell>
          <cell r="V162">
            <v>1</v>
          </cell>
          <cell r="W162" t="str">
            <v>Not Applicable</v>
          </cell>
          <cell r="X162" t="str">
            <v>Not Applicable</v>
          </cell>
        </row>
        <row r="163">
          <cell r="B163" t="str">
            <v>SEV</v>
          </cell>
          <cell r="C163" t="str">
            <v>Subregional Reference Node</v>
          </cell>
          <cell r="D163">
            <v>1.0030823372299034</v>
          </cell>
          <cell r="E163">
            <v>1.0030013528670807</v>
          </cell>
          <cell r="F163">
            <v>1.0031671718657909</v>
          </cell>
          <cell r="G163">
            <v>1.0061686821484304</v>
          </cell>
          <cell r="H163">
            <v>1.0013046882501562</v>
          </cell>
          <cell r="I163" t="str">
            <v>Not Applicable</v>
          </cell>
          <cell r="J163" t="str">
            <v>Not Applicable</v>
          </cell>
          <cell r="K163">
            <v>1.0059527581275709</v>
          </cell>
          <cell r="L163">
            <v>1.0060425823826016</v>
          </cell>
          <cell r="M163">
            <v>1.0061136338021444</v>
          </cell>
          <cell r="N163">
            <v>1.0061878911854427</v>
          </cell>
          <cell r="O163" t="str">
            <v>Not Applicable</v>
          </cell>
          <cell r="P163" t="str">
            <v>Not Applicable</v>
          </cell>
          <cell r="Q163" t="str">
            <v>Not Applicable</v>
          </cell>
          <cell r="R163">
            <v>1.0320452723393245</v>
          </cell>
          <cell r="S163">
            <v>1.0465549251876669</v>
          </cell>
          <cell r="T163">
            <v>1.0356646743299518</v>
          </cell>
          <cell r="U163">
            <v>1.001341596273194</v>
          </cell>
          <cell r="V163">
            <v>1.0061439103434022</v>
          </cell>
          <cell r="W163" t="str">
            <v>Not Applicable</v>
          </cell>
          <cell r="X163" t="str">
            <v>Not Applicable</v>
          </cell>
        </row>
        <row r="164">
          <cell r="B164" t="str">
            <v>NSA</v>
          </cell>
          <cell r="C164" t="str">
            <v>Subregional Reference Node</v>
          </cell>
          <cell r="D164">
            <v>1.0436847709505888</v>
          </cell>
          <cell r="E164">
            <v>1.0467084150949391</v>
          </cell>
          <cell r="F164">
            <v>1.0405173721714862</v>
          </cell>
          <cell r="G164">
            <v>0.99453057956523971</v>
          </cell>
          <cell r="H164">
            <v>1.0662255303072561</v>
          </cell>
          <cell r="I164" t="str">
            <v>Not Applicable</v>
          </cell>
          <cell r="J164" t="str">
            <v>Not Applicable</v>
          </cell>
          <cell r="K164">
            <v>1.0249120306299286</v>
          </cell>
          <cell r="L164">
            <v>1.0379389516073725</v>
          </cell>
          <cell r="M164">
            <v>1.0488887082114031</v>
          </cell>
          <cell r="N164">
            <v>1.0595995305890507</v>
          </cell>
          <cell r="O164" t="str">
            <v>Not Applicable</v>
          </cell>
          <cell r="P164" t="str">
            <v>Not Applicable</v>
          </cell>
          <cell r="Q164" t="str">
            <v>Not Applicable</v>
          </cell>
          <cell r="R164">
            <v>1.0542320101718636</v>
          </cell>
          <cell r="S164">
            <v>1.1054097073610798</v>
          </cell>
          <cell r="T164">
            <v>1.1566792859109141</v>
          </cell>
          <cell r="U164">
            <v>1.0925671500125023</v>
          </cell>
          <cell r="V164">
            <v>1.0380077434889965</v>
          </cell>
          <cell r="W164" t="str">
            <v>Not Applicable</v>
          </cell>
          <cell r="X164" t="str">
            <v>Not Applicable</v>
          </cell>
        </row>
        <row r="165">
          <cell r="B165" t="str">
            <v>CSA</v>
          </cell>
          <cell r="C165" t="str">
            <v>Subregional Reference Node</v>
          </cell>
          <cell r="D165">
            <v>0.99999999999999911</v>
          </cell>
          <cell r="E165">
            <v>0.99999999999999845</v>
          </cell>
          <cell r="F165">
            <v>0.99999999999999889</v>
          </cell>
          <cell r="G165">
            <v>1</v>
          </cell>
          <cell r="H165">
            <v>0.99999999999999867</v>
          </cell>
          <cell r="I165" t="str">
            <v>Not Applicable</v>
          </cell>
          <cell r="J165" t="str">
            <v>Not Applicable</v>
          </cell>
          <cell r="K165">
            <v>0.99999999999999933</v>
          </cell>
          <cell r="L165">
            <v>0.99999999999999878</v>
          </cell>
          <cell r="M165">
            <v>0.99999999999999956</v>
          </cell>
          <cell r="N165">
            <v>0.99999999999999845</v>
          </cell>
          <cell r="O165" t="str">
            <v>Not Applicable</v>
          </cell>
          <cell r="P165" t="str">
            <v>Not Applicable</v>
          </cell>
          <cell r="Q165" t="str">
            <v>Not Applicable</v>
          </cell>
          <cell r="R165">
            <v>0.98791830142974657</v>
          </cell>
          <cell r="S165">
            <v>1.0245907352492698</v>
          </cell>
          <cell r="T165">
            <v>0.99153770342037373</v>
          </cell>
          <cell r="U165">
            <v>0.99999999999999867</v>
          </cell>
          <cell r="V165">
            <v>1</v>
          </cell>
          <cell r="W165" t="str">
            <v>Not Applicable</v>
          </cell>
          <cell r="X165" t="str">
            <v>Not Applicable</v>
          </cell>
        </row>
        <row r="166">
          <cell r="B166" t="str">
            <v>SESA</v>
          </cell>
          <cell r="C166" t="str">
            <v>Subregional Reference Node</v>
          </cell>
          <cell r="D166">
            <v>1.0986414188997737</v>
          </cell>
          <cell r="E166">
            <v>1.1001680189954688</v>
          </cell>
          <cell r="F166">
            <v>1.0970422389840042</v>
          </cell>
          <cell r="G166">
            <v>1.0513954952882429</v>
          </cell>
          <cell r="H166">
            <v>1.1248989361243171</v>
          </cell>
          <cell r="I166" t="str">
            <v>Not Applicable</v>
          </cell>
          <cell r="J166" t="str">
            <v>Not Applicable</v>
          </cell>
          <cell r="K166">
            <v>1.0587867772777617</v>
          </cell>
          <cell r="L166">
            <v>1.0596139062299132</v>
          </cell>
          <cell r="M166">
            <v>1.0603664241461972</v>
          </cell>
          <cell r="N166">
            <v>1.0610413048424774</v>
          </cell>
          <cell r="O166" t="str">
            <v>Not Applicable</v>
          </cell>
          <cell r="P166" t="str">
            <v>Not Applicable</v>
          </cell>
          <cell r="Q166" t="str">
            <v>Not Applicable</v>
          </cell>
          <cell r="R166">
            <v>1.02711090195003</v>
          </cell>
          <cell r="S166">
            <v>1.0416205547983721</v>
          </cell>
          <cell r="T166">
            <v>1.0307303039406572</v>
          </cell>
          <cell r="U166">
            <v>1.1284341357154015</v>
          </cell>
          <cell r="V166">
            <v>1.0583202451444367</v>
          </cell>
          <cell r="W166" t="str">
            <v>Not Applicable</v>
          </cell>
          <cell r="X166" t="str">
            <v>Not Applicable</v>
          </cell>
        </row>
        <row r="167">
          <cell r="B167" t="str">
            <v>TAS</v>
          </cell>
          <cell r="C167" t="str">
            <v>Subregional Reference Node</v>
          </cell>
          <cell r="D167">
            <v>0.99999999999999911</v>
          </cell>
          <cell r="E167">
            <v>0.99999999999999845</v>
          </cell>
          <cell r="F167">
            <v>0.99999999999999889</v>
          </cell>
          <cell r="G167">
            <v>1</v>
          </cell>
          <cell r="H167">
            <v>0.99999999999999867</v>
          </cell>
          <cell r="I167" t="str">
            <v>Not Applicable</v>
          </cell>
          <cell r="J167" t="str">
            <v>Not Applicable</v>
          </cell>
          <cell r="K167">
            <v>0.99999999999999933</v>
          </cell>
          <cell r="L167">
            <v>0.99999999999999878</v>
          </cell>
          <cell r="M167">
            <v>0.99999999999999956</v>
          </cell>
          <cell r="N167">
            <v>0.99999999999999845</v>
          </cell>
          <cell r="O167" t="str">
            <v>Not Applicable</v>
          </cell>
          <cell r="P167" t="str">
            <v>Not Applicable</v>
          </cell>
          <cell r="Q167" t="str">
            <v>Not Applicable</v>
          </cell>
          <cell r="R167">
            <v>1.0324559788117074</v>
          </cell>
          <cell r="S167">
            <v>1.0469656316600495</v>
          </cell>
          <cell r="T167">
            <v>1.0360753808023344</v>
          </cell>
          <cell r="U167">
            <v>0.99999999999999867</v>
          </cell>
          <cell r="V167">
            <v>1</v>
          </cell>
          <cell r="W167" t="str">
            <v>Not Applicable</v>
          </cell>
          <cell r="X167">
            <v>1</v>
          </cell>
        </row>
        <row r="168">
          <cell r="B168" t="str">
            <v>N0</v>
          </cell>
          <cell r="C168" t="str">
            <v>New South Wales Non-REZ</v>
          </cell>
          <cell r="D168" t="str">
            <v>Not Applicable</v>
          </cell>
          <cell r="E168" t="str">
            <v>Not Applicable</v>
          </cell>
          <cell r="F168" t="str">
            <v>Not Applicable</v>
          </cell>
          <cell r="G168" t="str">
            <v>Not Applicable</v>
          </cell>
          <cell r="H168" t="str">
            <v>Not Applicable</v>
          </cell>
          <cell r="I168">
            <v>1.1084754777320933</v>
          </cell>
          <cell r="J168">
            <v>1.0773326613361927</v>
          </cell>
          <cell r="K168">
            <v>1.0557794518892147</v>
          </cell>
          <cell r="L168">
            <v>1.0576227826661257</v>
          </cell>
          <cell r="M168">
            <v>1.0592099852319763</v>
          </cell>
          <cell r="N168">
            <v>1.060722159381486</v>
          </cell>
          <cell r="O168">
            <v>1.0856154766341992</v>
          </cell>
          <cell r="P168" t="str">
            <v>Not Applicable</v>
          </cell>
          <cell r="Q168" t="str">
            <v>Not Applicable</v>
          </cell>
          <cell r="R168" t="str">
            <v>Not Applicable</v>
          </cell>
          <cell r="S168" t="str">
            <v>Not Applicable</v>
          </cell>
          <cell r="T168" t="str">
            <v>Not Applicable</v>
          </cell>
          <cell r="U168" t="str">
            <v>Not Applicable</v>
          </cell>
          <cell r="V168" t="str">
            <v>Not Applicable</v>
          </cell>
          <cell r="W168">
            <v>1.1531622048128911</v>
          </cell>
          <cell r="X168" t="str">
            <v>Not Applicable</v>
          </cell>
        </row>
        <row r="169">
          <cell r="B169" t="str">
            <v>N1</v>
          </cell>
          <cell r="C169" t="str">
            <v>North West NSW</v>
          </cell>
          <cell r="D169" t="str">
            <v>Not Applicable</v>
          </cell>
          <cell r="E169" t="str">
            <v>Not Applicable</v>
          </cell>
          <cell r="F169" t="str">
            <v>Not Applicable</v>
          </cell>
          <cell r="G169" t="str">
            <v>Not Applicable</v>
          </cell>
          <cell r="H169" t="str">
            <v>Not Applicable</v>
          </cell>
          <cell r="I169">
            <v>1.0945852650454235</v>
          </cell>
          <cell r="J169">
            <v>1.0730507332244708</v>
          </cell>
          <cell r="K169">
            <v>1.0367654871789627</v>
          </cell>
          <cell r="L169">
            <v>1.0467353769482388</v>
          </cell>
          <cell r="M169">
            <v>1.0551208458619259</v>
          </cell>
          <cell r="N169">
            <v>1.0633176767329664</v>
          </cell>
          <cell r="O169">
            <v>1.0876023188122328</v>
          </cell>
          <cell r="P169" t="str">
            <v>Not Applicable</v>
          </cell>
          <cell r="Q169" t="str">
            <v>Not Applicable</v>
          </cell>
          <cell r="R169" t="str">
            <v>Not Applicable</v>
          </cell>
          <cell r="S169" t="str">
            <v>Not Applicable</v>
          </cell>
          <cell r="T169" t="str">
            <v>Not Applicable</v>
          </cell>
          <cell r="U169" t="str">
            <v>Not Applicable</v>
          </cell>
          <cell r="V169" t="str">
            <v>Not Applicable</v>
          </cell>
          <cell r="W169">
            <v>1.1246069149620905</v>
          </cell>
          <cell r="X169" t="str">
            <v>Not Applicable</v>
          </cell>
        </row>
        <row r="170">
          <cell r="B170" t="str">
            <v>N2</v>
          </cell>
          <cell r="C170" t="str">
            <v>New England</v>
          </cell>
          <cell r="D170" t="str">
            <v>Not Applicable</v>
          </cell>
          <cell r="E170" t="str">
            <v>Not Applicable</v>
          </cell>
          <cell r="F170" t="str">
            <v>Not Applicable</v>
          </cell>
          <cell r="G170" t="str">
            <v>Not Applicable</v>
          </cell>
          <cell r="H170" t="str">
            <v>Not Applicable</v>
          </cell>
          <cell r="I170">
            <v>1.0879672230151121</v>
          </cell>
          <cell r="J170">
            <v>1.0662496729284792</v>
          </cell>
          <cell r="K170">
            <v>1.0500361658781343</v>
          </cell>
          <cell r="L170">
            <v>1.0518028309427037</v>
          </cell>
          <cell r="M170">
            <v>1.0533130007961784</v>
          </cell>
          <cell r="N170">
            <v>1.0547632809092637</v>
          </cell>
          <cell r="O170">
            <v>1.0725140705664127</v>
          </cell>
          <cell r="P170" t="str">
            <v>Not Applicable</v>
          </cell>
          <cell r="Q170" t="str">
            <v>Not Applicable</v>
          </cell>
          <cell r="R170" t="str">
            <v>Not Applicable</v>
          </cell>
          <cell r="S170" t="str">
            <v>Not Applicable</v>
          </cell>
          <cell r="T170" t="str">
            <v>Not Applicable</v>
          </cell>
          <cell r="U170" t="str">
            <v>Not Applicable</v>
          </cell>
          <cell r="V170" t="str">
            <v>Not Applicable</v>
          </cell>
          <cell r="W170">
            <v>1.1190810656776358</v>
          </cell>
          <cell r="X170" t="str">
            <v>Not Applicable</v>
          </cell>
        </row>
        <row r="171">
          <cell r="B171" t="str">
            <v>N3</v>
          </cell>
          <cell r="C171" t="str">
            <v>Central-West Orana</v>
          </cell>
          <cell r="D171" t="str">
            <v>Not Applicable</v>
          </cell>
          <cell r="E171" t="str">
            <v>Not Applicable</v>
          </cell>
          <cell r="F171" t="str">
            <v>Not Applicable</v>
          </cell>
          <cell r="G171" t="str">
            <v>Not Applicable</v>
          </cell>
          <cell r="H171" t="str">
            <v>Not Applicable</v>
          </cell>
          <cell r="I171">
            <v>1.1015853725955547</v>
          </cell>
          <cell r="J171">
            <v>1.0749657805523651</v>
          </cell>
          <cell r="K171">
            <v>1.048889485950713</v>
          </cell>
          <cell r="L171">
            <v>1.0535775285746269</v>
          </cell>
          <cell r="M171">
            <v>1.0575429004712271</v>
          </cell>
          <cell r="N171">
            <v>1.0613951892853759</v>
          </cell>
          <cell r="O171">
            <v>1.0852041827753864</v>
          </cell>
          <cell r="P171" t="str">
            <v>Not Applicable</v>
          </cell>
          <cell r="Q171" t="str">
            <v>Not Applicable</v>
          </cell>
          <cell r="R171" t="str">
            <v>Not Applicable</v>
          </cell>
          <cell r="S171" t="str">
            <v>Not Applicable</v>
          </cell>
          <cell r="T171" t="str">
            <v>Not Applicable</v>
          </cell>
          <cell r="U171" t="str">
            <v>Not Applicable</v>
          </cell>
          <cell r="V171" t="str">
            <v>Not Applicable</v>
          </cell>
          <cell r="W171">
            <v>1.1394673981154053</v>
          </cell>
          <cell r="X171" t="str">
            <v>Not Applicable</v>
          </cell>
        </row>
        <row r="172">
          <cell r="B172" t="str">
            <v>N4</v>
          </cell>
          <cell r="C172" t="str">
            <v>Broken Hill</v>
          </cell>
          <cell r="D172" t="str">
            <v>Not Applicable</v>
          </cell>
          <cell r="E172" t="str">
            <v>Not Applicable</v>
          </cell>
          <cell r="F172" t="str">
            <v>Not Applicable</v>
          </cell>
          <cell r="G172" t="str">
            <v>Not Applicable</v>
          </cell>
          <cell r="H172" t="str">
            <v>Not Applicable</v>
          </cell>
          <cell r="I172">
            <v>1.1733467854802277</v>
          </cell>
          <cell r="J172">
            <v>1.1268666302872452</v>
          </cell>
          <cell r="K172">
            <v>1.0691827724921905</v>
          </cell>
          <cell r="L172">
            <v>1.0823104876862135</v>
          </cell>
          <cell r="M172">
            <v>1.093376505342234</v>
          </cell>
          <cell r="N172">
            <v>1.1041673433978507</v>
          </cell>
          <cell r="O172">
            <v>1.1497590475211479</v>
          </cell>
          <cell r="P172" t="str">
            <v>Not Applicable</v>
          </cell>
          <cell r="Q172" t="str">
            <v>Not Applicable</v>
          </cell>
          <cell r="R172" t="str">
            <v>Not Applicable</v>
          </cell>
          <cell r="S172" t="str">
            <v>Not Applicable</v>
          </cell>
          <cell r="T172" t="str">
            <v>Not Applicable</v>
          </cell>
          <cell r="U172" t="str">
            <v>Not Applicable</v>
          </cell>
          <cell r="V172" t="str">
            <v>Not Applicable</v>
          </cell>
          <cell r="W172">
            <v>1.2389930264955937</v>
          </cell>
          <cell r="X172" t="str">
            <v>Not Applicable</v>
          </cell>
        </row>
        <row r="173">
          <cell r="B173" t="str">
            <v>N5</v>
          </cell>
          <cell r="C173" t="str">
            <v>South West NSW</v>
          </cell>
          <cell r="D173" t="str">
            <v>Not Applicable</v>
          </cell>
          <cell r="E173" t="str">
            <v>Not Applicable</v>
          </cell>
          <cell r="F173" t="str">
            <v>Not Applicable</v>
          </cell>
          <cell r="G173" t="str">
            <v>Not Applicable</v>
          </cell>
          <cell r="H173" t="str">
            <v>Not Applicable</v>
          </cell>
          <cell r="I173">
            <v>1.1655550994685049</v>
          </cell>
          <cell r="J173">
            <v>1.1160395704765538</v>
          </cell>
          <cell r="K173">
            <v>1.0942998388149734</v>
          </cell>
          <cell r="L173">
            <v>1.0921355726997612</v>
          </cell>
          <cell r="M173">
            <v>1.0903887036997983</v>
          </cell>
          <cell r="N173">
            <v>1.0886026776038922</v>
          </cell>
          <cell r="O173">
            <v>1.1240382095394861</v>
          </cell>
          <cell r="P173" t="str">
            <v>Not Applicable</v>
          </cell>
          <cell r="Q173" t="str">
            <v>Not Applicable</v>
          </cell>
          <cell r="R173" t="str">
            <v>Not Applicable</v>
          </cell>
          <cell r="S173" t="str">
            <v>Not Applicable</v>
          </cell>
          <cell r="T173" t="str">
            <v>Not Applicable</v>
          </cell>
          <cell r="U173" t="str">
            <v>Not Applicable</v>
          </cell>
          <cell r="V173" t="str">
            <v>Not Applicable</v>
          </cell>
          <cell r="W173">
            <v>1.2371193504398115</v>
          </cell>
          <cell r="X173" t="str">
            <v>Not Applicable</v>
          </cell>
        </row>
        <row r="174">
          <cell r="B174" t="str">
            <v>N6</v>
          </cell>
          <cell r="C174" t="str">
            <v>Wagga Wagga</v>
          </cell>
          <cell r="D174" t="str">
            <v>Not Applicable</v>
          </cell>
          <cell r="E174" t="str">
            <v>Not Applicable</v>
          </cell>
          <cell r="F174" t="str">
            <v>Not Applicable</v>
          </cell>
          <cell r="G174" t="str">
            <v>Not Applicable</v>
          </cell>
          <cell r="H174" t="str">
            <v>Not Applicable</v>
          </cell>
          <cell r="I174">
            <v>1.0460079296571847</v>
          </cell>
          <cell r="J174">
            <v>1.0408908399245393</v>
          </cell>
          <cell r="K174">
            <v>1.0451028305047245</v>
          </cell>
          <cell r="L174">
            <v>1.0422526408060739</v>
          </cell>
          <cell r="M174">
            <v>1.0398706851424806</v>
          </cell>
          <cell r="N174">
            <v>1.0375259924187075</v>
          </cell>
          <cell r="O174">
            <v>1.0390519678205075</v>
          </cell>
          <cell r="P174" t="str">
            <v>Not Applicable</v>
          </cell>
          <cell r="Q174" t="str">
            <v>Not Applicable</v>
          </cell>
          <cell r="R174" t="str">
            <v>Not Applicable</v>
          </cell>
          <cell r="S174" t="str">
            <v>Not Applicable</v>
          </cell>
          <cell r="T174" t="str">
            <v>Not Applicable</v>
          </cell>
          <cell r="U174" t="str">
            <v>Not Applicable</v>
          </cell>
          <cell r="V174" t="str">
            <v>Not Applicable</v>
          </cell>
          <cell r="W174">
            <v>1.0536688700259167</v>
          </cell>
          <cell r="X174" t="str">
            <v>Not Applicable</v>
          </cell>
        </row>
        <row r="175">
          <cell r="B175" t="str">
            <v>N7</v>
          </cell>
          <cell r="C175" t="str">
            <v>Tumut</v>
          </cell>
          <cell r="D175" t="str">
            <v>Not Applicable</v>
          </cell>
          <cell r="E175" t="str">
            <v>Not Applicable</v>
          </cell>
          <cell r="F175" t="str">
            <v>Not Applicable</v>
          </cell>
          <cell r="G175" t="str">
            <v>Not Applicable</v>
          </cell>
          <cell r="H175" t="str">
            <v>Not Applicable</v>
          </cell>
          <cell r="I175">
            <v>1.1128095972289482</v>
          </cell>
          <cell r="J175">
            <v>1.0781006148534322</v>
          </cell>
          <cell r="K175">
            <v>1.0546463101532959</v>
          </cell>
          <cell r="L175">
            <v>1.0564701542746526</v>
          </cell>
          <cell r="M175">
            <v>1.0580458577252414</v>
          </cell>
          <cell r="N175">
            <v>1.0595415675604982</v>
          </cell>
          <cell r="O175">
            <v>1.0870979102206153</v>
          </cell>
          <cell r="P175" t="str">
            <v>Not Applicable</v>
          </cell>
          <cell r="Q175" t="str">
            <v>Not Applicable</v>
          </cell>
          <cell r="R175" t="str">
            <v>Not Applicable</v>
          </cell>
          <cell r="S175" t="str">
            <v>Not Applicable</v>
          </cell>
          <cell r="T175" t="str">
            <v>Not Applicable</v>
          </cell>
          <cell r="U175" t="str">
            <v>Not Applicable</v>
          </cell>
          <cell r="V175" t="str">
            <v>Not Applicable</v>
          </cell>
          <cell r="W175">
            <v>1.1626366905236569</v>
          </cell>
          <cell r="X175" t="str">
            <v>Not Applicable</v>
          </cell>
        </row>
        <row r="176">
          <cell r="B176" t="str">
            <v>N8</v>
          </cell>
          <cell r="C176" t="str">
            <v>Cooma-Monaro</v>
          </cell>
          <cell r="D176" t="str">
            <v>Not Applicable</v>
          </cell>
          <cell r="E176" t="str">
            <v>Not Applicable</v>
          </cell>
          <cell r="F176" t="str">
            <v>Not Applicable</v>
          </cell>
          <cell r="G176" t="str">
            <v>Not Applicable</v>
          </cell>
          <cell r="H176" t="str">
            <v>Not Applicable</v>
          </cell>
          <cell r="I176">
            <v>1.0963119557195145</v>
          </cell>
          <cell r="J176">
            <v>1.0631693036761696</v>
          </cell>
          <cell r="K176">
            <v>1.0410580483804428</v>
          </cell>
          <cell r="L176">
            <v>1.0426838430204999</v>
          </cell>
          <cell r="M176">
            <v>1.0440914279138078</v>
          </cell>
          <cell r="N176">
            <v>1.0454244495049427</v>
          </cell>
          <cell r="O176">
            <v>1.0716431131211439</v>
          </cell>
          <cell r="P176" t="str">
            <v>Not Applicable</v>
          </cell>
          <cell r="Q176" t="str">
            <v>Not Applicable</v>
          </cell>
          <cell r="R176" t="str">
            <v>Not Applicable</v>
          </cell>
          <cell r="S176" t="str">
            <v>Not Applicable</v>
          </cell>
          <cell r="T176" t="str">
            <v>Not Applicable</v>
          </cell>
          <cell r="U176" t="str">
            <v>Not Applicable</v>
          </cell>
          <cell r="V176" t="str">
            <v>Not Applicable</v>
          </cell>
          <cell r="W176">
            <v>1.1439021653943149</v>
          </cell>
          <cell r="X176" t="str">
            <v>Not Applicable</v>
          </cell>
        </row>
        <row r="177">
          <cell r="B177" t="str">
            <v>N9</v>
          </cell>
          <cell r="C177" t="str">
            <v>Hunter-Central Coast</v>
          </cell>
          <cell r="D177" t="str">
            <v>Not Applicable</v>
          </cell>
          <cell r="E177" t="str">
            <v>Not Applicable</v>
          </cell>
          <cell r="F177" t="str">
            <v>Not Applicable</v>
          </cell>
          <cell r="G177" t="str">
            <v>Not Applicable</v>
          </cell>
          <cell r="H177" t="str">
            <v>Not Applicable</v>
          </cell>
          <cell r="I177">
            <v>1.0317136852792632</v>
          </cell>
          <cell r="J177">
            <v>1.0216323787705781</v>
          </cell>
          <cell r="K177">
            <v>1.0130880599224559</v>
          </cell>
          <cell r="L177">
            <v>1.0143221337873882</v>
          </cell>
          <cell r="M177">
            <v>1.0153701393774417</v>
          </cell>
          <cell r="N177">
            <v>1.0163838329925974</v>
          </cell>
          <cell r="O177">
            <v>1.0249604431999637</v>
          </cell>
          <cell r="P177" t="str">
            <v>Not Applicable</v>
          </cell>
          <cell r="Q177" t="str">
            <v>Not Applicable</v>
          </cell>
          <cell r="R177" t="str">
            <v>Not Applicable</v>
          </cell>
          <cell r="S177" t="str">
            <v>Not Applicable</v>
          </cell>
          <cell r="T177" t="str">
            <v>Not Applicable</v>
          </cell>
          <cell r="U177" t="str">
            <v>Not Applicable</v>
          </cell>
          <cell r="V177" t="str">
            <v>Not Applicable</v>
          </cell>
          <cell r="W177">
            <v>1.0461149487153301</v>
          </cell>
          <cell r="X177" t="str">
            <v>Not Applicable</v>
          </cell>
        </row>
        <row r="178">
          <cell r="B178" t="str">
            <v>N10</v>
          </cell>
          <cell r="C178" t="str">
            <v>Hunter Coast</v>
          </cell>
          <cell r="D178" t="str">
            <v>Not Applicable</v>
          </cell>
          <cell r="E178" t="str">
            <v>Not Applicable</v>
          </cell>
          <cell r="F178" t="str">
            <v>Not Applicable</v>
          </cell>
          <cell r="G178" t="str">
            <v>Not Applicable</v>
          </cell>
          <cell r="H178" t="str">
            <v>Not Applicable</v>
          </cell>
          <cell r="I178" t="str">
            <v>Not Applicable</v>
          </cell>
          <cell r="J178" t="str">
            <v>Not Applicable</v>
          </cell>
          <cell r="K178" t="str">
            <v>Not Applicable</v>
          </cell>
          <cell r="L178" t="str">
            <v>Not Applicable</v>
          </cell>
          <cell r="M178" t="str">
            <v>Not Applicable</v>
          </cell>
          <cell r="N178" t="str">
            <v>Not Applicable</v>
          </cell>
          <cell r="O178" t="str">
            <v>Not Applicable</v>
          </cell>
          <cell r="P178">
            <v>1</v>
          </cell>
          <cell r="Q178">
            <v>1</v>
          </cell>
          <cell r="R178" t="str">
            <v>Not Applicable</v>
          </cell>
          <cell r="S178" t="str">
            <v>Not Applicable</v>
          </cell>
          <cell r="T178" t="str">
            <v>Not Applicable</v>
          </cell>
          <cell r="U178" t="str">
            <v>Not Applicable</v>
          </cell>
          <cell r="V178" t="str">
            <v>Not Applicable</v>
          </cell>
          <cell r="W178" t="str">
            <v>Not Applicable</v>
          </cell>
          <cell r="X178" t="str">
            <v>Not Applicable</v>
          </cell>
        </row>
        <row r="179">
          <cell r="B179" t="str">
            <v>N11</v>
          </cell>
          <cell r="C179" t="str">
            <v>Illawarra Coast</v>
          </cell>
          <cell r="D179" t="str">
            <v>Not Applicable</v>
          </cell>
          <cell r="E179" t="str">
            <v>Not Applicable</v>
          </cell>
          <cell r="F179" t="str">
            <v>Not Applicable</v>
          </cell>
          <cell r="G179" t="str">
            <v>Not Applicable</v>
          </cell>
          <cell r="H179" t="str">
            <v>Not Applicable</v>
          </cell>
          <cell r="I179" t="str">
            <v>Not Applicable</v>
          </cell>
          <cell r="J179" t="str">
            <v>Not Applicable</v>
          </cell>
          <cell r="K179" t="str">
            <v>Not Applicable</v>
          </cell>
          <cell r="L179" t="str">
            <v>Not Applicable</v>
          </cell>
          <cell r="M179" t="str">
            <v>Not Applicable</v>
          </cell>
          <cell r="N179" t="str">
            <v>Not Applicable</v>
          </cell>
          <cell r="O179" t="str">
            <v>Not Applicable</v>
          </cell>
          <cell r="P179">
            <v>1</v>
          </cell>
          <cell r="Q179">
            <v>1</v>
          </cell>
          <cell r="R179" t="str">
            <v>Not Applicable</v>
          </cell>
          <cell r="S179" t="str">
            <v>Not Applicable</v>
          </cell>
          <cell r="T179" t="str">
            <v>Not Applicable</v>
          </cell>
          <cell r="U179" t="str">
            <v>Not Applicable</v>
          </cell>
          <cell r="V179" t="str">
            <v>Not Applicable</v>
          </cell>
          <cell r="W179" t="str">
            <v>Not Applicable</v>
          </cell>
          <cell r="X179" t="str">
            <v>Not Applicable</v>
          </cell>
        </row>
        <row r="180">
          <cell r="B180" t="str">
            <v>N12</v>
          </cell>
          <cell r="C180" t="str">
            <v>Illawarra</v>
          </cell>
          <cell r="D180" t="str">
            <v>Not Applicable</v>
          </cell>
          <cell r="E180" t="str">
            <v>Not Applicable</v>
          </cell>
          <cell r="F180" t="str">
            <v>Not Applicable</v>
          </cell>
          <cell r="G180" t="str">
            <v>Not Applicable</v>
          </cell>
          <cell r="H180" t="str">
            <v>Not Applicable</v>
          </cell>
          <cell r="I180">
            <v>1.0185243710691811</v>
          </cell>
          <cell r="J180">
            <v>1.0132484562875841</v>
          </cell>
          <cell r="K180">
            <v>1.0100142497691591</v>
          </cell>
          <cell r="L180">
            <v>1.0101568954180498</v>
          </cell>
          <cell r="M180">
            <v>1.0102836052080211</v>
          </cell>
          <cell r="N180">
            <v>1.0104002723765417</v>
          </cell>
          <cell r="O180">
            <v>1.0144795016293247</v>
          </cell>
          <cell r="P180" t="str">
            <v>Not Applicable</v>
          </cell>
          <cell r="Q180" t="str">
            <v>Not Applicable</v>
          </cell>
          <cell r="R180" t="str">
            <v>Not Applicable</v>
          </cell>
          <cell r="S180" t="str">
            <v>Not Applicable</v>
          </cell>
          <cell r="T180" t="str">
            <v>Not Applicable</v>
          </cell>
          <cell r="U180" t="str">
            <v>Not Applicable</v>
          </cell>
          <cell r="V180" t="str">
            <v>Not Applicable</v>
          </cell>
          <cell r="W180">
            <v>1.0261118964030547</v>
          </cell>
          <cell r="X180" t="str">
            <v>Not Applicable</v>
          </cell>
        </row>
        <row r="181">
          <cell r="B181" t="str">
            <v>N13</v>
          </cell>
          <cell r="C181" t="str">
            <v>South Cobar</v>
          </cell>
          <cell r="D181" t="str">
            <v>Not Applicable</v>
          </cell>
          <cell r="E181" t="str">
            <v>Not Applicable</v>
          </cell>
          <cell r="F181" t="str">
            <v>Not Applicable</v>
          </cell>
          <cell r="G181" t="str">
            <v>Not Applicable</v>
          </cell>
          <cell r="H181" t="str">
            <v>Not Applicable</v>
          </cell>
          <cell r="I181">
            <v>1.3042866304571894</v>
          </cell>
          <cell r="J181">
            <v>1.2137972829822201</v>
          </cell>
          <cell r="K181">
            <v>1.1493182855813682</v>
          </cell>
          <cell r="L181">
            <v>1.1554280545989899</v>
          </cell>
          <cell r="M181">
            <v>1.1606716194176503</v>
          </cell>
          <cell r="N181">
            <v>1.1656853250878443</v>
          </cell>
          <cell r="O181">
            <v>1.2386289567789761</v>
          </cell>
          <cell r="P181" t="str">
            <v>Not Applicable</v>
          </cell>
          <cell r="Q181" t="str">
            <v>Not Applicable</v>
          </cell>
          <cell r="R181" t="str">
            <v>Not Applicable</v>
          </cell>
          <cell r="S181" t="str">
            <v>Not Applicable</v>
          </cell>
          <cell r="T181" t="str">
            <v>Not Applicable</v>
          </cell>
          <cell r="U181" t="str">
            <v>Not Applicable</v>
          </cell>
          <cell r="V181" t="str">
            <v>Not Applicable</v>
          </cell>
          <cell r="W181">
            <v>1.4340533798843138</v>
          </cell>
          <cell r="X181" t="str">
            <v>Not Applicable</v>
          </cell>
        </row>
        <row r="182">
          <cell r="B182" t="str">
            <v>Q1</v>
          </cell>
          <cell r="C182" t="str">
            <v>Far North QLD</v>
          </cell>
          <cell r="D182" t="str">
            <v>Not Applicable</v>
          </cell>
          <cell r="E182" t="str">
            <v>Not Applicable</v>
          </cell>
          <cell r="F182" t="str">
            <v>Not Applicable</v>
          </cell>
          <cell r="G182" t="str">
            <v>Not Applicable</v>
          </cell>
          <cell r="H182" t="str">
            <v>Not Applicable</v>
          </cell>
          <cell r="I182">
            <v>1.064097148566794</v>
          </cell>
          <cell r="J182">
            <v>1.0459759840615634</v>
          </cell>
          <cell r="K182">
            <v>1.0115619790912305</v>
          </cell>
          <cell r="L182">
            <v>1.0215295358221217</v>
          </cell>
          <cell r="M182">
            <v>1.0299084227430924</v>
          </cell>
          <cell r="N182">
            <v>1.0381037541221598</v>
          </cell>
          <cell r="O182">
            <v>1.0598224068002091</v>
          </cell>
          <cell r="P182" t="str">
            <v>Not Applicable</v>
          </cell>
          <cell r="Q182" t="str">
            <v>Not Applicable</v>
          </cell>
          <cell r="R182" t="str">
            <v>Not Applicable</v>
          </cell>
          <cell r="S182" t="str">
            <v>Not Applicable</v>
          </cell>
          <cell r="T182" t="str">
            <v>Not Applicable</v>
          </cell>
          <cell r="U182" t="str">
            <v>Not Applicable</v>
          </cell>
          <cell r="V182" t="str">
            <v>Not Applicable</v>
          </cell>
          <cell r="W182">
            <v>1.0892007996752746</v>
          </cell>
          <cell r="X182" t="str">
            <v>Not Applicable</v>
          </cell>
        </row>
        <row r="183">
          <cell r="B183" t="str">
            <v>Q2</v>
          </cell>
          <cell r="C183" t="str">
            <v>North Qld Clean Energy Hub</v>
          </cell>
          <cell r="D183" t="str">
            <v>Not Applicable</v>
          </cell>
          <cell r="E183" t="str">
            <v>Not Applicable</v>
          </cell>
          <cell r="F183" t="str">
            <v>Not Applicable</v>
          </cell>
          <cell r="G183" t="str">
            <v>Not Applicable</v>
          </cell>
          <cell r="H183" t="str">
            <v>Not Applicable</v>
          </cell>
          <cell r="I183">
            <v>1.2945123608309443</v>
          </cell>
          <cell r="J183">
            <v>1.2021464778865907</v>
          </cell>
          <cell r="K183">
            <v>1.1232731255593742</v>
          </cell>
          <cell r="L183">
            <v>1.1348195563266896</v>
          </cell>
          <cell r="M183">
            <v>1.1446224121923587</v>
          </cell>
          <cell r="N183">
            <v>1.1541071280804927</v>
          </cell>
          <cell r="O183">
            <v>1.2328818030455257</v>
          </cell>
          <cell r="P183" t="str">
            <v>Not Applicable</v>
          </cell>
          <cell r="Q183" t="str">
            <v>Not Applicable</v>
          </cell>
          <cell r="R183" t="str">
            <v>Not Applicable</v>
          </cell>
          <cell r="S183" t="str">
            <v>Not Applicable</v>
          </cell>
          <cell r="T183" t="str">
            <v>Not Applicable</v>
          </cell>
          <cell r="U183" t="str">
            <v>Not Applicable</v>
          </cell>
          <cell r="V183" t="str">
            <v>Not Applicable</v>
          </cell>
          <cell r="W183">
            <v>1.4264338858726138</v>
          </cell>
          <cell r="X183" t="str">
            <v>Not Applicable</v>
          </cell>
        </row>
        <row r="184">
          <cell r="B184" t="str">
            <v>Q3</v>
          </cell>
          <cell r="C184" t="str">
            <v>Northern Qld</v>
          </cell>
          <cell r="D184" t="str">
            <v>Not Applicable</v>
          </cell>
          <cell r="E184" t="str">
            <v>Not Applicable</v>
          </cell>
          <cell r="F184" t="str">
            <v>Not Applicable</v>
          </cell>
          <cell r="G184" t="str">
            <v>Not Applicable</v>
          </cell>
          <cell r="H184" t="str">
            <v>Not Applicable</v>
          </cell>
          <cell r="I184">
            <v>1.1226526252660771</v>
          </cell>
          <cell r="J184">
            <v>1.0789951808739211</v>
          </cell>
          <cell r="K184">
            <v>1.0693048578319877</v>
          </cell>
          <cell r="L184">
            <v>1.0635424702602725</v>
          </cell>
          <cell r="M184">
            <v>1.0587718892956413</v>
          </cell>
          <cell r="N184">
            <v>1.0540274015530982</v>
          </cell>
          <cell r="O184">
            <v>1.0821361916192132</v>
          </cell>
          <cell r="P184" t="str">
            <v>Not Applicable</v>
          </cell>
          <cell r="Q184" t="str">
            <v>Not Applicable</v>
          </cell>
          <cell r="R184" t="str">
            <v>Not Applicable</v>
          </cell>
          <cell r="S184" t="str">
            <v>Not Applicable</v>
          </cell>
          <cell r="T184" t="str">
            <v>Not Applicable</v>
          </cell>
          <cell r="U184" t="str">
            <v>Not Applicable</v>
          </cell>
          <cell r="V184" t="str">
            <v>Not Applicable</v>
          </cell>
          <cell r="W184">
            <v>1.1861395036608937</v>
          </cell>
          <cell r="X184" t="str">
            <v>Not Applicable</v>
          </cell>
        </row>
        <row r="185">
          <cell r="B185" t="str">
            <v>Q4</v>
          </cell>
          <cell r="C185" t="str">
            <v>Isaac</v>
          </cell>
          <cell r="D185" t="str">
            <v>Not Applicable</v>
          </cell>
          <cell r="E185" t="str">
            <v>Not Applicable</v>
          </cell>
          <cell r="F185" t="str">
            <v>Not Applicable</v>
          </cell>
          <cell r="G185" t="str">
            <v>Not Applicable</v>
          </cell>
          <cell r="H185" t="str">
            <v>Not Applicable</v>
          </cell>
          <cell r="I185">
            <v>1.1563207547169794</v>
          </cell>
          <cell r="J185">
            <v>1.1098485542222072</v>
          </cell>
          <cell r="K185">
            <v>1.0815988919667581</v>
          </cell>
          <cell r="L185">
            <v>1.082758409468437</v>
          </cell>
          <cell r="M185">
            <v>1.0837932505237946</v>
          </cell>
          <cell r="N185">
            <v>1.0847411574074055</v>
          </cell>
          <cell r="O185">
            <v>1.1205936592809467</v>
          </cell>
          <cell r="P185" t="str">
            <v>Not Applicable</v>
          </cell>
          <cell r="Q185" t="str">
            <v>Not Applicable</v>
          </cell>
          <cell r="R185" t="str">
            <v>Not Applicable</v>
          </cell>
          <cell r="S185" t="str">
            <v>Not Applicable</v>
          </cell>
          <cell r="T185" t="str">
            <v>Not Applicable</v>
          </cell>
          <cell r="U185" t="str">
            <v>Not Applicable</v>
          </cell>
          <cell r="V185" t="str">
            <v>Not Applicable</v>
          </cell>
          <cell r="W185">
            <v>1.223164264597191</v>
          </cell>
          <cell r="X185" t="str">
            <v>Not Applicable</v>
          </cell>
        </row>
        <row r="186">
          <cell r="B186" t="str">
            <v>Q5</v>
          </cell>
          <cell r="C186" t="str">
            <v>Barcaldine</v>
          </cell>
          <cell r="D186" t="str">
            <v>Not Applicable</v>
          </cell>
          <cell r="E186" t="str">
            <v>Not Applicable</v>
          </cell>
          <cell r="F186" t="str">
            <v>Not Applicable</v>
          </cell>
          <cell r="G186" t="str">
            <v>Not Applicable</v>
          </cell>
          <cell r="H186" t="str">
            <v>Not Applicable</v>
          </cell>
          <cell r="I186">
            <v>1.2552955677651578</v>
          </cell>
          <cell r="J186">
            <v>1.183970327252966</v>
          </cell>
          <cell r="K186">
            <v>1.1078027902410601</v>
          </cell>
          <cell r="L186">
            <v>1.1229252642795315</v>
          </cell>
          <cell r="M186">
            <v>1.1356968681188606</v>
          </cell>
          <cell r="N186">
            <v>1.1481251919231672</v>
          </cell>
          <cell r="O186">
            <v>1.2140025621334809</v>
          </cell>
          <cell r="P186" t="str">
            <v>Not Applicable</v>
          </cell>
          <cell r="Q186" t="str">
            <v>Not Applicable</v>
          </cell>
          <cell r="R186" t="str">
            <v>Not Applicable</v>
          </cell>
          <cell r="S186" t="str">
            <v>Not Applicable</v>
          </cell>
          <cell r="T186" t="str">
            <v>Not Applicable</v>
          </cell>
          <cell r="U186" t="str">
            <v>Not Applicable</v>
          </cell>
          <cell r="V186" t="str">
            <v>Not Applicable</v>
          </cell>
          <cell r="W186">
            <v>1.3565390012961502</v>
          </cell>
          <cell r="X186" t="str">
            <v>Not Applicable</v>
          </cell>
        </row>
        <row r="187">
          <cell r="B187" t="str">
            <v>Q6</v>
          </cell>
          <cell r="C187" t="str">
            <v>Fitzroy</v>
          </cell>
          <cell r="D187" t="str">
            <v>Not Applicable</v>
          </cell>
          <cell r="E187" t="str">
            <v>Not Applicable</v>
          </cell>
          <cell r="F187" t="str">
            <v>Not Applicable</v>
          </cell>
          <cell r="G187" t="str">
            <v>Not Applicable</v>
          </cell>
          <cell r="H187" t="str">
            <v>Not Applicable</v>
          </cell>
          <cell r="I187">
            <v>1.1332720125786147</v>
          </cell>
          <cell r="J187">
            <v>1.0873856622199054</v>
          </cell>
          <cell r="K187">
            <v>1.0602259048938127</v>
          </cell>
          <cell r="L187">
            <v>1.061072401024362</v>
          </cell>
          <cell r="M187">
            <v>1.0618440885962281</v>
          </cell>
          <cell r="N187">
            <v>1.0625346311728376</v>
          </cell>
          <cell r="O187">
            <v>1.0976924805018651</v>
          </cell>
          <cell r="P187" t="str">
            <v>Not Applicable</v>
          </cell>
          <cell r="Q187" t="str">
            <v>Not Applicable</v>
          </cell>
          <cell r="R187" t="str">
            <v>Not Applicable</v>
          </cell>
          <cell r="S187" t="str">
            <v>Not Applicable</v>
          </cell>
          <cell r="T187" t="str">
            <v>Not Applicable</v>
          </cell>
          <cell r="U187" t="str">
            <v>Not Applicable</v>
          </cell>
          <cell r="V187" t="str">
            <v>Not Applicable</v>
          </cell>
          <cell r="W187">
            <v>1.1993029995072675</v>
          </cell>
          <cell r="X187" t="str">
            <v>Not Applicable</v>
          </cell>
        </row>
        <row r="188">
          <cell r="B188" t="str">
            <v>Q7</v>
          </cell>
          <cell r="C188" t="str">
            <v>Wide Bay</v>
          </cell>
          <cell r="D188" t="str">
            <v>Not Applicable</v>
          </cell>
          <cell r="E188" t="str">
            <v>Not Applicable</v>
          </cell>
          <cell r="F188" t="str">
            <v>Not Applicable</v>
          </cell>
          <cell r="G188" t="str">
            <v>Not Applicable</v>
          </cell>
          <cell r="H188" t="str">
            <v>Not Applicable</v>
          </cell>
          <cell r="I188">
            <v>1.0516792452830175</v>
          </cell>
          <cell r="J188">
            <v>1.0380816373240922</v>
          </cell>
          <cell r="K188">
            <v>1.0296090858725753</v>
          </cell>
          <cell r="L188">
            <v>1.0300324543189354</v>
          </cell>
          <cell r="M188">
            <v>1.0304057318168207</v>
          </cell>
          <cell r="N188">
            <v>1.0307522499999981</v>
          </cell>
          <cell r="O188">
            <v>1.0413109632037316</v>
          </cell>
          <cell r="P188" t="str">
            <v>Not Applicable</v>
          </cell>
          <cell r="Q188" t="str">
            <v>Not Applicable</v>
          </cell>
          <cell r="R188" t="str">
            <v>Not Applicable</v>
          </cell>
          <cell r="S188" t="str">
            <v>Not Applicable</v>
          </cell>
          <cell r="T188" t="str">
            <v>Not Applicable</v>
          </cell>
          <cell r="U188" t="str">
            <v>Not Applicable</v>
          </cell>
          <cell r="V188" t="str">
            <v>Not Applicable</v>
          </cell>
          <cell r="W188">
            <v>1.0712289356984477</v>
          </cell>
          <cell r="X188" t="str">
            <v>Not Applicable</v>
          </cell>
        </row>
        <row r="189">
          <cell r="B189" t="str">
            <v>Q8</v>
          </cell>
          <cell r="C189" t="str">
            <v>Darling Downs</v>
          </cell>
          <cell r="D189" t="str">
            <v>Not Applicable</v>
          </cell>
          <cell r="E189" t="str">
            <v>Not Applicable</v>
          </cell>
          <cell r="F189" t="str">
            <v>Not Applicable</v>
          </cell>
          <cell r="G189" t="str">
            <v>Not Applicable</v>
          </cell>
          <cell r="H189" t="str">
            <v>Not Applicable</v>
          </cell>
          <cell r="I189">
            <v>1.0833891049716351</v>
          </cell>
          <cell r="J189">
            <v>1.0611068259234346</v>
          </cell>
          <cell r="K189">
            <v>1.0463701950784248</v>
          </cell>
          <cell r="L189">
            <v>1.0474107463108615</v>
          </cell>
          <cell r="M189">
            <v>1.0483130880324922</v>
          </cell>
          <cell r="N189">
            <v>1.0491661253919533</v>
          </cell>
          <cell r="O189">
            <v>1.0667506170336145</v>
          </cell>
          <cell r="P189" t="str">
            <v>Not Applicable</v>
          </cell>
          <cell r="Q189" t="str">
            <v>Not Applicable</v>
          </cell>
          <cell r="R189" t="str">
            <v>Not Applicable</v>
          </cell>
          <cell r="S189" t="str">
            <v>Not Applicable</v>
          </cell>
          <cell r="T189" t="str">
            <v>Not Applicable</v>
          </cell>
          <cell r="U189" t="str">
            <v>Not Applicable</v>
          </cell>
          <cell r="V189" t="str">
            <v>Not Applicable</v>
          </cell>
          <cell r="W189">
            <v>1.115389985294432</v>
          </cell>
          <cell r="X189" t="str">
            <v>Not Applicable</v>
          </cell>
        </row>
        <row r="190">
          <cell r="B190" t="str">
            <v>Q9</v>
          </cell>
          <cell r="C190" t="str">
            <v>Banana</v>
          </cell>
          <cell r="D190" t="str">
            <v>Not Applicable</v>
          </cell>
          <cell r="E190" t="str">
            <v>Not Applicable</v>
          </cell>
          <cell r="F190" t="str">
            <v>Not Applicable</v>
          </cell>
          <cell r="G190" t="str">
            <v>Not Applicable</v>
          </cell>
          <cell r="H190" t="str">
            <v>Not Applicable</v>
          </cell>
          <cell r="I190">
            <v>1.1870074139910156</v>
          </cell>
          <cell r="J190">
            <v>1.1308823916339421</v>
          </cell>
          <cell r="K190">
            <v>1.0806525612469784</v>
          </cell>
          <cell r="L190">
            <v>1.0886053251872068</v>
          </cell>
          <cell r="M190">
            <v>1.0953470212663261</v>
          </cell>
          <cell r="N190">
            <v>1.1018806709353308</v>
          </cell>
          <cell r="O190">
            <v>1.1505089479403354</v>
          </cell>
          <cell r="P190" t="str">
            <v>Not Applicable</v>
          </cell>
          <cell r="Q190" t="str">
            <v>Not Applicable</v>
          </cell>
          <cell r="R190" t="str">
            <v>Not Applicable</v>
          </cell>
          <cell r="S190" t="str">
            <v>Not Applicable</v>
          </cell>
          <cell r="T190" t="str">
            <v>Not Applicable</v>
          </cell>
          <cell r="U190" t="str">
            <v>Not Applicable</v>
          </cell>
          <cell r="V190" t="str">
            <v>Not Applicable</v>
          </cell>
          <cell r="W190">
            <v>1.2670733448651001</v>
          </cell>
          <cell r="X190" t="str">
            <v>Not Applicable</v>
          </cell>
        </row>
        <row r="191">
          <cell r="B191" t="str">
            <v>Q10</v>
          </cell>
          <cell r="C191" t="str">
            <v>Collinsville</v>
          </cell>
          <cell r="D191" t="str">
            <v>Not Applicable</v>
          </cell>
          <cell r="E191" t="str">
            <v>Not Applicable</v>
          </cell>
          <cell r="F191" t="str">
            <v>Not Applicable</v>
          </cell>
          <cell r="G191" t="str">
            <v>Not Applicable</v>
          </cell>
          <cell r="H191" t="str">
            <v>Not Applicable</v>
          </cell>
          <cell r="I191">
            <v>1.1563505657776918</v>
          </cell>
          <cell r="J191">
            <v>1.1095452677538524</v>
          </cell>
          <cell r="K191">
            <v>1.0891340086713026</v>
          </cell>
          <cell r="L191">
            <v>1.0870318600436184</v>
          </cell>
          <cell r="M191">
            <v>1.0853333814182482</v>
          </cell>
          <cell r="N191">
            <v>1.0835987751206837</v>
          </cell>
          <cell r="O191">
            <v>1.117048922479871</v>
          </cell>
          <cell r="P191" t="str">
            <v>Not Applicable</v>
          </cell>
          <cell r="Q191" t="str">
            <v>Not Applicable</v>
          </cell>
          <cell r="R191" t="str">
            <v>Not Applicable</v>
          </cell>
          <cell r="S191" t="str">
            <v>Not Applicable</v>
          </cell>
          <cell r="T191" t="str">
            <v>Not Applicable</v>
          </cell>
          <cell r="U191" t="str">
            <v>Not Applicable</v>
          </cell>
          <cell r="V191" t="str">
            <v>Not Applicable</v>
          </cell>
          <cell r="W191">
            <v>1.2240034400849429</v>
          </cell>
          <cell r="X191" t="str">
            <v>Not Applicable</v>
          </cell>
        </row>
        <row r="192">
          <cell r="B192" t="str">
            <v>S1</v>
          </cell>
          <cell r="C192" t="str">
            <v>South East SA</v>
          </cell>
          <cell r="D192" t="str">
            <v>Not Applicable</v>
          </cell>
          <cell r="E192" t="str">
            <v>Not Applicable</v>
          </cell>
          <cell r="F192" t="str">
            <v>Not Applicable</v>
          </cell>
          <cell r="G192" t="str">
            <v>Not Applicable</v>
          </cell>
          <cell r="H192" t="str">
            <v>Not Applicable</v>
          </cell>
          <cell r="I192">
            <v>1.1209040880503127</v>
          </cell>
          <cell r="J192">
            <v>1.0824216428922169</v>
          </cell>
          <cell r="K192">
            <v>1.0593261542012917</v>
          </cell>
          <cell r="L192">
            <v>1.0601654035160561</v>
          </cell>
          <cell r="M192">
            <v>1.0609209817419927</v>
          </cell>
          <cell r="N192">
            <v>1.0616064737654303</v>
          </cell>
          <cell r="O192">
            <v>1.0911966799411126</v>
          </cell>
          <cell r="P192" t="str">
            <v>Not Applicable</v>
          </cell>
          <cell r="Q192" t="str">
            <v>Not Applicable</v>
          </cell>
          <cell r="R192" t="str">
            <v>Not Applicable</v>
          </cell>
          <cell r="S192" t="str">
            <v>Not Applicable</v>
          </cell>
          <cell r="T192" t="str">
            <v>Not Applicable</v>
          </cell>
          <cell r="U192" t="str">
            <v>Not Applicable</v>
          </cell>
          <cell r="V192" t="str">
            <v>Not Applicable</v>
          </cell>
          <cell r="W192">
            <v>1.1762677075634391</v>
          </cell>
          <cell r="X192" t="str">
            <v>Not Applicable</v>
          </cell>
        </row>
        <row r="193">
          <cell r="B193" t="str">
            <v>S2</v>
          </cell>
          <cell r="C193" t="str">
            <v>Riverland</v>
          </cell>
          <cell r="D193" t="str">
            <v>Not Applicable</v>
          </cell>
          <cell r="E193" t="str">
            <v>Not Applicable</v>
          </cell>
          <cell r="F193" t="str">
            <v>Not Applicable</v>
          </cell>
          <cell r="G193" t="str">
            <v>Not Applicable</v>
          </cell>
          <cell r="H193" t="str">
            <v>Not Applicable</v>
          </cell>
          <cell r="I193">
            <v>1.1137951319179837</v>
          </cell>
          <cell r="J193">
            <v>1.0806562199461629</v>
          </cell>
          <cell r="K193">
            <v>1.0435556669742045</v>
          </cell>
          <cell r="L193">
            <v>1.0512779708839026</v>
          </cell>
          <cell r="M193">
            <v>1.0577953506101285</v>
          </cell>
          <cell r="N193">
            <v>1.0641422877571167</v>
          </cell>
          <cell r="O193">
            <v>1.0953161738604662</v>
          </cell>
          <cell r="P193" t="str">
            <v>Not Applicable</v>
          </cell>
          <cell r="Q193" t="str">
            <v>Not Applicable</v>
          </cell>
          <cell r="R193" t="str">
            <v>Not Applicable</v>
          </cell>
          <cell r="S193" t="str">
            <v>Not Applicable</v>
          </cell>
          <cell r="T193" t="str">
            <v>Not Applicable</v>
          </cell>
          <cell r="U193" t="str">
            <v>Not Applicable</v>
          </cell>
          <cell r="V193" t="str">
            <v>Not Applicable</v>
          </cell>
          <cell r="W193">
            <v>1.1607642344107774</v>
          </cell>
          <cell r="X193" t="str">
            <v>Not Applicable</v>
          </cell>
        </row>
        <row r="194">
          <cell r="B194" t="str">
            <v>S3</v>
          </cell>
          <cell r="C194" t="str">
            <v>Mid-North SA</v>
          </cell>
          <cell r="D194" t="str">
            <v>Not Applicable</v>
          </cell>
          <cell r="E194" t="str">
            <v>Not Applicable</v>
          </cell>
          <cell r="F194" t="str">
            <v>Not Applicable</v>
          </cell>
          <cell r="G194" t="str">
            <v>Not Applicable</v>
          </cell>
          <cell r="H194" t="str">
            <v>Not Applicable</v>
          </cell>
          <cell r="I194">
            <v>1.0608590187629321</v>
          </cell>
          <cell r="J194">
            <v>1.0432674637240384</v>
          </cell>
          <cell r="K194">
            <v>1.0212651408636892</v>
          </cell>
          <cell r="L194">
            <v>1.0263029641163999</v>
          </cell>
          <cell r="M194">
            <v>1.0305492684602291</v>
          </cell>
          <cell r="N194">
            <v>1.0346903341220279</v>
          </cell>
          <cell r="O194">
            <v>1.0520020059317068</v>
          </cell>
          <cell r="P194" t="str">
            <v>Not Applicable</v>
          </cell>
          <cell r="Q194" t="str">
            <v>Not Applicable</v>
          </cell>
          <cell r="R194" t="str">
            <v>Not Applicable</v>
          </cell>
          <cell r="S194" t="str">
            <v>Not Applicable</v>
          </cell>
          <cell r="T194" t="str">
            <v>Not Applicable</v>
          </cell>
          <cell r="U194" t="str">
            <v>Not Applicable</v>
          </cell>
          <cell r="V194" t="str">
            <v>Not Applicable</v>
          </cell>
          <cell r="W194">
            <v>1.085697448464046</v>
          </cell>
          <cell r="X194" t="str">
            <v>Not Applicable</v>
          </cell>
        </row>
        <row r="195">
          <cell r="B195" t="str">
            <v>S4</v>
          </cell>
          <cell r="C195" t="str">
            <v>Yorke Peninsula</v>
          </cell>
          <cell r="D195" t="str">
            <v>Not Applicable</v>
          </cell>
          <cell r="E195" t="str">
            <v>Not Applicable</v>
          </cell>
          <cell r="F195" t="str">
            <v>Not Applicable</v>
          </cell>
          <cell r="G195" t="str">
            <v>Not Applicable</v>
          </cell>
          <cell r="H195" t="str">
            <v>Not Applicable</v>
          </cell>
          <cell r="I195">
            <v>1.0976968614777323</v>
          </cell>
          <cell r="J195">
            <v>1.0687524371828676</v>
          </cell>
          <cell r="K195">
            <v>1.0342708862724501</v>
          </cell>
          <cell r="L195">
            <v>1.0418603750228839</v>
          </cell>
          <cell r="M195">
            <v>1.0482607501910921</v>
          </cell>
          <cell r="N195">
            <v>1.0544989721706972</v>
          </cell>
          <cell r="O195">
            <v>1.0824139824396457</v>
          </cell>
          <cell r="P195" t="str">
            <v>Not Applicable</v>
          </cell>
          <cell r="Q195" t="str">
            <v>Not Applicable</v>
          </cell>
          <cell r="R195" t="str">
            <v>Not Applicable</v>
          </cell>
          <cell r="S195" t="str">
            <v>Not Applicable</v>
          </cell>
          <cell r="T195" t="str">
            <v>Not Applicable</v>
          </cell>
          <cell r="U195" t="str">
            <v>Not Applicable</v>
          </cell>
          <cell r="V195" t="str">
            <v>Not Applicable</v>
          </cell>
          <cell r="W195">
            <v>1.1386356467044458</v>
          </cell>
          <cell r="X195" t="str">
            <v>Not Applicable</v>
          </cell>
        </row>
        <row r="196">
          <cell r="B196" t="str">
            <v>S5</v>
          </cell>
          <cell r="C196" t="str">
            <v>Northern SA</v>
          </cell>
          <cell r="D196" t="str">
            <v>Not Applicable</v>
          </cell>
          <cell r="E196" t="str">
            <v>Not Applicable</v>
          </cell>
          <cell r="F196" t="str">
            <v>Not Applicable</v>
          </cell>
          <cell r="G196" t="str">
            <v>Not Applicable</v>
          </cell>
          <cell r="H196" t="str">
            <v>Not Applicable</v>
          </cell>
          <cell r="I196">
            <v>1.0924063611254831</v>
          </cell>
          <cell r="J196">
            <v>1.0706866334474472</v>
          </cell>
          <cell r="K196">
            <v>1.0267152842040748</v>
          </cell>
          <cell r="L196">
            <v>1.0397697105433359</v>
          </cell>
          <cell r="M196">
            <v>1.0507407401940601</v>
          </cell>
          <cell r="N196">
            <v>1.0614743449978419</v>
          </cell>
          <cell r="O196">
            <v>1.0884066271599022</v>
          </cell>
          <cell r="P196" t="str">
            <v>Not Applicable</v>
          </cell>
          <cell r="Q196" t="str">
            <v>Not Applicable</v>
          </cell>
          <cell r="R196" t="str">
            <v>Not Applicable</v>
          </cell>
          <cell r="S196" t="str">
            <v>Not Applicable</v>
          </cell>
          <cell r="T196" t="str">
            <v>Not Applicable</v>
          </cell>
          <cell r="U196" t="str">
            <v>Not Applicable</v>
          </cell>
          <cell r="V196" t="str">
            <v>Not Applicable</v>
          </cell>
          <cell r="W196">
            <v>1.1223833316523861</v>
          </cell>
          <cell r="X196" t="str">
            <v>Not Applicable</v>
          </cell>
        </row>
        <row r="197">
          <cell r="B197" t="str">
            <v>S6</v>
          </cell>
          <cell r="C197" t="str">
            <v>Roxby Downs</v>
          </cell>
          <cell r="D197" t="str">
            <v>Not Applicable</v>
          </cell>
          <cell r="E197" t="str">
            <v>Not Applicable</v>
          </cell>
          <cell r="F197" t="str">
            <v>Not Applicable</v>
          </cell>
          <cell r="G197" t="str">
            <v>Not Applicable</v>
          </cell>
          <cell r="H197" t="str">
            <v>Not Applicable</v>
          </cell>
          <cell r="I197">
            <v>1.2323450403707661</v>
          </cell>
          <cell r="J197">
            <v>1.1660537784874196</v>
          </cell>
          <cell r="K197">
            <v>1.0953358797719417</v>
          </cell>
          <cell r="L197">
            <v>1.1093609896131036</v>
          </cell>
          <cell r="M197">
            <v>1.1212060125676011</v>
          </cell>
          <cell r="N197">
            <v>1.1327324561089529</v>
          </cell>
          <cell r="O197">
            <v>1.193935905377405</v>
          </cell>
          <cell r="P197" t="str">
            <v>Not Applicable</v>
          </cell>
          <cell r="Q197" t="str">
            <v>Not Applicable</v>
          </cell>
          <cell r="R197" t="str">
            <v>Not Applicable</v>
          </cell>
          <cell r="S197" t="str">
            <v>Not Applicable</v>
          </cell>
          <cell r="T197" t="str">
            <v>Not Applicable</v>
          </cell>
          <cell r="U197" t="str">
            <v>Not Applicable</v>
          </cell>
          <cell r="V197" t="str">
            <v>Not Applicable</v>
          </cell>
          <cell r="W197">
            <v>1.3264459702333173</v>
          </cell>
          <cell r="X197" t="str">
            <v>Not Applicable</v>
          </cell>
        </row>
        <row r="198">
          <cell r="B198" t="str">
            <v>S7</v>
          </cell>
          <cell r="C198" t="str">
            <v>Eastern Eyre Peninsula</v>
          </cell>
          <cell r="D198" t="str">
            <v>Not Applicable</v>
          </cell>
          <cell r="E198" t="str">
            <v>Not Applicable</v>
          </cell>
          <cell r="F198" t="str">
            <v>Not Applicable</v>
          </cell>
          <cell r="G198" t="str">
            <v>Not Applicable</v>
          </cell>
          <cell r="H198" t="str">
            <v>Not Applicable</v>
          </cell>
          <cell r="I198">
            <v>1.1063219727548583</v>
          </cell>
          <cell r="J198">
            <v>1.0860937337378549</v>
          </cell>
          <cell r="K198">
            <v>1.0424993616067875</v>
          </cell>
          <cell r="L198">
            <v>1.0557319757891399</v>
          </cell>
          <cell r="M198">
            <v>1.066850332295795</v>
          </cell>
          <cell r="N198">
            <v>1.0777306662407855</v>
          </cell>
          <cell r="O198">
            <v>1.1036874676083288</v>
          </cell>
          <cell r="P198" t="str">
            <v>Not Applicable</v>
          </cell>
          <cell r="Q198" t="str">
            <v>Not Applicable</v>
          </cell>
          <cell r="R198" t="str">
            <v>Not Applicable</v>
          </cell>
          <cell r="S198" t="str">
            <v>Not Applicable</v>
          </cell>
          <cell r="T198" t="str">
            <v>Not Applicable</v>
          </cell>
          <cell r="U198" t="str">
            <v>Not Applicable</v>
          </cell>
          <cell r="V198" t="str">
            <v>Not Applicable</v>
          </cell>
          <cell r="W198">
            <v>1.1341318989625351</v>
          </cell>
          <cell r="X198" t="str">
            <v>Not Applicable</v>
          </cell>
        </row>
        <row r="199">
          <cell r="B199" t="str">
            <v>S8</v>
          </cell>
          <cell r="C199" t="str">
            <v>Western Eyre Peninsula</v>
          </cell>
          <cell r="D199" t="str">
            <v>Not Applicable</v>
          </cell>
          <cell r="E199" t="str">
            <v>Not Applicable</v>
          </cell>
          <cell r="F199" t="str">
            <v>Not Applicable</v>
          </cell>
          <cell r="G199" t="str">
            <v>Not Applicable</v>
          </cell>
          <cell r="H199" t="str">
            <v>Not Applicable</v>
          </cell>
          <cell r="I199">
            <v>1.1373243312454244</v>
          </cell>
          <cell r="J199">
            <v>1.1073659455161797</v>
          </cell>
          <cell r="K199">
            <v>1.0579169170084493</v>
          </cell>
          <cell r="L199">
            <v>1.0713678509967812</v>
          </cell>
          <cell r="M199">
            <v>1.0826823810835831</v>
          </cell>
          <cell r="N199">
            <v>1.0937410713333779</v>
          </cell>
          <cell r="O199">
            <v>1.1271846250779962</v>
          </cell>
          <cell r="P199" t="str">
            <v>Not Applicable</v>
          </cell>
          <cell r="Q199" t="str">
            <v>Not Applicable</v>
          </cell>
          <cell r="R199" t="str">
            <v>Not Applicable</v>
          </cell>
          <cell r="S199" t="str">
            <v>Not Applicable</v>
          </cell>
          <cell r="T199" t="str">
            <v>Not Applicable</v>
          </cell>
          <cell r="U199" t="str">
            <v>Not Applicable</v>
          </cell>
          <cell r="V199" t="str">
            <v>Not Applicable</v>
          </cell>
          <cell r="W199">
            <v>1.179132129930754</v>
          </cell>
          <cell r="X199" t="str">
            <v>Not Applicable</v>
          </cell>
        </row>
        <row r="200">
          <cell r="B200" t="str">
            <v>T1</v>
          </cell>
          <cell r="C200" t="str">
            <v>North East Tasmania</v>
          </cell>
          <cell r="D200" t="str">
            <v>Not Applicable</v>
          </cell>
          <cell r="E200" t="str">
            <v>Not Applicable</v>
          </cell>
          <cell r="F200" t="str">
            <v>Not Applicable</v>
          </cell>
          <cell r="G200" t="str">
            <v>Not Applicable</v>
          </cell>
          <cell r="H200" t="str">
            <v>Not Applicable</v>
          </cell>
          <cell r="I200">
            <v>1.0062287735849045</v>
          </cell>
          <cell r="J200">
            <v>1.0087293064941287</v>
          </cell>
          <cell r="K200">
            <v>1.0097396883656504</v>
          </cell>
          <cell r="L200">
            <v>1.0098845566860455</v>
          </cell>
          <cell r="M200">
            <v>1.0100025890451958</v>
          </cell>
          <cell r="N200">
            <v>1.0101220393518504</v>
          </cell>
          <cell r="O200">
            <v>1.0083614758826889</v>
          </cell>
          <cell r="P200" t="str">
            <v>Not Applicable</v>
          </cell>
          <cell r="Q200" t="str">
            <v>Not Applicable</v>
          </cell>
          <cell r="R200" t="str">
            <v>Not Applicable</v>
          </cell>
          <cell r="S200" t="str">
            <v>Not Applicable</v>
          </cell>
          <cell r="T200" t="str">
            <v>Not Applicable</v>
          </cell>
          <cell r="U200" t="str">
            <v>Not Applicable</v>
          </cell>
          <cell r="V200" t="str">
            <v>Not Applicable</v>
          </cell>
          <cell r="W200">
            <v>1.0026111881005173</v>
          </cell>
          <cell r="X200" t="str">
            <v>Not Applicable</v>
          </cell>
        </row>
        <row r="201">
          <cell r="B201" t="str">
            <v>T2</v>
          </cell>
          <cell r="C201" t="str">
            <v>North West Tasmania</v>
          </cell>
          <cell r="D201" t="str">
            <v>Not Applicable</v>
          </cell>
          <cell r="E201" t="str">
            <v>Not Applicable</v>
          </cell>
          <cell r="F201" t="str">
            <v>Not Applicable</v>
          </cell>
          <cell r="G201" t="str">
            <v>Not Applicable</v>
          </cell>
          <cell r="H201" t="str">
            <v>Not Applicable</v>
          </cell>
          <cell r="I201">
            <v>1.1317304245283002</v>
          </cell>
          <cell r="J201">
            <v>1.0875759898871531</v>
          </cell>
          <cell r="K201">
            <v>1.0613198940443205</v>
          </cell>
          <cell r="L201">
            <v>1.0621838283845502</v>
          </cell>
          <cell r="M201">
            <v>1.0629677843460037</v>
          </cell>
          <cell r="N201">
            <v>1.0636728812499983</v>
          </cell>
          <cell r="O201">
            <v>1.0975439122087685</v>
          </cell>
          <cell r="P201" t="str">
            <v>Not Applicable</v>
          </cell>
          <cell r="Q201" t="str">
            <v>Not Applicable</v>
          </cell>
          <cell r="R201" t="str">
            <v>Not Applicable</v>
          </cell>
          <cell r="S201" t="str">
            <v>Not Applicable</v>
          </cell>
          <cell r="T201" t="str">
            <v>Not Applicable</v>
          </cell>
          <cell r="U201" t="str">
            <v>Not Applicable</v>
          </cell>
          <cell r="V201" t="str">
            <v>Not Applicable</v>
          </cell>
          <cell r="W201">
            <v>1.1952641768292682</v>
          </cell>
          <cell r="X201" t="str">
            <v>Not Applicable</v>
          </cell>
        </row>
        <row r="202">
          <cell r="B202" t="str">
            <v>T3</v>
          </cell>
          <cell r="C202" t="str">
            <v>Central Highlands</v>
          </cell>
          <cell r="D202" t="str">
            <v>Not Applicable</v>
          </cell>
          <cell r="E202" t="str">
            <v>Not Applicable</v>
          </cell>
          <cell r="F202" t="str">
            <v>Not Applicable</v>
          </cell>
          <cell r="G202" t="str">
            <v>Not Applicable</v>
          </cell>
          <cell r="H202" t="str">
            <v>Not Applicable</v>
          </cell>
          <cell r="I202">
            <v>1.0996462264150928</v>
          </cell>
          <cell r="J202">
            <v>1.0699008804355166</v>
          </cell>
          <cell r="K202">
            <v>1.0518334487534617</v>
          </cell>
          <cell r="L202">
            <v>1.0525698193521582</v>
          </cell>
          <cell r="M202">
            <v>1.0532273271475601</v>
          </cell>
          <cell r="N202">
            <v>1.0538292824074056</v>
          </cell>
          <cell r="O202">
            <v>1.0767725882688635</v>
          </cell>
          <cell r="P202" t="str">
            <v>Not Applicable</v>
          </cell>
          <cell r="Q202" t="str">
            <v>Not Applicable</v>
          </cell>
          <cell r="R202" t="str">
            <v>Not Applicable</v>
          </cell>
          <cell r="S202" t="str">
            <v>Not Applicable</v>
          </cell>
          <cell r="T202" t="str">
            <v>Not Applicable</v>
          </cell>
          <cell r="U202" t="str">
            <v>Not Applicable</v>
          </cell>
          <cell r="V202" t="str">
            <v>Not Applicable</v>
          </cell>
          <cell r="W202">
            <v>1.1424311714708053</v>
          </cell>
          <cell r="X202" t="str">
            <v>Not Applicable</v>
          </cell>
        </row>
        <row r="203">
          <cell r="B203" t="str">
            <v>T4</v>
          </cell>
          <cell r="C203" t="str">
            <v>North Tasmania Coast</v>
          </cell>
          <cell r="D203" t="str">
            <v>Not Applicable</v>
          </cell>
          <cell r="E203" t="str">
            <v>Not Applicable</v>
          </cell>
          <cell r="F203" t="str">
            <v>Not Applicable</v>
          </cell>
          <cell r="G203" t="str">
            <v>Not Applicable</v>
          </cell>
          <cell r="H203" t="str">
            <v>Not Applicable</v>
          </cell>
          <cell r="I203" t="str">
            <v>Not Applicable</v>
          </cell>
          <cell r="J203" t="str">
            <v>Not Applicable</v>
          </cell>
          <cell r="K203" t="str">
            <v>Not Applicable</v>
          </cell>
          <cell r="L203" t="str">
            <v>Not Applicable</v>
          </cell>
          <cell r="M203" t="str">
            <v>Not Applicable</v>
          </cell>
          <cell r="N203" t="str">
            <v>Not Applicable</v>
          </cell>
          <cell r="O203" t="str">
            <v>Not Applicable</v>
          </cell>
          <cell r="P203">
            <v>1</v>
          </cell>
          <cell r="Q203">
            <v>1</v>
          </cell>
          <cell r="R203" t="str">
            <v>Not Applicable</v>
          </cell>
          <cell r="S203" t="str">
            <v>Not Applicable</v>
          </cell>
          <cell r="T203" t="str">
            <v>Not Applicable</v>
          </cell>
          <cell r="U203" t="str">
            <v>Not Applicable</v>
          </cell>
          <cell r="V203" t="str">
            <v>Not Applicable</v>
          </cell>
          <cell r="W203" t="str">
            <v>Not Applicable</v>
          </cell>
          <cell r="X203" t="str">
            <v>Not Applicable</v>
          </cell>
        </row>
        <row r="204">
          <cell r="B204" t="str">
            <v>V0</v>
          </cell>
          <cell r="C204" t="str">
            <v>Victorian Non-REZ</v>
          </cell>
          <cell r="D204" t="str">
            <v>Not Applicable</v>
          </cell>
          <cell r="E204" t="str">
            <v>Not Applicable</v>
          </cell>
          <cell r="F204" t="str">
            <v>Not Applicable</v>
          </cell>
          <cell r="G204" t="str">
            <v>Not Applicable</v>
          </cell>
          <cell r="H204" t="str">
            <v>Not Applicable</v>
          </cell>
          <cell r="I204">
            <v>1.0008490566037724</v>
          </cell>
          <cell r="J204">
            <v>1.0065220691896637</v>
          </cell>
          <cell r="K204">
            <v>1.0092767313019384</v>
          </cell>
          <cell r="L204">
            <v>1.0094173588039854</v>
          </cell>
          <cell r="M204">
            <v>1.0095275366656686</v>
          </cell>
          <cell r="N204">
            <v>1.0096438888888875</v>
          </cell>
          <cell r="O204">
            <v>1.0054967372155921</v>
          </cell>
          <cell r="P204" t="str">
            <v>Not Applicable</v>
          </cell>
          <cell r="Q204" t="str">
            <v>Not Applicable</v>
          </cell>
          <cell r="R204" t="str">
            <v>Not Applicable</v>
          </cell>
          <cell r="S204" t="str">
            <v>Not Applicable</v>
          </cell>
          <cell r="T204" t="str">
            <v>Not Applicable</v>
          </cell>
          <cell r="U204" t="str">
            <v>Not Applicable</v>
          </cell>
          <cell r="V204" t="str">
            <v>Not Applicable</v>
          </cell>
          <cell r="W204">
            <v>0.99266075388026609</v>
          </cell>
          <cell r="X204" t="str">
            <v>Not Applicable</v>
          </cell>
        </row>
      </sheetData>
      <sheetData sheetId="56">
        <row r="8">
          <cell r="B8" t="str">
            <v>Q1</v>
          </cell>
          <cell r="D8">
            <v>570</v>
          </cell>
          <cell r="E8">
            <v>1710</v>
          </cell>
          <cell r="H8">
            <v>1100</v>
          </cell>
        </row>
        <row r="9">
          <cell r="B9" t="str">
            <v>Q2</v>
          </cell>
          <cell r="D9">
            <v>4700</v>
          </cell>
          <cell r="E9">
            <v>13900</v>
          </cell>
          <cell r="H9">
            <v>8000</v>
          </cell>
        </row>
        <row r="10">
          <cell r="B10" t="str">
            <v>Q3</v>
          </cell>
          <cell r="H10">
            <v>3400</v>
          </cell>
        </row>
        <row r="11">
          <cell r="B11" t="str">
            <v>Q4</v>
          </cell>
          <cell r="D11">
            <v>400</v>
          </cell>
          <cell r="E11">
            <v>1000</v>
          </cell>
          <cell r="H11">
            <v>2500</v>
          </cell>
        </row>
        <row r="12">
          <cell r="B12" t="str">
            <v>Q5</v>
          </cell>
          <cell r="D12">
            <v>1000</v>
          </cell>
          <cell r="E12">
            <v>2900</v>
          </cell>
          <cell r="H12">
            <v>8000</v>
          </cell>
        </row>
        <row r="13">
          <cell r="B13" t="str">
            <v>Q6</v>
          </cell>
          <cell r="D13">
            <v>900</v>
          </cell>
          <cell r="E13">
            <v>2600</v>
          </cell>
          <cell r="H13">
            <v>7533</v>
          </cell>
        </row>
        <row r="14">
          <cell r="B14" t="str">
            <v>Q7</v>
          </cell>
          <cell r="D14">
            <v>300</v>
          </cell>
          <cell r="E14">
            <v>800</v>
          </cell>
          <cell r="H14">
            <v>2200</v>
          </cell>
        </row>
        <row r="15">
          <cell r="B15" t="str">
            <v>Q8a</v>
          </cell>
          <cell r="D15">
            <v>420</v>
          </cell>
          <cell r="E15">
            <v>1260</v>
          </cell>
          <cell r="H15">
            <v>2097.6</v>
          </cell>
        </row>
        <row r="16">
          <cell r="B16" t="str">
            <v>Q8b</v>
          </cell>
          <cell r="D16">
            <v>560</v>
          </cell>
          <cell r="E16">
            <v>1680</v>
          </cell>
          <cell r="H16">
            <v>2796.8</v>
          </cell>
        </row>
        <row r="17">
          <cell r="B17" t="str">
            <v>Q8c</v>
          </cell>
          <cell r="D17">
            <v>420</v>
          </cell>
          <cell r="E17">
            <v>1260</v>
          </cell>
          <cell r="H17">
            <v>2097.6</v>
          </cell>
        </row>
        <row r="18">
          <cell r="B18" t="str">
            <v>Q9</v>
          </cell>
          <cell r="D18">
            <v>900</v>
          </cell>
          <cell r="E18">
            <v>2500</v>
          </cell>
          <cell r="H18">
            <v>6100</v>
          </cell>
        </row>
        <row r="19">
          <cell r="B19" t="str">
            <v>Q10</v>
          </cell>
          <cell r="D19">
            <v>640</v>
          </cell>
          <cell r="E19">
            <v>1800</v>
          </cell>
          <cell r="H19">
            <v>4400</v>
          </cell>
        </row>
        <row r="20">
          <cell r="B20" t="str">
            <v>N1</v>
          </cell>
          <cell r="D20">
            <v>0</v>
          </cell>
          <cell r="E20">
            <v>0</v>
          </cell>
          <cell r="H20">
            <v>6385</v>
          </cell>
        </row>
        <row r="21">
          <cell r="B21" t="str">
            <v>N2</v>
          </cell>
          <cell r="D21">
            <v>1800</v>
          </cell>
          <cell r="E21">
            <v>5600</v>
          </cell>
          <cell r="H21">
            <v>2985</v>
          </cell>
        </row>
        <row r="22">
          <cell r="B22" t="str">
            <v>N3</v>
          </cell>
          <cell r="D22">
            <v>1100</v>
          </cell>
          <cell r="E22">
            <v>3350</v>
          </cell>
          <cell r="H22">
            <v>6850</v>
          </cell>
        </row>
        <row r="23">
          <cell r="B23" t="str">
            <v>N4</v>
          </cell>
          <cell r="D23">
            <v>1300</v>
          </cell>
          <cell r="E23">
            <v>3800</v>
          </cell>
          <cell r="H23">
            <v>8000</v>
          </cell>
        </row>
        <row r="24">
          <cell r="B24" t="str">
            <v>N5</v>
          </cell>
          <cell r="D24">
            <v>3500</v>
          </cell>
          <cell r="E24">
            <v>10500</v>
          </cell>
          <cell r="H24">
            <v>5677</v>
          </cell>
        </row>
        <row r="25">
          <cell r="B25" t="str">
            <v>N6</v>
          </cell>
          <cell r="D25">
            <v>300</v>
          </cell>
          <cell r="E25">
            <v>700</v>
          </cell>
          <cell r="H25">
            <v>2146</v>
          </cell>
        </row>
        <row r="26">
          <cell r="B26" t="str">
            <v>N7</v>
          </cell>
          <cell r="D26">
            <v>100</v>
          </cell>
          <cell r="E26">
            <v>300</v>
          </cell>
          <cell r="H26">
            <v>100</v>
          </cell>
        </row>
        <row r="27">
          <cell r="B27" t="str">
            <v>N8</v>
          </cell>
          <cell r="D27">
            <v>100</v>
          </cell>
          <cell r="E27">
            <v>200</v>
          </cell>
          <cell r="H27">
            <v>350</v>
          </cell>
        </row>
        <row r="28">
          <cell r="B28" t="str">
            <v>N9</v>
          </cell>
          <cell r="D28">
            <v>400</v>
          </cell>
          <cell r="E28">
            <v>1000</v>
          </cell>
          <cell r="H28">
            <v>953</v>
          </cell>
        </row>
        <row r="29">
          <cell r="B29" t="str">
            <v>N10</v>
          </cell>
          <cell r="G29">
            <v>7420</v>
          </cell>
          <cell r="H29">
            <v>0</v>
          </cell>
        </row>
        <row r="30">
          <cell r="B30" t="str">
            <v>N11</v>
          </cell>
          <cell r="G30">
            <v>4452</v>
          </cell>
          <cell r="H30">
            <v>0</v>
          </cell>
        </row>
        <row r="31">
          <cell r="B31" t="str">
            <v>N12</v>
          </cell>
          <cell r="H31">
            <v>0</v>
          </cell>
        </row>
        <row r="32">
          <cell r="B32" t="str">
            <v>N13</v>
          </cell>
          <cell r="D32">
            <v>534</v>
          </cell>
          <cell r="E32">
            <v>1560</v>
          </cell>
          <cell r="H32">
            <v>3285</v>
          </cell>
        </row>
        <row r="33">
          <cell r="B33" t="str">
            <v>S1</v>
          </cell>
          <cell r="D33">
            <v>800</v>
          </cell>
          <cell r="E33">
            <v>2400</v>
          </cell>
          <cell r="H33">
            <v>100</v>
          </cell>
        </row>
        <row r="34">
          <cell r="B34" t="str">
            <v>S2</v>
          </cell>
          <cell r="D34">
            <v>400</v>
          </cell>
          <cell r="E34">
            <v>1000</v>
          </cell>
          <cell r="H34">
            <v>4000</v>
          </cell>
        </row>
        <row r="35">
          <cell r="B35" t="str">
            <v>S3</v>
          </cell>
          <cell r="D35">
            <v>1200</v>
          </cell>
          <cell r="E35">
            <v>3400</v>
          </cell>
          <cell r="H35">
            <v>1300</v>
          </cell>
        </row>
        <row r="36">
          <cell r="B36" t="str">
            <v>S4</v>
          </cell>
          <cell r="D36">
            <v>400</v>
          </cell>
          <cell r="E36">
            <v>1000</v>
          </cell>
          <cell r="H36">
            <v>0</v>
          </cell>
        </row>
        <row r="37">
          <cell r="B37" t="str">
            <v>S5</v>
          </cell>
          <cell r="D37">
            <v>760</v>
          </cell>
          <cell r="E37">
            <v>1600</v>
          </cell>
          <cell r="H37">
            <v>5000</v>
          </cell>
        </row>
        <row r="38">
          <cell r="B38" t="str">
            <v>S6</v>
          </cell>
          <cell r="H38">
            <v>3400</v>
          </cell>
        </row>
        <row r="39">
          <cell r="B39" t="str">
            <v>S7</v>
          </cell>
          <cell r="D39">
            <v>600</v>
          </cell>
          <cell r="E39">
            <v>1700</v>
          </cell>
          <cell r="H39">
            <v>5000</v>
          </cell>
        </row>
        <row r="40">
          <cell r="B40" t="str">
            <v>S8</v>
          </cell>
          <cell r="D40">
            <v>400</v>
          </cell>
          <cell r="E40">
            <v>1100</v>
          </cell>
          <cell r="H40">
            <v>4000</v>
          </cell>
        </row>
        <row r="41">
          <cell r="B41" t="str">
            <v>T1</v>
          </cell>
          <cell r="D41">
            <v>400</v>
          </cell>
          <cell r="E41">
            <v>1000</v>
          </cell>
          <cell r="H41">
            <v>300</v>
          </cell>
        </row>
        <row r="42">
          <cell r="B42" t="str">
            <v>T2</v>
          </cell>
          <cell r="D42">
            <v>1300</v>
          </cell>
          <cell r="E42">
            <v>3700</v>
          </cell>
          <cell r="H42">
            <v>150</v>
          </cell>
        </row>
        <row r="43">
          <cell r="B43" t="str">
            <v>T3</v>
          </cell>
          <cell r="D43">
            <v>900</v>
          </cell>
          <cell r="E43">
            <v>2500</v>
          </cell>
          <cell r="H43">
            <v>150</v>
          </cell>
        </row>
        <row r="44">
          <cell r="B44" t="str">
            <v>T4</v>
          </cell>
          <cell r="F44">
            <v>8024</v>
          </cell>
          <cell r="G44">
            <v>20360</v>
          </cell>
        </row>
        <row r="47">
          <cell r="B47" t="str">
            <v>DN1</v>
          </cell>
          <cell r="D47">
            <v>288</v>
          </cell>
          <cell r="E47">
            <v>792</v>
          </cell>
          <cell r="H47">
            <v>1320</v>
          </cell>
        </row>
        <row r="48">
          <cell r="B48" t="str">
            <v>DN2</v>
          </cell>
          <cell r="D48">
            <v>206</v>
          </cell>
          <cell r="E48">
            <v>619</v>
          </cell>
          <cell r="H48">
            <v>825</v>
          </cell>
        </row>
        <row r="49">
          <cell r="B49" t="str">
            <v>DN3</v>
          </cell>
          <cell r="D49">
            <v>194</v>
          </cell>
          <cell r="E49">
            <v>581</v>
          </cell>
          <cell r="H49">
            <v>775</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54">
          <cell r="C54">
            <v>163.23763276506028</v>
          </cell>
          <cell r="D54">
            <v>148.87697094148024</v>
          </cell>
          <cell r="E54">
            <v>133.98080911790021</v>
          </cell>
          <cell r="F54">
            <v>118.01364729432018</v>
          </cell>
          <cell r="G54">
            <v>103.59348547074015</v>
          </cell>
          <cell r="H54">
            <v>88.068323647160071</v>
          </cell>
          <cell r="I54">
            <v>72.22866182358004</v>
          </cell>
          <cell r="J54">
            <v>71.46366182358004</v>
          </cell>
          <cell r="K54">
            <v>70.545661823580033</v>
          </cell>
          <cell r="L54">
            <v>69.474661823580036</v>
          </cell>
          <cell r="M54">
            <v>68.403661823580038</v>
          </cell>
          <cell r="N54">
            <v>67.256161823580044</v>
          </cell>
          <cell r="O54">
            <v>66.108661823580036</v>
          </cell>
          <cell r="P54">
            <v>65.114161823580048</v>
          </cell>
          <cell r="Q54">
            <v>64.119661823580046</v>
          </cell>
          <cell r="R54">
            <v>63.507661823580037</v>
          </cell>
          <cell r="S54">
            <v>63.201661823580039</v>
          </cell>
          <cell r="T54">
            <v>62.895661823580042</v>
          </cell>
          <cell r="U54">
            <v>62.207161823580037</v>
          </cell>
          <cell r="V54">
            <v>61.748161823580034</v>
          </cell>
          <cell r="W54">
            <v>61.442161823580051</v>
          </cell>
          <cell r="X54">
            <v>61.212661823580035</v>
          </cell>
          <cell r="Y54">
            <v>60.983161823580033</v>
          </cell>
          <cell r="Z54">
            <v>60.830161823580042</v>
          </cell>
          <cell r="AA54">
            <v>60.677161823580036</v>
          </cell>
          <cell r="AB54">
            <v>60.524161823580044</v>
          </cell>
          <cell r="AC54">
            <v>60.60066182358004</v>
          </cell>
          <cell r="AD54">
            <v>60.371161823580039</v>
          </cell>
          <cell r="AE54">
            <v>60.447661823580034</v>
          </cell>
        </row>
      </sheetData>
      <sheetData sheetId="70">
        <row r="9">
          <cell r="C9">
            <v>705</v>
          </cell>
        </row>
        <row r="10">
          <cell r="C10">
            <v>890</v>
          </cell>
        </row>
        <row r="11">
          <cell r="C11">
            <v>201</v>
          </cell>
        </row>
        <row r="12">
          <cell r="C12">
            <v>168</v>
          </cell>
        </row>
        <row r="13">
          <cell r="C13">
            <v>545</v>
          </cell>
        </row>
      </sheetData>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pacity_Factors"/>
      <sheetName val="Generation_Storages_Electrolyse"/>
      <sheetName val="SMR_&amp;_Liquefaction_Plant"/>
      <sheetName val="Ammonia_Facility"/>
      <sheetName val="Water_Treatment"/>
      <sheetName val="Hydrogen_Storage"/>
      <sheetName val="Biogas Digestors"/>
      <sheetName val="Biodiesel Production"/>
      <sheetName val="Biomass Generation"/>
    </sheetNames>
    <sheetDataSet>
      <sheetData sheetId="0"/>
      <sheetData sheetId="1">
        <row r="5">
          <cell r="H5">
            <v>301.5</v>
          </cell>
          <cell r="O5">
            <v>0.46</v>
          </cell>
          <cell r="Y5">
            <v>3.5000000000000003E-2</v>
          </cell>
          <cell r="AA5">
            <v>12.8</v>
          </cell>
          <cell r="BK5">
            <v>21200000</v>
          </cell>
          <cell r="BL5">
            <v>1600000</v>
          </cell>
        </row>
        <row r="7">
          <cell r="H7">
            <v>348</v>
          </cell>
          <cell r="O7">
            <v>0.46</v>
          </cell>
          <cell r="Y7">
            <v>3.5000000000000003E-2</v>
          </cell>
          <cell r="AA7">
            <v>12.8</v>
          </cell>
        </row>
        <row r="9">
          <cell r="H9">
            <v>226.4</v>
          </cell>
          <cell r="Y9">
            <v>0.02</v>
          </cell>
          <cell r="AA9">
            <v>5</v>
          </cell>
        </row>
        <row r="10">
          <cell r="H10">
            <v>209.1</v>
          </cell>
          <cell r="Y10">
            <v>0.02</v>
          </cell>
          <cell r="AA10">
            <v>2.7</v>
          </cell>
        </row>
        <row r="11">
          <cell r="H11">
            <v>566.70000000000005</v>
          </cell>
          <cell r="O11">
            <v>0.3</v>
          </cell>
          <cell r="Y11">
            <v>0.04</v>
          </cell>
          <cell r="AA11">
            <v>10.5</v>
          </cell>
          <cell r="BL11">
            <v>2279000</v>
          </cell>
        </row>
        <row r="13">
          <cell r="H13">
            <v>658.6</v>
          </cell>
          <cell r="O13">
            <v>0.3</v>
          </cell>
          <cell r="Y13">
            <v>0.04</v>
          </cell>
          <cell r="AA13">
            <v>10.5</v>
          </cell>
        </row>
      </sheetData>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7E5AF-DCE3-46E9-BDA7-DFB4129FC06B}">
  <dimension ref="B5:F12"/>
  <sheetViews>
    <sheetView workbookViewId="0">
      <selection activeCell="F12" sqref="F12"/>
    </sheetView>
  </sheetViews>
  <sheetFormatPr defaultRowHeight="15" x14ac:dyDescent="0.25"/>
  <cols>
    <col min="3" max="3" width="16.140625" bestFit="1" customWidth="1"/>
    <col min="4" max="4" width="10.7109375" bestFit="1" customWidth="1"/>
    <col min="6" max="6" width="115.7109375" bestFit="1" customWidth="1"/>
  </cols>
  <sheetData>
    <row r="5" spans="2:6" x14ac:dyDescent="0.25">
      <c r="B5" t="s">
        <v>10</v>
      </c>
      <c r="C5" t="s">
        <v>383</v>
      </c>
      <c r="D5" t="s">
        <v>11</v>
      </c>
      <c r="E5" t="s">
        <v>12</v>
      </c>
      <c r="F5" t="s">
        <v>13</v>
      </c>
    </row>
    <row r="6" spans="2:6" x14ac:dyDescent="0.25">
      <c r="B6" t="s">
        <v>384</v>
      </c>
      <c r="C6" t="s">
        <v>0</v>
      </c>
      <c r="D6" t="s">
        <v>1</v>
      </c>
      <c r="E6">
        <v>2</v>
      </c>
      <c r="F6" t="s">
        <v>2</v>
      </c>
    </row>
    <row r="7" spans="2:6" x14ac:dyDescent="0.25">
      <c r="B7" t="s">
        <v>385</v>
      </c>
      <c r="C7" t="s">
        <v>3</v>
      </c>
      <c r="D7" t="s">
        <v>125</v>
      </c>
      <c r="E7">
        <v>7.0000000000000007E-2</v>
      </c>
      <c r="F7" t="s">
        <v>4</v>
      </c>
    </row>
    <row r="8" spans="2:6" x14ac:dyDescent="0.25">
      <c r="B8" t="s">
        <v>386</v>
      </c>
      <c r="C8" t="s">
        <v>5</v>
      </c>
      <c r="D8" t="s">
        <v>6</v>
      </c>
      <c r="E8">
        <v>3.6</v>
      </c>
      <c r="F8" t="s">
        <v>7</v>
      </c>
    </row>
    <row r="9" spans="2:6" x14ac:dyDescent="0.25">
      <c r="B9" t="s">
        <v>387</v>
      </c>
      <c r="C9" t="s">
        <v>8</v>
      </c>
      <c r="D9" t="s">
        <v>6</v>
      </c>
      <c r="E9">
        <v>5.5E-2</v>
      </c>
      <c r="F9" t="s">
        <v>9</v>
      </c>
    </row>
    <row r="10" spans="2:6" x14ac:dyDescent="0.25">
      <c r="B10" t="s">
        <v>388</v>
      </c>
      <c r="C10" t="s">
        <v>115</v>
      </c>
      <c r="D10" t="s">
        <v>98</v>
      </c>
      <c r="E10">
        <v>50</v>
      </c>
      <c r="F10" t="s">
        <v>119</v>
      </c>
    </row>
    <row r="11" spans="2:6" x14ac:dyDescent="0.25">
      <c r="B11" t="s">
        <v>389</v>
      </c>
      <c r="C11" t="s">
        <v>121</v>
      </c>
      <c r="D11" t="s">
        <v>98</v>
      </c>
      <c r="E11">
        <v>2</v>
      </c>
      <c r="F11" t="s">
        <v>120</v>
      </c>
    </row>
    <row r="12" spans="2:6" x14ac:dyDescent="0.25">
      <c r="B12" t="s">
        <v>390</v>
      </c>
      <c r="C12" t="s">
        <v>369</v>
      </c>
      <c r="D12" t="s">
        <v>370</v>
      </c>
      <c r="E12">
        <v>0.05</v>
      </c>
      <c r="F12" t="s">
        <v>496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41F83-F5D9-420C-82C2-D0952F98E128}">
  <dimension ref="C2:E18"/>
  <sheetViews>
    <sheetView workbookViewId="0">
      <selection activeCell="E6" sqref="E6"/>
    </sheetView>
  </sheetViews>
  <sheetFormatPr defaultRowHeight="15" x14ac:dyDescent="0.25"/>
  <cols>
    <col min="3" max="3" width="12.5703125" customWidth="1"/>
    <col min="4" max="4" width="9.140625" customWidth="1"/>
  </cols>
  <sheetData>
    <row r="2" spans="3:5" x14ac:dyDescent="0.25">
      <c r="C2" t="s">
        <v>88</v>
      </c>
      <c r="D2" t="s">
        <v>249</v>
      </c>
    </row>
    <row r="3" spans="3:5" x14ac:dyDescent="0.25">
      <c r="C3" t="s">
        <v>83</v>
      </c>
      <c r="D3" t="s">
        <v>137</v>
      </c>
    </row>
    <row r="4" spans="3:5" x14ac:dyDescent="0.25">
      <c r="C4" t="s">
        <v>84</v>
      </c>
      <c r="D4" t="s">
        <v>139</v>
      </c>
    </row>
    <row r="5" spans="3:5" x14ac:dyDescent="0.25">
      <c r="C5" t="s">
        <v>85</v>
      </c>
      <c r="E5" t="s">
        <v>125</v>
      </c>
    </row>
    <row r="6" spans="3:5" x14ac:dyDescent="0.25">
      <c r="C6" t="s">
        <v>40</v>
      </c>
      <c r="D6" t="s">
        <v>154</v>
      </c>
      <c r="E6">
        <f>AVERAGE('[1]Firm Contribution Factors VRE'!C$8:C$35)</f>
        <v>3.9245975482668165E-2</v>
      </c>
    </row>
    <row r="7" spans="3:5" x14ac:dyDescent="0.25">
      <c r="C7" t="s">
        <v>40</v>
      </c>
      <c r="D7" t="s">
        <v>155</v>
      </c>
      <c r="E7">
        <f>AVERAGE('[1]Firm Contribution Factors VRE'!D$8:D$35)</f>
        <v>1.8868890822853195E-2</v>
      </c>
    </row>
    <row r="8" spans="3:5" x14ac:dyDescent="0.25">
      <c r="C8" t="s">
        <v>40</v>
      </c>
      <c r="D8" t="s">
        <v>157</v>
      </c>
      <c r="E8">
        <f>AVERAGE('[1]Firm Contribution Factors VRE'!E$8:E$35)</f>
        <v>3.9012204448395683E-2</v>
      </c>
    </row>
    <row r="9" spans="3:5" x14ac:dyDescent="0.25">
      <c r="C9" t="s">
        <v>40</v>
      </c>
      <c r="D9" t="s">
        <v>135</v>
      </c>
      <c r="E9">
        <f>AVERAGE('[1]Firm Contribution Factors VRE'!X$8:X$35)</f>
        <v>1.7580661701869279E-2</v>
      </c>
    </row>
    <row r="10" spans="3:5" x14ac:dyDescent="0.25">
      <c r="C10" t="s">
        <v>40</v>
      </c>
      <c r="D10" t="s">
        <v>156</v>
      </c>
      <c r="E10">
        <f>AVERAGE('[1]Firm Contribution Factors VRE'!Y$8:Y$35)</f>
        <v>1.159852938289593E-3</v>
      </c>
    </row>
    <row r="11" spans="3:5" x14ac:dyDescent="0.25">
      <c r="C11" t="s">
        <v>41</v>
      </c>
      <c r="D11" t="s">
        <v>154</v>
      </c>
      <c r="E11">
        <f>AVERAGE('[1]Firm Contribution Factors VRE'!C$41:C$68)</f>
        <v>0.1767992527044657</v>
      </c>
    </row>
    <row r="12" spans="3:5" x14ac:dyDescent="0.25">
      <c r="C12" t="s">
        <v>41</v>
      </c>
      <c r="D12" t="s">
        <v>155</v>
      </c>
      <c r="E12">
        <f>AVERAGE('[1]Firm Contribution Factors VRE'!D$41:D$68)</f>
        <v>0.16081626710318356</v>
      </c>
    </row>
    <row r="13" spans="3:5" x14ac:dyDescent="0.25">
      <c r="C13" t="s">
        <v>41</v>
      </c>
      <c r="D13" t="s">
        <v>157</v>
      </c>
      <c r="E13">
        <f>AVERAGE('[1]Firm Contribution Factors VRE'!E$41:E$68)</f>
        <v>0.16758133590297961</v>
      </c>
    </row>
    <row r="14" spans="3:5" x14ac:dyDescent="0.25">
      <c r="C14" t="s">
        <v>41</v>
      </c>
      <c r="D14" t="s">
        <v>135</v>
      </c>
      <c r="E14">
        <f>AVERAGE('[1]Firm Contribution Factors VRE'!X$41:X$68)</f>
        <v>5.2355392908769886E-2</v>
      </c>
    </row>
    <row r="15" spans="3:5" x14ac:dyDescent="0.25">
      <c r="C15" t="s">
        <v>41</v>
      </c>
      <c r="D15" t="s">
        <v>156</v>
      </c>
      <c r="E15">
        <f>AVERAGE('[1]Firm Contribution Factors VRE'!Y$41:Y$68)</f>
        <v>6.797583094036791E-2</v>
      </c>
    </row>
    <row r="16" spans="3:5" x14ac:dyDescent="0.25">
      <c r="C16" t="s">
        <v>141</v>
      </c>
      <c r="D16" t="s">
        <v>154</v>
      </c>
      <c r="E16">
        <f>AVERAGE('[1]Firm Contribution Factors VRE'!$C$74:$C$101)</f>
        <v>0.66776143201892868</v>
      </c>
    </row>
    <row r="17" spans="3:5" x14ac:dyDescent="0.25">
      <c r="C17" t="s">
        <v>140</v>
      </c>
      <c r="D17" t="s">
        <v>157</v>
      </c>
      <c r="E17">
        <f>AVERAGE('[1]Firm Contribution Factors VRE'!$D$74:$D$101)</f>
        <v>0.22084168681755861</v>
      </c>
    </row>
    <row r="18" spans="3:5" x14ac:dyDescent="0.25">
      <c r="C18" t="s">
        <v>140</v>
      </c>
      <c r="D18" t="s">
        <v>156</v>
      </c>
      <c r="E18">
        <f>AVERAGE('[1]Firm Contribution Factors VRE'!$X$74:$X$101)</f>
        <v>3.9830922335458499E-2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0FC34-184A-4808-858A-2B7BB68974C5}">
  <dimension ref="C2:D10"/>
  <sheetViews>
    <sheetView workbookViewId="0">
      <selection activeCell="D6" sqref="D6:D10"/>
    </sheetView>
  </sheetViews>
  <sheetFormatPr defaultRowHeight="15" x14ac:dyDescent="0.25"/>
  <sheetData>
    <row r="2" spans="3:4" x14ac:dyDescent="0.25">
      <c r="C2" t="s">
        <v>88</v>
      </c>
      <c r="D2" t="s">
        <v>138</v>
      </c>
    </row>
    <row r="3" spans="3:4" x14ac:dyDescent="0.25">
      <c r="C3" t="s">
        <v>83</v>
      </c>
      <c r="D3" t="s">
        <v>137</v>
      </c>
    </row>
    <row r="4" spans="3:4" x14ac:dyDescent="0.25">
      <c r="C4" t="s">
        <v>84</v>
      </c>
      <c r="D4" t="s">
        <v>136</v>
      </c>
    </row>
    <row r="5" spans="3:4" x14ac:dyDescent="0.25">
      <c r="C5" t="s">
        <v>85</v>
      </c>
      <c r="D5" t="s">
        <v>130</v>
      </c>
    </row>
    <row r="6" spans="3:4" x14ac:dyDescent="0.25">
      <c r="C6" t="s">
        <v>154</v>
      </c>
      <c r="D6" s="4">
        <f>[6]Reserves!C9</f>
        <v>705</v>
      </c>
    </row>
    <row r="7" spans="3:4" x14ac:dyDescent="0.25">
      <c r="C7" t="s">
        <v>155</v>
      </c>
      <c r="D7" s="4">
        <f>[6]Reserves!C10</f>
        <v>890</v>
      </c>
    </row>
    <row r="8" spans="3:4" x14ac:dyDescent="0.25">
      <c r="C8" t="s">
        <v>157</v>
      </c>
      <c r="D8" s="4">
        <f>[6]Reserves!C11</f>
        <v>201</v>
      </c>
    </row>
    <row r="9" spans="3:4" x14ac:dyDescent="0.25">
      <c r="C9" t="s">
        <v>135</v>
      </c>
      <c r="D9" s="4">
        <f>[6]Reserves!C12</f>
        <v>168</v>
      </c>
    </row>
    <row r="10" spans="3:4" x14ac:dyDescent="0.25">
      <c r="C10" t="s">
        <v>156</v>
      </c>
      <c r="D10" s="4">
        <f>[6]Reserves!C13</f>
        <v>545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268D-AF1E-42D5-B337-9B038603D5C6}">
  <dimension ref="E6:M51"/>
  <sheetViews>
    <sheetView topLeftCell="B1" workbookViewId="0">
      <selection activeCell="H40" sqref="H40"/>
    </sheetView>
  </sheetViews>
  <sheetFormatPr defaultRowHeight="15" x14ac:dyDescent="0.25"/>
  <cols>
    <col min="6" max="6" width="25.7109375" bestFit="1" customWidth="1"/>
    <col min="7" max="7" width="19.7109375" bestFit="1" customWidth="1"/>
  </cols>
  <sheetData>
    <row r="6" spans="5:13" x14ac:dyDescent="0.25">
      <c r="E6" t="s">
        <v>246</v>
      </c>
      <c r="F6" t="s">
        <v>159</v>
      </c>
      <c r="G6" t="s">
        <v>247</v>
      </c>
      <c r="H6" t="s">
        <v>248</v>
      </c>
      <c r="K6" t="s">
        <v>380</v>
      </c>
    </row>
    <row r="7" spans="5:13" x14ac:dyDescent="0.25">
      <c r="E7" t="s">
        <v>160</v>
      </c>
      <c r="F7" t="s">
        <v>161</v>
      </c>
      <c r="G7" t="s">
        <v>155</v>
      </c>
      <c r="H7" t="s">
        <v>144</v>
      </c>
      <c r="K7" t="s">
        <v>155</v>
      </c>
      <c r="L7" t="s">
        <v>144</v>
      </c>
      <c r="M7" t="s">
        <v>155</v>
      </c>
    </row>
    <row r="8" spans="5:13" x14ac:dyDescent="0.25">
      <c r="E8" t="s">
        <v>162</v>
      </c>
      <c r="F8" t="s">
        <v>163</v>
      </c>
      <c r="G8" t="s">
        <v>155</v>
      </c>
      <c r="H8" t="s">
        <v>144</v>
      </c>
      <c r="K8" t="s">
        <v>155</v>
      </c>
      <c r="L8" t="s">
        <v>145</v>
      </c>
      <c r="M8" t="s">
        <v>155</v>
      </c>
    </row>
    <row r="9" spans="5:13" x14ac:dyDescent="0.25">
      <c r="E9" t="s">
        <v>164</v>
      </c>
      <c r="F9" t="s">
        <v>165</v>
      </c>
      <c r="G9" t="s">
        <v>155</v>
      </c>
      <c r="H9" t="s">
        <v>144</v>
      </c>
      <c r="K9" t="s">
        <v>155</v>
      </c>
      <c r="L9" t="s">
        <v>147</v>
      </c>
      <c r="M9" t="s">
        <v>155</v>
      </c>
    </row>
    <row r="10" spans="5:13" x14ac:dyDescent="0.25">
      <c r="E10" t="s">
        <v>166</v>
      </c>
      <c r="F10" t="s">
        <v>167</v>
      </c>
      <c r="G10" t="s">
        <v>155</v>
      </c>
      <c r="H10" t="s">
        <v>145</v>
      </c>
      <c r="K10" t="s">
        <v>155</v>
      </c>
      <c r="L10" t="s">
        <v>131</v>
      </c>
      <c r="M10" t="s">
        <v>155</v>
      </c>
    </row>
    <row r="11" spans="5:13" x14ac:dyDescent="0.25">
      <c r="E11" t="s">
        <v>168</v>
      </c>
      <c r="F11" t="s">
        <v>169</v>
      </c>
      <c r="G11" t="s">
        <v>155</v>
      </c>
      <c r="H11" t="s">
        <v>145</v>
      </c>
      <c r="K11" t="s">
        <v>154</v>
      </c>
      <c r="L11" t="s">
        <v>146</v>
      </c>
      <c r="M11" t="s">
        <v>154</v>
      </c>
    </row>
    <row r="12" spans="5:13" x14ac:dyDescent="0.25">
      <c r="E12" t="s">
        <v>170</v>
      </c>
      <c r="F12" t="s">
        <v>171</v>
      </c>
      <c r="G12" t="s">
        <v>155</v>
      </c>
      <c r="H12" t="s">
        <v>145</v>
      </c>
      <c r="K12" t="s">
        <v>154</v>
      </c>
      <c r="L12" t="s">
        <v>148</v>
      </c>
      <c r="M12" t="s">
        <v>154</v>
      </c>
    </row>
    <row r="13" spans="5:13" x14ac:dyDescent="0.25">
      <c r="E13" t="s">
        <v>172</v>
      </c>
      <c r="F13" t="s">
        <v>173</v>
      </c>
      <c r="G13" t="s">
        <v>155</v>
      </c>
      <c r="H13" t="s">
        <v>131</v>
      </c>
      <c r="K13" t="s">
        <v>154</v>
      </c>
      <c r="L13" t="s">
        <v>149</v>
      </c>
      <c r="M13" t="s">
        <v>154</v>
      </c>
    </row>
    <row r="14" spans="5:13" x14ac:dyDescent="0.25">
      <c r="E14" t="s">
        <v>174</v>
      </c>
      <c r="F14" t="s">
        <v>175</v>
      </c>
      <c r="G14" t="s">
        <v>155</v>
      </c>
      <c r="H14" t="s">
        <v>131</v>
      </c>
      <c r="K14" t="s">
        <v>154</v>
      </c>
      <c r="L14" t="s">
        <v>132</v>
      </c>
      <c r="M14" t="s">
        <v>154</v>
      </c>
    </row>
    <row r="15" spans="5:13" x14ac:dyDescent="0.25">
      <c r="E15" t="s">
        <v>176</v>
      </c>
      <c r="F15" t="s">
        <v>177</v>
      </c>
      <c r="G15" t="s">
        <v>155</v>
      </c>
      <c r="H15" t="s">
        <v>145</v>
      </c>
      <c r="K15" t="s">
        <v>156</v>
      </c>
      <c r="L15" t="s">
        <v>150</v>
      </c>
      <c r="M15" t="s">
        <v>156</v>
      </c>
    </row>
    <row r="16" spans="5:13" x14ac:dyDescent="0.25">
      <c r="E16" t="s">
        <v>178</v>
      </c>
      <c r="F16" t="s">
        <v>179</v>
      </c>
      <c r="G16" t="s">
        <v>155</v>
      </c>
      <c r="H16" t="s">
        <v>144</v>
      </c>
      <c r="K16" t="s">
        <v>156</v>
      </c>
      <c r="L16" t="s">
        <v>134</v>
      </c>
      <c r="M16" t="s">
        <v>156</v>
      </c>
    </row>
    <row r="17" spans="5:13" x14ac:dyDescent="0.25">
      <c r="E17" t="s">
        <v>180</v>
      </c>
      <c r="F17" t="s">
        <v>181</v>
      </c>
      <c r="G17" t="s">
        <v>154</v>
      </c>
      <c r="H17" t="s">
        <v>146</v>
      </c>
      <c r="K17" t="s">
        <v>156</v>
      </c>
      <c r="L17" t="s">
        <v>151</v>
      </c>
      <c r="M17" t="s">
        <v>156</v>
      </c>
    </row>
    <row r="18" spans="5:13" x14ac:dyDescent="0.25">
      <c r="E18" t="s">
        <v>182</v>
      </c>
      <c r="F18" t="s">
        <v>183</v>
      </c>
      <c r="G18" t="s">
        <v>154</v>
      </c>
      <c r="H18" t="s">
        <v>146</v>
      </c>
      <c r="K18" t="s">
        <v>157</v>
      </c>
      <c r="L18" t="s">
        <v>152</v>
      </c>
      <c r="M18" t="s">
        <v>157</v>
      </c>
    </row>
    <row r="19" spans="5:13" x14ac:dyDescent="0.25">
      <c r="E19" t="s">
        <v>184</v>
      </c>
      <c r="F19" t="s">
        <v>185</v>
      </c>
      <c r="G19" t="s">
        <v>154</v>
      </c>
      <c r="H19" t="s">
        <v>148</v>
      </c>
      <c r="K19" t="s">
        <v>157</v>
      </c>
      <c r="L19" t="s">
        <v>133</v>
      </c>
      <c r="M19" t="s">
        <v>157</v>
      </c>
    </row>
    <row r="20" spans="5:13" x14ac:dyDescent="0.25">
      <c r="E20" t="s">
        <v>186</v>
      </c>
      <c r="F20" t="s">
        <v>187</v>
      </c>
      <c r="G20" t="s">
        <v>154</v>
      </c>
      <c r="H20" t="s">
        <v>149</v>
      </c>
      <c r="K20" t="s">
        <v>157</v>
      </c>
      <c r="L20" t="s">
        <v>153</v>
      </c>
      <c r="M20" t="s">
        <v>157</v>
      </c>
    </row>
    <row r="21" spans="5:13" x14ac:dyDescent="0.25">
      <c r="E21" t="s">
        <v>188</v>
      </c>
      <c r="F21" t="s">
        <v>189</v>
      </c>
      <c r="G21" t="s">
        <v>154</v>
      </c>
      <c r="H21" t="s">
        <v>149</v>
      </c>
      <c r="K21" t="s">
        <v>135</v>
      </c>
      <c r="L21" t="s">
        <v>135</v>
      </c>
      <c r="M21" t="s">
        <v>135</v>
      </c>
    </row>
    <row r="22" spans="5:13" x14ac:dyDescent="0.25">
      <c r="E22" t="s">
        <v>190</v>
      </c>
      <c r="F22" t="s">
        <v>191</v>
      </c>
      <c r="G22" t="s">
        <v>154</v>
      </c>
      <c r="H22" t="s">
        <v>149</v>
      </c>
    </row>
    <row r="23" spans="5:13" x14ac:dyDescent="0.25">
      <c r="E23" t="s">
        <v>192</v>
      </c>
      <c r="F23" t="s">
        <v>193</v>
      </c>
      <c r="G23" t="s">
        <v>154</v>
      </c>
      <c r="H23" t="s">
        <v>149</v>
      </c>
    </row>
    <row r="24" spans="5:13" x14ac:dyDescent="0.25">
      <c r="E24" t="s">
        <v>194</v>
      </c>
      <c r="F24" t="s">
        <v>195</v>
      </c>
      <c r="G24" t="s">
        <v>154</v>
      </c>
      <c r="H24" t="s">
        <v>149</v>
      </c>
    </row>
    <row r="25" spans="5:13" x14ac:dyDescent="0.25">
      <c r="E25" t="s">
        <v>196</v>
      </c>
      <c r="F25" t="s">
        <v>197</v>
      </c>
      <c r="G25" t="s">
        <v>154</v>
      </c>
      <c r="H25" t="s">
        <v>148</v>
      </c>
    </row>
    <row r="26" spans="5:13" x14ac:dyDescent="0.25">
      <c r="E26" t="s">
        <v>198</v>
      </c>
      <c r="F26" t="s">
        <v>199</v>
      </c>
      <c r="G26" t="s">
        <v>154</v>
      </c>
      <c r="H26" t="s">
        <v>132</v>
      </c>
    </row>
    <row r="27" spans="5:13" x14ac:dyDescent="0.25">
      <c r="E27" t="s">
        <v>200</v>
      </c>
      <c r="F27" t="s">
        <v>201</v>
      </c>
      <c r="G27" t="s">
        <v>154</v>
      </c>
      <c r="H27" t="s">
        <v>132</v>
      </c>
    </row>
    <row r="28" spans="5:13" x14ac:dyDescent="0.25">
      <c r="E28" t="s">
        <v>202</v>
      </c>
      <c r="F28" t="s">
        <v>203</v>
      </c>
      <c r="G28" t="s">
        <v>154</v>
      </c>
      <c r="H28" t="s">
        <v>132</v>
      </c>
    </row>
    <row r="29" spans="5:13" x14ac:dyDescent="0.25">
      <c r="E29" t="s">
        <v>204</v>
      </c>
      <c r="F29" t="s">
        <v>205</v>
      </c>
      <c r="G29" t="s">
        <v>154</v>
      </c>
      <c r="H29" t="s">
        <v>148</v>
      </c>
    </row>
    <row r="30" spans="5:13" x14ac:dyDescent="0.25">
      <c r="E30" t="s">
        <v>206</v>
      </c>
      <c r="F30" t="s">
        <v>207</v>
      </c>
      <c r="G30" t="s">
        <v>156</v>
      </c>
      <c r="H30" t="s">
        <v>150</v>
      </c>
    </row>
    <row r="31" spans="5:13" x14ac:dyDescent="0.25">
      <c r="E31" t="s">
        <v>208</v>
      </c>
      <c r="F31" t="s">
        <v>209</v>
      </c>
      <c r="G31" t="s">
        <v>156</v>
      </c>
      <c r="H31" t="s">
        <v>150</v>
      </c>
    </row>
    <row r="32" spans="5:13" x14ac:dyDescent="0.25">
      <c r="E32" t="s">
        <v>210</v>
      </c>
      <c r="F32" t="s">
        <v>211</v>
      </c>
      <c r="G32" t="s">
        <v>156</v>
      </c>
      <c r="H32" t="s">
        <v>150</v>
      </c>
    </row>
    <row r="33" spans="5:8" x14ac:dyDescent="0.25">
      <c r="E33" t="s">
        <v>212</v>
      </c>
      <c r="F33" t="s">
        <v>213</v>
      </c>
      <c r="G33" t="s">
        <v>156</v>
      </c>
      <c r="H33" t="s">
        <v>150</v>
      </c>
    </row>
    <row r="34" spans="5:8" x14ac:dyDescent="0.25">
      <c r="E34" t="s">
        <v>214</v>
      </c>
      <c r="F34" t="s">
        <v>215</v>
      </c>
      <c r="G34" t="s">
        <v>156</v>
      </c>
      <c r="H34" t="s">
        <v>151</v>
      </c>
    </row>
    <row r="35" spans="5:8" x14ac:dyDescent="0.25">
      <c r="E35" t="s">
        <v>216</v>
      </c>
      <c r="F35" t="s">
        <v>217</v>
      </c>
      <c r="G35" t="s">
        <v>156</v>
      </c>
      <c r="H35" t="s">
        <v>150</v>
      </c>
    </row>
    <row r="36" spans="5:8" x14ac:dyDescent="0.25">
      <c r="E36" t="s">
        <v>218</v>
      </c>
      <c r="F36" t="s">
        <v>219</v>
      </c>
      <c r="G36" t="s">
        <v>156</v>
      </c>
      <c r="H36" t="s">
        <v>151</v>
      </c>
    </row>
    <row r="37" spans="5:8" x14ac:dyDescent="0.25">
      <c r="E37" t="s">
        <v>220</v>
      </c>
      <c r="F37" t="s">
        <v>221</v>
      </c>
      <c r="G37" t="s">
        <v>156</v>
      </c>
      <c r="H37" t="s">
        <v>150</v>
      </c>
    </row>
    <row r="38" spans="5:8" x14ac:dyDescent="0.25">
      <c r="E38" t="s">
        <v>222</v>
      </c>
      <c r="F38" t="s">
        <v>223</v>
      </c>
      <c r="G38" t="s">
        <v>157</v>
      </c>
      <c r="H38" t="s">
        <v>153</v>
      </c>
    </row>
    <row r="39" spans="5:8" x14ac:dyDescent="0.25">
      <c r="E39" t="s">
        <v>224</v>
      </c>
      <c r="F39" t="s">
        <v>225</v>
      </c>
      <c r="G39" t="s">
        <v>157</v>
      </c>
      <c r="H39" t="s">
        <v>133</v>
      </c>
    </row>
    <row r="40" spans="5:8" x14ac:dyDescent="0.25">
      <c r="E40" t="s">
        <v>226</v>
      </c>
      <c r="F40" t="s">
        <v>227</v>
      </c>
      <c r="G40" t="s">
        <v>157</v>
      </c>
      <c r="H40" t="s">
        <v>133</v>
      </c>
    </row>
    <row r="41" spans="5:8" x14ac:dyDescent="0.25">
      <c r="E41" t="s">
        <v>228</v>
      </c>
      <c r="F41" t="s">
        <v>229</v>
      </c>
      <c r="G41" t="s">
        <v>157</v>
      </c>
      <c r="H41" t="s">
        <v>133</v>
      </c>
    </row>
    <row r="42" spans="5:8" x14ac:dyDescent="0.25">
      <c r="E42" t="s">
        <v>230</v>
      </c>
      <c r="F42" t="s">
        <v>231</v>
      </c>
      <c r="G42" t="s">
        <v>157</v>
      </c>
      <c r="H42" t="s">
        <v>152</v>
      </c>
    </row>
    <row r="43" spans="5:8" x14ac:dyDescent="0.25">
      <c r="E43" t="s">
        <v>232</v>
      </c>
      <c r="F43" t="s">
        <v>233</v>
      </c>
      <c r="G43" t="s">
        <v>157</v>
      </c>
      <c r="H43" t="s">
        <v>152</v>
      </c>
    </row>
    <row r="44" spans="5:8" x14ac:dyDescent="0.25">
      <c r="E44" t="s">
        <v>234</v>
      </c>
      <c r="F44" t="s">
        <v>235</v>
      </c>
      <c r="G44" t="s">
        <v>157</v>
      </c>
      <c r="H44" t="s">
        <v>152</v>
      </c>
    </row>
    <row r="45" spans="5:8" x14ac:dyDescent="0.25">
      <c r="E45" t="s">
        <v>236</v>
      </c>
      <c r="F45" t="s">
        <v>237</v>
      </c>
      <c r="G45" t="s">
        <v>157</v>
      </c>
      <c r="H45" t="s">
        <v>152</v>
      </c>
    </row>
    <row r="46" spans="5:8" x14ac:dyDescent="0.25">
      <c r="E46" t="s">
        <v>238</v>
      </c>
      <c r="F46" t="s">
        <v>239</v>
      </c>
      <c r="G46" t="s">
        <v>135</v>
      </c>
      <c r="H46" t="s">
        <v>135</v>
      </c>
    </row>
    <row r="47" spans="5:8" x14ac:dyDescent="0.25">
      <c r="E47" t="s">
        <v>240</v>
      </c>
      <c r="F47" t="s">
        <v>241</v>
      </c>
      <c r="G47" t="s">
        <v>135</v>
      </c>
      <c r="H47" t="s">
        <v>135</v>
      </c>
    </row>
    <row r="48" spans="5:8" x14ac:dyDescent="0.25">
      <c r="E48" t="s">
        <v>242</v>
      </c>
      <c r="F48" t="s">
        <v>243</v>
      </c>
      <c r="G48" t="s">
        <v>135</v>
      </c>
      <c r="H48" t="s">
        <v>135</v>
      </c>
    </row>
    <row r="49" spans="5:8" x14ac:dyDescent="0.25">
      <c r="E49" t="s">
        <v>244</v>
      </c>
      <c r="F49" t="s">
        <v>245</v>
      </c>
      <c r="G49" t="s">
        <v>135</v>
      </c>
      <c r="H49" t="s">
        <v>135</v>
      </c>
    </row>
    <row r="50" spans="5:8" x14ac:dyDescent="0.25">
      <c r="G50" t="s">
        <v>155</v>
      </c>
      <c r="H50" t="s">
        <v>147</v>
      </c>
    </row>
    <row r="51" spans="5:8" x14ac:dyDescent="0.25">
      <c r="G51" t="s">
        <v>156</v>
      </c>
      <c r="H51" t="s">
        <v>134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F0C0D-1CEB-4D25-9312-ABD03D1612E0}">
  <dimension ref="B2:D140"/>
  <sheetViews>
    <sheetView workbookViewId="0">
      <selection activeCell="D22" sqref="D22"/>
    </sheetView>
  </sheetViews>
  <sheetFormatPr defaultRowHeight="15" x14ac:dyDescent="0.25"/>
  <sheetData>
    <row r="2" spans="2:4" x14ac:dyDescent="0.25">
      <c r="C2" t="s">
        <v>88</v>
      </c>
      <c r="D2" t="s">
        <v>367</v>
      </c>
    </row>
    <row r="3" spans="2:4" x14ac:dyDescent="0.25">
      <c r="C3" t="s">
        <v>83</v>
      </c>
      <c r="D3" t="s">
        <v>368</v>
      </c>
    </row>
    <row r="4" spans="2:4" x14ac:dyDescent="0.25">
      <c r="C4" t="s">
        <v>84</v>
      </c>
      <c r="D4" t="s">
        <v>381</v>
      </c>
    </row>
    <row r="5" spans="2:4" x14ac:dyDescent="0.25">
      <c r="C5" t="s">
        <v>85</v>
      </c>
      <c r="D5" t="s">
        <v>362</v>
      </c>
    </row>
    <row r="6" spans="2:4" x14ac:dyDescent="0.25">
      <c r="B6" t="s">
        <v>44</v>
      </c>
      <c r="C6" t="s">
        <v>144</v>
      </c>
      <c r="D6">
        <v>1</v>
      </c>
    </row>
    <row r="7" spans="2:4" x14ac:dyDescent="0.25">
      <c r="B7" t="s">
        <v>44</v>
      </c>
      <c r="C7" t="s">
        <v>145</v>
      </c>
      <c r="D7">
        <v>1</v>
      </c>
    </row>
    <row r="8" spans="2:4" x14ac:dyDescent="0.25">
      <c r="B8" t="s">
        <v>44</v>
      </c>
      <c r="C8" t="s">
        <v>147</v>
      </c>
      <c r="D8">
        <v>0</v>
      </c>
    </row>
    <row r="9" spans="2:4" x14ac:dyDescent="0.25">
      <c r="B9" t="s">
        <v>44</v>
      </c>
      <c r="C9" t="s">
        <v>131</v>
      </c>
      <c r="D9">
        <v>1</v>
      </c>
    </row>
    <row r="10" spans="2:4" x14ac:dyDescent="0.25">
      <c r="B10" t="s">
        <v>44</v>
      </c>
      <c r="C10" t="s">
        <v>146</v>
      </c>
      <c r="D10">
        <v>1</v>
      </c>
    </row>
    <row r="11" spans="2:4" x14ac:dyDescent="0.25">
      <c r="B11" t="s">
        <v>44</v>
      </c>
      <c r="C11" t="s">
        <v>148</v>
      </c>
      <c r="D11">
        <v>1</v>
      </c>
    </row>
    <row r="12" spans="2:4" x14ac:dyDescent="0.25">
      <c r="B12" t="s">
        <v>44</v>
      </c>
      <c r="C12" t="s">
        <v>149</v>
      </c>
      <c r="D12">
        <v>1</v>
      </c>
    </row>
    <row r="13" spans="2:4" x14ac:dyDescent="0.25">
      <c r="B13" t="s">
        <v>44</v>
      </c>
      <c r="C13" t="s">
        <v>132</v>
      </c>
      <c r="D13">
        <v>1</v>
      </c>
    </row>
    <row r="14" spans="2:4" x14ac:dyDescent="0.25">
      <c r="B14" t="s">
        <v>44</v>
      </c>
      <c r="C14" t="s">
        <v>150</v>
      </c>
      <c r="D14">
        <v>0</v>
      </c>
    </row>
    <row r="15" spans="2:4" x14ac:dyDescent="0.25">
      <c r="B15" t="s">
        <v>44</v>
      </c>
      <c r="C15" t="s">
        <v>134</v>
      </c>
      <c r="D15">
        <v>0</v>
      </c>
    </row>
    <row r="16" spans="2:4" x14ac:dyDescent="0.25">
      <c r="B16" t="s">
        <v>44</v>
      </c>
      <c r="C16" t="s">
        <v>151</v>
      </c>
      <c r="D16">
        <v>0</v>
      </c>
    </row>
    <row r="17" spans="2:4" x14ac:dyDescent="0.25">
      <c r="B17" t="s">
        <v>44</v>
      </c>
      <c r="C17" t="s">
        <v>152</v>
      </c>
      <c r="D17">
        <v>0</v>
      </c>
    </row>
    <row r="18" spans="2:4" x14ac:dyDescent="0.25">
      <c r="B18" t="s">
        <v>44</v>
      </c>
      <c r="C18" t="s">
        <v>133</v>
      </c>
      <c r="D18">
        <v>0</v>
      </c>
    </row>
    <row r="19" spans="2:4" x14ac:dyDescent="0.25">
      <c r="B19" t="s">
        <v>44</v>
      </c>
      <c r="C19" t="s">
        <v>153</v>
      </c>
      <c r="D19">
        <v>0</v>
      </c>
    </row>
    <row r="20" spans="2:4" x14ac:dyDescent="0.25">
      <c r="B20" t="s">
        <v>44</v>
      </c>
      <c r="C20" t="s">
        <v>135</v>
      </c>
      <c r="D20">
        <v>0</v>
      </c>
    </row>
    <row r="21" spans="2:4" x14ac:dyDescent="0.25">
      <c r="B21" t="s">
        <v>45</v>
      </c>
      <c r="C21" t="s">
        <v>144</v>
      </c>
      <c r="D21">
        <v>1</v>
      </c>
    </row>
    <row r="22" spans="2:4" x14ac:dyDescent="0.25">
      <c r="B22" t="s">
        <v>45</v>
      </c>
      <c r="C22" t="s">
        <v>145</v>
      </c>
      <c r="D22">
        <v>1</v>
      </c>
    </row>
    <row r="23" spans="2:4" x14ac:dyDescent="0.25">
      <c r="B23" t="s">
        <v>45</v>
      </c>
      <c r="C23" t="s">
        <v>147</v>
      </c>
      <c r="D23">
        <v>0</v>
      </c>
    </row>
    <row r="24" spans="2:4" x14ac:dyDescent="0.25">
      <c r="B24" t="s">
        <v>45</v>
      </c>
      <c r="C24" t="s">
        <v>131</v>
      </c>
      <c r="D24">
        <v>1</v>
      </c>
    </row>
    <row r="25" spans="2:4" x14ac:dyDescent="0.25">
      <c r="B25" t="s">
        <v>45</v>
      </c>
      <c r="C25" t="s">
        <v>146</v>
      </c>
      <c r="D25">
        <v>1</v>
      </c>
    </row>
    <row r="26" spans="2:4" x14ac:dyDescent="0.25">
      <c r="B26" t="s">
        <v>45</v>
      </c>
      <c r="C26" t="s">
        <v>148</v>
      </c>
      <c r="D26">
        <v>1</v>
      </c>
    </row>
    <row r="27" spans="2:4" x14ac:dyDescent="0.25">
      <c r="B27" t="s">
        <v>45</v>
      </c>
      <c r="C27" t="s">
        <v>149</v>
      </c>
      <c r="D27">
        <v>1</v>
      </c>
    </row>
    <row r="28" spans="2:4" x14ac:dyDescent="0.25">
      <c r="B28" t="s">
        <v>45</v>
      </c>
      <c r="C28" t="s">
        <v>132</v>
      </c>
      <c r="D28">
        <v>1</v>
      </c>
    </row>
    <row r="29" spans="2:4" x14ac:dyDescent="0.25">
      <c r="B29" t="s">
        <v>45</v>
      </c>
      <c r="C29" t="s">
        <v>150</v>
      </c>
      <c r="D29">
        <v>0</v>
      </c>
    </row>
    <row r="30" spans="2:4" x14ac:dyDescent="0.25">
      <c r="B30" t="s">
        <v>45</v>
      </c>
      <c r="C30" t="s">
        <v>134</v>
      </c>
      <c r="D30">
        <v>0</v>
      </c>
    </row>
    <row r="31" spans="2:4" x14ac:dyDescent="0.25">
      <c r="B31" t="s">
        <v>45</v>
      </c>
      <c r="C31" t="s">
        <v>151</v>
      </c>
      <c r="D31">
        <v>0</v>
      </c>
    </row>
    <row r="32" spans="2:4" x14ac:dyDescent="0.25">
      <c r="B32" t="s">
        <v>45</v>
      </c>
      <c r="C32" t="s">
        <v>152</v>
      </c>
      <c r="D32">
        <v>0</v>
      </c>
    </row>
    <row r="33" spans="2:4" x14ac:dyDescent="0.25">
      <c r="B33" t="s">
        <v>45</v>
      </c>
      <c r="C33" t="s">
        <v>133</v>
      </c>
      <c r="D33">
        <v>0</v>
      </c>
    </row>
    <row r="34" spans="2:4" x14ac:dyDescent="0.25">
      <c r="B34" t="s">
        <v>45</v>
      </c>
      <c r="C34" t="s">
        <v>153</v>
      </c>
      <c r="D34">
        <v>0</v>
      </c>
    </row>
    <row r="35" spans="2:4" x14ac:dyDescent="0.25">
      <c r="B35" t="s">
        <v>45</v>
      </c>
      <c r="C35" t="s">
        <v>135</v>
      </c>
      <c r="D35">
        <v>0</v>
      </c>
    </row>
    <row r="36" spans="2:4" x14ac:dyDescent="0.25">
      <c r="B36" t="s">
        <v>39</v>
      </c>
      <c r="C36" t="s">
        <v>144</v>
      </c>
      <c r="D36">
        <v>1</v>
      </c>
    </row>
    <row r="37" spans="2:4" x14ac:dyDescent="0.25">
      <c r="B37" t="s">
        <v>39</v>
      </c>
      <c r="C37" t="s">
        <v>145</v>
      </c>
      <c r="D37">
        <v>1</v>
      </c>
    </row>
    <row r="38" spans="2:4" x14ac:dyDescent="0.25">
      <c r="B38" t="s">
        <v>39</v>
      </c>
      <c r="C38" t="s">
        <v>147</v>
      </c>
      <c r="D38">
        <v>1</v>
      </c>
    </row>
    <row r="39" spans="2:4" x14ac:dyDescent="0.25">
      <c r="B39" t="s">
        <v>39</v>
      </c>
      <c r="C39" t="s">
        <v>131</v>
      </c>
      <c r="D39">
        <v>1</v>
      </c>
    </row>
    <row r="40" spans="2:4" x14ac:dyDescent="0.25">
      <c r="B40" t="s">
        <v>39</v>
      </c>
      <c r="C40" t="s">
        <v>146</v>
      </c>
      <c r="D40">
        <v>1</v>
      </c>
    </row>
    <row r="41" spans="2:4" x14ac:dyDescent="0.25">
      <c r="B41" t="s">
        <v>39</v>
      </c>
      <c r="C41" t="s">
        <v>148</v>
      </c>
      <c r="D41">
        <v>1</v>
      </c>
    </row>
    <row r="42" spans="2:4" x14ac:dyDescent="0.25">
      <c r="B42" t="s">
        <v>39</v>
      </c>
      <c r="C42" t="s">
        <v>149</v>
      </c>
      <c r="D42">
        <v>1</v>
      </c>
    </row>
    <row r="43" spans="2:4" x14ac:dyDescent="0.25">
      <c r="B43" t="s">
        <v>39</v>
      </c>
      <c r="C43" t="s">
        <v>132</v>
      </c>
      <c r="D43">
        <v>1</v>
      </c>
    </row>
    <row r="44" spans="2:4" x14ac:dyDescent="0.25">
      <c r="B44" t="s">
        <v>39</v>
      </c>
      <c r="C44" t="s">
        <v>150</v>
      </c>
      <c r="D44">
        <v>1</v>
      </c>
    </row>
    <row r="45" spans="2:4" x14ac:dyDescent="0.25">
      <c r="B45" t="s">
        <v>39</v>
      </c>
      <c r="C45" t="s">
        <v>134</v>
      </c>
      <c r="D45">
        <v>1</v>
      </c>
    </row>
    <row r="46" spans="2:4" x14ac:dyDescent="0.25">
      <c r="B46" t="s">
        <v>39</v>
      </c>
      <c r="C46" t="s">
        <v>151</v>
      </c>
      <c r="D46">
        <v>1</v>
      </c>
    </row>
    <row r="47" spans="2:4" x14ac:dyDescent="0.25">
      <c r="B47" t="s">
        <v>39</v>
      </c>
      <c r="C47" t="s">
        <v>152</v>
      </c>
      <c r="D47">
        <v>1</v>
      </c>
    </row>
    <row r="48" spans="2:4" x14ac:dyDescent="0.25">
      <c r="B48" t="s">
        <v>39</v>
      </c>
      <c r="C48" t="s">
        <v>133</v>
      </c>
      <c r="D48">
        <v>1</v>
      </c>
    </row>
    <row r="49" spans="2:4" x14ac:dyDescent="0.25">
      <c r="B49" t="s">
        <v>39</v>
      </c>
      <c r="C49" t="s">
        <v>153</v>
      </c>
      <c r="D49">
        <v>1</v>
      </c>
    </row>
    <row r="50" spans="2:4" x14ac:dyDescent="0.25">
      <c r="B50" t="s">
        <v>39</v>
      </c>
      <c r="C50" t="s">
        <v>135</v>
      </c>
      <c r="D50">
        <v>0</v>
      </c>
    </row>
    <row r="51" spans="2:4" x14ac:dyDescent="0.25">
      <c r="B51" t="s">
        <v>38</v>
      </c>
      <c r="C51" t="s">
        <v>144</v>
      </c>
      <c r="D51">
        <v>1</v>
      </c>
    </row>
    <row r="52" spans="2:4" x14ac:dyDescent="0.25">
      <c r="B52" t="s">
        <v>38</v>
      </c>
      <c r="C52" t="s">
        <v>145</v>
      </c>
      <c r="D52">
        <v>1</v>
      </c>
    </row>
    <row r="53" spans="2:4" x14ac:dyDescent="0.25">
      <c r="B53" t="s">
        <v>38</v>
      </c>
      <c r="C53" t="s">
        <v>147</v>
      </c>
      <c r="D53">
        <v>1</v>
      </c>
    </row>
    <row r="54" spans="2:4" x14ac:dyDescent="0.25">
      <c r="B54" t="s">
        <v>38</v>
      </c>
      <c r="C54" t="s">
        <v>131</v>
      </c>
      <c r="D54">
        <v>1</v>
      </c>
    </row>
    <row r="55" spans="2:4" x14ac:dyDescent="0.25">
      <c r="B55" t="s">
        <v>38</v>
      </c>
      <c r="C55" t="s">
        <v>146</v>
      </c>
      <c r="D55">
        <v>1</v>
      </c>
    </row>
    <row r="56" spans="2:4" x14ac:dyDescent="0.25">
      <c r="B56" t="s">
        <v>38</v>
      </c>
      <c r="C56" t="s">
        <v>148</v>
      </c>
      <c r="D56">
        <v>1</v>
      </c>
    </row>
    <row r="57" spans="2:4" x14ac:dyDescent="0.25">
      <c r="B57" t="s">
        <v>38</v>
      </c>
      <c r="C57" t="s">
        <v>149</v>
      </c>
      <c r="D57">
        <v>1</v>
      </c>
    </row>
    <row r="58" spans="2:4" x14ac:dyDescent="0.25">
      <c r="B58" t="s">
        <v>38</v>
      </c>
      <c r="C58" t="s">
        <v>132</v>
      </c>
      <c r="D58">
        <v>1</v>
      </c>
    </row>
    <row r="59" spans="2:4" x14ac:dyDescent="0.25">
      <c r="B59" t="s">
        <v>38</v>
      </c>
      <c r="C59" t="s">
        <v>150</v>
      </c>
      <c r="D59">
        <v>1</v>
      </c>
    </row>
    <row r="60" spans="2:4" x14ac:dyDescent="0.25">
      <c r="B60" t="s">
        <v>38</v>
      </c>
      <c r="C60" t="s">
        <v>134</v>
      </c>
      <c r="D60">
        <v>1</v>
      </c>
    </row>
    <row r="61" spans="2:4" x14ac:dyDescent="0.25">
      <c r="B61" t="s">
        <v>38</v>
      </c>
      <c r="C61" t="s">
        <v>151</v>
      </c>
      <c r="D61">
        <v>1</v>
      </c>
    </row>
    <row r="62" spans="2:4" x14ac:dyDescent="0.25">
      <c r="B62" t="s">
        <v>38</v>
      </c>
      <c r="C62" t="s">
        <v>152</v>
      </c>
      <c r="D62">
        <v>1</v>
      </c>
    </row>
    <row r="63" spans="2:4" x14ac:dyDescent="0.25">
      <c r="B63" t="s">
        <v>38</v>
      </c>
      <c r="C63" t="s">
        <v>133</v>
      </c>
      <c r="D63">
        <v>1</v>
      </c>
    </row>
    <row r="64" spans="2:4" x14ac:dyDescent="0.25">
      <c r="B64" t="s">
        <v>38</v>
      </c>
      <c r="C64" t="s">
        <v>153</v>
      </c>
      <c r="D64">
        <v>1</v>
      </c>
    </row>
    <row r="65" spans="2:4" x14ac:dyDescent="0.25">
      <c r="B65" t="s">
        <v>38</v>
      </c>
      <c r="C65" t="s">
        <v>135</v>
      </c>
      <c r="D65">
        <v>0</v>
      </c>
    </row>
    <row r="66" spans="2:4" x14ac:dyDescent="0.25">
      <c r="B66" t="s">
        <v>47</v>
      </c>
      <c r="C66" t="s">
        <v>144</v>
      </c>
      <c r="D66">
        <v>1</v>
      </c>
    </row>
    <row r="67" spans="2:4" x14ac:dyDescent="0.25">
      <c r="B67" t="s">
        <v>47</v>
      </c>
      <c r="C67" t="s">
        <v>145</v>
      </c>
      <c r="D67">
        <v>1</v>
      </c>
    </row>
    <row r="68" spans="2:4" x14ac:dyDescent="0.25">
      <c r="B68" t="s">
        <v>47</v>
      </c>
      <c r="C68" t="s">
        <v>147</v>
      </c>
      <c r="D68">
        <v>0</v>
      </c>
    </row>
    <row r="69" spans="2:4" x14ac:dyDescent="0.25">
      <c r="B69" t="s">
        <v>47</v>
      </c>
      <c r="C69" t="s">
        <v>131</v>
      </c>
      <c r="D69">
        <v>1</v>
      </c>
    </row>
    <row r="70" spans="2:4" x14ac:dyDescent="0.25">
      <c r="B70" t="s">
        <v>47</v>
      </c>
      <c r="C70" t="s">
        <v>146</v>
      </c>
      <c r="D70">
        <v>1</v>
      </c>
    </row>
    <row r="71" spans="2:4" x14ac:dyDescent="0.25">
      <c r="B71" t="s">
        <v>47</v>
      </c>
      <c r="C71" t="s">
        <v>148</v>
      </c>
      <c r="D71">
        <v>1</v>
      </c>
    </row>
    <row r="72" spans="2:4" x14ac:dyDescent="0.25">
      <c r="B72" t="s">
        <v>47</v>
      </c>
      <c r="C72" t="s">
        <v>149</v>
      </c>
      <c r="D72">
        <v>1</v>
      </c>
    </row>
    <row r="73" spans="2:4" x14ac:dyDescent="0.25">
      <c r="B73" t="s">
        <v>47</v>
      </c>
      <c r="C73" t="s">
        <v>132</v>
      </c>
      <c r="D73">
        <v>0</v>
      </c>
    </row>
    <row r="74" spans="2:4" x14ac:dyDescent="0.25">
      <c r="B74" t="s">
        <v>47</v>
      </c>
      <c r="C74" t="s">
        <v>150</v>
      </c>
      <c r="D74">
        <v>1</v>
      </c>
    </row>
    <row r="75" spans="2:4" x14ac:dyDescent="0.25">
      <c r="B75" t="s">
        <v>47</v>
      </c>
      <c r="C75" t="s">
        <v>134</v>
      </c>
      <c r="D75">
        <v>0</v>
      </c>
    </row>
    <row r="76" spans="2:4" x14ac:dyDescent="0.25">
      <c r="B76" t="s">
        <v>47</v>
      </c>
      <c r="C76" t="s">
        <v>151</v>
      </c>
      <c r="D76">
        <v>1</v>
      </c>
    </row>
    <row r="77" spans="2:4" x14ac:dyDescent="0.25">
      <c r="B77" t="s">
        <v>47</v>
      </c>
      <c r="C77" t="s">
        <v>152</v>
      </c>
      <c r="D77">
        <v>1</v>
      </c>
    </row>
    <row r="78" spans="2:4" x14ac:dyDescent="0.25">
      <c r="B78" t="s">
        <v>47</v>
      </c>
      <c r="C78" t="s">
        <v>133</v>
      </c>
      <c r="D78">
        <v>1</v>
      </c>
    </row>
    <row r="79" spans="2:4" x14ac:dyDescent="0.25">
      <c r="B79" t="s">
        <v>47</v>
      </c>
      <c r="C79" t="s">
        <v>153</v>
      </c>
      <c r="D79">
        <v>1</v>
      </c>
    </row>
    <row r="80" spans="2:4" x14ac:dyDescent="0.25">
      <c r="B80" t="s">
        <v>47</v>
      </c>
      <c r="C80" t="s">
        <v>135</v>
      </c>
      <c r="D80">
        <v>0</v>
      </c>
    </row>
    <row r="81" spans="2:4" x14ac:dyDescent="0.25">
      <c r="B81" t="s">
        <v>42</v>
      </c>
      <c r="C81" t="s">
        <v>144</v>
      </c>
      <c r="D81">
        <v>1</v>
      </c>
    </row>
    <row r="82" spans="2:4" x14ac:dyDescent="0.25">
      <c r="B82" t="s">
        <v>42</v>
      </c>
      <c r="C82" t="s">
        <v>145</v>
      </c>
      <c r="D82">
        <v>1</v>
      </c>
    </row>
    <row r="83" spans="2:4" x14ac:dyDescent="0.25">
      <c r="B83" t="s">
        <v>42</v>
      </c>
      <c r="C83" t="s">
        <v>147</v>
      </c>
      <c r="D83">
        <v>1</v>
      </c>
    </row>
    <row r="84" spans="2:4" x14ac:dyDescent="0.25">
      <c r="B84" t="s">
        <v>42</v>
      </c>
      <c r="C84" t="s">
        <v>131</v>
      </c>
      <c r="D84">
        <v>1</v>
      </c>
    </row>
    <row r="85" spans="2:4" x14ac:dyDescent="0.25">
      <c r="B85" t="s">
        <v>42</v>
      </c>
      <c r="C85" t="s">
        <v>146</v>
      </c>
      <c r="D85">
        <v>1</v>
      </c>
    </row>
    <row r="86" spans="2:4" x14ac:dyDescent="0.25">
      <c r="B86" t="s">
        <v>42</v>
      </c>
      <c r="C86" t="s">
        <v>148</v>
      </c>
      <c r="D86">
        <v>1</v>
      </c>
    </row>
    <row r="87" spans="2:4" x14ac:dyDescent="0.25">
      <c r="B87" t="s">
        <v>42</v>
      </c>
      <c r="C87" t="s">
        <v>149</v>
      </c>
      <c r="D87">
        <v>1</v>
      </c>
    </row>
    <row r="88" spans="2:4" x14ac:dyDescent="0.25">
      <c r="B88" t="s">
        <v>42</v>
      </c>
      <c r="C88" t="s">
        <v>132</v>
      </c>
      <c r="D88">
        <v>1</v>
      </c>
    </row>
    <row r="89" spans="2:4" x14ac:dyDescent="0.25">
      <c r="B89" t="s">
        <v>42</v>
      </c>
      <c r="C89" t="s">
        <v>150</v>
      </c>
      <c r="D89">
        <v>1</v>
      </c>
    </row>
    <row r="90" spans="2:4" x14ac:dyDescent="0.25">
      <c r="B90" t="s">
        <v>42</v>
      </c>
      <c r="C90" t="s">
        <v>134</v>
      </c>
      <c r="D90">
        <v>1</v>
      </c>
    </row>
    <row r="91" spans="2:4" x14ac:dyDescent="0.25">
      <c r="B91" t="s">
        <v>42</v>
      </c>
      <c r="C91" t="s">
        <v>151</v>
      </c>
      <c r="D91">
        <v>1</v>
      </c>
    </row>
    <row r="92" spans="2:4" x14ac:dyDescent="0.25">
      <c r="B92" t="s">
        <v>42</v>
      </c>
      <c r="C92" t="s">
        <v>152</v>
      </c>
      <c r="D92">
        <v>1</v>
      </c>
    </row>
    <row r="93" spans="2:4" x14ac:dyDescent="0.25">
      <c r="B93" t="s">
        <v>42</v>
      </c>
      <c r="C93" t="s">
        <v>133</v>
      </c>
      <c r="D93">
        <v>1</v>
      </c>
    </row>
    <row r="94" spans="2:4" x14ac:dyDescent="0.25">
      <c r="B94" t="s">
        <v>42</v>
      </c>
      <c r="C94" t="s">
        <v>153</v>
      </c>
      <c r="D94">
        <v>1</v>
      </c>
    </row>
    <row r="95" spans="2:4" x14ac:dyDescent="0.25">
      <c r="B95" t="s">
        <v>42</v>
      </c>
      <c r="C95" t="s">
        <v>135</v>
      </c>
      <c r="D95">
        <v>0</v>
      </c>
    </row>
    <row r="96" spans="2:4" x14ac:dyDescent="0.25">
      <c r="B96" t="s">
        <v>43</v>
      </c>
      <c r="C96" t="s">
        <v>144</v>
      </c>
      <c r="D96">
        <v>1</v>
      </c>
    </row>
    <row r="97" spans="2:4" x14ac:dyDescent="0.25">
      <c r="B97" t="s">
        <v>43</v>
      </c>
      <c r="C97" t="s">
        <v>145</v>
      </c>
      <c r="D97">
        <v>1</v>
      </c>
    </row>
    <row r="98" spans="2:4" x14ac:dyDescent="0.25">
      <c r="B98" t="s">
        <v>43</v>
      </c>
      <c r="C98" t="s">
        <v>147</v>
      </c>
      <c r="D98">
        <v>1</v>
      </c>
    </row>
    <row r="99" spans="2:4" x14ac:dyDescent="0.25">
      <c r="B99" t="s">
        <v>43</v>
      </c>
      <c r="C99" t="s">
        <v>131</v>
      </c>
      <c r="D99">
        <v>1</v>
      </c>
    </row>
    <row r="100" spans="2:4" x14ac:dyDescent="0.25">
      <c r="B100" t="s">
        <v>43</v>
      </c>
      <c r="C100" t="s">
        <v>146</v>
      </c>
      <c r="D100">
        <v>1</v>
      </c>
    </row>
    <row r="101" spans="2:4" x14ac:dyDescent="0.25">
      <c r="B101" t="s">
        <v>43</v>
      </c>
      <c r="C101" t="s">
        <v>148</v>
      </c>
      <c r="D101">
        <v>1</v>
      </c>
    </row>
    <row r="102" spans="2:4" x14ac:dyDescent="0.25">
      <c r="B102" t="s">
        <v>43</v>
      </c>
      <c r="C102" t="s">
        <v>149</v>
      </c>
      <c r="D102">
        <v>1</v>
      </c>
    </row>
    <row r="103" spans="2:4" x14ac:dyDescent="0.25">
      <c r="B103" t="s">
        <v>43</v>
      </c>
      <c r="C103" t="s">
        <v>132</v>
      </c>
      <c r="D103">
        <v>1</v>
      </c>
    </row>
    <row r="104" spans="2:4" x14ac:dyDescent="0.25">
      <c r="B104" t="s">
        <v>43</v>
      </c>
      <c r="C104" t="s">
        <v>150</v>
      </c>
      <c r="D104">
        <v>1</v>
      </c>
    </row>
    <row r="105" spans="2:4" x14ac:dyDescent="0.25">
      <c r="B105" t="s">
        <v>43</v>
      </c>
      <c r="C105" t="s">
        <v>134</v>
      </c>
      <c r="D105">
        <v>1</v>
      </c>
    </row>
    <row r="106" spans="2:4" x14ac:dyDescent="0.25">
      <c r="B106" t="s">
        <v>43</v>
      </c>
      <c r="C106" t="s">
        <v>151</v>
      </c>
      <c r="D106">
        <v>1</v>
      </c>
    </row>
    <row r="107" spans="2:4" x14ac:dyDescent="0.25">
      <c r="B107" t="s">
        <v>43</v>
      </c>
      <c r="C107" t="s">
        <v>152</v>
      </c>
      <c r="D107">
        <v>1</v>
      </c>
    </row>
    <row r="108" spans="2:4" x14ac:dyDescent="0.25">
      <c r="B108" t="s">
        <v>43</v>
      </c>
      <c r="C108" t="s">
        <v>133</v>
      </c>
      <c r="D108">
        <v>1</v>
      </c>
    </row>
    <row r="109" spans="2:4" x14ac:dyDescent="0.25">
      <c r="B109" t="s">
        <v>43</v>
      </c>
      <c r="C109" t="s">
        <v>153</v>
      </c>
      <c r="D109">
        <v>1</v>
      </c>
    </row>
    <row r="110" spans="2:4" x14ac:dyDescent="0.25">
      <c r="B110" t="s">
        <v>43</v>
      </c>
      <c r="C110" t="s">
        <v>135</v>
      </c>
      <c r="D110">
        <v>1</v>
      </c>
    </row>
    <row r="111" spans="2:4" x14ac:dyDescent="0.25">
      <c r="B111" t="s">
        <v>50</v>
      </c>
      <c r="C111" t="s">
        <v>144</v>
      </c>
      <c r="D111">
        <v>1</v>
      </c>
    </row>
    <row r="112" spans="2:4" x14ac:dyDescent="0.25">
      <c r="B112" t="s">
        <v>50</v>
      </c>
      <c r="C112" t="s">
        <v>145</v>
      </c>
      <c r="D112">
        <v>1</v>
      </c>
    </row>
    <row r="113" spans="2:4" x14ac:dyDescent="0.25">
      <c r="B113" t="s">
        <v>50</v>
      </c>
      <c r="C113" t="s">
        <v>147</v>
      </c>
      <c r="D113">
        <v>0</v>
      </c>
    </row>
    <row r="114" spans="2:4" x14ac:dyDescent="0.25">
      <c r="B114" t="s">
        <v>50</v>
      </c>
      <c r="C114" t="s">
        <v>131</v>
      </c>
      <c r="D114">
        <v>1</v>
      </c>
    </row>
    <row r="115" spans="2:4" x14ac:dyDescent="0.25">
      <c r="B115" t="s">
        <v>50</v>
      </c>
      <c r="C115" t="s">
        <v>146</v>
      </c>
      <c r="D115">
        <v>1</v>
      </c>
    </row>
    <row r="116" spans="2:4" x14ac:dyDescent="0.25">
      <c r="B116" t="s">
        <v>50</v>
      </c>
      <c r="C116" t="s">
        <v>148</v>
      </c>
      <c r="D116">
        <v>1</v>
      </c>
    </row>
    <row r="117" spans="2:4" x14ac:dyDescent="0.25">
      <c r="B117" t="s">
        <v>50</v>
      </c>
      <c r="C117" t="s">
        <v>149</v>
      </c>
      <c r="D117">
        <v>1</v>
      </c>
    </row>
    <row r="118" spans="2:4" x14ac:dyDescent="0.25">
      <c r="B118" t="s">
        <v>50</v>
      </c>
      <c r="C118" t="s">
        <v>132</v>
      </c>
      <c r="D118">
        <v>0</v>
      </c>
    </row>
    <row r="119" spans="2:4" x14ac:dyDescent="0.25">
      <c r="B119" t="s">
        <v>50</v>
      </c>
      <c r="C119" t="s">
        <v>150</v>
      </c>
      <c r="D119">
        <v>1</v>
      </c>
    </row>
    <row r="120" spans="2:4" x14ac:dyDescent="0.25">
      <c r="B120" t="s">
        <v>50</v>
      </c>
      <c r="C120" t="s">
        <v>134</v>
      </c>
      <c r="D120">
        <v>0</v>
      </c>
    </row>
    <row r="121" spans="2:4" x14ac:dyDescent="0.25">
      <c r="B121" t="s">
        <v>50</v>
      </c>
      <c r="C121" t="s">
        <v>151</v>
      </c>
      <c r="D121">
        <v>1</v>
      </c>
    </row>
    <row r="122" spans="2:4" x14ac:dyDescent="0.25">
      <c r="B122" t="s">
        <v>50</v>
      </c>
      <c r="C122" t="s">
        <v>152</v>
      </c>
      <c r="D122">
        <v>1</v>
      </c>
    </row>
    <row r="123" spans="2:4" x14ac:dyDescent="0.25">
      <c r="B123" t="s">
        <v>50</v>
      </c>
      <c r="C123" t="s">
        <v>133</v>
      </c>
      <c r="D123">
        <v>1</v>
      </c>
    </row>
    <row r="124" spans="2:4" x14ac:dyDescent="0.25">
      <c r="B124" t="s">
        <v>50</v>
      </c>
      <c r="C124" t="s">
        <v>153</v>
      </c>
      <c r="D124">
        <v>1</v>
      </c>
    </row>
    <row r="125" spans="2:4" x14ac:dyDescent="0.25">
      <c r="B125" t="s">
        <v>50</v>
      </c>
      <c r="C125" t="s">
        <v>135</v>
      </c>
      <c r="D125">
        <v>1</v>
      </c>
    </row>
    <row r="126" spans="2:4" x14ac:dyDescent="0.25">
      <c r="B126" t="s">
        <v>49</v>
      </c>
      <c r="C126" t="s">
        <v>144</v>
      </c>
      <c r="D126">
        <v>1</v>
      </c>
    </row>
    <row r="127" spans="2:4" x14ac:dyDescent="0.25">
      <c r="B127" t="s">
        <v>49</v>
      </c>
      <c r="C127" t="s">
        <v>145</v>
      </c>
      <c r="D127">
        <v>1</v>
      </c>
    </row>
    <row r="128" spans="2:4" x14ac:dyDescent="0.25">
      <c r="B128" t="s">
        <v>49</v>
      </c>
      <c r="C128" t="s">
        <v>147</v>
      </c>
      <c r="D128">
        <v>0</v>
      </c>
    </row>
    <row r="129" spans="2:4" x14ac:dyDescent="0.25">
      <c r="B129" t="s">
        <v>49</v>
      </c>
      <c r="C129" t="s">
        <v>131</v>
      </c>
      <c r="D129">
        <v>1</v>
      </c>
    </row>
    <row r="130" spans="2:4" x14ac:dyDescent="0.25">
      <c r="B130" t="s">
        <v>49</v>
      </c>
      <c r="C130" t="s">
        <v>146</v>
      </c>
      <c r="D130">
        <v>1</v>
      </c>
    </row>
    <row r="131" spans="2:4" x14ac:dyDescent="0.25">
      <c r="B131" t="s">
        <v>49</v>
      </c>
      <c r="C131" t="s">
        <v>148</v>
      </c>
      <c r="D131">
        <v>1</v>
      </c>
    </row>
    <row r="132" spans="2:4" x14ac:dyDescent="0.25">
      <c r="B132" t="s">
        <v>49</v>
      </c>
      <c r="C132" t="s">
        <v>149</v>
      </c>
      <c r="D132">
        <v>1</v>
      </c>
    </row>
    <row r="133" spans="2:4" x14ac:dyDescent="0.25">
      <c r="B133" t="s">
        <v>49</v>
      </c>
      <c r="C133" t="s">
        <v>132</v>
      </c>
      <c r="D133">
        <v>0</v>
      </c>
    </row>
    <row r="134" spans="2:4" x14ac:dyDescent="0.25">
      <c r="B134" t="s">
        <v>49</v>
      </c>
      <c r="C134" t="s">
        <v>150</v>
      </c>
      <c r="D134">
        <v>1</v>
      </c>
    </row>
    <row r="135" spans="2:4" x14ac:dyDescent="0.25">
      <c r="B135" t="s">
        <v>49</v>
      </c>
      <c r="C135" t="s">
        <v>134</v>
      </c>
      <c r="D135">
        <v>0</v>
      </c>
    </row>
    <row r="136" spans="2:4" x14ac:dyDescent="0.25">
      <c r="B136" t="s">
        <v>49</v>
      </c>
      <c r="C136" t="s">
        <v>151</v>
      </c>
      <c r="D136">
        <v>1</v>
      </c>
    </row>
    <row r="137" spans="2:4" x14ac:dyDescent="0.25">
      <c r="B137" t="s">
        <v>49</v>
      </c>
      <c r="C137" t="s">
        <v>152</v>
      </c>
      <c r="D137">
        <v>0</v>
      </c>
    </row>
    <row r="138" spans="2:4" x14ac:dyDescent="0.25">
      <c r="B138" t="s">
        <v>49</v>
      </c>
      <c r="C138" t="s">
        <v>133</v>
      </c>
      <c r="D138">
        <v>0</v>
      </c>
    </row>
    <row r="139" spans="2:4" x14ac:dyDescent="0.25">
      <c r="B139" t="s">
        <v>49</v>
      </c>
      <c r="C139" t="s">
        <v>153</v>
      </c>
      <c r="D139">
        <v>0</v>
      </c>
    </row>
    <row r="140" spans="2:4" x14ac:dyDescent="0.25">
      <c r="B140" t="s">
        <v>49</v>
      </c>
      <c r="C140" t="s">
        <v>135</v>
      </c>
      <c r="D140">
        <v>0</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BBE80-72E1-4B0D-9F97-9479A768D0AD}">
  <dimension ref="B1:I8762"/>
  <sheetViews>
    <sheetView workbookViewId="0">
      <selection activeCell="M7" sqref="M7"/>
    </sheetView>
  </sheetViews>
  <sheetFormatPr defaultRowHeight="15" x14ac:dyDescent="0.25"/>
  <sheetData>
    <row r="1" spans="2:9" x14ac:dyDescent="0.25">
      <c r="B1" t="s">
        <v>443</v>
      </c>
      <c r="E1" t="s">
        <v>444</v>
      </c>
      <c r="H1" t="s">
        <v>495</v>
      </c>
    </row>
    <row r="2" spans="2:9" x14ac:dyDescent="0.25">
      <c r="B2" t="s">
        <v>392</v>
      </c>
      <c r="C2" t="s">
        <v>391</v>
      </c>
      <c r="E2" t="s">
        <v>392</v>
      </c>
      <c r="F2" t="s">
        <v>391</v>
      </c>
      <c r="H2" t="s">
        <v>392</v>
      </c>
      <c r="I2" t="s">
        <v>391</v>
      </c>
    </row>
    <row r="3" spans="2:9" x14ac:dyDescent="0.25">
      <c r="B3">
        <v>2</v>
      </c>
      <c r="C3">
        <v>1</v>
      </c>
      <c r="E3">
        <v>4</v>
      </c>
      <c r="F3">
        <v>1</v>
      </c>
      <c r="H3">
        <v>8</v>
      </c>
      <c r="I3">
        <v>1</v>
      </c>
    </row>
    <row r="4" spans="2:9" x14ac:dyDescent="0.25">
      <c r="B4">
        <f>B3+2</f>
        <v>4</v>
      </c>
      <c r="C4">
        <v>2</v>
      </c>
      <c r="E4">
        <f>E3+4</f>
        <v>8</v>
      </c>
      <c r="F4">
        <v>2</v>
      </c>
      <c r="H4">
        <f>H3+8</f>
        <v>16</v>
      </c>
      <c r="I4">
        <v>2</v>
      </c>
    </row>
    <row r="5" spans="2:9" x14ac:dyDescent="0.25">
      <c r="B5">
        <f t="shared" ref="B5:B68" si="0">B4+2</f>
        <v>6</v>
      </c>
      <c r="C5">
        <v>3</v>
      </c>
      <c r="E5">
        <f t="shared" ref="E5:E68" si="1">E4+4</f>
        <v>12</v>
      </c>
      <c r="F5">
        <v>3</v>
      </c>
      <c r="H5">
        <f t="shared" ref="H5:H68" si="2">H4+8</f>
        <v>24</v>
      </c>
      <c r="I5">
        <v>3</v>
      </c>
    </row>
    <row r="6" spans="2:9" x14ac:dyDescent="0.25">
      <c r="B6">
        <f t="shared" si="0"/>
        <v>8</v>
      </c>
      <c r="C6">
        <v>4</v>
      </c>
      <c r="E6">
        <f t="shared" si="1"/>
        <v>16</v>
      </c>
      <c r="F6">
        <v>4</v>
      </c>
      <c r="H6">
        <f t="shared" si="2"/>
        <v>32</v>
      </c>
      <c r="I6">
        <v>4</v>
      </c>
    </row>
    <row r="7" spans="2:9" x14ac:dyDescent="0.25">
      <c r="B7">
        <f t="shared" si="0"/>
        <v>10</v>
      </c>
      <c r="C7">
        <v>5</v>
      </c>
      <c r="E7">
        <f t="shared" si="1"/>
        <v>20</v>
      </c>
      <c r="F7">
        <v>5</v>
      </c>
      <c r="H7">
        <f t="shared" si="2"/>
        <v>40</v>
      </c>
      <c r="I7">
        <v>5</v>
      </c>
    </row>
    <row r="8" spans="2:9" x14ac:dyDescent="0.25">
      <c r="B8">
        <f t="shared" si="0"/>
        <v>12</v>
      </c>
      <c r="C8">
        <v>6</v>
      </c>
      <c r="E8">
        <f t="shared" si="1"/>
        <v>24</v>
      </c>
      <c r="F8">
        <v>6</v>
      </c>
      <c r="H8">
        <f t="shared" si="2"/>
        <v>48</v>
      </c>
      <c r="I8">
        <v>6</v>
      </c>
    </row>
    <row r="9" spans="2:9" x14ac:dyDescent="0.25">
      <c r="B9">
        <f t="shared" si="0"/>
        <v>14</v>
      </c>
      <c r="C9">
        <v>7</v>
      </c>
      <c r="E9">
        <f t="shared" si="1"/>
        <v>28</v>
      </c>
      <c r="F9">
        <v>7</v>
      </c>
      <c r="H9">
        <f t="shared" si="2"/>
        <v>56</v>
      </c>
      <c r="I9">
        <v>7</v>
      </c>
    </row>
    <row r="10" spans="2:9" x14ac:dyDescent="0.25">
      <c r="B10">
        <f t="shared" si="0"/>
        <v>16</v>
      </c>
      <c r="C10">
        <v>8</v>
      </c>
      <c r="E10">
        <f t="shared" si="1"/>
        <v>32</v>
      </c>
      <c r="F10">
        <v>8</v>
      </c>
      <c r="H10">
        <f t="shared" si="2"/>
        <v>64</v>
      </c>
      <c r="I10">
        <v>8</v>
      </c>
    </row>
    <row r="11" spans="2:9" x14ac:dyDescent="0.25">
      <c r="B11">
        <f t="shared" si="0"/>
        <v>18</v>
      </c>
      <c r="C11">
        <v>9</v>
      </c>
      <c r="E11">
        <f t="shared" si="1"/>
        <v>36</v>
      </c>
      <c r="F11">
        <v>9</v>
      </c>
      <c r="H11">
        <f t="shared" si="2"/>
        <v>72</v>
      </c>
      <c r="I11">
        <v>9</v>
      </c>
    </row>
    <row r="12" spans="2:9" x14ac:dyDescent="0.25">
      <c r="B12">
        <f t="shared" si="0"/>
        <v>20</v>
      </c>
      <c r="C12">
        <v>10</v>
      </c>
      <c r="E12">
        <f t="shared" si="1"/>
        <v>40</v>
      </c>
      <c r="F12">
        <v>10</v>
      </c>
      <c r="H12">
        <f t="shared" si="2"/>
        <v>80</v>
      </c>
      <c r="I12">
        <v>10</v>
      </c>
    </row>
    <row r="13" spans="2:9" x14ac:dyDescent="0.25">
      <c r="B13">
        <f t="shared" si="0"/>
        <v>22</v>
      </c>
      <c r="C13">
        <v>11</v>
      </c>
      <c r="E13">
        <f t="shared" si="1"/>
        <v>44</v>
      </c>
      <c r="F13">
        <v>11</v>
      </c>
      <c r="H13">
        <f t="shared" si="2"/>
        <v>88</v>
      </c>
      <c r="I13">
        <v>11</v>
      </c>
    </row>
    <row r="14" spans="2:9" x14ac:dyDescent="0.25">
      <c r="B14">
        <f t="shared" si="0"/>
        <v>24</v>
      </c>
      <c r="C14">
        <v>12</v>
      </c>
      <c r="E14">
        <f t="shared" si="1"/>
        <v>48</v>
      </c>
      <c r="F14">
        <v>12</v>
      </c>
      <c r="H14">
        <f t="shared" si="2"/>
        <v>96</v>
      </c>
      <c r="I14">
        <v>12</v>
      </c>
    </row>
    <row r="15" spans="2:9" x14ac:dyDescent="0.25">
      <c r="B15">
        <f t="shared" si="0"/>
        <v>26</v>
      </c>
      <c r="C15">
        <v>13</v>
      </c>
      <c r="E15">
        <f t="shared" si="1"/>
        <v>52</v>
      </c>
      <c r="F15">
        <v>13</v>
      </c>
      <c r="H15">
        <f t="shared" si="2"/>
        <v>104</v>
      </c>
      <c r="I15">
        <v>13</v>
      </c>
    </row>
    <row r="16" spans="2:9" x14ac:dyDescent="0.25">
      <c r="B16">
        <f t="shared" si="0"/>
        <v>28</v>
      </c>
      <c r="C16">
        <v>14</v>
      </c>
      <c r="E16">
        <f t="shared" si="1"/>
        <v>56</v>
      </c>
      <c r="F16">
        <v>14</v>
      </c>
      <c r="H16">
        <f t="shared" si="2"/>
        <v>112</v>
      </c>
      <c r="I16">
        <v>14</v>
      </c>
    </row>
    <row r="17" spans="2:9" x14ac:dyDescent="0.25">
      <c r="B17">
        <f t="shared" si="0"/>
        <v>30</v>
      </c>
      <c r="C17">
        <v>15</v>
      </c>
      <c r="E17">
        <f t="shared" si="1"/>
        <v>60</v>
      </c>
      <c r="F17">
        <v>15</v>
      </c>
      <c r="H17">
        <f t="shared" si="2"/>
        <v>120</v>
      </c>
      <c r="I17">
        <v>15</v>
      </c>
    </row>
    <row r="18" spans="2:9" x14ac:dyDescent="0.25">
      <c r="B18">
        <f t="shared" si="0"/>
        <v>32</v>
      </c>
      <c r="C18">
        <v>16</v>
      </c>
      <c r="E18">
        <f t="shared" si="1"/>
        <v>64</v>
      </c>
      <c r="F18">
        <v>16</v>
      </c>
      <c r="H18">
        <f t="shared" si="2"/>
        <v>128</v>
      </c>
      <c r="I18">
        <v>16</v>
      </c>
    </row>
    <row r="19" spans="2:9" x14ac:dyDescent="0.25">
      <c r="B19">
        <f t="shared" si="0"/>
        <v>34</v>
      </c>
      <c r="C19">
        <v>17</v>
      </c>
      <c r="E19">
        <f t="shared" si="1"/>
        <v>68</v>
      </c>
      <c r="F19">
        <v>17</v>
      </c>
      <c r="H19">
        <f t="shared" si="2"/>
        <v>136</v>
      </c>
      <c r="I19">
        <v>17</v>
      </c>
    </row>
    <row r="20" spans="2:9" x14ac:dyDescent="0.25">
      <c r="B20">
        <f t="shared" si="0"/>
        <v>36</v>
      </c>
      <c r="C20">
        <v>18</v>
      </c>
      <c r="E20">
        <f t="shared" si="1"/>
        <v>72</v>
      </c>
      <c r="F20">
        <v>18</v>
      </c>
      <c r="H20">
        <f t="shared" si="2"/>
        <v>144</v>
      </c>
      <c r="I20">
        <v>18</v>
      </c>
    </row>
    <row r="21" spans="2:9" x14ac:dyDescent="0.25">
      <c r="B21">
        <f t="shared" si="0"/>
        <v>38</v>
      </c>
      <c r="C21">
        <v>19</v>
      </c>
      <c r="E21">
        <f t="shared" si="1"/>
        <v>76</v>
      </c>
      <c r="F21">
        <v>19</v>
      </c>
      <c r="H21">
        <f t="shared" si="2"/>
        <v>152</v>
      </c>
      <c r="I21">
        <v>19</v>
      </c>
    </row>
    <row r="22" spans="2:9" x14ac:dyDescent="0.25">
      <c r="B22">
        <f t="shared" si="0"/>
        <v>40</v>
      </c>
      <c r="C22">
        <v>20</v>
      </c>
      <c r="E22">
        <f t="shared" si="1"/>
        <v>80</v>
      </c>
      <c r="F22">
        <v>20</v>
      </c>
      <c r="H22">
        <f t="shared" si="2"/>
        <v>160</v>
      </c>
      <c r="I22">
        <v>20</v>
      </c>
    </row>
    <row r="23" spans="2:9" x14ac:dyDescent="0.25">
      <c r="B23">
        <f t="shared" si="0"/>
        <v>42</v>
      </c>
      <c r="C23">
        <v>21</v>
      </c>
      <c r="E23">
        <f t="shared" si="1"/>
        <v>84</v>
      </c>
      <c r="F23">
        <v>21</v>
      </c>
      <c r="H23">
        <f t="shared" si="2"/>
        <v>168</v>
      </c>
      <c r="I23">
        <v>21</v>
      </c>
    </row>
    <row r="24" spans="2:9" x14ac:dyDescent="0.25">
      <c r="B24">
        <f t="shared" si="0"/>
        <v>44</v>
      </c>
      <c r="C24">
        <v>22</v>
      </c>
      <c r="E24">
        <f t="shared" si="1"/>
        <v>88</v>
      </c>
      <c r="F24">
        <v>22</v>
      </c>
      <c r="H24">
        <f t="shared" si="2"/>
        <v>176</v>
      </c>
      <c r="I24">
        <v>22</v>
      </c>
    </row>
    <row r="25" spans="2:9" x14ac:dyDescent="0.25">
      <c r="B25">
        <f t="shared" si="0"/>
        <v>46</v>
      </c>
      <c r="C25">
        <v>23</v>
      </c>
      <c r="E25">
        <f t="shared" si="1"/>
        <v>92</v>
      </c>
      <c r="F25">
        <v>23</v>
      </c>
      <c r="H25">
        <f t="shared" si="2"/>
        <v>184</v>
      </c>
      <c r="I25">
        <v>23</v>
      </c>
    </row>
    <row r="26" spans="2:9" x14ac:dyDescent="0.25">
      <c r="B26">
        <f t="shared" si="0"/>
        <v>48</v>
      </c>
      <c r="C26">
        <v>24</v>
      </c>
      <c r="E26">
        <f t="shared" si="1"/>
        <v>96</v>
      </c>
      <c r="F26">
        <v>24</v>
      </c>
      <c r="H26">
        <f t="shared" si="2"/>
        <v>192</v>
      </c>
      <c r="I26">
        <v>24</v>
      </c>
    </row>
    <row r="27" spans="2:9" x14ac:dyDescent="0.25">
      <c r="B27">
        <f t="shared" si="0"/>
        <v>50</v>
      </c>
      <c r="C27">
        <v>25</v>
      </c>
      <c r="E27">
        <f t="shared" si="1"/>
        <v>100</v>
      </c>
      <c r="F27">
        <v>25</v>
      </c>
      <c r="H27">
        <f t="shared" si="2"/>
        <v>200</v>
      </c>
      <c r="I27">
        <v>25</v>
      </c>
    </row>
    <row r="28" spans="2:9" x14ac:dyDescent="0.25">
      <c r="B28">
        <f t="shared" si="0"/>
        <v>52</v>
      </c>
      <c r="C28">
        <v>26</v>
      </c>
      <c r="E28">
        <f t="shared" si="1"/>
        <v>104</v>
      </c>
      <c r="F28">
        <v>26</v>
      </c>
      <c r="H28">
        <f t="shared" si="2"/>
        <v>208</v>
      </c>
      <c r="I28">
        <v>26</v>
      </c>
    </row>
    <row r="29" spans="2:9" x14ac:dyDescent="0.25">
      <c r="B29">
        <f t="shared" si="0"/>
        <v>54</v>
      </c>
      <c r="C29">
        <v>27</v>
      </c>
      <c r="E29">
        <f t="shared" si="1"/>
        <v>108</v>
      </c>
      <c r="F29">
        <v>27</v>
      </c>
      <c r="H29">
        <f t="shared" si="2"/>
        <v>216</v>
      </c>
      <c r="I29">
        <v>27</v>
      </c>
    </row>
    <row r="30" spans="2:9" x14ac:dyDescent="0.25">
      <c r="B30">
        <f t="shared" si="0"/>
        <v>56</v>
      </c>
      <c r="C30">
        <v>28</v>
      </c>
      <c r="E30">
        <f t="shared" si="1"/>
        <v>112</v>
      </c>
      <c r="F30">
        <v>28</v>
      </c>
      <c r="H30">
        <f t="shared" si="2"/>
        <v>224</v>
      </c>
      <c r="I30">
        <v>28</v>
      </c>
    </row>
    <row r="31" spans="2:9" x14ac:dyDescent="0.25">
      <c r="B31">
        <f t="shared" si="0"/>
        <v>58</v>
      </c>
      <c r="C31">
        <v>29</v>
      </c>
      <c r="E31">
        <f t="shared" si="1"/>
        <v>116</v>
      </c>
      <c r="F31">
        <v>29</v>
      </c>
      <c r="H31">
        <f t="shared" si="2"/>
        <v>232</v>
      </c>
      <c r="I31">
        <v>29</v>
      </c>
    </row>
    <row r="32" spans="2:9" x14ac:dyDescent="0.25">
      <c r="B32">
        <f t="shared" si="0"/>
        <v>60</v>
      </c>
      <c r="C32">
        <v>30</v>
      </c>
      <c r="E32">
        <f t="shared" si="1"/>
        <v>120</v>
      </c>
      <c r="F32">
        <v>30</v>
      </c>
      <c r="H32">
        <f t="shared" si="2"/>
        <v>240</v>
      </c>
      <c r="I32">
        <v>30</v>
      </c>
    </row>
    <row r="33" spans="2:9" x14ac:dyDescent="0.25">
      <c r="B33">
        <f t="shared" si="0"/>
        <v>62</v>
      </c>
      <c r="C33">
        <v>31</v>
      </c>
      <c r="E33">
        <f t="shared" si="1"/>
        <v>124</v>
      </c>
      <c r="F33">
        <v>31</v>
      </c>
      <c r="H33">
        <f t="shared" si="2"/>
        <v>248</v>
      </c>
      <c r="I33">
        <v>31</v>
      </c>
    </row>
    <row r="34" spans="2:9" x14ac:dyDescent="0.25">
      <c r="B34">
        <f t="shared" si="0"/>
        <v>64</v>
      </c>
      <c r="C34">
        <v>32</v>
      </c>
      <c r="E34">
        <f t="shared" si="1"/>
        <v>128</v>
      </c>
      <c r="F34">
        <v>32</v>
      </c>
      <c r="H34">
        <f t="shared" si="2"/>
        <v>256</v>
      </c>
      <c r="I34">
        <v>32</v>
      </c>
    </row>
    <row r="35" spans="2:9" x14ac:dyDescent="0.25">
      <c r="B35">
        <f t="shared" si="0"/>
        <v>66</v>
      </c>
      <c r="C35">
        <v>33</v>
      </c>
      <c r="E35">
        <f t="shared" si="1"/>
        <v>132</v>
      </c>
      <c r="F35">
        <v>33</v>
      </c>
      <c r="H35">
        <f t="shared" si="2"/>
        <v>264</v>
      </c>
      <c r="I35">
        <v>33</v>
      </c>
    </row>
    <row r="36" spans="2:9" x14ac:dyDescent="0.25">
      <c r="B36">
        <f t="shared" si="0"/>
        <v>68</v>
      </c>
      <c r="C36">
        <v>34</v>
      </c>
      <c r="E36">
        <f t="shared" si="1"/>
        <v>136</v>
      </c>
      <c r="F36">
        <v>34</v>
      </c>
      <c r="H36">
        <f t="shared" si="2"/>
        <v>272</v>
      </c>
      <c r="I36">
        <v>34</v>
      </c>
    </row>
    <row r="37" spans="2:9" x14ac:dyDescent="0.25">
      <c r="B37">
        <f t="shared" si="0"/>
        <v>70</v>
      </c>
      <c r="C37">
        <v>35</v>
      </c>
      <c r="E37">
        <f t="shared" si="1"/>
        <v>140</v>
      </c>
      <c r="F37">
        <v>35</v>
      </c>
      <c r="H37">
        <f t="shared" si="2"/>
        <v>280</v>
      </c>
      <c r="I37">
        <v>35</v>
      </c>
    </row>
    <row r="38" spans="2:9" x14ac:dyDescent="0.25">
      <c r="B38">
        <f t="shared" si="0"/>
        <v>72</v>
      </c>
      <c r="C38">
        <v>36</v>
      </c>
      <c r="E38">
        <f t="shared" si="1"/>
        <v>144</v>
      </c>
      <c r="F38">
        <v>36</v>
      </c>
      <c r="H38">
        <f t="shared" si="2"/>
        <v>288</v>
      </c>
      <c r="I38">
        <v>36</v>
      </c>
    </row>
    <row r="39" spans="2:9" x14ac:dyDescent="0.25">
      <c r="B39">
        <f t="shared" si="0"/>
        <v>74</v>
      </c>
      <c r="C39">
        <v>37</v>
      </c>
      <c r="E39">
        <f t="shared" si="1"/>
        <v>148</v>
      </c>
      <c r="F39">
        <v>37</v>
      </c>
      <c r="H39">
        <f t="shared" si="2"/>
        <v>296</v>
      </c>
      <c r="I39">
        <v>37</v>
      </c>
    </row>
    <row r="40" spans="2:9" x14ac:dyDescent="0.25">
      <c r="B40">
        <f t="shared" si="0"/>
        <v>76</v>
      </c>
      <c r="C40">
        <v>38</v>
      </c>
      <c r="E40">
        <f t="shared" si="1"/>
        <v>152</v>
      </c>
      <c r="F40">
        <v>38</v>
      </c>
      <c r="H40">
        <f t="shared" si="2"/>
        <v>304</v>
      </c>
      <c r="I40">
        <v>38</v>
      </c>
    </row>
    <row r="41" spans="2:9" x14ac:dyDescent="0.25">
      <c r="B41">
        <f t="shared" si="0"/>
        <v>78</v>
      </c>
      <c r="C41">
        <v>39</v>
      </c>
      <c r="E41">
        <f t="shared" si="1"/>
        <v>156</v>
      </c>
      <c r="F41">
        <v>39</v>
      </c>
      <c r="H41">
        <f t="shared" si="2"/>
        <v>312</v>
      </c>
      <c r="I41">
        <v>39</v>
      </c>
    </row>
    <row r="42" spans="2:9" x14ac:dyDescent="0.25">
      <c r="B42">
        <f t="shared" si="0"/>
        <v>80</v>
      </c>
      <c r="C42">
        <v>40</v>
      </c>
      <c r="E42">
        <f t="shared" si="1"/>
        <v>160</v>
      </c>
      <c r="F42">
        <v>40</v>
      </c>
      <c r="H42">
        <f t="shared" si="2"/>
        <v>320</v>
      </c>
      <c r="I42">
        <v>40</v>
      </c>
    </row>
    <row r="43" spans="2:9" x14ac:dyDescent="0.25">
      <c r="B43">
        <f t="shared" si="0"/>
        <v>82</v>
      </c>
      <c r="C43">
        <v>41</v>
      </c>
      <c r="E43">
        <f t="shared" si="1"/>
        <v>164</v>
      </c>
      <c r="F43">
        <v>41</v>
      </c>
      <c r="H43">
        <f t="shared" si="2"/>
        <v>328</v>
      </c>
      <c r="I43">
        <v>41</v>
      </c>
    </row>
    <row r="44" spans="2:9" x14ac:dyDescent="0.25">
      <c r="B44">
        <f t="shared" si="0"/>
        <v>84</v>
      </c>
      <c r="C44">
        <v>42</v>
      </c>
      <c r="E44">
        <f t="shared" si="1"/>
        <v>168</v>
      </c>
      <c r="F44">
        <v>42</v>
      </c>
      <c r="H44">
        <f t="shared" si="2"/>
        <v>336</v>
      </c>
      <c r="I44">
        <v>42</v>
      </c>
    </row>
    <row r="45" spans="2:9" x14ac:dyDescent="0.25">
      <c r="B45">
        <f t="shared" si="0"/>
        <v>86</v>
      </c>
      <c r="C45">
        <v>43</v>
      </c>
      <c r="E45">
        <f t="shared" si="1"/>
        <v>172</v>
      </c>
      <c r="F45">
        <v>43</v>
      </c>
      <c r="H45">
        <f t="shared" si="2"/>
        <v>344</v>
      </c>
      <c r="I45">
        <v>43</v>
      </c>
    </row>
    <row r="46" spans="2:9" x14ac:dyDescent="0.25">
      <c r="B46">
        <f t="shared" si="0"/>
        <v>88</v>
      </c>
      <c r="C46">
        <v>44</v>
      </c>
      <c r="E46">
        <f t="shared" si="1"/>
        <v>176</v>
      </c>
      <c r="F46">
        <v>44</v>
      </c>
      <c r="H46">
        <f t="shared" si="2"/>
        <v>352</v>
      </c>
      <c r="I46">
        <v>44</v>
      </c>
    </row>
    <row r="47" spans="2:9" x14ac:dyDescent="0.25">
      <c r="B47">
        <f t="shared" si="0"/>
        <v>90</v>
      </c>
      <c r="C47">
        <v>45</v>
      </c>
      <c r="E47">
        <f t="shared" si="1"/>
        <v>180</v>
      </c>
      <c r="F47">
        <v>45</v>
      </c>
      <c r="H47">
        <f t="shared" si="2"/>
        <v>360</v>
      </c>
      <c r="I47">
        <v>45</v>
      </c>
    </row>
    <row r="48" spans="2:9" x14ac:dyDescent="0.25">
      <c r="B48">
        <f t="shared" si="0"/>
        <v>92</v>
      </c>
      <c r="C48">
        <v>46</v>
      </c>
      <c r="E48">
        <f t="shared" si="1"/>
        <v>184</v>
      </c>
      <c r="F48">
        <v>46</v>
      </c>
      <c r="H48">
        <f t="shared" si="2"/>
        <v>368</v>
      </c>
      <c r="I48">
        <v>46</v>
      </c>
    </row>
    <row r="49" spans="2:9" x14ac:dyDescent="0.25">
      <c r="B49">
        <f t="shared" si="0"/>
        <v>94</v>
      </c>
      <c r="C49">
        <v>47</v>
      </c>
      <c r="E49">
        <f t="shared" si="1"/>
        <v>188</v>
      </c>
      <c r="F49">
        <v>47</v>
      </c>
      <c r="H49">
        <f t="shared" si="2"/>
        <v>376</v>
      </c>
      <c r="I49">
        <v>47</v>
      </c>
    </row>
    <row r="50" spans="2:9" x14ac:dyDescent="0.25">
      <c r="B50">
        <f t="shared" si="0"/>
        <v>96</v>
      </c>
      <c r="C50">
        <v>48</v>
      </c>
      <c r="E50">
        <f t="shared" si="1"/>
        <v>192</v>
      </c>
      <c r="F50">
        <v>48</v>
      </c>
      <c r="H50">
        <f t="shared" si="2"/>
        <v>384</v>
      </c>
      <c r="I50">
        <v>48</v>
      </c>
    </row>
    <row r="51" spans="2:9" x14ac:dyDescent="0.25">
      <c r="B51">
        <f t="shared" si="0"/>
        <v>98</v>
      </c>
      <c r="C51">
        <v>49</v>
      </c>
      <c r="E51">
        <f t="shared" si="1"/>
        <v>196</v>
      </c>
      <c r="F51">
        <v>49</v>
      </c>
      <c r="H51">
        <f t="shared" si="2"/>
        <v>392</v>
      </c>
      <c r="I51">
        <v>49</v>
      </c>
    </row>
    <row r="52" spans="2:9" x14ac:dyDescent="0.25">
      <c r="B52">
        <f t="shared" si="0"/>
        <v>100</v>
      </c>
      <c r="C52">
        <v>50</v>
      </c>
      <c r="E52">
        <f t="shared" si="1"/>
        <v>200</v>
      </c>
      <c r="F52">
        <v>50</v>
      </c>
      <c r="H52">
        <f t="shared" si="2"/>
        <v>400</v>
      </c>
      <c r="I52">
        <v>50</v>
      </c>
    </row>
    <row r="53" spans="2:9" x14ac:dyDescent="0.25">
      <c r="B53">
        <f t="shared" si="0"/>
        <v>102</v>
      </c>
      <c r="C53">
        <v>51</v>
      </c>
      <c r="E53">
        <f t="shared" si="1"/>
        <v>204</v>
      </c>
      <c r="F53">
        <v>51</v>
      </c>
      <c r="H53">
        <f t="shared" si="2"/>
        <v>408</v>
      </c>
      <c r="I53">
        <v>51</v>
      </c>
    </row>
    <row r="54" spans="2:9" x14ac:dyDescent="0.25">
      <c r="B54">
        <f t="shared" si="0"/>
        <v>104</v>
      </c>
      <c r="C54">
        <v>52</v>
      </c>
      <c r="E54">
        <f t="shared" si="1"/>
        <v>208</v>
      </c>
      <c r="F54">
        <v>52</v>
      </c>
      <c r="H54">
        <f t="shared" si="2"/>
        <v>416</v>
      </c>
      <c r="I54">
        <v>52</v>
      </c>
    </row>
    <row r="55" spans="2:9" x14ac:dyDescent="0.25">
      <c r="B55">
        <f t="shared" si="0"/>
        <v>106</v>
      </c>
      <c r="C55">
        <v>53</v>
      </c>
      <c r="E55">
        <f t="shared" si="1"/>
        <v>212</v>
      </c>
      <c r="F55">
        <v>53</v>
      </c>
      <c r="H55">
        <f t="shared" si="2"/>
        <v>424</v>
      </c>
      <c r="I55">
        <v>53</v>
      </c>
    </row>
    <row r="56" spans="2:9" x14ac:dyDescent="0.25">
      <c r="B56">
        <f t="shared" si="0"/>
        <v>108</v>
      </c>
      <c r="C56">
        <v>54</v>
      </c>
      <c r="E56">
        <f t="shared" si="1"/>
        <v>216</v>
      </c>
      <c r="F56">
        <v>54</v>
      </c>
      <c r="H56">
        <f t="shared" si="2"/>
        <v>432</v>
      </c>
      <c r="I56">
        <v>54</v>
      </c>
    </row>
    <row r="57" spans="2:9" x14ac:dyDescent="0.25">
      <c r="B57">
        <f t="shared" si="0"/>
        <v>110</v>
      </c>
      <c r="C57">
        <v>55</v>
      </c>
      <c r="E57">
        <f t="shared" si="1"/>
        <v>220</v>
      </c>
      <c r="F57">
        <v>55</v>
      </c>
      <c r="H57">
        <f t="shared" si="2"/>
        <v>440</v>
      </c>
      <c r="I57">
        <v>55</v>
      </c>
    </row>
    <row r="58" spans="2:9" x14ac:dyDescent="0.25">
      <c r="B58">
        <f t="shared" si="0"/>
        <v>112</v>
      </c>
      <c r="C58">
        <v>56</v>
      </c>
      <c r="E58">
        <f t="shared" si="1"/>
        <v>224</v>
      </c>
      <c r="F58">
        <v>56</v>
      </c>
      <c r="H58">
        <f t="shared" si="2"/>
        <v>448</v>
      </c>
      <c r="I58">
        <v>56</v>
      </c>
    </row>
    <row r="59" spans="2:9" x14ac:dyDescent="0.25">
      <c r="B59">
        <f t="shared" si="0"/>
        <v>114</v>
      </c>
      <c r="C59">
        <v>57</v>
      </c>
      <c r="E59">
        <f t="shared" si="1"/>
        <v>228</v>
      </c>
      <c r="F59">
        <v>57</v>
      </c>
      <c r="H59">
        <f t="shared" si="2"/>
        <v>456</v>
      </c>
      <c r="I59">
        <v>57</v>
      </c>
    </row>
    <row r="60" spans="2:9" x14ac:dyDescent="0.25">
      <c r="B60">
        <f t="shared" si="0"/>
        <v>116</v>
      </c>
      <c r="C60">
        <v>58</v>
      </c>
      <c r="E60">
        <f t="shared" si="1"/>
        <v>232</v>
      </c>
      <c r="F60">
        <v>58</v>
      </c>
      <c r="H60">
        <f t="shared" si="2"/>
        <v>464</v>
      </c>
      <c r="I60">
        <v>58</v>
      </c>
    </row>
    <row r="61" spans="2:9" x14ac:dyDescent="0.25">
      <c r="B61">
        <f t="shared" si="0"/>
        <v>118</v>
      </c>
      <c r="C61">
        <v>59</v>
      </c>
      <c r="E61">
        <f t="shared" si="1"/>
        <v>236</v>
      </c>
      <c r="F61">
        <v>59</v>
      </c>
      <c r="H61">
        <f t="shared" si="2"/>
        <v>472</v>
      </c>
      <c r="I61">
        <v>59</v>
      </c>
    </row>
    <row r="62" spans="2:9" x14ac:dyDescent="0.25">
      <c r="B62">
        <f t="shared" si="0"/>
        <v>120</v>
      </c>
      <c r="C62">
        <v>60</v>
      </c>
      <c r="E62">
        <f t="shared" si="1"/>
        <v>240</v>
      </c>
      <c r="F62">
        <v>60</v>
      </c>
      <c r="H62">
        <f t="shared" si="2"/>
        <v>480</v>
      </c>
      <c r="I62">
        <v>60</v>
      </c>
    </row>
    <row r="63" spans="2:9" x14ac:dyDescent="0.25">
      <c r="B63">
        <f t="shared" si="0"/>
        <v>122</v>
      </c>
      <c r="C63">
        <v>61</v>
      </c>
      <c r="E63">
        <f t="shared" si="1"/>
        <v>244</v>
      </c>
      <c r="F63">
        <v>61</v>
      </c>
      <c r="H63">
        <f t="shared" si="2"/>
        <v>488</v>
      </c>
      <c r="I63">
        <v>61</v>
      </c>
    </row>
    <row r="64" spans="2:9" x14ac:dyDescent="0.25">
      <c r="B64">
        <f t="shared" si="0"/>
        <v>124</v>
      </c>
      <c r="C64">
        <v>62</v>
      </c>
      <c r="E64">
        <f t="shared" si="1"/>
        <v>248</v>
      </c>
      <c r="F64">
        <v>62</v>
      </c>
      <c r="H64">
        <f t="shared" si="2"/>
        <v>496</v>
      </c>
      <c r="I64">
        <v>62</v>
      </c>
    </row>
    <row r="65" spans="2:9" x14ac:dyDescent="0.25">
      <c r="B65">
        <f t="shared" si="0"/>
        <v>126</v>
      </c>
      <c r="C65">
        <v>63</v>
      </c>
      <c r="E65">
        <f t="shared" si="1"/>
        <v>252</v>
      </c>
      <c r="F65">
        <v>63</v>
      </c>
      <c r="H65">
        <f t="shared" si="2"/>
        <v>504</v>
      </c>
      <c r="I65">
        <v>63</v>
      </c>
    </row>
    <row r="66" spans="2:9" x14ac:dyDescent="0.25">
      <c r="B66">
        <f t="shared" si="0"/>
        <v>128</v>
      </c>
      <c r="C66">
        <v>64</v>
      </c>
      <c r="E66">
        <f t="shared" si="1"/>
        <v>256</v>
      </c>
      <c r="F66">
        <v>64</v>
      </c>
      <c r="H66">
        <f t="shared" si="2"/>
        <v>512</v>
      </c>
      <c r="I66">
        <v>64</v>
      </c>
    </row>
    <row r="67" spans="2:9" x14ac:dyDescent="0.25">
      <c r="B67">
        <f t="shared" si="0"/>
        <v>130</v>
      </c>
      <c r="C67">
        <v>65</v>
      </c>
      <c r="E67">
        <f t="shared" si="1"/>
        <v>260</v>
      </c>
      <c r="F67">
        <v>65</v>
      </c>
      <c r="H67">
        <f t="shared" si="2"/>
        <v>520</v>
      </c>
      <c r="I67">
        <v>65</v>
      </c>
    </row>
    <row r="68" spans="2:9" x14ac:dyDescent="0.25">
      <c r="B68">
        <f t="shared" si="0"/>
        <v>132</v>
      </c>
      <c r="C68">
        <v>66</v>
      </c>
      <c r="E68">
        <f t="shared" si="1"/>
        <v>264</v>
      </c>
      <c r="F68">
        <v>66</v>
      </c>
      <c r="H68">
        <f t="shared" si="2"/>
        <v>528</v>
      </c>
      <c r="I68">
        <v>66</v>
      </c>
    </row>
    <row r="69" spans="2:9" x14ac:dyDescent="0.25">
      <c r="B69">
        <f t="shared" ref="B69:B132" si="3">B68+2</f>
        <v>134</v>
      </c>
      <c r="C69">
        <v>67</v>
      </c>
      <c r="E69">
        <f t="shared" ref="E69:E132" si="4">E68+4</f>
        <v>268</v>
      </c>
      <c r="F69">
        <v>67</v>
      </c>
      <c r="H69">
        <f t="shared" ref="H69:H132" si="5">H68+8</f>
        <v>536</v>
      </c>
      <c r="I69">
        <v>67</v>
      </c>
    </row>
    <row r="70" spans="2:9" x14ac:dyDescent="0.25">
      <c r="B70">
        <f t="shared" si="3"/>
        <v>136</v>
      </c>
      <c r="C70">
        <v>68</v>
      </c>
      <c r="E70">
        <f t="shared" si="4"/>
        <v>272</v>
      </c>
      <c r="F70">
        <v>68</v>
      </c>
      <c r="H70">
        <f t="shared" si="5"/>
        <v>544</v>
      </c>
      <c r="I70">
        <v>68</v>
      </c>
    </row>
    <row r="71" spans="2:9" x14ac:dyDescent="0.25">
      <c r="B71">
        <f t="shared" si="3"/>
        <v>138</v>
      </c>
      <c r="C71">
        <v>69</v>
      </c>
      <c r="E71">
        <f t="shared" si="4"/>
        <v>276</v>
      </c>
      <c r="F71">
        <v>69</v>
      </c>
      <c r="H71">
        <f t="shared" si="5"/>
        <v>552</v>
      </c>
      <c r="I71">
        <v>69</v>
      </c>
    </row>
    <row r="72" spans="2:9" x14ac:dyDescent="0.25">
      <c r="B72">
        <f t="shared" si="3"/>
        <v>140</v>
      </c>
      <c r="C72">
        <v>70</v>
      </c>
      <c r="E72">
        <f t="shared" si="4"/>
        <v>280</v>
      </c>
      <c r="F72">
        <v>70</v>
      </c>
      <c r="H72">
        <f t="shared" si="5"/>
        <v>560</v>
      </c>
      <c r="I72">
        <v>70</v>
      </c>
    </row>
    <row r="73" spans="2:9" x14ac:dyDescent="0.25">
      <c r="B73">
        <f t="shared" si="3"/>
        <v>142</v>
      </c>
      <c r="C73">
        <v>71</v>
      </c>
      <c r="E73">
        <f t="shared" si="4"/>
        <v>284</v>
      </c>
      <c r="F73">
        <v>71</v>
      </c>
      <c r="H73">
        <f t="shared" si="5"/>
        <v>568</v>
      </c>
      <c r="I73">
        <v>71</v>
      </c>
    </row>
    <row r="74" spans="2:9" x14ac:dyDescent="0.25">
      <c r="B74">
        <f t="shared" si="3"/>
        <v>144</v>
      </c>
      <c r="C74">
        <v>72</v>
      </c>
      <c r="E74">
        <f t="shared" si="4"/>
        <v>288</v>
      </c>
      <c r="F74">
        <v>72</v>
      </c>
      <c r="H74">
        <f t="shared" si="5"/>
        <v>576</v>
      </c>
      <c r="I74">
        <v>72</v>
      </c>
    </row>
    <row r="75" spans="2:9" x14ac:dyDescent="0.25">
      <c r="B75">
        <f t="shared" si="3"/>
        <v>146</v>
      </c>
      <c r="C75">
        <v>73</v>
      </c>
      <c r="E75">
        <f t="shared" si="4"/>
        <v>292</v>
      </c>
      <c r="F75">
        <v>73</v>
      </c>
      <c r="H75">
        <f t="shared" si="5"/>
        <v>584</v>
      </c>
      <c r="I75">
        <v>73</v>
      </c>
    </row>
    <row r="76" spans="2:9" x14ac:dyDescent="0.25">
      <c r="B76">
        <f t="shared" si="3"/>
        <v>148</v>
      </c>
      <c r="C76">
        <v>74</v>
      </c>
      <c r="E76">
        <f t="shared" si="4"/>
        <v>296</v>
      </c>
      <c r="F76">
        <v>74</v>
      </c>
      <c r="H76">
        <f t="shared" si="5"/>
        <v>592</v>
      </c>
      <c r="I76">
        <v>74</v>
      </c>
    </row>
    <row r="77" spans="2:9" x14ac:dyDescent="0.25">
      <c r="B77">
        <f t="shared" si="3"/>
        <v>150</v>
      </c>
      <c r="C77">
        <v>75</v>
      </c>
      <c r="E77">
        <f t="shared" si="4"/>
        <v>300</v>
      </c>
      <c r="F77">
        <v>75</v>
      </c>
      <c r="H77">
        <f t="shared" si="5"/>
        <v>600</v>
      </c>
      <c r="I77">
        <v>75</v>
      </c>
    </row>
    <row r="78" spans="2:9" x14ac:dyDescent="0.25">
      <c r="B78">
        <f t="shared" si="3"/>
        <v>152</v>
      </c>
      <c r="C78">
        <v>76</v>
      </c>
      <c r="E78">
        <f t="shared" si="4"/>
        <v>304</v>
      </c>
      <c r="F78">
        <v>76</v>
      </c>
      <c r="H78">
        <f t="shared" si="5"/>
        <v>608</v>
      </c>
      <c r="I78">
        <v>76</v>
      </c>
    </row>
    <row r="79" spans="2:9" x14ac:dyDescent="0.25">
      <c r="B79">
        <f t="shared" si="3"/>
        <v>154</v>
      </c>
      <c r="C79">
        <v>77</v>
      </c>
      <c r="E79">
        <f t="shared" si="4"/>
        <v>308</v>
      </c>
      <c r="F79">
        <v>77</v>
      </c>
      <c r="H79">
        <f t="shared" si="5"/>
        <v>616</v>
      </c>
      <c r="I79">
        <v>77</v>
      </c>
    </row>
    <row r="80" spans="2:9" x14ac:dyDescent="0.25">
      <c r="B80">
        <f t="shared" si="3"/>
        <v>156</v>
      </c>
      <c r="C80">
        <v>78</v>
      </c>
      <c r="E80">
        <f t="shared" si="4"/>
        <v>312</v>
      </c>
      <c r="F80">
        <v>78</v>
      </c>
      <c r="H80">
        <f t="shared" si="5"/>
        <v>624</v>
      </c>
      <c r="I80">
        <v>78</v>
      </c>
    </row>
    <row r="81" spans="2:9" x14ac:dyDescent="0.25">
      <c r="B81">
        <f t="shared" si="3"/>
        <v>158</v>
      </c>
      <c r="C81">
        <v>79</v>
      </c>
      <c r="E81">
        <f t="shared" si="4"/>
        <v>316</v>
      </c>
      <c r="F81">
        <v>79</v>
      </c>
      <c r="H81">
        <f t="shared" si="5"/>
        <v>632</v>
      </c>
      <c r="I81">
        <v>79</v>
      </c>
    </row>
    <row r="82" spans="2:9" x14ac:dyDescent="0.25">
      <c r="B82">
        <f t="shared" si="3"/>
        <v>160</v>
      </c>
      <c r="C82">
        <v>80</v>
      </c>
      <c r="E82">
        <f t="shared" si="4"/>
        <v>320</v>
      </c>
      <c r="F82">
        <v>80</v>
      </c>
      <c r="H82">
        <f t="shared" si="5"/>
        <v>640</v>
      </c>
      <c r="I82">
        <v>80</v>
      </c>
    </row>
    <row r="83" spans="2:9" x14ac:dyDescent="0.25">
      <c r="B83">
        <f t="shared" si="3"/>
        <v>162</v>
      </c>
      <c r="C83">
        <v>81</v>
      </c>
      <c r="E83">
        <f t="shared" si="4"/>
        <v>324</v>
      </c>
      <c r="F83">
        <v>81</v>
      </c>
      <c r="H83">
        <f t="shared" si="5"/>
        <v>648</v>
      </c>
      <c r="I83">
        <v>81</v>
      </c>
    </row>
    <row r="84" spans="2:9" x14ac:dyDescent="0.25">
      <c r="B84">
        <f t="shared" si="3"/>
        <v>164</v>
      </c>
      <c r="C84">
        <v>82</v>
      </c>
      <c r="E84">
        <f t="shared" si="4"/>
        <v>328</v>
      </c>
      <c r="F84">
        <v>82</v>
      </c>
      <c r="H84">
        <f t="shared" si="5"/>
        <v>656</v>
      </c>
      <c r="I84">
        <v>82</v>
      </c>
    </row>
    <row r="85" spans="2:9" x14ac:dyDescent="0.25">
      <c r="B85">
        <f t="shared" si="3"/>
        <v>166</v>
      </c>
      <c r="C85">
        <v>83</v>
      </c>
      <c r="E85">
        <f t="shared" si="4"/>
        <v>332</v>
      </c>
      <c r="F85">
        <v>83</v>
      </c>
      <c r="H85">
        <f t="shared" si="5"/>
        <v>664</v>
      </c>
      <c r="I85">
        <v>83</v>
      </c>
    </row>
    <row r="86" spans="2:9" x14ac:dyDescent="0.25">
      <c r="B86">
        <f t="shared" si="3"/>
        <v>168</v>
      </c>
      <c r="C86">
        <v>84</v>
      </c>
      <c r="E86">
        <f t="shared" si="4"/>
        <v>336</v>
      </c>
      <c r="F86">
        <v>84</v>
      </c>
      <c r="H86">
        <f t="shared" si="5"/>
        <v>672</v>
      </c>
      <c r="I86">
        <v>84</v>
      </c>
    </row>
    <row r="87" spans="2:9" x14ac:dyDescent="0.25">
      <c r="B87">
        <f t="shared" si="3"/>
        <v>170</v>
      </c>
      <c r="C87">
        <v>85</v>
      </c>
      <c r="E87">
        <f t="shared" si="4"/>
        <v>340</v>
      </c>
      <c r="F87">
        <v>85</v>
      </c>
      <c r="H87">
        <f t="shared" si="5"/>
        <v>680</v>
      </c>
      <c r="I87">
        <v>85</v>
      </c>
    </row>
    <row r="88" spans="2:9" x14ac:dyDescent="0.25">
      <c r="B88">
        <f t="shared" si="3"/>
        <v>172</v>
      </c>
      <c r="C88">
        <v>86</v>
      </c>
      <c r="E88">
        <f t="shared" si="4"/>
        <v>344</v>
      </c>
      <c r="F88">
        <v>86</v>
      </c>
      <c r="H88">
        <f t="shared" si="5"/>
        <v>688</v>
      </c>
      <c r="I88">
        <v>86</v>
      </c>
    </row>
    <row r="89" spans="2:9" x14ac:dyDescent="0.25">
      <c r="B89">
        <f t="shared" si="3"/>
        <v>174</v>
      </c>
      <c r="C89">
        <v>87</v>
      </c>
      <c r="E89">
        <f t="shared" si="4"/>
        <v>348</v>
      </c>
      <c r="F89">
        <v>87</v>
      </c>
      <c r="H89">
        <f t="shared" si="5"/>
        <v>696</v>
      </c>
      <c r="I89">
        <v>87</v>
      </c>
    </row>
    <row r="90" spans="2:9" x14ac:dyDescent="0.25">
      <c r="B90">
        <f t="shared" si="3"/>
        <v>176</v>
      </c>
      <c r="C90">
        <v>88</v>
      </c>
      <c r="E90">
        <f t="shared" si="4"/>
        <v>352</v>
      </c>
      <c r="F90">
        <v>88</v>
      </c>
      <c r="H90">
        <f t="shared" si="5"/>
        <v>704</v>
      </c>
      <c r="I90">
        <v>88</v>
      </c>
    </row>
    <row r="91" spans="2:9" x14ac:dyDescent="0.25">
      <c r="B91">
        <f t="shared" si="3"/>
        <v>178</v>
      </c>
      <c r="C91">
        <v>89</v>
      </c>
      <c r="E91">
        <f t="shared" si="4"/>
        <v>356</v>
      </c>
      <c r="F91">
        <v>89</v>
      </c>
      <c r="H91">
        <f t="shared" si="5"/>
        <v>712</v>
      </c>
      <c r="I91">
        <v>89</v>
      </c>
    </row>
    <row r="92" spans="2:9" x14ac:dyDescent="0.25">
      <c r="B92">
        <f t="shared" si="3"/>
        <v>180</v>
      </c>
      <c r="C92">
        <v>90</v>
      </c>
      <c r="E92">
        <f t="shared" si="4"/>
        <v>360</v>
      </c>
      <c r="F92">
        <v>90</v>
      </c>
      <c r="H92">
        <f t="shared" si="5"/>
        <v>720</v>
      </c>
      <c r="I92">
        <v>90</v>
      </c>
    </row>
    <row r="93" spans="2:9" x14ac:dyDescent="0.25">
      <c r="B93">
        <f t="shared" si="3"/>
        <v>182</v>
      </c>
      <c r="C93">
        <v>91</v>
      </c>
      <c r="E93">
        <f t="shared" si="4"/>
        <v>364</v>
      </c>
      <c r="F93">
        <v>91</v>
      </c>
      <c r="H93">
        <f t="shared" si="5"/>
        <v>728</v>
      </c>
      <c r="I93">
        <v>91</v>
      </c>
    </row>
    <row r="94" spans="2:9" x14ac:dyDescent="0.25">
      <c r="B94">
        <f t="shared" si="3"/>
        <v>184</v>
      </c>
      <c r="C94">
        <v>92</v>
      </c>
      <c r="E94">
        <f t="shared" si="4"/>
        <v>368</v>
      </c>
      <c r="F94">
        <v>92</v>
      </c>
      <c r="H94">
        <f t="shared" si="5"/>
        <v>736</v>
      </c>
      <c r="I94">
        <v>92</v>
      </c>
    </row>
    <row r="95" spans="2:9" x14ac:dyDescent="0.25">
      <c r="B95">
        <f t="shared" si="3"/>
        <v>186</v>
      </c>
      <c r="C95">
        <v>93</v>
      </c>
      <c r="E95">
        <f t="shared" si="4"/>
        <v>372</v>
      </c>
      <c r="F95">
        <v>93</v>
      </c>
      <c r="H95">
        <f t="shared" si="5"/>
        <v>744</v>
      </c>
      <c r="I95">
        <v>93</v>
      </c>
    </row>
    <row r="96" spans="2:9" x14ac:dyDescent="0.25">
      <c r="B96">
        <f t="shared" si="3"/>
        <v>188</v>
      </c>
      <c r="C96">
        <v>94</v>
      </c>
      <c r="E96">
        <f t="shared" si="4"/>
        <v>376</v>
      </c>
      <c r="F96">
        <v>94</v>
      </c>
      <c r="H96">
        <f t="shared" si="5"/>
        <v>752</v>
      </c>
      <c r="I96">
        <v>94</v>
      </c>
    </row>
    <row r="97" spans="2:9" x14ac:dyDescent="0.25">
      <c r="B97">
        <f t="shared" si="3"/>
        <v>190</v>
      </c>
      <c r="C97">
        <v>95</v>
      </c>
      <c r="E97">
        <f t="shared" si="4"/>
        <v>380</v>
      </c>
      <c r="F97">
        <v>95</v>
      </c>
      <c r="H97">
        <f t="shared" si="5"/>
        <v>760</v>
      </c>
      <c r="I97">
        <v>95</v>
      </c>
    </row>
    <row r="98" spans="2:9" x14ac:dyDescent="0.25">
      <c r="B98">
        <f t="shared" si="3"/>
        <v>192</v>
      </c>
      <c r="C98">
        <v>96</v>
      </c>
      <c r="E98">
        <f t="shared" si="4"/>
        <v>384</v>
      </c>
      <c r="F98">
        <v>96</v>
      </c>
      <c r="H98">
        <f t="shared" si="5"/>
        <v>768</v>
      </c>
      <c r="I98">
        <v>96</v>
      </c>
    </row>
    <row r="99" spans="2:9" x14ac:dyDescent="0.25">
      <c r="B99">
        <f t="shared" si="3"/>
        <v>194</v>
      </c>
      <c r="C99">
        <v>97</v>
      </c>
      <c r="E99">
        <f t="shared" si="4"/>
        <v>388</v>
      </c>
      <c r="F99">
        <v>97</v>
      </c>
      <c r="H99">
        <f t="shared" si="5"/>
        <v>776</v>
      </c>
      <c r="I99">
        <v>97</v>
      </c>
    </row>
    <row r="100" spans="2:9" x14ac:dyDescent="0.25">
      <c r="B100">
        <f t="shared" si="3"/>
        <v>196</v>
      </c>
      <c r="C100">
        <v>98</v>
      </c>
      <c r="E100">
        <f t="shared" si="4"/>
        <v>392</v>
      </c>
      <c r="F100">
        <v>98</v>
      </c>
      <c r="H100">
        <f t="shared" si="5"/>
        <v>784</v>
      </c>
      <c r="I100">
        <v>98</v>
      </c>
    </row>
    <row r="101" spans="2:9" x14ac:dyDescent="0.25">
      <c r="B101">
        <f t="shared" si="3"/>
        <v>198</v>
      </c>
      <c r="C101">
        <v>99</v>
      </c>
      <c r="E101">
        <f t="shared" si="4"/>
        <v>396</v>
      </c>
      <c r="F101">
        <v>99</v>
      </c>
      <c r="H101">
        <f t="shared" si="5"/>
        <v>792</v>
      </c>
      <c r="I101">
        <v>99</v>
      </c>
    </row>
    <row r="102" spans="2:9" x14ac:dyDescent="0.25">
      <c r="B102">
        <f t="shared" si="3"/>
        <v>200</v>
      </c>
      <c r="C102">
        <v>100</v>
      </c>
      <c r="E102">
        <f t="shared" si="4"/>
        <v>400</v>
      </c>
      <c r="F102">
        <v>100</v>
      </c>
      <c r="H102">
        <f t="shared" si="5"/>
        <v>800</v>
      </c>
      <c r="I102">
        <v>100</v>
      </c>
    </row>
    <row r="103" spans="2:9" x14ac:dyDescent="0.25">
      <c r="B103">
        <f t="shared" si="3"/>
        <v>202</v>
      </c>
      <c r="C103">
        <v>101</v>
      </c>
      <c r="E103">
        <f t="shared" si="4"/>
        <v>404</v>
      </c>
      <c r="F103">
        <v>101</v>
      </c>
      <c r="H103">
        <f t="shared" si="5"/>
        <v>808</v>
      </c>
      <c r="I103">
        <v>101</v>
      </c>
    </row>
    <row r="104" spans="2:9" x14ac:dyDescent="0.25">
      <c r="B104">
        <f t="shared" si="3"/>
        <v>204</v>
      </c>
      <c r="C104">
        <v>102</v>
      </c>
      <c r="E104">
        <f t="shared" si="4"/>
        <v>408</v>
      </c>
      <c r="F104">
        <v>102</v>
      </c>
      <c r="H104">
        <f t="shared" si="5"/>
        <v>816</v>
      </c>
      <c r="I104">
        <v>102</v>
      </c>
    </row>
    <row r="105" spans="2:9" x14ac:dyDescent="0.25">
      <c r="B105">
        <f t="shared" si="3"/>
        <v>206</v>
      </c>
      <c r="C105">
        <v>103</v>
      </c>
      <c r="E105">
        <f t="shared" si="4"/>
        <v>412</v>
      </c>
      <c r="F105">
        <v>103</v>
      </c>
      <c r="H105">
        <f t="shared" si="5"/>
        <v>824</v>
      </c>
      <c r="I105">
        <v>103</v>
      </c>
    </row>
    <row r="106" spans="2:9" x14ac:dyDescent="0.25">
      <c r="B106">
        <f t="shared" si="3"/>
        <v>208</v>
      </c>
      <c r="C106">
        <v>104</v>
      </c>
      <c r="E106">
        <f t="shared" si="4"/>
        <v>416</v>
      </c>
      <c r="F106">
        <v>104</v>
      </c>
      <c r="H106">
        <f t="shared" si="5"/>
        <v>832</v>
      </c>
      <c r="I106">
        <v>104</v>
      </c>
    </row>
    <row r="107" spans="2:9" x14ac:dyDescent="0.25">
      <c r="B107">
        <f t="shared" si="3"/>
        <v>210</v>
      </c>
      <c r="C107">
        <v>105</v>
      </c>
      <c r="E107">
        <f t="shared" si="4"/>
        <v>420</v>
      </c>
      <c r="F107">
        <v>105</v>
      </c>
      <c r="H107">
        <f t="shared" si="5"/>
        <v>840</v>
      </c>
      <c r="I107">
        <v>105</v>
      </c>
    </row>
    <row r="108" spans="2:9" x14ac:dyDescent="0.25">
      <c r="B108">
        <f t="shared" si="3"/>
        <v>212</v>
      </c>
      <c r="C108">
        <v>106</v>
      </c>
      <c r="E108">
        <f t="shared" si="4"/>
        <v>424</v>
      </c>
      <c r="F108">
        <v>106</v>
      </c>
      <c r="H108">
        <f t="shared" si="5"/>
        <v>848</v>
      </c>
      <c r="I108">
        <v>106</v>
      </c>
    </row>
    <row r="109" spans="2:9" x14ac:dyDescent="0.25">
      <c r="B109">
        <f t="shared" si="3"/>
        <v>214</v>
      </c>
      <c r="C109">
        <v>107</v>
      </c>
      <c r="E109">
        <f t="shared" si="4"/>
        <v>428</v>
      </c>
      <c r="F109">
        <v>107</v>
      </c>
      <c r="H109">
        <f t="shared" si="5"/>
        <v>856</v>
      </c>
      <c r="I109">
        <v>107</v>
      </c>
    </row>
    <row r="110" spans="2:9" x14ac:dyDescent="0.25">
      <c r="B110">
        <f t="shared" si="3"/>
        <v>216</v>
      </c>
      <c r="C110">
        <v>108</v>
      </c>
      <c r="E110">
        <f t="shared" si="4"/>
        <v>432</v>
      </c>
      <c r="F110">
        <v>108</v>
      </c>
      <c r="H110">
        <f t="shared" si="5"/>
        <v>864</v>
      </c>
      <c r="I110">
        <v>108</v>
      </c>
    </row>
    <row r="111" spans="2:9" x14ac:dyDescent="0.25">
      <c r="B111">
        <f t="shared" si="3"/>
        <v>218</v>
      </c>
      <c r="C111">
        <v>109</v>
      </c>
      <c r="E111">
        <f t="shared" si="4"/>
        <v>436</v>
      </c>
      <c r="F111">
        <v>109</v>
      </c>
      <c r="H111">
        <f t="shared" si="5"/>
        <v>872</v>
      </c>
      <c r="I111">
        <v>109</v>
      </c>
    </row>
    <row r="112" spans="2:9" x14ac:dyDescent="0.25">
      <c r="B112">
        <f t="shared" si="3"/>
        <v>220</v>
      </c>
      <c r="C112">
        <v>110</v>
      </c>
      <c r="E112">
        <f t="shared" si="4"/>
        <v>440</v>
      </c>
      <c r="F112">
        <v>110</v>
      </c>
      <c r="H112">
        <f t="shared" si="5"/>
        <v>880</v>
      </c>
      <c r="I112">
        <v>110</v>
      </c>
    </row>
    <row r="113" spans="2:9" x14ac:dyDescent="0.25">
      <c r="B113">
        <f t="shared" si="3"/>
        <v>222</v>
      </c>
      <c r="C113">
        <v>111</v>
      </c>
      <c r="E113">
        <f t="shared" si="4"/>
        <v>444</v>
      </c>
      <c r="F113">
        <v>111</v>
      </c>
      <c r="H113">
        <f t="shared" si="5"/>
        <v>888</v>
      </c>
      <c r="I113">
        <v>111</v>
      </c>
    </row>
    <row r="114" spans="2:9" x14ac:dyDescent="0.25">
      <c r="B114">
        <f t="shared" si="3"/>
        <v>224</v>
      </c>
      <c r="C114">
        <v>112</v>
      </c>
      <c r="E114">
        <f t="shared" si="4"/>
        <v>448</v>
      </c>
      <c r="F114">
        <v>112</v>
      </c>
      <c r="H114">
        <f t="shared" si="5"/>
        <v>896</v>
      </c>
      <c r="I114">
        <v>112</v>
      </c>
    </row>
    <row r="115" spans="2:9" x14ac:dyDescent="0.25">
      <c r="B115">
        <f t="shared" si="3"/>
        <v>226</v>
      </c>
      <c r="C115">
        <v>113</v>
      </c>
      <c r="E115">
        <f t="shared" si="4"/>
        <v>452</v>
      </c>
      <c r="F115">
        <v>113</v>
      </c>
      <c r="H115">
        <f t="shared" si="5"/>
        <v>904</v>
      </c>
      <c r="I115">
        <v>113</v>
      </c>
    </row>
    <row r="116" spans="2:9" x14ac:dyDescent="0.25">
      <c r="B116">
        <f t="shared" si="3"/>
        <v>228</v>
      </c>
      <c r="C116">
        <v>114</v>
      </c>
      <c r="E116">
        <f t="shared" si="4"/>
        <v>456</v>
      </c>
      <c r="F116">
        <v>114</v>
      </c>
      <c r="H116">
        <f t="shared" si="5"/>
        <v>912</v>
      </c>
      <c r="I116">
        <v>114</v>
      </c>
    </row>
    <row r="117" spans="2:9" x14ac:dyDescent="0.25">
      <c r="B117">
        <f t="shared" si="3"/>
        <v>230</v>
      </c>
      <c r="C117">
        <v>115</v>
      </c>
      <c r="E117">
        <f t="shared" si="4"/>
        <v>460</v>
      </c>
      <c r="F117">
        <v>115</v>
      </c>
      <c r="H117">
        <f t="shared" si="5"/>
        <v>920</v>
      </c>
      <c r="I117">
        <v>115</v>
      </c>
    </row>
    <row r="118" spans="2:9" x14ac:dyDescent="0.25">
      <c r="B118">
        <f t="shared" si="3"/>
        <v>232</v>
      </c>
      <c r="C118">
        <v>116</v>
      </c>
      <c r="E118">
        <f t="shared" si="4"/>
        <v>464</v>
      </c>
      <c r="F118">
        <v>116</v>
      </c>
      <c r="H118">
        <f t="shared" si="5"/>
        <v>928</v>
      </c>
      <c r="I118">
        <v>116</v>
      </c>
    </row>
    <row r="119" spans="2:9" x14ac:dyDescent="0.25">
      <c r="B119">
        <f t="shared" si="3"/>
        <v>234</v>
      </c>
      <c r="C119">
        <v>117</v>
      </c>
      <c r="E119">
        <f t="shared" si="4"/>
        <v>468</v>
      </c>
      <c r="F119">
        <v>117</v>
      </c>
      <c r="H119">
        <f t="shared" si="5"/>
        <v>936</v>
      </c>
      <c r="I119">
        <v>117</v>
      </c>
    </row>
    <row r="120" spans="2:9" x14ac:dyDescent="0.25">
      <c r="B120">
        <f t="shared" si="3"/>
        <v>236</v>
      </c>
      <c r="C120">
        <v>118</v>
      </c>
      <c r="E120">
        <f t="shared" si="4"/>
        <v>472</v>
      </c>
      <c r="F120">
        <v>118</v>
      </c>
      <c r="H120">
        <f t="shared" si="5"/>
        <v>944</v>
      </c>
      <c r="I120">
        <v>118</v>
      </c>
    </row>
    <row r="121" spans="2:9" x14ac:dyDescent="0.25">
      <c r="B121">
        <f t="shared" si="3"/>
        <v>238</v>
      </c>
      <c r="C121">
        <v>119</v>
      </c>
      <c r="E121">
        <f t="shared" si="4"/>
        <v>476</v>
      </c>
      <c r="F121">
        <v>119</v>
      </c>
      <c r="H121">
        <f t="shared" si="5"/>
        <v>952</v>
      </c>
      <c r="I121">
        <v>119</v>
      </c>
    </row>
    <row r="122" spans="2:9" x14ac:dyDescent="0.25">
      <c r="B122">
        <f t="shared" si="3"/>
        <v>240</v>
      </c>
      <c r="C122">
        <v>120</v>
      </c>
      <c r="E122">
        <f t="shared" si="4"/>
        <v>480</v>
      </c>
      <c r="F122">
        <v>120</v>
      </c>
      <c r="H122">
        <f t="shared" si="5"/>
        <v>960</v>
      </c>
      <c r="I122">
        <v>120</v>
      </c>
    </row>
    <row r="123" spans="2:9" x14ac:dyDescent="0.25">
      <c r="B123">
        <f t="shared" si="3"/>
        <v>242</v>
      </c>
      <c r="C123">
        <v>121</v>
      </c>
      <c r="E123">
        <f t="shared" si="4"/>
        <v>484</v>
      </c>
      <c r="F123">
        <v>121</v>
      </c>
      <c r="H123">
        <f t="shared" si="5"/>
        <v>968</v>
      </c>
      <c r="I123">
        <v>121</v>
      </c>
    </row>
    <row r="124" spans="2:9" x14ac:dyDescent="0.25">
      <c r="B124">
        <f t="shared" si="3"/>
        <v>244</v>
      </c>
      <c r="C124">
        <v>122</v>
      </c>
      <c r="E124">
        <f t="shared" si="4"/>
        <v>488</v>
      </c>
      <c r="F124">
        <v>122</v>
      </c>
      <c r="H124">
        <f t="shared" si="5"/>
        <v>976</v>
      </c>
      <c r="I124">
        <v>122</v>
      </c>
    </row>
    <row r="125" spans="2:9" x14ac:dyDescent="0.25">
      <c r="B125">
        <f t="shared" si="3"/>
        <v>246</v>
      </c>
      <c r="C125">
        <v>123</v>
      </c>
      <c r="E125">
        <f t="shared" si="4"/>
        <v>492</v>
      </c>
      <c r="F125">
        <v>123</v>
      </c>
      <c r="H125">
        <f t="shared" si="5"/>
        <v>984</v>
      </c>
      <c r="I125">
        <v>123</v>
      </c>
    </row>
    <row r="126" spans="2:9" x14ac:dyDescent="0.25">
      <c r="B126">
        <f t="shared" si="3"/>
        <v>248</v>
      </c>
      <c r="C126">
        <v>124</v>
      </c>
      <c r="E126">
        <f t="shared" si="4"/>
        <v>496</v>
      </c>
      <c r="F126">
        <v>124</v>
      </c>
      <c r="H126">
        <f t="shared" si="5"/>
        <v>992</v>
      </c>
      <c r="I126">
        <v>124</v>
      </c>
    </row>
    <row r="127" spans="2:9" x14ac:dyDescent="0.25">
      <c r="B127">
        <f t="shared" si="3"/>
        <v>250</v>
      </c>
      <c r="C127">
        <v>125</v>
      </c>
      <c r="E127">
        <f t="shared" si="4"/>
        <v>500</v>
      </c>
      <c r="F127">
        <v>125</v>
      </c>
      <c r="H127">
        <f t="shared" si="5"/>
        <v>1000</v>
      </c>
      <c r="I127">
        <v>125</v>
      </c>
    </row>
    <row r="128" spans="2:9" x14ac:dyDescent="0.25">
      <c r="B128">
        <f t="shared" si="3"/>
        <v>252</v>
      </c>
      <c r="C128">
        <v>126</v>
      </c>
      <c r="E128">
        <f t="shared" si="4"/>
        <v>504</v>
      </c>
      <c r="F128">
        <v>126</v>
      </c>
      <c r="H128">
        <f t="shared" si="5"/>
        <v>1008</v>
      </c>
      <c r="I128">
        <v>126</v>
      </c>
    </row>
    <row r="129" spans="2:9" x14ac:dyDescent="0.25">
      <c r="B129">
        <f t="shared" si="3"/>
        <v>254</v>
      </c>
      <c r="C129">
        <v>127</v>
      </c>
      <c r="E129">
        <f t="shared" si="4"/>
        <v>508</v>
      </c>
      <c r="F129">
        <v>127</v>
      </c>
      <c r="H129">
        <f t="shared" si="5"/>
        <v>1016</v>
      </c>
      <c r="I129">
        <v>127</v>
      </c>
    </row>
    <row r="130" spans="2:9" x14ac:dyDescent="0.25">
      <c r="B130">
        <f t="shared" si="3"/>
        <v>256</v>
      </c>
      <c r="C130">
        <v>128</v>
      </c>
      <c r="E130">
        <f t="shared" si="4"/>
        <v>512</v>
      </c>
      <c r="F130">
        <v>128</v>
      </c>
      <c r="H130">
        <f t="shared" si="5"/>
        <v>1024</v>
      </c>
      <c r="I130">
        <v>128</v>
      </c>
    </row>
    <row r="131" spans="2:9" x14ac:dyDescent="0.25">
      <c r="B131">
        <f t="shared" si="3"/>
        <v>258</v>
      </c>
      <c r="C131">
        <v>129</v>
      </c>
      <c r="E131">
        <f t="shared" si="4"/>
        <v>516</v>
      </c>
      <c r="F131">
        <v>129</v>
      </c>
      <c r="H131">
        <f t="shared" si="5"/>
        <v>1032</v>
      </c>
      <c r="I131">
        <v>129</v>
      </c>
    </row>
    <row r="132" spans="2:9" x14ac:dyDescent="0.25">
      <c r="B132">
        <f t="shared" si="3"/>
        <v>260</v>
      </c>
      <c r="C132">
        <v>130</v>
      </c>
      <c r="E132">
        <f t="shared" si="4"/>
        <v>520</v>
      </c>
      <c r="F132">
        <v>130</v>
      </c>
      <c r="H132">
        <f t="shared" si="5"/>
        <v>1040</v>
      </c>
      <c r="I132">
        <v>130</v>
      </c>
    </row>
    <row r="133" spans="2:9" x14ac:dyDescent="0.25">
      <c r="B133">
        <f t="shared" ref="B133:B196" si="6">B132+2</f>
        <v>262</v>
      </c>
      <c r="C133">
        <v>131</v>
      </c>
      <c r="E133">
        <f t="shared" ref="E133:E196" si="7">E132+4</f>
        <v>524</v>
      </c>
      <c r="F133">
        <v>131</v>
      </c>
      <c r="H133">
        <f t="shared" ref="H133:H196" si="8">H132+8</f>
        <v>1048</v>
      </c>
      <c r="I133">
        <v>131</v>
      </c>
    </row>
    <row r="134" spans="2:9" x14ac:dyDescent="0.25">
      <c r="B134">
        <f t="shared" si="6"/>
        <v>264</v>
      </c>
      <c r="C134">
        <v>132</v>
      </c>
      <c r="E134">
        <f t="shared" si="7"/>
        <v>528</v>
      </c>
      <c r="F134">
        <v>132</v>
      </c>
      <c r="H134">
        <f t="shared" si="8"/>
        <v>1056</v>
      </c>
      <c r="I134">
        <v>132</v>
      </c>
    </row>
    <row r="135" spans="2:9" x14ac:dyDescent="0.25">
      <c r="B135">
        <f t="shared" si="6"/>
        <v>266</v>
      </c>
      <c r="C135">
        <v>133</v>
      </c>
      <c r="E135">
        <f t="shared" si="7"/>
        <v>532</v>
      </c>
      <c r="F135">
        <v>133</v>
      </c>
      <c r="H135">
        <f t="shared" si="8"/>
        <v>1064</v>
      </c>
      <c r="I135">
        <v>133</v>
      </c>
    </row>
    <row r="136" spans="2:9" x14ac:dyDescent="0.25">
      <c r="B136">
        <f t="shared" si="6"/>
        <v>268</v>
      </c>
      <c r="C136">
        <v>134</v>
      </c>
      <c r="E136">
        <f t="shared" si="7"/>
        <v>536</v>
      </c>
      <c r="F136">
        <v>134</v>
      </c>
      <c r="H136">
        <f t="shared" si="8"/>
        <v>1072</v>
      </c>
      <c r="I136">
        <v>134</v>
      </c>
    </row>
    <row r="137" spans="2:9" x14ac:dyDescent="0.25">
      <c r="B137">
        <f t="shared" si="6"/>
        <v>270</v>
      </c>
      <c r="C137">
        <v>135</v>
      </c>
      <c r="E137">
        <f t="shared" si="7"/>
        <v>540</v>
      </c>
      <c r="F137">
        <v>135</v>
      </c>
      <c r="H137">
        <f t="shared" si="8"/>
        <v>1080</v>
      </c>
      <c r="I137">
        <v>135</v>
      </c>
    </row>
    <row r="138" spans="2:9" x14ac:dyDescent="0.25">
      <c r="B138">
        <f t="shared" si="6"/>
        <v>272</v>
      </c>
      <c r="C138">
        <v>136</v>
      </c>
      <c r="E138">
        <f t="shared" si="7"/>
        <v>544</v>
      </c>
      <c r="F138">
        <v>136</v>
      </c>
      <c r="H138">
        <f t="shared" si="8"/>
        <v>1088</v>
      </c>
      <c r="I138">
        <v>136</v>
      </c>
    </row>
    <row r="139" spans="2:9" x14ac:dyDescent="0.25">
      <c r="B139">
        <f t="shared" si="6"/>
        <v>274</v>
      </c>
      <c r="C139">
        <v>137</v>
      </c>
      <c r="E139">
        <f t="shared" si="7"/>
        <v>548</v>
      </c>
      <c r="F139">
        <v>137</v>
      </c>
      <c r="H139">
        <f t="shared" si="8"/>
        <v>1096</v>
      </c>
      <c r="I139">
        <v>137</v>
      </c>
    </row>
    <row r="140" spans="2:9" x14ac:dyDescent="0.25">
      <c r="B140">
        <f t="shared" si="6"/>
        <v>276</v>
      </c>
      <c r="C140">
        <v>138</v>
      </c>
      <c r="E140">
        <f t="shared" si="7"/>
        <v>552</v>
      </c>
      <c r="F140">
        <v>138</v>
      </c>
      <c r="H140">
        <f t="shared" si="8"/>
        <v>1104</v>
      </c>
      <c r="I140">
        <v>138</v>
      </c>
    </row>
    <row r="141" spans="2:9" x14ac:dyDescent="0.25">
      <c r="B141">
        <f t="shared" si="6"/>
        <v>278</v>
      </c>
      <c r="C141">
        <v>139</v>
      </c>
      <c r="E141">
        <f t="shared" si="7"/>
        <v>556</v>
      </c>
      <c r="F141">
        <v>139</v>
      </c>
      <c r="H141">
        <f t="shared" si="8"/>
        <v>1112</v>
      </c>
      <c r="I141">
        <v>139</v>
      </c>
    </row>
    <row r="142" spans="2:9" x14ac:dyDescent="0.25">
      <c r="B142">
        <f t="shared" si="6"/>
        <v>280</v>
      </c>
      <c r="C142">
        <v>140</v>
      </c>
      <c r="E142">
        <f t="shared" si="7"/>
        <v>560</v>
      </c>
      <c r="F142">
        <v>140</v>
      </c>
      <c r="H142">
        <f t="shared" si="8"/>
        <v>1120</v>
      </c>
      <c r="I142">
        <v>140</v>
      </c>
    </row>
    <row r="143" spans="2:9" x14ac:dyDescent="0.25">
      <c r="B143">
        <f t="shared" si="6"/>
        <v>282</v>
      </c>
      <c r="C143">
        <v>141</v>
      </c>
      <c r="E143">
        <f t="shared" si="7"/>
        <v>564</v>
      </c>
      <c r="F143">
        <v>141</v>
      </c>
      <c r="H143">
        <f t="shared" si="8"/>
        <v>1128</v>
      </c>
      <c r="I143">
        <v>141</v>
      </c>
    </row>
    <row r="144" spans="2:9" x14ac:dyDescent="0.25">
      <c r="B144">
        <f t="shared" si="6"/>
        <v>284</v>
      </c>
      <c r="C144">
        <v>142</v>
      </c>
      <c r="E144">
        <f t="shared" si="7"/>
        <v>568</v>
      </c>
      <c r="F144">
        <v>142</v>
      </c>
      <c r="H144">
        <f t="shared" si="8"/>
        <v>1136</v>
      </c>
      <c r="I144">
        <v>142</v>
      </c>
    </row>
    <row r="145" spans="2:9" x14ac:dyDescent="0.25">
      <c r="B145">
        <f t="shared" si="6"/>
        <v>286</v>
      </c>
      <c r="C145">
        <v>143</v>
      </c>
      <c r="E145">
        <f t="shared" si="7"/>
        <v>572</v>
      </c>
      <c r="F145">
        <v>143</v>
      </c>
      <c r="H145">
        <f t="shared" si="8"/>
        <v>1144</v>
      </c>
      <c r="I145">
        <v>143</v>
      </c>
    </row>
    <row r="146" spans="2:9" x14ac:dyDescent="0.25">
      <c r="B146">
        <f t="shared" si="6"/>
        <v>288</v>
      </c>
      <c r="C146">
        <v>144</v>
      </c>
      <c r="E146">
        <f t="shared" si="7"/>
        <v>576</v>
      </c>
      <c r="F146">
        <v>144</v>
      </c>
      <c r="H146">
        <f t="shared" si="8"/>
        <v>1152</v>
      </c>
      <c r="I146">
        <v>144</v>
      </c>
    </row>
    <row r="147" spans="2:9" x14ac:dyDescent="0.25">
      <c r="B147">
        <f t="shared" si="6"/>
        <v>290</v>
      </c>
      <c r="C147">
        <v>145</v>
      </c>
      <c r="E147">
        <f t="shared" si="7"/>
        <v>580</v>
      </c>
      <c r="F147">
        <v>145</v>
      </c>
      <c r="H147">
        <f t="shared" si="8"/>
        <v>1160</v>
      </c>
      <c r="I147">
        <v>145</v>
      </c>
    </row>
    <row r="148" spans="2:9" x14ac:dyDescent="0.25">
      <c r="B148">
        <f t="shared" si="6"/>
        <v>292</v>
      </c>
      <c r="C148">
        <v>146</v>
      </c>
      <c r="E148">
        <f t="shared" si="7"/>
        <v>584</v>
      </c>
      <c r="F148">
        <v>146</v>
      </c>
      <c r="H148">
        <f t="shared" si="8"/>
        <v>1168</v>
      </c>
      <c r="I148">
        <v>146</v>
      </c>
    </row>
    <row r="149" spans="2:9" x14ac:dyDescent="0.25">
      <c r="B149">
        <f t="shared" si="6"/>
        <v>294</v>
      </c>
      <c r="C149">
        <v>147</v>
      </c>
      <c r="E149">
        <f t="shared" si="7"/>
        <v>588</v>
      </c>
      <c r="F149">
        <v>147</v>
      </c>
      <c r="H149">
        <f t="shared" si="8"/>
        <v>1176</v>
      </c>
      <c r="I149">
        <v>147</v>
      </c>
    </row>
    <row r="150" spans="2:9" x14ac:dyDescent="0.25">
      <c r="B150">
        <f t="shared" si="6"/>
        <v>296</v>
      </c>
      <c r="C150">
        <v>148</v>
      </c>
      <c r="E150">
        <f t="shared" si="7"/>
        <v>592</v>
      </c>
      <c r="F150">
        <v>148</v>
      </c>
      <c r="H150">
        <f t="shared" si="8"/>
        <v>1184</v>
      </c>
      <c r="I150">
        <v>148</v>
      </c>
    </row>
    <row r="151" spans="2:9" x14ac:dyDescent="0.25">
      <c r="B151">
        <f t="shared" si="6"/>
        <v>298</v>
      </c>
      <c r="C151">
        <v>149</v>
      </c>
      <c r="E151">
        <f t="shared" si="7"/>
        <v>596</v>
      </c>
      <c r="F151">
        <v>149</v>
      </c>
      <c r="H151">
        <f t="shared" si="8"/>
        <v>1192</v>
      </c>
      <c r="I151">
        <v>149</v>
      </c>
    </row>
    <row r="152" spans="2:9" x14ac:dyDescent="0.25">
      <c r="B152">
        <f t="shared" si="6"/>
        <v>300</v>
      </c>
      <c r="C152">
        <v>150</v>
      </c>
      <c r="E152">
        <f t="shared" si="7"/>
        <v>600</v>
      </c>
      <c r="F152">
        <v>150</v>
      </c>
      <c r="H152">
        <f t="shared" si="8"/>
        <v>1200</v>
      </c>
      <c r="I152">
        <v>150</v>
      </c>
    </row>
    <row r="153" spans="2:9" x14ac:dyDescent="0.25">
      <c r="B153">
        <f t="shared" si="6"/>
        <v>302</v>
      </c>
      <c r="C153">
        <v>151</v>
      </c>
      <c r="E153">
        <f t="shared" si="7"/>
        <v>604</v>
      </c>
      <c r="F153">
        <v>151</v>
      </c>
      <c r="H153">
        <f t="shared" si="8"/>
        <v>1208</v>
      </c>
      <c r="I153">
        <v>151</v>
      </c>
    </row>
    <row r="154" spans="2:9" x14ac:dyDescent="0.25">
      <c r="B154">
        <f t="shared" si="6"/>
        <v>304</v>
      </c>
      <c r="C154">
        <v>152</v>
      </c>
      <c r="E154">
        <f t="shared" si="7"/>
        <v>608</v>
      </c>
      <c r="F154">
        <v>152</v>
      </c>
      <c r="H154">
        <f t="shared" si="8"/>
        <v>1216</v>
      </c>
      <c r="I154">
        <v>152</v>
      </c>
    </row>
    <row r="155" spans="2:9" x14ac:dyDescent="0.25">
      <c r="B155">
        <f t="shared" si="6"/>
        <v>306</v>
      </c>
      <c r="C155">
        <v>153</v>
      </c>
      <c r="E155">
        <f t="shared" si="7"/>
        <v>612</v>
      </c>
      <c r="F155">
        <v>153</v>
      </c>
      <c r="H155">
        <f t="shared" si="8"/>
        <v>1224</v>
      </c>
      <c r="I155">
        <v>153</v>
      </c>
    </row>
    <row r="156" spans="2:9" x14ac:dyDescent="0.25">
      <c r="B156">
        <f t="shared" si="6"/>
        <v>308</v>
      </c>
      <c r="C156">
        <v>154</v>
      </c>
      <c r="E156">
        <f t="shared" si="7"/>
        <v>616</v>
      </c>
      <c r="F156">
        <v>154</v>
      </c>
      <c r="H156">
        <f t="shared" si="8"/>
        <v>1232</v>
      </c>
      <c r="I156">
        <v>154</v>
      </c>
    </row>
    <row r="157" spans="2:9" x14ac:dyDescent="0.25">
      <c r="B157">
        <f t="shared" si="6"/>
        <v>310</v>
      </c>
      <c r="C157">
        <v>155</v>
      </c>
      <c r="E157">
        <f t="shared" si="7"/>
        <v>620</v>
      </c>
      <c r="F157">
        <v>155</v>
      </c>
      <c r="H157">
        <f t="shared" si="8"/>
        <v>1240</v>
      </c>
      <c r="I157">
        <v>155</v>
      </c>
    </row>
    <row r="158" spans="2:9" x14ac:dyDescent="0.25">
      <c r="B158">
        <f t="shared" si="6"/>
        <v>312</v>
      </c>
      <c r="C158">
        <v>156</v>
      </c>
      <c r="E158">
        <f t="shared" si="7"/>
        <v>624</v>
      </c>
      <c r="F158">
        <v>156</v>
      </c>
      <c r="H158">
        <f t="shared" si="8"/>
        <v>1248</v>
      </c>
      <c r="I158">
        <v>156</v>
      </c>
    </row>
    <row r="159" spans="2:9" x14ac:dyDescent="0.25">
      <c r="B159">
        <f t="shared" si="6"/>
        <v>314</v>
      </c>
      <c r="C159">
        <v>157</v>
      </c>
      <c r="E159">
        <f t="shared" si="7"/>
        <v>628</v>
      </c>
      <c r="F159">
        <v>157</v>
      </c>
      <c r="H159">
        <f t="shared" si="8"/>
        <v>1256</v>
      </c>
      <c r="I159">
        <v>157</v>
      </c>
    </row>
    <row r="160" spans="2:9" x14ac:dyDescent="0.25">
      <c r="B160">
        <f t="shared" si="6"/>
        <v>316</v>
      </c>
      <c r="C160">
        <v>158</v>
      </c>
      <c r="E160">
        <f t="shared" si="7"/>
        <v>632</v>
      </c>
      <c r="F160">
        <v>158</v>
      </c>
      <c r="H160">
        <f t="shared" si="8"/>
        <v>1264</v>
      </c>
      <c r="I160">
        <v>158</v>
      </c>
    </row>
    <row r="161" spans="2:9" x14ac:dyDescent="0.25">
      <c r="B161">
        <f t="shared" si="6"/>
        <v>318</v>
      </c>
      <c r="C161">
        <v>159</v>
      </c>
      <c r="E161">
        <f t="shared" si="7"/>
        <v>636</v>
      </c>
      <c r="F161">
        <v>159</v>
      </c>
      <c r="H161">
        <f t="shared" si="8"/>
        <v>1272</v>
      </c>
      <c r="I161">
        <v>159</v>
      </c>
    </row>
    <row r="162" spans="2:9" x14ac:dyDescent="0.25">
      <c r="B162">
        <f t="shared" si="6"/>
        <v>320</v>
      </c>
      <c r="C162">
        <v>160</v>
      </c>
      <c r="E162">
        <f t="shared" si="7"/>
        <v>640</v>
      </c>
      <c r="F162">
        <v>160</v>
      </c>
      <c r="H162">
        <f t="shared" si="8"/>
        <v>1280</v>
      </c>
      <c r="I162">
        <v>160</v>
      </c>
    </row>
    <row r="163" spans="2:9" x14ac:dyDescent="0.25">
      <c r="B163">
        <f t="shared" si="6"/>
        <v>322</v>
      </c>
      <c r="C163">
        <v>161</v>
      </c>
      <c r="E163">
        <f t="shared" si="7"/>
        <v>644</v>
      </c>
      <c r="F163">
        <v>161</v>
      </c>
      <c r="H163">
        <f t="shared" si="8"/>
        <v>1288</v>
      </c>
      <c r="I163">
        <v>161</v>
      </c>
    </row>
    <row r="164" spans="2:9" x14ac:dyDescent="0.25">
      <c r="B164">
        <f t="shared" si="6"/>
        <v>324</v>
      </c>
      <c r="C164">
        <v>162</v>
      </c>
      <c r="E164">
        <f t="shared" si="7"/>
        <v>648</v>
      </c>
      <c r="F164">
        <v>162</v>
      </c>
      <c r="H164">
        <f t="shared" si="8"/>
        <v>1296</v>
      </c>
      <c r="I164">
        <v>162</v>
      </c>
    </row>
    <row r="165" spans="2:9" x14ac:dyDescent="0.25">
      <c r="B165">
        <f t="shared" si="6"/>
        <v>326</v>
      </c>
      <c r="C165">
        <v>163</v>
      </c>
      <c r="E165">
        <f t="shared" si="7"/>
        <v>652</v>
      </c>
      <c r="F165">
        <v>163</v>
      </c>
      <c r="H165">
        <f t="shared" si="8"/>
        <v>1304</v>
      </c>
      <c r="I165">
        <v>163</v>
      </c>
    </row>
    <row r="166" spans="2:9" x14ac:dyDescent="0.25">
      <c r="B166">
        <f t="shared" si="6"/>
        <v>328</v>
      </c>
      <c r="C166">
        <v>164</v>
      </c>
      <c r="E166">
        <f t="shared" si="7"/>
        <v>656</v>
      </c>
      <c r="F166">
        <v>164</v>
      </c>
      <c r="H166">
        <f t="shared" si="8"/>
        <v>1312</v>
      </c>
      <c r="I166">
        <v>164</v>
      </c>
    </row>
    <row r="167" spans="2:9" x14ac:dyDescent="0.25">
      <c r="B167">
        <f t="shared" si="6"/>
        <v>330</v>
      </c>
      <c r="C167">
        <v>165</v>
      </c>
      <c r="E167">
        <f t="shared" si="7"/>
        <v>660</v>
      </c>
      <c r="F167">
        <v>165</v>
      </c>
      <c r="H167">
        <f t="shared" si="8"/>
        <v>1320</v>
      </c>
      <c r="I167">
        <v>165</v>
      </c>
    </row>
    <row r="168" spans="2:9" x14ac:dyDescent="0.25">
      <c r="B168">
        <f t="shared" si="6"/>
        <v>332</v>
      </c>
      <c r="C168">
        <v>166</v>
      </c>
      <c r="E168">
        <f t="shared" si="7"/>
        <v>664</v>
      </c>
      <c r="F168">
        <v>166</v>
      </c>
      <c r="H168">
        <f t="shared" si="8"/>
        <v>1328</v>
      </c>
      <c r="I168">
        <v>166</v>
      </c>
    </row>
    <row r="169" spans="2:9" x14ac:dyDescent="0.25">
      <c r="B169">
        <f t="shared" si="6"/>
        <v>334</v>
      </c>
      <c r="C169">
        <v>167</v>
      </c>
      <c r="E169">
        <f t="shared" si="7"/>
        <v>668</v>
      </c>
      <c r="F169">
        <v>167</v>
      </c>
      <c r="H169">
        <f t="shared" si="8"/>
        <v>1336</v>
      </c>
      <c r="I169">
        <v>167</v>
      </c>
    </row>
    <row r="170" spans="2:9" x14ac:dyDescent="0.25">
      <c r="B170">
        <f t="shared" si="6"/>
        <v>336</v>
      </c>
      <c r="C170">
        <v>168</v>
      </c>
      <c r="E170">
        <f t="shared" si="7"/>
        <v>672</v>
      </c>
      <c r="F170">
        <v>168</v>
      </c>
      <c r="H170">
        <f t="shared" si="8"/>
        <v>1344</v>
      </c>
      <c r="I170">
        <v>168</v>
      </c>
    </row>
    <row r="171" spans="2:9" x14ac:dyDescent="0.25">
      <c r="B171">
        <f t="shared" si="6"/>
        <v>338</v>
      </c>
      <c r="C171">
        <v>169</v>
      </c>
      <c r="E171">
        <f t="shared" si="7"/>
        <v>676</v>
      </c>
      <c r="F171">
        <v>169</v>
      </c>
      <c r="H171">
        <f t="shared" si="8"/>
        <v>1352</v>
      </c>
      <c r="I171">
        <v>169</v>
      </c>
    </row>
    <row r="172" spans="2:9" x14ac:dyDescent="0.25">
      <c r="B172">
        <f t="shared" si="6"/>
        <v>340</v>
      </c>
      <c r="C172">
        <v>170</v>
      </c>
      <c r="E172">
        <f t="shared" si="7"/>
        <v>680</v>
      </c>
      <c r="F172">
        <v>170</v>
      </c>
      <c r="H172">
        <f t="shared" si="8"/>
        <v>1360</v>
      </c>
      <c r="I172">
        <v>170</v>
      </c>
    </row>
    <row r="173" spans="2:9" x14ac:dyDescent="0.25">
      <c r="B173">
        <f t="shared" si="6"/>
        <v>342</v>
      </c>
      <c r="C173">
        <v>171</v>
      </c>
      <c r="E173">
        <f t="shared" si="7"/>
        <v>684</v>
      </c>
      <c r="F173">
        <v>171</v>
      </c>
      <c r="H173">
        <f t="shared" si="8"/>
        <v>1368</v>
      </c>
      <c r="I173">
        <v>171</v>
      </c>
    </row>
    <row r="174" spans="2:9" x14ac:dyDescent="0.25">
      <c r="B174">
        <f t="shared" si="6"/>
        <v>344</v>
      </c>
      <c r="C174">
        <v>172</v>
      </c>
      <c r="E174">
        <f t="shared" si="7"/>
        <v>688</v>
      </c>
      <c r="F174">
        <v>172</v>
      </c>
      <c r="H174">
        <f t="shared" si="8"/>
        <v>1376</v>
      </c>
      <c r="I174">
        <v>172</v>
      </c>
    </row>
    <row r="175" spans="2:9" x14ac:dyDescent="0.25">
      <c r="B175">
        <f t="shared" si="6"/>
        <v>346</v>
      </c>
      <c r="C175">
        <v>173</v>
      </c>
      <c r="E175">
        <f t="shared" si="7"/>
        <v>692</v>
      </c>
      <c r="F175">
        <v>173</v>
      </c>
      <c r="H175">
        <f t="shared" si="8"/>
        <v>1384</v>
      </c>
      <c r="I175">
        <v>173</v>
      </c>
    </row>
    <row r="176" spans="2:9" x14ac:dyDescent="0.25">
      <c r="B176">
        <f t="shared" si="6"/>
        <v>348</v>
      </c>
      <c r="C176">
        <v>174</v>
      </c>
      <c r="E176">
        <f t="shared" si="7"/>
        <v>696</v>
      </c>
      <c r="F176">
        <v>174</v>
      </c>
      <c r="H176">
        <f t="shared" si="8"/>
        <v>1392</v>
      </c>
      <c r="I176">
        <v>174</v>
      </c>
    </row>
    <row r="177" spans="2:9" x14ac:dyDescent="0.25">
      <c r="B177">
        <f t="shared" si="6"/>
        <v>350</v>
      </c>
      <c r="C177">
        <v>175</v>
      </c>
      <c r="E177">
        <f t="shared" si="7"/>
        <v>700</v>
      </c>
      <c r="F177">
        <v>175</v>
      </c>
      <c r="H177">
        <f t="shared" si="8"/>
        <v>1400</v>
      </c>
      <c r="I177">
        <v>175</v>
      </c>
    </row>
    <row r="178" spans="2:9" x14ac:dyDescent="0.25">
      <c r="B178">
        <f t="shared" si="6"/>
        <v>352</v>
      </c>
      <c r="C178">
        <v>176</v>
      </c>
      <c r="E178">
        <f t="shared" si="7"/>
        <v>704</v>
      </c>
      <c r="F178">
        <v>176</v>
      </c>
      <c r="H178">
        <f t="shared" si="8"/>
        <v>1408</v>
      </c>
      <c r="I178">
        <v>176</v>
      </c>
    </row>
    <row r="179" spans="2:9" x14ac:dyDescent="0.25">
      <c r="B179">
        <f t="shared" si="6"/>
        <v>354</v>
      </c>
      <c r="C179">
        <v>177</v>
      </c>
      <c r="E179">
        <f t="shared" si="7"/>
        <v>708</v>
      </c>
      <c r="F179">
        <v>177</v>
      </c>
      <c r="H179">
        <f t="shared" si="8"/>
        <v>1416</v>
      </c>
      <c r="I179">
        <v>177</v>
      </c>
    </row>
    <row r="180" spans="2:9" x14ac:dyDescent="0.25">
      <c r="B180">
        <f t="shared" si="6"/>
        <v>356</v>
      </c>
      <c r="C180">
        <v>178</v>
      </c>
      <c r="E180">
        <f t="shared" si="7"/>
        <v>712</v>
      </c>
      <c r="F180">
        <v>178</v>
      </c>
      <c r="H180">
        <f t="shared" si="8"/>
        <v>1424</v>
      </c>
      <c r="I180">
        <v>178</v>
      </c>
    </row>
    <row r="181" spans="2:9" x14ac:dyDescent="0.25">
      <c r="B181">
        <f t="shared" si="6"/>
        <v>358</v>
      </c>
      <c r="C181">
        <v>179</v>
      </c>
      <c r="E181">
        <f t="shared" si="7"/>
        <v>716</v>
      </c>
      <c r="F181">
        <v>179</v>
      </c>
      <c r="H181">
        <f t="shared" si="8"/>
        <v>1432</v>
      </c>
      <c r="I181">
        <v>179</v>
      </c>
    </row>
    <row r="182" spans="2:9" x14ac:dyDescent="0.25">
      <c r="B182">
        <f t="shared" si="6"/>
        <v>360</v>
      </c>
      <c r="C182">
        <v>180</v>
      </c>
      <c r="E182">
        <f t="shared" si="7"/>
        <v>720</v>
      </c>
      <c r="F182">
        <v>180</v>
      </c>
      <c r="H182">
        <f t="shared" si="8"/>
        <v>1440</v>
      </c>
      <c r="I182">
        <v>180</v>
      </c>
    </row>
    <row r="183" spans="2:9" x14ac:dyDescent="0.25">
      <c r="B183">
        <f t="shared" si="6"/>
        <v>362</v>
      </c>
      <c r="C183">
        <v>181</v>
      </c>
      <c r="E183">
        <f t="shared" si="7"/>
        <v>724</v>
      </c>
      <c r="F183">
        <v>181</v>
      </c>
      <c r="H183">
        <f t="shared" si="8"/>
        <v>1448</v>
      </c>
      <c r="I183">
        <v>181</v>
      </c>
    </row>
    <row r="184" spans="2:9" x14ac:dyDescent="0.25">
      <c r="B184">
        <f t="shared" si="6"/>
        <v>364</v>
      </c>
      <c r="C184">
        <v>182</v>
      </c>
      <c r="E184">
        <f t="shared" si="7"/>
        <v>728</v>
      </c>
      <c r="F184">
        <v>182</v>
      </c>
      <c r="H184">
        <f t="shared" si="8"/>
        <v>1456</v>
      </c>
      <c r="I184">
        <v>182</v>
      </c>
    </row>
    <row r="185" spans="2:9" x14ac:dyDescent="0.25">
      <c r="B185">
        <f t="shared" si="6"/>
        <v>366</v>
      </c>
      <c r="C185">
        <v>183</v>
      </c>
      <c r="E185">
        <f t="shared" si="7"/>
        <v>732</v>
      </c>
      <c r="F185">
        <v>183</v>
      </c>
      <c r="H185">
        <f t="shared" si="8"/>
        <v>1464</v>
      </c>
      <c r="I185">
        <v>183</v>
      </c>
    </row>
    <row r="186" spans="2:9" x14ac:dyDescent="0.25">
      <c r="B186">
        <f t="shared" si="6"/>
        <v>368</v>
      </c>
      <c r="C186">
        <v>184</v>
      </c>
      <c r="E186">
        <f t="shared" si="7"/>
        <v>736</v>
      </c>
      <c r="F186">
        <v>184</v>
      </c>
      <c r="H186">
        <f t="shared" si="8"/>
        <v>1472</v>
      </c>
      <c r="I186">
        <v>184</v>
      </c>
    </row>
    <row r="187" spans="2:9" x14ac:dyDescent="0.25">
      <c r="B187">
        <f t="shared" si="6"/>
        <v>370</v>
      </c>
      <c r="C187">
        <v>185</v>
      </c>
      <c r="E187">
        <f t="shared" si="7"/>
        <v>740</v>
      </c>
      <c r="F187">
        <v>185</v>
      </c>
      <c r="H187">
        <f t="shared" si="8"/>
        <v>1480</v>
      </c>
      <c r="I187">
        <v>185</v>
      </c>
    </row>
    <row r="188" spans="2:9" x14ac:dyDescent="0.25">
      <c r="B188">
        <f t="shared" si="6"/>
        <v>372</v>
      </c>
      <c r="C188">
        <v>186</v>
      </c>
      <c r="E188">
        <f t="shared" si="7"/>
        <v>744</v>
      </c>
      <c r="F188">
        <v>186</v>
      </c>
      <c r="H188">
        <f t="shared" si="8"/>
        <v>1488</v>
      </c>
      <c r="I188">
        <v>186</v>
      </c>
    </row>
    <row r="189" spans="2:9" x14ac:dyDescent="0.25">
      <c r="B189">
        <f t="shared" si="6"/>
        <v>374</v>
      </c>
      <c r="C189">
        <v>187</v>
      </c>
      <c r="E189">
        <f t="shared" si="7"/>
        <v>748</v>
      </c>
      <c r="F189">
        <v>187</v>
      </c>
      <c r="H189">
        <f t="shared" si="8"/>
        <v>1496</v>
      </c>
      <c r="I189">
        <v>187</v>
      </c>
    </row>
    <row r="190" spans="2:9" x14ac:dyDescent="0.25">
      <c r="B190">
        <f t="shared" si="6"/>
        <v>376</v>
      </c>
      <c r="C190">
        <v>188</v>
      </c>
      <c r="E190">
        <f t="shared" si="7"/>
        <v>752</v>
      </c>
      <c r="F190">
        <v>188</v>
      </c>
      <c r="H190">
        <f t="shared" si="8"/>
        <v>1504</v>
      </c>
      <c r="I190">
        <v>188</v>
      </c>
    </row>
    <row r="191" spans="2:9" x14ac:dyDescent="0.25">
      <c r="B191">
        <f t="shared" si="6"/>
        <v>378</v>
      </c>
      <c r="C191">
        <v>189</v>
      </c>
      <c r="E191">
        <f t="shared" si="7"/>
        <v>756</v>
      </c>
      <c r="F191">
        <v>189</v>
      </c>
      <c r="H191">
        <f t="shared" si="8"/>
        <v>1512</v>
      </c>
      <c r="I191">
        <v>189</v>
      </c>
    </row>
    <row r="192" spans="2:9" x14ac:dyDescent="0.25">
      <c r="B192">
        <f t="shared" si="6"/>
        <v>380</v>
      </c>
      <c r="C192">
        <v>190</v>
      </c>
      <c r="E192">
        <f t="shared" si="7"/>
        <v>760</v>
      </c>
      <c r="F192">
        <v>190</v>
      </c>
      <c r="H192">
        <f t="shared" si="8"/>
        <v>1520</v>
      </c>
      <c r="I192">
        <v>190</v>
      </c>
    </row>
    <row r="193" spans="2:9" x14ac:dyDescent="0.25">
      <c r="B193">
        <f t="shared" si="6"/>
        <v>382</v>
      </c>
      <c r="C193">
        <v>191</v>
      </c>
      <c r="E193">
        <f t="shared" si="7"/>
        <v>764</v>
      </c>
      <c r="F193">
        <v>191</v>
      </c>
      <c r="H193">
        <f t="shared" si="8"/>
        <v>1528</v>
      </c>
      <c r="I193">
        <v>191</v>
      </c>
    </row>
    <row r="194" spans="2:9" x14ac:dyDescent="0.25">
      <c r="B194">
        <f t="shared" si="6"/>
        <v>384</v>
      </c>
      <c r="C194">
        <v>192</v>
      </c>
      <c r="E194">
        <f t="shared" si="7"/>
        <v>768</v>
      </c>
      <c r="F194">
        <v>192</v>
      </c>
      <c r="H194">
        <f t="shared" si="8"/>
        <v>1536</v>
      </c>
      <c r="I194">
        <v>192</v>
      </c>
    </row>
    <row r="195" spans="2:9" x14ac:dyDescent="0.25">
      <c r="B195">
        <f t="shared" si="6"/>
        <v>386</v>
      </c>
      <c r="C195">
        <v>193</v>
      </c>
      <c r="E195">
        <f t="shared" si="7"/>
        <v>772</v>
      </c>
      <c r="F195">
        <v>193</v>
      </c>
      <c r="H195">
        <f t="shared" si="8"/>
        <v>1544</v>
      </c>
      <c r="I195">
        <v>193</v>
      </c>
    </row>
    <row r="196" spans="2:9" x14ac:dyDescent="0.25">
      <c r="B196">
        <f t="shared" si="6"/>
        <v>388</v>
      </c>
      <c r="C196">
        <v>194</v>
      </c>
      <c r="E196">
        <f t="shared" si="7"/>
        <v>776</v>
      </c>
      <c r="F196">
        <v>194</v>
      </c>
      <c r="H196">
        <f t="shared" si="8"/>
        <v>1552</v>
      </c>
      <c r="I196">
        <v>194</v>
      </c>
    </row>
    <row r="197" spans="2:9" x14ac:dyDescent="0.25">
      <c r="B197">
        <f t="shared" ref="B197:B260" si="9">B196+2</f>
        <v>390</v>
      </c>
      <c r="C197">
        <v>195</v>
      </c>
      <c r="E197">
        <f t="shared" ref="E197:E260" si="10">E196+4</f>
        <v>780</v>
      </c>
      <c r="F197">
        <v>195</v>
      </c>
      <c r="H197">
        <f t="shared" ref="H197:H260" si="11">H196+8</f>
        <v>1560</v>
      </c>
      <c r="I197">
        <v>195</v>
      </c>
    </row>
    <row r="198" spans="2:9" x14ac:dyDescent="0.25">
      <c r="B198">
        <f t="shared" si="9"/>
        <v>392</v>
      </c>
      <c r="C198">
        <v>196</v>
      </c>
      <c r="E198">
        <f t="shared" si="10"/>
        <v>784</v>
      </c>
      <c r="F198">
        <v>196</v>
      </c>
      <c r="H198">
        <f t="shared" si="11"/>
        <v>1568</v>
      </c>
      <c r="I198">
        <v>196</v>
      </c>
    </row>
    <row r="199" spans="2:9" x14ac:dyDescent="0.25">
      <c r="B199">
        <f t="shared" si="9"/>
        <v>394</v>
      </c>
      <c r="C199">
        <v>197</v>
      </c>
      <c r="E199">
        <f t="shared" si="10"/>
        <v>788</v>
      </c>
      <c r="F199">
        <v>197</v>
      </c>
      <c r="H199">
        <f t="shared" si="11"/>
        <v>1576</v>
      </c>
      <c r="I199">
        <v>197</v>
      </c>
    </row>
    <row r="200" spans="2:9" x14ac:dyDescent="0.25">
      <c r="B200">
        <f t="shared" si="9"/>
        <v>396</v>
      </c>
      <c r="C200">
        <v>198</v>
      </c>
      <c r="E200">
        <f t="shared" si="10"/>
        <v>792</v>
      </c>
      <c r="F200">
        <v>198</v>
      </c>
      <c r="H200">
        <f t="shared" si="11"/>
        <v>1584</v>
      </c>
      <c r="I200">
        <v>198</v>
      </c>
    </row>
    <row r="201" spans="2:9" x14ac:dyDescent="0.25">
      <c r="B201">
        <f t="shared" si="9"/>
        <v>398</v>
      </c>
      <c r="C201">
        <v>199</v>
      </c>
      <c r="E201">
        <f t="shared" si="10"/>
        <v>796</v>
      </c>
      <c r="F201">
        <v>199</v>
      </c>
      <c r="H201">
        <f t="shared" si="11"/>
        <v>1592</v>
      </c>
      <c r="I201">
        <v>199</v>
      </c>
    </row>
    <row r="202" spans="2:9" x14ac:dyDescent="0.25">
      <c r="B202">
        <f t="shared" si="9"/>
        <v>400</v>
      </c>
      <c r="C202">
        <v>200</v>
      </c>
      <c r="E202">
        <f t="shared" si="10"/>
        <v>800</v>
      </c>
      <c r="F202">
        <v>200</v>
      </c>
      <c r="H202">
        <f t="shared" si="11"/>
        <v>1600</v>
      </c>
      <c r="I202">
        <v>200</v>
      </c>
    </row>
    <row r="203" spans="2:9" x14ac:dyDescent="0.25">
      <c r="B203">
        <f t="shared" si="9"/>
        <v>402</v>
      </c>
      <c r="C203">
        <v>201</v>
      </c>
      <c r="E203">
        <f t="shared" si="10"/>
        <v>804</v>
      </c>
      <c r="F203">
        <v>201</v>
      </c>
      <c r="H203">
        <f t="shared" si="11"/>
        <v>1608</v>
      </c>
      <c r="I203">
        <v>201</v>
      </c>
    </row>
    <row r="204" spans="2:9" x14ac:dyDescent="0.25">
      <c r="B204">
        <f t="shared" si="9"/>
        <v>404</v>
      </c>
      <c r="C204">
        <v>202</v>
      </c>
      <c r="E204">
        <f t="shared" si="10"/>
        <v>808</v>
      </c>
      <c r="F204">
        <v>202</v>
      </c>
      <c r="H204">
        <f t="shared" si="11"/>
        <v>1616</v>
      </c>
      <c r="I204">
        <v>202</v>
      </c>
    </row>
    <row r="205" spans="2:9" x14ac:dyDescent="0.25">
      <c r="B205">
        <f t="shared" si="9"/>
        <v>406</v>
      </c>
      <c r="C205">
        <v>203</v>
      </c>
      <c r="E205">
        <f t="shared" si="10"/>
        <v>812</v>
      </c>
      <c r="F205">
        <v>203</v>
      </c>
      <c r="H205">
        <f t="shared" si="11"/>
        <v>1624</v>
      </c>
      <c r="I205">
        <v>203</v>
      </c>
    </row>
    <row r="206" spans="2:9" x14ac:dyDescent="0.25">
      <c r="B206">
        <f t="shared" si="9"/>
        <v>408</v>
      </c>
      <c r="C206">
        <v>204</v>
      </c>
      <c r="E206">
        <f t="shared" si="10"/>
        <v>816</v>
      </c>
      <c r="F206">
        <v>204</v>
      </c>
      <c r="H206">
        <f t="shared" si="11"/>
        <v>1632</v>
      </c>
      <c r="I206">
        <v>204</v>
      </c>
    </row>
    <row r="207" spans="2:9" x14ac:dyDescent="0.25">
      <c r="B207">
        <f t="shared" si="9"/>
        <v>410</v>
      </c>
      <c r="C207">
        <v>205</v>
      </c>
      <c r="E207">
        <f t="shared" si="10"/>
        <v>820</v>
      </c>
      <c r="F207">
        <v>205</v>
      </c>
      <c r="H207">
        <f t="shared" si="11"/>
        <v>1640</v>
      </c>
      <c r="I207">
        <v>205</v>
      </c>
    </row>
    <row r="208" spans="2:9" x14ac:dyDescent="0.25">
      <c r="B208">
        <f t="shared" si="9"/>
        <v>412</v>
      </c>
      <c r="C208">
        <v>206</v>
      </c>
      <c r="E208">
        <f t="shared" si="10"/>
        <v>824</v>
      </c>
      <c r="F208">
        <v>206</v>
      </c>
      <c r="H208">
        <f t="shared" si="11"/>
        <v>1648</v>
      </c>
      <c r="I208">
        <v>206</v>
      </c>
    </row>
    <row r="209" spans="2:9" x14ac:dyDescent="0.25">
      <c r="B209">
        <f t="shared" si="9"/>
        <v>414</v>
      </c>
      <c r="C209">
        <v>207</v>
      </c>
      <c r="E209">
        <f t="shared" si="10"/>
        <v>828</v>
      </c>
      <c r="F209">
        <v>207</v>
      </c>
      <c r="H209">
        <f t="shared" si="11"/>
        <v>1656</v>
      </c>
      <c r="I209">
        <v>207</v>
      </c>
    </row>
    <row r="210" spans="2:9" x14ac:dyDescent="0.25">
      <c r="B210">
        <f t="shared" si="9"/>
        <v>416</v>
      </c>
      <c r="C210">
        <v>208</v>
      </c>
      <c r="E210">
        <f t="shared" si="10"/>
        <v>832</v>
      </c>
      <c r="F210">
        <v>208</v>
      </c>
      <c r="H210">
        <f t="shared" si="11"/>
        <v>1664</v>
      </c>
      <c r="I210">
        <v>208</v>
      </c>
    </row>
    <row r="211" spans="2:9" x14ac:dyDescent="0.25">
      <c r="B211">
        <f t="shared" si="9"/>
        <v>418</v>
      </c>
      <c r="C211">
        <v>209</v>
      </c>
      <c r="E211">
        <f t="shared" si="10"/>
        <v>836</v>
      </c>
      <c r="F211">
        <v>209</v>
      </c>
      <c r="H211">
        <f t="shared" si="11"/>
        <v>1672</v>
      </c>
      <c r="I211">
        <v>209</v>
      </c>
    </row>
    <row r="212" spans="2:9" x14ac:dyDescent="0.25">
      <c r="B212">
        <f t="shared" si="9"/>
        <v>420</v>
      </c>
      <c r="C212">
        <v>210</v>
      </c>
      <c r="E212">
        <f t="shared" si="10"/>
        <v>840</v>
      </c>
      <c r="F212">
        <v>210</v>
      </c>
      <c r="H212">
        <f t="shared" si="11"/>
        <v>1680</v>
      </c>
      <c r="I212">
        <v>210</v>
      </c>
    </row>
    <row r="213" spans="2:9" x14ac:dyDescent="0.25">
      <c r="B213">
        <f t="shared" si="9"/>
        <v>422</v>
      </c>
      <c r="C213">
        <v>211</v>
      </c>
      <c r="E213">
        <f t="shared" si="10"/>
        <v>844</v>
      </c>
      <c r="F213">
        <v>211</v>
      </c>
      <c r="H213">
        <f t="shared" si="11"/>
        <v>1688</v>
      </c>
      <c r="I213">
        <v>211</v>
      </c>
    </row>
    <row r="214" spans="2:9" x14ac:dyDescent="0.25">
      <c r="B214">
        <f t="shared" si="9"/>
        <v>424</v>
      </c>
      <c r="C214">
        <v>212</v>
      </c>
      <c r="E214">
        <f t="shared" si="10"/>
        <v>848</v>
      </c>
      <c r="F214">
        <v>212</v>
      </c>
      <c r="H214">
        <f t="shared" si="11"/>
        <v>1696</v>
      </c>
      <c r="I214">
        <v>212</v>
      </c>
    </row>
    <row r="215" spans="2:9" x14ac:dyDescent="0.25">
      <c r="B215">
        <f t="shared" si="9"/>
        <v>426</v>
      </c>
      <c r="C215">
        <v>213</v>
      </c>
      <c r="E215">
        <f t="shared" si="10"/>
        <v>852</v>
      </c>
      <c r="F215">
        <v>213</v>
      </c>
      <c r="H215">
        <f t="shared" si="11"/>
        <v>1704</v>
      </c>
      <c r="I215">
        <v>213</v>
      </c>
    </row>
    <row r="216" spans="2:9" x14ac:dyDescent="0.25">
      <c r="B216">
        <f t="shared" si="9"/>
        <v>428</v>
      </c>
      <c r="C216">
        <v>214</v>
      </c>
      <c r="E216">
        <f t="shared" si="10"/>
        <v>856</v>
      </c>
      <c r="F216">
        <v>214</v>
      </c>
      <c r="H216">
        <f t="shared" si="11"/>
        <v>1712</v>
      </c>
      <c r="I216">
        <v>214</v>
      </c>
    </row>
    <row r="217" spans="2:9" x14ac:dyDescent="0.25">
      <c r="B217">
        <f t="shared" si="9"/>
        <v>430</v>
      </c>
      <c r="C217">
        <v>215</v>
      </c>
      <c r="E217">
        <f t="shared" si="10"/>
        <v>860</v>
      </c>
      <c r="F217">
        <v>215</v>
      </c>
      <c r="H217">
        <f t="shared" si="11"/>
        <v>1720</v>
      </c>
      <c r="I217">
        <v>215</v>
      </c>
    </row>
    <row r="218" spans="2:9" x14ac:dyDescent="0.25">
      <c r="B218">
        <f t="shared" si="9"/>
        <v>432</v>
      </c>
      <c r="C218">
        <v>216</v>
      </c>
      <c r="E218">
        <f t="shared" si="10"/>
        <v>864</v>
      </c>
      <c r="F218">
        <v>216</v>
      </c>
      <c r="H218">
        <f t="shared" si="11"/>
        <v>1728</v>
      </c>
      <c r="I218">
        <v>216</v>
      </c>
    </row>
    <row r="219" spans="2:9" x14ac:dyDescent="0.25">
      <c r="B219">
        <f t="shared" si="9"/>
        <v>434</v>
      </c>
      <c r="C219">
        <v>217</v>
      </c>
      <c r="E219">
        <f t="shared" si="10"/>
        <v>868</v>
      </c>
      <c r="F219">
        <v>217</v>
      </c>
      <c r="H219">
        <f t="shared" si="11"/>
        <v>1736</v>
      </c>
      <c r="I219">
        <v>217</v>
      </c>
    </row>
    <row r="220" spans="2:9" x14ac:dyDescent="0.25">
      <c r="B220">
        <f t="shared" si="9"/>
        <v>436</v>
      </c>
      <c r="C220">
        <v>218</v>
      </c>
      <c r="E220">
        <f t="shared" si="10"/>
        <v>872</v>
      </c>
      <c r="F220">
        <v>218</v>
      </c>
      <c r="H220">
        <f t="shared" si="11"/>
        <v>1744</v>
      </c>
      <c r="I220">
        <v>218</v>
      </c>
    </row>
    <row r="221" spans="2:9" x14ac:dyDescent="0.25">
      <c r="B221">
        <f t="shared" si="9"/>
        <v>438</v>
      </c>
      <c r="C221">
        <v>219</v>
      </c>
      <c r="E221">
        <f t="shared" si="10"/>
        <v>876</v>
      </c>
      <c r="F221">
        <v>219</v>
      </c>
      <c r="H221">
        <f t="shared" si="11"/>
        <v>1752</v>
      </c>
      <c r="I221">
        <v>219</v>
      </c>
    </row>
    <row r="222" spans="2:9" x14ac:dyDescent="0.25">
      <c r="B222">
        <f t="shared" si="9"/>
        <v>440</v>
      </c>
      <c r="C222">
        <v>220</v>
      </c>
      <c r="E222">
        <f t="shared" si="10"/>
        <v>880</v>
      </c>
      <c r="F222">
        <v>220</v>
      </c>
      <c r="H222">
        <f t="shared" si="11"/>
        <v>1760</v>
      </c>
      <c r="I222">
        <v>220</v>
      </c>
    </row>
    <row r="223" spans="2:9" x14ac:dyDescent="0.25">
      <c r="B223">
        <f t="shared" si="9"/>
        <v>442</v>
      </c>
      <c r="C223">
        <v>221</v>
      </c>
      <c r="E223">
        <f t="shared" si="10"/>
        <v>884</v>
      </c>
      <c r="F223">
        <v>221</v>
      </c>
      <c r="H223">
        <f t="shared" si="11"/>
        <v>1768</v>
      </c>
      <c r="I223">
        <v>221</v>
      </c>
    </row>
    <row r="224" spans="2:9" x14ac:dyDescent="0.25">
      <c r="B224">
        <f t="shared" si="9"/>
        <v>444</v>
      </c>
      <c r="C224">
        <v>222</v>
      </c>
      <c r="E224">
        <f t="shared" si="10"/>
        <v>888</v>
      </c>
      <c r="F224">
        <v>222</v>
      </c>
      <c r="H224">
        <f t="shared" si="11"/>
        <v>1776</v>
      </c>
      <c r="I224">
        <v>222</v>
      </c>
    </row>
    <row r="225" spans="2:9" x14ac:dyDescent="0.25">
      <c r="B225">
        <f t="shared" si="9"/>
        <v>446</v>
      </c>
      <c r="C225">
        <v>223</v>
      </c>
      <c r="E225">
        <f t="shared" si="10"/>
        <v>892</v>
      </c>
      <c r="F225">
        <v>223</v>
      </c>
      <c r="H225">
        <f t="shared" si="11"/>
        <v>1784</v>
      </c>
      <c r="I225">
        <v>223</v>
      </c>
    </row>
    <row r="226" spans="2:9" x14ac:dyDescent="0.25">
      <c r="B226">
        <f t="shared" si="9"/>
        <v>448</v>
      </c>
      <c r="C226">
        <v>224</v>
      </c>
      <c r="E226">
        <f t="shared" si="10"/>
        <v>896</v>
      </c>
      <c r="F226">
        <v>224</v>
      </c>
      <c r="H226">
        <f t="shared" si="11"/>
        <v>1792</v>
      </c>
      <c r="I226">
        <v>224</v>
      </c>
    </row>
    <row r="227" spans="2:9" x14ac:dyDescent="0.25">
      <c r="B227">
        <f t="shared" si="9"/>
        <v>450</v>
      </c>
      <c r="C227">
        <v>225</v>
      </c>
      <c r="E227">
        <f t="shared" si="10"/>
        <v>900</v>
      </c>
      <c r="F227">
        <v>225</v>
      </c>
      <c r="H227">
        <f t="shared" si="11"/>
        <v>1800</v>
      </c>
      <c r="I227">
        <v>225</v>
      </c>
    </row>
    <row r="228" spans="2:9" x14ac:dyDescent="0.25">
      <c r="B228">
        <f t="shared" si="9"/>
        <v>452</v>
      </c>
      <c r="C228">
        <v>226</v>
      </c>
      <c r="E228">
        <f t="shared" si="10"/>
        <v>904</v>
      </c>
      <c r="F228">
        <v>226</v>
      </c>
      <c r="H228">
        <f t="shared" si="11"/>
        <v>1808</v>
      </c>
      <c r="I228">
        <v>226</v>
      </c>
    </row>
    <row r="229" spans="2:9" x14ac:dyDescent="0.25">
      <c r="B229">
        <f t="shared" si="9"/>
        <v>454</v>
      </c>
      <c r="C229">
        <v>227</v>
      </c>
      <c r="E229">
        <f t="shared" si="10"/>
        <v>908</v>
      </c>
      <c r="F229">
        <v>227</v>
      </c>
      <c r="H229">
        <f t="shared" si="11"/>
        <v>1816</v>
      </c>
      <c r="I229">
        <v>227</v>
      </c>
    </row>
    <row r="230" spans="2:9" x14ac:dyDescent="0.25">
      <c r="B230">
        <f t="shared" si="9"/>
        <v>456</v>
      </c>
      <c r="C230">
        <v>228</v>
      </c>
      <c r="E230">
        <f t="shared" si="10"/>
        <v>912</v>
      </c>
      <c r="F230">
        <v>228</v>
      </c>
      <c r="H230">
        <f t="shared" si="11"/>
        <v>1824</v>
      </c>
      <c r="I230">
        <v>228</v>
      </c>
    </row>
    <row r="231" spans="2:9" x14ac:dyDescent="0.25">
      <c r="B231">
        <f t="shared" si="9"/>
        <v>458</v>
      </c>
      <c r="C231">
        <v>229</v>
      </c>
      <c r="E231">
        <f t="shared" si="10"/>
        <v>916</v>
      </c>
      <c r="F231">
        <v>229</v>
      </c>
      <c r="H231">
        <f t="shared" si="11"/>
        <v>1832</v>
      </c>
      <c r="I231">
        <v>229</v>
      </c>
    </row>
    <row r="232" spans="2:9" x14ac:dyDescent="0.25">
      <c r="B232">
        <f t="shared" si="9"/>
        <v>460</v>
      </c>
      <c r="C232">
        <v>230</v>
      </c>
      <c r="E232">
        <f t="shared" si="10"/>
        <v>920</v>
      </c>
      <c r="F232">
        <v>230</v>
      </c>
      <c r="H232">
        <f t="shared" si="11"/>
        <v>1840</v>
      </c>
      <c r="I232">
        <v>230</v>
      </c>
    </row>
    <row r="233" spans="2:9" x14ac:dyDescent="0.25">
      <c r="B233">
        <f t="shared" si="9"/>
        <v>462</v>
      </c>
      <c r="C233">
        <v>231</v>
      </c>
      <c r="E233">
        <f t="shared" si="10"/>
        <v>924</v>
      </c>
      <c r="F233">
        <v>231</v>
      </c>
      <c r="H233">
        <f t="shared" si="11"/>
        <v>1848</v>
      </c>
      <c r="I233">
        <v>231</v>
      </c>
    </row>
    <row r="234" spans="2:9" x14ac:dyDescent="0.25">
      <c r="B234">
        <f t="shared" si="9"/>
        <v>464</v>
      </c>
      <c r="C234">
        <v>232</v>
      </c>
      <c r="E234">
        <f t="shared" si="10"/>
        <v>928</v>
      </c>
      <c r="F234">
        <v>232</v>
      </c>
      <c r="H234">
        <f t="shared" si="11"/>
        <v>1856</v>
      </c>
      <c r="I234">
        <v>232</v>
      </c>
    </row>
    <row r="235" spans="2:9" x14ac:dyDescent="0.25">
      <c r="B235">
        <f t="shared" si="9"/>
        <v>466</v>
      </c>
      <c r="C235">
        <v>233</v>
      </c>
      <c r="E235">
        <f t="shared" si="10"/>
        <v>932</v>
      </c>
      <c r="F235">
        <v>233</v>
      </c>
      <c r="H235">
        <f t="shared" si="11"/>
        <v>1864</v>
      </c>
      <c r="I235">
        <v>233</v>
      </c>
    </row>
    <row r="236" spans="2:9" x14ac:dyDescent="0.25">
      <c r="B236">
        <f t="shared" si="9"/>
        <v>468</v>
      </c>
      <c r="C236">
        <v>234</v>
      </c>
      <c r="E236">
        <f t="shared" si="10"/>
        <v>936</v>
      </c>
      <c r="F236">
        <v>234</v>
      </c>
      <c r="H236">
        <f t="shared" si="11"/>
        <v>1872</v>
      </c>
      <c r="I236">
        <v>234</v>
      </c>
    </row>
    <row r="237" spans="2:9" x14ac:dyDescent="0.25">
      <c r="B237">
        <f t="shared" si="9"/>
        <v>470</v>
      </c>
      <c r="C237">
        <v>235</v>
      </c>
      <c r="E237">
        <f t="shared" si="10"/>
        <v>940</v>
      </c>
      <c r="F237">
        <v>235</v>
      </c>
      <c r="H237">
        <f t="shared" si="11"/>
        <v>1880</v>
      </c>
      <c r="I237">
        <v>235</v>
      </c>
    </row>
    <row r="238" spans="2:9" x14ac:dyDescent="0.25">
      <c r="B238">
        <f t="shared" si="9"/>
        <v>472</v>
      </c>
      <c r="C238">
        <v>236</v>
      </c>
      <c r="E238">
        <f t="shared" si="10"/>
        <v>944</v>
      </c>
      <c r="F238">
        <v>236</v>
      </c>
      <c r="H238">
        <f t="shared" si="11"/>
        <v>1888</v>
      </c>
      <c r="I238">
        <v>236</v>
      </c>
    </row>
    <row r="239" spans="2:9" x14ac:dyDescent="0.25">
      <c r="B239">
        <f t="shared" si="9"/>
        <v>474</v>
      </c>
      <c r="C239">
        <v>237</v>
      </c>
      <c r="E239">
        <f t="shared" si="10"/>
        <v>948</v>
      </c>
      <c r="F239">
        <v>237</v>
      </c>
      <c r="H239">
        <f t="shared" si="11"/>
        <v>1896</v>
      </c>
      <c r="I239">
        <v>237</v>
      </c>
    </row>
    <row r="240" spans="2:9" x14ac:dyDescent="0.25">
      <c r="B240">
        <f t="shared" si="9"/>
        <v>476</v>
      </c>
      <c r="C240">
        <v>238</v>
      </c>
      <c r="E240">
        <f t="shared" si="10"/>
        <v>952</v>
      </c>
      <c r="F240">
        <v>238</v>
      </c>
      <c r="H240">
        <f t="shared" si="11"/>
        <v>1904</v>
      </c>
      <c r="I240">
        <v>238</v>
      </c>
    </row>
    <row r="241" spans="2:9" x14ac:dyDescent="0.25">
      <c r="B241">
        <f t="shared" si="9"/>
        <v>478</v>
      </c>
      <c r="C241">
        <v>239</v>
      </c>
      <c r="E241">
        <f t="shared" si="10"/>
        <v>956</v>
      </c>
      <c r="F241">
        <v>239</v>
      </c>
      <c r="H241">
        <f t="shared" si="11"/>
        <v>1912</v>
      </c>
      <c r="I241">
        <v>239</v>
      </c>
    </row>
    <row r="242" spans="2:9" x14ac:dyDescent="0.25">
      <c r="B242">
        <f t="shared" si="9"/>
        <v>480</v>
      </c>
      <c r="C242">
        <v>240</v>
      </c>
      <c r="E242">
        <f t="shared" si="10"/>
        <v>960</v>
      </c>
      <c r="F242">
        <v>240</v>
      </c>
      <c r="H242">
        <f t="shared" si="11"/>
        <v>1920</v>
      </c>
      <c r="I242">
        <v>240</v>
      </c>
    </row>
    <row r="243" spans="2:9" x14ac:dyDescent="0.25">
      <c r="B243">
        <f t="shared" si="9"/>
        <v>482</v>
      </c>
      <c r="C243">
        <v>241</v>
      </c>
      <c r="E243">
        <f t="shared" si="10"/>
        <v>964</v>
      </c>
      <c r="F243">
        <v>241</v>
      </c>
      <c r="H243">
        <f t="shared" si="11"/>
        <v>1928</v>
      </c>
      <c r="I243">
        <v>241</v>
      </c>
    </row>
    <row r="244" spans="2:9" x14ac:dyDescent="0.25">
      <c r="B244">
        <f t="shared" si="9"/>
        <v>484</v>
      </c>
      <c r="C244">
        <v>242</v>
      </c>
      <c r="E244">
        <f t="shared" si="10"/>
        <v>968</v>
      </c>
      <c r="F244">
        <v>242</v>
      </c>
      <c r="H244">
        <f t="shared" si="11"/>
        <v>1936</v>
      </c>
      <c r="I244">
        <v>242</v>
      </c>
    </row>
    <row r="245" spans="2:9" x14ac:dyDescent="0.25">
      <c r="B245">
        <f t="shared" si="9"/>
        <v>486</v>
      </c>
      <c r="C245">
        <v>243</v>
      </c>
      <c r="E245">
        <f t="shared" si="10"/>
        <v>972</v>
      </c>
      <c r="F245">
        <v>243</v>
      </c>
      <c r="H245">
        <f t="shared" si="11"/>
        <v>1944</v>
      </c>
      <c r="I245">
        <v>243</v>
      </c>
    </row>
    <row r="246" spans="2:9" x14ac:dyDescent="0.25">
      <c r="B246">
        <f t="shared" si="9"/>
        <v>488</v>
      </c>
      <c r="C246">
        <v>244</v>
      </c>
      <c r="E246">
        <f t="shared" si="10"/>
        <v>976</v>
      </c>
      <c r="F246">
        <v>244</v>
      </c>
      <c r="H246">
        <f t="shared" si="11"/>
        <v>1952</v>
      </c>
      <c r="I246">
        <v>244</v>
      </c>
    </row>
    <row r="247" spans="2:9" x14ac:dyDescent="0.25">
      <c r="B247">
        <f t="shared" si="9"/>
        <v>490</v>
      </c>
      <c r="C247">
        <v>245</v>
      </c>
      <c r="E247">
        <f t="shared" si="10"/>
        <v>980</v>
      </c>
      <c r="F247">
        <v>245</v>
      </c>
      <c r="H247">
        <f t="shared" si="11"/>
        <v>1960</v>
      </c>
      <c r="I247">
        <v>245</v>
      </c>
    </row>
    <row r="248" spans="2:9" x14ac:dyDescent="0.25">
      <c r="B248">
        <f t="shared" si="9"/>
        <v>492</v>
      </c>
      <c r="C248">
        <v>246</v>
      </c>
      <c r="E248">
        <f t="shared" si="10"/>
        <v>984</v>
      </c>
      <c r="F248">
        <v>246</v>
      </c>
      <c r="H248">
        <f t="shared" si="11"/>
        <v>1968</v>
      </c>
      <c r="I248">
        <v>246</v>
      </c>
    </row>
    <row r="249" spans="2:9" x14ac:dyDescent="0.25">
      <c r="B249">
        <f t="shared" si="9"/>
        <v>494</v>
      </c>
      <c r="C249">
        <v>247</v>
      </c>
      <c r="E249">
        <f t="shared" si="10"/>
        <v>988</v>
      </c>
      <c r="F249">
        <v>247</v>
      </c>
      <c r="H249">
        <f t="shared" si="11"/>
        <v>1976</v>
      </c>
      <c r="I249">
        <v>247</v>
      </c>
    </row>
    <row r="250" spans="2:9" x14ac:dyDescent="0.25">
      <c r="B250">
        <f t="shared" si="9"/>
        <v>496</v>
      </c>
      <c r="C250">
        <v>248</v>
      </c>
      <c r="E250">
        <f t="shared" si="10"/>
        <v>992</v>
      </c>
      <c r="F250">
        <v>248</v>
      </c>
      <c r="H250">
        <f t="shared" si="11"/>
        <v>1984</v>
      </c>
      <c r="I250">
        <v>248</v>
      </c>
    </row>
    <row r="251" spans="2:9" x14ac:dyDescent="0.25">
      <c r="B251">
        <f t="shared" si="9"/>
        <v>498</v>
      </c>
      <c r="C251">
        <v>249</v>
      </c>
      <c r="E251">
        <f t="shared" si="10"/>
        <v>996</v>
      </c>
      <c r="F251">
        <v>249</v>
      </c>
      <c r="H251">
        <f t="shared" si="11"/>
        <v>1992</v>
      </c>
      <c r="I251">
        <v>249</v>
      </c>
    </row>
    <row r="252" spans="2:9" x14ac:dyDescent="0.25">
      <c r="B252">
        <f t="shared" si="9"/>
        <v>500</v>
      </c>
      <c r="C252">
        <v>250</v>
      </c>
      <c r="E252">
        <f t="shared" si="10"/>
        <v>1000</v>
      </c>
      <c r="F252">
        <v>250</v>
      </c>
      <c r="H252">
        <f t="shared" si="11"/>
        <v>2000</v>
      </c>
      <c r="I252">
        <v>250</v>
      </c>
    </row>
    <row r="253" spans="2:9" x14ac:dyDescent="0.25">
      <c r="B253">
        <f t="shared" si="9"/>
        <v>502</v>
      </c>
      <c r="C253">
        <v>251</v>
      </c>
      <c r="E253">
        <f t="shared" si="10"/>
        <v>1004</v>
      </c>
      <c r="F253">
        <v>251</v>
      </c>
      <c r="H253">
        <f t="shared" si="11"/>
        <v>2008</v>
      </c>
      <c r="I253">
        <v>251</v>
      </c>
    </row>
    <row r="254" spans="2:9" x14ac:dyDescent="0.25">
      <c r="B254">
        <f t="shared" si="9"/>
        <v>504</v>
      </c>
      <c r="C254">
        <v>252</v>
      </c>
      <c r="E254">
        <f t="shared" si="10"/>
        <v>1008</v>
      </c>
      <c r="F254">
        <v>252</v>
      </c>
      <c r="H254">
        <f t="shared" si="11"/>
        <v>2016</v>
      </c>
      <c r="I254">
        <v>252</v>
      </c>
    </row>
    <row r="255" spans="2:9" x14ac:dyDescent="0.25">
      <c r="B255">
        <f t="shared" si="9"/>
        <v>506</v>
      </c>
      <c r="C255">
        <v>253</v>
      </c>
      <c r="E255">
        <f t="shared" si="10"/>
        <v>1012</v>
      </c>
      <c r="F255">
        <v>253</v>
      </c>
      <c r="H255">
        <f t="shared" si="11"/>
        <v>2024</v>
      </c>
      <c r="I255">
        <v>253</v>
      </c>
    </row>
    <row r="256" spans="2:9" x14ac:dyDescent="0.25">
      <c r="B256">
        <f t="shared" si="9"/>
        <v>508</v>
      </c>
      <c r="C256">
        <v>254</v>
      </c>
      <c r="E256">
        <f t="shared" si="10"/>
        <v>1016</v>
      </c>
      <c r="F256">
        <v>254</v>
      </c>
      <c r="H256">
        <f t="shared" si="11"/>
        <v>2032</v>
      </c>
      <c r="I256">
        <v>254</v>
      </c>
    </row>
    <row r="257" spans="2:9" x14ac:dyDescent="0.25">
      <c r="B257">
        <f t="shared" si="9"/>
        <v>510</v>
      </c>
      <c r="C257">
        <v>255</v>
      </c>
      <c r="E257">
        <f t="shared" si="10"/>
        <v>1020</v>
      </c>
      <c r="F257">
        <v>255</v>
      </c>
      <c r="H257">
        <f t="shared" si="11"/>
        <v>2040</v>
      </c>
      <c r="I257">
        <v>255</v>
      </c>
    </row>
    <row r="258" spans="2:9" x14ac:dyDescent="0.25">
      <c r="B258">
        <f t="shared" si="9"/>
        <v>512</v>
      </c>
      <c r="C258">
        <v>256</v>
      </c>
      <c r="E258">
        <f t="shared" si="10"/>
        <v>1024</v>
      </c>
      <c r="F258">
        <v>256</v>
      </c>
      <c r="H258">
        <f t="shared" si="11"/>
        <v>2048</v>
      </c>
      <c r="I258">
        <v>256</v>
      </c>
    </row>
    <row r="259" spans="2:9" x14ac:dyDescent="0.25">
      <c r="B259">
        <f t="shared" si="9"/>
        <v>514</v>
      </c>
      <c r="C259">
        <v>257</v>
      </c>
      <c r="E259">
        <f t="shared" si="10"/>
        <v>1028</v>
      </c>
      <c r="F259">
        <v>257</v>
      </c>
      <c r="H259">
        <f t="shared" si="11"/>
        <v>2056</v>
      </c>
      <c r="I259">
        <v>257</v>
      </c>
    </row>
    <row r="260" spans="2:9" x14ac:dyDescent="0.25">
      <c r="B260">
        <f t="shared" si="9"/>
        <v>516</v>
      </c>
      <c r="C260">
        <v>258</v>
      </c>
      <c r="E260">
        <f t="shared" si="10"/>
        <v>1032</v>
      </c>
      <c r="F260">
        <v>258</v>
      </c>
      <c r="H260">
        <f t="shared" si="11"/>
        <v>2064</v>
      </c>
      <c r="I260">
        <v>258</v>
      </c>
    </row>
    <row r="261" spans="2:9" x14ac:dyDescent="0.25">
      <c r="B261">
        <f t="shared" ref="B261:B324" si="12">B260+2</f>
        <v>518</v>
      </c>
      <c r="C261">
        <v>259</v>
      </c>
      <c r="E261">
        <f t="shared" ref="E261:E324" si="13">E260+4</f>
        <v>1036</v>
      </c>
      <c r="F261">
        <v>259</v>
      </c>
      <c r="H261">
        <f t="shared" ref="H261:H324" si="14">H260+8</f>
        <v>2072</v>
      </c>
      <c r="I261">
        <v>259</v>
      </c>
    </row>
    <row r="262" spans="2:9" x14ac:dyDescent="0.25">
      <c r="B262">
        <f t="shared" si="12"/>
        <v>520</v>
      </c>
      <c r="C262">
        <v>260</v>
      </c>
      <c r="E262">
        <f t="shared" si="13"/>
        <v>1040</v>
      </c>
      <c r="F262">
        <v>260</v>
      </c>
      <c r="H262">
        <f t="shared" si="14"/>
        <v>2080</v>
      </c>
      <c r="I262">
        <v>260</v>
      </c>
    </row>
    <row r="263" spans="2:9" x14ac:dyDescent="0.25">
      <c r="B263">
        <f t="shared" si="12"/>
        <v>522</v>
      </c>
      <c r="C263">
        <v>261</v>
      </c>
      <c r="E263">
        <f t="shared" si="13"/>
        <v>1044</v>
      </c>
      <c r="F263">
        <v>261</v>
      </c>
      <c r="H263">
        <f t="shared" si="14"/>
        <v>2088</v>
      </c>
      <c r="I263">
        <v>261</v>
      </c>
    </row>
    <row r="264" spans="2:9" x14ac:dyDescent="0.25">
      <c r="B264">
        <f t="shared" si="12"/>
        <v>524</v>
      </c>
      <c r="C264">
        <v>262</v>
      </c>
      <c r="E264">
        <f t="shared" si="13"/>
        <v>1048</v>
      </c>
      <c r="F264">
        <v>262</v>
      </c>
      <c r="H264">
        <f t="shared" si="14"/>
        <v>2096</v>
      </c>
      <c r="I264">
        <v>262</v>
      </c>
    </row>
    <row r="265" spans="2:9" x14ac:dyDescent="0.25">
      <c r="B265">
        <f t="shared" si="12"/>
        <v>526</v>
      </c>
      <c r="C265">
        <v>263</v>
      </c>
      <c r="E265">
        <f t="shared" si="13"/>
        <v>1052</v>
      </c>
      <c r="F265">
        <v>263</v>
      </c>
      <c r="H265">
        <f t="shared" si="14"/>
        <v>2104</v>
      </c>
      <c r="I265">
        <v>263</v>
      </c>
    </row>
    <row r="266" spans="2:9" x14ac:dyDescent="0.25">
      <c r="B266">
        <f t="shared" si="12"/>
        <v>528</v>
      </c>
      <c r="C266">
        <v>264</v>
      </c>
      <c r="E266">
        <f t="shared" si="13"/>
        <v>1056</v>
      </c>
      <c r="F266">
        <v>264</v>
      </c>
      <c r="H266">
        <f t="shared" si="14"/>
        <v>2112</v>
      </c>
      <c r="I266">
        <v>264</v>
      </c>
    </row>
    <row r="267" spans="2:9" x14ac:dyDescent="0.25">
      <c r="B267">
        <f t="shared" si="12"/>
        <v>530</v>
      </c>
      <c r="C267">
        <v>265</v>
      </c>
      <c r="E267">
        <f t="shared" si="13"/>
        <v>1060</v>
      </c>
      <c r="F267">
        <v>265</v>
      </c>
      <c r="H267">
        <f t="shared" si="14"/>
        <v>2120</v>
      </c>
      <c r="I267">
        <v>265</v>
      </c>
    </row>
    <row r="268" spans="2:9" x14ac:dyDescent="0.25">
      <c r="B268">
        <f t="shared" si="12"/>
        <v>532</v>
      </c>
      <c r="C268">
        <v>266</v>
      </c>
      <c r="E268">
        <f t="shared" si="13"/>
        <v>1064</v>
      </c>
      <c r="F268">
        <v>266</v>
      </c>
      <c r="H268">
        <f t="shared" si="14"/>
        <v>2128</v>
      </c>
      <c r="I268">
        <v>266</v>
      </c>
    </row>
    <row r="269" spans="2:9" x14ac:dyDescent="0.25">
      <c r="B269">
        <f t="shared" si="12"/>
        <v>534</v>
      </c>
      <c r="C269">
        <v>267</v>
      </c>
      <c r="E269">
        <f t="shared" si="13"/>
        <v>1068</v>
      </c>
      <c r="F269">
        <v>267</v>
      </c>
      <c r="H269">
        <f t="shared" si="14"/>
        <v>2136</v>
      </c>
      <c r="I269">
        <v>267</v>
      </c>
    </row>
    <row r="270" spans="2:9" x14ac:dyDescent="0.25">
      <c r="B270">
        <f t="shared" si="12"/>
        <v>536</v>
      </c>
      <c r="C270">
        <v>268</v>
      </c>
      <c r="E270">
        <f t="shared" si="13"/>
        <v>1072</v>
      </c>
      <c r="F270">
        <v>268</v>
      </c>
      <c r="H270">
        <f t="shared" si="14"/>
        <v>2144</v>
      </c>
      <c r="I270">
        <v>268</v>
      </c>
    </row>
    <row r="271" spans="2:9" x14ac:dyDescent="0.25">
      <c r="B271">
        <f t="shared" si="12"/>
        <v>538</v>
      </c>
      <c r="C271">
        <v>269</v>
      </c>
      <c r="E271">
        <f t="shared" si="13"/>
        <v>1076</v>
      </c>
      <c r="F271">
        <v>269</v>
      </c>
      <c r="H271">
        <f t="shared" si="14"/>
        <v>2152</v>
      </c>
      <c r="I271">
        <v>269</v>
      </c>
    </row>
    <row r="272" spans="2:9" x14ac:dyDescent="0.25">
      <c r="B272">
        <f t="shared" si="12"/>
        <v>540</v>
      </c>
      <c r="C272">
        <v>270</v>
      </c>
      <c r="E272">
        <f t="shared" si="13"/>
        <v>1080</v>
      </c>
      <c r="F272">
        <v>270</v>
      </c>
      <c r="H272">
        <f t="shared" si="14"/>
        <v>2160</v>
      </c>
      <c r="I272">
        <v>270</v>
      </c>
    </row>
    <row r="273" spans="2:9" x14ac:dyDescent="0.25">
      <c r="B273">
        <f t="shared" si="12"/>
        <v>542</v>
      </c>
      <c r="C273">
        <v>271</v>
      </c>
      <c r="E273">
        <f t="shared" si="13"/>
        <v>1084</v>
      </c>
      <c r="F273">
        <v>271</v>
      </c>
      <c r="H273">
        <f t="shared" si="14"/>
        <v>2168</v>
      </c>
      <c r="I273">
        <v>271</v>
      </c>
    </row>
    <row r="274" spans="2:9" x14ac:dyDescent="0.25">
      <c r="B274">
        <f t="shared" si="12"/>
        <v>544</v>
      </c>
      <c r="C274">
        <v>272</v>
      </c>
      <c r="E274">
        <f t="shared" si="13"/>
        <v>1088</v>
      </c>
      <c r="F274">
        <v>272</v>
      </c>
      <c r="H274">
        <f t="shared" si="14"/>
        <v>2176</v>
      </c>
      <c r="I274">
        <v>272</v>
      </c>
    </row>
    <row r="275" spans="2:9" x14ac:dyDescent="0.25">
      <c r="B275">
        <f t="shared" si="12"/>
        <v>546</v>
      </c>
      <c r="C275">
        <v>273</v>
      </c>
      <c r="E275">
        <f t="shared" si="13"/>
        <v>1092</v>
      </c>
      <c r="F275">
        <v>273</v>
      </c>
      <c r="H275">
        <f t="shared" si="14"/>
        <v>2184</v>
      </c>
      <c r="I275">
        <v>273</v>
      </c>
    </row>
    <row r="276" spans="2:9" x14ac:dyDescent="0.25">
      <c r="B276">
        <f t="shared" si="12"/>
        <v>548</v>
      </c>
      <c r="C276">
        <v>274</v>
      </c>
      <c r="E276">
        <f t="shared" si="13"/>
        <v>1096</v>
      </c>
      <c r="F276">
        <v>274</v>
      </c>
      <c r="H276">
        <f t="shared" si="14"/>
        <v>2192</v>
      </c>
      <c r="I276">
        <v>274</v>
      </c>
    </row>
    <row r="277" spans="2:9" x14ac:dyDescent="0.25">
      <c r="B277">
        <f t="shared" si="12"/>
        <v>550</v>
      </c>
      <c r="C277">
        <v>275</v>
      </c>
      <c r="E277">
        <f t="shared" si="13"/>
        <v>1100</v>
      </c>
      <c r="F277">
        <v>275</v>
      </c>
      <c r="H277">
        <f t="shared" si="14"/>
        <v>2200</v>
      </c>
      <c r="I277">
        <v>275</v>
      </c>
    </row>
    <row r="278" spans="2:9" x14ac:dyDescent="0.25">
      <c r="B278">
        <f t="shared" si="12"/>
        <v>552</v>
      </c>
      <c r="C278">
        <v>276</v>
      </c>
      <c r="E278">
        <f t="shared" si="13"/>
        <v>1104</v>
      </c>
      <c r="F278">
        <v>276</v>
      </c>
      <c r="H278">
        <f t="shared" si="14"/>
        <v>2208</v>
      </c>
      <c r="I278">
        <v>276</v>
      </c>
    </row>
    <row r="279" spans="2:9" x14ac:dyDescent="0.25">
      <c r="B279">
        <f t="shared" si="12"/>
        <v>554</v>
      </c>
      <c r="C279">
        <v>277</v>
      </c>
      <c r="E279">
        <f t="shared" si="13"/>
        <v>1108</v>
      </c>
      <c r="F279">
        <v>277</v>
      </c>
      <c r="H279">
        <f t="shared" si="14"/>
        <v>2216</v>
      </c>
      <c r="I279">
        <v>277</v>
      </c>
    </row>
    <row r="280" spans="2:9" x14ac:dyDescent="0.25">
      <c r="B280">
        <f t="shared" si="12"/>
        <v>556</v>
      </c>
      <c r="C280">
        <v>278</v>
      </c>
      <c r="E280">
        <f t="shared" si="13"/>
        <v>1112</v>
      </c>
      <c r="F280">
        <v>278</v>
      </c>
      <c r="H280">
        <f t="shared" si="14"/>
        <v>2224</v>
      </c>
      <c r="I280">
        <v>278</v>
      </c>
    </row>
    <row r="281" spans="2:9" x14ac:dyDescent="0.25">
      <c r="B281">
        <f t="shared" si="12"/>
        <v>558</v>
      </c>
      <c r="C281">
        <v>279</v>
      </c>
      <c r="E281">
        <f t="shared" si="13"/>
        <v>1116</v>
      </c>
      <c r="F281">
        <v>279</v>
      </c>
      <c r="H281">
        <f t="shared" si="14"/>
        <v>2232</v>
      </c>
      <c r="I281">
        <v>279</v>
      </c>
    </row>
    <row r="282" spans="2:9" x14ac:dyDescent="0.25">
      <c r="B282">
        <f t="shared" si="12"/>
        <v>560</v>
      </c>
      <c r="C282">
        <v>280</v>
      </c>
      <c r="E282">
        <f t="shared" si="13"/>
        <v>1120</v>
      </c>
      <c r="F282">
        <v>280</v>
      </c>
      <c r="H282">
        <f t="shared" si="14"/>
        <v>2240</v>
      </c>
      <c r="I282">
        <v>280</v>
      </c>
    </row>
    <row r="283" spans="2:9" x14ac:dyDescent="0.25">
      <c r="B283">
        <f t="shared" si="12"/>
        <v>562</v>
      </c>
      <c r="C283">
        <v>281</v>
      </c>
      <c r="E283">
        <f t="shared" si="13"/>
        <v>1124</v>
      </c>
      <c r="F283">
        <v>281</v>
      </c>
      <c r="H283">
        <f t="shared" si="14"/>
        <v>2248</v>
      </c>
      <c r="I283">
        <v>281</v>
      </c>
    </row>
    <row r="284" spans="2:9" x14ac:dyDescent="0.25">
      <c r="B284">
        <f t="shared" si="12"/>
        <v>564</v>
      </c>
      <c r="C284">
        <v>282</v>
      </c>
      <c r="E284">
        <f t="shared" si="13"/>
        <v>1128</v>
      </c>
      <c r="F284">
        <v>282</v>
      </c>
      <c r="H284">
        <f t="shared" si="14"/>
        <v>2256</v>
      </c>
      <c r="I284">
        <v>282</v>
      </c>
    </row>
    <row r="285" spans="2:9" x14ac:dyDescent="0.25">
      <c r="B285">
        <f t="shared" si="12"/>
        <v>566</v>
      </c>
      <c r="C285">
        <v>283</v>
      </c>
      <c r="E285">
        <f t="shared" si="13"/>
        <v>1132</v>
      </c>
      <c r="F285">
        <v>283</v>
      </c>
      <c r="H285">
        <f t="shared" si="14"/>
        <v>2264</v>
      </c>
      <c r="I285">
        <v>283</v>
      </c>
    </row>
    <row r="286" spans="2:9" x14ac:dyDescent="0.25">
      <c r="B286">
        <f t="shared" si="12"/>
        <v>568</v>
      </c>
      <c r="C286">
        <v>284</v>
      </c>
      <c r="E286">
        <f t="shared" si="13"/>
        <v>1136</v>
      </c>
      <c r="F286">
        <v>284</v>
      </c>
      <c r="H286">
        <f t="shared" si="14"/>
        <v>2272</v>
      </c>
      <c r="I286">
        <v>284</v>
      </c>
    </row>
    <row r="287" spans="2:9" x14ac:dyDescent="0.25">
      <c r="B287">
        <f t="shared" si="12"/>
        <v>570</v>
      </c>
      <c r="C287">
        <v>285</v>
      </c>
      <c r="E287">
        <f t="shared" si="13"/>
        <v>1140</v>
      </c>
      <c r="F287">
        <v>285</v>
      </c>
      <c r="H287">
        <f t="shared" si="14"/>
        <v>2280</v>
      </c>
      <c r="I287">
        <v>285</v>
      </c>
    </row>
    <row r="288" spans="2:9" x14ac:dyDescent="0.25">
      <c r="B288">
        <f t="shared" si="12"/>
        <v>572</v>
      </c>
      <c r="C288">
        <v>286</v>
      </c>
      <c r="E288">
        <f t="shared" si="13"/>
        <v>1144</v>
      </c>
      <c r="F288">
        <v>286</v>
      </c>
      <c r="H288">
        <f t="shared" si="14"/>
        <v>2288</v>
      </c>
      <c r="I288">
        <v>286</v>
      </c>
    </row>
    <row r="289" spans="2:9" x14ac:dyDescent="0.25">
      <c r="B289">
        <f t="shared" si="12"/>
        <v>574</v>
      </c>
      <c r="C289">
        <v>287</v>
      </c>
      <c r="E289">
        <f t="shared" si="13"/>
        <v>1148</v>
      </c>
      <c r="F289">
        <v>287</v>
      </c>
      <c r="H289">
        <f t="shared" si="14"/>
        <v>2296</v>
      </c>
      <c r="I289">
        <v>287</v>
      </c>
    </row>
    <row r="290" spans="2:9" x14ac:dyDescent="0.25">
      <c r="B290">
        <f t="shared" si="12"/>
        <v>576</v>
      </c>
      <c r="C290">
        <v>288</v>
      </c>
      <c r="E290">
        <f t="shared" si="13"/>
        <v>1152</v>
      </c>
      <c r="F290">
        <v>288</v>
      </c>
      <c r="H290">
        <f t="shared" si="14"/>
        <v>2304</v>
      </c>
      <c r="I290">
        <v>288</v>
      </c>
    </row>
    <row r="291" spans="2:9" x14ac:dyDescent="0.25">
      <c r="B291">
        <f t="shared" si="12"/>
        <v>578</v>
      </c>
      <c r="C291">
        <v>289</v>
      </c>
      <c r="E291">
        <f t="shared" si="13"/>
        <v>1156</v>
      </c>
      <c r="F291">
        <v>289</v>
      </c>
      <c r="H291">
        <f t="shared" si="14"/>
        <v>2312</v>
      </c>
      <c r="I291">
        <v>289</v>
      </c>
    </row>
    <row r="292" spans="2:9" x14ac:dyDescent="0.25">
      <c r="B292">
        <f t="shared" si="12"/>
        <v>580</v>
      </c>
      <c r="C292">
        <v>290</v>
      </c>
      <c r="E292">
        <f t="shared" si="13"/>
        <v>1160</v>
      </c>
      <c r="F292">
        <v>290</v>
      </c>
      <c r="H292">
        <f t="shared" si="14"/>
        <v>2320</v>
      </c>
      <c r="I292">
        <v>290</v>
      </c>
    </row>
    <row r="293" spans="2:9" x14ac:dyDescent="0.25">
      <c r="B293">
        <f t="shared" si="12"/>
        <v>582</v>
      </c>
      <c r="C293">
        <v>291</v>
      </c>
      <c r="E293">
        <f t="shared" si="13"/>
        <v>1164</v>
      </c>
      <c r="F293">
        <v>291</v>
      </c>
      <c r="H293">
        <f t="shared" si="14"/>
        <v>2328</v>
      </c>
      <c r="I293">
        <v>291</v>
      </c>
    </row>
    <row r="294" spans="2:9" x14ac:dyDescent="0.25">
      <c r="B294">
        <f t="shared" si="12"/>
        <v>584</v>
      </c>
      <c r="C294">
        <v>292</v>
      </c>
      <c r="E294">
        <f t="shared" si="13"/>
        <v>1168</v>
      </c>
      <c r="F294">
        <v>292</v>
      </c>
      <c r="H294">
        <f t="shared" si="14"/>
        <v>2336</v>
      </c>
      <c r="I294">
        <v>292</v>
      </c>
    </row>
    <row r="295" spans="2:9" x14ac:dyDescent="0.25">
      <c r="B295">
        <f t="shared" si="12"/>
        <v>586</v>
      </c>
      <c r="C295">
        <v>293</v>
      </c>
      <c r="E295">
        <f t="shared" si="13"/>
        <v>1172</v>
      </c>
      <c r="F295">
        <v>293</v>
      </c>
      <c r="H295">
        <f t="shared" si="14"/>
        <v>2344</v>
      </c>
      <c r="I295">
        <v>293</v>
      </c>
    </row>
    <row r="296" spans="2:9" x14ac:dyDescent="0.25">
      <c r="B296">
        <f t="shared" si="12"/>
        <v>588</v>
      </c>
      <c r="C296">
        <v>294</v>
      </c>
      <c r="E296">
        <f t="shared" si="13"/>
        <v>1176</v>
      </c>
      <c r="F296">
        <v>294</v>
      </c>
      <c r="H296">
        <f t="shared" si="14"/>
        <v>2352</v>
      </c>
      <c r="I296">
        <v>294</v>
      </c>
    </row>
    <row r="297" spans="2:9" x14ac:dyDescent="0.25">
      <c r="B297">
        <f t="shared" si="12"/>
        <v>590</v>
      </c>
      <c r="C297">
        <v>295</v>
      </c>
      <c r="E297">
        <f t="shared" si="13"/>
        <v>1180</v>
      </c>
      <c r="F297">
        <v>295</v>
      </c>
      <c r="H297">
        <f t="shared" si="14"/>
        <v>2360</v>
      </c>
      <c r="I297">
        <v>295</v>
      </c>
    </row>
    <row r="298" spans="2:9" x14ac:dyDescent="0.25">
      <c r="B298">
        <f t="shared" si="12"/>
        <v>592</v>
      </c>
      <c r="C298">
        <v>296</v>
      </c>
      <c r="E298">
        <f t="shared" si="13"/>
        <v>1184</v>
      </c>
      <c r="F298">
        <v>296</v>
      </c>
      <c r="H298">
        <f t="shared" si="14"/>
        <v>2368</v>
      </c>
      <c r="I298">
        <v>296</v>
      </c>
    </row>
    <row r="299" spans="2:9" x14ac:dyDescent="0.25">
      <c r="B299">
        <f t="shared" si="12"/>
        <v>594</v>
      </c>
      <c r="C299">
        <v>297</v>
      </c>
      <c r="E299">
        <f t="shared" si="13"/>
        <v>1188</v>
      </c>
      <c r="F299">
        <v>297</v>
      </c>
      <c r="H299">
        <f t="shared" si="14"/>
        <v>2376</v>
      </c>
      <c r="I299">
        <v>297</v>
      </c>
    </row>
    <row r="300" spans="2:9" x14ac:dyDescent="0.25">
      <c r="B300">
        <f t="shared" si="12"/>
        <v>596</v>
      </c>
      <c r="C300">
        <v>298</v>
      </c>
      <c r="E300">
        <f t="shared" si="13"/>
        <v>1192</v>
      </c>
      <c r="F300">
        <v>298</v>
      </c>
      <c r="H300">
        <f t="shared" si="14"/>
        <v>2384</v>
      </c>
      <c r="I300">
        <v>298</v>
      </c>
    </row>
    <row r="301" spans="2:9" x14ac:dyDescent="0.25">
      <c r="B301">
        <f t="shared" si="12"/>
        <v>598</v>
      </c>
      <c r="C301">
        <v>299</v>
      </c>
      <c r="E301">
        <f t="shared" si="13"/>
        <v>1196</v>
      </c>
      <c r="F301">
        <v>299</v>
      </c>
      <c r="H301">
        <f t="shared" si="14"/>
        <v>2392</v>
      </c>
      <c r="I301">
        <v>299</v>
      </c>
    </row>
    <row r="302" spans="2:9" x14ac:dyDescent="0.25">
      <c r="B302">
        <f t="shared" si="12"/>
        <v>600</v>
      </c>
      <c r="C302">
        <v>300</v>
      </c>
      <c r="E302">
        <f t="shared" si="13"/>
        <v>1200</v>
      </c>
      <c r="F302">
        <v>300</v>
      </c>
      <c r="H302">
        <f t="shared" si="14"/>
        <v>2400</v>
      </c>
      <c r="I302">
        <v>300</v>
      </c>
    </row>
    <row r="303" spans="2:9" x14ac:dyDescent="0.25">
      <c r="B303">
        <f t="shared" si="12"/>
        <v>602</v>
      </c>
      <c r="C303">
        <v>301</v>
      </c>
      <c r="E303">
        <f t="shared" si="13"/>
        <v>1204</v>
      </c>
      <c r="F303">
        <v>301</v>
      </c>
      <c r="H303">
        <f t="shared" si="14"/>
        <v>2408</v>
      </c>
      <c r="I303">
        <v>301</v>
      </c>
    </row>
    <row r="304" spans="2:9" x14ac:dyDescent="0.25">
      <c r="B304">
        <f t="shared" si="12"/>
        <v>604</v>
      </c>
      <c r="C304">
        <v>302</v>
      </c>
      <c r="E304">
        <f t="shared" si="13"/>
        <v>1208</v>
      </c>
      <c r="F304">
        <v>302</v>
      </c>
      <c r="H304">
        <f t="shared" si="14"/>
        <v>2416</v>
      </c>
      <c r="I304">
        <v>302</v>
      </c>
    </row>
    <row r="305" spans="2:9" x14ac:dyDescent="0.25">
      <c r="B305">
        <f t="shared" si="12"/>
        <v>606</v>
      </c>
      <c r="C305">
        <v>303</v>
      </c>
      <c r="E305">
        <f t="shared" si="13"/>
        <v>1212</v>
      </c>
      <c r="F305">
        <v>303</v>
      </c>
      <c r="H305">
        <f t="shared" si="14"/>
        <v>2424</v>
      </c>
      <c r="I305">
        <v>303</v>
      </c>
    </row>
    <row r="306" spans="2:9" x14ac:dyDescent="0.25">
      <c r="B306">
        <f t="shared" si="12"/>
        <v>608</v>
      </c>
      <c r="C306">
        <v>304</v>
      </c>
      <c r="E306">
        <f t="shared" si="13"/>
        <v>1216</v>
      </c>
      <c r="F306">
        <v>304</v>
      </c>
      <c r="H306">
        <f t="shared" si="14"/>
        <v>2432</v>
      </c>
      <c r="I306">
        <v>304</v>
      </c>
    </row>
    <row r="307" spans="2:9" x14ac:dyDescent="0.25">
      <c r="B307">
        <f t="shared" si="12"/>
        <v>610</v>
      </c>
      <c r="C307">
        <v>305</v>
      </c>
      <c r="E307">
        <f t="shared" si="13"/>
        <v>1220</v>
      </c>
      <c r="F307">
        <v>305</v>
      </c>
      <c r="H307">
        <f t="shared" si="14"/>
        <v>2440</v>
      </c>
      <c r="I307">
        <v>305</v>
      </c>
    </row>
    <row r="308" spans="2:9" x14ac:dyDescent="0.25">
      <c r="B308">
        <f t="shared" si="12"/>
        <v>612</v>
      </c>
      <c r="C308">
        <v>306</v>
      </c>
      <c r="E308">
        <f t="shared" si="13"/>
        <v>1224</v>
      </c>
      <c r="F308">
        <v>306</v>
      </c>
      <c r="H308">
        <f t="shared" si="14"/>
        <v>2448</v>
      </c>
      <c r="I308">
        <v>306</v>
      </c>
    </row>
    <row r="309" spans="2:9" x14ac:dyDescent="0.25">
      <c r="B309">
        <f t="shared" si="12"/>
        <v>614</v>
      </c>
      <c r="C309">
        <v>307</v>
      </c>
      <c r="E309">
        <f t="shared" si="13"/>
        <v>1228</v>
      </c>
      <c r="F309">
        <v>307</v>
      </c>
      <c r="H309">
        <f t="shared" si="14"/>
        <v>2456</v>
      </c>
      <c r="I309">
        <v>307</v>
      </c>
    </row>
    <row r="310" spans="2:9" x14ac:dyDescent="0.25">
      <c r="B310">
        <f t="shared" si="12"/>
        <v>616</v>
      </c>
      <c r="C310">
        <v>308</v>
      </c>
      <c r="E310">
        <f t="shared" si="13"/>
        <v>1232</v>
      </c>
      <c r="F310">
        <v>308</v>
      </c>
      <c r="H310">
        <f t="shared" si="14"/>
        <v>2464</v>
      </c>
      <c r="I310">
        <v>308</v>
      </c>
    </row>
    <row r="311" spans="2:9" x14ac:dyDescent="0.25">
      <c r="B311">
        <f t="shared" si="12"/>
        <v>618</v>
      </c>
      <c r="C311">
        <v>309</v>
      </c>
      <c r="E311">
        <f t="shared" si="13"/>
        <v>1236</v>
      </c>
      <c r="F311">
        <v>309</v>
      </c>
      <c r="H311">
        <f t="shared" si="14"/>
        <v>2472</v>
      </c>
      <c r="I311">
        <v>309</v>
      </c>
    </row>
    <row r="312" spans="2:9" x14ac:dyDescent="0.25">
      <c r="B312">
        <f t="shared" si="12"/>
        <v>620</v>
      </c>
      <c r="C312">
        <v>310</v>
      </c>
      <c r="E312">
        <f t="shared" si="13"/>
        <v>1240</v>
      </c>
      <c r="F312">
        <v>310</v>
      </c>
      <c r="H312">
        <f t="shared" si="14"/>
        <v>2480</v>
      </c>
      <c r="I312">
        <v>310</v>
      </c>
    </row>
    <row r="313" spans="2:9" x14ac:dyDescent="0.25">
      <c r="B313">
        <f t="shared" si="12"/>
        <v>622</v>
      </c>
      <c r="C313">
        <v>311</v>
      </c>
      <c r="E313">
        <f t="shared" si="13"/>
        <v>1244</v>
      </c>
      <c r="F313">
        <v>311</v>
      </c>
      <c r="H313">
        <f t="shared" si="14"/>
        <v>2488</v>
      </c>
      <c r="I313">
        <v>311</v>
      </c>
    </row>
    <row r="314" spans="2:9" x14ac:dyDescent="0.25">
      <c r="B314">
        <f t="shared" si="12"/>
        <v>624</v>
      </c>
      <c r="C314">
        <v>312</v>
      </c>
      <c r="E314">
        <f t="shared" si="13"/>
        <v>1248</v>
      </c>
      <c r="F314">
        <v>312</v>
      </c>
      <c r="H314">
        <f t="shared" si="14"/>
        <v>2496</v>
      </c>
      <c r="I314">
        <v>312</v>
      </c>
    </row>
    <row r="315" spans="2:9" x14ac:dyDescent="0.25">
      <c r="B315">
        <f t="shared" si="12"/>
        <v>626</v>
      </c>
      <c r="C315">
        <v>313</v>
      </c>
      <c r="E315">
        <f t="shared" si="13"/>
        <v>1252</v>
      </c>
      <c r="F315">
        <v>313</v>
      </c>
      <c r="H315">
        <f t="shared" si="14"/>
        <v>2504</v>
      </c>
      <c r="I315">
        <v>313</v>
      </c>
    </row>
    <row r="316" spans="2:9" x14ac:dyDescent="0.25">
      <c r="B316">
        <f t="shared" si="12"/>
        <v>628</v>
      </c>
      <c r="C316">
        <v>314</v>
      </c>
      <c r="E316">
        <f t="shared" si="13"/>
        <v>1256</v>
      </c>
      <c r="F316">
        <v>314</v>
      </c>
      <c r="H316">
        <f t="shared" si="14"/>
        <v>2512</v>
      </c>
      <c r="I316">
        <v>314</v>
      </c>
    </row>
    <row r="317" spans="2:9" x14ac:dyDescent="0.25">
      <c r="B317">
        <f t="shared" si="12"/>
        <v>630</v>
      </c>
      <c r="C317">
        <v>315</v>
      </c>
      <c r="E317">
        <f t="shared" si="13"/>
        <v>1260</v>
      </c>
      <c r="F317">
        <v>315</v>
      </c>
      <c r="H317">
        <f t="shared" si="14"/>
        <v>2520</v>
      </c>
      <c r="I317">
        <v>315</v>
      </c>
    </row>
    <row r="318" spans="2:9" x14ac:dyDescent="0.25">
      <c r="B318">
        <f t="shared" si="12"/>
        <v>632</v>
      </c>
      <c r="C318">
        <v>316</v>
      </c>
      <c r="E318">
        <f t="shared" si="13"/>
        <v>1264</v>
      </c>
      <c r="F318">
        <v>316</v>
      </c>
      <c r="H318">
        <f t="shared" si="14"/>
        <v>2528</v>
      </c>
      <c r="I318">
        <v>316</v>
      </c>
    </row>
    <row r="319" spans="2:9" x14ac:dyDescent="0.25">
      <c r="B319">
        <f t="shared" si="12"/>
        <v>634</v>
      </c>
      <c r="C319">
        <v>317</v>
      </c>
      <c r="E319">
        <f t="shared" si="13"/>
        <v>1268</v>
      </c>
      <c r="F319">
        <v>317</v>
      </c>
      <c r="H319">
        <f t="shared" si="14"/>
        <v>2536</v>
      </c>
      <c r="I319">
        <v>317</v>
      </c>
    </row>
    <row r="320" spans="2:9" x14ac:dyDescent="0.25">
      <c r="B320">
        <f t="shared" si="12"/>
        <v>636</v>
      </c>
      <c r="C320">
        <v>318</v>
      </c>
      <c r="E320">
        <f t="shared" si="13"/>
        <v>1272</v>
      </c>
      <c r="F320">
        <v>318</v>
      </c>
      <c r="H320">
        <f t="shared" si="14"/>
        <v>2544</v>
      </c>
      <c r="I320">
        <v>318</v>
      </c>
    </row>
    <row r="321" spans="2:9" x14ac:dyDescent="0.25">
      <c r="B321">
        <f t="shared" si="12"/>
        <v>638</v>
      </c>
      <c r="C321">
        <v>319</v>
      </c>
      <c r="E321">
        <f t="shared" si="13"/>
        <v>1276</v>
      </c>
      <c r="F321">
        <v>319</v>
      </c>
      <c r="H321">
        <f t="shared" si="14"/>
        <v>2552</v>
      </c>
      <c r="I321">
        <v>319</v>
      </c>
    </row>
    <row r="322" spans="2:9" x14ac:dyDescent="0.25">
      <c r="B322">
        <f t="shared" si="12"/>
        <v>640</v>
      </c>
      <c r="C322">
        <v>320</v>
      </c>
      <c r="E322">
        <f t="shared" si="13"/>
        <v>1280</v>
      </c>
      <c r="F322">
        <v>320</v>
      </c>
      <c r="H322">
        <f t="shared" si="14"/>
        <v>2560</v>
      </c>
      <c r="I322">
        <v>320</v>
      </c>
    </row>
    <row r="323" spans="2:9" x14ac:dyDescent="0.25">
      <c r="B323">
        <f t="shared" si="12"/>
        <v>642</v>
      </c>
      <c r="C323">
        <v>321</v>
      </c>
      <c r="E323">
        <f t="shared" si="13"/>
        <v>1284</v>
      </c>
      <c r="F323">
        <v>321</v>
      </c>
      <c r="H323">
        <f t="shared" si="14"/>
        <v>2568</v>
      </c>
      <c r="I323">
        <v>321</v>
      </c>
    </row>
    <row r="324" spans="2:9" x14ac:dyDescent="0.25">
      <c r="B324">
        <f t="shared" si="12"/>
        <v>644</v>
      </c>
      <c r="C324">
        <v>322</v>
      </c>
      <c r="E324">
        <f t="shared" si="13"/>
        <v>1288</v>
      </c>
      <c r="F324">
        <v>322</v>
      </c>
      <c r="H324">
        <f t="shared" si="14"/>
        <v>2576</v>
      </c>
      <c r="I324">
        <v>322</v>
      </c>
    </row>
    <row r="325" spans="2:9" x14ac:dyDescent="0.25">
      <c r="B325">
        <f t="shared" ref="B325:B388" si="15">B324+2</f>
        <v>646</v>
      </c>
      <c r="C325">
        <v>323</v>
      </c>
      <c r="E325">
        <f t="shared" ref="E325:E388" si="16">E324+4</f>
        <v>1292</v>
      </c>
      <c r="F325">
        <v>323</v>
      </c>
      <c r="H325">
        <f t="shared" ref="H325:H388" si="17">H324+8</f>
        <v>2584</v>
      </c>
      <c r="I325">
        <v>323</v>
      </c>
    </row>
    <row r="326" spans="2:9" x14ac:dyDescent="0.25">
      <c r="B326">
        <f t="shared" si="15"/>
        <v>648</v>
      </c>
      <c r="C326">
        <v>324</v>
      </c>
      <c r="E326">
        <f t="shared" si="16"/>
        <v>1296</v>
      </c>
      <c r="F326">
        <v>324</v>
      </c>
      <c r="H326">
        <f t="shared" si="17"/>
        <v>2592</v>
      </c>
      <c r="I326">
        <v>324</v>
      </c>
    </row>
    <row r="327" spans="2:9" x14ac:dyDescent="0.25">
      <c r="B327">
        <f t="shared" si="15"/>
        <v>650</v>
      </c>
      <c r="C327">
        <v>325</v>
      </c>
      <c r="E327">
        <f t="shared" si="16"/>
        <v>1300</v>
      </c>
      <c r="F327">
        <v>325</v>
      </c>
      <c r="H327">
        <f t="shared" si="17"/>
        <v>2600</v>
      </c>
      <c r="I327">
        <v>325</v>
      </c>
    </row>
    <row r="328" spans="2:9" x14ac:dyDescent="0.25">
      <c r="B328">
        <f t="shared" si="15"/>
        <v>652</v>
      </c>
      <c r="C328">
        <v>326</v>
      </c>
      <c r="E328">
        <f t="shared" si="16"/>
        <v>1304</v>
      </c>
      <c r="F328">
        <v>326</v>
      </c>
      <c r="H328">
        <f t="shared" si="17"/>
        <v>2608</v>
      </c>
      <c r="I328">
        <v>326</v>
      </c>
    </row>
    <row r="329" spans="2:9" x14ac:dyDescent="0.25">
      <c r="B329">
        <f t="shared" si="15"/>
        <v>654</v>
      </c>
      <c r="C329">
        <v>327</v>
      </c>
      <c r="E329">
        <f t="shared" si="16"/>
        <v>1308</v>
      </c>
      <c r="F329">
        <v>327</v>
      </c>
      <c r="H329">
        <f t="shared" si="17"/>
        <v>2616</v>
      </c>
      <c r="I329">
        <v>327</v>
      </c>
    </row>
    <row r="330" spans="2:9" x14ac:dyDescent="0.25">
      <c r="B330">
        <f t="shared" si="15"/>
        <v>656</v>
      </c>
      <c r="C330">
        <v>328</v>
      </c>
      <c r="E330">
        <f t="shared" si="16"/>
        <v>1312</v>
      </c>
      <c r="F330">
        <v>328</v>
      </c>
      <c r="H330">
        <f t="shared" si="17"/>
        <v>2624</v>
      </c>
      <c r="I330">
        <v>328</v>
      </c>
    </row>
    <row r="331" spans="2:9" x14ac:dyDescent="0.25">
      <c r="B331">
        <f t="shared" si="15"/>
        <v>658</v>
      </c>
      <c r="C331">
        <v>329</v>
      </c>
      <c r="E331">
        <f t="shared" si="16"/>
        <v>1316</v>
      </c>
      <c r="F331">
        <v>329</v>
      </c>
      <c r="H331">
        <f t="shared" si="17"/>
        <v>2632</v>
      </c>
      <c r="I331">
        <v>329</v>
      </c>
    </row>
    <row r="332" spans="2:9" x14ac:dyDescent="0.25">
      <c r="B332">
        <f t="shared" si="15"/>
        <v>660</v>
      </c>
      <c r="C332">
        <v>330</v>
      </c>
      <c r="E332">
        <f t="shared" si="16"/>
        <v>1320</v>
      </c>
      <c r="F332">
        <v>330</v>
      </c>
      <c r="H332">
        <f t="shared" si="17"/>
        <v>2640</v>
      </c>
      <c r="I332">
        <v>330</v>
      </c>
    </row>
    <row r="333" spans="2:9" x14ac:dyDescent="0.25">
      <c r="B333">
        <f t="shared" si="15"/>
        <v>662</v>
      </c>
      <c r="C333">
        <v>331</v>
      </c>
      <c r="E333">
        <f t="shared" si="16"/>
        <v>1324</v>
      </c>
      <c r="F333">
        <v>331</v>
      </c>
      <c r="H333">
        <f t="shared" si="17"/>
        <v>2648</v>
      </c>
      <c r="I333">
        <v>331</v>
      </c>
    </row>
    <row r="334" spans="2:9" x14ac:dyDescent="0.25">
      <c r="B334">
        <f t="shared" si="15"/>
        <v>664</v>
      </c>
      <c r="C334">
        <v>332</v>
      </c>
      <c r="E334">
        <f t="shared" si="16"/>
        <v>1328</v>
      </c>
      <c r="F334">
        <v>332</v>
      </c>
      <c r="H334">
        <f t="shared" si="17"/>
        <v>2656</v>
      </c>
      <c r="I334">
        <v>332</v>
      </c>
    </row>
    <row r="335" spans="2:9" x14ac:dyDescent="0.25">
      <c r="B335">
        <f t="shared" si="15"/>
        <v>666</v>
      </c>
      <c r="C335">
        <v>333</v>
      </c>
      <c r="E335">
        <f t="shared" si="16"/>
        <v>1332</v>
      </c>
      <c r="F335">
        <v>333</v>
      </c>
      <c r="H335">
        <f t="shared" si="17"/>
        <v>2664</v>
      </c>
      <c r="I335">
        <v>333</v>
      </c>
    </row>
    <row r="336" spans="2:9" x14ac:dyDescent="0.25">
      <c r="B336">
        <f t="shared" si="15"/>
        <v>668</v>
      </c>
      <c r="C336">
        <v>334</v>
      </c>
      <c r="E336">
        <f t="shared" si="16"/>
        <v>1336</v>
      </c>
      <c r="F336">
        <v>334</v>
      </c>
      <c r="H336">
        <f t="shared" si="17"/>
        <v>2672</v>
      </c>
      <c r="I336">
        <v>334</v>
      </c>
    </row>
    <row r="337" spans="2:9" x14ac:dyDescent="0.25">
      <c r="B337">
        <f t="shared" si="15"/>
        <v>670</v>
      </c>
      <c r="C337">
        <v>335</v>
      </c>
      <c r="E337">
        <f t="shared" si="16"/>
        <v>1340</v>
      </c>
      <c r="F337">
        <v>335</v>
      </c>
      <c r="H337">
        <f t="shared" si="17"/>
        <v>2680</v>
      </c>
      <c r="I337">
        <v>335</v>
      </c>
    </row>
    <row r="338" spans="2:9" x14ac:dyDescent="0.25">
      <c r="B338">
        <f t="shared" si="15"/>
        <v>672</v>
      </c>
      <c r="C338">
        <v>336</v>
      </c>
      <c r="E338">
        <f t="shared" si="16"/>
        <v>1344</v>
      </c>
      <c r="F338">
        <v>336</v>
      </c>
      <c r="H338">
        <f t="shared" si="17"/>
        <v>2688</v>
      </c>
      <c r="I338">
        <v>336</v>
      </c>
    </row>
    <row r="339" spans="2:9" x14ac:dyDescent="0.25">
      <c r="B339">
        <f t="shared" si="15"/>
        <v>674</v>
      </c>
      <c r="C339">
        <v>337</v>
      </c>
      <c r="E339">
        <f t="shared" si="16"/>
        <v>1348</v>
      </c>
      <c r="F339">
        <v>337</v>
      </c>
      <c r="H339">
        <f t="shared" si="17"/>
        <v>2696</v>
      </c>
      <c r="I339">
        <v>337</v>
      </c>
    </row>
    <row r="340" spans="2:9" x14ac:dyDescent="0.25">
      <c r="B340">
        <f t="shared" si="15"/>
        <v>676</v>
      </c>
      <c r="C340">
        <v>338</v>
      </c>
      <c r="E340">
        <f t="shared" si="16"/>
        <v>1352</v>
      </c>
      <c r="F340">
        <v>338</v>
      </c>
      <c r="H340">
        <f t="shared" si="17"/>
        <v>2704</v>
      </c>
      <c r="I340">
        <v>338</v>
      </c>
    </row>
    <row r="341" spans="2:9" x14ac:dyDescent="0.25">
      <c r="B341">
        <f t="shared" si="15"/>
        <v>678</v>
      </c>
      <c r="C341">
        <v>339</v>
      </c>
      <c r="E341">
        <f t="shared" si="16"/>
        <v>1356</v>
      </c>
      <c r="F341">
        <v>339</v>
      </c>
      <c r="H341">
        <f t="shared" si="17"/>
        <v>2712</v>
      </c>
      <c r="I341">
        <v>339</v>
      </c>
    </row>
    <row r="342" spans="2:9" x14ac:dyDescent="0.25">
      <c r="B342">
        <f t="shared" si="15"/>
        <v>680</v>
      </c>
      <c r="C342">
        <v>340</v>
      </c>
      <c r="E342">
        <f t="shared" si="16"/>
        <v>1360</v>
      </c>
      <c r="F342">
        <v>340</v>
      </c>
      <c r="H342">
        <f t="shared" si="17"/>
        <v>2720</v>
      </c>
      <c r="I342">
        <v>340</v>
      </c>
    </row>
    <row r="343" spans="2:9" x14ac:dyDescent="0.25">
      <c r="B343">
        <f t="shared" si="15"/>
        <v>682</v>
      </c>
      <c r="C343">
        <v>341</v>
      </c>
      <c r="E343">
        <f t="shared" si="16"/>
        <v>1364</v>
      </c>
      <c r="F343">
        <v>341</v>
      </c>
      <c r="H343">
        <f t="shared" si="17"/>
        <v>2728</v>
      </c>
      <c r="I343">
        <v>341</v>
      </c>
    </row>
    <row r="344" spans="2:9" x14ac:dyDescent="0.25">
      <c r="B344">
        <f t="shared" si="15"/>
        <v>684</v>
      </c>
      <c r="C344">
        <v>342</v>
      </c>
      <c r="E344">
        <f t="shared" si="16"/>
        <v>1368</v>
      </c>
      <c r="F344">
        <v>342</v>
      </c>
      <c r="H344">
        <f t="shared" si="17"/>
        <v>2736</v>
      </c>
      <c r="I344">
        <v>342</v>
      </c>
    </row>
    <row r="345" spans="2:9" x14ac:dyDescent="0.25">
      <c r="B345">
        <f t="shared" si="15"/>
        <v>686</v>
      </c>
      <c r="C345">
        <v>343</v>
      </c>
      <c r="E345">
        <f t="shared" si="16"/>
        <v>1372</v>
      </c>
      <c r="F345">
        <v>343</v>
      </c>
      <c r="H345">
        <f t="shared" si="17"/>
        <v>2744</v>
      </c>
      <c r="I345">
        <v>343</v>
      </c>
    </row>
    <row r="346" spans="2:9" x14ac:dyDescent="0.25">
      <c r="B346">
        <f t="shared" si="15"/>
        <v>688</v>
      </c>
      <c r="C346">
        <v>344</v>
      </c>
      <c r="E346">
        <f t="shared" si="16"/>
        <v>1376</v>
      </c>
      <c r="F346">
        <v>344</v>
      </c>
      <c r="H346">
        <f t="shared" si="17"/>
        <v>2752</v>
      </c>
      <c r="I346">
        <v>344</v>
      </c>
    </row>
    <row r="347" spans="2:9" x14ac:dyDescent="0.25">
      <c r="B347">
        <f t="shared" si="15"/>
        <v>690</v>
      </c>
      <c r="C347">
        <v>345</v>
      </c>
      <c r="E347">
        <f t="shared" si="16"/>
        <v>1380</v>
      </c>
      <c r="F347">
        <v>345</v>
      </c>
      <c r="H347">
        <f t="shared" si="17"/>
        <v>2760</v>
      </c>
      <c r="I347">
        <v>345</v>
      </c>
    </row>
    <row r="348" spans="2:9" x14ac:dyDescent="0.25">
      <c r="B348">
        <f t="shared" si="15"/>
        <v>692</v>
      </c>
      <c r="C348">
        <v>346</v>
      </c>
      <c r="E348">
        <f t="shared" si="16"/>
        <v>1384</v>
      </c>
      <c r="F348">
        <v>346</v>
      </c>
      <c r="H348">
        <f t="shared" si="17"/>
        <v>2768</v>
      </c>
      <c r="I348">
        <v>346</v>
      </c>
    </row>
    <row r="349" spans="2:9" x14ac:dyDescent="0.25">
      <c r="B349">
        <f t="shared" si="15"/>
        <v>694</v>
      </c>
      <c r="C349">
        <v>347</v>
      </c>
      <c r="E349">
        <f t="shared" si="16"/>
        <v>1388</v>
      </c>
      <c r="F349">
        <v>347</v>
      </c>
      <c r="H349">
        <f t="shared" si="17"/>
        <v>2776</v>
      </c>
      <c r="I349">
        <v>347</v>
      </c>
    </row>
    <row r="350" spans="2:9" x14ac:dyDescent="0.25">
      <c r="B350">
        <f t="shared" si="15"/>
        <v>696</v>
      </c>
      <c r="C350">
        <v>348</v>
      </c>
      <c r="E350">
        <f t="shared" si="16"/>
        <v>1392</v>
      </c>
      <c r="F350">
        <v>348</v>
      </c>
      <c r="H350">
        <f t="shared" si="17"/>
        <v>2784</v>
      </c>
      <c r="I350">
        <v>348</v>
      </c>
    </row>
    <row r="351" spans="2:9" x14ac:dyDescent="0.25">
      <c r="B351">
        <f t="shared" si="15"/>
        <v>698</v>
      </c>
      <c r="C351">
        <v>349</v>
      </c>
      <c r="E351">
        <f t="shared" si="16"/>
        <v>1396</v>
      </c>
      <c r="F351">
        <v>349</v>
      </c>
      <c r="H351">
        <f t="shared" si="17"/>
        <v>2792</v>
      </c>
      <c r="I351">
        <v>349</v>
      </c>
    </row>
    <row r="352" spans="2:9" x14ac:dyDescent="0.25">
      <c r="B352">
        <f t="shared" si="15"/>
        <v>700</v>
      </c>
      <c r="C352">
        <v>350</v>
      </c>
      <c r="E352">
        <f t="shared" si="16"/>
        <v>1400</v>
      </c>
      <c r="F352">
        <v>350</v>
      </c>
      <c r="H352">
        <f t="shared" si="17"/>
        <v>2800</v>
      </c>
      <c r="I352">
        <v>350</v>
      </c>
    </row>
    <row r="353" spans="2:9" x14ac:dyDescent="0.25">
      <c r="B353">
        <f t="shared" si="15"/>
        <v>702</v>
      </c>
      <c r="C353">
        <v>351</v>
      </c>
      <c r="E353">
        <f t="shared" si="16"/>
        <v>1404</v>
      </c>
      <c r="F353">
        <v>351</v>
      </c>
      <c r="H353">
        <f t="shared" si="17"/>
        <v>2808</v>
      </c>
      <c r="I353">
        <v>351</v>
      </c>
    </row>
    <row r="354" spans="2:9" x14ac:dyDescent="0.25">
      <c r="B354">
        <f t="shared" si="15"/>
        <v>704</v>
      </c>
      <c r="C354">
        <v>352</v>
      </c>
      <c r="E354">
        <f t="shared" si="16"/>
        <v>1408</v>
      </c>
      <c r="F354">
        <v>352</v>
      </c>
      <c r="H354">
        <f t="shared" si="17"/>
        <v>2816</v>
      </c>
      <c r="I354">
        <v>352</v>
      </c>
    </row>
    <row r="355" spans="2:9" x14ac:dyDescent="0.25">
      <c r="B355">
        <f t="shared" si="15"/>
        <v>706</v>
      </c>
      <c r="C355">
        <v>353</v>
      </c>
      <c r="E355">
        <f t="shared" si="16"/>
        <v>1412</v>
      </c>
      <c r="F355">
        <v>353</v>
      </c>
      <c r="H355">
        <f t="shared" si="17"/>
        <v>2824</v>
      </c>
      <c r="I355">
        <v>353</v>
      </c>
    </row>
    <row r="356" spans="2:9" x14ac:dyDescent="0.25">
      <c r="B356">
        <f t="shared" si="15"/>
        <v>708</v>
      </c>
      <c r="C356">
        <v>354</v>
      </c>
      <c r="E356">
        <f t="shared" si="16"/>
        <v>1416</v>
      </c>
      <c r="F356">
        <v>354</v>
      </c>
      <c r="H356">
        <f t="shared" si="17"/>
        <v>2832</v>
      </c>
      <c r="I356">
        <v>354</v>
      </c>
    </row>
    <row r="357" spans="2:9" x14ac:dyDescent="0.25">
      <c r="B357">
        <f t="shared" si="15"/>
        <v>710</v>
      </c>
      <c r="C357">
        <v>355</v>
      </c>
      <c r="E357">
        <f t="shared" si="16"/>
        <v>1420</v>
      </c>
      <c r="F357">
        <v>355</v>
      </c>
      <c r="H357">
        <f t="shared" si="17"/>
        <v>2840</v>
      </c>
      <c r="I357">
        <v>355</v>
      </c>
    </row>
    <row r="358" spans="2:9" x14ac:dyDescent="0.25">
      <c r="B358">
        <f t="shared" si="15"/>
        <v>712</v>
      </c>
      <c r="C358">
        <v>356</v>
      </c>
      <c r="E358">
        <f t="shared" si="16"/>
        <v>1424</v>
      </c>
      <c r="F358">
        <v>356</v>
      </c>
      <c r="H358">
        <f t="shared" si="17"/>
        <v>2848</v>
      </c>
      <c r="I358">
        <v>356</v>
      </c>
    </row>
    <row r="359" spans="2:9" x14ac:dyDescent="0.25">
      <c r="B359">
        <f t="shared" si="15"/>
        <v>714</v>
      </c>
      <c r="C359">
        <v>357</v>
      </c>
      <c r="E359">
        <f t="shared" si="16"/>
        <v>1428</v>
      </c>
      <c r="F359">
        <v>357</v>
      </c>
      <c r="H359">
        <f t="shared" si="17"/>
        <v>2856</v>
      </c>
      <c r="I359">
        <v>357</v>
      </c>
    </row>
    <row r="360" spans="2:9" x14ac:dyDescent="0.25">
      <c r="B360">
        <f t="shared" si="15"/>
        <v>716</v>
      </c>
      <c r="C360">
        <v>358</v>
      </c>
      <c r="E360">
        <f t="shared" si="16"/>
        <v>1432</v>
      </c>
      <c r="F360">
        <v>358</v>
      </c>
      <c r="H360">
        <f t="shared" si="17"/>
        <v>2864</v>
      </c>
      <c r="I360">
        <v>358</v>
      </c>
    </row>
    <row r="361" spans="2:9" x14ac:dyDescent="0.25">
      <c r="B361">
        <f t="shared" si="15"/>
        <v>718</v>
      </c>
      <c r="C361">
        <v>359</v>
      </c>
      <c r="E361">
        <f t="shared" si="16"/>
        <v>1436</v>
      </c>
      <c r="F361">
        <v>359</v>
      </c>
      <c r="H361">
        <f t="shared" si="17"/>
        <v>2872</v>
      </c>
      <c r="I361">
        <v>359</v>
      </c>
    </row>
    <row r="362" spans="2:9" x14ac:dyDescent="0.25">
      <c r="B362">
        <f t="shared" si="15"/>
        <v>720</v>
      </c>
      <c r="C362">
        <v>360</v>
      </c>
      <c r="E362">
        <f t="shared" si="16"/>
        <v>1440</v>
      </c>
      <c r="F362">
        <v>360</v>
      </c>
      <c r="H362">
        <f t="shared" si="17"/>
        <v>2880</v>
      </c>
      <c r="I362">
        <v>360</v>
      </c>
    </row>
    <row r="363" spans="2:9" x14ac:dyDescent="0.25">
      <c r="B363">
        <f t="shared" si="15"/>
        <v>722</v>
      </c>
      <c r="C363">
        <v>361</v>
      </c>
      <c r="E363">
        <f t="shared" si="16"/>
        <v>1444</v>
      </c>
      <c r="F363">
        <v>361</v>
      </c>
      <c r="H363">
        <f t="shared" si="17"/>
        <v>2888</v>
      </c>
      <c r="I363">
        <v>361</v>
      </c>
    </row>
    <row r="364" spans="2:9" x14ac:dyDescent="0.25">
      <c r="B364">
        <f t="shared" si="15"/>
        <v>724</v>
      </c>
      <c r="C364">
        <v>362</v>
      </c>
      <c r="E364">
        <f t="shared" si="16"/>
        <v>1448</v>
      </c>
      <c r="F364">
        <v>362</v>
      </c>
      <c r="H364">
        <f t="shared" si="17"/>
        <v>2896</v>
      </c>
      <c r="I364">
        <v>362</v>
      </c>
    </row>
    <row r="365" spans="2:9" x14ac:dyDescent="0.25">
      <c r="B365">
        <f t="shared" si="15"/>
        <v>726</v>
      </c>
      <c r="C365">
        <v>363</v>
      </c>
      <c r="E365">
        <f t="shared" si="16"/>
        <v>1452</v>
      </c>
      <c r="F365">
        <v>363</v>
      </c>
      <c r="H365">
        <f t="shared" si="17"/>
        <v>2904</v>
      </c>
      <c r="I365">
        <v>363</v>
      </c>
    </row>
    <row r="366" spans="2:9" x14ac:dyDescent="0.25">
      <c r="B366">
        <f t="shared" si="15"/>
        <v>728</v>
      </c>
      <c r="C366">
        <v>364</v>
      </c>
      <c r="E366">
        <f t="shared" si="16"/>
        <v>1456</v>
      </c>
      <c r="F366">
        <v>364</v>
      </c>
      <c r="H366">
        <f t="shared" si="17"/>
        <v>2912</v>
      </c>
      <c r="I366">
        <v>364</v>
      </c>
    </row>
    <row r="367" spans="2:9" x14ac:dyDescent="0.25">
      <c r="B367">
        <f t="shared" si="15"/>
        <v>730</v>
      </c>
      <c r="C367">
        <v>365</v>
      </c>
      <c r="E367">
        <f t="shared" si="16"/>
        <v>1460</v>
      </c>
      <c r="F367">
        <v>365</v>
      </c>
      <c r="H367">
        <f t="shared" si="17"/>
        <v>2920</v>
      </c>
      <c r="I367">
        <v>365</v>
      </c>
    </row>
    <row r="368" spans="2:9" x14ac:dyDescent="0.25">
      <c r="B368">
        <f t="shared" si="15"/>
        <v>732</v>
      </c>
      <c r="C368">
        <v>366</v>
      </c>
      <c r="E368">
        <f t="shared" si="16"/>
        <v>1464</v>
      </c>
      <c r="F368">
        <v>366</v>
      </c>
      <c r="H368">
        <f t="shared" si="17"/>
        <v>2928</v>
      </c>
      <c r="I368">
        <v>366</v>
      </c>
    </row>
    <row r="369" spans="2:9" x14ac:dyDescent="0.25">
      <c r="B369">
        <f t="shared" si="15"/>
        <v>734</v>
      </c>
      <c r="C369">
        <v>367</v>
      </c>
      <c r="E369">
        <f t="shared" si="16"/>
        <v>1468</v>
      </c>
      <c r="F369">
        <v>367</v>
      </c>
      <c r="H369">
        <f t="shared" si="17"/>
        <v>2936</v>
      </c>
      <c r="I369">
        <v>367</v>
      </c>
    </row>
    <row r="370" spans="2:9" x14ac:dyDescent="0.25">
      <c r="B370">
        <f t="shared" si="15"/>
        <v>736</v>
      </c>
      <c r="C370">
        <v>368</v>
      </c>
      <c r="E370">
        <f t="shared" si="16"/>
        <v>1472</v>
      </c>
      <c r="F370">
        <v>368</v>
      </c>
      <c r="H370">
        <f t="shared" si="17"/>
        <v>2944</v>
      </c>
      <c r="I370">
        <v>368</v>
      </c>
    </row>
    <row r="371" spans="2:9" x14ac:dyDescent="0.25">
      <c r="B371">
        <f t="shared" si="15"/>
        <v>738</v>
      </c>
      <c r="C371">
        <v>369</v>
      </c>
      <c r="E371">
        <f t="shared" si="16"/>
        <v>1476</v>
      </c>
      <c r="F371">
        <v>369</v>
      </c>
      <c r="H371">
        <f t="shared" si="17"/>
        <v>2952</v>
      </c>
      <c r="I371">
        <v>369</v>
      </c>
    </row>
    <row r="372" spans="2:9" x14ac:dyDescent="0.25">
      <c r="B372">
        <f t="shared" si="15"/>
        <v>740</v>
      </c>
      <c r="C372">
        <v>370</v>
      </c>
      <c r="E372">
        <f t="shared" si="16"/>
        <v>1480</v>
      </c>
      <c r="F372">
        <v>370</v>
      </c>
      <c r="H372">
        <f t="shared" si="17"/>
        <v>2960</v>
      </c>
      <c r="I372">
        <v>370</v>
      </c>
    </row>
    <row r="373" spans="2:9" x14ac:dyDescent="0.25">
      <c r="B373">
        <f t="shared" si="15"/>
        <v>742</v>
      </c>
      <c r="C373">
        <v>371</v>
      </c>
      <c r="E373">
        <f t="shared" si="16"/>
        <v>1484</v>
      </c>
      <c r="F373">
        <v>371</v>
      </c>
      <c r="H373">
        <f t="shared" si="17"/>
        <v>2968</v>
      </c>
      <c r="I373">
        <v>371</v>
      </c>
    </row>
    <row r="374" spans="2:9" x14ac:dyDescent="0.25">
      <c r="B374">
        <f t="shared" si="15"/>
        <v>744</v>
      </c>
      <c r="C374">
        <v>372</v>
      </c>
      <c r="E374">
        <f t="shared" si="16"/>
        <v>1488</v>
      </c>
      <c r="F374">
        <v>372</v>
      </c>
      <c r="H374">
        <f t="shared" si="17"/>
        <v>2976</v>
      </c>
      <c r="I374">
        <v>372</v>
      </c>
    </row>
    <row r="375" spans="2:9" x14ac:dyDescent="0.25">
      <c r="B375">
        <f t="shared" si="15"/>
        <v>746</v>
      </c>
      <c r="C375">
        <v>373</v>
      </c>
      <c r="E375">
        <f t="shared" si="16"/>
        <v>1492</v>
      </c>
      <c r="F375">
        <v>373</v>
      </c>
      <c r="H375">
        <f t="shared" si="17"/>
        <v>2984</v>
      </c>
      <c r="I375">
        <v>373</v>
      </c>
    </row>
    <row r="376" spans="2:9" x14ac:dyDescent="0.25">
      <c r="B376">
        <f t="shared" si="15"/>
        <v>748</v>
      </c>
      <c r="C376">
        <v>374</v>
      </c>
      <c r="E376">
        <f t="shared" si="16"/>
        <v>1496</v>
      </c>
      <c r="F376">
        <v>374</v>
      </c>
      <c r="H376">
        <f t="shared" si="17"/>
        <v>2992</v>
      </c>
      <c r="I376">
        <v>374</v>
      </c>
    </row>
    <row r="377" spans="2:9" x14ac:dyDescent="0.25">
      <c r="B377">
        <f t="shared" si="15"/>
        <v>750</v>
      </c>
      <c r="C377">
        <v>375</v>
      </c>
      <c r="E377">
        <f t="shared" si="16"/>
        <v>1500</v>
      </c>
      <c r="F377">
        <v>375</v>
      </c>
      <c r="H377">
        <f t="shared" si="17"/>
        <v>3000</v>
      </c>
      <c r="I377">
        <v>375</v>
      </c>
    </row>
    <row r="378" spans="2:9" x14ac:dyDescent="0.25">
      <c r="B378">
        <f t="shared" si="15"/>
        <v>752</v>
      </c>
      <c r="C378">
        <v>376</v>
      </c>
      <c r="E378">
        <f t="shared" si="16"/>
        <v>1504</v>
      </c>
      <c r="F378">
        <v>376</v>
      </c>
      <c r="H378">
        <f t="shared" si="17"/>
        <v>3008</v>
      </c>
      <c r="I378">
        <v>376</v>
      </c>
    </row>
    <row r="379" spans="2:9" x14ac:dyDescent="0.25">
      <c r="B379">
        <f t="shared" si="15"/>
        <v>754</v>
      </c>
      <c r="C379">
        <v>377</v>
      </c>
      <c r="E379">
        <f t="shared" si="16"/>
        <v>1508</v>
      </c>
      <c r="F379">
        <v>377</v>
      </c>
      <c r="H379">
        <f t="shared" si="17"/>
        <v>3016</v>
      </c>
      <c r="I379">
        <v>377</v>
      </c>
    </row>
    <row r="380" spans="2:9" x14ac:dyDescent="0.25">
      <c r="B380">
        <f t="shared" si="15"/>
        <v>756</v>
      </c>
      <c r="C380">
        <v>378</v>
      </c>
      <c r="E380">
        <f t="shared" si="16"/>
        <v>1512</v>
      </c>
      <c r="F380">
        <v>378</v>
      </c>
      <c r="H380">
        <f t="shared" si="17"/>
        <v>3024</v>
      </c>
      <c r="I380">
        <v>378</v>
      </c>
    </row>
    <row r="381" spans="2:9" x14ac:dyDescent="0.25">
      <c r="B381">
        <f t="shared" si="15"/>
        <v>758</v>
      </c>
      <c r="C381">
        <v>379</v>
      </c>
      <c r="E381">
        <f t="shared" si="16"/>
        <v>1516</v>
      </c>
      <c r="F381">
        <v>379</v>
      </c>
      <c r="H381">
        <f t="shared" si="17"/>
        <v>3032</v>
      </c>
      <c r="I381">
        <v>379</v>
      </c>
    </row>
    <row r="382" spans="2:9" x14ac:dyDescent="0.25">
      <c r="B382">
        <f t="shared" si="15"/>
        <v>760</v>
      </c>
      <c r="C382">
        <v>380</v>
      </c>
      <c r="E382">
        <f t="shared" si="16"/>
        <v>1520</v>
      </c>
      <c r="F382">
        <v>380</v>
      </c>
      <c r="H382">
        <f t="shared" si="17"/>
        <v>3040</v>
      </c>
      <c r="I382">
        <v>380</v>
      </c>
    </row>
    <row r="383" spans="2:9" x14ac:dyDescent="0.25">
      <c r="B383">
        <f t="shared" si="15"/>
        <v>762</v>
      </c>
      <c r="C383">
        <v>381</v>
      </c>
      <c r="E383">
        <f t="shared" si="16"/>
        <v>1524</v>
      </c>
      <c r="F383">
        <v>381</v>
      </c>
      <c r="H383">
        <f t="shared" si="17"/>
        <v>3048</v>
      </c>
      <c r="I383">
        <v>381</v>
      </c>
    </row>
    <row r="384" spans="2:9" x14ac:dyDescent="0.25">
      <c r="B384">
        <f t="shared" si="15"/>
        <v>764</v>
      </c>
      <c r="C384">
        <v>382</v>
      </c>
      <c r="E384">
        <f t="shared" si="16"/>
        <v>1528</v>
      </c>
      <c r="F384">
        <v>382</v>
      </c>
      <c r="H384">
        <f t="shared" si="17"/>
        <v>3056</v>
      </c>
      <c r="I384">
        <v>382</v>
      </c>
    </row>
    <row r="385" spans="2:9" x14ac:dyDescent="0.25">
      <c r="B385">
        <f t="shared" si="15"/>
        <v>766</v>
      </c>
      <c r="C385">
        <v>383</v>
      </c>
      <c r="E385">
        <f t="shared" si="16"/>
        <v>1532</v>
      </c>
      <c r="F385">
        <v>383</v>
      </c>
      <c r="H385">
        <f t="shared" si="17"/>
        <v>3064</v>
      </c>
      <c r="I385">
        <v>383</v>
      </c>
    </row>
    <row r="386" spans="2:9" x14ac:dyDescent="0.25">
      <c r="B386">
        <f t="shared" si="15"/>
        <v>768</v>
      </c>
      <c r="C386">
        <v>384</v>
      </c>
      <c r="E386">
        <f t="shared" si="16"/>
        <v>1536</v>
      </c>
      <c r="F386">
        <v>384</v>
      </c>
      <c r="H386">
        <f t="shared" si="17"/>
        <v>3072</v>
      </c>
      <c r="I386">
        <v>384</v>
      </c>
    </row>
    <row r="387" spans="2:9" x14ac:dyDescent="0.25">
      <c r="B387">
        <f t="shared" si="15"/>
        <v>770</v>
      </c>
      <c r="C387">
        <v>385</v>
      </c>
      <c r="E387">
        <f t="shared" si="16"/>
        <v>1540</v>
      </c>
      <c r="F387">
        <v>385</v>
      </c>
      <c r="H387">
        <f t="shared" si="17"/>
        <v>3080</v>
      </c>
      <c r="I387">
        <v>385</v>
      </c>
    </row>
    <row r="388" spans="2:9" x14ac:dyDescent="0.25">
      <c r="B388">
        <f t="shared" si="15"/>
        <v>772</v>
      </c>
      <c r="C388">
        <v>386</v>
      </c>
      <c r="E388">
        <f t="shared" si="16"/>
        <v>1544</v>
      </c>
      <c r="F388">
        <v>386</v>
      </c>
      <c r="H388">
        <f t="shared" si="17"/>
        <v>3088</v>
      </c>
      <c r="I388">
        <v>386</v>
      </c>
    </row>
    <row r="389" spans="2:9" x14ac:dyDescent="0.25">
      <c r="B389">
        <f t="shared" ref="B389:B452" si="18">B388+2</f>
        <v>774</v>
      </c>
      <c r="C389">
        <v>387</v>
      </c>
      <c r="E389">
        <f t="shared" ref="E389:E452" si="19">E388+4</f>
        <v>1548</v>
      </c>
      <c r="F389">
        <v>387</v>
      </c>
      <c r="H389">
        <f t="shared" ref="H389:H452" si="20">H388+8</f>
        <v>3096</v>
      </c>
      <c r="I389">
        <v>387</v>
      </c>
    </row>
    <row r="390" spans="2:9" x14ac:dyDescent="0.25">
      <c r="B390">
        <f t="shared" si="18"/>
        <v>776</v>
      </c>
      <c r="C390">
        <v>388</v>
      </c>
      <c r="E390">
        <f t="shared" si="19"/>
        <v>1552</v>
      </c>
      <c r="F390">
        <v>388</v>
      </c>
      <c r="H390">
        <f t="shared" si="20"/>
        <v>3104</v>
      </c>
      <c r="I390">
        <v>388</v>
      </c>
    </row>
    <row r="391" spans="2:9" x14ac:dyDescent="0.25">
      <c r="B391">
        <f t="shared" si="18"/>
        <v>778</v>
      </c>
      <c r="C391">
        <v>389</v>
      </c>
      <c r="E391">
        <f t="shared" si="19"/>
        <v>1556</v>
      </c>
      <c r="F391">
        <v>389</v>
      </c>
      <c r="H391">
        <f t="shared" si="20"/>
        <v>3112</v>
      </c>
      <c r="I391">
        <v>389</v>
      </c>
    </row>
    <row r="392" spans="2:9" x14ac:dyDescent="0.25">
      <c r="B392">
        <f t="shared" si="18"/>
        <v>780</v>
      </c>
      <c r="C392">
        <v>390</v>
      </c>
      <c r="E392">
        <f t="shared" si="19"/>
        <v>1560</v>
      </c>
      <c r="F392">
        <v>390</v>
      </c>
      <c r="H392">
        <f t="shared" si="20"/>
        <v>3120</v>
      </c>
      <c r="I392">
        <v>390</v>
      </c>
    </row>
    <row r="393" spans="2:9" x14ac:dyDescent="0.25">
      <c r="B393">
        <f t="shared" si="18"/>
        <v>782</v>
      </c>
      <c r="C393">
        <v>391</v>
      </c>
      <c r="E393">
        <f t="shared" si="19"/>
        <v>1564</v>
      </c>
      <c r="F393">
        <v>391</v>
      </c>
      <c r="H393">
        <f t="shared" si="20"/>
        <v>3128</v>
      </c>
      <c r="I393">
        <v>391</v>
      </c>
    </row>
    <row r="394" spans="2:9" x14ac:dyDescent="0.25">
      <c r="B394">
        <f t="shared" si="18"/>
        <v>784</v>
      </c>
      <c r="C394">
        <v>392</v>
      </c>
      <c r="E394">
        <f t="shared" si="19"/>
        <v>1568</v>
      </c>
      <c r="F394">
        <v>392</v>
      </c>
      <c r="H394">
        <f t="shared" si="20"/>
        <v>3136</v>
      </c>
      <c r="I394">
        <v>392</v>
      </c>
    </row>
    <row r="395" spans="2:9" x14ac:dyDescent="0.25">
      <c r="B395">
        <f t="shared" si="18"/>
        <v>786</v>
      </c>
      <c r="C395">
        <v>393</v>
      </c>
      <c r="E395">
        <f t="shared" si="19"/>
        <v>1572</v>
      </c>
      <c r="F395">
        <v>393</v>
      </c>
      <c r="H395">
        <f t="shared" si="20"/>
        <v>3144</v>
      </c>
      <c r="I395">
        <v>393</v>
      </c>
    </row>
    <row r="396" spans="2:9" x14ac:dyDescent="0.25">
      <c r="B396">
        <f t="shared" si="18"/>
        <v>788</v>
      </c>
      <c r="C396">
        <v>394</v>
      </c>
      <c r="E396">
        <f t="shared" si="19"/>
        <v>1576</v>
      </c>
      <c r="F396">
        <v>394</v>
      </c>
      <c r="H396">
        <f t="shared" si="20"/>
        <v>3152</v>
      </c>
      <c r="I396">
        <v>394</v>
      </c>
    </row>
    <row r="397" spans="2:9" x14ac:dyDescent="0.25">
      <c r="B397">
        <f t="shared" si="18"/>
        <v>790</v>
      </c>
      <c r="C397">
        <v>395</v>
      </c>
      <c r="E397">
        <f t="shared" si="19"/>
        <v>1580</v>
      </c>
      <c r="F397">
        <v>395</v>
      </c>
      <c r="H397">
        <f t="shared" si="20"/>
        <v>3160</v>
      </c>
      <c r="I397">
        <v>395</v>
      </c>
    </row>
    <row r="398" spans="2:9" x14ac:dyDescent="0.25">
      <c r="B398">
        <f t="shared" si="18"/>
        <v>792</v>
      </c>
      <c r="C398">
        <v>396</v>
      </c>
      <c r="E398">
        <f t="shared" si="19"/>
        <v>1584</v>
      </c>
      <c r="F398">
        <v>396</v>
      </c>
      <c r="H398">
        <f t="shared" si="20"/>
        <v>3168</v>
      </c>
      <c r="I398">
        <v>396</v>
      </c>
    </row>
    <row r="399" spans="2:9" x14ac:dyDescent="0.25">
      <c r="B399">
        <f t="shared" si="18"/>
        <v>794</v>
      </c>
      <c r="C399">
        <v>397</v>
      </c>
      <c r="E399">
        <f t="shared" si="19"/>
        <v>1588</v>
      </c>
      <c r="F399">
        <v>397</v>
      </c>
      <c r="H399">
        <f t="shared" si="20"/>
        <v>3176</v>
      </c>
      <c r="I399">
        <v>397</v>
      </c>
    </row>
    <row r="400" spans="2:9" x14ac:dyDescent="0.25">
      <c r="B400">
        <f t="shared" si="18"/>
        <v>796</v>
      </c>
      <c r="C400">
        <v>398</v>
      </c>
      <c r="E400">
        <f t="shared" si="19"/>
        <v>1592</v>
      </c>
      <c r="F400">
        <v>398</v>
      </c>
      <c r="H400">
        <f t="shared" si="20"/>
        <v>3184</v>
      </c>
      <c r="I400">
        <v>398</v>
      </c>
    </row>
    <row r="401" spans="2:9" x14ac:dyDescent="0.25">
      <c r="B401">
        <f t="shared" si="18"/>
        <v>798</v>
      </c>
      <c r="C401">
        <v>399</v>
      </c>
      <c r="E401">
        <f t="shared" si="19"/>
        <v>1596</v>
      </c>
      <c r="F401">
        <v>399</v>
      </c>
      <c r="H401">
        <f t="shared" si="20"/>
        <v>3192</v>
      </c>
      <c r="I401">
        <v>399</v>
      </c>
    </row>
    <row r="402" spans="2:9" x14ac:dyDescent="0.25">
      <c r="B402">
        <f t="shared" si="18"/>
        <v>800</v>
      </c>
      <c r="C402">
        <v>400</v>
      </c>
      <c r="E402">
        <f t="shared" si="19"/>
        <v>1600</v>
      </c>
      <c r="F402">
        <v>400</v>
      </c>
      <c r="H402">
        <f t="shared" si="20"/>
        <v>3200</v>
      </c>
      <c r="I402">
        <v>400</v>
      </c>
    </row>
    <row r="403" spans="2:9" x14ac:dyDescent="0.25">
      <c r="B403">
        <f t="shared" si="18"/>
        <v>802</v>
      </c>
      <c r="C403">
        <v>401</v>
      </c>
      <c r="E403">
        <f t="shared" si="19"/>
        <v>1604</v>
      </c>
      <c r="F403">
        <v>401</v>
      </c>
      <c r="H403">
        <f t="shared" si="20"/>
        <v>3208</v>
      </c>
      <c r="I403">
        <v>401</v>
      </c>
    </row>
    <row r="404" spans="2:9" x14ac:dyDescent="0.25">
      <c r="B404">
        <f t="shared" si="18"/>
        <v>804</v>
      </c>
      <c r="C404">
        <v>402</v>
      </c>
      <c r="E404">
        <f t="shared" si="19"/>
        <v>1608</v>
      </c>
      <c r="F404">
        <v>402</v>
      </c>
      <c r="H404">
        <f t="shared" si="20"/>
        <v>3216</v>
      </c>
      <c r="I404">
        <v>402</v>
      </c>
    </row>
    <row r="405" spans="2:9" x14ac:dyDescent="0.25">
      <c r="B405">
        <f t="shared" si="18"/>
        <v>806</v>
      </c>
      <c r="C405">
        <v>403</v>
      </c>
      <c r="E405">
        <f t="shared" si="19"/>
        <v>1612</v>
      </c>
      <c r="F405">
        <v>403</v>
      </c>
      <c r="H405">
        <f t="shared" si="20"/>
        <v>3224</v>
      </c>
      <c r="I405">
        <v>403</v>
      </c>
    </row>
    <row r="406" spans="2:9" x14ac:dyDescent="0.25">
      <c r="B406">
        <f t="shared" si="18"/>
        <v>808</v>
      </c>
      <c r="C406">
        <v>404</v>
      </c>
      <c r="E406">
        <f t="shared" si="19"/>
        <v>1616</v>
      </c>
      <c r="F406">
        <v>404</v>
      </c>
      <c r="H406">
        <f t="shared" si="20"/>
        <v>3232</v>
      </c>
      <c r="I406">
        <v>404</v>
      </c>
    </row>
    <row r="407" spans="2:9" x14ac:dyDescent="0.25">
      <c r="B407">
        <f t="shared" si="18"/>
        <v>810</v>
      </c>
      <c r="C407">
        <v>405</v>
      </c>
      <c r="E407">
        <f t="shared" si="19"/>
        <v>1620</v>
      </c>
      <c r="F407">
        <v>405</v>
      </c>
      <c r="H407">
        <f t="shared" si="20"/>
        <v>3240</v>
      </c>
      <c r="I407">
        <v>405</v>
      </c>
    </row>
    <row r="408" spans="2:9" x14ac:dyDescent="0.25">
      <c r="B408">
        <f t="shared" si="18"/>
        <v>812</v>
      </c>
      <c r="C408">
        <v>406</v>
      </c>
      <c r="E408">
        <f t="shared" si="19"/>
        <v>1624</v>
      </c>
      <c r="F408">
        <v>406</v>
      </c>
      <c r="H408">
        <f t="shared" si="20"/>
        <v>3248</v>
      </c>
      <c r="I408">
        <v>406</v>
      </c>
    </row>
    <row r="409" spans="2:9" x14ac:dyDescent="0.25">
      <c r="B409">
        <f t="shared" si="18"/>
        <v>814</v>
      </c>
      <c r="C409">
        <v>407</v>
      </c>
      <c r="E409">
        <f t="shared" si="19"/>
        <v>1628</v>
      </c>
      <c r="F409">
        <v>407</v>
      </c>
      <c r="H409">
        <f t="shared" si="20"/>
        <v>3256</v>
      </c>
      <c r="I409">
        <v>407</v>
      </c>
    </row>
    <row r="410" spans="2:9" x14ac:dyDescent="0.25">
      <c r="B410">
        <f t="shared" si="18"/>
        <v>816</v>
      </c>
      <c r="C410">
        <v>408</v>
      </c>
      <c r="E410">
        <f t="shared" si="19"/>
        <v>1632</v>
      </c>
      <c r="F410">
        <v>408</v>
      </c>
      <c r="H410">
        <f t="shared" si="20"/>
        <v>3264</v>
      </c>
      <c r="I410">
        <v>408</v>
      </c>
    </row>
    <row r="411" spans="2:9" x14ac:dyDescent="0.25">
      <c r="B411">
        <f t="shared" si="18"/>
        <v>818</v>
      </c>
      <c r="C411">
        <v>409</v>
      </c>
      <c r="E411">
        <f t="shared" si="19"/>
        <v>1636</v>
      </c>
      <c r="F411">
        <v>409</v>
      </c>
      <c r="H411">
        <f t="shared" si="20"/>
        <v>3272</v>
      </c>
      <c r="I411">
        <v>409</v>
      </c>
    </row>
    <row r="412" spans="2:9" x14ac:dyDescent="0.25">
      <c r="B412">
        <f t="shared" si="18"/>
        <v>820</v>
      </c>
      <c r="C412">
        <v>410</v>
      </c>
      <c r="E412">
        <f t="shared" si="19"/>
        <v>1640</v>
      </c>
      <c r="F412">
        <v>410</v>
      </c>
      <c r="H412">
        <f t="shared" si="20"/>
        <v>3280</v>
      </c>
      <c r="I412">
        <v>410</v>
      </c>
    </row>
    <row r="413" spans="2:9" x14ac:dyDescent="0.25">
      <c r="B413">
        <f t="shared" si="18"/>
        <v>822</v>
      </c>
      <c r="C413">
        <v>411</v>
      </c>
      <c r="E413">
        <f t="shared" si="19"/>
        <v>1644</v>
      </c>
      <c r="F413">
        <v>411</v>
      </c>
      <c r="H413">
        <f t="shared" si="20"/>
        <v>3288</v>
      </c>
      <c r="I413">
        <v>411</v>
      </c>
    </row>
    <row r="414" spans="2:9" x14ac:dyDescent="0.25">
      <c r="B414">
        <f t="shared" si="18"/>
        <v>824</v>
      </c>
      <c r="C414">
        <v>412</v>
      </c>
      <c r="E414">
        <f t="shared" si="19"/>
        <v>1648</v>
      </c>
      <c r="F414">
        <v>412</v>
      </c>
      <c r="H414">
        <f t="shared" si="20"/>
        <v>3296</v>
      </c>
      <c r="I414">
        <v>412</v>
      </c>
    </row>
    <row r="415" spans="2:9" x14ac:dyDescent="0.25">
      <c r="B415">
        <f t="shared" si="18"/>
        <v>826</v>
      </c>
      <c r="C415">
        <v>413</v>
      </c>
      <c r="E415">
        <f t="shared" si="19"/>
        <v>1652</v>
      </c>
      <c r="F415">
        <v>413</v>
      </c>
      <c r="H415">
        <f t="shared" si="20"/>
        <v>3304</v>
      </c>
      <c r="I415">
        <v>413</v>
      </c>
    </row>
    <row r="416" spans="2:9" x14ac:dyDescent="0.25">
      <c r="B416">
        <f t="shared" si="18"/>
        <v>828</v>
      </c>
      <c r="C416">
        <v>414</v>
      </c>
      <c r="E416">
        <f t="shared" si="19"/>
        <v>1656</v>
      </c>
      <c r="F416">
        <v>414</v>
      </c>
      <c r="H416">
        <f t="shared" si="20"/>
        <v>3312</v>
      </c>
      <c r="I416">
        <v>414</v>
      </c>
    </row>
    <row r="417" spans="2:9" x14ac:dyDescent="0.25">
      <c r="B417">
        <f t="shared" si="18"/>
        <v>830</v>
      </c>
      <c r="C417">
        <v>415</v>
      </c>
      <c r="E417">
        <f t="shared" si="19"/>
        <v>1660</v>
      </c>
      <c r="F417">
        <v>415</v>
      </c>
      <c r="H417">
        <f t="shared" si="20"/>
        <v>3320</v>
      </c>
      <c r="I417">
        <v>415</v>
      </c>
    </row>
    <row r="418" spans="2:9" x14ac:dyDescent="0.25">
      <c r="B418">
        <f t="shared" si="18"/>
        <v>832</v>
      </c>
      <c r="C418">
        <v>416</v>
      </c>
      <c r="E418">
        <f t="shared" si="19"/>
        <v>1664</v>
      </c>
      <c r="F418">
        <v>416</v>
      </c>
      <c r="H418">
        <f t="shared" si="20"/>
        <v>3328</v>
      </c>
      <c r="I418">
        <v>416</v>
      </c>
    </row>
    <row r="419" spans="2:9" x14ac:dyDescent="0.25">
      <c r="B419">
        <f t="shared" si="18"/>
        <v>834</v>
      </c>
      <c r="C419">
        <v>417</v>
      </c>
      <c r="E419">
        <f t="shared" si="19"/>
        <v>1668</v>
      </c>
      <c r="F419">
        <v>417</v>
      </c>
      <c r="H419">
        <f t="shared" si="20"/>
        <v>3336</v>
      </c>
      <c r="I419">
        <v>417</v>
      </c>
    </row>
    <row r="420" spans="2:9" x14ac:dyDescent="0.25">
      <c r="B420">
        <f t="shared" si="18"/>
        <v>836</v>
      </c>
      <c r="C420">
        <v>418</v>
      </c>
      <c r="E420">
        <f t="shared" si="19"/>
        <v>1672</v>
      </c>
      <c r="F420">
        <v>418</v>
      </c>
      <c r="H420">
        <f t="shared" si="20"/>
        <v>3344</v>
      </c>
      <c r="I420">
        <v>418</v>
      </c>
    </row>
    <row r="421" spans="2:9" x14ac:dyDescent="0.25">
      <c r="B421">
        <f t="shared" si="18"/>
        <v>838</v>
      </c>
      <c r="C421">
        <v>419</v>
      </c>
      <c r="E421">
        <f t="shared" si="19"/>
        <v>1676</v>
      </c>
      <c r="F421">
        <v>419</v>
      </c>
      <c r="H421">
        <f t="shared" si="20"/>
        <v>3352</v>
      </c>
      <c r="I421">
        <v>419</v>
      </c>
    </row>
    <row r="422" spans="2:9" x14ac:dyDescent="0.25">
      <c r="B422">
        <f t="shared" si="18"/>
        <v>840</v>
      </c>
      <c r="C422">
        <v>420</v>
      </c>
      <c r="E422">
        <f t="shared" si="19"/>
        <v>1680</v>
      </c>
      <c r="F422">
        <v>420</v>
      </c>
      <c r="H422">
        <f t="shared" si="20"/>
        <v>3360</v>
      </c>
      <c r="I422">
        <v>420</v>
      </c>
    </row>
    <row r="423" spans="2:9" x14ac:dyDescent="0.25">
      <c r="B423">
        <f t="shared" si="18"/>
        <v>842</v>
      </c>
      <c r="C423">
        <v>421</v>
      </c>
      <c r="E423">
        <f t="shared" si="19"/>
        <v>1684</v>
      </c>
      <c r="F423">
        <v>421</v>
      </c>
      <c r="H423">
        <f t="shared" si="20"/>
        <v>3368</v>
      </c>
      <c r="I423">
        <v>421</v>
      </c>
    </row>
    <row r="424" spans="2:9" x14ac:dyDescent="0.25">
      <c r="B424">
        <f t="shared" si="18"/>
        <v>844</v>
      </c>
      <c r="C424">
        <v>422</v>
      </c>
      <c r="E424">
        <f t="shared" si="19"/>
        <v>1688</v>
      </c>
      <c r="F424">
        <v>422</v>
      </c>
      <c r="H424">
        <f t="shared" si="20"/>
        <v>3376</v>
      </c>
      <c r="I424">
        <v>422</v>
      </c>
    </row>
    <row r="425" spans="2:9" x14ac:dyDescent="0.25">
      <c r="B425">
        <f t="shared" si="18"/>
        <v>846</v>
      </c>
      <c r="C425">
        <v>423</v>
      </c>
      <c r="E425">
        <f t="shared" si="19"/>
        <v>1692</v>
      </c>
      <c r="F425">
        <v>423</v>
      </c>
      <c r="H425">
        <f t="shared" si="20"/>
        <v>3384</v>
      </c>
      <c r="I425">
        <v>423</v>
      </c>
    </row>
    <row r="426" spans="2:9" x14ac:dyDescent="0.25">
      <c r="B426">
        <f t="shared" si="18"/>
        <v>848</v>
      </c>
      <c r="C426">
        <v>424</v>
      </c>
      <c r="E426">
        <f t="shared" si="19"/>
        <v>1696</v>
      </c>
      <c r="F426">
        <v>424</v>
      </c>
      <c r="H426">
        <f t="shared" si="20"/>
        <v>3392</v>
      </c>
      <c r="I426">
        <v>424</v>
      </c>
    </row>
    <row r="427" spans="2:9" x14ac:dyDescent="0.25">
      <c r="B427">
        <f t="shared" si="18"/>
        <v>850</v>
      </c>
      <c r="C427">
        <v>425</v>
      </c>
      <c r="E427">
        <f t="shared" si="19"/>
        <v>1700</v>
      </c>
      <c r="F427">
        <v>425</v>
      </c>
      <c r="H427">
        <f t="shared" si="20"/>
        <v>3400</v>
      </c>
      <c r="I427">
        <v>425</v>
      </c>
    </row>
    <row r="428" spans="2:9" x14ac:dyDescent="0.25">
      <c r="B428">
        <f t="shared" si="18"/>
        <v>852</v>
      </c>
      <c r="C428">
        <v>426</v>
      </c>
      <c r="E428">
        <f t="shared" si="19"/>
        <v>1704</v>
      </c>
      <c r="F428">
        <v>426</v>
      </c>
      <c r="H428">
        <f t="shared" si="20"/>
        <v>3408</v>
      </c>
      <c r="I428">
        <v>426</v>
      </c>
    </row>
    <row r="429" spans="2:9" x14ac:dyDescent="0.25">
      <c r="B429">
        <f t="shared" si="18"/>
        <v>854</v>
      </c>
      <c r="C429">
        <v>427</v>
      </c>
      <c r="E429">
        <f t="shared" si="19"/>
        <v>1708</v>
      </c>
      <c r="F429">
        <v>427</v>
      </c>
      <c r="H429">
        <f t="shared" si="20"/>
        <v>3416</v>
      </c>
      <c r="I429">
        <v>427</v>
      </c>
    </row>
    <row r="430" spans="2:9" x14ac:dyDescent="0.25">
      <c r="B430">
        <f t="shared" si="18"/>
        <v>856</v>
      </c>
      <c r="C430">
        <v>428</v>
      </c>
      <c r="E430">
        <f t="shared" si="19"/>
        <v>1712</v>
      </c>
      <c r="F430">
        <v>428</v>
      </c>
      <c r="H430">
        <f t="shared" si="20"/>
        <v>3424</v>
      </c>
      <c r="I430">
        <v>428</v>
      </c>
    </row>
    <row r="431" spans="2:9" x14ac:dyDescent="0.25">
      <c r="B431">
        <f t="shared" si="18"/>
        <v>858</v>
      </c>
      <c r="C431">
        <v>429</v>
      </c>
      <c r="E431">
        <f t="shared" si="19"/>
        <v>1716</v>
      </c>
      <c r="F431">
        <v>429</v>
      </c>
      <c r="H431">
        <f t="shared" si="20"/>
        <v>3432</v>
      </c>
      <c r="I431">
        <v>429</v>
      </c>
    </row>
    <row r="432" spans="2:9" x14ac:dyDescent="0.25">
      <c r="B432">
        <f t="shared" si="18"/>
        <v>860</v>
      </c>
      <c r="C432">
        <v>430</v>
      </c>
      <c r="E432">
        <f t="shared" si="19"/>
        <v>1720</v>
      </c>
      <c r="F432">
        <v>430</v>
      </c>
      <c r="H432">
        <f t="shared" si="20"/>
        <v>3440</v>
      </c>
      <c r="I432">
        <v>430</v>
      </c>
    </row>
    <row r="433" spans="2:9" x14ac:dyDescent="0.25">
      <c r="B433">
        <f t="shared" si="18"/>
        <v>862</v>
      </c>
      <c r="C433">
        <v>431</v>
      </c>
      <c r="E433">
        <f t="shared" si="19"/>
        <v>1724</v>
      </c>
      <c r="F433">
        <v>431</v>
      </c>
      <c r="H433">
        <f t="shared" si="20"/>
        <v>3448</v>
      </c>
      <c r="I433">
        <v>431</v>
      </c>
    </row>
    <row r="434" spans="2:9" x14ac:dyDescent="0.25">
      <c r="B434">
        <f t="shared" si="18"/>
        <v>864</v>
      </c>
      <c r="C434">
        <v>432</v>
      </c>
      <c r="E434">
        <f t="shared" si="19"/>
        <v>1728</v>
      </c>
      <c r="F434">
        <v>432</v>
      </c>
      <c r="H434">
        <f t="shared" si="20"/>
        <v>3456</v>
      </c>
      <c r="I434">
        <v>432</v>
      </c>
    </row>
    <row r="435" spans="2:9" x14ac:dyDescent="0.25">
      <c r="B435">
        <f t="shared" si="18"/>
        <v>866</v>
      </c>
      <c r="C435">
        <v>433</v>
      </c>
      <c r="E435">
        <f t="shared" si="19"/>
        <v>1732</v>
      </c>
      <c r="F435">
        <v>433</v>
      </c>
      <c r="H435">
        <f t="shared" si="20"/>
        <v>3464</v>
      </c>
      <c r="I435">
        <v>433</v>
      </c>
    </row>
    <row r="436" spans="2:9" x14ac:dyDescent="0.25">
      <c r="B436">
        <f t="shared" si="18"/>
        <v>868</v>
      </c>
      <c r="C436">
        <v>434</v>
      </c>
      <c r="E436">
        <f t="shared" si="19"/>
        <v>1736</v>
      </c>
      <c r="F436">
        <v>434</v>
      </c>
      <c r="H436">
        <f t="shared" si="20"/>
        <v>3472</v>
      </c>
      <c r="I436">
        <v>434</v>
      </c>
    </row>
    <row r="437" spans="2:9" x14ac:dyDescent="0.25">
      <c r="B437">
        <f t="shared" si="18"/>
        <v>870</v>
      </c>
      <c r="C437">
        <v>435</v>
      </c>
      <c r="E437">
        <f t="shared" si="19"/>
        <v>1740</v>
      </c>
      <c r="F437">
        <v>435</v>
      </c>
      <c r="H437">
        <f t="shared" si="20"/>
        <v>3480</v>
      </c>
      <c r="I437">
        <v>435</v>
      </c>
    </row>
    <row r="438" spans="2:9" x14ac:dyDescent="0.25">
      <c r="B438">
        <f t="shared" si="18"/>
        <v>872</v>
      </c>
      <c r="C438">
        <v>436</v>
      </c>
      <c r="E438">
        <f t="shared" si="19"/>
        <v>1744</v>
      </c>
      <c r="F438">
        <v>436</v>
      </c>
      <c r="H438">
        <f t="shared" si="20"/>
        <v>3488</v>
      </c>
      <c r="I438">
        <v>436</v>
      </c>
    </row>
    <row r="439" spans="2:9" x14ac:dyDescent="0.25">
      <c r="B439">
        <f t="shared" si="18"/>
        <v>874</v>
      </c>
      <c r="C439">
        <v>437</v>
      </c>
      <c r="E439">
        <f t="shared" si="19"/>
        <v>1748</v>
      </c>
      <c r="F439">
        <v>437</v>
      </c>
      <c r="H439">
        <f t="shared" si="20"/>
        <v>3496</v>
      </c>
      <c r="I439">
        <v>437</v>
      </c>
    </row>
    <row r="440" spans="2:9" x14ac:dyDescent="0.25">
      <c r="B440">
        <f t="shared" si="18"/>
        <v>876</v>
      </c>
      <c r="C440">
        <v>438</v>
      </c>
      <c r="E440">
        <f t="shared" si="19"/>
        <v>1752</v>
      </c>
      <c r="F440">
        <v>438</v>
      </c>
      <c r="H440">
        <f t="shared" si="20"/>
        <v>3504</v>
      </c>
      <c r="I440">
        <v>438</v>
      </c>
    </row>
    <row r="441" spans="2:9" x14ac:dyDescent="0.25">
      <c r="B441">
        <f t="shared" si="18"/>
        <v>878</v>
      </c>
      <c r="C441">
        <v>439</v>
      </c>
      <c r="E441">
        <f t="shared" si="19"/>
        <v>1756</v>
      </c>
      <c r="F441">
        <v>439</v>
      </c>
      <c r="H441">
        <f t="shared" si="20"/>
        <v>3512</v>
      </c>
      <c r="I441">
        <v>439</v>
      </c>
    </row>
    <row r="442" spans="2:9" x14ac:dyDescent="0.25">
      <c r="B442">
        <f t="shared" si="18"/>
        <v>880</v>
      </c>
      <c r="C442">
        <v>440</v>
      </c>
      <c r="E442">
        <f t="shared" si="19"/>
        <v>1760</v>
      </c>
      <c r="F442">
        <v>440</v>
      </c>
      <c r="H442">
        <f t="shared" si="20"/>
        <v>3520</v>
      </c>
      <c r="I442">
        <v>440</v>
      </c>
    </row>
    <row r="443" spans="2:9" x14ac:dyDescent="0.25">
      <c r="B443">
        <f t="shared" si="18"/>
        <v>882</v>
      </c>
      <c r="C443">
        <v>441</v>
      </c>
      <c r="E443">
        <f t="shared" si="19"/>
        <v>1764</v>
      </c>
      <c r="F443">
        <v>441</v>
      </c>
      <c r="H443">
        <f t="shared" si="20"/>
        <v>3528</v>
      </c>
      <c r="I443">
        <v>441</v>
      </c>
    </row>
    <row r="444" spans="2:9" x14ac:dyDescent="0.25">
      <c r="B444">
        <f t="shared" si="18"/>
        <v>884</v>
      </c>
      <c r="C444">
        <v>442</v>
      </c>
      <c r="E444">
        <f t="shared" si="19"/>
        <v>1768</v>
      </c>
      <c r="F444">
        <v>442</v>
      </c>
      <c r="H444">
        <f t="shared" si="20"/>
        <v>3536</v>
      </c>
      <c r="I444">
        <v>442</v>
      </c>
    </row>
    <row r="445" spans="2:9" x14ac:dyDescent="0.25">
      <c r="B445">
        <f t="shared" si="18"/>
        <v>886</v>
      </c>
      <c r="C445">
        <v>443</v>
      </c>
      <c r="E445">
        <f t="shared" si="19"/>
        <v>1772</v>
      </c>
      <c r="F445">
        <v>443</v>
      </c>
      <c r="H445">
        <f t="shared" si="20"/>
        <v>3544</v>
      </c>
      <c r="I445">
        <v>443</v>
      </c>
    </row>
    <row r="446" spans="2:9" x14ac:dyDescent="0.25">
      <c r="B446">
        <f t="shared" si="18"/>
        <v>888</v>
      </c>
      <c r="C446">
        <v>444</v>
      </c>
      <c r="E446">
        <f t="shared" si="19"/>
        <v>1776</v>
      </c>
      <c r="F446">
        <v>444</v>
      </c>
      <c r="H446">
        <f t="shared" si="20"/>
        <v>3552</v>
      </c>
      <c r="I446">
        <v>444</v>
      </c>
    </row>
    <row r="447" spans="2:9" x14ac:dyDescent="0.25">
      <c r="B447">
        <f t="shared" si="18"/>
        <v>890</v>
      </c>
      <c r="C447">
        <v>445</v>
      </c>
      <c r="E447">
        <f t="shared" si="19"/>
        <v>1780</v>
      </c>
      <c r="F447">
        <v>445</v>
      </c>
      <c r="H447">
        <f t="shared" si="20"/>
        <v>3560</v>
      </c>
      <c r="I447">
        <v>445</v>
      </c>
    </row>
    <row r="448" spans="2:9" x14ac:dyDescent="0.25">
      <c r="B448">
        <f t="shared" si="18"/>
        <v>892</v>
      </c>
      <c r="C448">
        <v>446</v>
      </c>
      <c r="E448">
        <f t="shared" si="19"/>
        <v>1784</v>
      </c>
      <c r="F448">
        <v>446</v>
      </c>
      <c r="H448">
        <f t="shared" si="20"/>
        <v>3568</v>
      </c>
      <c r="I448">
        <v>446</v>
      </c>
    </row>
    <row r="449" spans="2:9" x14ac:dyDescent="0.25">
      <c r="B449">
        <f t="shared" si="18"/>
        <v>894</v>
      </c>
      <c r="C449">
        <v>447</v>
      </c>
      <c r="E449">
        <f t="shared" si="19"/>
        <v>1788</v>
      </c>
      <c r="F449">
        <v>447</v>
      </c>
      <c r="H449">
        <f t="shared" si="20"/>
        <v>3576</v>
      </c>
      <c r="I449">
        <v>447</v>
      </c>
    </row>
    <row r="450" spans="2:9" x14ac:dyDescent="0.25">
      <c r="B450">
        <f t="shared" si="18"/>
        <v>896</v>
      </c>
      <c r="C450">
        <v>448</v>
      </c>
      <c r="E450">
        <f t="shared" si="19"/>
        <v>1792</v>
      </c>
      <c r="F450">
        <v>448</v>
      </c>
      <c r="H450">
        <f t="shared" si="20"/>
        <v>3584</v>
      </c>
      <c r="I450">
        <v>448</v>
      </c>
    </row>
    <row r="451" spans="2:9" x14ac:dyDescent="0.25">
      <c r="B451">
        <f t="shared" si="18"/>
        <v>898</v>
      </c>
      <c r="C451">
        <v>449</v>
      </c>
      <c r="E451">
        <f t="shared" si="19"/>
        <v>1796</v>
      </c>
      <c r="F451">
        <v>449</v>
      </c>
      <c r="H451">
        <f t="shared" si="20"/>
        <v>3592</v>
      </c>
      <c r="I451">
        <v>449</v>
      </c>
    </row>
    <row r="452" spans="2:9" x14ac:dyDescent="0.25">
      <c r="B452">
        <f t="shared" si="18"/>
        <v>900</v>
      </c>
      <c r="C452">
        <v>450</v>
      </c>
      <c r="E452">
        <f t="shared" si="19"/>
        <v>1800</v>
      </c>
      <c r="F452">
        <v>450</v>
      </c>
      <c r="H452">
        <f t="shared" si="20"/>
        <v>3600</v>
      </c>
      <c r="I452">
        <v>450</v>
      </c>
    </row>
    <row r="453" spans="2:9" x14ac:dyDescent="0.25">
      <c r="B453">
        <f t="shared" ref="B453:B516" si="21">B452+2</f>
        <v>902</v>
      </c>
      <c r="C453">
        <v>451</v>
      </c>
      <c r="E453">
        <f t="shared" ref="E453:E516" si="22">E452+4</f>
        <v>1804</v>
      </c>
      <c r="F453">
        <v>451</v>
      </c>
      <c r="H453">
        <f t="shared" ref="H453:H516" si="23">H452+8</f>
        <v>3608</v>
      </c>
      <c r="I453">
        <v>451</v>
      </c>
    </row>
    <row r="454" spans="2:9" x14ac:dyDescent="0.25">
      <c r="B454">
        <f t="shared" si="21"/>
        <v>904</v>
      </c>
      <c r="C454">
        <v>452</v>
      </c>
      <c r="E454">
        <f t="shared" si="22"/>
        <v>1808</v>
      </c>
      <c r="F454">
        <v>452</v>
      </c>
      <c r="H454">
        <f t="shared" si="23"/>
        <v>3616</v>
      </c>
      <c r="I454">
        <v>452</v>
      </c>
    </row>
    <row r="455" spans="2:9" x14ac:dyDescent="0.25">
      <c r="B455">
        <f t="shared" si="21"/>
        <v>906</v>
      </c>
      <c r="C455">
        <v>453</v>
      </c>
      <c r="E455">
        <f t="shared" si="22"/>
        <v>1812</v>
      </c>
      <c r="F455">
        <v>453</v>
      </c>
      <c r="H455">
        <f t="shared" si="23"/>
        <v>3624</v>
      </c>
      <c r="I455">
        <v>453</v>
      </c>
    </row>
    <row r="456" spans="2:9" x14ac:dyDescent="0.25">
      <c r="B456">
        <f t="shared" si="21"/>
        <v>908</v>
      </c>
      <c r="C456">
        <v>454</v>
      </c>
      <c r="E456">
        <f t="shared" si="22"/>
        <v>1816</v>
      </c>
      <c r="F456">
        <v>454</v>
      </c>
      <c r="H456">
        <f t="shared" si="23"/>
        <v>3632</v>
      </c>
      <c r="I456">
        <v>454</v>
      </c>
    </row>
    <row r="457" spans="2:9" x14ac:dyDescent="0.25">
      <c r="B457">
        <f t="shared" si="21"/>
        <v>910</v>
      </c>
      <c r="C457">
        <v>455</v>
      </c>
      <c r="E457">
        <f t="shared" si="22"/>
        <v>1820</v>
      </c>
      <c r="F457">
        <v>455</v>
      </c>
      <c r="H457">
        <f t="shared" si="23"/>
        <v>3640</v>
      </c>
      <c r="I457">
        <v>455</v>
      </c>
    </row>
    <row r="458" spans="2:9" x14ac:dyDescent="0.25">
      <c r="B458">
        <f t="shared" si="21"/>
        <v>912</v>
      </c>
      <c r="C458">
        <v>456</v>
      </c>
      <c r="E458">
        <f t="shared" si="22"/>
        <v>1824</v>
      </c>
      <c r="F458">
        <v>456</v>
      </c>
      <c r="H458">
        <f t="shared" si="23"/>
        <v>3648</v>
      </c>
      <c r="I458">
        <v>456</v>
      </c>
    </row>
    <row r="459" spans="2:9" x14ac:dyDescent="0.25">
      <c r="B459">
        <f t="shared" si="21"/>
        <v>914</v>
      </c>
      <c r="C459">
        <v>457</v>
      </c>
      <c r="E459">
        <f t="shared" si="22"/>
        <v>1828</v>
      </c>
      <c r="F459">
        <v>457</v>
      </c>
      <c r="H459">
        <f t="shared" si="23"/>
        <v>3656</v>
      </c>
      <c r="I459">
        <v>457</v>
      </c>
    </row>
    <row r="460" spans="2:9" x14ac:dyDescent="0.25">
      <c r="B460">
        <f t="shared" si="21"/>
        <v>916</v>
      </c>
      <c r="C460">
        <v>458</v>
      </c>
      <c r="E460">
        <f t="shared" si="22"/>
        <v>1832</v>
      </c>
      <c r="F460">
        <v>458</v>
      </c>
      <c r="H460">
        <f t="shared" si="23"/>
        <v>3664</v>
      </c>
      <c r="I460">
        <v>458</v>
      </c>
    </row>
    <row r="461" spans="2:9" x14ac:dyDescent="0.25">
      <c r="B461">
        <f t="shared" si="21"/>
        <v>918</v>
      </c>
      <c r="C461">
        <v>459</v>
      </c>
      <c r="E461">
        <f t="shared" si="22"/>
        <v>1836</v>
      </c>
      <c r="F461">
        <v>459</v>
      </c>
      <c r="H461">
        <f t="shared" si="23"/>
        <v>3672</v>
      </c>
      <c r="I461">
        <v>459</v>
      </c>
    </row>
    <row r="462" spans="2:9" x14ac:dyDescent="0.25">
      <c r="B462">
        <f t="shared" si="21"/>
        <v>920</v>
      </c>
      <c r="C462">
        <v>460</v>
      </c>
      <c r="E462">
        <f t="shared" si="22"/>
        <v>1840</v>
      </c>
      <c r="F462">
        <v>460</v>
      </c>
      <c r="H462">
        <f t="shared" si="23"/>
        <v>3680</v>
      </c>
      <c r="I462">
        <v>460</v>
      </c>
    </row>
    <row r="463" spans="2:9" x14ac:dyDescent="0.25">
      <c r="B463">
        <f t="shared" si="21"/>
        <v>922</v>
      </c>
      <c r="C463">
        <v>461</v>
      </c>
      <c r="E463">
        <f t="shared" si="22"/>
        <v>1844</v>
      </c>
      <c r="F463">
        <v>461</v>
      </c>
      <c r="H463">
        <f t="shared" si="23"/>
        <v>3688</v>
      </c>
      <c r="I463">
        <v>461</v>
      </c>
    </row>
    <row r="464" spans="2:9" x14ac:dyDescent="0.25">
      <c r="B464">
        <f t="shared" si="21"/>
        <v>924</v>
      </c>
      <c r="C464">
        <v>462</v>
      </c>
      <c r="E464">
        <f t="shared" si="22"/>
        <v>1848</v>
      </c>
      <c r="F464">
        <v>462</v>
      </c>
      <c r="H464">
        <f t="shared" si="23"/>
        <v>3696</v>
      </c>
      <c r="I464">
        <v>462</v>
      </c>
    </row>
    <row r="465" spans="2:9" x14ac:dyDescent="0.25">
      <c r="B465">
        <f t="shared" si="21"/>
        <v>926</v>
      </c>
      <c r="C465">
        <v>463</v>
      </c>
      <c r="E465">
        <f t="shared" si="22"/>
        <v>1852</v>
      </c>
      <c r="F465">
        <v>463</v>
      </c>
      <c r="H465">
        <f t="shared" si="23"/>
        <v>3704</v>
      </c>
      <c r="I465">
        <v>463</v>
      </c>
    </row>
    <row r="466" spans="2:9" x14ac:dyDescent="0.25">
      <c r="B466">
        <f t="shared" si="21"/>
        <v>928</v>
      </c>
      <c r="C466">
        <v>464</v>
      </c>
      <c r="E466">
        <f t="shared" si="22"/>
        <v>1856</v>
      </c>
      <c r="F466">
        <v>464</v>
      </c>
      <c r="H466">
        <f t="shared" si="23"/>
        <v>3712</v>
      </c>
      <c r="I466">
        <v>464</v>
      </c>
    </row>
    <row r="467" spans="2:9" x14ac:dyDescent="0.25">
      <c r="B467">
        <f t="shared" si="21"/>
        <v>930</v>
      </c>
      <c r="C467">
        <v>465</v>
      </c>
      <c r="E467">
        <f t="shared" si="22"/>
        <v>1860</v>
      </c>
      <c r="F467">
        <v>465</v>
      </c>
      <c r="H467">
        <f t="shared" si="23"/>
        <v>3720</v>
      </c>
      <c r="I467">
        <v>465</v>
      </c>
    </row>
    <row r="468" spans="2:9" x14ac:dyDescent="0.25">
      <c r="B468">
        <f t="shared" si="21"/>
        <v>932</v>
      </c>
      <c r="C468">
        <v>466</v>
      </c>
      <c r="E468">
        <f t="shared" si="22"/>
        <v>1864</v>
      </c>
      <c r="F468">
        <v>466</v>
      </c>
      <c r="H468">
        <f t="shared" si="23"/>
        <v>3728</v>
      </c>
      <c r="I468">
        <v>466</v>
      </c>
    </row>
    <row r="469" spans="2:9" x14ac:dyDescent="0.25">
      <c r="B469">
        <f t="shared" si="21"/>
        <v>934</v>
      </c>
      <c r="C469">
        <v>467</v>
      </c>
      <c r="E469">
        <f t="shared" si="22"/>
        <v>1868</v>
      </c>
      <c r="F469">
        <v>467</v>
      </c>
      <c r="H469">
        <f t="shared" si="23"/>
        <v>3736</v>
      </c>
      <c r="I469">
        <v>467</v>
      </c>
    </row>
    <row r="470" spans="2:9" x14ac:dyDescent="0.25">
      <c r="B470">
        <f t="shared" si="21"/>
        <v>936</v>
      </c>
      <c r="C470">
        <v>468</v>
      </c>
      <c r="E470">
        <f t="shared" si="22"/>
        <v>1872</v>
      </c>
      <c r="F470">
        <v>468</v>
      </c>
      <c r="H470">
        <f t="shared" si="23"/>
        <v>3744</v>
      </c>
      <c r="I470">
        <v>468</v>
      </c>
    </row>
    <row r="471" spans="2:9" x14ac:dyDescent="0.25">
      <c r="B471">
        <f t="shared" si="21"/>
        <v>938</v>
      </c>
      <c r="C471">
        <v>469</v>
      </c>
      <c r="E471">
        <f t="shared" si="22"/>
        <v>1876</v>
      </c>
      <c r="F471">
        <v>469</v>
      </c>
      <c r="H471">
        <f t="shared" si="23"/>
        <v>3752</v>
      </c>
      <c r="I471">
        <v>469</v>
      </c>
    </row>
    <row r="472" spans="2:9" x14ac:dyDescent="0.25">
      <c r="B472">
        <f t="shared" si="21"/>
        <v>940</v>
      </c>
      <c r="C472">
        <v>470</v>
      </c>
      <c r="E472">
        <f t="shared" si="22"/>
        <v>1880</v>
      </c>
      <c r="F472">
        <v>470</v>
      </c>
      <c r="H472">
        <f t="shared" si="23"/>
        <v>3760</v>
      </c>
      <c r="I472">
        <v>470</v>
      </c>
    </row>
    <row r="473" spans="2:9" x14ac:dyDescent="0.25">
      <c r="B473">
        <f t="shared" si="21"/>
        <v>942</v>
      </c>
      <c r="C473">
        <v>471</v>
      </c>
      <c r="E473">
        <f t="shared" si="22"/>
        <v>1884</v>
      </c>
      <c r="F473">
        <v>471</v>
      </c>
      <c r="H473">
        <f t="shared" si="23"/>
        <v>3768</v>
      </c>
      <c r="I473">
        <v>471</v>
      </c>
    </row>
    <row r="474" spans="2:9" x14ac:dyDescent="0.25">
      <c r="B474">
        <f t="shared" si="21"/>
        <v>944</v>
      </c>
      <c r="C474">
        <v>472</v>
      </c>
      <c r="E474">
        <f t="shared" si="22"/>
        <v>1888</v>
      </c>
      <c r="F474">
        <v>472</v>
      </c>
      <c r="H474">
        <f t="shared" si="23"/>
        <v>3776</v>
      </c>
      <c r="I474">
        <v>472</v>
      </c>
    </row>
    <row r="475" spans="2:9" x14ac:dyDescent="0.25">
      <c r="B475">
        <f t="shared" si="21"/>
        <v>946</v>
      </c>
      <c r="C475">
        <v>473</v>
      </c>
      <c r="E475">
        <f t="shared" si="22"/>
        <v>1892</v>
      </c>
      <c r="F475">
        <v>473</v>
      </c>
      <c r="H475">
        <f t="shared" si="23"/>
        <v>3784</v>
      </c>
      <c r="I475">
        <v>473</v>
      </c>
    </row>
    <row r="476" spans="2:9" x14ac:dyDescent="0.25">
      <c r="B476">
        <f t="shared" si="21"/>
        <v>948</v>
      </c>
      <c r="C476">
        <v>474</v>
      </c>
      <c r="E476">
        <f t="shared" si="22"/>
        <v>1896</v>
      </c>
      <c r="F476">
        <v>474</v>
      </c>
      <c r="H476">
        <f t="shared" si="23"/>
        <v>3792</v>
      </c>
      <c r="I476">
        <v>474</v>
      </c>
    </row>
    <row r="477" spans="2:9" x14ac:dyDescent="0.25">
      <c r="B477">
        <f t="shared" si="21"/>
        <v>950</v>
      </c>
      <c r="C477">
        <v>475</v>
      </c>
      <c r="E477">
        <f t="shared" si="22"/>
        <v>1900</v>
      </c>
      <c r="F477">
        <v>475</v>
      </c>
      <c r="H477">
        <f t="shared" si="23"/>
        <v>3800</v>
      </c>
      <c r="I477">
        <v>475</v>
      </c>
    </row>
    <row r="478" spans="2:9" x14ac:dyDescent="0.25">
      <c r="B478">
        <f t="shared" si="21"/>
        <v>952</v>
      </c>
      <c r="C478">
        <v>476</v>
      </c>
      <c r="E478">
        <f t="shared" si="22"/>
        <v>1904</v>
      </c>
      <c r="F478">
        <v>476</v>
      </c>
      <c r="H478">
        <f t="shared" si="23"/>
        <v>3808</v>
      </c>
      <c r="I478">
        <v>476</v>
      </c>
    </row>
    <row r="479" spans="2:9" x14ac:dyDescent="0.25">
      <c r="B479">
        <f t="shared" si="21"/>
        <v>954</v>
      </c>
      <c r="C479">
        <v>477</v>
      </c>
      <c r="E479">
        <f t="shared" si="22"/>
        <v>1908</v>
      </c>
      <c r="F479">
        <v>477</v>
      </c>
      <c r="H479">
        <f t="shared" si="23"/>
        <v>3816</v>
      </c>
      <c r="I479">
        <v>477</v>
      </c>
    </row>
    <row r="480" spans="2:9" x14ac:dyDescent="0.25">
      <c r="B480">
        <f t="shared" si="21"/>
        <v>956</v>
      </c>
      <c r="C480">
        <v>478</v>
      </c>
      <c r="E480">
        <f t="shared" si="22"/>
        <v>1912</v>
      </c>
      <c r="F480">
        <v>478</v>
      </c>
      <c r="H480">
        <f t="shared" si="23"/>
        <v>3824</v>
      </c>
      <c r="I480">
        <v>478</v>
      </c>
    </row>
    <row r="481" spans="2:9" x14ac:dyDescent="0.25">
      <c r="B481">
        <f t="shared" si="21"/>
        <v>958</v>
      </c>
      <c r="C481">
        <v>479</v>
      </c>
      <c r="E481">
        <f t="shared" si="22"/>
        <v>1916</v>
      </c>
      <c r="F481">
        <v>479</v>
      </c>
      <c r="H481">
        <f t="shared" si="23"/>
        <v>3832</v>
      </c>
      <c r="I481">
        <v>479</v>
      </c>
    </row>
    <row r="482" spans="2:9" x14ac:dyDescent="0.25">
      <c r="B482">
        <f t="shared" si="21"/>
        <v>960</v>
      </c>
      <c r="C482">
        <v>480</v>
      </c>
      <c r="E482">
        <f t="shared" si="22"/>
        <v>1920</v>
      </c>
      <c r="F482">
        <v>480</v>
      </c>
      <c r="H482">
        <f t="shared" si="23"/>
        <v>3840</v>
      </c>
      <c r="I482">
        <v>480</v>
      </c>
    </row>
    <row r="483" spans="2:9" x14ac:dyDescent="0.25">
      <c r="B483">
        <f t="shared" si="21"/>
        <v>962</v>
      </c>
      <c r="C483">
        <v>481</v>
      </c>
      <c r="E483">
        <f t="shared" si="22"/>
        <v>1924</v>
      </c>
      <c r="F483">
        <v>481</v>
      </c>
      <c r="H483">
        <f t="shared" si="23"/>
        <v>3848</v>
      </c>
      <c r="I483">
        <v>481</v>
      </c>
    </row>
    <row r="484" spans="2:9" x14ac:dyDescent="0.25">
      <c r="B484">
        <f t="shared" si="21"/>
        <v>964</v>
      </c>
      <c r="C484">
        <v>482</v>
      </c>
      <c r="E484">
        <f t="shared" si="22"/>
        <v>1928</v>
      </c>
      <c r="F484">
        <v>482</v>
      </c>
      <c r="H484">
        <f t="shared" si="23"/>
        <v>3856</v>
      </c>
      <c r="I484">
        <v>482</v>
      </c>
    </row>
    <row r="485" spans="2:9" x14ac:dyDescent="0.25">
      <c r="B485">
        <f t="shared" si="21"/>
        <v>966</v>
      </c>
      <c r="C485">
        <v>483</v>
      </c>
      <c r="E485">
        <f t="shared" si="22"/>
        <v>1932</v>
      </c>
      <c r="F485">
        <v>483</v>
      </c>
      <c r="H485">
        <f t="shared" si="23"/>
        <v>3864</v>
      </c>
      <c r="I485">
        <v>483</v>
      </c>
    </row>
    <row r="486" spans="2:9" x14ac:dyDescent="0.25">
      <c r="B486">
        <f t="shared" si="21"/>
        <v>968</v>
      </c>
      <c r="C486">
        <v>484</v>
      </c>
      <c r="E486">
        <f t="shared" si="22"/>
        <v>1936</v>
      </c>
      <c r="F486">
        <v>484</v>
      </c>
      <c r="H486">
        <f t="shared" si="23"/>
        <v>3872</v>
      </c>
      <c r="I486">
        <v>484</v>
      </c>
    </row>
    <row r="487" spans="2:9" x14ac:dyDescent="0.25">
      <c r="B487">
        <f t="shared" si="21"/>
        <v>970</v>
      </c>
      <c r="C487">
        <v>485</v>
      </c>
      <c r="E487">
        <f t="shared" si="22"/>
        <v>1940</v>
      </c>
      <c r="F487">
        <v>485</v>
      </c>
      <c r="H487">
        <f t="shared" si="23"/>
        <v>3880</v>
      </c>
      <c r="I487">
        <v>485</v>
      </c>
    </row>
    <row r="488" spans="2:9" x14ac:dyDescent="0.25">
      <c r="B488">
        <f t="shared" si="21"/>
        <v>972</v>
      </c>
      <c r="C488">
        <v>486</v>
      </c>
      <c r="E488">
        <f t="shared" si="22"/>
        <v>1944</v>
      </c>
      <c r="F488">
        <v>486</v>
      </c>
      <c r="H488">
        <f t="shared" si="23"/>
        <v>3888</v>
      </c>
      <c r="I488">
        <v>486</v>
      </c>
    </row>
    <row r="489" spans="2:9" x14ac:dyDescent="0.25">
      <c r="B489">
        <f t="shared" si="21"/>
        <v>974</v>
      </c>
      <c r="C489">
        <v>487</v>
      </c>
      <c r="E489">
        <f t="shared" si="22"/>
        <v>1948</v>
      </c>
      <c r="F489">
        <v>487</v>
      </c>
      <c r="H489">
        <f t="shared" si="23"/>
        <v>3896</v>
      </c>
      <c r="I489">
        <v>487</v>
      </c>
    </row>
    <row r="490" spans="2:9" x14ac:dyDescent="0.25">
      <c r="B490">
        <f t="shared" si="21"/>
        <v>976</v>
      </c>
      <c r="C490">
        <v>488</v>
      </c>
      <c r="E490">
        <f t="shared" si="22"/>
        <v>1952</v>
      </c>
      <c r="F490">
        <v>488</v>
      </c>
      <c r="H490">
        <f t="shared" si="23"/>
        <v>3904</v>
      </c>
      <c r="I490">
        <v>488</v>
      </c>
    </row>
    <row r="491" spans="2:9" x14ac:dyDescent="0.25">
      <c r="B491">
        <f t="shared" si="21"/>
        <v>978</v>
      </c>
      <c r="C491">
        <v>489</v>
      </c>
      <c r="E491">
        <f t="shared" si="22"/>
        <v>1956</v>
      </c>
      <c r="F491">
        <v>489</v>
      </c>
      <c r="H491">
        <f t="shared" si="23"/>
        <v>3912</v>
      </c>
      <c r="I491">
        <v>489</v>
      </c>
    </row>
    <row r="492" spans="2:9" x14ac:dyDescent="0.25">
      <c r="B492">
        <f t="shared" si="21"/>
        <v>980</v>
      </c>
      <c r="C492">
        <v>490</v>
      </c>
      <c r="E492">
        <f t="shared" si="22"/>
        <v>1960</v>
      </c>
      <c r="F492">
        <v>490</v>
      </c>
      <c r="H492">
        <f t="shared" si="23"/>
        <v>3920</v>
      </c>
      <c r="I492">
        <v>490</v>
      </c>
    </row>
    <row r="493" spans="2:9" x14ac:dyDescent="0.25">
      <c r="B493">
        <f t="shared" si="21"/>
        <v>982</v>
      </c>
      <c r="C493">
        <v>491</v>
      </c>
      <c r="E493">
        <f t="shared" si="22"/>
        <v>1964</v>
      </c>
      <c r="F493">
        <v>491</v>
      </c>
      <c r="H493">
        <f t="shared" si="23"/>
        <v>3928</v>
      </c>
      <c r="I493">
        <v>491</v>
      </c>
    </row>
    <row r="494" spans="2:9" x14ac:dyDescent="0.25">
      <c r="B494">
        <f t="shared" si="21"/>
        <v>984</v>
      </c>
      <c r="C494">
        <v>492</v>
      </c>
      <c r="E494">
        <f t="shared" si="22"/>
        <v>1968</v>
      </c>
      <c r="F494">
        <v>492</v>
      </c>
      <c r="H494">
        <f t="shared" si="23"/>
        <v>3936</v>
      </c>
      <c r="I494">
        <v>492</v>
      </c>
    </row>
    <row r="495" spans="2:9" x14ac:dyDescent="0.25">
      <c r="B495">
        <f t="shared" si="21"/>
        <v>986</v>
      </c>
      <c r="C495">
        <v>493</v>
      </c>
      <c r="E495">
        <f t="shared" si="22"/>
        <v>1972</v>
      </c>
      <c r="F495">
        <v>493</v>
      </c>
      <c r="H495">
        <f t="shared" si="23"/>
        <v>3944</v>
      </c>
      <c r="I495">
        <v>493</v>
      </c>
    </row>
    <row r="496" spans="2:9" x14ac:dyDescent="0.25">
      <c r="B496">
        <f t="shared" si="21"/>
        <v>988</v>
      </c>
      <c r="C496">
        <v>494</v>
      </c>
      <c r="E496">
        <f t="shared" si="22"/>
        <v>1976</v>
      </c>
      <c r="F496">
        <v>494</v>
      </c>
      <c r="H496">
        <f t="shared" si="23"/>
        <v>3952</v>
      </c>
      <c r="I496">
        <v>494</v>
      </c>
    </row>
    <row r="497" spans="2:9" x14ac:dyDescent="0.25">
      <c r="B497">
        <f t="shared" si="21"/>
        <v>990</v>
      </c>
      <c r="C497">
        <v>495</v>
      </c>
      <c r="E497">
        <f t="shared" si="22"/>
        <v>1980</v>
      </c>
      <c r="F497">
        <v>495</v>
      </c>
      <c r="H497">
        <f t="shared" si="23"/>
        <v>3960</v>
      </c>
      <c r="I497">
        <v>495</v>
      </c>
    </row>
    <row r="498" spans="2:9" x14ac:dyDescent="0.25">
      <c r="B498">
        <f t="shared" si="21"/>
        <v>992</v>
      </c>
      <c r="C498">
        <v>496</v>
      </c>
      <c r="E498">
        <f t="shared" si="22"/>
        <v>1984</v>
      </c>
      <c r="F498">
        <v>496</v>
      </c>
      <c r="H498">
        <f t="shared" si="23"/>
        <v>3968</v>
      </c>
      <c r="I498">
        <v>496</v>
      </c>
    </row>
    <row r="499" spans="2:9" x14ac:dyDescent="0.25">
      <c r="B499">
        <f t="shared" si="21"/>
        <v>994</v>
      </c>
      <c r="C499">
        <v>497</v>
      </c>
      <c r="E499">
        <f t="shared" si="22"/>
        <v>1988</v>
      </c>
      <c r="F499">
        <v>497</v>
      </c>
      <c r="H499">
        <f t="shared" si="23"/>
        <v>3976</v>
      </c>
      <c r="I499">
        <v>497</v>
      </c>
    </row>
    <row r="500" spans="2:9" x14ac:dyDescent="0.25">
      <c r="B500">
        <f t="shared" si="21"/>
        <v>996</v>
      </c>
      <c r="C500">
        <v>498</v>
      </c>
      <c r="E500">
        <f t="shared" si="22"/>
        <v>1992</v>
      </c>
      <c r="F500">
        <v>498</v>
      </c>
      <c r="H500">
        <f t="shared" si="23"/>
        <v>3984</v>
      </c>
      <c r="I500">
        <v>498</v>
      </c>
    </row>
    <row r="501" spans="2:9" x14ac:dyDescent="0.25">
      <c r="B501">
        <f t="shared" si="21"/>
        <v>998</v>
      </c>
      <c r="C501">
        <v>499</v>
      </c>
      <c r="E501">
        <f t="shared" si="22"/>
        <v>1996</v>
      </c>
      <c r="F501">
        <v>499</v>
      </c>
      <c r="H501">
        <f t="shared" si="23"/>
        <v>3992</v>
      </c>
      <c r="I501">
        <v>499</v>
      </c>
    </row>
    <row r="502" spans="2:9" x14ac:dyDescent="0.25">
      <c r="B502">
        <f t="shared" si="21"/>
        <v>1000</v>
      </c>
      <c r="C502">
        <v>500</v>
      </c>
      <c r="E502">
        <f t="shared" si="22"/>
        <v>2000</v>
      </c>
      <c r="F502">
        <v>500</v>
      </c>
      <c r="H502">
        <f t="shared" si="23"/>
        <v>4000</v>
      </c>
      <c r="I502">
        <v>500</v>
      </c>
    </row>
    <row r="503" spans="2:9" x14ac:dyDescent="0.25">
      <c r="B503">
        <f t="shared" si="21"/>
        <v>1002</v>
      </c>
      <c r="C503">
        <v>501</v>
      </c>
      <c r="E503">
        <f t="shared" si="22"/>
        <v>2004</v>
      </c>
      <c r="F503">
        <v>501</v>
      </c>
      <c r="H503">
        <f t="shared" si="23"/>
        <v>4008</v>
      </c>
      <c r="I503">
        <v>501</v>
      </c>
    </row>
    <row r="504" spans="2:9" x14ac:dyDescent="0.25">
      <c r="B504">
        <f t="shared" si="21"/>
        <v>1004</v>
      </c>
      <c r="C504">
        <v>502</v>
      </c>
      <c r="E504">
        <f t="shared" si="22"/>
        <v>2008</v>
      </c>
      <c r="F504">
        <v>502</v>
      </c>
      <c r="H504">
        <f t="shared" si="23"/>
        <v>4016</v>
      </c>
      <c r="I504">
        <v>502</v>
      </c>
    </row>
    <row r="505" spans="2:9" x14ac:dyDescent="0.25">
      <c r="B505">
        <f t="shared" si="21"/>
        <v>1006</v>
      </c>
      <c r="C505">
        <v>503</v>
      </c>
      <c r="E505">
        <f t="shared" si="22"/>
        <v>2012</v>
      </c>
      <c r="F505">
        <v>503</v>
      </c>
      <c r="H505">
        <f t="shared" si="23"/>
        <v>4024</v>
      </c>
      <c r="I505">
        <v>503</v>
      </c>
    </row>
    <row r="506" spans="2:9" x14ac:dyDescent="0.25">
      <c r="B506">
        <f t="shared" si="21"/>
        <v>1008</v>
      </c>
      <c r="C506">
        <v>504</v>
      </c>
      <c r="E506">
        <f t="shared" si="22"/>
        <v>2016</v>
      </c>
      <c r="F506">
        <v>504</v>
      </c>
      <c r="H506">
        <f t="shared" si="23"/>
        <v>4032</v>
      </c>
      <c r="I506">
        <v>504</v>
      </c>
    </row>
    <row r="507" spans="2:9" x14ac:dyDescent="0.25">
      <c r="B507">
        <f t="shared" si="21"/>
        <v>1010</v>
      </c>
      <c r="C507">
        <v>505</v>
      </c>
      <c r="E507">
        <f t="shared" si="22"/>
        <v>2020</v>
      </c>
      <c r="F507">
        <v>505</v>
      </c>
      <c r="H507">
        <f t="shared" si="23"/>
        <v>4040</v>
      </c>
      <c r="I507">
        <v>505</v>
      </c>
    </row>
    <row r="508" spans="2:9" x14ac:dyDescent="0.25">
      <c r="B508">
        <f t="shared" si="21"/>
        <v>1012</v>
      </c>
      <c r="C508">
        <v>506</v>
      </c>
      <c r="E508">
        <f t="shared" si="22"/>
        <v>2024</v>
      </c>
      <c r="F508">
        <v>506</v>
      </c>
      <c r="H508">
        <f t="shared" si="23"/>
        <v>4048</v>
      </c>
      <c r="I508">
        <v>506</v>
      </c>
    </row>
    <row r="509" spans="2:9" x14ac:dyDescent="0.25">
      <c r="B509">
        <f t="shared" si="21"/>
        <v>1014</v>
      </c>
      <c r="C509">
        <v>507</v>
      </c>
      <c r="E509">
        <f t="shared" si="22"/>
        <v>2028</v>
      </c>
      <c r="F509">
        <v>507</v>
      </c>
      <c r="H509">
        <f t="shared" si="23"/>
        <v>4056</v>
      </c>
      <c r="I509">
        <v>507</v>
      </c>
    </row>
    <row r="510" spans="2:9" x14ac:dyDescent="0.25">
      <c r="B510">
        <f t="shared" si="21"/>
        <v>1016</v>
      </c>
      <c r="C510">
        <v>508</v>
      </c>
      <c r="E510">
        <f t="shared" si="22"/>
        <v>2032</v>
      </c>
      <c r="F510">
        <v>508</v>
      </c>
      <c r="H510">
        <f t="shared" si="23"/>
        <v>4064</v>
      </c>
      <c r="I510">
        <v>508</v>
      </c>
    </row>
    <row r="511" spans="2:9" x14ac:dyDescent="0.25">
      <c r="B511">
        <f t="shared" si="21"/>
        <v>1018</v>
      </c>
      <c r="C511">
        <v>509</v>
      </c>
      <c r="E511">
        <f t="shared" si="22"/>
        <v>2036</v>
      </c>
      <c r="F511">
        <v>509</v>
      </c>
      <c r="H511">
        <f t="shared" si="23"/>
        <v>4072</v>
      </c>
      <c r="I511">
        <v>509</v>
      </c>
    </row>
    <row r="512" spans="2:9" x14ac:dyDescent="0.25">
      <c r="B512">
        <f t="shared" si="21"/>
        <v>1020</v>
      </c>
      <c r="C512">
        <v>510</v>
      </c>
      <c r="E512">
        <f t="shared" si="22"/>
        <v>2040</v>
      </c>
      <c r="F512">
        <v>510</v>
      </c>
      <c r="H512">
        <f t="shared" si="23"/>
        <v>4080</v>
      </c>
      <c r="I512">
        <v>510</v>
      </c>
    </row>
    <row r="513" spans="2:9" x14ac:dyDescent="0.25">
      <c r="B513">
        <f t="shared" si="21"/>
        <v>1022</v>
      </c>
      <c r="C513">
        <v>511</v>
      </c>
      <c r="E513">
        <f t="shared" si="22"/>
        <v>2044</v>
      </c>
      <c r="F513">
        <v>511</v>
      </c>
      <c r="H513">
        <f t="shared" si="23"/>
        <v>4088</v>
      </c>
      <c r="I513">
        <v>511</v>
      </c>
    </row>
    <row r="514" spans="2:9" x14ac:dyDescent="0.25">
      <c r="B514">
        <f t="shared" si="21"/>
        <v>1024</v>
      </c>
      <c r="C514">
        <v>512</v>
      </c>
      <c r="E514">
        <f t="shared" si="22"/>
        <v>2048</v>
      </c>
      <c r="F514">
        <v>512</v>
      </c>
      <c r="H514">
        <f t="shared" si="23"/>
        <v>4096</v>
      </c>
      <c r="I514">
        <v>512</v>
      </c>
    </row>
    <row r="515" spans="2:9" x14ac:dyDescent="0.25">
      <c r="B515">
        <f t="shared" si="21"/>
        <v>1026</v>
      </c>
      <c r="C515">
        <v>513</v>
      </c>
      <c r="E515">
        <f t="shared" si="22"/>
        <v>2052</v>
      </c>
      <c r="F515">
        <v>513</v>
      </c>
      <c r="H515">
        <f t="shared" si="23"/>
        <v>4104</v>
      </c>
      <c r="I515">
        <v>513</v>
      </c>
    </row>
    <row r="516" spans="2:9" x14ac:dyDescent="0.25">
      <c r="B516">
        <f t="shared" si="21"/>
        <v>1028</v>
      </c>
      <c r="C516">
        <v>514</v>
      </c>
      <c r="E516">
        <f t="shared" si="22"/>
        <v>2056</v>
      </c>
      <c r="F516">
        <v>514</v>
      </c>
      <c r="H516">
        <f t="shared" si="23"/>
        <v>4112</v>
      </c>
      <c r="I516">
        <v>514</v>
      </c>
    </row>
    <row r="517" spans="2:9" x14ac:dyDescent="0.25">
      <c r="B517">
        <f t="shared" ref="B517:B580" si="24">B516+2</f>
        <v>1030</v>
      </c>
      <c r="C517">
        <v>515</v>
      </c>
      <c r="E517">
        <f t="shared" ref="E517:E580" si="25">E516+4</f>
        <v>2060</v>
      </c>
      <c r="F517">
        <v>515</v>
      </c>
      <c r="H517">
        <f t="shared" ref="H517:H580" si="26">H516+8</f>
        <v>4120</v>
      </c>
      <c r="I517">
        <v>515</v>
      </c>
    </row>
    <row r="518" spans="2:9" x14ac:dyDescent="0.25">
      <c r="B518">
        <f t="shared" si="24"/>
        <v>1032</v>
      </c>
      <c r="C518">
        <v>516</v>
      </c>
      <c r="E518">
        <f t="shared" si="25"/>
        <v>2064</v>
      </c>
      <c r="F518">
        <v>516</v>
      </c>
      <c r="H518">
        <f t="shared" si="26"/>
        <v>4128</v>
      </c>
      <c r="I518">
        <v>516</v>
      </c>
    </row>
    <row r="519" spans="2:9" x14ac:dyDescent="0.25">
      <c r="B519">
        <f t="shared" si="24"/>
        <v>1034</v>
      </c>
      <c r="C519">
        <v>517</v>
      </c>
      <c r="E519">
        <f t="shared" si="25"/>
        <v>2068</v>
      </c>
      <c r="F519">
        <v>517</v>
      </c>
      <c r="H519">
        <f t="shared" si="26"/>
        <v>4136</v>
      </c>
      <c r="I519">
        <v>517</v>
      </c>
    </row>
    <row r="520" spans="2:9" x14ac:dyDescent="0.25">
      <c r="B520">
        <f t="shared" si="24"/>
        <v>1036</v>
      </c>
      <c r="C520">
        <v>518</v>
      </c>
      <c r="E520">
        <f t="shared" si="25"/>
        <v>2072</v>
      </c>
      <c r="F520">
        <v>518</v>
      </c>
      <c r="H520">
        <f t="shared" si="26"/>
        <v>4144</v>
      </c>
      <c r="I520">
        <v>518</v>
      </c>
    </row>
    <row r="521" spans="2:9" x14ac:dyDescent="0.25">
      <c r="B521">
        <f t="shared" si="24"/>
        <v>1038</v>
      </c>
      <c r="C521">
        <v>519</v>
      </c>
      <c r="E521">
        <f t="shared" si="25"/>
        <v>2076</v>
      </c>
      <c r="F521">
        <v>519</v>
      </c>
      <c r="H521">
        <f t="shared" si="26"/>
        <v>4152</v>
      </c>
      <c r="I521">
        <v>519</v>
      </c>
    </row>
    <row r="522" spans="2:9" x14ac:dyDescent="0.25">
      <c r="B522">
        <f t="shared" si="24"/>
        <v>1040</v>
      </c>
      <c r="C522">
        <v>520</v>
      </c>
      <c r="E522">
        <f t="shared" si="25"/>
        <v>2080</v>
      </c>
      <c r="F522">
        <v>520</v>
      </c>
      <c r="H522">
        <f t="shared" si="26"/>
        <v>4160</v>
      </c>
      <c r="I522">
        <v>520</v>
      </c>
    </row>
    <row r="523" spans="2:9" x14ac:dyDescent="0.25">
      <c r="B523">
        <f t="shared" si="24"/>
        <v>1042</v>
      </c>
      <c r="C523">
        <v>521</v>
      </c>
      <c r="E523">
        <f t="shared" si="25"/>
        <v>2084</v>
      </c>
      <c r="F523">
        <v>521</v>
      </c>
      <c r="H523">
        <f t="shared" si="26"/>
        <v>4168</v>
      </c>
      <c r="I523">
        <v>521</v>
      </c>
    </row>
    <row r="524" spans="2:9" x14ac:dyDescent="0.25">
      <c r="B524">
        <f t="shared" si="24"/>
        <v>1044</v>
      </c>
      <c r="C524">
        <v>522</v>
      </c>
      <c r="E524">
        <f t="shared" si="25"/>
        <v>2088</v>
      </c>
      <c r="F524">
        <v>522</v>
      </c>
      <c r="H524">
        <f t="shared" si="26"/>
        <v>4176</v>
      </c>
      <c r="I524">
        <v>522</v>
      </c>
    </row>
    <row r="525" spans="2:9" x14ac:dyDescent="0.25">
      <c r="B525">
        <f t="shared" si="24"/>
        <v>1046</v>
      </c>
      <c r="C525">
        <v>523</v>
      </c>
      <c r="E525">
        <f t="shared" si="25"/>
        <v>2092</v>
      </c>
      <c r="F525">
        <v>523</v>
      </c>
      <c r="H525">
        <f t="shared" si="26"/>
        <v>4184</v>
      </c>
      <c r="I525">
        <v>523</v>
      </c>
    </row>
    <row r="526" spans="2:9" x14ac:dyDescent="0.25">
      <c r="B526">
        <f t="shared" si="24"/>
        <v>1048</v>
      </c>
      <c r="C526">
        <v>524</v>
      </c>
      <c r="E526">
        <f t="shared" si="25"/>
        <v>2096</v>
      </c>
      <c r="F526">
        <v>524</v>
      </c>
      <c r="H526">
        <f t="shared" si="26"/>
        <v>4192</v>
      </c>
      <c r="I526">
        <v>524</v>
      </c>
    </row>
    <row r="527" spans="2:9" x14ac:dyDescent="0.25">
      <c r="B527">
        <f t="shared" si="24"/>
        <v>1050</v>
      </c>
      <c r="C527">
        <v>525</v>
      </c>
      <c r="E527">
        <f t="shared" si="25"/>
        <v>2100</v>
      </c>
      <c r="F527">
        <v>525</v>
      </c>
      <c r="H527">
        <f t="shared" si="26"/>
        <v>4200</v>
      </c>
      <c r="I527">
        <v>525</v>
      </c>
    </row>
    <row r="528" spans="2:9" x14ac:dyDescent="0.25">
      <c r="B528">
        <f t="shared" si="24"/>
        <v>1052</v>
      </c>
      <c r="C528">
        <v>526</v>
      </c>
      <c r="E528">
        <f t="shared" si="25"/>
        <v>2104</v>
      </c>
      <c r="F528">
        <v>526</v>
      </c>
      <c r="H528">
        <f t="shared" si="26"/>
        <v>4208</v>
      </c>
      <c r="I528">
        <v>526</v>
      </c>
    </row>
    <row r="529" spans="2:9" x14ac:dyDescent="0.25">
      <c r="B529">
        <f t="shared" si="24"/>
        <v>1054</v>
      </c>
      <c r="C529">
        <v>527</v>
      </c>
      <c r="E529">
        <f t="shared" si="25"/>
        <v>2108</v>
      </c>
      <c r="F529">
        <v>527</v>
      </c>
      <c r="H529">
        <f t="shared" si="26"/>
        <v>4216</v>
      </c>
      <c r="I529">
        <v>527</v>
      </c>
    </row>
    <row r="530" spans="2:9" x14ac:dyDescent="0.25">
      <c r="B530">
        <f t="shared" si="24"/>
        <v>1056</v>
      </c>
      <c r="C530">
        <v>528</v>
      </c>
      <c r="E530">
        <f t="shared" si="25"/>
        <v>2112</v>
      </c>
      <c r="F530">
        <v>528</v>
      </c>
      <c r="H530">
        <f t="shared" si="26"/>
        <v>4224</v>
      </c>
      <c r="I530">
        <v>528</v>
      </c>
    </row>
    <row r="531" spans="2:9" x14ac:dyDescent="0.25">
      <c r="B531">
        <f t="shared" si="24"/>
        <v>1058</v>
      </c>
      <c r="C531">
        <v>529</v>
      </c>
      <c r="E531">
        <f t="shared" si="25"/>
        <v>2116</v>
      </c>
      <c r="F531">
        <v>529</v>
      </c>
      <c r="H531">
        <f t="shared" si="26"/>
        <v>4232</v>
      </c>
      <c r="I531">
        <v>529</v>
      </c>
    </row>
    <row r="532" spans="2:9" x14ac:dyDescent="0.25">
      <c r="B532">
        <f t="shared" si="24"/>
        <v>1060</v>
      </c>
      <c r="C532">
        <v>530</v>
      </c>
      <c r="E532">
        <f t="shared" si="25"/>
        <v>2120</v>
      </c>
      <c r="F532">
        <v>530</v>
      </c>
      <c r="H532">
        <f t="shared" si="26"/>
        <v>4240</v>
      </c>
      <c r="I532">
        <v>530</v>
      </c>
    </row>
    <row r="533" spans="2:9" x14ac:dyDescent="0.25">
      <c r="B533">
        <f t="shared" si="24"/>
        <v>1062</v>
      </c>
      <c r="C533">
        <v>531</v>
      </c>
      <c r="E533">
        <f t="shared" si="25"/>
        <v>2124</v>
      </c>
      <c r="F533">
        <v>531</v>
      </c>
      <c r="H533">
        <f t="shared" si="26"/>
        <v>4248</v>
      </c>
      <c r="I533">
        <v>531</v>
      </c>
    </row>
    <row r="534" spans="2:9" x14ac:dyDescent="0.25">
      <c r="B534">
        <f t="shared" si="24"/>
        <v>1064</v>
      </c>
      <c r="C534">
        <v>532</v>
      </c>
      <c r="E534">
        <f t="shared" si="25"/>
        <v>2128</v>
      </c>
      <c r="F534">
        <v>532</v>
      </c>
      <c r="H534">
        <f t="shared" si="26"/>
        <v>4256</v>
      </c>
      <c r="I534">
        <v>532</v>
      </c>
    </row>
    <row r="535" spans="2:9" x14ac:dyDescent="0.25">
      <c r="B535">
        <f t="shared" si="24"/>
        <v>1066</v>
      </c>
      <c r="C535">
        <v>533</v>
      </c>
      <c r="E535">
        <f t="shared" si="25"/>
        <v>2132</v>
      </c>
      <c r="F535">
        <v>533</v>
      </c>
      <c r="H535">
        <f t="shared" si="26"/>
        <v>4264</v>
      </c>
      <c r="I535">
        <v>533</v>
      </c>
    </row>
    <row r="536" spans="2:9" x14ac:dyDescent="0.25">
      <c r="B536">
        <f t="shared" si="24"/>
        <v>1068</v>
      </c>
      <c r="C536">
        <v>534</v>
      </c>
      <c r="E536">
        <f t="shared" si="25"/>
        <v>2136</v>
      </c>
      <c r="F536">
        <v>534</v>
      </c>
      <c r="H536">
        <f t="shared" si="26"/>
        <v>4272</v>
      </c>
      <c r="I536">
        <v>534</v>
      </c>
    </row>
    <row r="537" spans="2:9" x14ac:dyDescent="0.25">
      <c r="B537">
        <f t="shared" si="24"/>
        <v>1070</v>
      </c>
      <c r="C537">
        <v>535</v>
      </c>
      <c r="E537">
        <f t="shared" si="25"/>
        <v>2140</v>
      </c>
      <c r="F537">
        <v>535</v>
      </c>
      <c r="H537">
        <f t="shared" si="26"/>
        <v>4280</v>
      </c>
      <c r="I537">
        <v>535</v>
      </c>
    </row>
    <row r="538" spans="2:9" x14ac:dyDescent="0.25">
      <c r="B538">
        <f t="shared" si="24"/>
        <v>1072</v>
      </c>
      <c r="C538">
        <v>536</v>
      </c>
      <c r="E538">
        <f t="shared" si="25"/>
        <v>2144</v>
      </c>
      <c r="F538">
        <v>536</v>
      </c>
      <c r="H538">
        <f t="shared" si="26"/>
        <v>4288</v>
      </c>
      <c r="I538">
        <v>536</v>
      </c>
    </row>
    <row r="539" spans="2:9" x14ac:dyDescent="0.25">
      <c r="B539">
        <f t="shared" si="24"/>
        <v>1074</v>
      </c>
      <c r="C539">
        <v>537</v>
      </c>
      <c r="E539">
        <f t="shared" si="25"/>
        <v>2148</v>
      </c>
      <c r="F539">
        <v>537</v>
      </c>
      <c r="H539">
        <f t="shared" si="26"/>
        <v>4296</v>
      </c>
      <c r="I539">
        <v>537</v>
      </c>
    </row>
    <row r="540" spans="2:9" x14ac:dyDescent="0.25">
      <c r="B540">
        <f t="shared" si="24"/>
        <v>1076</v>
      </c>
      <c r="C540">
        <v>538</v>
      </c>
      <c r="E540">
        <f t="shared" si="25"/>
        <v>2152</v>
      </c>
      <c r="F540">
        <v>538</v>
      </c>
      <c r="H540">
        <f t="shared" si="26"/>
        <v>4304</v>
      </c>
      <c r="I540">
        <v>538</v>
      </c>
    </row>
    <row r="541" spans="2:9" x14ac:dyDescent="0.25">
      <c r="B541">
        <f t="shared" si="24"/>
        <v>1078</v>
      </c>
      <c r="C541">
        <v>539</v>
      </c>
      <c r="E541">
        <f t="shared" si="25"/>
        <v>2156</v>
      </c>
      <c r="F541">
        <v>539</v>
      </c>
      <c r="H541">
        <f t="shared" si="26"/>
        <v>4312</v>
      </c>
      <c r="I541">
        <v>539</v>
      </c>
    </row>
    <row r="542" spans="2:9" x14ac:dyDescent="0.25">
      <c r="B542">
        <f t="shared" si="24"/>
        <v>1080</v>
      </c>
      <c r="C542">
        <v>540</v>
      </c>
      <c r="E542">
        <f t="shared" si="25"/>
        <v>2160</v>
      </c>
      <c r="F542">
        <v>540</v>
      </c>
      <c r="H542">
        <f t="shared" si="26"/>
        <v>4320</v>
      </c>
      <c r="I542">
        <v>540</v>
      </c>
    </row>
    <row r="543" spans="2:9" x14ac:dyDescent="0.25">
      <c r="B543">
        <f t="shared" si="24"/>
        <v>1082</v>
      </c>
      <c r="C543">
        <v>541</v>
      </c>
      <c r="E543">
        <f t="shared" si="25"/>
        <v>2164</v>
      </c>
      <c r="F543">
        <v>541</v>
      </c>
      <c r="H543">
        <f t="shared" si="26"/>
        <v>4328</v>
      </c>
      <c r="I543">
        <v>541</v>
      </c>
    </row>
    <row r="544" spans="2:9" x14ac:dyDescent="0.25">
      <c r="B544">
        <f t="shared" si="24"/>
        <v>1084</v>
      </c>
      <c r="C544">
        <v>542</v>
      </c>
      <c r="E544">
        <f t="shared" si="25"/>
        <v>2168</v>
      </c>
      <c r="F544">
        <v>542</v>
      </c>
      <c r="H544">
        <f t="shared" si="26"/>
        <v>4336</v>
      </c>
      <c r="I544">
        <v>542</v>
      </c>
    </row>
    <row r="545" spans="2:9" x14ac:dyDescent="0.25">
      <c r="B545">
        <f t="shared" si="24"/>
        <v>1086</v>
      </c>
      <c r="C545">
        <v>543</v>
      </c>
      <c r="E545">
        <f t="shared" si="25"/>
        <v>2172</v>
      </c>
      <c r="F545">
        <v>543</v>
      </c>
      <c r="H545">
        <f t="shared" si="26"/>
        <v>4344</v>
      </c>
      <c r="I545">
        <v>543</v>
      </c>
    </row>
    <row r="546" spans="2:9" x14ac:dyDescent="0.25">
      <c r="B546">
        <f t="shared" si="24"/>
        <v>1088</v>
      </c>
      <c r="C546">
        <v>544</v>
      </c>
      <c r="E546">
        <f t="shared" si="25"/>
        <v>2176</v>
      </c>
      <c r="F546">
        <v>544</v>
      </c>
      <c r="H546">
        <f t="shared" si="26"/>
        <v>4352</v>
      </c>
      <c r="I546">
        <v>544</v>
      </c>
    </row>
    <row r="547" spans="2:9" x14ac:dyDescent="0.25">
      <c r="B547">
        <f t="shared" si="24"/>
        <v>1090</v>
      </c>
      <c r="C547">
        <v>545</v>
      </c>
      <c r="E547">
        <f t="shared" si="25"/>
        <v>2180</v>
      </c>
      <c r="F547">
        <v>545</v>
      </c>
      <c r="H547">
        <f t="shared" si="26"/>
        <v>4360</v>
      </c>
      <c r="I547">
        <v>545</v>
      </c>
    </row>
    <row r="548" spans="2:9" x14ac:dyDescent="0.25">
      <c r="B548">
        <f t="shared" si="24"/>
        <v>1092</v>
      </c>
      <c r="C548">
        <v>546</v>
      </c>
      <c r="E548">
        <f t="shared" si="25"/>
        <v>2184</v>
      </c>
      <c r="F548">
        <v>546</v>
      </c>
      <c r="H548">
        <f t="shared" si="26"/>
        <v>4368</v>
      </c>
      <c r="I548">
        <v>546</v>
      </c>
    </row>
    <row r="549" spans="2:9" x14ac:dyDescent="0.25">
      <c r="B549">
        <f t="shared" si="24"/>
        <v>1094</v>
      </c>
      <c r="C549">
        <v>547</v>
      </c>
      <c r="E549">
        <f t="shared" si="25"/>
        <v>2188</v>
      </c>
      <c r="F549">
        <v>547</v>
      </c>
      <c r="H549">
        <f t="shared" si="26"/>
        <v>4376</v>
      </c>
      <c r="I549">
        <v>547</v>
      </c>
    </row>
    <row r="550" spans="2:9" x14ac:dyDescent="0.25">
      <c r="B550">
        <f t="shared" si="24"/>
        <v>1096</v>
      </c>
      <c r="C550">
        <v>548</v>
      </c>
      <c r="E550">
        <f t="shared" si="25"/>
        <v>2192</v>
      </c>
      <c r="F550">
        <v>548</v>
      </c>
      <c r="H550">
        <f t="shared" si="26"/>
        <v>4384</v>
      </c>
      <c r="I550">
        <v>548</v>
      </c>
    </row>
    <row r="551" spans="2:9" x14ac:dyDescent="0.25">
      <c r="B551">
        <f t="shared" si="24"/>
        <v>1098</v>
      </c>
      <c r="C551">
        <v>549</v>
      </c>
      <c r="E551">
        <f t="shared" si="25"/>
        <v>2196</v>
      </c>
      <c r="F551">
        <v>549</v>
      </c>
      <c r="H551">
        <f t="shared" si="26"/>
        <v>4392</v>
      </c>
      <c r="I551">
        <v>549</v>
      </c>
    </row>
    <row r="552" spans="2:9" x14ac:dyDescent="0.25">
      <c r="B552">
        <f t="shared" si="24"/>
        <v>1100</v>
      </c>
      <c r="C552">
        <v>550</v>
      </c>
      <c r="E552">
        <f t="shared" si="25"/>
        <v>2200</v>
      </c>
      <c r="F552">
        <v>550</v>
      </c>
      <c r="H552">
        <f t="shared" si="26"/>
        <v>4400</v>
      </c>
      <c r="I552">
        <v>550</v>
      </c>
    </row>
    <row r="553" spans="2:9" x14ac:dyDescent="0.25">
      <c r="B553">
        <f t="shared" si="24"/>
        <v>1102</v>
      </c>
      <c r="C553">
        <v>551</v>
      </c>
      <c r="E553">
        <f t="shared" si="25"/>
        <v>2204</v>
      </c>
      <c r="F553">
        <v>551</v>
      </c>
      <c r="H553">
        <f t="shared" si="26"/>
        <v>4408</v>
      </c>
      <c r="I553">
        <v>551</v>
      </c>
    </row>
    <row r="554" spans="2:9" x14ac:dyDescent="0.25">
      <c r="B554">
        <f t="shared" si="24"/>
        <v>1104</v>
      </c>
      <c r="C554">
        <v>552</v>
      </c>
      <c r="E554">
        <f t="shared" si="25"/>
        <v>2208</v>
      </c>
      <c r="F554">
        <v>552</v>
      </c>
      <c r="H554">
        <f t="shared" si="26"/>
        <v>4416</v>
      </c>
      <c r="I554">
        <v>552</v>
      </c>
    </row>
    <row r="555" spans="2:9" x14ac:dyDescent="0.25">
      <c r="B555">
        <f t="shared" si="24"/>
        <v>1106</v>
      </c>
      <c r="C555">
        <v>553</v>
      </c>
      <c r="E555">
        <f t="shared" si="25"/>
        <v>2212</v>
      </c>
      <c r="F555">
        <v>553</v>
      </c>
      <c r="H555">
        <f t="shared" si="26"/>
        <v>4424</v>
      </c>
      <c r="I555">
        <v>553</v>
      </c>
    </row>
    <row r="556" spans="2:9" x14ac:dyDescent="0.25">
      <c r="B556">
        <f t="shared" si="24"/>
        <v>1108</v>
      </c>
      <c r="C556">
        <v>554</v>
      </c>
      <c r="E556">
        <f t="shared" si="25"/>
        <v>2216</v>
      </c>
      <c r="F556">
        <v>554</v>
      </c>
      <c r="H556">
        <f t="shared" si="26"/>
        <v>4432</v>
      </c>
      <c r="I556">
        <v>554</v>
      </c>
    </row>
    <row r="557" spans="2:9" x14ac:dyDescent="0.25">
      <c r="B557">
        <f t="shared" si="24"/>
        <v>1110</v>
      </c>
      <c r="C557">
        <v>555</v>
      </c>
      <c r="E557">
        <f t="shared" si="25"/>
        <v>2220</v>
      </c>
      <c r="F557">
        <v>555</v>
      </c>
      <c r="H557">
        <f t="shared" si="26"/>
        <v>4440</v>
      </c>
      <c r="I557">
        <v>555</v>
      </c>
    </row>
    <row r="558" spans="2:9" x14ac:dyDescent="0.25">
      <c r="B558">
        <f t="shared" si="24"/>
        <v>1112</v>
      </c>
      <c r="C558">
        <v>556</v>
      </c>
      <c r="E558">
        <f t="shared" si="25"/>
        <v>2224</v>
      </c>
      <c r="F558">
        <v>556</v>
      </c>
      <c r="H558">
        <f t="shared" si="26"/>
        <v>4448</v>
      </c>
      <c r="I558">
        <v>556</v>
      </c>
    </row>
    <row r="559" spans="2:9" x14ac:dyDescent="0.25">
      <c r="B559">
        <f t="shared" si="24"/>
        <v>1114</v>
      </c>
      <c r="C559">
        <v>557</v>
      </c>
      <c r="E559">
        <f t="shared" si="25"/>
        <v>2228</v>
      </c>
      <c r="F559">
        <v>557</v>
      </c>
      <c r="H559">
        <f t="shared" si="26"/>
        <v>4456</v>
      </c>
      <c r="I559">
        <v>557</v>
      </c>
    </row>
    <row r="560" spans="2:9" x14ac:dyDescent="0.25">
      <c r="B560">
        <f t="shared" si="24"/>
        <v>1116</v>
      </c>
      <c r="C560">
        <v>558</v>
      </c>
      <c r="E560">
        <f t="shared" si="25"/>
        <v>2232</v>
      </c>
      <c r="F560">
        <v>558</v>
      </c>
      <c r="H560">
        <f t="shared" si="26"/>
        <v>4464</v>
      </c>
      <c r="I560">
        <v>558</v>
      </c>
    </row>
    <row r="561" spans="2:9" x14ac:dyDescent="0.25">
      <c r="B561">
        <f t="shared" si="24"/>
        <v>1118</v>
      </c>
      <c r="C561">
        <v>559</v>
      </c>
      <c r="E561">
        <f t="shared" si="25"/>
        <v>2236</v>
      </c>
      <c r="F561">
        <v>559</v>
      </c>
      <c r="H561">
        <f t="shared" si="26"/>
        <v>4472</v>
      </c>
      <c r="I561">
        <v>559</v>
      </c>
    </row>
    <row r="562" spans="2:9" x14ac:dyDescent="0.25">
      <c r="B562">
        <f t="shared" si="24"/>
        <v>1120</v>
      </c>
      <c r="C562">
        <v>560</v>
      </c>
      <c r="E562">
        <f t="shared" si="25"/>
        <v>2240</v>
      </c>
      <c r="F562">
        <v>560</v>
      </c>
      <c r="H562">
        <f t="shared" si="26"/>
        <v>4480</v>
      </c>
      <c r="I562">
        <v>560</v>
      </c>
    </row>
    <row r="563" spans="2:9" x14ac:dyDescent="0.25">
      <c r="B563">
        <f t="shared" si="24"/>
        <v>1122</v>
      </c>
      <c r="C563">
        <v>561</v>
      </c>
      <c r="E563">
        <f t="shared" si="25"/>
        <v>2244</v>
      </c>
      <c r="F563">
        <v>561</v>
      </c>
      <c r="H563">
        <f t="shared" si="26"/>
        <v>4488</v>
      </c>
      <c r="I563">
        <v>561</v>
      </c>
    </row>
    <row r="564" spans="2:9" x14ac:dyDescent="0.25">
      <c r="B564">
        <f t="shared" si="24"/>
        <v>1124</v>
      </c>
      <c r="C564">
        <v>562</v>
      </c>
      <c r="E564">
        <f t="shared" si="25"/>
        <v>2248</v>
      </c>
      <c r="F564">
        <v>562</v>
      </c>
      <c r="H564">
        <f t="shared" si="26"/>
        <v>4496</v>
      </c>
      <c r="I564">
        <v>562</v>
      </c>
    </row>
    <row r="565" spans="2:9" x14ac:dyDescent="0.25">
      <c r="B565">
        <f t="shared" si="24"/>
        <v>1126</v>
      </c>
      <c r="C565">
        <v>563</v>
      </c>
      <c r="E565">
        <f t="shared" si="25"/>
        <v>2252</v>
      </c>
      <c r="F565">
        <v>563</v>
      </c>
      <c r="H565">
        <f t="shared" si="26"/>
        <v>4504</v>
      </c>
      <c r="I565">
        <v>563</v>
      </c>
    </row>
    <row r="566" spans="2:9" x14ac:dyDescent="0.25">
      <c r="B566">
        <f t="shared" si="24"/>
        <v>1128</v>
      </c>
      <c r="C566">
        <v>564</v>
      </c>
      <c r="E566">
        <f t="shared" si="25"/>
        <v>2256</v>
      </c>
      <c r="F566">
        <v>564</v>
      </c>
      <c r="H566">
        <f t="shared" si="26"/>
        <v>4512</v>
      </c>
      <c r="I566">
        <v>564</v>
      </c>
    </row>
    <row r="567" spans="2:9" x14ac:dyDescent="0.25">
      <c r="B567">
        <f t="shared" si="24"/>
        <v>1130</v>
      </c>
      <c r="C567">
        <v>565</v>
      </c>
      <c r="E567">
        <f t="shared" si="25"/>
        <v>2260</v>
      </c>
      <c r="F567">
        <v>565</v>
      </c>
      <c r="H567">
        <f t="shared" si="26"/>
        <v>4520</v>
      </c>
      <c r="I567">
        <v>565</v>
      </c>
    </row>
    <row r="568" spans="2:9" x14ac:dyDescent="0.25">
      <c r="B568">
        <f t="shared" si="24"/>
        <v>1132</v>
      </c>
      <c r="C568">
        <v>566</v>
      </c>
      <c r="E568">
        <f t="shared" si="25"/>
        <v>2264</v>
      </c>
      <c r="F568">
        <v>566</v>
      </c>
      <c r="H568">
        <f t="shared" si="26"/>
        <v>4528</v>
      </c>
      <c r="I568">
        <v>566</v>
      </c>
    </row>
    <row r="569" spans="2:9" x14ac:dyDescent="0.25">
      <c r="B569">
        <f t="shared" si="24"/>
        <v>1134</v>
      </c>
      <c r="C569">
        <v>567</v>
      </c>
      <c r="E569">
        <f t="shared" si="25"/>
        <v>2268</v>
      </c>
      <c r="F569">
        <v>567</v>
      </c>
      <c r="H569">
        <f t="shared" si="26"/>
        <v>4536</v>
      </c>
      <c r="I569">
        <v>567</v>
      </c>
    </row>
    <row r="570" spans="2:9" x14ac:dyDescent="0.25">
      <c r="B570">
        <f t="shared" si="24"/>
        <v>1136</v>
      </c>
      <c r="C570">
        <v>568</v>
      </c>
      <c r="E570">
        <f t="shared" si="25"/>
        <v>2272</v>
      </c>
      <c r="F570">
        <v>568</v>
      </c>
      <c r="H570">
        <f t="shared" si="26"/>
        <v>4544</v>
      </c>
      <c r="I570">
        <v>568</v>
      </c>
    </row>
    <row r="571" spans="2:9" x14ac:dyDescent="0.25">
      <c r="B571">
        <f t="shared" si="24"/>
        <v>1138</v>
      </c>
      <c r="C571">
        <v>569</v>
      </c>
      <c r="E571">
        <f t="shared" si="25"/>
        <v>2276</v>
      </c>
      <c r="F571">
        <v>569</v>
      </c>
      <c r="H571">
        <f t="shared" si="26"/>
        <v>4552</v>
      </c>
      <c r="I571">
        <v>569</v>
      </c>
    </row>
    <row r="572" spans="2:9" x14ac:dyDescent="0.25">
      <c r="B572">
        <f t="shared" si="24"/>
        <v>1140</v>
      </c>
      <c r="C572">
        <v>570</v>
      </c>
      <c r="E572">
        <f t="shared" si="25"/>
        <v>2280</v>
      </c>
      <c r="F572">
        <v>570</v>
      </c>
      <c r="H572">
        <f t="shared" si="26"/>
        <v>4560</v>
      </c>
      <c r="I572">
        <v>570</v>
      </c>
    </row>
    <row r="573" spans="2:9" x14ac:dyDescent="0.25">
      <c r="B573">
        <f t="shared" si="24"/>
        <v>1142</v>
      </c>
      <c r="C573">
        <v>571</v>
      </c>
      <c r="E573">
        <f t="shared" si="25"/>
        <v>2284</v>
      </c>
      <c r="F573">
        <v>571</v>
      </c>
      <c r="H573">
        <f t="shared" si="26"/>
        <v>4568</v>
      </c>
      <c r="I573">
        <v>571</v>
      </c>
    </row>
    <row r="574" spans="2:9" x14ac:dyDescent="0.25">
      <c r="B574">
        <f t="shared" si="24"/>
        <v>1144</v>
      </c>
      <c r="C574">
        <v>572</v>
      </c>
      <c r="E574">
        <f t="shared" si="25"/>
        <v>2288</v>
      </c>
      <c r="F574">
        <v>572</v>
      </c>
      <c r="H574">
        <f t="shared" si="26"/>
        <v>4576</v>
      </c>
      <c r="I574">
        <v>572</v>
      </c>
    </row>
    <row r="575" spans="2:9" x14ac:dyDescent="0.25">
      <c r="B575">
        <f t="shared" si="24"/>
        <v>1146</v>
      </c>
      <c r="C575">
        <v>573</v>
      </c>
      <c r="E575">
        <f t="shared" si="25"/>
        <v>2292</v>
      </c>
      <c r="F575">
        <v>573</v>
      </c>
      <c r="H575">
        <f t="shared" si="26"/>
        <v>4584</v>
      </c>
      <c r="I575">
        <v>573</v>
      </c>
    </row>
    <row r="576" spans="2:9" x14ac:dyDescent="0.25">
      <c r="B576">
        <f t="shared" si="24"/>
        <v>1148</v>
      </c>
      <c r="C576">
        <v>574</v>
      </c>
      <c r="E576">
        <f t="shared" si="25"/>
        <v>2296</v>
      </c>
      <c r="F576">
        <v>574</v>
      </c>
      <c r="H576">
        <f t="shared" si="26"/>
        <v>4592</v>
      </c>
      <c r="I576">
        <v>574</v>
      </c>
    </row>
    <row r="577" spans="2:9" x14ac:dyDescent="0.25">
      <c r="B577">
        <f t="shared" si="24"/>
        <v>1150</v>
      </c>
      <c r="C577">
        <v>575</v>
      </c>
      <c r="E577">
        <f t="shared" si="25"/>
        <v>2300</v>
      </c>
      <c r="F577">
        <v>575</v>
      </c>
      <c r="H577">
        <f t="shared" si="26"/>
        <v>4600</v>
      </c>
      <c r="I577">
        <v>575</v>
      </c>
    </row>
    <row r="578" spans="2:9" x14ac:dyDescent="0.25">
      <c r="B578">
        <f t="shared" si="24"/>
        <v>1152</v>
      </c>
      <c r="C578">
        <v>576</v>
      </c>
      <c r="E578">
        <f t="shared" si="25"/>
        <v>2304</v>
      </c>
      <c r="F578">
        <v>576</v>
      </c>
      <c r="H578">
        <f t="shared" si="26"/>
        <v>4608</v>
      </c>
      <c r="I578">
        <v>576</v>
      </c>
    </row>
    <row r="579" spans="2:9" x14ac:dyDescent="0.25">
      <c r="B579">
        <f t="shared" si="24"/>
        <v>1154</v>
      </c>
      <c r="C579">
        <v>577</v>
      </c>
      <c r="E579">
        <f t="shared" si="25"/>
        <v>2308</v>
      </c>
      <c r="F579">
        <v>577</v>
      </c>
      <c r="H579">
        <f t="shared" si="26"/>
        <v>4616</v>
      </c>
      <c r="I579">
        <v>577</v>
      </c>
    </row>
    <row r="580" spans="2:9" x14ac:dyDescent="0.25">
      <c r="B580">
        <f t="shared" si="24"/>
        <v>1156</v>
      </c>
      <c r="C580">
        <v>578</v>
      </c>
      <c r="E580">
        <f t="shared" si="25"/>
        <v>2312</v>
      </c>
      <c r="F580">
        <v>578</v>
      </c>
      <c r="H580">
        <f t="shared" si="26"/>
        <v>4624</v>
      </c>
      <c r="I580">
        <v>578</v>
      </c>
    </row>
    <row r="581" spans="2:9" x14ac:dyDescent="0.25">
      <c r="B581">
        <f t="shared" ref="B581:B644" si="27">B580+2</f>
        <v>1158</v>
      </c>
      <c r="C581">
        <v>579</v>
      </c>
      <c r="E581">
        <f t="shared" ref="E581:E644" si="28">E580+4</f>
        <v>2316</v>
      </c>
      <c r="F581">
        <v>579</v>
      </c>
      <c r="H581">
        <f t="shared" ref="H581:H644" si="29">H580+8</f>
        <v>4632</v>
      </c>
      <c r="I581">
        <v>579</v>
      </c>
    </row>
    <row r="582" spans="2:9" x14ac:dyDescent="0.25">
      <c r="B582">
        <f t="shared" si="27"/>
        <v>1160</v>
      </c>
      <c r="C582">
        <v>580</v>
      </c>
      <c r="E582">
        <f t="shared" si="28"/>
        <v>2320</v>
      </c>
      <c r="F582">
        <v>580</v>
      </c>
      <c r="H582">
        <f t="shared" si="29"/>
        <v>4640</v>
      </c>
      <c r="I582">
        <v>580</v>
      </c>
    </row>
    <row r="583" spans="2:9" x14ac:dyDescent="0.25">
      <c r="B583">
        <f t="shared" si="27"/>
        <v>1162</v>
      </c>
      <c r="C583">
        <v>581</v>
      </c>
      <c r="E583">
        <f t="shared" si="28"/>
        <v>2324</v>
      </c>
      <c r="F583">
        <v>581</v>
      </c>
      <c r="H583">
        <f t="shared" si="29"/>
        <v>4648</v>
      </c>
      <c r="I583">
        <v>581</v>
      </c>
    </row>
    <row r="584" spans="2:9" x14ac:dyDescent="0.25">
      <c r="B584">
        <f t="shared" si="27"/>
        <v>1164</v>
      </c>
      <c r="C584">
        <v>582</v>
      </c>
      <c r="E584">
        <f t="shared" si="28"/>
        <v>2328</v>
      </c>
      <c r="F584">
        <v>582</v>
      </c>
      <c r="H584">
        <f t="shared" si="29"/>
        <v>4656</v>
      </c>
      <c r="I584">
        <v>582</v>
      </c>
    </row>
    <row r="585" spans="2:9" x14ac:dyDescent="0.25">
      <c r="B585">
        <f t="shared" si="27"/>
        <v>1166</v>
      </c>
      <c r="C585">
        <v>583</v>
      </c>
      <c r="E585">
        <f t="shared" si="28"/>
        <v>2332</v>
      </c>
      <c r="F585">
        <v>583</v>
      </c>
      <c r="H585">
        <f t="shared" si="29"/>
        <v>4664</v>
      </c>
      <c r="I585">
        <v>583</v>
      </c>
    </row>
    <row r="586" spans="2:9" x14ac:dyDescent="0.25">
      <c r="B586">
        <f t="shared" si="27"/>
        <v>1168</v>
      </c>
      <c r="C586">
        <v>584</v>
      </c>
      <c r="E586">
        <f t="shared" si="28"/>
        <v>2336</v>
      </c>
      <c r="F586">
        <v>584</v>
      </c>
      <c r="H586">
        <f t="shared" si="29"/>
        <v>4672</v>
      </c>
      <c r="I586">
        <v>584</v>
      </c>
    </row>
    <row r="587" spans="2:9" x14ac:dyDescent="0.25">
      <c r="B587">
        <f t="shared" si="27"/>
        <v>1170</v>
      </c>
      <c r="C587">
        <v>585</v>
      </c>
      <c r="E587">
        <f t="shared" si="28"/>
        <v>2340</v>
      </c>
      <c r="F587">
        <v>585</v>
      </c>
      <c r="H587">
        <f t="shared" si="29"/>
        <v>4680</v>
      </c>
      <c r="I587">
        <v>585</v>
      </c>
    </row>
    <row r="588" spans="2:9" x14ac:dyDescent="0.25">
      <c r="B588">
        <f t="shared" si="27"/>
        <v>1172</v>
      </c>
      <c r="C588">
        <v>586</v>
      </c>
      <c r="E588">
        <f t="shared" si="28"/>
        <v>2344</v>
      </c>
      <c r="F588">
        <v>586</v>
      </c>
      <c r="H588">
        <f t="shared" si="29"/>
        <v>4688</v>
      </c>
      <c r="I588">
        <v>586</v>
      </c>
    </row>
    <row r="589" spans="2:9" x14ac:dyDescent="0.25">
      <c r="B589">
        <f t="shared" si="27"/>
        <v>1174</v>
      </c>
      <c r="C589">
        <v>587</v>
      </c>
      <c r="E589">
        <f t="shared" si="28"/>
        <v>2348</v>
      </c>
      <c r="F589">
        <v>587</v>
      </c>
      <c r="H589">
        <f t="shared" si="29"/>
        <v>4696</v>
      </c>
      <c r="I589">
        <v>587</v>
      </c>
    </row>
    <row r="590" spans="2:9" x14ac:dyDescent="0.25">
      <c r="B590">
        <f t="shared" si="27"/>
        <v>1176</v>
      </c>
      <c r="C590">
        <v>588</v>
      </c>
      <c r="E590">
        <f t="shared" si="28"/>
        <v>2352</v>
      </c>
      <c r="F590">
        <v>588</v>
      </c>
      <c r="H590">
        <f t="shared" si="29"/>
        <v>4704</v>
      </c>
      <c r="I590">
        <v>588</v>
      </c>
    </row>
    <row r="591" spans="2:9" x14ac:dyDescent="0.25">
      <c r="B591">
        <f t="shared" si="27"/>
        <v>1178</v>
      </c>
      <c r="C591">
        <v>589</v>
      </c>
      <c r="E591">
        <f t="shared" si="28"/>
        <v>2356</v>
      </c>
      <c r="F591">
        <v>589</v>
      </c>
      <c r="H591">
        <f t="shared" si="29"/>
        <v>4712</v>
      </c>
      <c r="I591">
        <v>589</v>
      </c>
    </row>
    <row r="592" spans="2:9" x14ac:dyDescent="0.25">
      <c r="B592">
        <f t="shared" si="27"/>
        <v>1180</v>
      </c>
      <c r="C592">
        <v>590</v>
      </c>
      <c r="E592">
        <f t="shared" si="28"/>
        <v>2360</v>
      </c>
      <c r="F592">
        <v>590</v>
      </c>
      <c r="H592">
        <f t="shared" si="29"/>
        <v>4720</v>
      </c>
      <c r="I592">
        <v>590</v>
      </c>
    </row>
    <row r="593" spans="2:9" x14ac:dyDescent="0.25">
      <c r="B593">
        <f t="shared" si="27"/>
        <v>1182</v>
      </c>
      <c r="C593">
        <v>591</v>
      </c>
      <c r="E593">
        <f t="shared" si="28"/>
        <v>2364</v>
      </c>
      <c r="F593">
        <v>591</v>
      </c>
      <c r="H593">
        <f t="shared" si="29"/>
        <v>4728</v>
      </c>
      <c r="I593">
        <v>591</v>
      </c>
    </row>
    <row r="594" spans="2:9" x14ac:dyDescent="0.25">
      <c r="B594">
        <f t="shared" si="27"/>
        <v>1184</v>
      </c>
      <c r="C594">
        <v>592</v>
      </c>
      <c r="E594">
        <f t="shared" si="28"/>
        <v>2368</v>
      </c>
      <c r="F594">
        <v>592</v>
      </c>
      <c r="H594">
        <f t="shared" si="29"/>
        <v>4736</v>
      </c>
      <c r="I594">
        <v>592</v>
      </c>
    </row>
    <row r="595" spans="2:9" x14ac:dyDescent="0.25">
      <c r="B595">
        <f t="shared" si="27"/>
        <v>1186</v>
      </c>
      <c r="C595">
        <v>593</v>
      </c>
      <c r="E595">
        <f t="shared" si="28"/>
        <v>2372</v>
      </c>
      <c r="F595">
        <v>593</v>
      </c>
      <c r="H595">
        <f t="shared" si="29"/>
        <v>4744</v>
      </c>
      <c r="I595">
        <v>593</v>
      </c>
    </row>
    <row r="596" spans="2:9" x14ac:dyDescent="0.25">
      <c r="B596">
        <f t="shared" si="27"/>
        <v>1188</v>
      </c>
      <c r="C596">
        <v>594</v>
      </c>
      <c r="E596">
        <f t="shared" si="28"/>
        <v>2376</v>
      </c>
      <c r="F596">
        <v>594</v>
      </c>
      <c r="H596">
        <f t="shared" si="29"/>
        <v>4752</v>
      </c>
      <c r="I596">
        <v>594</v>
      </c>
    </row>
    <row r="597" spans="2:9" x14ac:dyDescent="0.25">
      <c r="B597">
        <f t="shared" si="27"/>
        <v>1190</v>
      </c>
      <c r="C597">
        <v>595</v>
      </c>
      <c r="E597">
        <f t="shared" si="28"/>
        <v>2380</v>
      </c>
      <c r="F597">
        <v>595</v>
      </c>
      <c r="H597">
        <f t="shared" si="29"/>
        <v>4760</v>
      </c>
      <c r="I597">
        <v>595</v>
      </c>
    </row>
    <row r="598" spans="2:9" x14ac:dyDescent="0.25">
      <c r="B598">
        <f t="shared" si="27"/>
        <v>1192</v>
      </c>
      <c r="C598">
        <v>596</v>
      </c>
      <c r="E598">
        <f t="shared" si="28"/>
        <v>2384</v>
      </c>
      <c r="F598">
        <v>596</v>
      </c>
      <c r="H598">
        <f t="shared" si="29"/>
        <v>4768</v>
      </c>
      <c r="I598">
        <v>596</v>
      </c>
    </row>
    <row r="599" spans="2:9" x14ac:dyDescent="0.25">
      <c r="B599">
        <f t="shared" si="27"/>
        <v>1194</v>
      </c>
      <c r="C599">
        <v>597</v>
      </c>
      <c r="E599">
        <f t="shared" si="28"/>
        <v>2388</v>
      </c>
      <c r="F599">
        <v>597</v>
      </c>
      <c r="H599">
        <f t="shared" si="29"/>
        <v>4776</v>
      </c>
      <c r="I599">
        <v>597</v>
      </c>
    </row>
    <row r="600" spans="2:9" x14ac:dyDescent="0.25">
      <c r="B600">
        <f t="shared" si="27"/>
        <v>1196</v>
      </c>
      <c r="C600">
        <v>598</v>
      </c>
      <c r="E600">
        <f t="shared" si="28"/>
        <v>2392</v>
      </c>
      <c r="F600">
        <v>598</v>
      </c>
      <c r="H600">
        <f t="shared" si="29"/>
        <v>4784</v>
      </c>
      <c r="I600">
        <v>598</v>
      </c>
    </row>
    <row r="601" spans="2:9" x14ac:dyDescent="0.25">
      <c r="B601">
        <f t="shared" si="27"/>
        <v>1198</v>
      </c>
      <c r="C601">
        <v>599</v>
      </c>
      <c r="E601">
        <f t="shared" si="28"/>
        <v>2396</v>
      </c>
      <c r="F601">
        <v>599</v>
      </c>
      <c r="H601">
        <f t="shared" si="29"/>
        <v>4792</v>
      </c>
      <c r="I601">
        <v>599</v>
      </c>
    </row>
    <row r="602" spans="2:9" x14ac:dyDescent="0.25">
      <c r="B602">
        <f t="shared" si="27"/>
        <v>1200</v>
      </c>
      <c r="C602">
        <v>600</v>
      </c>
      <c r="E602">
        <f t="shared" si="28"/>
        <v>2400</v>
      </c>
      <c r="F602">
        <v>600</v>
      </c>
      <c r="H602">
        <f t="shared" si="29"/>
        <v>4800</v>
      </c>
      <c r="I602">
        <v>600</v>
      </c>
    </row>
    <row r="603" spans="2:9" x14ac:dyDescent="0.25">
      <c r="B603">
        <f t="shared" si="27"/>
        <v>1202</v>
      </c>
      <c r="C603">
        <v>601</v>
      </c>
      <c r="E603">
        <f t="shared" si="28"/>
        <v>2404</v>
      </c>
      <c r="F603">
        <v>601</v>
      </c>
      <c r="H603">
        <f t="shared" si="29"/>
        <v>4808</v>
      </c>
      <c r="I603">
        <v>601</v>
      </c>
    </row>
    <row r="604" spans="2:9" x14ac:dyDescent="0.25">
      <c r="B604">
        <f t="shared" si="27"/>
        <v>1204</v>
      </c>
      <c r="C604">
        <v>602</v>
      </c>
      <c r="E604">
        <f t="shared" si="28"/>
        <v>2408</v>
      </c>
      <c r="F604">
        <v>602</v>
      </c>
      <c r="H604">
        <f t="shared" si="29"/>
        <v>4816</v>
      </c>
      <c r="I604">
        <v>602</v>
      </c>
    </row>
    <row r="605" spans="2:9" x14ac:dyDescent="0.25">
      <c r="B605">
        <f t="shared" si="27"/>
        <v>1206</v>
      </c>
      <c r="C605">
        <v>603</v>
      </c>
      <c r="E605">
        <f t="shared" si="28"/>
        <v>2412</v>
      </c>
      <c r="F605">
        <v>603</v>
      </c>
      <c r="H605">
        <f t="shared" si="29"/>
        <v>4824</v>
      </c>
      <c r="I605">
        <v>603</v>
      </c>
    </row>
    <row r="606" spans="2:9" x14ac:dyDescent="0.25">
      <c r="B606">
        <f t="shared" si="27"/>
        <v>1208</v>
      </c>
      <c r="C606">
        <v>604</v>
      </c>
      <c r="E606">
        <f t="shared" si="28"/>
        <v>2416</v>
      </c>
      <c r="F606">
        <v>604</v>
      </c>
      <c r="H606">
        <f t="shared" si="29"/>
        <v>4832</v>
      </c>
      <c r="I606">
        <v>604</v>
      </c>
    </row>
    <row r="607" spans="2:9" x14ac:dyDescent="0.25">
      <c r="B607">
        <f t="shared" si="27"/>
        <v>1210</v>
      </c>
      <c r="C607">
        <v>605</v>
      </c>
      <c r="E607">
        <f t="shared" si="28"/>
        <v>2420</v>
      </c>
      <c r="F607">
        <v>605</v>
      </c>
      <c r="H607">
        <f t="shared" si="29"/>
        <v>4840</v>
      </c>
      <c r="I607">
        <v>605</v>
      </c>
    </row>
    <row r="608" spans="2:9" x14ac:dyDescent="0.25">
      <c r="B608">
        <f t="shared" si="27"/>
        <v>1212</v>
      </c>
      <c r="C608">
        <v>606</v>
      </c>
      <c r="E608">
        <f t="shared" si="28"/>
        <v>2424</v>
      </c>
      <c r="F608">
        <v>606</v>
      </c>
      <c r="H608">
        <f t="shared" si="29"/>
        <v>4848</v>
      </c>
      <c r="I608">
        <v>606</v>
      </c>
    </row>
    <row r="609" spans="2:9" x14ac:dyDescent="0.25">
      <c r="B609">
        <f t="shared" si="27"/>
        <v>1214</v>
      </c>
      <c r="C609">
        <v>607</v>
      </c>
      <c r="E609">
        <f t="shared" si="28"/>
        <v>2428</v>
      </c>
      <c r="F609">
        <v>607</v>
      </c>
      <c r="H609">
        <f t="shared" si="29"/>
        <v>4856</v>
      </c>
      <c r="I609">
        <v>607</v>
      </c>
    </row>
    <row r="610" spans="2:9" x14ac:dyDescent="0.25">
      <c r="B610">
        <f t="shared" si="27"/>
        <v>1216</v>
      </c>
      <c r="C610">
        <v>608</v>
      </c>
      <c r="E610">
        <f t="shared" si="28"/>
        <v>2432</v>
      </c>
      <c r="F610">
        <v>608</v>
      </c>
      <c r="H610">
        <f t="shared" si="29"/>
        <v>4864</v>
      </c>
      <c r="I610">
        <v>608</v>
      </c>
    </row>
    <row r="611" spans="2:9" x14ac:dyDescent="0.25">
      <c r="B611">
        <f t="shared" si="27"/>
        <v>1218</v>
      </c>
      <c r="C611">
        <v>609</v>
      </c>
      <c r="E611">
        <f t="shared" si="28"/>
        <v>2436</v>
      </c>
      <c r="F611">
        <v>609</v>
      </c>
      <c r="H611">
        <f t="shared" si="29"/>
        <v>4872</v>
      </c>
      <c r="I611">
        <v>609</v>
      </c>
    </row>
    <row r="612" spans="2:9" x14ac:dyDescent="0.25">
      <c r="B612">
        <f t="shared" si="27"/>
        <v>1220</v>
      </c>
      <c r="C612">
        <v>610</v>
      </c>
      <c r="E612">
        <f t="shared" si="28"/>
        <v>2440</v>
      </c>
      <c r="F612">
        <v>610</v>
      </c>
      <c r="H612">
        <f t="shared" si="29"/>
        <v>4880</v>
      </c>
      <c r="I612">
        <v>610</v>
      </c>
    </row>
    <row r="613" spans="2:9" x14ac:dyDescent="0.25">
      <c r="B613">
        <f t="shared" si="27"/>
        <v>1222</v>
      </c>
      <c r="C613">
        <v>611</v>
      </c>
      <c r="E613">
        <f t="shared" si="28"/>
        <v>2444</v>
      </c>
      <c r="F613">
        <v>611</v>
      </c>
      <c r="H613">
        <f t="shared" si="29"/>
        <v>4888</v>
      </c>
      <c r="I613">
        <v>611</v>
      </c>
    </row>
    <row r="614" spans="2:9" x14ac:dyDescent="0.25">
      <c r="B614">
        <f t="shared" si="27"/>
        <v>1224</v>
      </c>
      <c r="C614">
        <v>612</v>
      </c>
      <c r="E614">
        <f t="shared" si="28"/>
        <v>2448</v>
      </c>
      <c r="F614">
        <v>612</v>
      </c>
      <c r="H614">
        <f t="shared" si="29"/>
        <v>4896</v>
      </c>
      <c r="I614">
        <v>612</v>
      </c>
    </row>
    <row r="615" spans="2:9" x14ac:dyDescent="0.25">
      <c r="B615">
        <f t="shared" si="27"/>
        <v>1226</v>
      </c>
      <c r="C615">
        <v>613</v>
      </c>
      <c r="E615">
        <f t="shared" si="28"/>
        <v>2452</v>
      </c>
      <c r="F615">
        <v>613</v>
      </c>
      <c r="H615">
        <f t="shared" si="29"/>
        <v>4904</v>
      </c>
      <c r="I615">
        <v>613</v>
      </c>
    </row>
    <row r="616" spans="2:9" x14ac:dyDescent="0.25">
      <c r="B616">
        <f t="shared" si="27"/>
        <v>1228</v>
      </c>
      <c r="C616">
        <v>614</v>
      </c>
      <c r="E616">
        <f t="shared" si="28"/>
        <v>2456</v>
      </c>
      <c r="F616">
        <v>614</v>
      </c>
      <c r="H616">
        <f t="shared" si="29"/>
        <v>4912</v>
      </c>
      <c r="I616">
        <v>614</v>
      </c>
    </row>
    <row r="617" spans="2:9" x14ac:dyDescent="0.25">
      <c r="B617">
        <f t="shared" si="27"/>
        <v>1230</v>
      </c>
      <c r="C617">
        <v>615</v>
      </c>
      <c r="E617">
        <f t="shared" si="28"/>
        <v>2460</v>
      </c>
      <c r="F617">
        <v>615</v>
      </c>
      <c r="H617">
        <f t="shared" si="29"/>
        <v>4920</v>
      </c>
      <c r="I617">
        <v>615</v>
      </c>
    </row>
    <row r="618" spans="2:9" x14ac:dyDescent="0.25">
      <c r="B618">
        <f t="shared" si="27"/>
        <v>1232</v>
      </c>
      <c r="C618">
        <v>616</v>
      </c>
      <c r="E618">
        <f t="shared" si="28"/>
        <v>2464</v>
      </c>
      <c r="F618">
        <v>616</v>
      </c>
      <c r="H618">
        <f t="shared" si="29"/>
        <v>4928</v>
      </c>
      <c r="I618">
        <v>616</v>
      </c>
    </row>
    <row r="619" spans="2:9" x14ac:dyDescent="0.25">
      <c r="B619">
        <f t="shared" si="27"/>
        <v>1234</v>
      </c>
      <c r="C619">
        <v>617</v>
      </c>
      <c r="E619">
        <f t="shared" si="28"/>
        <v>2468</v>
      </c>
      <c r="F619">
        <v>617</v>
      </c>
      <c r="H619">
        <f t="shared" si="29"/>
        <v>4936</v>
      </c>
      <c r="I619">
        <v>617</v>
      </c>
    </row>
    <row r="620" spans="2:9" x14ac:dyDescent="0.25">
      <c r="B620">
        <f t="shared" si="27"/>
        <v>1236</v>
      </c>
      <c r="C620">
        <v>618</v>
      </c>
      <c r="E620">
        <f t="shared" si="28"/>
        <v>2472</v>
      </c>
      <c r="F620">
        <v>618</v>
      </c>
      <c r="H620">
        <f t="shared" si="29"/>
        <v>4944</v>
      </c>
      <c r="I620">
        <v>618</v>
      </c>
    </row>
    <row r="621" spans="2:9" x14ac:dyDescent="0.25">
      <c r="B621">
        <f t="shared" si="27"/>
        <v>1238</v>
      </c>
      <c r="C621">
        <v>619</v>
      </c>
      <c r="E621">
        <f t="shared" si="28"/>
        <v>2476</v>
      </c>
      <c r="F621">
        <v>619</v>
      </c>
      <c r="H621">
        <f t="shared" si="29"/>
        <v>4952</v>
      </c>
      <c r="I621">
        <v>619</v>
      </c>
    </row>
    <row r="622" spans="2:9" x14ac:dyDescent="0.25">
      <c r="B622">
        <f t="shared" si="27"/>
        <v>1240</v>
      </c>
      <c r="C622">
        <v>620</v>
      </c>
      <c r="E622">
        <f t="shared" si="28"/>
        <v>2480</v>
      </c>
      <c r="F622">
        <v>620</v>
      </c>
      <c r="H622">
        <f t="shared" si="29"/>
        <v>4960</v>
      </c>
      <c r="I622">
        <v>620</v>
      </c>
    </row>
    <row r="623" spans="2:9" x14ac:dyDescent="0.25">
      <c r="B623">
        <f t="shared" si="27"/>
        <v>1242</v>
      </c>
      <c r="C623">
        <v>621</v>
      </c>
      <c r="E623">
        <f t="shared" si="28"/>
        <v>2484</v>
      </c>
      <c r="F623">
        <v>621</v>
      </c>
      <c r="H623">
        <f t="shared" si="29"/>
        <v>4968</v>
      </c>
      <c r="I623">
        <v>621</v>
      </c>
    </row>
    <row r="624" spans="2:9" x14ac:dyDescent="0.25">
      <c r="B624">
        <f t="shared" si="27"/>
        <v>1244</v>
      </c>
      <c r="C624">
        <v>622</v>
      </c>
      <c r="E624">
        <f t="shared" si="28"/>
        <v>2488</v>
      </c>
      <c r="F624">
        <v>622</v>
      </c>
      <c r="H624">
        <f t="shared" si="29"/>
        <v>4976</v>
      </c>
      <c r="I624">
        <v>622</v>
      </c>
    </row>
    <row r="625" spans="2:9" x14ac:dyDescent="0.25">
      <c r="B625">
        <f t="shared" si="27"/>
        <v>1246</v>
      </c>
      <c r="C625">
        <v>623</v>
      </c>
      <c r="E625">
        <f t="shared" si="28"/>
        <v>2492</v>
      </c>
      <c r="F625">
        <v>623</v>
      </c>
      <c r="H625">
        <f t="shared" si="29"/>
        <v>4984</v>
      </c>
      <c r="I625">
        <v>623</v>
      </c>
    </row>
    <row r="626" spans="2:9" x14ac:dyDescent="0.25">
      <c r="B626">
        <f t="shared" si="27"/>
        <v>1248</v>
      </c>
      <c r="C626">
        <v>624</v>
      </c>
      <c r="E626">
        <f t="shared" si="28"/>
        <v>2496</v>
      </c>
      <c r="F626">
        <v>624</v>
      </c>
      <c r="H626">
        <f t="shared" si="29"/>
        <v>4992</v>
      </c>
      <c r="I626">
        <v>624</v>
      </c>
    </row>
    <row r="627" spans="2:9" x14ac:dyDescent="0.25">
      <c r="B627">
        <f t="shared" si="27"/>
        <v>1250</v>
      </c>
      <c r="C627">
        <v>625</v>
      </c>
      <c r="E627">
        <f t="shared" si="28"/>
        <v>2500</v>
      </c>
      <c r="F627">
        <v>625</v>
      </c>
      <c r="H627">
        <f t="shared" si="29"/>
        <v>5000</v>
      </c>
      <c r="I627">
        <v>625</v>
      </c>
    </row>
    <row r="628" spans="2:9" x14ac:dyDescent="0.25">
      <c r="B628">
        <f t="shared" si="27"/>
        <v>1252</v>
      </c>
      <c r="C628">
        <v>626</v>
      </c>
      <c r="E628">
        <f t="shared" si="28"/>
        <v>2504</v>
      </c>
      <c r="F628">
        <v>626</v>
      </c>
      <c r="H628">
        <f t="shared" si="29"/>
        <v>5008</v>
      </c>
      <c r="I628">
        <v>626</v>
      </c>
    </row>
    <row r="629" spans="2:9" x14ac:dyDescent="0.25">
      <c r="B629">
        <f t="shared" si="27"/>
        <v>1254</v>
      </c>
      <c r="C629">
        <v>627</v>
      </c>
      <c r="E629">
        <f t="shared" si="28"/>
        <v>2508</v>
      </c>
      <c r="F629">
        <v>627</v>
      </c>
      <c r="H629">
        <f t="shared" si="29"/>
        <v>5016</v>
      </c>
      <c r="I629">
        <v>627</v>
      </c>
    </row>
    <row r="630" spans="2:9" x14ac:dyDescent="0.25">
      <c r="B630">
        <f t="shared" si="27"/>
        <v>1256</v>
      </c>
      <c r="C630">
        <v>628</v>
      </c>
      <c r="E630">
        <f t="shared" si="28"/>
        <v>2512</v>
      </c>
      <c r="F630">
        <v>628</v>
      </c>
      <c r="H630">
        <f t="shared" si="29"/>
        <v>5024</v>
      </c>
      <c r="I630">
        <v>628</v>
      </c>
    </row>
    <row r="631" spans="2:9" x14ac:dyDescent="0.25">
      <c r="B631">
        <f t="shared" si="27"/>
        <v>1258</v>
      </c>
      <c r="C631">
        <v>629</v>
      </c>
      <c r="E631">
        <f t="shared" si="28"/>
        <v>2516</v>
      </c>
      <c r="F631">
        <v>629</v>
      </c>
      <c r="H631">
        <f t="shared" si="29"/>
        <v>5032</v>
      </c>
      <c r="I631">
        <v>629</v>
      </c>
    </row>
    <row r="632" spans="2:9" x14ac:dyDescent="0.25">
      <c r="B632">
        <f t="shared" si="27"/>
        <v>1260</v>
      </c>
      <c r="C632">
        <v>630</v>
      </c>
      <c r="E632">
        <f t="shared" si="28"/>
        <v>2520</v>
      </c>
      <c r="F632">
        <v>630</v>
      </c>
      <c r="H632">
        <f t="shared" si="29"/>
        <v>5040</v>
      </c>
      <c r="I632">
        <v>630</v>
      </c>
    </row>
    <row r="633" spans="2:9" x14ac:dyDescent="0.25">
      <c r="B633">
        <f t="shared" si="27"/>
        <v>1262</v>
      </c>
      <c r="C633">
        <v>631</v>
      </c>
      <c r="E633">
        <f t="shared" si="28"/>
        <v>2524</v>
      </c>
      <c r="F633">
        <v>631</v>
      </c>
      <c r="H633">
        <f t="shared" si="29"/>
        <v>5048</v>
      </c>
      <c r="I633">
        <v>631</v>
      </c>
    </row>
    <row r="634" spans="2:9" x14ac:dyDescent="0.25">
      <c r="B634">
        <f t="shared" si="27"/>
        <v>1264</v>
      </c>
      <c r="C634">
        <v>632</v>
      </c>
      <c r="E634">
        <f t="shared" si="28"/>
        <v>2528</v>
      </c>
      <c r="F634">
        <v>632</v>
      </c>
      <c r="H634">
        <f t="shared" si="29"/>
        <v>5056</v>
      </c>
      <c r="I634">
        <v>632</v>
      </c>
    </row>
    <row r="635" spans="2:9" x14ac:dyDescent="0.25">
      <c r="B635">
        <f t="shared" si="27"/>
        <v>1266</v>
      </c>
      <c r="C635">
        <v>633</v>
      </c>
      <c r="E635">
        <f t="shared" si="28"/>
        <v>2532</v>
      </c>
      <c r="F635">
        <v>633</v>
      </c>
      <c r="H635">
        <f t="shared" si="29"/>
        <v>5064</v>
      </c>
      <c r="I635">
        <v>633</v>
      </c>
    </row>
    <row r="636" spans="2:9" x14ac:dyDescent="0.25">
      <c r="B636">
        <f t="shared" si="27"/>
        <v>1268</v>
      </c>
      <c r="C636">
        <v>634</v>
      </c>
      <c r="E636">
        <f t="shared" si="28"/>
        <v>2536</v>
      </c>
      <c r="F636">
        <v>634</v>
      </c>
      <c r="H636">
        <f t="shared" si="29"/>
        <v>5072</v>
      </c>
      <c r="I636">
        <v>634</v>
      </c>
    </row>
    <row r="637" spans="2:9" x14ac:dyDescent="0.25">
      <c r="B637">
        <f t="shared" si="27"/>
        <v>1270</v>
      </c>
      <c r="C637">
        <v>635</v>
      </c>
      <c r="E637">
        <f t="shared" si="28"/>
        <v>2540</v>
      </c>
      <c r="F637">
        <v>635</v>
      </c>
      <c r="H637">
        <f t="shared" si="29"/>
        <v>5080</v>
      </c>
      <c r="I637">
        <v>635</v>
      </c>
    </row>
    <row r="638" spans="2:9" x14ac:dyDescent="0.25">
      <c r="B638">
        <f t="shared" si="27"/>
        <v>1272</v>
      </c>
      <c r="C638">
        <v>636</v>
      </c>
      <c r="E638">
        <f t="shared" si="28"/>
        <v>2544</v>
      </c>
      <c r="F638">
        <v>636</v>
      </c>
      <c r="H638">
        <f t="shared" si="29"/>
        <v>5088</v>
      </c>
      <c r="I638">
        <v>636</v>
      </c>
    </row>
    <row r="639" spans="2:9" x14ac:dyDescent="0.25">
      <c r="B639">
        <f t="shared" si="27"/>
        <v>1274</v>
      </c>
      <c r="C639">
        <v>637</v>
      </c>
      <c r="E639">
        <f t="shared" si="28"/>
        <v>2548</v>
      </c>
      <c r="F639">
        <v>637</v>
      </c>
      <c r="H639">
        <f t="shared" si="29"/>
        <v>5096</v>
      </c>
      <c r="I639">
        <v>637</v>
      </c>
    </row>
    <row r="640" spans="2:9" x14ac:dyDescent="0.25">
      <c r="B640">
        <f t="shared" si="27"/>
        <v>1276</v>
      </c>
      <c r="C640">
        <v>638</v>
      </c>
      <c r="E640">
        <f t="shared" si="28"/>
        <v>2552</v>
      </c>
      <c r="F640">
        <v>638</v>
      </c>
      <c r="H640">
        <f t="shared" si="29"/>
        <v>5104</v>
      </c>
      <c r="I640">
        <v>638</v>
      </c>
    </row>
    <row r="641" spans="2:9" x14ac:dyDescent="0.25">
      <c r="B641">
        <f t="shared" si="27"/>
        <v>1278</v>
      </c>
      <c r="C641">
        <v>639</v>
      </c>
      <c r="E641">
        <f t="shared" si="28"/>
        <v>2556</v>
      </c>
      <c r="F641">
        <v>639</v>
      </c>
      <c r="H641">
        <f t="shared" si="29"/>
        <v>5112</v>
      </c>
      <c r="I641">
        <v>639</v>
      </c>
    </row>
    <row r="642" spans="2:9" x14ac:dyDescent="0.25">
      <c r="B642">
        <f t="shared" si="27"/>
        <v>1280</v>
      </c>
      <c r="C642">
        <v>640</v>
      </c>
      <c r="E642">
        <f t="shared" si="28"/>
        <v>2560</v>
      </c>
      <c r="F642">
        <v>640</v>
      </c>
      <c r="H642">
        <f t="shared" si="29"/>
        <v>5120</v>
      </c>
      <c r="I642">
        <v>640</v>
      </c>
    </row>
    <row r="643" spans="2:9" x14ac:dyDescent="0.25">
      <c r="B643">
        <f t="shared" si="27"/>
        <v>1282</v>
      </c>
      <c r="C643">
        <v>641</v>
      </c>
      <c r="E643">
        <f t="shared" si="28"/>
        <v>2564</v>
      </c>
      <c r="F643">
        <v>641</v>
      </c>
      <c r="H643">
        <f t="shared" si="29"/>
        <v>5128</v>
      </c>
      <c r="I643">
        <v>641</v>
      </c>
    </row>
    <row r="644" spans="2:9" x14ac:dyDescent="0.25">
      <c r="B644">
        <f t="shared" si="27"/>
        <v>1284</v>
      </c>
      <c r="C644">
        <v>642</v>
      </c>
      <c r="E644">
        <f t="shared" si="28"/>
        <v>2568</v>
      </c>
      <c r="F644">
        <v>642</v>
      </c>
      <c r="H644">
        <f t="shared" si="29"/>
        <v>5136</v>
      </c>
      <c r="I644">
        <v>642</v>
      </c>
    </row>
    <row r="645" spans="2:9" x14ac:dyDescent="0.25">
      <c r="B645">
        <f t="shared" ref="B645:B708" si="30">B644+2</f>
        <v>1286</v>
      </c>
      <c r="C645">
        <v>643</v>
      </c>
      <c r="E645">
        <f t="shared" ref="E645:E708" si="31">E644+4</f>
        <v>2572</v>
      </c>
      <c r="F645">
        <v>643</v>
      </c>
      <c r="H645">
        <f t="shared" ref="H645:H708" si="32">H644+8</f>
        <v>5144</v>
      </c>
      <c r="I645">
        <v>643</v>
      </c>
    </row>
    <row r="646" spans="2:9" x14ac:dyDescent="0.25">
      <c r="B646">
        <f t="shared" si="30"/>
        <v>1288</v>
      </c>
      <c r="C646">
        <v>644</v>
      </c>
      <c r="E646">
        <f t="shared" si="31"/>
        <v>2576</v>
      </c>
      <c r="F646">
        <v>644</v>
      </c>
      <c r="H646">
        <f t="shared" si="32"/>
        <v>5152</v>
      </c>
      <c r="I646">
        <v>644</v>
      </c>
    </row>
    <row r="647" spans="2:9" x14ac:dyDescent="0.25">
      <c r="B647">
        <f t="shared" si="30"/>
        <v>1290</v>
      </c>
      <c r="C647">
        <v>645</v>
      </c>
      <c r="E647">
        <f t="shared" si="31"/>
        <v>2580</v>
      </c>
      <c r="F647">
        <v>645</v>
      </c>
      <c r="H647">
        <f t="shared" si="32"/>
        <v>5160</v>
      </c>
      <c r="I647">
        <v>645</v>
      </c>
    </row>
    <row r="648" spans="2:9" x14ac:dyDescent="0.25">
      <c r="B648">
        <f t="shared" si="30"/>
        <v>1292</v>
      </c>
      <c r="C648">
        <v>646</v>
      </c>
      <c r="E648">
        <f t="shared" si="31"/>
        <v>2584</v>
      </c>
      <c r="F648">
        <v>646</v>
      </c>
      <c r="H648">
        <f t="shared" si="32"/>
        <v>5168</v>
      </c>
      <c r="I648">
        <v>646</v>
      </c>
    </row>
    <row r="649" spans="2:9" x14ac:dyDescent="0.25">
      <c r="B649">
        <f t="shared" si="30"/>
        <v>1294</v>
      </c>
      <c r="C649">
        <v>647</v>
      </c>
      <c r="E649">
        <f t="shared" si="31"/>
        <v>2588</v>
      </c>
      <c r="F649">
        <v>647</v>
      </c>
      <c r="H649">
        <f t="shared" si="32"/>
        <v>5176</v>
      </c>
      <c r="I649">
        <v>647</v>
      </c>
    </row>
    <row r="650" spans="2:9" x14ac:dyDescent="0.25">
      <c r="B650">
        <f t="shared" si="30"/>
        <v>1296</v>
      </c>
      <c r="C650">
        <v>648</v>
      </c>
      <c r="E650">
        <f t="shared" si="31"/>
        <v>2592</v>
      </c>
      <c r="F650">
        <v>648</v>
      </c>
      <c r="H650">
        <f t="shared" si="32"/>
        <v>5184</v>
      </c>
      <c r="I650">
        <v>648</v>
      </c>
    </row>
    <row r="651" spans="2:9" x14ac:dyDescent="0.25">
      <c r="B651">
        <f t="shared" si="30"/>
        <v>1298</v>
      </c>
      <c r="C651">
        <v>649</v>
      </c>
      <c r="E651">
        <f t="shared" si="31"/>
        <v>2596</v>
      </c>
      <c r="F651">
        <v>649</v>
      </c>
      <c r="H651">
        <f t="shared" si="32"/>
        <v>5192</v>
      </c>
      <c r="I651">
        <v>649</v>
      </c>
    </row>
    <row r="652" spans="2:9" x14ac:dyDescent="0.25">
      <c r="B652">
        <f t="shared" si="30"/>
        <v>1300</v>
      </c>
      <c r="C652">
        <v>650</v>
      </c>
      <c r="E652">
        <f t="shared" si="31"/>
        <v>2600</v>
      </c>
      <c r="F652">
        <v>650</v>
      </c>
      <c r="H652">
        <f t="shared" si="32"/>
        <v>5200</v>
      </c>
      <c r="I652">
        <v>650</v>
      </c>
    </row>
    <row r="653" spans="2:9" x14ac:dyDescent="0.25">
      <c r="B653">
        <f t="shared" si="30"/>
        <v>1302</v>
      </c>
      <c r="C653">
        <v>651</v>
      </c>
      <c r="E653">
        <f t="shared" si="31"/>
        <v>2604</v>
      </c>
      <c r="F653">
        <v>651</v>
      </c>
      <c r="H653">
        <f t="shared" si="32"/>
        <v>5208</v>
      </c>
      <c r="I653">
        <v>651</v>
      </c>
    </row>
    <row r="654" spans="2:9" x14ac:dyDescent="0.25">
      <c r="B654">
        <f t="shared" si="30"/>
        <v>1304</v>
      </c>
      <c r="C654">
        <v>652</v>
      </c>
      <c r="E654">
        <f t="shared" si="31"/>
        <v>2608</v>
      </c>
      <c r="F654">
        <v>652</v>
      </c>
      <c r="H654">
        <f t="shared" si="32"/>
        <v>5216</v>
      </c>
      <c r="I654">
        <v>652</v>
      </c>
    </row>
    <row r="655" spans="2:9" x14ac:dyDescent="0.25">
      <c r="B655">
        <f t="shared" si="30"/>
        <v>1306</v>
      </c>
      <c r="C655">
        <v>653</v>
      </c>
      <c r="E655">
        <f t="shared" si="31"/>
        <v>2612</v>
      </c>
      <c r="F655">
        <v>653</v>
      </c>
      <c r="H655">
        <f t="shared" si="32"/>
        <v>5224</v>
      </c>
      <c r="I655">
        <v>653</v>
      </c>
    </row>
    <row r="656" spans="2:9" x14ac:dyDescent="0.25">
      <c r="B656">
        <f t="shared" si="30"/>
        <v>1308</v>
      </c>
      <c r="C656">
        <v>654</v>
      </c>
      <c r="E656">
        <f t="shared" si="31"/>
        <v>2616</v>
      </c>
      <c r="F656">
        <v>654</v>
      </c>
      <c r="H656">
        <f t="shared" si="32"/>
        <v>5232</v>
      </c>
      <c r="I656">
        <v>654</v>
      </c>
    </row>
    <row r="657" spans="2:9" x14ac:dyDescent="0.25">
      <c r="B657">
        <f t="shared" si="30"/>
        <v>1310</v>
      </c>
      <c r="C657">
        <v>655</v>
      </c>
      <c r="E657">
        <f t="shared" si="31"/>
        <v>2620</v>
      </c>
      <c r="F657">
        <v>655</v>
      </c>
      <c r="H657">
        <f t="shared" si="32"/>
        <v>5240</v>
      </c>
      <c r="I657">
        <v>655</v>
      </c>
    </row>
    <row r="658" spans="2:9" x14ac:dyDescent="0.25">
      <c r="B658">
        <f t="shared" si="30"/>
        <v>1312</v>
      </c>
      <c r="C658">
        <v>656</v>
      </c>
      <c r="E658">
        <f t="shared" si="31"/>
        <v>2624</v>
      </c>
      <c r="F658">
        <v>656</v>
      </c>
      <c r="H658">
        <f t="shared" si="32"/>
        <v>5248</v>
      </c>
      <c r="I658">
        <v>656</v>
      </c>
    </row>
    <row r="659" spans="2:9" x14ac:dyDescent="0.25">
      <c r="B659">
        <f t="shared" si="30"/>
        <v>1314</v>
      </c>
      <c r="C659">
        <v>657</v>
      </c>
      <c r="E659">
        <f t="shared" si="31"/>
        <v>2628</v>
      </c>
      <c r="F659">
        <v>657</v>
      </c>
      <c r="H659">
        <f t="shared" si="32"/>
        <v>5256</v>
      </c>
      <c r="I659">
        <v>657</v>
      </c>
    </row>
    <row r="660" spans="2:9" x14ac:dyDescent="0.25">
      <c r="B660">
        <f t="shared" si="30"/>
        <v>1316</v>
      </c>
      <c r="C660">
        <v>658</v>
      </c>
      <c r="E660">
        <f t="shared" si="31"/>
        <v>2632</v>
      </c>
      <c r="F660">
        <v>658</v>
      </c>
      <c r="H660">
        <f t="shared" si="32"/>
        <v>5264</v>
      </c>
      <c r="I660">
        <v>658</v>
      </c>
    </row>
    <row r="661" spans="2:9" x14ac:dyDescent="0.25">
      <c r="B661">
        <f t="shared" si="30"/>
        <v>1318</v>
      </c>
      <c r="C661">
        <v>659</v>
      </c>
      <c r="E661">
        <f t="shared" si="31"/>
        <v>2636</v>
      </c>
      <c r="F661">
        <v>659</v>
      </c>
      <c r="H661">
        <f t="shared" si="32"/>
        <v>5272</v>
      </c>
      <c r="I661">
        <v>659</v>
      </c>
    </row>
    <row r="662" spans="2:9" x14ac:dyDescent="0.25">
      <c r="B662">
        <f t="shared" si="30"/>
        <v>1320</v>
      </c>
      <c r="C662">
        <v>660</v>
      </c>
      <c r="E662">
        <f t="shared" si="31"/>
        <v>2640</v>
      </c>
      <c r="F662">
        <v>660</v>
      </c>
      <c r="H662">
        <f t="shared" si="32"/>
        <v>5280</v>
      </c>
      <c r="I662">
        <v>660</v>
      </c>
    </row>
    <row r="663" spans="2:9" x14ac:dyDescent="0.25">
      <c r="B663">
        <f t="shared" si="30"/>
        <v>1322</v>
      </c>
      <c r="C663">
        <v>661</v>
      </c>
      <c r="E663">
        <f t="shared" si="31"/>
        <v>2644</v>
      </c>
      <c r="F663">
        <v>661</v>
      </c>
      <c r="H663">
        <f t="shared" si="32"/>
        <v>5288</v>
      </c>
      <c r="I663">
        <v>661</v>
      </c>
    </row>
    <row r="664" spans="2:9" x14ac:dyDescent="0.25">
      <c r="B664">
        <f t="shared" si="30"/>
        <v>1324</v>
      </c>
      <c r="C664">
        <v>662</v>
      </c>
      <c r="E664">
        <f t="shared" si="31"/>
        <v>2648</v>
      </c>
      <c r="F664">
        <v>662</v>
      </c>
      <c r="H664">
        <f t="shared" si="32"/>
        <v>5296</v>
      </c>
      <c r="I664">
        <v>662</v>
      </c>
    </row>
    <row r="665" spans="2:9" x14ac:dyDescent="0.25">
      <c r="B665">
        <f t="shared" si="30"/>
        <v>1326</v>
      </c>
      <c r="C665">
        <v>663</v>
      </c>
      <c r="E665">
        <f t="shared" si="31"/>
        <v>2652</v>
      </c>
      <c r="F665">
        <v>663</v>
      </c>
      <c r="H665">
        <f t="shared" si="32"/>
        <v>5304</v>
      </c>
      <c r="I665">
        <v>663</v>
      </c>
    </row>
    <row r="666" spans="2:9" x14ac:dyDescent="0.25">
      <c r="B666">
        <f t="shared" si="30"/>
        <v>1328</v>
      </c>
      <c r="C666">
        <v>664</v>
      </c>
      <c r="E666">
        <f t="shared" si="31"/>
        <v>2656</v>
      </c>
      <c r="F666">
        <v>664</v>
      </c>
      <c r="H666">
        <f t="shared" si="32"/>
        <v>5312</v>
      </c>
      <c r="I666">
        <v>664</v>
      </c>
    </row>
    <row r="667" spans="2:9" x14ac:dyDescent="0.25">
      <c r="B667">
        <f t="shared" si="30"/>
        <v>1330</v>
      </c>
      <c r="C667">
        <v>665</v>
      </c>
      <c r="E667">
        <f t="shared" si="31"/>
        <v>2660</v>
      </c>
      <c r="F667">
        <v>665</v>
      </c>
      <c r="H667">
        <f t="shared" si="32"/>
        <v>5320</v>
      </c>
      <c r="I667">
        <v>665</v>
      </c>
    </row>
    <row r="668" spans="2:9" x14ac:dyDescent="0.25">
      <c r="B668">
        <f t="shared" si="30"/>
        <v>1332</v>
      </c>
      <c r="C668">
        <v>666</v>
      </c>
      <c r="E668">
        <f t="shared" si="31"/>
        <v>2664</v>
      </c>
      <c r="F668">
        <v>666</v>
      </c>
      <c r="H668">
        <f t="shared" si="32"/>
        <v>5328</v>
      </c>
      <c r="I668">
        <v>666</v>
      </c>
    </row>
    <row r="669" spans="2:9" x14ac:dyDescent="0.25">
      <c r="B669">
        <f t="shared" si="30"/>
        <v>1334</v>
      </c>
      <c r="C669">
        <v>667</v>
      </c>
      <c r="E669">
        <f t="shared" si="31"/>
        <v>2668</v>
      </c>
      <c r="F669">
        <v>667</v>
      </c>
      <c r="H669">
        <f t="shared" si="32"/>
        <v>5336</v>
      </c>
      <c r="I669">
        <v>667</v>
      </c>
    </row>
    <row r="670" spans="2:9" x14ac:dyDescent="0.25">
      <c r="B670">
        <f t="shared" si="30"/>
        <v>1336</v>
      </c>
      <c r="C670">
        <v>668</v>
      </c>
      <c r="E670">
        <f t="shared" si="31"/>
        <v>2672</v>
      </c>
      <c r="F670">
        <v>668</v>
      </c>
      <c r="H670">
        <f t="shared" si="32"/>
        <v>5344</v>
      </c>
      <c r="I670">
        <v>668</v>
      </c>
    </row>
    <row r="671" spans="2:9" x14ac:dyDescent="0.25">
      <c r="B671">
        <f t="shared" si="30"/>
        <v>1338</v>
      </c>
      <c r="C671">
        <v>669</v>
      </c>
      <c r="E671">
        <f t="shared" si="31"/>
        <v>2676</v>
      </c>
      <c r="F671">
        <v>669</v>
      </c>
      <c r="H671">
        <f t="shared" si="32"/>
        <v>5352</v>
      </c>
      <c r="I671">
        <v>669</v>
      </c>
    </row>
    <row r="672" spans="2:9" x14ac:dyDescent="0.25">
      <c r="B672">
        <f t="shared" si="30"/>
        <v>1340</v>
      </c>
      <c r="C672">
        <v>670</v>
      </c>
      <c r="E672">
        <f t="shared" si="31"/>
        <v>2680</v>
      </c>
      <c r="F672">
        <v>670</v>
      </c>
      <c r="H672">
        <f t="shared" si="32"/>
        <v>5360</v>
      </c>
      <c r="I672">
        <v>670</v>
      </c>
    </row>
    <row r="673" spans="2:9" x14ac:dyDescent="0.25">
      <c r="B673">
        <f t="shared" si="30"/>
        <v>1342</v>
      </c>
      <c r="C673">
        <v>671</v>
      </c>
      <c r="E673">
        <f t="shared" si="31"/>
        <v>2684</v>
      </c>
      <c r="F673">
        <v>671</v>
      </c>
      <c r="H673">
        <f t="shared" si="32"/>
        <v>5368</v>
      </c>
      <c r="I673">
        <v>671</v>
      </c>
    </row>
    <row r="674" spans="2:9" x14ac:dyDescent="0.25">
      <c r="B674">
        <f t="shared" si="30"/>
        <v>1344</v>
      </c>
      <c r="C674">
        <v>672</v>
      </c>
      <c r="E674">
        <f t="shared" si="31"/>
        <v>2688</v>
      </c>
      <c r="F674">
        <v>672</v>
      </c>
      <c r="H674">
        <f t="shared" si="32"/>
        <v>5376</v>
      </c>
      <c r="I674">
        <v>672</v>
      </c>
    </row>
    <row r="675" spans="2:9" x14ac:dyDescent="0.25">
      <c r="B675">
        <f t="shared" si="30"/>
        <v>1346</v>
      </c>
      <c r="C675">
        <v>673</v>
      </c>
      <c r="E675">
        <f t="shared" si="31"/>
        <v>2692</v>
      </c>
      <c r="F675">
        <v>673</v>
      </c>
      <c r="H675">
        <f t="shared" si="32"/>
        <v>5384</v>
      </c>
      <c r="I675">
        <v>673</v>
      </c>
    </row>
    <row r="676" spans="2:9" x14ac:dyDescent="0.25">
      <c r="B676">
        <f t="shared" si="30"/>
        <v>1348</v>
      </c>
      <c r="C676">
        <v>674</v>
      </c>
      <c r="E676">
        <f t="shared" si="31"/>
        <v>2696</v>
      </c>
      <c r="F676">
        <v>674</v>
      </c>
      <c r="H676">
        <f t="shared" si="32"/>
        <v>5392</v>
      </c>
      <c r="I676">
        <v>674</v>
      </c>
    </row>
    <row r="677" spans="2:9" x14ac:dyDescent="0.25">
      <c r="B677">
        <f t="shared" si="30"/>
        <v>1350</v>
      </c>
      <c r="C677">
        <v>675</v>
      </c>
      <c r="E677">
        <f t="shared" si="31"/>
        <v>2700</v>
      </c>
      <c r="F677">
        <v>675</v>
      </c>
      <c r="H677">
        <f t="shared" si="32"/>
        <v>5400</v>
      </c>
      <c r="I677">
        <v>675</v>
      </c>
    </row>
    <row r="678" spans="2:9" x14ac:dyDescent="0.25">
      <c r="B678">
        <f t="shared" si="30"/>
        <v>1352</v>
      </c>
      <c r="C678">
        <v>676</v>
      </c>
      <c r="E678">
        <f t="shared" si="31"/>
        <v>2704</v>
      </c>
      <c r="F678">
        <v>676</v>
      </c>
      <c r="H678">
        <f t="shared" si="32"/>
        <v>5408</v>
      </c>
      <c r="I678">
        <v>676</v>
      </c>
    </row>
    <row r="679" spans="2:9" x14ac:dyDescent="0.25">
      <c r="B679">
        <f t="shared" si="30"/>
        <v>1354</v>
      </c>
      <c r="C679">
        <v>677</v>
      </c>
      <c r="E679">
        <f t="shared" si="31"/>
        <v>2708</v>
      </c>
      <c r="F679">
        <v>677</v>
      </c>
      <c r="H679">
        <f t="shared" si="32"/>
        <v>5416</v>
      </c>
      <c r="I679">
        <v>677</v>
      </c>
    </row>
    <row r="680" spans="2:9" x14ac:dyDescent="0.25">
      <c r="B680">
        <f t="shared" si="30"/>
        <v>1356</v>
      </c>
      <c r="C680">
        <v>678</v>
      </c>
      <c r="E680">
        <f t="shared" si="31"/>
        <v>2712</v>
      </c>
      <c r="F680">
        <v>678</v>
      </c>
      <c r="H680">
        <f t="shared" si="32"/>
        <v>5424</v>
      </c>
      <c r="I680">
        <v>678</v>
      </c>
    </row>
    <row r="681" spans="2:9" x14ac:dyDescent="0.25">
      <c r="B681">
        <f t="shared" si="30"/>
        <v>1358</v>
      </c>
      <c r="C681">
        <v>679</v>
      </c>
      <c r="E681">
        <f t="shared" si="31"/>
        <v>2716</v>
      </c>
      <c r="F681">
        <v>679</v>
      </c>
      <c r="H681">
        <f t="shared" si="32"/>
        <v>5432</v>
      </c>
      <c r="I681">
        <v>679</v>
      </c>
    </row>
    <row r="682" spans="2:9" x14ac:dyDescent="0.25">
      <c r="B682">
        <f t="shared" si="30"/>
        <v>1360</v>
      </c>
      <c r="C682">
        <v>680</v>
      </c>
      <c r="E682">
        <f t="shared" si="31"/>
        <v>2720</v>
      </c>
      <c r="F682">
        <v>680</v>
      </c>
      <c r="H682">
        <f t="shared" si="32"/>
        <v>5440</v>
      </c>
      <c r="I682">
        <v>680</v>
      </c>
    </row>
    <row r="683" spans="2:9" x14ac:dyDescent="0.25">
      <c r="B683">
        <f t="shared" si="30"/>
        <v>1362</v>
      </c>
      <c r="C683">
        <v>681</v>
      </c>
      <c r="E683">
        <f t="shared" si="31"/>
        <v>2724</v>
      </c>
      <c r="F683">
        <v>681</v>
      </c>
      <c r="H683">
        <f t="shared" si="32"/>
        <v>5448</v>
      </c>
      <c r="I683">
        <v>681</v>
      </c>
    </row>
    <row r="684" spans="2:9" x14ac:dyDescent="0.25">
      <c r="B684">
        <f t="shared" si="30"/>
        <v>1364</v>
      </c>
      <c r="C684">
        <v>682</v>
      </c>
      <c r="E684">
        <f t="shared" si="31"/>
        <v>2728</v>
      </c>
      <c r="F684">
        <v>682</v>
      </c>
      <c r="H684">
        <f t="shared" si="32"/>
        <v>5456</v>
      </c>
      <c r="I684">
        <v>682</v>
      </c>
    </row>
    <row r="685" spans="2:9" x14ac:dyDescent="0.25">
      <c r="B685">
        <f t="shared" si="30"/>
        <v>1366</v>
      </c>
      <c r="C685">
        <v>683</v>
      </c>
      <c r="E685">
        <f t="shared" si="31"/>
        <v>2732</v>
      </c>
      <c r="F685">
        <v>683</v>
      </c>
      <c r="H685">
        <f t="shared" si="32"/>
        <v>5464</v>
      </c>
      <c r="I685">
        <v>683</v>
      </c>
    </row>
    <row r="686" spans="2:9" x14ac:dyDescent="0.25">
      <c r="B686">
        <f t="shared" si="30"/>
        <v>1368</v>
      </c>
      <c r="C686">
        <v>684</v>
      </c>
      <c r="E686">
        <f t="shared" si="31"/>
        <v>2736</v>
      </c>
      <c r="F686">
        <v>684</v>
      </c>
      <c r="H686">
        <f t="shared" si="32"/>
        <v>5472</v>
      </c>
      <c r="I686">
        <v>684</v>
      </c>
    </row>
    <row r="687" spans="2:9" x14ac:dyDescent="0.25">
      <c r="B687">
        <f t="shared" si="30"/>
        <v>1370</v>
      </c>
      <c r="C687">
        <v>685</v>
      </c>
      <c r="E687">
        <f t="shared" si="31"/>
        <v>2740</v>
      </c>
      <c r="F687">
        <v>685</v>
      </c>
      <c r="H687">
        <f t="shared" si="32"/>
        <v>5480</v>
      </c>
      <c r="I687">
        <v>685</v>
      </c>
    </row>
    <row r="688" spans="2:9" x14ac:dyDescent="0.25">
      <c r="B688">
        <f t="shared" si="30"/>
        <v>1372</v>
      </c>
      <c r="C688">
        <v>686</v>
      </c>
      <c r="E688">
        <f t="shared" si="31"/>
        <v>2744</v>
      </c>
      <c r="F688">
        <v>686</v>
      </c>
      <c r="H688">
        <f t="shared" si="32"/>
        <v>5488</v>
      </c>
      <c r="I688">
        <v>686</v>
      </c>
    </row>
    <row r="689" spans="2:9" x14ac:dyDescent="0.25">
      <c r="B689">
        <f t="shared" si="30"/>
        <v>1374</v>
      </c>
      <c r="C689">
        <v>687</v>
      </c>
      <c r="E689">
        <f t="shared" si="31"/>
        <v>2748</v>
      </c>
      <c r="F689">
        <v>687</v>
      </c>
      <c r="H689">
        <f t="shared" si="32"/>
        <v>5496</v>
      </c>
      <c r="I689">
        <v>687</v>
      </c>
    </row>
    <row r="690" spans="2:9" x14ac:dyDescent="0.25">
      <c r="B690">
        <f t="shared" si="30"/>
        <v>1376</v>
      </c>
      <c r="C690">
        <v>688</v>
      </c>
      <c r="E690">
        <f t="shared" si="31"/>
        <v>2752</v>
      </c>
      <c r="F690">
        <v>688</v>
      </c>
      <c r="H690">
        <f t="shared" si="32"/>
        <v>5504</v>
      </c>
      <c r="I690">
        <v>688</v>
      </c>
    </row>
    <row r="691" spans="2:9" x14ac:dyDescent="0.25">
      <c r="B691">
        <f t="shared" si="30"/>
        <v>1378</v>
      </c>
      <c r="C691">
        <v>689</v>
      </c>
      <c r="E691">
        <f t="shared" si="31"/>
        <v>2756</v>
      </c>
      <c r="F691">
        <v>689</v>
      </c>
      <c r="H691">
        <f t="shared" si="32"/>
        <v>5512</v>
      </c>
      <c r="I691">
        <v>689</v>
      </c>
    </row>
    <row r="692" spans="2:9" x14ac:dyDescent="0.25">
      <c r="B692">
        <f t="shared" si="30"/>
        <v>1380</v>
      </c>
      <c r="C692">
        <v>690</v>
      </c>
      <c r="E692">
        <f t="shared" si="31"/>
        <v>2760</v>
      </c>
      <c r="F692">
        <v>690</v>
      </c>
      <c r="H692">
        <f t="shared" si="32"/>
        <v>5520</v>
      </c>
      <c r="I692">
        <v>690</v>
      </c>
    </row>
    <row r="693" spans="2:9" x14ac:dyDescent="0.25">
      <c r="B693">
        <f t="shared" si="30"/>
        <v>1382</v>
      </c>
      <c r="C693">
        <v>691</v>
      </c>
      <c r="E693">
        <f t="shared" si="31"/>
        <v>2764</v>
      </c>
      <c r="F693">
        <v>691</v>
      </c>
      <c r="H693">
        <f t="shared" si="32"/>
        <v>5528</v>
      </c>
      <c r="I693">
        <v>691</v>
      </c>
    </row>
    <row r="694" spans="2:9" x14ac:dyDescent="0.25">
      <c r="B694">
        <f t="shared" si="30"/>
        <v>1384</v>
      </c>
      <c r="C694">
        <v>692</v>
      </c>
      <c r="E694">
        <f t="shared" si="31"/>
        <v>2768</v>
      </c>
      <c r="F694">
        <v>692</v>
      </c>
      <c r="H694">
        <f t="shared" si="32"/>
        <v>5536</v>
      </c>
      <c r="I694">
        <v>692</v>
      </c>
    </row>
    <row r="695" spans="2:9" x14ac:dyDescent="0.25">
      <c r="B695">
        <f t="shared" si="30"/>
        <v>1386</v>
      </c>
      <c r="C695">
        <v>693</v>
      </c>
      <c r="E695">
        <f t="shared" si="31"/>
        <v>2772</v>
      </c>
      <c r="F695">
        <v>693</v>
      </c>
      <c r="H695">
        <f t="shared" si="32"/>
        <v>5544</v>
      </c>
      <c r="I695">
        <v>693</v>
      </c>
    </row>
    <row r="696" spans="2:9" x14ac:dyDescent="0.25">
      <c r="B696">
        <f t="shared" si="30"/>
        <v>1388</v>
      </c>
      <c r="C696">
        <v>694</v>
      </c>
      <c r="E696">
        <f t="shared" si="31"/>
        <v>2776</v>
      </c>
      <c r="F696">
        <v>694</v>
      </c>
      <c r="H696">
        <f t="shared" si="32"/>
        <v>5552</v>
      </c>
      <c r="I696">
        <v>694</v>
      </c>
    </row>
    <row r="697" spans="2:9" x14ac:dyDescent="0.25">
      <c r="B697">
        <f t="shared" si="30"/>
        <v>1390</v>
      </c>
      <c r="C697">
        <v>695</v>
      </c>
      <c r="E697">
        <f t="shared" si="31"/>
        <v>2780</v>
      </c>
      <c r="F697">
        <v>695</v>
      </c>
      <c r="H697">
        <f t="shared" si="32"/>
        <v>5560</v>
      </c>
      <c r="I697">
        <v>695</v>
      </c>
    </row>
    <row r="698" spans="2:9" x14ac:dyDescent="0.25">
      <c r="B698">
        <f t="shared" si="30"/>
        <v>1392</v>
      </c>
      <c r="C698">
        <v>696</v>
      </c>
      <c r="E698">
        <f t="shared" si="31"/>
        <v>2784</v>
      </c>
      <c r="F698">
        <v>696</v>
      </c>
      <c r="H698">
        <f t="shared" si="32"/>
        <v>5568</v>
      </c>
      <c r="I698">
        <v>696</v>
      </c>
    </row>
    <row r="699" spans="2:9" x14ac:dyDescent="0.25">
      <c r="B699">
        <f t="shared" si="30"/>
        <v>1394</v>
      </c>
      <c r="C699">
        <v>697</v>
      </c>
      <c r="E699">
        <f t="shared" si="31"/>
        <v>2788</v>
      </c>
      <c r="F699">
        <v>697</v>
      </c>
      <c r="H699">
        <f t="shared" si="32"/>
        <v>5576</v>
      </c>
      <c r="I699">
        <v>697</v>
      </c>
    </row>
    <row r="700" spans="2:9" x14ac:dyDescent="0.25">
      <c r="B700">
        <f t="shared" si="30"/>
        <v>1396</v>
      </c>
      <c r="C700">
        <v>698</v>
      </c>
      <c r="E700">
        <f t="shared" si="31"/>
        <v>2792</v>
      </c>
      <c r="F700">
        <v>698</v>
      </c>
      <c r="H700">
        <f t="shared" si="32"/>
        <v>5584</v>
      </c>
      <c r="I700">
        <v>698</v>
      </c>
    </row>
    <row r="701" spans="2:9" x14ac:dyDescent="0.25">
      <c r="B701">
        <f t="shared" si="30"/>
        <v>1398</v>
      </c>
      <c r="C701">
        <v>699</v>
      </c>
      <c r="E701">
        <f t="shared" si="31"/>
        <v>2796</v>
      </c>
      <c r="F701">
        <v>699</v>
      </c>
      <c r="H701">
        <f t="shared" si="32"/>
        <v>5592</v>
      </c>
      <c r="I701">
        <v>699</v>
      </c>
    </row>
    <row r="702" spans="2:9" x14ac:dyDescent="0.25">
      <c r="B702">
        <f t="shared" si="30"/>
        <v>1400</v>
      </c>
      <c r="C702">
        <v>700</v>
      </c>
      <c r="E702">
        <f t="shared" si="31"/>
        <v>2800</v>
      </c>
      <c r="F702">
        <v>700</v>
      </c>
      <c r="H702">
        <f t="shared" si="32"/>
        <v>5600</v>
      </c>
      <c r="I702">
        <v>700</v>
      </c>
    </row>
    <row r="703" spans="2:9" x14ac:dyDescent="0.25">
      <c r="B703">
        <f t="shared" si="30"/>
        <v>1402</v>
      </c>
      <c r="C703">
        <v>701</v>
      </c>
      <c r="E703">
        <f t="shared" si="31"/>
        <v>2804</v>
      </c>
      <c r="F703">
        <v>701</v>
      </c>
      <c r="H703">
        <f t="shared" si="32"/>
        <v>5608</v>
      </c>
      <c r="I703">
        <v>701</v>
      </c>
    </row>
    <row r="704" spans="2:9" x14ac:dyDescent="0.25">
      <c r="B704">
        <f t="shared" si="30"/>
        <v>1404</v>
      </c>
      <c r="C704">
        <v>702</v>
      </c>
      <c r="E704">
        <f t="shared" si="31"/>
        <v>2808</v>
      </c>
      <c r="F704">
        <v>702</v>
      </c>
      <c r="H704">
        <f t="shared" si="32"/>
        <v>5616</v>
      </c>
      <c r="I704">
        <v>702</v>
      </c>
    </row>
    <row r="705" spans="2:9" x14ac:dyDescent="0.25">
      <c r="B705">
        <f t="shared" si="30"/>
        <v>1406</v>
      </c>
      <c r="C705">
        <v>703</v>
      </c>
      <c r="E705">
        <f t="shared" si="31"/>
        <v>2812</v>
      </c>
      <c r="F705">
        <v>703</v>
      </c>
      <c r="H705">
        <f t="shared" si="32"/>
        <v>5624</v>
      </c>
      <c r="I705">
        <v>703</v>
      </c>
    </row>
    <row r="706" spans="2:9" x14ac:dyDescent="0.25">
      <c r="B706">
        <f t="shared" si="30"/>
        <v>1408</v>
      </c>
      <c r="C706">
        <v>704</v>
      </c>
      <c r="E706">
        <f t="shared" si="31"/>
        <v>2816</v>
      </c>
      <c r="F706">
        <v>704</v>
      </c>
      <c r="H706">
        <f t="shared" si="32"/>
        <v>5632</v>
      </c>
      <c r="I706">
        <v>704</v>
      </c>
    </row>
    <row r="707" spans="2:9" x14ac:dyDescent="0.25">
      <c r="B707">
        <f t="shared" si="30"/>
        <v>1410</v>
      </c>
      <c r="C707">
        <v>705</v>
      </c>
      <c r="E707">
        <f t="shared" si="31"/>
        <v>2820</v>
      </c>
      <c r="F707">
        <v>705</v>
      </c>
      <c r="H707">
        <f t="shared" si="32"/>
        <v>5640</v>
      </c>
      <c r="I707">
        <v>705</v>
      </c>
    </row>
    <row r="708" spans="2:9" x14ac:dyDescent="0.25">
      <c r="B708">
        <f t="shared" si="30"/>
        <v>1412</v>
      </c>
      <c r="C708">
        <v>706</v>
      </c>
      <c r="E708">
        <f t="shared" si="31"/>
        <v>2824</v>
      </c>
      <c r="F708">
        <v>706</v>
      </c>
      <c r="H708">
        <f t="shared" si="32"/>
        <v>5648</v>
      </c>
      <c r="I708">
        <v>706</v>
      </c>
    </row>
    <row r="709" spans="2:9" x14ac:dyDescent="0.25">
      <c r="B709">
        <f t="shared" ref="B709:B772" si="33">B708+2</f>
        <v>1414</v>
      </c>
      <c r="C709">
        <v>707</v>
      </c>
      <c r="E709">
        <f t="shared" ref="E709:E772" si="34">E708+4</f>
        <v>2828</v>
      </c>
      <c r="F709">
        <v>707</v>
      </c>
      <c r="H709">
        <f t="shared" ref="H709:H772" si="35">H708+8</f>
        <v>5656</v>
      </c>
      <c r="I709">
        <v>707</v>
      </c>
    </row>
    <row r="710" spans="2:9" x14ac:dyDescent="0.25">
      <c r="B710">
        <f t="shared" si="33"/>
        <v>1416</v>
      </c>
      <c r="C710">
        <v>708</v>
      </c>
      <c r="E710">
        <f t="shared" si="34"/>
        <v>2832</v>
      </c>
      <c r="F710">
        <v>708</v>
      </c>
      <c r="H710">
        <f t="shared" si="35"/>
        <v>5664</v>
      </c>
      <c r="I710">
        <v>708</v>
      </c>
    </row>
    <row r="711" spans="2:9" x14ac:dyDescent="0.25">
      <c r="B711">
        <f t="shared" si="33"/>
        <v>1418</v>
      </c>
      <c r="C711">
        <v>709</v>
      </c>
      <c r="E711">
        <f t="shared" si="34"/>
        <v>2836</v>
      </c>
      <c r="F711">
        <v>709</v>
      </c>
      <c r="H711">
        <f t="shared" si="35"/>
        <v>5672</v>
      </c>
      <c r="I711">
        <v>709</v>
      </c>
    </row>
    <row r="712" spans="2:9" x14ac:dyDescent="0.25">
      <c r="B712">
        <f t="shared" si="33"/>
        <v>1420</v>
      </c>
      <c r="C712">
        <v>710</v>
      </c>
      <c r="E712">
        <f t="shared" si="34"/>
        <v>2840</v>
      </c>
      <c r="F712">
        <v>710</v>
      </c>
      <c r="H712">
        <f t="shared" si="35"/>
        <v>5680</v>
      </c>
      <c r="I712">
        <v>710</v>
      </c>
    </row>
    <row r="713" spans="2:9" x14ac:dyDescent="0.25">
      <c r="B713">
        <f t="shared" si="33"/>
        <v>1422</v>
      </c>
      <c r="C713">
        <v>711</v>
      </c>
      <c r="E713">
        <f t="shared" si="34"/>
        <v>2844</v>
      </c>
      <c r="F713">
        <v>711</v>
      </c>
      <c r="H713">
        <f t="shared" si="35"/>
        <v>5688</v>
      </c>
      <c r="I713">
        <v>711</v>
      </c>
    </row>
    <row r="714" spans="2:9" x14ac:dyDescent="0.25">
      <c r="B714">
        <f t="shared" si="33"/>
        <v>1424</v>
      </c>
      <c r="C714">
        <v>712</v>
      </c>
      <c r="E714">
        <f t="shared" si="34"/>
        <v>2848</v>
      </c>
      <c r="F714">
        <v>712</v>
      </c>
      <c r="H714">
        <f t="shared" si="35"/>
        <v>5696</v>
      </c>
      <c r="I714">
        <v>712</v>
      </c>
    </row>
    <row r="715" spans="2:9" x14ac:dyDescent="0.25">
      <c r="B715">
        <f t="shared" si="33"/>
        <v>1426</v>
      </c>
      <c r="C715">
        <v>713</v>
      </c>
      <c r="E715">
        <f t="shared" si="34"/>
        <v>2852</v>
      </c>
      <c r="F715">
        <v>713</v>
      </c>
      <c r="H715">
        <f t="shared" si="35"/>
        <v>5704</v>
      </c>
      <c r="I715">
        <v>713</v>
      </c>
    </row>
    <row r="716" spans="2:9" x14ac:dyDescent="0.25">
      <c r="B716">
        <f t="shared" si="33"/>
        <v>1428</v>
      </c>
      <c r="C716">
        <v>714</v>
      </c>
      <c r="E716">
        <f t="shared" si="34"/>
        <v>2856</v>
      </c>
      <c r="F716">
        <v>714</v>
      </c>
      <c r="H716">
        <f t="shared" si="35"/>
        <v>5712</v>
      </c>
      <c r="I716">
        <v>714</v>
      </c>
    </row>
    <row r="717" spans="2:9" x14ac:dyDescent="0.25">
      <c r="B717">
        <f t="shared" si="33"/>
        <v>1430</v>
      </c>
      <c r="C717">
        <v>715</v>
      </c>
      <c r="E717">
        <f t="shared" si="34"/>
        <v>2860</v>
      </c>
      <c r="F717">
        <v>715</v>
      </c>
      <c r="H717">
        <f t="shared" si="35"/>
        <v>5720</v>
      </c>
      <c r="I717">
        <v>715</v>
      </c>
    </row>
    <row r="718" spans="2:9" x14ac:dyDescent="0.25">
      <c r="B718">
        <f t="shared" si="33"/>
        <v>1432</v>
      </c>
      <c r="C718">
        <v>716</v>
      </c>
      <c r="E718">
        <f t="shared" si="34"/>
        <v>2864</v>
      </c>
      <c r="F718">
        <v>716</v>
      </c>
      <c r="H718">
        <f t="shared" si="35"/>
        <v>5728</v>
      </c>
      <c r="I718">
        <v>716</v>
      </c>
    </row>
    <row r="719" spans="2:9" x14ac:dyDescent="0.25">
      <c r="B719">
        <f t="shared" si="33"/>
        <v>1434</v>
      </c>
      <c r="C719">
        <v>717</v>
      </c>
      <c r="E719">
        <f t="shared" si="34"/>
        <v>2868</v>
      </c>
      <c r="F719">
        <v>717</v>
      </c>
      <c r="H719">
        <f t="shared" si="35"/>
        <v>5736</v>
      </c>
      <c r="I719">
        <v>717</v>
      </c>
    </row>
    <row r="720" spans="2:9" x14ac:dyDescent="0.25">
      <c r="B720">
        <f t="shared" si="33"/>
        <v>1436</v>
      </c>
      <c r="C720">
        <v>718</v>
      </c>
      <c r="E720">
        <f t="shared" si="34"/>
        <v>2872</v>
      </c>
      <c r="F720">
        <v>718</v>
      </c>
      <c r="H720">
        <f t="shared" si="35"/>
        <v>5744</v>
      </c>
      <c r="I720">
        <v>718</v>
      </c>
    </row>
    <row r="721" spans="2:9" x14ac:dyDescent="0.25">
      <c r="B721">
        <f t="shared" si="33"/>
        <v>1438</v>
      </c>
      <c r="C721">
        <v>719</v>
      </c>
      <c r="E721">
        <f t="shared" si="34"/>
        <v>2876</v>
      </c>
      <c r="F721">
        <v>719</v>
      </c>
      <c r="H721">
        <f t="shared" si="35"/>
        <v>5752</v>
      </c>
      <c r="I721">
        <v>719</v>
      </c>
    </row>
    <row r="722" spans="2:9" x14ac:dyDescent="0.25">
      <c r="B722">
        <f t="shared" si="33"/>
        <v>1440</v>
      </c>
      <c r="C722">
        <v>720</v>
      </c>
      <c r="E722">
        <f t="shared" si="34"/>
        <v>2880</v>
      </c>
      <c r="F722">
        <v>720</v>
      </c>
      <c r="H722">
        <f t="shared" si="35"/>
        <v>5760</v>
      </c>
      <c r="I722">
        <v>720</v>
      </c>
    </row>
    <row r="723" spans="2:9" x14ac:dyDescent="0.25">
      <c r="B723">
        <f t="shared" si="33"/>
        <v>1442</v>
      </c>
      <c r="C723">
        <v>721</v>
      </c>
      <c r="E723">
        <f t="shared" si="34"/>
        <v>2884</v>
      </c>
      <c r="F723">
        <v>721</v>
      </c>
      <c r="H723">
        <f t="shared" si="35"/>
        <v>5768</v>
      </c>
      <c r="I723">
        <v>721</v>
      </c>
    </row>
    <row r="724" spans="2:9" x14ac:dyDescent="0.25">
      <c r="B724">
        <f t="shared" si="33"/>
        <v>1444</v>
      </c>
      <c r="C724">
        <v>722</v>
      </c>
      <c r="E724">
        <f t="shared" si="34"/>
        <v>2888</v>
      </c>
      <c r="F724">
        <v>722</v>
      </c>
      <c r="H724">
        <f t="shared" si="35"/>
        <v>5776</v>
      </c>
      <c r="I724">
        <v>722</v>
      </c>
    </row>
    <row r="725" spans="2:9" x14ac:dyDescent="0.25">
      <c r="B725">
        <f t="shared" si="33"/>
        <v>1446</v>
      </c>
      <c r="C725">
        <v>723</v>
      </c>
      <c r="E725">
        <f t="shared" si="34"/>
        <v>2892</v>
      </c>
      <c r="F725">
        <v>723</v>
      </c>
      <c r="H725">
        <f t="shared" si="35"/>
        <v>5784</v>
      </c>
      <c r="I725">
        <v>723</v>
      </c>
    </row>
    <row r="726" spans="2:9" x14ac:dyDescent="0.25">
      <c r="B726">
        <f t="shared" si="33"/>
        <v>1448</v>
      </c>
      <c r="C726">
        <v>724</v>
      </c>
      <c r="E726">
        <f t="shared" si="34"/>
        <v>2896</v>
      </c>
      <c r="F726">
        <v>724</v>
      </c>
      <c r="H726">
        <f t="shared" si="35"/>
        <v>5792</v>
      </c>
      <c r="I726">
        <v>724</v>
      </c>
    </row>
    <row r="727" spans="2:9" x14ac:dyDescent="0.25">
      <c r="B727">
        <f t="shared" si="33"/>
        <v>1450</v>
      </c>
      <c r="C727">
        <v>725</v>
      </c>
      <c r="E727">
        <f t="shared" si="34"/>
        <v>2900</v>
      </c>
      <c r="F727">
        <v>725</v>
      </c>
      <c r="H727">
        <f t="shared" si="35"/>
        <v>5800</v>
      </c>
      <c r="I727">
        <v>725</v>
      </c>
    </row>
    <row r="728" spans="2:9" x14ac:dyDescent="0.25">
      <c r="B728">
        <f t="shared" si="33"/>
        <v>1452</v>
      </c>
      <c r="C728">
        <v>726</v>
      </c>
      <c r="E728">
        <f t="shared" si="34"/>
        <v>2904</v>
      </c>
      <c r="F728">
        <v>726</v>
      </c>
      <c r="H728">
        <f t="shared" si="35"/>
        <v>5808</v>
      </c>
      <c r="I728">
        <v>726</v>
      </c>
    </row>
    <row r="729" spans="2:9" x14ac:dyDescent="0.25">
      <c r="B729">
        <f t="shared" si="33"/>
        <v>1454</v>
      </c>
      <c r="C729">
        <v>727</v>
      </c>
      <c r="E729">
        <f t="shared" si="34"/>
        <v>2908</v>
      </c>
      <c r="F729">
        <v>727</v>
      </c>
      <c r="H729">
        <f t="shared" si="35"/>
        <v>5816</v>
      </c>
      <c r="I729">
        <v>727</v>
      </c>
    </row>
    <row r="730" spans="2:9" x14ac:dyDescent="0.25">
      <c r="B730">
        <f t="shared" si="33"/>
        <v>1456</v>
      </c>
      <c r="C730">
        <v>728</v>
      </c>
      <c r="E730">
        <f t="shared" si="34"/>
        <v>2912</v>
      </c>
      <c r="F730">
        <v>728</v>
      </c>
      <c r="H730">
        <f t="shared" si="35"/>
        <v>5824</v>
      </c>
      <c r="I730">
        <v>728</v>
      </c>
    </row>
    <row r="731" spans="2:9" x14ac:dyDescent="0.25">
      <c r="B731">
        <f t="shared" si="33"/>
        <v>1458</v>
      </c>
      <c r="C731">
        <v>729</v>
      </c>
      <c r="E731">
        <f t="shared" si="34"/>
        <v>2916</v>
      </c>
      <c r="F731">
        <v>729</v>
      </c>
      <c r="H731">
        <f t="shared" si="35"/>
        <v>5832</v>
      </c>
      <c r="I731">
        <v>729</v>
      </c>
    </row>
    <row r="732" spans="2:9" x14ac:dyDescent="0.25">
      <c r="B732">
        <f t="shared" si="33"/>
        <v>1460</v>
      </c>
      <c r="C732">
        <v>730</v>
      </c>
      <c r="E732">
        <f t="shared" si="34"/>
        <v>2920</v>
      </c>
      <c r="F732">
        <v>730</v>
      </c>
      <c r="H732">
        <f t="shared" si="35"/>
        <v>5840</v>
      </c>
      <c r="I732">
        <v>730</v>
      </c>
    </row>
    <row r="733" spans="2:9" x14ac:dyDescent="0.25">
      <c r="B733">
        <f t="shared" si="33"/>
        <v>1462</v>
      </c>
      <c r="C733">
        <v>731</v>
      </c>
      <c r="E733">
        <f t="shared" si="34"/>
        <v>2924</v>
      </c>
      <c r="F733">
        <v>731</v>
      </c>
      <c r="H733">
        <f t="shared" si="35"/>
        <v>5848</v>
      </c>
      <c r="I733">
        <v>731</v>
      </c>
    </row>
    <row r="734" spans="2:9" x14ac:dyDescent="0.25">
      <c r="B734">
        <f t="shared" si="33"/>
        <v>1464</v>
      </c>
      <c r="C734">
        <v>732</v>
      </c>
      <c r="E734">
        <f t="shared" si="34"/>
        <v>2928</v>
      </c>
      <c r="F734">
        <v>732</v>
      </c>
      <c r="H734">
        <f t="shared" si="35"/>
        <v>5856</v>
      </c>
      <c r="I734">
        <v>732</v>
      </c>
    </row>
    <row r="735" spans="2:9" x14ac:dyDescent="0.25">
      <c r="B735">
        <f t="shared" si="33"/>
        <v>1466</v>
      </c>
      <c r="C735">
        <v>733</v>
      </c>
      <c r="E735">
        <f t="shared" si="34"/>
        <v>2932</v>
      </c>
      <c r="F735">
        <v>733</v>
      </c>
      <c r="H735">
        <f t="shared" si="35"/>
        <v>5864</v>
      </c>
      <c r="I735">
        <v>733</v>
      </c>
    </row>
    <row r="736" spans="2:9" x14ac:dyDescent="0.25">
      <c r="B736">
        <f t="shared" si="33"/>
        <v>1468</v>
      </c>
      <c r="C736">
        <v>734</v>
      </c>
      <c r="E736">
        <f t="shared" si="34"/>
        <v>2936</v>
      </c>
      <c r="F736">
        <v>734</v>
      </c>
      <c r="H736">
        <f t="shared" si="35"/>
        <v>5872</v>
      </c>
      <c r="I736">
        <v>734</v>
      </c>
    </row>
    <row r="737" spans="2:9" x14ac:dyDescent="0.25">
      <c r="B737">
        <f t="shared" si="33"/>
        <v>1470</v>
      </c>
      <c r="C737">
        <v>735</v>
      </c>
      <c r="E737">
        <f t="shared" si="34"/>
        <v>2940</v>
      </c>
      <c r="F737">
        <v>735</v>
      </c>
      <c r="H737">
        <f t="shared" si="35"/>
        <v>5880</v>
      </c>
      <c r="I737">
        <v>735</v>
      </c>
    </row>
    <row r="738" spans="2:9" x14ac:dyDescent="0.25">
      <c r="B738">
        <f t="shared" si="33"/>
        <v>1472</v>
      </c>
      <c r="C738">
        <v>736</v>
      </c>
      <c r="E738">
        <f t="shared" si="34"/>
        <v>2944</v>
      </c>
      <c r="F738">
        <v>736</v>
      </c>
      <c r="H738">
        <f t="shared" si="35"/>
        <v>5888</v>
      </c>
      <c r="I738">
        <v>736</v>
      </c>
    </row>
    <row r="739" spans="2:9" x14ac:dyDescent="0.25">
      <c r="B739">
        <f t="shared" si="33"/>
        <v>1474</v>
      </c>
      <c r="C739">
        <v>737</v>
      </c>
      <c r="E739">
        <f t="shared" si="34"/>
        <v>2948</v>
      </c>
      <c r="F739">
        <v>737</v>
      </c>
      <c r="H739">
        <f t="shared" si="35"/>
        <v>5896</v>
      </c>
      <c r="I739">
        <v>737</v>
      </c>
    </row>
    <row r="740" spans="2:9" x14ac:dyDescent="0.25">
      <c r="B740">
        <f t="shared" si="33"/>
        <v>1476</v>
      </c>
      <c r="C740">
        <v>738</v>
      </c>
      <c r="E740">
        <f t="shared" si="34"/>
        <v>2952</v>
      </c>
      <c r="F740">
        <v>738</v>
      </c>
      <c r="H740">
        <f t="shared" si="35"/>
        <v>5904</v>
      </c>
      <c r="I740">
        <v>738</v>
      </c>
    </row>
    <row r="741" spans="2:9" x14ac:dyDescent="0.25">
      <c r="B741">
        <f t="shared" si="33"/>
        <v>1478</v>
      </c>
      <c r="C741">
        <v>739</v>
      </c>
      <c r="E741">
        <f t="shared" si="34"/>
        <v>2956</v>
      </c>
      <c r="F741">
        <v>739</v>
      </c>
      <c r="H741">
        <f t="shared" si="35"/>
        <v>5912</v>
      </c>
      <c r="I741">
        <v>739</v>
      </c>
    </row>
    <row r="742" spans="2:9" x14ac:dyDescent="0.25">
      <c r="B742">
        <f t="shared" si="33"/>
        <v>1480</v>
      </c>
      <c r="C742">
        <v>740</v>
      </c>
      <c r="E742">
        <f t="shared" si="34"/>
        <v>2960</v>
      </c>
      <c r="F742">
        <v>740</v>
      </c>
      <c r="H742">
        <f t="shared" si="35"/>
        <v>5920</v>
      </c>
      <c r="I742">
        <v>740</v>
      </c>
    </row>
    <row r="743" spans="2:9" x14ac:dyDescent="0.25">
      <c r="B743">
        <f t="shared" si="33"/>
        <v>1482</v>
      </c>
      <c r="C743">
        <v>741</v>
      </c>
      <c r="E743">
        <f t="shared" si="34"/>
        <v>2964</v>
      </c>
      <c r="F743">
        <v>741</v>
      </c>
      <c r="H743">
        <f t="shared" si="35"/>
        <v>5928</v>
      </c>
      <c r="I743">
        <v>741</v>
      </c>
    </row>
    <row r="744" spans="2:9" x14ac:dyDescent="0.25">
      <c r="B744">
        <f t="shared" si="33"/>
        <v>1484</v>
      </c>
      <c r="C744">
        <v>742</v>
      </c>
      <c r="E744">
        <f t="shared" si="34"/>
        <v>2968</v>
      </c>
      <c r="F744">
        <v>742</v>
      </c>
      <c r="H744">
        <f t="shared" si="35"/>
        <v>5936</v>
      </c>
      <c r="I744">
        <v>742</v>
      </c>
    </row>
    <row r="745" spans="2:9" x14ac:dyDescent="0.25">
      <c r="B745">
        <f t="shared" si="33"/>
        <v>1486</v>
      </c>
      <c r="C745">
        <v>743</v>
      </c>
      <c r="E745">
        <f t="shared" si="34"/>
        <v>2972</v>
      </c>
      <c r="F745">
        <v>743</v>
      </c>
      <c r="H745">
        <f t="shared" si="35"/>
        <v>5944</v>
      </c>
      <c r="I745">
        <v>743</v>
      </c>
    </row>
    <row r="746" spans="2:9" x14ac:dyDescent="0.25">
      <c r="B746">
        <f t="shared" si="33"/>
        <v>1488</v>
      </c>
      <c r="C746">
        <v>744</v>
      </c>
      <c r="E746">
        <f t="shared" si="34"/>
        <v>2976</v>
      </c>
      <c r="F746">
        <v>744</v>
      </c>
      <c r="H746">
        <f t="shared" si="35"/>
        <v>5952</v>
      </c>
      <c r="I746">
        <v>744</v>
      </c>
    </row>
    <row r="747" spans="2:9" x14ac:dyDescent="0.25">
      <c r="B747">
        <f t="shared" si="33"/>
        <v>1490</v>
      </c>
      <c r="C747">
        <v>745</v>
      </c>
      <c r="E747">
        <f t="shared" si="34"/>
        <v>2980</v>
      </c>
      <c r="F747">
        <v>745</v>
      </c>
      <c r="H747">
        <f t="shared" si="35"/>
        <v>5960</v>
      </c>
      <c r="I747">
        <v>745</v>
      </c>
    </row>
    <row r="748" spans="2:9" x14ac:dyDescent="0.25">
      <c r="B748">
        <f t="shared" si="33"/>
        <v>1492</v>
      </c>
      <c r="C748">
        <v>746</v>
      </c>
      <c r="E748">
        <f t="shared" si="34"/>
        <v>2984</v>
      </c>
      <c r="F748">
        <v>746</v>
      </c>
      <c r="H748">
        <f t="shared" si="35"/>
        <v>5968</v>
      </c>
      <c r="I748">
        <v>746</v>
      </c>
    </row>
    <row r="749" spans="2:9" x14ac:dyDescent="0.25">
      <c r="B749">
        <f t="shared" si="33"/>
        <v>1494</v>
      </c>
      <c r="C749">
        <v>747</v>
      </c>
      <c r="E749">
        <f t="shared" si="34"/>
        <v>2988</v>
      </c>
      <c r="F749">
        <v>747</v>
      </c>
      <c r="H749">
        <f t="shared" si="35"/>
        <v>5976</v>
      </c>
      <c r="I749">
        <v>747</v>
      </c>
    </row>
    <row r="750" spans="2:9" x14ac:dyDescent="0.25">
      <c r="B750">
        <f t="shared" si="33"/>
        <v>1496</v>
      </c>
      <c r="C750">
        <v>748</v>
      </c>
      <c r="E750">
        <f t="shared" si="34"/>
        <v>2992</v>
      </c>
      <c r="F750">
        <v>748</v>
      </c>
      <c r="H750">
        <f t="shared" si="35"/>
        <v>5984</v>
      </c>
      <c r="I750">
        <v>748</v>
      </c>
    </row>
    <row r="751" spans="2:9" x14ac:dyDescent="0.25">
      <c r="B751">
        <f t="shared" si="33"/>
        <v>1498</v>
      </c>
      <c r="C751">
        <v>749</v>
      </c>
      <c r="E751">
        <f t="shared" si="34"/>
        <v>2996</v>
      </c>
      <c r="F751">
        <v>749</v>
      </c>
      <c r="H751">
        <f t="shared" si="35"/>
        <v>5992</v>
      </c>
      <c r="I751">
        <v>749</v>
      </c>
    </row>
    <row r="752" spans="2:9" x14ac:dyDescent="0.25">
      <c r="B752">
        <f t="shared" si="33"/>
        <v>1500</v>
      </c>
      <c r="C752">
        <v>750</v>
      </c>
      <c r="E752">
        <f t="shared" si="34"/>
        <v>3000</v>
      </c>
      <c r="F752">
        <v>750</v>
      </c>
      <c r="H752">
        <f t="shared" si="35"/>
        <v>6000</v>
      </c>
      <c r="I752">
        <v>750</v>
      </c>
    </row>
    <row r="753" spans="2:9" x14ac:dyDescent="0.25">
      <c r="B753">
        <f t="shared" si="33"/>
        <v>1502</v>
      </c>
      <c r="C753">
        <v>751</v>
      </c>
      <c r="E753">
        <f t="shared" si="34"/>
        <v>3004</v>
      </c>
      <c r="F753">
        <v>751</v>
      </c>
      <c r="H753">
        <f t="shared" si="35"/>
        <v>6008</v>
      </c>
      <c r="I753">
        <v>751</v>
      </c>
    </row>
    <row r="754" spans="2:9" x14ac:dyDescent="0.25">
      <c r="B754">
        <f t="shared" si="33"/>
        <v>1504</v>
      </c>
      <c r="C754">
        <v>752</v>
      </c>
      <c r="E754">
        <f t="shared" si="34"/>
        <v>3008</v>
      </c>
      <c r="F754">
        <v>752</v>
      </c>
      <c r="H754">
        <f t="shared" si="35"/>
        <v>6016</v>
      </c>
      <c r="I754">
        <v>752</v>
      </c>
    </row>
    <row r="755" spans="2:9" x14ac:dyDescent="0.25">
      <c r="B755">
        <f t="shared" si="33"/>
        <v>1506</v>
      </c>
      <c r="C755">
        <v>753</v>
      </c>
      <c r="E755">
        <f t="shared" si="34"/>
        <v>3012</v>
      </c>
      <c r="F755">
        <v>753</v>
      </c>
      <c r="H755">
        <f t="shared" si="35"/>
        <v>6024</v>
      </c>
      <c r="I755">
        <v>753</v>
      </c>
    </row>
    <row r="756" spans="2:9" x14ac:dyDescent="0.25">
      <c r="B756">
        <f t="shared" si="33"/>
        <v>1508</v>
      </c>
      <c r="C756">
        <v>754</v>
      </c>
      <c r="E756">
        <f t="shared" si="34"/>
        <v>3016</v>
      </c>
      <c r="F756">
        <v>754</v>
      </c>
      <c r="H756">
        <f t="shared" si="35"/>
        <v>6032</v>
      </c>
      <c r="I756">
        <v>754</v>
      </c>
    </row>
    <row r="757" spans="2:9" x14ac:dyDescent="0.25">
      <c r="B757">
        <f t="shared" si="33"/>
        <v>1510</v>
      </c>
      <c r="C757">
        <v>755</v>
      </c>
      <c r="E757">
        <f t="shared" si="34"/>
        <v>3020</v>
      </c>
      <c r="F757">
        <v>755</v>
      </c>
      <c r="H757">
        <f t="shared" si="35"/>
        <v>6040</v>
      </c>
      <c r="I757">
        <v>755</v>
      </c>
    </row>
    <row r="758" spans="2:9" x14ac:dyDescent="0.25">
      <c r="B758">
        <f t="shared" si="33"/>
        <v>1512</v>
      </c>
      <c r="C758">
        <v>756</v>
      </c>
      <c r="E758">
        <f t="shared" si="34"/>
        <v>3024</v>
      </c>
      <c r="F758">
        <v>756</v>
      </c>
      <c r="H758">
        <f t="shared" si="35"/>
        <v>6048</v>
      </c>
      <c r="I758">
        <v>756</v>
      </c>
    </row>
    <row r="759" spans="2:9" x14ac:dyDescent="0.25">
      <c r="B759">
        <f t="shared" si="33"/>
        <v>1514</v>
      </c>
      <c r="C759">
        <v>757</v>
      </c>
      <c r="E759">
        <f t="shared" si="34"/>
        <v>3028</v>
      </c>
      <c r="F759">
        <v>757</v>
      </c>
      <c r="H759">
        <f t="shared" si="35"/>
        <v>6056</v>
      </c>
      <c r="I759">
        <v>757</v>
      </c>
    </row>
    <row r="760" spans="2:9" x14ac:dyDescent="0.25">
      <c r="B760">
        <f t="shared" si="33"/>
        <v>1516</v>
      </c>
      <c r="C760">
        <v>758</v>
      </c>
      <c r="E760">
        <f t="shared" si="34"/>
        <v>3032</v>
      </c>
      <c r="F760">
        <v>758</v>
      </c>
      <c r="H760">
        <f t="shared" si="35"/>
        <v>6064</v>
      </c>
      <c r="I760">
        <v>758</v>
      </c>
    </row>
    <row r="761" spans="2:9" x14ac:dyDescent="0.25">
      <c r="B761">
        <f t="shared" si="33"/>
        <v>1518</v>
      </c>
      <c r="C761">
        <v>759</v>
      </c>
      <c r="E761">
        <f t="shared" si="34"/>
        <v>3036</v>
      </c>
      <c r="F761">
        <v>759</v>
      </c>
      <c r="H761">
        <f t="shared" si="35"/>
        <v>6072</v>
      </c>
      <c r="I761">
        <v>759</v>
      </c>
    </row>
    <row r="762" spans="2:9" x14ac:dyDescent="0.25">
      <c r="B762">
        <f t="shared" si="33"/>
        <v>1520</v>
      </c>
      <c r="C762">
        <v>760</v>
      </c>
      <c r="E762">
        <f t="shared" si="34"/>
        <v>3040</v>
      </c>
      <c r="F762">
        <v>760</v>
      </c>
      <c r="H762">
        <f t="shared" si="35"/>
        <v>6080</v>
      </c>
      <c r="I762">
        <v>760</v>
      </c>
    </row>
    <row r="763" spans="2:9" x14ac:dyDescent="0.25">
      <c r="B763">
        <f t="shared" si="33"/>
        <v>1522</v>
      </c>
      <c r="C763">
        <v>761</v>
      </c>
      <c r="E763">
        <f t="shared" si="34"/>
        <v>3044</v>
      </c>
      <c r="F763">
        <v>761</v>
      </c>
      <c r="H763">
        <f t="shared" si="35"/>
        <v>6088</v>
      </c>
      <c r="I763">
        <v>761</v>
      </c>
    </row>
    <row r="764" spans="2:9" x14ac:dyDescent="0.25">
      <c r="B764">
        <f t="shared" si="33"/>
        <v>1524</v>
      </c>
      <c r="C764">
        <v>762</v>
      </c>
      <c r="E764">
        <f t="shared" si="34"/>
        <v>3048</v>
      </c>
      <c r="F764">
        <v>762</v>
      </c>
      <c r="H764">
        <f t="shared" si="35"/>
        <v>6096</v>
      </c>
      <c r="I764">
        <v>762</v>
      </c>
    </row>
    <row r="765" spans="2:9" x14ac:dyDescent="0.25">
      <c r="B765">
        <f t="shared" si="33"/>
        <v>1526</v>
      </c>
      <c r="C765">
        <v>763</v>
      </c>
      <c r="E765">
        <f t="shared" si="34"/>
        <v>3052</v>
      </c>
      <c r="F765">
        <v>763</v>
      </c>
      <c r="H765">
        <f t="shared" si="35"/>
        <v>6104</v>
      </c>
      <c r="I765">
        <v>763</v>
      </c>
    </row>
    <row r="766" spans="2:9" x14ac:dyDescent="0.25">
      <c r="B766">
        <f t="shared" si="33"/>
        <v>1528</v>
      </c>
      <c r="C766">
        <v>764</v>
      </c>
      <c r="E766">
        <f t="shared" si="34"/>
        <v>3056</v>
      </c>
      <c r="F766">
        <v>764</v>
      </c>
      <c r="H766">
        <f t="shared" si="35"/>
        <v>6112</v>
      </c>
      <c r="I766">
        <v>764</v>
      </c>
    </row>
    <row r="767" spans="2:9" x14ac:dyDescent="0.25">
      <c r="B767">
        <f t="shared" si="33"/>
        <v>1530</v>
      </c>
      <c r="C767">
        <v>765</v>
      </c>
      <c r="E767">
        <f t="shared" si="34"/>
        <v>3060</v>
      </c>
      <c r="F767">
        <v>765</v>
      </c>
      <c r="H767">
        <f t="shared" si="35"/>
        <v>6120</v>
      </c>
      <c r="I767">
        <v>765</v>
      </c>
    </row>
    <row r="768" spans="2:9" x14ac:dyDescent="0.25">
      <c r="B768">
        <f t="shared" si="33"/>
        <v>1532</v>
      </c>
      <c r="C768">
        <v>766</v>
      </c>
      <c r="E768">
        <f t="shared" si="34"/>
        <v>3064</v>
      </c>
      <c r="F768">
        <v>766</v>
      </c>
      <c r="H768">
        <f t="shared" si="35"/>
        <v>6128</v>
      </c>
      <c r="I768">
        <v>766</v>
      </c>
    </row>
    <row r="769" spans="2:9" x14ac:dyDescent="0.25">
      <c r="B769">
        <f t="shared" si="33"/>
        <v>1534</v>
      </c>
      <c r="C769">
        <v>767</v>
      </c>
      <c r="E769">
        <f t="shared" si="34"/>
        <v>3068</v>
      </c>
      <c r="F769">
        <v>767</v>
      </c>
      <c r="H769">
        <f t="shared" si="35"/>
        <v>6136</v>
      </c>
      <c r="I769">
        <v>767</v>
      </c>
    </row>
    <row r="770" spans="2:9" x14ac:dyDescent="0.25">
      <c r="B770">
        <f t="shared" si="33"/>
        <v>1536</v>
      </c>
      <c r="C770">
        <v>768</v>
      </c>
      <c r="E770">
        <f t="shared" si="34"/>
        <v>3072</v>
      </c>
      <c r="F770">
        <v>768</v>
      </c>
      <c r="H770">
        <f t="shared" si="35"/>
        <v>6144</v>
      </c>
      <c r="I770">
        <v>768</v>
      </c>
    </row>
    <row r="771" spans="2:9" x14ac:dyDescent="0.25">
      <c r="B771">
        <f t="shared" si="33"/>
        <v>1538</v>
      </c>
      <c r="C771">
        <v>769</v>
      </c>
      <c r="E771">
        <f t="shared" si="34"/>
        <v>3076</v>
      </c>
      <c r="F771">
        <v>769</v>
      </c>
      <c r="H771">
        <f t="shared" si="35"/>
        <v>6152</v>
      </c>
      <c r="I771">
        <v>769</v>
      </c>
    </row>
    <row r="772" spans="2:9" x14ac:dyDescent="0.25">
      <c r="B772">
        <f t="shared" si="33"/>
        <v>1540</v>
      </c>
      <c r="C772">
        <v>770</v>
      </c>
      <c r="E772">
        <f t="shared" si="34"/>
        <v>3080</v>
      </c>
      <c r="F772">
        <v>770</v>
      </c>
      <c r="H772">
        <f t="shared" si="35"/>
        <v>6160</v>
      </c>
      <c r="I772">
        <v>770</v>
      </c>
    </row>
    <row r="773" spans="2:9" x14ac:dyDescent="0.25">
      <c r="B773">
        <f t="shared" ref="B773:B836" si="36">B772+2</f>
        <v>1542</v>
      </c>
      <c r="C773">
        <v>771</v>
      </c>
      <c r="E773">
        <f t="shared" ref="E773:E836" si="37">E772+4</f>
        <v>3084</v>
      </c>
      <c r="F773">
        <v>771</v>
      </c>
      <c r="H773">
        <f t="shared" ref="H773:H836" si="38">H772+8</f>
        <v>6168</v>
      </c>
      <c r="I773">
        <v>771</v>
      </c>
    </row>
    <row r="774" spans="2:9" x14ac:dyDescent="0.25">
      <c r="B774">
        <f t="shared" si="36"/>
        <v>1544</v>
      </c>
      <c r="C774">
        <v>772</v>
      </c>
      <c r="E774">
        <f t="shared" si="37"/>
        <v>3088</v>
      </c>
      <c r="F774">
        <v>772</v>
      </c>
      <c r="H774">
        <f t="shared" si="38"/>
        <v>6176</v>
      </c>
      <c r="I774">
        <v>772</v>
      </c>
    </row>
    <row r="775" spans="2:9" x14ac:dyDescent="0.25">
      <c r="B775">
        <f t="shared" si="36"/>
        <v>1546</v>
      </c>
      <c r="C775">
        <v>773</v>
      </c>
      <c r="E775">
        <f t="shared" si="37"/>
        <v>3092</v>
      </c>
      <c r="F775">
        <v>773</v>
      </c>
      <c r="H775">
        <f t="shared" si="38"/>
        <v>6184</v>
      </c>
      <c r="I775">
        <v>773</v>
      </c>
    </row>
    <row r="776" spans="2:9" x14ac:dyDescent="0.25">
      <c r="B776">
        <f t="shared" si="36"/>
        <v>1548</v>
      </c>
      <c r="C776">
        <v>774</v>
      </c>
      <c r="E776">
        <f t="shared" si="37"/>
        <v>3096</v>
      </c>
      <c r="F776">
        <v>774</v>
      </c>
      <c r="H776">
        <f t="shared" si="38"/>
        <v>6192</v>
      </c>
      <c r="I776">
        <v>774</v>
      </c>
    </row>
    <row r="777" spans="2:9" x14ac:dyDescent="0.25">
      <c r="B777">
        <f t="shared" si="36"/>
        <v>1550</v>
      </c>
      <c r="C777">
        <v>775</v>
      </c>
      <c r="E777">
        <f t="shared" si="37"/>
        <v>3100</v>
      </c>
      <c r="F777">
        <v>775</v>
      </c>
      <c r="H777">
        <f t="shared" si="38"/>
        <v>6200</v>
      </c>
      <c r="I777">
        <v>775</v>
      </c>
    </row>
    <row r="778" spans="2:9" x14ac:dyDescent="0.25">
      <c r="B778">
        <f t="shared" si="36"/>
        <v>1552</v>
      </c>
      <c r="C778">
        <v>776</v>
      </c>
      <c r="E778">
        <f t="shared" si="37"/>
        <v>3104</v>
      </c>
      <c r="F778">
        <v>776</v>
      </c>
      <c r="H778">
        <f t="shared" si="38"/>
        <v>6208</v>
      </c>
      <c r="I778">
        <v>776</v>
      </c>
    </row>
    <row r="779" spans="2:9" x14ac:dyDescent="0.25">
      <c r="B779">
        <f t="shared" si="36"/>
        <v>1554</v>
      </c>
      <c r="C779">
        <v>777</v>
      </c>
      <c r="E779">
        <f t="shared" si="37"/>
        <v>3108</v>
      </c>
      <c r="F779">
        <v>777</v>
      </c>
      <c r="H779">
        <f t="shared" si="38"/>
        <v>6216</v>
      </c>
      <c r="I779">
        <v>777</v>
      </c>
    </row>
    <row r="780" spans="2:9" x14ac:dyDescent="0.25">
      <c r="B780">
        <f t="shared" si="36"/>
        <v>1556</v>
      </c>
      <c r="C780">
        <v>778</v>
      </c>
      <c r="E780">
        <f t="shared" si="37"/>
        <v>3112</v>
      </c>
      <c r="F780">
        <v>778</v>
      </c>
      <c r="H780">
        <f t="shared" si="38"/>
        <v>6224</v>
      </c>
      <c r="I780">
        <v>778</v>
      </c>
    </row>
    <row r="781" spans="2:9" x14ac:dyDescent="0.25">
      <c r="B781">
        <f t="shared" si="36"/>
        <v>1558</v>
      </c>
      <c r="C781">
        <v>779</v>
      </c>
      <c r="E781">
        <f t="shared" si="37"/>
        <v>3116</v>
      </c>
      <c r="F781">
        <v>779</v>
      </c>
      <c r="H781">
        <f t="shared" si="38"/>
        <v>6232</v>
      </c>
      <c r="I781">
        <v>779</v>
      </c>
    </row>
    <row r="782" spans="2:9" x14ac:dyDescent="0.25">
      <c r="B782">
        <f t="shared" si="36"/>
        <v>1560</v>
      </c>
      <c r="C782">
        <v>780</v>
      </c>
      <c r="E782">
        <f t="shared" si="37"/>
        <v>3120</v>
      </c>
      <c r="F782">
        <v>780</v>
      </c>
      <c r="H782">
        <f t="shared" si="38"/>
        <v>6240</v>
      </c>
      <c r="I782">
        <v>780</v>
      </c>
    </row>
    <row r="783" spans="2:9" x14ac:dyDescent="0.25">
      <c r="B783">
        <f t="shared" si="36"/>
        <v>1562</v>
      </c>
      <c r="C783">
        <v>781</v>
      </c>
      <c r="E783">
        <f t="shared" si="37"/>
        <v>3124</v>
      </c>
      <c r="F783">
        <v>781</v>
      </c>
      <c r="H783">
        <f t="shared" si="38"/>
        <v>6248</v>
      </c>
      <c r="I783">
        <v>781</v>
      </c>
    </row>
    <row r="784" spans="2:9" x14ac:dyDescent="0.25">
      <c r="B784">
        <f t="shared" si="36"/>
        <v>1564</v>
      </c>
      <c r="C784">
        <v>782</v>
      </c>
      <c r="E784">
        <f t="shared" si="37"/>
        <v>3128</v>
      </c>
      <c r="F784">
        <v>782</v>
      </c>
      <c r="H784">
        <f t="shared" si="38"/>
        <v>6256</v>
      </c>
      <c r="I784">
        <v>782</v>
      </c>
    </row>
    <row r="785" spans="2:9" x14ac:dyDescent="0.25">
      <c r="B785">
        <f t="shared" si="36"/>
        <v>1566</v>
      </c>
      <c r="C785">
        <v>783</v>
      </c>
      <c r="E785">
        <f t="shared" si="37"/>
        <v>3132</v>
      </c>
      <c r="F785">
        <v>783</v>
      </c>
      <c r="H785">
        <f t="shared" si="38"/>
        <v>6264</v>
      </c>
      <c r="I785">
        <v>783</v>
      </c>
    </row>
    <row r="786" spans="2:9" x14ac:dyDescent="0.25">
      <c r="B786">
        <f t="shared" si="36"/>
        <v>1568</v>
      </c>
      <c r="C786">
        <v>784</v>
      </c>
      <c r="E786">
        <f t="shared" si="37"/>
        <v>3136</v>
      </c>
      <c r="F786">
        <v>784</v>
      </c>
      <c r="H786">
        <f t="shared" si="38"/>
        <v>6272</v>
      </c>
      <c r="I786">
        <v>784</v>
      </c>
    </row>
    <row r="787" spans="2:9" x14ac:dyDescent="0.25">
      <c r="B787">
        <f t="shared" si="36"/>
        <v>1570</v>
      </c>
      <c r="C787">
        <v>785</v>
      </c>
      <c r="E787">
        <f t="shared" si="37"/>
        <v>3140</v>
      </c>
      <c r="F787">
        <v>785</v>
      </c>
      <c r="H787">
        <f t="shared" si="38"/>
        <v>6280</v>
      </c>
      <c r="I787">
        <v>785</v>
      </c>
    </row>
    <row r="788" spans="2:9" x14ac:dyDescent="0.25">
      <c r="B788">
        <f t="shared" si="36"/>
        <v>1572</v>
      </c>
      <c r="C788">
        <v>786</v>
      </c>
      <c r="E788">
        <f t="shared" si="37"/>
        <v>3144</v>
      </c>
      <c r="F788">
        <v>786</v>
      </c>
      <c r="H788">
        <f t="shared" si="38"/>
        <v>6288</v>
      </c>
      <c r="I788">
        <v>786</v>
      </c>
    </row>
    <row r="789" spans="2:9" x14ac:dyDescent="0.25">
      <c r="B789">
        <f t="shared" si="36"/>
        <v>1574</v>
      </c>
      <c r="C789">
        <v>787</v>
      </c>
      <c r="E789">
        <f t="shared" si="37"/>
        <v>3148</v>
      </c>
      <c r="F789">
        <v>787</v>
      </c>
      <c r="H789">
        <f t="shared" si="38"/>
        <v>6296</v>
      </c>
      <c r="I789">
        <v>787</v>
      </c>
    </row>
    <row r="790" spans="2:9" x14ac:dyDescent="0.25">
      <c r="B790">
        <f t="shared" si="36"/>
        <v>1576</v>
      </c>
      <c r="C790">
        <v>788</v>
      </c>
      <c r="E790">
        <f t="shared" si="37"/>
        <v>3152</v>
      </c>
      <c r="F790">
        <v>788</v>
      </c>
      <c r="H790">
        <f t="shared" si="38"/>
        <v>6304</v>
      </c>
      <c r="I790">
        <v>788</v>
      </c>
    </row>
    <row r="791" spans="2:9" x14ac:dyDescent="0.25">
      <c r="B791">
        <f t="shared" si="36"/>
        <v>1578</v>
      </c>
      <c r="C791">
        <v>789</v>
      </c>
      <c r="E791">
        <f t="shared" si="37"/>
        <v>3156</v>
      </c>
      <c r="F791">
        <v>789</v>
      </c>
      <c r="H791">
        <f t="shared" si="38"/>
        <v>6312</v>
      </c>
      <c r="I791">
        <v>789</v>
      </c>
    </row>
    <row r="792" spans="2:9" x14ac:dyDescent="0.25">
      <c r="B792">
        <f t="shared" si="36"/>
        <v>1580</v>
      </c>
      <c r="C792">
        <v>790</v>
      </c>
      <c r="E792">
        <f t="shared" si="37"/>
        <v>3160</v>
      </c>
      <c r="F792">
        <v>790</v>
      </c>
      <c r="H792">
        <f t="shared" si="38"/>
        <v>6320</v>
      </c>
      <c r="I792">
        <v>790</v>
      </c>
    </row>
    <row r="793" spans="2:9" x14ac:dyDescent="0.25">
      <c r="B793">
        <f t="shared" si="36"/>
        <v>1582</v>
      </c>
      <c r="C793">
        <v>791</v>
      </c>
      <c r="E793">
        <f t="shared" si="37"/>
        <v>3164</v>
      </c>
      <c r="F793">
        <v>791</v>
      </c>
      <c r="H793">
        <f t="shared" si="38"/>
        <v>6328</v>
      </c>
      <c r="I793">
        <v>791</v>
      </c>
    </row>
    <row r="794" spans="2:9" x14ac:dyDescent="0.25">
      <c r="B794">
        <f t="shared" si="36"/>
        <v>1584</v>
      </c>
      <c r="C794">
        <v>792</v>
      </c>
      <c r="E794">
        <f t="shared" si="37"/>
        <v>3168</v>
      </c>
      <c r="F794">
        <v>792</v>
      </c>
      <c r="H794">
        <f t="shared" si="38"/>
        <v>6336</v>
      </c>
      <c r="I794">
        <v>792</v>
      </c>
    </row>
    <row r="795" spans="2:9" x14ac:dyDescent="0.25">
      <c r="B795">
        <f t="shared" si="36"/>
        <v>1586</v>
      </c>
      <c r="C795">
        <v>793</v>
      </c>
      <c r="E795">
        <f t="shared" si="37"/>
        <v>3172</v>
      </c>
      <c r="F795">
        <v>793</v>
      </c>
      <c r="H795">
        <f t="shared" si="38"/>
        <v>6344</v>
      </c>
      <c r="I795">
        <v>793</v>
      </c>
    </row>
    <row r="796" spans="2:9" x14ac:dyDescent="0.25">
      <c r="B796">
        <f t="shared" si="36"/>
        <v>1588</v>
      </c>
      <c r="C796">
        <v>794</v>
      </c>
      <c r="E796">
        <f t="shared" si="37"/>
        <v>3176</v>
      </c>
      <c r="F796">
        <v>794</v>
      </c>
      <c r="H796">
        <f t="shared" si="38"/>
        <v>6352</v>
      </c>
      <c r="I796">
        <v>794</v>
      </c>
    </row>
    <row r="797" spans="2:9" x14ac:dyDescent="0.25">
      <c r="B797">
        <f t="shared" si="36"/>
        <v>1590</v>
      </c>
      <c r="C797">
        <v>795</v>
      </c>
      <c r="E797">
        <f t="shared" si="37"/>
        <v>3180</v>
      </c>
      <c r="F797">
        <v>795</v>
      </c>
      <c r="H797">
        <f t="shared" si="38"/>
        <v>6360</v>
      </c>
      <c r="I797">
        <v>795</v>
      </c>
    </row>
    <row r="798" spans="2:9" x14ac:dyDescent="0.25">
      <c r="B798">
        <f t="shared" si="36"/>
        <v>1592</v>
      </c>
      <c r="C798">
        <v>796</v>
      </c>
      <c r="E798">
        <f t="shared" si="37"/>
        <v>3184</v>
      </c>
      <c r="F798">
        <v>796</v>
      </c>
      <c r="H798">
        <f t="shared" si="38"/>
        <v>6368</v>
      </c>
      <c r="I798">
        <v>796</v>
      </c>
    </row>
    <row r="799" spans="2:9" x14ac:dyDescent="0.25">
      <c r="B799">
        <f t="shared" si="36"/>
        <v>1594</v>
      </c>
      <c r="C799">
        <v>797</v>
      </c>
      <c r="E799">
        <f t="shared" si="37"/>
        <v>3188</v>
      </c>
      <c r="F799">
        <v>797</v>
      </c>
      <c r="H799">
        <f t="shared" si="38"/>
        <v>6376</v>
      </c>
      <c r="I799">
        <v>797</v>
      </c>
    </row>
    <row r="800" spans="2:9" x14ac:dyDescent="0.25">
      <c r="B800">
        <f t="shared" si="36"/>
        <v>1596</v>
      </c>
      <c r="C800">
        <v>798</v>
      </c>
      <c r="E800">
        <f t="shared" si="37"/>
        <v>3192</v>
      </c>
      <c r="F800">
        <v>798</v>
      </c>
      <c r="H800">
        <f t="shared" si="38"/>
        <v>6384</v>
      </c>
      <c r="I800">
        <v>798</v>
      </c>
    </row>
    <row r="801" spans="2:9" x14ac:dyDescent="0.25">
      <c r="B801">
        <f t="shared" si="36"/>
        <v>1598</v>
      </c>
      <c r="C801">
        <v>799</v>
      </c>
      <c r="E801">
        <f t="shared" si="37"/>
        <v>3196</v>
      </c>
      <c r="F801">
        <v>799</v>
      </c>
      <c r="H801">
        <f t="shared" si="38"/>
        <v>6392</v>
      </c>
      <c r="I801">
        <v>799</v>
      </c>
    </row>
    <row r="802" spans="2:9" x14ac:dyDescent="0.25">
      <c r="B802">
        <f t="shared" si="36"/>
        <v>1600</v>
      </c>
      <c r="C802">
        <v>800</v>
      </c>
      <c r="E802">
        <f t="shared" si="37"/>
        <v>3200</v>
      </c>
      <c r="F802">
        <v>800</v>
      </c>
      <c r="H802">
        <f t="shared" si="38"/>
        <v>6400</v>
      </c>
      <c r="I802">
        <v>800</v>
      </c>
    </row>
    <row r="803" spans="2:9" x14ac:dyDescent="0.25">
      <c r="B803">
        <f t="shared" si="36"/>
        <v>1602</v>
      </c>
      <c r="C803">
        <v>801</v>
      </c>
      <c r="E803">
        <f t="shared" si="37"/>
        <v>3204</v>
      </c>
      <c r="F803">
        <v>801</v>
      </c>
      <c r="H803">
        <f t="shared" si="38"/>
        <v>6408</v>
      </c>
      <c r="I803">
        <v>801</v>
      </c>
    </row>
    <row r="804" spans="2:9" x14ac:dyDescent="0.25">
      <c r="B804">
        <f t="shared" si="36"/>
        <v>1604</v>
      </c>
      <c r="C804">
        <v>802</v>
      </c>
      <c r="E804">
        <f t="shared" si="37"/>
        <v>3208</v>
      </c>
      <c r="F804">
        <v>802</v>
      </c>
      <c r="H804">
        <f t="shared" si="38"/>
        <v>6416</v>
      </c>
      <c r="I804">
        <v>802</v>
      </c>
    </row>
    <row r="805" spans="2:9" x14ac:dyDescent="0.25">
      <c r="B805">
        <f t="shared" si="36"/>
        <v>1606</v>
      </c>
      <c r="C805">
        <v>803</v>
      </c>
      <c r="E805">
        <f t="shared" si="37"/>
        <v>3212</v>
      </c>
      <c r="F805">
        <v>803</v>
      </c>
      <c r="H805">
        <f t="shared" si="38"/>
        <v>6424</v>
      </c>
      <c r="I805">
        <v>803</v>
      </c>
    </row>
    <row r="806" spans="2:9" x14ac:dyDescent="0.25">
      <c r="B806">
        <f t="shared" si="36"/>
        <v>1608</v>
      </c>
      <c r="C806">
        <v>804</v>
      </c>
      <c r="E806">
        <f t="shared" si="37"/>
        <v>3216</v>
      </c>
      <c r="F806">
        <v>804</v>
      </c>
      <c r="H806">
        <f t="shared" si="38"/>
        <v>6432</v>
      </c>
      <c r="I806">
        <v>804</v>
      </c>
    </row>
    <row r="807" spans="2:9" x14ac:dyDescent="0.25">
      <c r="B807">
        <f t="shared" si="36"/>
        <v>1610</v>
      </c>
      <c r="C807">
        <v>805</v>
      </c>
      <c r="E807">
        <f t="shared" si="37"/>
        <v>3220</v>
      </c>
      <c r="F807">
        <v>805</v>
      </c>
      <c r="H807">
        <f t="shared" si="38"/>
        <v>6440</v>
      </c>
      <c r="I807">
        <v>805</v>
      </c>
    </row>
    <row r="808" spans="2:9" x14ac:dyDescent="0.25">
      <c r="B808">
        <f t="shared" si="36"/>
        <v>1612</v>
      </c>
      <c r="C808">
        <v>806</v>
      </c>
      <c r="E808">
        <f t="shared" si="37"/>
        <v>3224</v>
      </c>
      <c r="F808">
        <v>806</v>
      </c>
      <c r="H808">
        <f t="shared" si="38"/>
        <v>6448</v>
      </c>
      <c r="I808">
        <v>806</v>
      </c>
    </row>
    <row r="809" spans="2:9" x14ac:dyDescent="0.25">
      <c r="B809">
        <f t="shared" si="36"/>
        <v>1614</v>
      </c>
      <c r="C809">
        <v>807</v>
      </c>
      <c r="E809">
        <f t="shared" si="37"/>
        <v>3228</v>
      </c>
      <c r="F809">
        <v>807</v>
      </c>
      <c r="H809">
        <f t="shared" si="38"/>
        <v>6456</v>
      </c>
      <c r="I809">
        <v>807</v>
      </c>
    </row>
    <row r="810" spans="2:9" x14ac:dyDescent="0.25">
      <c r="B810">
        <f t="shared" si="36"/>
        <v>1616</v>
      </c>
      <c r="C810">
        <v>808</v>
      </c>
      <c r="E810">
        <f t="shared" si="37"/>
        <v>3232</v>
      </c>
      <c r="F810">
        <v>808</v>
      </c>
      <c r="H810">
        <f t="shared" si="38"/>
        <v>6464</v>
      </c>
      <c r="I810">
        <v>808</v>
      </c>
    </row>
    <row r="811" spans="2:9" x14ac:dyDescent="0.25">
      <c r="B811">
        <f t="shared" si="36"/>
        <v>1618</v>
      </c>
      <c r="C811">
        <v>809</v>
      </c>
      <c r="E811">
        <f t="shared" si="37"/>
        <v>3236</v>
      </c>
      <c r="F811">
        <v>809</v>
      </c>
      <c r="H811">
        <f t="shared" si="38"/>
        <v>6472</v>
      </c>
      <c r="I811">
        <v>809</v>
      </c>
    </row>
    <row r="812" spans="2:9" x14ac:dyDescent="0.25">
      <c r="B812">
        <f t="shared" si="36"/>
        <v>1620</v>
      </c>
      <c r="C812">
        <v>810</v>
      </c>
      <c r="E812">
        <f t="shared" si="37"/>
        <v>3240</v>
      </c>
      <c r="F812">
        <v>810</v>
      </c>
      <c r="H812">
        <f t="shared" si="38"/>
        <v>6480</v>
      </c>
      <c r="I812">
        <v>810</v>
      </c>
    </row>
    <row r="813" spans="2:9" x14ac:dyDescent="0.25">
      <c r="B813">
        <f t="shared" si="36"/>
        <v>1622</v>
      </c>
      <c r="C813">
        <v>811</v>
      </c>
      <c r="E813">
        <f t="shared" si="37"/>
        <v>3244</v>
      </c>
      <c r="F813">
        <v>811</v>
      </c>
      <c r="H813">
        <f t="shared" si="38"/>
        <v>6488</v>
      </c>
      <c r="I813">
        <v>811</v>
      </c>
    </row>
    <row r="814" spans="2:9" x14ac:dyDescent="0.25">
      <c r="B814">
        <f t="shared" si="36"/>
        <v>1624</v>
      </c>
      <c r="C814">
        <v>812</v>
      </c>
      <c r="E814">
        <f t="shared" si="37"/>
        <v>3248</v>
      </c>
      <c r="F814">
        <v>812</v>
      </c>
      <c r="H814">
        <f t="shared" si="38"/>
        <v>6496</v>
      </c>
      <c r="I814">
        <v>812</v>
      </c>
    </row>
    <row r="815" spans="2:9" x14ac:dyDescent="0.25">
      <c r="B815">
        <f t="shared" si="36"/>
        <v>1626</v>
      </c>
      <c r="C815">
        <v>813</v>
      </c>
      <c r="E815">
        <f t="shared" si="37"/>
        <v>3252</v>
      </c>
      <c r="F815">
        <v>813</v>
      </c>
      <c r="H815">
        <f t="shared" si="38"/>
        <v>6504</v>
      </c>
      <c r="I815">
        <v>813</v>
      </c>
    </row>
    <row r="816" spans="2:9" x14ac:dyDescent="0.25">
      <c r="B816">
        <f t="shared" si="36"/>
        <v>1628</v>
      </c>
      <c r="C816">
        <v>814</v>
      </c>
      <c r="E816">
        <f t="shared" si="37"/>
        <v>3256</v>
      </c>
      <c r="F816">
        <v>814</v>
      </c>
      <c r="H816">
        <f t="shared" si="38"/>
        <v>6512</v>
      </c>
      <c r="I816">
        <v>814</v>
      </c>
    </row>
    <row r="817" spans="2:9" x14ac:dyDescent="0.25">
      <c r="B817">
        <f t="shared" si="36"/>
        <v>1630</v>
      </c>
      <c r="C817">
        <v>815</v>
      </c>
      <c r="E817">
        <f t="shared" si="37"/>
        <v>3260</v>
      </c>
      <c r="F817">
        <v>815</v>
      </c>
      <c r="H817">
        <f t="shared" si="38"/>
        <v>6520</v>
      </c>
      <c r="I817">
        <v>815</v>
      </c>
    </row>
    <row r="818" spans="2:9" x14ac:dyDescent="0.25">
      <c r="B818">
        <f t="shared" si="36"/>
        <v>1632</v>
      </c>
      <c r="C818">
        <v>816</v>
      </c>
      <c r="E818">
        <f t="shared" si="37"/>
        <v>3264</v>
      </c>
      <c r="F818">
        <v>816</v>
      </c>
      <c r="H818">
        <f t="shared" si="38"/>
        <v>6528</v>
      </c>
      <c r="I818">
        <v>816</v>
      </c>
    </row>
    <row r="819" spans="2:9" x14ac:dyDescent="0.25">
      <c r="B819">
        <f t="shared" si="36"/>
        <v>1634</v>
      </c>
      <c r="C819">
        <v>817</v>
      </c>
      <c r="E819">
        <f t="shared" si="37"/>
        <v>3268</v>
      </c>
      <c r="F819">
        <v>817</v>
      </c>
      <c r="H819">
        <f t="shared" si="38"/>
        <v>6536</v>
      </c>
      <c r="I819">
        <v>817</v>
      </c>
    </row>
    <row r="820" spans="2:9" x14ac:dyDescent="0.25">
      <c r="B820">
        <f t="shared" si="36"/>
        <v>1636</v>
      </c>
      <c r="C820">
        <v>818</v>
      </c>
      <c r="E820">
        <f t="shared" si="37"/>
        <v>3272</v>
      </c>
      <c r="F820">
        <v>818</v>
      </c>
      <c r="H820">
        <f t="shared" si="38"/>
        <v>6544</v>
      </c>
      <c r="I820">
        <v>818</v>
      </c>
    </row>
    <row r="821" spans="2:9" x14ac:dyDescent="0.25">
      <c r="B821">
        <f t="shared" si="36"/>
        <v>1638</v>
      </c>
      <c r="C821">
        <v>819</v>
      </c>
      <c r="E821">
        <f t="shared" si="37"/>
        <v>3276</v>
      </c>
      <c r="F821">
        <v>819</v>
      </c>
      <c r="H821">
        <f t="shared" si="38"/>
        <v>6552</v>
      </c>
      <c r="I821">
        <v>819</v>
      </c>
    </row>
    <row r="822" spans="2:9" x14ac:dyDescent="0.25">
      <c r="B822">
        <f t="shared" si="36"/>
        <v>1640</v>
      </c>
      <c r="C822">
        <v>820</v>
      </c>
      <c r="E822">
        <f t="shared" si="37"/>
        <v>3280</v>
      </c>
      <c r="F822">
        <v>820</v>
      </c>
      <c r="H822">
        <f t="shared" si="38"/>
        <v>6560</v>
      </c>
      <c r="I822">
        <v>820</v>
      </c>
    </row>
    <row r="823" spans="2:9" x14ac:dyDescent="0.25">
      <c r="B823">
        <f t="shared" si="36"/>
        <v>1642</v>
      </c>
      <c r="C823">
        <v>821</v>
      </c>
      <c r="E823">
        <f t="shared" si="37"/>
        <v>3284</v>
      </c>
      <c r="F823">
        <v>821</v>
      </c>
      <c r="H823">
        <f t="shared" si="38"/>
        <v>6568</v>
      </c>
      <c r="I823">
        <v>821</v>
      </c>
    </row>
    <row r="824" spans="2:9" x14ac:dyDescent="0.25">
      <c r="B824">
        <f t="shared" si="36"/>
        <v>1644</v>
      </c>
      <c r="C824">
        <v>822</v>
      </c>
      <c r="E824">
        <f t="shared" si="37"/>
        <v>3288</v>
      </c>
      <c r="F824">
        <v>822</v>
      </c>
      <c r="H824">
        <f t="shared" si="38"/>
        <v>6576</v>
      </c>
      <c r="I824">
        <v>822</v>
      </c>
    </row>
    <row r="825" spans="2:9" x14ac:dyDescent="0.25">
      <c r="B825">
        <f t="shared" si="36"/>
        <v>1646</v>
      </c>
      <c r="C825">
        <v>823</v>
      </c>
      <c r="E825">
        <f t="shared" si="37"/>
        <v>3292</v>
      </c>
      <c r="F825">
        <v>823</v>
      </c>
      <c r="H825">
        <f t="shared" si="38"/>
        <v>6584</v>
      </c>
      <c r="I825">
        <v>823</v>
      </c>
    </row>
    <row r="826" spans="2:9" x14ac:dyDescent="0.25">
      <c r="B826">
        <f t="shared" si="36"/>
        <v>1648</v>
      </c>
      <c r="C826">
        <v>824</v>
      </c>
      <c r="E826">
        <f t="shared" si="37"/>
        <v>3296</v>
      </c>
      <c r="F826">
        <v>824</v>
      </c>
      <c r="H826">
        <f t="shared" si="38"/>
        <v>6592</v>
      </c>
      <c r="I826">
        <v>824</v>
      </c>
    </row>
    <row r="827" spans="2:9" x14ac:dyDescent="0.25">
      <c r="B827">
        <f t="shared" si="36"/>
        <v>1650</v>
      </c>
      <c r="C827">
        <v>825</v>
      </c>
      <c r="E827">
        <f t="shared" si="37"/>
        <v>3300</v>
      </c>
      <c r="F827">
        <v>825</v>
      </c>
      <c r="H827">
        <f t="shared" si="38"/>
        <v>6600</v>
      </c>
      <c r="I827">
        <v>825</v>
      </c>
    </row>
    <row r="828" spans="2:9" x14ac:dyDescent="0.25">
      <c r="B828">
        <f t="shared" si="36"/>
        <v>1652</v>
      </c>
      <c r="C828">
        <v>826</v>
      </c>
      <c r="E828">
        <f t="shared" si="37"/>
        <v>3304</v>
      </c>
      <c r="F828">
        <v>826</v>
      </c>
      <c r="H828">
        <f t="shared" si="38"/>
        <v>6608</v>
      </c>
      <c r="I828">
        <v>826</v>
      </c>
    </row>
    <row r="829" spans="2:9" x14ac:dyDescent="0.25">
      <c r="B829">
        <f t="shared" si="36"/>
        <v>1654</v>
      </c>
      <c r="C829">
        <v>827</v>
      </c>
      <c r="E829">
        <f t="shared" si="37"/>
        <v>3308</v>
      </c>
      <c r="F829">
        <v>827</v>
      </c>
      <c r="H829">
        <f t="shared" si="38"/>
        <v>6616</v>
      </c>
      <c r="I829">
        <v>827</v>
      </c>
    </row>
    <row r="830" spans="2:9" x14ac:dyDescent="0.25">
      <c r="B830">
        <f t="shared" si="36"/>
        <v>1656</v>
      </c>
      <c r="C830">
        <v>828</v>
      </c>
      <c r="E830">
        <f t="shared" si="37"/>
        <v>3312</v>
      </c>
      <c r="F830">
        <v>828</v>
      </c>
      <c r="H830">
        <f t="shared" si="38"/>
        <v>6624</v>
      </c>
      <c r="I830">
        <v>828</v>
      </c>
    </row>
    <row r="831" spans="2:9" x14ac:dyDescent="0.25">
      <c r="B831">
        <f t="shared" si="36"/>
        <v>1658</v>
      </c>
      <c r="C831">
        <v>829</v>
      </c>
      <c r="E831">
        <f t="shared" si="37"/>
        <v>3316</v>
      </c>
      <c r="F831">
        <v>829</v>
      </c>
      <c r="H831">
        <f t="shared" si="38"/>
        <v>6632</v>
      </c>
      <c r="I831">
        <v>829</v>
      </c>
    </row>
    <row r="832" spans="2:9" x14ac:dyDescent="0.25">
      <c r="B832">
        <f t="shared" si="36"/>
        <v>1660</v>
      </c>
      <c r="C832">
        <v>830</v>
      </c>
      <c r="E832">
        <f t="shared" si="37"/>
        <v>3320</v>
      </c>
      <c r="F832">
        <v>830</v>
      </c>
      <c r="H832">
        <f t="shared" si="38"/>
        <v>6640</v>
      </c>
      <c r="I832">
        <v>830</v>
      </c>
    </row>
    <row r="833" spans="2:9" x14ac:dyDescent="0.25">
      <c r="B833">
        <f t="shared" si="36"/>
        <v>1662</v>
      </c>
      <c r="C833">
        <v>831</v>
      </c>
      <c r="E833">
        <f t="shared" si="37"/>
        <v>3324</v>
      </c>
      <c r="F833">
        <v>831</v>
      </c>
      <c r="H833">
        <f t="shared" si="38"/>
        <v>6648</v>
      </c>
      <c r="I833">
        <v>831</v>
      </c>
    </row>
    <row r="834" spans="2:9" x14ac:dyDescent="0.25">
      <c r="B834">
        <f t="shared" si="36"/>
        <v>1664</v>
      </c>
      <c r="C834">
        <v>832</v>
      </c>
      <c r="E834">
        <f t="shared" si="37"/>
        <v>3328</v>
      </c>
      <c r="F834">
        <v>832</v>
      </c>
      <c r="H834">
        <f t="shared" si="38"/>
        <v>6656</v>
      </c>
      <c r="I834">
        <v>832</v>
      </c>
    </row>
    <row r="835" spans="2:9" x14ac:dyDescent="0.25">
      <c r="B835">
        <f t="shared" si="36"/>
        <v>1666</v>
      </c>
      <c r="C835">
        <v>833</v>
      </c>
      <c r="E835">
        <f t="shared" si="37"/>
        <v>3332</v>
      </c>
      <c r="F835">
        <v>833</v>
      </c>
      <c r="H835">
        <f t="shared" si="38"/>
        <v>6664</v>
      </c>
      <c r="I835">
        <v>833</v>
      </c>
    </row>
    <row r="836" spans="2:9" x14ac:dyDescent="0.25">
      <c r="B836">
        <f t="shared" si="36"/>
        <v>1668</v>
      </c>
      <c r="C836">
        <v>834</v>
      </c>
      <c r="E836">
        <f t="shared" si="37"/>
        <v>3336</v>
      </c>
      <c r="F836">
        <v>834</v>
      </c>
      <c r="H836">
        <f t="shared" si="38"/>
        <v>6672</v>
      </c>
      <c r="I836">
        <v>834</v>
      </c>
    </row>
    <row r="837" spans="2:9" x14ac:dyDescent="0.25">
      <c r="B837">
        <f t="shared" ref="B837:B900" si="39">B836+2</f>
        <v>1670</v>
      </c>
      <c r="C837">
        <v>835</v>
      </c>
      <c r="E837">
        <f t="shared" ref="E837:E900" si="40">E836+4</f>
        <v>3340</v>
      </c>
      <c r="F837">
        <v>835</v>
      </c>
      <c r="H837">
        <f t="shared" ref="H837:H900" si="41">H836+8</f>
        <v>6680</v>
      </c>
      <c r="I837">
        <v>835</v>
      </c>
    </row>
    <row r="838" spans="2:9" x14ac:dyDescent="0.25">
      <c r="B838">
        <f t="shared" si="39"/>
        <v>1672</v>
      </c>
      <c r="C838">
        <v>836</v>
      </c>
      <c r="E838">
        <f t="shared" si="40"/>
        <v>3344</v>
      </c>
      <c r="F838">
        <v>836</v>
      </c>
      <c r="H838">
        <f t="shared" si="41"/>
        <v>6688</v>
      </c>
      <c r="I838">
        <v>836</v>
      </c>
    </row>
    <row r="839" spans="2:9" x14ac:dyDescent="0.25">
      <c r="B839">
        <f t="shared" si="39"/>
        <v>1674</v>
      </c>
      <c r="C839">
        <v>837</v>
      </c>
      <c r="E839">
        <f t="shared" si="40"/>
        <v>3348</v>
      </c>
      <c r="F839">
        <v>837</v>
      </c>
      <c r="H839">
        <f t="shared" si="41"/>
        <v>6696</v>
      </c>
      <c r="I839">
        <v>837</v>
      </c>
    </row>
    <row r="840" spans="2:9" x14ac:dyDescent="0.25">
      <c r="B840">
        <f t="shared" si="39"/>
        <v>1676</v>
      </c>
      <c r="C840">
        <v>838</v>
      </c>
      <c r="E840">
        <f t="shared" si="40"/>
        <v>3352</v>
      </c>
      <c r="F840">
        <v>838</v>
      </c>
      <c r="H840">
        <f t="shared" si="41"/>
        <v>6704</v>
      </c>
      <c r="I840">
        <v>838</v>
      </c>
    </row>
    <row r="841" spans="2:9" x14ac:dyDescent="0.25">
      <c r="B841">
        <f t="shared" si="39"/>
        <v>1678</v>
      </c>
      <c r="C841">
        <v>839</v>
      </c>
      <c r="E841">
        <f t="shared" si="40"/>
        <v>3356</v>
      </c>
      <c r="F841">
        <v>839</v>
      </c>
      <c r="H841">
        <f t="shared" si="41"/>
        <v>6712</v>
      </c>
      <c r="I841">
        <v>839</v>
      </c>
    </row>
    <row r="842" spans="2:9" x14ac:dyDescent="0.25">
      <c r="B842">
        <f t="shared" si="39"/>
        <v>1680</v>
      </c>
      <c r="C842">
        <v>840</v>
      </c>
      <c r="E842">
        <f t="shared" si="40"/>
        <v>3360</v>
      </c>
      <c r="F842">
        <v>840</v>
      </c>
      <c r="H842">
        <f t="shared" si="41"/>
        <v>6720</v>
      </c>
      <c r="I842">
        <v>840</v>
      </c>
    </row>
    <row r="843" spans="2:9" x14ac:dyDescent="0.25">
      <c r="B843">
        <f t="shared" si="39"/>
        <v>1682</v>
      </c>
      <c r="C843">
        <v>841</v>
      </c>
      <c r="E843">
        <f t="shared" si="40"/>
        <v>3364</v>
      </c>
      <c r="F843">
        <v>841</v>
      </c>
      <c r="H843">
        <f t="shared" si="41"/>
        <v>6728</v>
      </c>
      <c r="I843">
        <v>841</v>
      </c>
    </row>
    <row r="844" spans="2:9" x14ac:dyDescent="0.25">
      <c r="B844">
        <f t="shared" si="39"/>
        <v>1684</v>
      </c>
      <c r="C844">
        <v>842</v>
      </c>
      <c r="E844">
        <f t="shared" si="40"/>
        <v>3368</v>
      </c>
      <c r="F844">
        <v>842</v>
      </c>
      <c r="H844">
        <f t="shared" si="41"/>
        <v>6736</v>
      </c>
      <c r="I844">
        <v>842</v>
      </c>
    </row>
    <row r="845" spans="2:9" x14ac:dyDescent="0.25">
      <c r="B845">
        <f t="shared" si="39"/>
        <v>1686</v>
      </c>
      <c r="C845">
        <v>843</v>
      </c>
      <c r="E845">
        <f t="shared" si="40"/>
        <v>3372</v>
      </c>
      <c r="F845">
        <v>843</v>
      </c>
      <c r="H845">
        <f t="shared" si="41"/>
        <v>6744</v>
      </c>
      <c r="I845">
        <v>843</v>
      </c>
    </row>
    <row r="846" spans="2:9" x14ac:dyDescent="0.25">
      <c r="B846">
        <f t="shared" si="39"/>
        <v>1688</v>
      </c>
      <c r="C846">
        <v>844</v>
      </c>
      <c r="E846">
        <f t="shared" si="40"/>
        <v>3376</v>
      </c>
      <c r="F846">
        <v>844</v>
      </c>
      <c r="H846">
        <f t="shared" si="41"/>
        <v>6752</v>
      </c>
      <c r="I846">
        <v>844</v>
      </c>
    </row>
    <row r="847" spans="2:9" x14ac:dyDescent="0.25">
      <c r="B847">
        <f t="shared" si="39"/>
        <v>1690</v>
      </c>
      <c r="C847">
        <v>845</v>
      </c>
      <c r="E847">
        <f t="shared" si="40"/>
        <v>3380</v>
      </c>
      <c r="F847">
        <v>845</v>
      </c>
      <c r="H847">
        <f t="shared" si="41"/>
        <v>6760</v>
      </c>
      <c r="I847">
        <v>845</v>
      </c>
    </row>
    <row r="848" spans="2:9" x14ac:dyDescent="0.25">
      <c r="B848">
        <f t="shared" si="39"/>
        <v>1692</v>
      </c>
      <c r="C848">
        <v>846</v>
      </c>
      <c r="E848">
        <f t="shared" si="40"/>
        <v>3384</v>
      </c>
      <c r="F848">
        <v>846</v>
      </c>
      <c r="H848">
        <f t="shared" si="41"/>
        <v>6768</v>
      </c>
      <c r="I848">
        <v>846</v>
      </c>
    </row>
    <row r="849" spans="2:9" x14ac:dyDescent="0.25">
      <c r="B849">
        <f t="shared" si="39"/>
        <v>1694</v>
      </c>
      <c r="C849">
        <v>847</v>
      </c>
      <c r="E849">
        <f t="shared" si="40"/>
        <v>3388</v>
      </c>
      <c r="F849">
        <v>847</v>
      </c>
      <c r="H849">
        <f t="shared" si="41"/>
        <v>6776</v>
      </c>
      <c r="I849">
        <v>847</v>
      </c>
    </row>
    <row r="850" spans="2:9" x14ac:dyDescent="0.25">
      <c r="B850">
        <f t="shared" si="39"/>
        <v>1696</v>
      </c>
      <c r="C850">
        <v>848</v>
      </c>
      <c r="E850">
        <f t="shared" si="40"/>
        <v>3392</v>
      </c>
      <c r="F850">
        <v>848</v>
      </c>
      <c r="H850">
        <f t="shared" si="41"/>
        <v>6784</v>
      </c>
      <c r="I850">
        <v>848</v>
      </c>
    </row>
    <row r="851" spans="2:9" x14ac:dyDescent="0.25">
      <c r="B851">
        <f t="shared" si="39"/>
        <v>1698</v>
      </c>
      <c r="C851">
        <v>849</v>
      </c>
      <c r="E851">
        <f t="shared" si="40"/>
        <v>3396</v>
      </c>
      <c r="F851">
        <v>849</v>
      </c>
      <c r="H851">
        <f t="shared" si="41"/>
        <v>6792</v>
      </c>
      <c r="I851">
        <v>849</v>
      </c>
    </row>
    <row r="852" spans="2:9" x14ac:dyDescent="0.25">
      <c r="B852">
        <f t="shared" si="39"/>
        <v>1700</v>
      </c>
      <c r="C852">
        <v>850</v>
      </c>
      <c r="E852">
        <f t="shared" si="40"/>
        <v>3400</v>
      </c>
      <c r="F852">
        <v>850</v>
      </c>
      <c r="H852">
        <f t="shared" si="41"/>
        <v>6800</v>
      </c>
      <c r="I852">
        <v>850</v>
      </c>
    </row>
    <row r="853" spans="2:9" x14ac:dyDescent="0.25">
      <c r="B853">
        <f t="shared" si="39"/>
        <v>1702</v>
      </c>
      <c r="C853">
        <v>851</v>
      </c>
      <c r="E853">
        <f t="shared" si="40"/>
        <v>3404</v>
      </c>
      <c r="F853">
        <v>851</v>
      </c>
      <c r="H853">
        <f t="shared" si="41"/>
        <v>6808</v>
      </c>
      <c r="I853">
        <v>851</v>
      </c>
    </row>
    <row r="854" spans="2:9" x14ac:dyDescent="0.25">
      <c r="B854">
        <f t="shared" si="39"/>
        <v>1704</v>
      </c>
      <c r="C854">
        <v>852</v>
      </c>
      <c r="E854">
        <f t="shared" si="40"/>
        <v>3408</v>
      </c>
      <c r="F854">
        <v>852</v>
      </c>
      <c r="H854">
        <f t="shared" si="41"/>
        <v>6816</v>
      </c>
      <c r="I854">
        <v>852</v>
      </c>
    </row>
    <row r="855" spans="2:9" x14ac:dyDescent="0.25">
      <c r="B855">
        <f t="shared" si="39"/>
        <v>1706</v>
      </c>
      <c r="C855">
        <v>853</v>
      </c>
      <c r="E855">
        <f t="shared" si="40"/>
        <v>3412</v>
      </c>
      <c r="F855">
        <v>853</v>
      </c>
      <c r="H855">
        <f t="shared" si="41"/>
        <v>6824</v>
      </c>
      <c r="I855">
        <v>853</v>
      </c>
    </row>
    <row r="856" spans="2:9" x14ac:dyDescent="0.25">
      <c r="B856">
        <f t="shared" si="39"/>
        <v>1708</v>
      </c>
      <c r="C856">
        <v>854</v>
      </c>
      <c r="E856">
        <f t="shared" si="40"/>
        <v>3416</v>
      </c>
      <c r="F856">
        <v>854</v>
      </c>
      <c r="H856">
        <f t="shared" si="41"/>
        <v>6832</v>
      </c>
      <c r="I856">
        <v>854</v>
      </c>
    </row>
    <row r="857" spans="2:9" x14ac:dyDescent="0.25">
      <c r="B857">
        <f t="shared" si="39"/>
        <v>1710</v>
      </c>
      <c r="C857">
        <v>855</v>
      </c>
      <c r="E857">
        <f t="shared" si="40"/>
        <v>3420</v>
      </c>
      <c r="F857">
        <v>855</v>
      </c>
      <c r="H857">
        <f t="shared" si="41"/>
        <v>6840</v>
      </c>
      <c r="I857">
        <v>855</v>
      </c>
    </row>
    <row r="858" spans="2:9" x14ac:dyDescent="0.25">
      <c r="B858">
        <f t="shared" si="39"/>
        <v>1712</v>
      </c>
      <c r="C858">
        <v>856</v>
      </c>
      <c r="E858">
        <f t="shared" si="40"/>
        <v>3424</v>
      </c>
      <c r="F858">
        <v>856</v>
      </c>
      <c r="H858">
        <f t="shared" si="41"/>
        <v>6848</v>
      </c>
      <c r="I858">
        <v>856</v>
      </c>
    </row>
    <row r="859" spans="2:9" x14ac:dyDescent="0.25">
      <c r="B859">
        <f t="shared" si="39"/>
        <v>1714</v>
      </c>
      <c r="C859">
        <v>857</v>
      </c>
      <c r="E859">
        <f t="shared" si="40"/>
        <v>3428</v>
      </c>
      <c r="F859">
        <v>857</v>
      </c>
      <c r="H859">
        <f t="shared" si="41"/>
        <v>6856</v>
      </c>
      <c r="I859">
        <v>857</v>
      </c>
    </row>
    <row r="860" spans="2:9" x14ac:dyDescent="0.25">
      <c r="B860">
        <f t="shared" si="39"/>
        <v>1716</v>
      </c>
      <c r="C860">
        <v>858</v>
      </c>
      <c r="E860">
        <f t="shared" si="40"/>
        <v>3432</v>
      </c>
      <c r="F860">
        <v>858</v>
      </c>
      <c r="H860">
        <f t="shared" si="41"/>
        <v>6864</v>
      </c>
      <c r="I860">
        <v>858</v>
      </c>
    </row>
    <row r="861" spans="2:9" x14ac:dyDescent="0.25">
      <c r="B861">
        <f t="shared" si="39"/>
        <v>1718</v>
      </c>
      <c r="C861">
        <v>859</v>
      </c>
      <c r="E861">
        <f t="shared" si="40"/>
        <v>3436</v>
      </c>
      <c r="F861">
        <v>859</v>
      </c>
      <c r="H861">
        <f t="shared" si="41"/>
        <v>6872</v>
      </c>
      <c r="I861">
        <v>859</v>
      </c>
    </row>
    <row r="862" spans="2:9" x14ac:dyDescent="0.25">
      <c r="B862">
        <f t="shared" si="39"/>
        <v>1720</v>
      </c>
      <c r="C862">
        <v>860</v>
      </c>
      <c r="E862">
        <f t="shared" si="40"/>
        <v>3440</v>
      </c>
      <c r="F862">
        <v>860</v>
      </c>
      <c r="H862">
        <f t="shared" si="41"/>
        <v>6880</v>
      </c>
      <c r="I862">
        <v>860</v>
      </c>
    </row>
    <row r="863" spans="2:9" x14ac:dyDescent="0.25">
      <c r="B863">
        <f t="shared" si="39"/>
        <v>1722</v>
      </c>
      <c r="C863">
        <v>861</v>
      </c>
      <c r="E863">
        <f t="shared" si="40"/>
        <v>3444</v>
      </c>
      <c r="F863">
        <v>861</v>
      </c>
      <c r="H863">
        <f t="shared" si="41"/>
        <v>6888</v>
      </c>
      <c r="I863">
        <v>861</v>
      </c>
    </row>
    <row r="864" spans="2:9" x14ac:dyDescent="0.25">
      <c r="B864">
        <f t="shared" si="39"/>
        <v>1724</v>
      </c>
      <c r="C864">
        <v>862</v>
      </c>
      <c r="E864">
        <f t="shared" si="40"/>
        <v>3448</v>
      </c>
      <c r="F864">
        <v>862</v>
      </c>
      <c r="H864">
        <f t="shared" si="41"/>
        <v>6896</v>
      </c>
      <c r="I864">
        <v>862</v>
      </c>
    </row>
    <row r="865" spans="2:9" x14ac:dyDescent="0.25">
      <c r="B865">
        <f t="shared" si="39"/>
        <v>1726</v>
      </c>
      <c r="C865">
        <v>863</v>
      </c>
      <c r="E865">
        <f t="shared" si="40"/>
        <v>3452</v>
      </c>
      <c r="F865">
        <v>863</v>
      </c>
      <c r="H865">
        <f t="shared" si="41"/>
        <v>6904</v>
      </c>
      <c r="I865">
        <v>863</v>
      </c>
    </row>
    <row r="866" spans="2:9" x14ac:dyDescent="0.25">
      <c r="B866">
        <f t="shared" si="39"/>
        <v>1728</v>
      </c>
      <c r="C866">
        <v>864</v>
      </c>
      <c r="E866">
        <f t="shared" si="40"/>
        <v>3456</v>
      </c>
      <c r="F866">
        <v>864</v>
      </c>
      <c r="H866">
        <f t="shared" si="41"/>
        <v>6912</v>
      </c>
      <c r="I866">
        <v>864</v>
      </c>
    </row>
    <row r="867" spans="2:9" x14ac:dyDescent="0.25">
      <c r="B867">
        <f t="shared" si="39"/>
        <v>1730</v>
      </c>
      <c r="C867">
        <v>865</v>
      </c>
      <c r="E867">
        <f t="shared" si="40"/>
        <v>3460</v>
      </c>
      <c r="F867">
        <v>865</v>
      </c>
      <c r="H867">
        <f t="shared" si="41"/>
        <v>6920</v>
      </c>
      <c r="I867">
        <v>865</v>
      </c>
    </row>
    <row r="868" spans="2:9" x14ac:dyDescent="0.25">
      <c r="B868">
        <f t="shared" si="39"/>
        <v>1732</v>
      </c>
      <c r="C868">
        <v>866</v>
      </c>
      <c r="E868">
        <f t="shared" si="40"/>
        <v>3464</v>
      </c>
      <c r="F868">
        <v>866</v>
      </c>
      <c r="H868">
        <f t="shared" si="41"/>
        <v>6928</v>
      </c>
      <c r="I868">
        <v>866</v>
      </c>
    </row>
    <row r="869" spans="2:9" x14ac:dyDescent="0.25">
      <c r="B869">
        <f t="shared" si="39"/>
        <v>1734</v>
      </c>
      <c r="C869">
        <v>867</v>
      </c>
      <c r="E869">
        <f t="shared" si="40"/>
        <v>3468</v>
      </c>
      <c r="F869">
        <v>867</v>
      </c>
      <c r="H869">
        <f t="shared" si="41"/>
        <v>6936</v>
      </c>
      <c r="I869">
        <v>867</v>
      </c>
    </row>
    <row r="870" spans="2:9" x14ac:dyDescent="0.25">
      <c r="B870">
        <f t="shared" si="39"/>
        <v>1736</v>
      </c>
      <c r="C870">
        <v>868</v>
      </c>
      <c r="E870">
        <f t="shared" si="40"/>
        <v>3472</v>
      </c>
      <c r="F870">
        <v>868</v>
      </c>
      <c r="H870">
        <f t="shared" si="41"/>
        <v>6944</v>
      </c>
      <c r="I870">
        <v>868</v>
      </c>
    </row>
    <row r="871" spans="2:9" x14ac:dyDescent="0.25">
      <c r="B871">
        <f t="shared" si="39"/>
        <v>1738</v>
      </c>
      <c r="C871">
        <v>869</v>
      </c>
      <c r="E871">
        <f t="shared" si="40"/>
        <v>3476</v>
      </c>
      <c r="F871">
        <v>869</v>
      </c>
      <c r="H871">
        <f t="shared" si="41"/>
        <v>6952</v>
      </c>
      <c r="I871">
        <v>869</v>
      </c>
    </row>
    <row r="872" spans="2:9" x14ac:dyDescent="0.25">
      <c r="B872">
        <f t="shared" si="39"/>
        <v>1740</v>
      </c>
      <c r="C872">
        <v>870</v>
      </c>
      <c r="E872">
        <f t="shared" si="40"/>
        <v>3480</v>
      </c>
      <c r="F872">
        <v>870</v>
      </c>
      <c r="H872">
        <f t="shared" si="41"/>
        <v>6960</v>
      </c>
      <c r="I872">
        <v>870</v>
      </c>
    </row>
    <row r="873" spans="2:9" x14ac:dyDescent="0.25">
      <c r="B873">
        <f t="shared" si="39"/>
        <v>1742</v>
      </c>
      <c r="C873">
        <v>871</v>
      </c>
      <c r="E873">
        <f t="shared" si="40"/>
        <v>3484</v>
      </c>
      <c r="F873">
        <v>871</v>
      </c>
      <c r="H873">
        <f t="shared" si="41"/>
        <v>6968</v>
      </c>
      <c r="I873">
        <v>871</v>
      </c>
    </row>
    <row r="874" spans="2:9" x14ac:dyDescent="0.25">
      <c r="B874">
        <f t="shared" si="39"/>
        <v>1744</v>
      </c>
      <c r="C874">
        <v>872</v>
      </c>
      <c r="E874">
        <f t="shared" si="40"/>
        <v>3488</v>
      </c>
      <c r="F874">
        <v>872</v>
      </c>
      <c r="H874">
        <f t="shared" si="41"/>
        <v>6976</v>
      </c>
      <c r="I874">
        <v>872</v>
      </c>
    </row>
    <row r="875" spans="2:9" x14ac:dyDescent="0.25">
      <c r="B875">
        <f t="shared" si="39"/>
        <v>1746</v>
      </c>
      <c r="C875">
        <v>873</v>
      </c>
      <c r="E875">
        <f t="shared" si="40"/>
        <v>3492</v>
      </c>
      <c r="F875">
        <v>873</v>
      </c>
      <c r="H875">
        <f t="shared" si="41"/>
        <v>6984</v>
      </c>
      <c r="I875">
        <v>873</v>
      </c>
    </row>
    <row r="876" spans="2:9" x14ac:dyDescent="0.25">
      <c r="B876">
        <f t="shared" si="39"/>
        <v>1748</v>
      </c>
      <c r="C876">
        <v>874</v>
      </c>
      <c r="E876">
        <f t="shared" si="40"/>
        <v>3496</v>
      </c>
      <c r="F876">
        <v>874</v>
      </c>
      <c r="H876">
        <f t="shared" si="41"/>
        <v>6992</v>
      </c>
      <c r="I876">
        <v>874</v>
      </c>
    </row>
    <row r="877" spans="2:9" x14ac:dyDescent="0.25">
      <c r="B877">
        <f t="shared" si="39"/>
        <v>1750</v>
      </c>
      <c r="C877">
        <v>875</v>
      </c>
      <c r="E877">
        <f t="shared" si="40"/>
        <v>3500</v>
      </c>
      <c r="F877">
        <v>875</v>
      </c>
      <c r="H877">
        <f t="shared" si="41"/>
        <v>7000</v>
      </c>
      <c r="I877">
        <v>875</v>
      </c>
    </row>
    <row r="878" spans="2:9" x14ac:dyDescent="0.25">
      <c r="B878">
        <f t="shared" si="39"/>
        <v>1752</v>
      </c>
      <c r="C878">
        <v>876</v>
      </c>
      <c r="E878">
        <f t="shared" si="40"/>
        <v>3504</v>
      </c>
      <c r="F878">
        <v>876</v>
      </c>
      <c r="H878">
        <f t="shared" si="41"/>
        <v>7008</v>
      </c>
      <c r="I878">
        <v>876</v>
      </c>
    </row>
    <row r="879" spans="2:9" x14ac:dyDescent="0.25">
      <c r="B879">
        <f t="shared" si="39"/>
        <v>1754</v>
      </c>
      <c r="C879">
        <v>877</v>
      </c>
      <c r="E879">
        <f t="shared" si="40"/>
        <v>3508</v>
      </c>
      <c r="F879">
        <v>877</v>
      </c>
      <c r="H879">
        <f t="shared" si="41"/>
        <v>7016</v>
      </c>
      <c r="I879">
        <v>877</v>
      </c>
    </row>
    <row r="880" spans="2:9" x14ac:dyDescent="0.25">
      <c r="B880">
        <f t="shared" si="39"/>
        <v>1756</v>
      </c>
      <c r="C880">
        <v>878</v>
      </c>
      <c r="E880">
        <f t="shared" si="40"/>
        <v>3512</v>
      </c>
      <c r="F880">
        <v>878</v>
      </c>
      <c r="H880">
        <f t="shared" si="41"/>
        <v>7024</v>
      </c>
      <c r="I880">
        <v>878</v>
      </c>
    </row>
    <row r="881" spans="2:9" x14ac:dyDescent="0.25">
      <c r="B881">
        <f t="shared" si="39"/>
        <v>1758</v>
      </c>
      <c r="C881">
        <v>879</v>
      </c>
      <c r="E881">
        <f t="shared" si="40"/>
        <v>3516</v>
      </c>
      <c r="F881">
        <v>879</v>
      </c>
      <c r="H881">
        <f t="shared" si="41"/>
        <v>7032</v>
      </c>
      <c r="I881">
        <v>879</v>
      </c>
    </row>
    <row r="882" spans="2:9" x14ac:dyDescent="0.25">
      <c r="B882">
        <f t="shared" si="39"/>
        <v>1760</v>
      </c>
      <c r="C882">
        <v>880</v>
      </c>
      <c r="E882">
        <f t="shared" si="40"/>
        <v>3520</v>
      </c>
      <c r="F882">
        <v>880</v>
      </c>
      <c r="H882">
        <f t="shared" si="41"/>
        <v>7040</v>
      </c>
      <c r="I882">
        <v>880</v>
      </c>
    </row>
    <row r="883" spans="2:9" x14ac:dyDescent="0.25">
      <c r="B883">
        <f t="shared" si="39"/>
        <v>1762</v>
      </c>
      <c r="C883">
        <v>881</v>
      </c>
      <c r="E883">
        <f t="shared" si="40"/>
        <v>3524</v>
      </c>
      <c r="F883">
        <v>881</v>
      </c>
      <c r="H883">
        <f t="shared" si="41"/>
        <v>7048</v>
      </c>
      <c r="I883">
        <v>881</v>
      </c>
    </row>
    <row r="884" spans="2:9" x14ac:dyDescent="0.25">
      <c r="B884">
        <f t="shared" si="39"/>
        <v>1764</v>
      </c>
      <c r="C884">
        <v>882</v>
      </c>
      <c r="E884">
        <f t="shared" si="40"/>
        <v>3528</v>
      </c>
      <c r="F884">
        <v>882</v>
      </c>
      <c r="H884">
        <f t="shared" si="41"/>
        <v>7056</v>
      </c>
      <c r="I884">
        <v>882</v>
      </c>
    </row>
    <row r="885" spans="2:9" x14ac:dyDescent="0.25">
      <c r="B885">
        <f t="shared" si="39"/>
        <v>1766</v>
      </c>
      <c r="C885">
        <v>883</v>
      </c>
      <c r="E885">
        <f t="shared" si="40"/>
        <v>3532</v>
      </c>
      <c r="F885">
        <v>883</v>
      </c>
      <c r="H885">
        <f t="shared" si="41"/>
        <v>7064</v>
      </c>
      <c r="I885">
        <v>883</v>
      </c>
    </row>
    <row r="886" spans="2:9" x14ac:dyDescent="0.25">
      <c r="B886">
        <f t="shared" si="39"/>
        <v>1768</v>
      </c>
      <c r="C886">
        <v>884</v>
      </c>
      <c r="E886">
        <f t="shared" si="40"/>
        <v>3536</v>
      </c>
      <c r="F886">
        <v>884</v>
      </c>
      <c r="H886">
        <f t="shared" si="41"/>
        <v>7072</v>
      </c>
      <c r="I886">
        <v>884</v>
      </c>
    </row>
    <row r="887" spans="2:9" x14ac:dyDescent="0.25">
      <c r="B887">
        <f t="shared" si="39"/>
        <v>1770</v>
      </c>
      <c r="C887">
        <v>885</v>
      </c>
      <c r="E887">
        <f t="shared" si="40"/>
        <v>3540</v>
      </c>
      <c r="F887">
        <v>885</v>
      </c>
      <c r="H887">
        <f t="shared" si="41"/>
        <v>7080</v>
      </c>
      <c r="I887">
        <v>885</v>
      </c>
    </row>
    <row r="888" spans="2:9" x14ac:dyDescent="0.25">
      <c r="B888">
        <f t="shared" si="39"/>
        <v>1772</v>
      </c>
      <c r="C888">
        <v>886</v>
      </c>
      <c r="E888">
        <f t="shared" si="40"/>
        <v>3544</v>
      </c>
      <c r="F888">
        <v>886</v>
      </c>
      <c r="H888">
        <f t="shared" si="41"/>
        <v>7088</v>
      </c>
      <c r="I888">
        <v>886</v>
      </c>
    </row>
    <row r="889" spans="2:9" x14ac:dyDescent="0.25">
      <c r="B889">
        <f t="shared" si="39"/>
        <v>1774</v>
      </c>
      <c r="C889">
        <v>887</v>
      </c>
      <c r="E889">
        <f t="shared" si="40"/>
        <v>3548</v>
      </c>
      <c r="F889">
        <v>887</v>
      </c>
      <c r="H889">
        <f t="shared" si="41"/>
        <v>7096</v>
      </c>
      <c r="I889">
        <v>887</v>
      </c>
    </row>
    <row r="890" spans="2:9" x14ac:dyDescent="0.25">
      <c r="B890">
        <f t="shared" si="39"/>
        <v>1776</v>
      </c>
      <c r="C890">
        <v>888</v>
      </c>
      <c r="E890">
        <f t="shared" si="40"/>
        <v>3552</v>
      </c>
      <c r="F890">
        <v>888</v>
      </c>
      <c r="H890">
        <f t="shared" si="41"/>
        <v>7104</v>
      </c>
      <c r="I890">
        <v>888</v>
      </c>
    </row>
    <row r="891" spans="2:9" x14ac:dyDescent="0.25">
      <c r="B891">
        <f t="shared" si="39"/>
        <v>1778</v>
      </c>
      <c r="C891">
        <v>889</v>
      </c>
      <c r="E891">
        <f t="shared" si="40"/>
        <v>3556</v>
      </c>
      <c r="F891">
        <v>889</v>
      </c>
      <c r="H891">
        <f t="shared" si="41"/>
        <v>7112</v>
      </c>
      <c r="I891">
        <v>889</v>
      </c>
    </row>
    <row r="892" spans="2:9" x14ac:dyDescent="0.25">
      <c r="B892">
        <f t="shared" si="39"/>
        <v>1780</v>
      </c>
      <c r="C892">
        <v>890</v>
      </c>
      <c r="E892">
        <f t="shared" si="40"/>
        <v>3560</v>
      </c>
      <c r="F892">
        <v>890</v>
      </c>
      <c r="H892">
        <f t="shared" si="41"/>
        <v>7120</v>
      </c>
      <c r="I892">
        <v>890</v>
      </c>
    </row>
    <row r="893" spans="2:9" x14ac:dyDescent="0.25">
      <c r="B893">
        <f t="shared" si="39"/>
        <v>1782</v>
      </c>
      <c r="C893">
        <v>891</v>
      </c>
      <c r="E893">
        <f t="shared" si="40"/>
        <v>3564</v>
      </c>
      <c r="F893">
        <v>891</v>
      </c>
      <c r="H893">
        <f t="shared" si="41"/>
        <v>7128</v>
      </c>
      <c r="I893">
        <v>891</v>
      </c>
    </row>
    <row r="894" spans="2:9" x14ac:dyDescent="0.25">
      <c r="B894">
        <f t="shared" si="39"/>
        <v>1784</v>
      </c>
      <c r="C894">
        <v>892</v>
      </c>
      <c r="E894">
        <f t="shared" si="40"/>
        <v>3568</v>
      </c>
      <c r="F894">
        <v>892</v>
      </c>
      <c r="H894">
        <f t="shared" si="41"/>
        <v>7136</v>
      </c>
      <c r="I894">
        <v>892</v>
      </c>
    </row>
    <row r="895" spans="2:9" x14ac:dyDescent="0.25">
      <c r="B895">
        <f t="shared" si="39"/>
        <v>1786</v>
      </c>
      <c r="C895">
        <v>893</v>
      </c>
      <c r="E895">
        <f t="shared" si="40"/>
        <v>3572</v>
      </c>
      <c r="F895">
        <v>893</v>
      </c>
      <c r="H895">
        <f t="shared" si="41"/>
        <v>7144</v>
      </c>
      <c r="I895">
        <v>893</v>
      </c>
    </row>
    <row r="896" spans="2:9" x14ac:dyDescent="0.25">
      <c r="B896">
        <f t="shared" si="39"/>
        <v>1788</v>
      </c>
      <c r="C896">
        <v>894</v>
      </c>
      <c r="E896">
        <f t="shared" si="40"/>
        <v>3576</v>
      </c>
      <c r="F896">
        <v>894</v>
      </c>
      <c r="H896">
        <f t="shared" si="41"/>
        <v>7152</v>
      </c>
      <c r="I896">
        <v>894</v>
      </c>
    </row>
    <row r="897" spans="2:9" x14ac:dyDescent="0.25">
      <c r="B897">
        <f t="shared" si="39"/>
        <v>1790</v>
      </c>
      <c r="C897">
        <v>895</v>
      </c>
      <c r="E897">
        <f t="shared" si="40"/>
        <v>3580</v>
      </c>
      <c r="F897">
        <v>895</v>
      </c>
      <c r="H897">
        <f t="shared" si="41"/>
        <v>7160</v>
      </c>
      <c r="I897">
        <v>895</v>
      </c>
    </row>
    <row r="898" spans="2:9" x14ac:dyDescent="0.25">
      <c r="B898">
        <f t="shared" si="39"/>
        <v>1792</v>
      </c>
      <c r="C898">
        <v>896</v>
      </c>
      <c r="E898">
        <f t="shared" si="40"/>
        <v>3584</v>
      </c>
      <c r="F898">
        <v>896</v>
      </c>
      <c r="H898">
        <f t="shared" si="41"/>
        <v>7168</v>
      </c>
      <c r="I898">
        <v>896</v>
      </c>
    </row>
    <row r="899" spans="2:9" x14ac:dyDescent="0.25">
      <c r="B899">
        <f t="shared" si="39"/>
        <v>1794</v>
      </c>
      <c r="C899">
        <v>897</v>
      </c>
      <c r="E899">
        <f t="shared" si="40"/>
        <v>3588</v>
      </c>
      <c r="F899">
        <v>897</v>
      </c>
      <c r="H899">
        <f t="shared" si="41"/>
        <v>7176</v>
      </c>
      <c r="I899">
        <v>897</v>
      </c>
    </row>
    <row r="900" spans="2:9" x14ac:dyDescent="0.25">
      <c r="B900">
        <f t="shared" si="39"/>
        <v>1796</v>
      </c>
      <c r="C900">
        <v>898</v>
      </c>
      <c r="E900">
        <f t="shared" si="40"/>
        <v>3592</v>
      </c>
      <c r="F900">
        <v>898</v>
      </c>
      <c r="H900">
        <f t="shared" si="41"/>
        <v>7184</v>
      </c>
      <c r="I900">
        <v>898</v>
      </c>
    </row>
    <row r="901" spans="2:9" x14ac:dyDescent="0.25">
      <c r="B901">
        <f t="shared" ref="B901:B964" si="42">B900+2</f>
        <v>1798</v>
      </c>
      <c r="C901">
        <v>899</v>
      </c>
      <c r="E901">
        <f t="shared" ref="E901:E964" si="43">E900+4</f>
        <v>3596</v>
      </c>
      <c r="F901">
        <v>899</v>
      </c>
      <c r="H901">
        <f t="shared" ref="H901:H964" si="44">H900+8</f>
        <v>7192</v>
      </c>
      <c r="I901">
        <v>899</v>
      </c>
    </row>
    <row r="902" spans="2:9" x14ac:dyDescent="0.25">
      <c r="B902">
        <f t="shared" si="42"/>
        <v>1800</v>
      </c>
      <c r="C902">
        <v>900</v>
      </c>
      <c r="E902">
        <f t="shared" si="43"/>
        <v>3600</v>
      </c>
      <c r="F902">
        <v>900</v>
      </c>
      <c r="H902">
        <f t="shared" si="44"/>
        <v>7200</v>
      </c>
      <c r="I902">
        <v>900</v>
      </c>
    </row>
    <row r="903" spans="2:9" x14ac:dyDescent="0.25">
      <c r="B903">
        <f t="shared" si="42"/>
        <v>1802</v>
      </c>
      <c r="C903">
        <v>901</v>
      </c>
      <c r="E903">
        <f t="shared" si="43"/>
        <v>3604</v>
      </c>
      <c r="F903">
        <v>901</v>
      </c>
      <c r="H903">
        <f t="shared" si="44"/>
        <v>7208</v>
      </c>
      <c r="I903">
        <v>901</v>
      </c>
    </row>
    <row r="904" spans="2:9" x14ac:dyDescent="0.25">
      <c r="B904">
        <f t="shared" si="42"/>
        <v>1804</v>
      </c>
      <c r="C904">
        <v>902</v>
      </c>
      <c r="E904">
        <f t="shared" si="43"/>
        <v>3608</v>
      </c>
      <c r="F904">
        <v>902</v>
      </c>
      <c r="H904">
        <f t="shared" si="44"/>
        <v>7216</v>
      </c>
      <c r="I904">
        <v>902</v>
      </c>
    </row>
    <row r="905" spans="2:9" x14ac:dyDescent="0.25">
      <c r="B905">
        <f t="shared" si="42"/>
        <v>1806</v>
      </c>
      <c r="C905">
        <v>903</v>
      </c>
      <c r="E905">
        <f t="shared" si="43"/>
        <v>3612</v>
      </c>
      <c r="F905">
        <v>903</v>
      </c>
      <c r="H905">
        <f t="shared" si="44"/>
        <v>7224</v>
      </c>
      <c r="I905">
        <v>903</v>
      </c>
    </row>
    <row r="906" spans="2:9" x14ac:dyDescent="0.25">
      <c r="B906">
        <f t="shared" si="42"/>
        <v>1808</v>
      </c>
      <c r="C906">
        <v>904</v>
      </c>
      <c r="E906">
        <f t="shared" si="43"/>
        <v>3616</v>
      </c>
      <c r="F906">
        <v>904</v>
      </c>
      <c r="H906">
        <f t="shared" si="44"/>
        <v>7232</v>
      </c>
      <c r="I906">
        <v>904</v>
      </c>
    </row>
    <row r="907" spans="2:9" x14ac:dyDescent="0.25">
      <c r="B907">
        <f t="shared" si="42"/>
        <v>1810</v>
      </c>
      <c r="C907">
        <v>905</v>
      </c>
      <c r="E907">
        <f t="shared" si="43"/>
        <v>3620</v>
      </c>
      <c r="F907">
        <v>905</v>
      </c>
      <c r="H907">
        <f t="shared" si="44"/>
        <v>7240</v>
      </c>
      <c r="I907">
        <v>905</v>
      </c>
    </row>
    <row r="908" spans="2:9" x14ac:dyDescent="0.25">
      <c r="B908">
        <f t="shared" si="42"/>
        <v>1812</v>
      </c>
      <c r="C908">
        <v>906</v>
      </c>
      <c r="E908">
        <f t="shared" si="43"/>
        <v>3624</v>
      </c>
      <c r="F908">
        <v>906</v>
      </c>
      <c r="H908">
        <f t="shared" si="44"/>
        <v>7248</v>
      </c>
      <c r="I908">
        <v>906</v>
      </c>
    </row>
    <row r="909" spans="2:9" x14ac:dyDescent="0.25">
      <c r="B909">
        <f t="shared" si="42"/>
        <v>1814</v>
      </c>
      <c r="C909">
        <v>907</v>
      </c>
      <c r="E909">
        <f t="shared" si="43"/>
        <v>3628</v>
      </c>
      <c r="F909">
        <v>907</v>
      </c>
      <c r="H909">
        <f t="shared" si="44"/>
        <v>7256</v>
      </c>
      <c r="I909">
        <v>907</v>
      </c>
    </row>
    <row r="910" spans="2:9" x14ac:dyDescent="0.25">
      <c r="B910">
        <f t="shared" si="42"/>
        <v>1816</v>
      </c>
      <c r="C910">
        <v>908</v>
      </c>
      <c r="E910">
        <f t="shared" si="43"/>
        <v>3632</v>
      </c>
      <c r="F910">
        <v>908</v>
      </c>
      <c r="H910">
        <f t="shared" si="44"/>
        <v>7264</v>
      </c>
      <c r="I910">
        <v>908</v>
      </c>
    </row>
    <row r="911" spans="2:9" x14ac:dyDescent="0.25">
      <c r="B911">
        <f t="shared" si="42"/>
        <v>1818</v>
      </c>
      <c r="C911">
        <v>909</v>
      </c>
      <c r="E911">
        <f t="shared" si="43"/>
        <v>3636</v>
      </c>
      <c r="F911">
        <v>909</v>
      </c>
      <c r="H911">
        <f t="shared" si="44"/>
        <v>7272</v>
      </c>
      <c r="I911">
        <v>909</v>
      </c>
    </row>
    <row r="912" spans="2:9" x14ac:dyDescent="0.25">
      <c r="B912">
        <f t="shared" si="42"/>
        <v>1820</v>
      </c>
      <c r="C912">
        <v>910</v>
      </c>
      <c r="E912">
        <f t="shared" si="43"/>
        <v>3640</v>
      </c>
      <c r="F912">
        <v>910</v>
      </c>
      <c r="H912">
        <f t="shared" si="44"/>
        <v>7280</v>
      </c>
      <c r="I912">
        <v>910</v>
      </c>
    </row>
    <row r="913" spans="2:9" x14ac:dyDescent="0.25">
      <c r="B913">
        <f t="shared" si="42"/>
        <v>1822</v>
      </c>
      <c r="C913">
        <v>911</v>
      </c>
      <c r="E913">
        <f t="shared" si="43"/>
        <v>3644</v>
      </c>
      <c r="F913">
        <v>911</v>
      </c>
      <c r="H913">
        <f t="shared" si="44"/>
        <v>7288</v>
      </c>
      <c r="I913">
        <v>911</v>
      </c>
    </row>
    <row r="914" spans="2:9" x14ac:dyDescent="0.25">
      <c r="B914">
        <f t="shared" si="42"/>
        <v>1824</v>
      </c>
      <c r="C914">
        <v>912</v>
      </c>
      <c r="E914">
        <f t="shared" si="43"/>
        <v>3648</v>
      </c>
      <c r="F914">
        <v>912</v>
      </c>
      <c r="H914">
        <f t="shared" si="44"/>
        <v>7296</v>
      </c>
      <c r="I914">
        <v>912</v>
      </c>
    </row>
    <row r="915" spans="2:9" x14ac:dyDescent="0.25">
      <c r="B915">
        <f t="shared" si="42"/>
        <v>1826</v>
      </c>
      <c r="C915">
        <v>913</v>
      </c>
      <c r="E915">
        <f t="shared" si="43"/>
        <v>3652</v>
      </c>
      <c r="F915">
        <v>913</v>
      </c>
      <c r="H915">
        <f t="shared" si="44"/>
        <v>7304</v>
      </c>
      <c r="I915">
        <v>913</v>
      </c>
    </row>
    <row r="916" spans="2:9" x14ac:dyDescent="0.25">
      <c r="B916">
        <f t="shared" si="42"/>
        <v>1828</v>
      </c>
      <c r="C916">
        <v>914</v>
      </c>
      <c r="E916">
        <f t="shared" si="43"/>
        <v>3656</v>
      </c>
      <c r="F916">
        <v>914</v>
      </c>
      <c r="H916">
        <f t="shared" si="44"/>
        <v>7312</v>
      </c>
      <c r="I916">
        <v>914</v>
      </c>
    </row>
    <row r="917" spans="2:9" x14ac:dyDescent="0.25">
      <c r="B917">
        <f t="shared" si="42"/>
        <v>1830</v>
      </c>
      <c r="C917">
        <v>915</v>
      </c>
      <c r="E917">
        <f t="shared" si="43"/>
        <v>3660</v>
      </c>
      <c r="F917">
        <v>915</v>
      </c>
      <c r="H917">
        <f t="shared" si="44"/>
        <v>7320</v>
      </c>
      <c r="I917">
        <v>915</v>
      </c>
    </row>
    <row r="918" spans="2:9" x14ac:dyDescent="0.25">
      <c r="B918">
        <f t="shared" si="42"/>
        <v>1832</v>
      </c>
      <c r="C918">
        <v>916</v>
      </c>
      <c r="E918">
        <f t="shared" si="43"/>
        <v>3664</v>
      </c>
      <c r="F918">
        <v>916</v>
      </c>
      <c r="H918">
        <f t="shared" si="44"/>
        <v>7328</v>
      </c>
      <c r="I918">
        <v>916</v>
      </c>
    </row>
    <row r="919" spans="2:9" x14ac:dyDescent="0.25">
      <c r="B919">
        <f t="shared" si="42"/>
        <v>1834</v>
      </c>
      <c r="C919">
        <v>917</v>
      </c>
      <c r="E919">
        <f t="shared" si="43"/>
        <v>3668</v>
      </c>
      <c r="F919">
        <v>917</v>
      </c>
      <c r="H919">
        <f t="shared" si="44"/>
        <v>7336</v>
      </c>
      <c r="I919">
        <v>917</v>
      </c>
    </row>
    <row r="920" spans="2:9" x14ac:dyDescent="0.25">
      <c r="B920">
        <f t="shared" si="42"/>
        <v>1836</v>
      </c>
      <c r="C920">
        <v>918</v>
      </c>
      <c r="E920">
        <f t="shared" si="43"/>
        <v>3672</v>
      </c>
      <c r="F920">
        <v>918</v>
      </c>
      <c r="H920">
        <f t="shared" si="44"/>
        <v>7344</v>
      </c>
      <c r="I920">
        <v>918</v>
      </c>
    </row>
    <row r="921" spans="2:9" x14ac:dyDescent="0.25">
      <c r="B921">
        <f t="shared" si="42"/>
        <v>1838</v>
      </c>
      <c r="C921">
        <v>919</v>
      </c>
      <c r="E921">
        <f t="shared" si="43"/>
        <v>3676</v>
      </c>
      <c r="F921">
        <v>919</v>
      </c>
      <c r="H921">
        <f t="shared" si="44"/>
        <v>7352</v>
      </c>
      <c r="I921">
        <v>919</v>
      </c>
    </row>
    <row r="922" spans="2:9" x14ac:dyDescent="0.25">
      <c r="B922">
        <f t="shared" si="42"/>
        <v>1840</v>
      </c>
      <c r="C922">
        <v>920</v>
      </c>
      <c r="E922">
        <f t="shared" si="43"/>
        <v>3680</v>
      </c>
      <c r="F922">
        <v>920</v>
      </c>
      <c r="H922">
        <f t="shared" si="44"/>
        <v>7360</v>
      </c>
      <c r="I922">
        <v>920</v>
      </c>
    </row>
    <row r="923" spans="2:9" x14ac:dyDescent="0.25">
      <c r="B923">
        <f t="shared" si="42"/>
        <v>1842</v>
      </c>
      <c r="C923">
        <v>921</v>
      </c>
      <c r="E923">
        <f t="shared" si="43"/>
        <v>3684</v>
      </c>
      <c r="F923">
        <v>921</v>
      </c>
      <c r="H923">
        <f t="shared" si="44"/>
        <v>7368</v>
      </c>
      <c r="I923">
        <v>921</v>
      </c>
    </row>
    <row r="924" spans="2:9" x14ac:dyDescent="0.25">
      <c r="B924">
        <f t="shared" si="42"/>
        <v>1844</v>
      </c>
      <c r="C924">
        <v>922</v>
      </c>
      <c r="E924">
        <f t="shared" si="43"/>
        <v>3688</v>
      </c>
      <c r="F924">
        <v>922</v>
      </c>
      <c r="H924">
        <f t="shared" si="44"/>
        <v>7376</v>
      </c>
      <c r="I924">
        <v>922</v>
      </c>
    </row>
    <row r="925" spans="2:9" x14ac:dyDescent="0.25">
      <c r="B925">
        <f t="shared" si="42"/>
        <v>1846</v>
      </c>
      <c r="C925">
        <v>923</v>
      </c>
      <c r="E925">
        <f t="shared" si="43"/>
        <v>3692</v>
      </c>
      <c r="F925">
        <v>923</v>
      </c>
      <c r="H925">
        <f t="shared" si="44"/>
        <v>7384</v>
      </c>
      <c r="I925">
        <v>923</v>
      </c>
    </row>
    <row r="926" spans="2:9" x14ac:dyDescent="0.25">
      <c r="B926">
        <f t="shared" si="42"/>
        <v>1848</v>
      </c>
      <c r="C926">
        <v>924</v>
      </c>
      <c r="E926">
        <f t="shared" si="43"/>
        <v>3696</v>
      </c>
      <c r="F926">
        <v>924</v>
      </c>
      <c r="H926">
        <f t="shared" si="44"/>
        <v>7392</v>
      </c>
      <c r="I926">
        <v>924</v>
      </c>
    </row>
    <row r="927" spans="2:9" x14ac:dyDescent="0.25">
      <c r="B927">
        <f t="shared" si="42"/>
        <v>1850</v>
      </c>
      <c r="C927">
        <v>925</v>
      </c>
      <c r="E927">
        <f t="shared" si="43"/>
        <v>3700</v>
      </c>
      <c r="F927">
        <v>925</v>
      </c>
      <c r="H927">
        <f t="shared" si="44"/>
        <v>7400</v>
      </c>
      <c r="I927">
        <v>925</v>
      </c>
    </row>
    <row r="928" spans="2:9" x14ac:dyDescent="0.25">
      <c r="B928">
        <f t="shared" si="42"/>
        <v>1852</v>
      </c>
      <c r="C928">
        <v>926</v>
      </c>
      <c r="E928">
        <f t="shared" si="43"/>
        <v>3704</v>
      </c>
      <c r="F928">
        <v>926</v>
      </c>
      <c r="H928">
        <f t="shared" si="44"/>
        <v>7408</v>
      </c>
      <c r="I928">
        <v>926</v>
      </c>
    </row>
    <row r="929" spans="2:9" x14ac:dyDescent="0.25">
      <c r="B929">
        <f t="shared" si="42"/>
        <v>1854</v>
      </c>
      <c r="C929">
        <v>927</v>
      </c>
      <c r="E929">
        <f t="shared" si="43"/>
        <v>3708</v>
      </c>
      <c r="F929">
        <v>927</v>
      </c>
      <c r="H929">
        <f t="shared" si="44"/>
        <v>7416</v>
      </c>
      <c r="I929">
        <v>927</v>
      </c>
    </row>
    <row r="930" spans="2:9" x14ac:dyDescent="0.25">
      <c r="B930">
        <f t="shared" si="42"/>
        <v>1856</v>
      </c>
      <c r="C930">
        <v>928</v>
      </c>
      <c r="E930">
        <f t="shared" si="43"/>
        <v>3712</v>
      </c>
      <c r="F930">
        <v>928</v>
      </c>
      <c r="H930">
        <f t="shared" si="44"/>
        <v>7424</v>
      </c>
      <c r="I930">
        <v>928</v>
      </c>
    </row>
    <row r="931" spans="2:9" x14ac:dyDescent="0.25">
      <c r="B931">
        <f t="shared" si="42"/>
        <v>1858</v>
      </c>
      <c r="C931">
        <v>929</v>
      </c>
      <c r="E931">
        <f t="shared" si="43"/>
        <v>3716</v>
      </c>
      <c r="F931">
        <v>929</v>
      </c>
      <c r="H931">
        <f t="shared" si="44"/>
        <v>7432</v>
      </c>
      <c r="I931">
        <v>929</v>
      </c>
    </row>
    <row r="932" spans="2:9" x14ac:dyDescent="0.25">
      <c r="B932">
        <f t="shared" si="42"/>
        <v>1860</v>
      </c>
      <c r="C932">
        <v>930</v>
      </c>
      <c r="E932">
        <f t="shared" si="43"/>
        <v>3720</v>
      </c>
      <c r="F932">
        <v>930</v>
      </c>
      <c r="H932">
        <f t="shared" si="44"/>
        <v>7440</v>
      </c>
      <c r="I932">
        <v>930</v>
      </c>
    </row>
    <row r="933" spans="2:9" x14ac:dyDescent="0.25">
      <c r="B933">
        <f t="shared" si="42"/>
        <v>1862</v>
      </c>
      <c r="C933">
        <v>931</v>
      </c>
      <c r="E933">
        <f t="shared" si="43"/>
        <v>3724</v>
      </c>
      <c r="F933">
        <v>931</v>
      </c>
      <c r="H933">
        <f t="shared" si="44"/>
        <v>7448</v>
      </c>
      <c r="I933">
        <v>931</v>
      </c>
    </row>
    <row r="934" spans="2:9" x14ac:dyDescent="0.25">
      <c r="B934">
        <f t="shared" si="42"/>
        <v>1864</v>
      </c>
      <c r="C934">
        <v>932</v>
      </c>
      <c r="E934">
        <f t="shared" si="43"/>
        <v>3728</v>
      </c>
      <c r="F934">
        <v>932</v>
      </c>
      <c r="H934">
        <f t="shared" si="44"/>
        <v>7456</v>
      </c>
      <c r="I934">
        <v>932</v>
      </c>
    </row>
    <row r="935" spans="2:9" x14ac:dyDescent="0.25">
      <c r="B935">
        <f t="shared" si="42"/>
        <v>1866</v>
      </c>
      <c r="C935">
        <v>933</v>
      </c>
      <c r="E935">
        <f t="shared" si="43"/>
        <v>3732</v>
      </c>
      <c r="F935">
        <v>933</v>
      </c>
      <c r="H935">
        <f t="shared" si="44"/>
        <v>7464</v>
      </c>
      <c r="I935">
        <v>933</v>
      </c>
    </row>
    <row r="936" spans="2:9" x14ac:dyDescent="0.25">
      <c r="B936">
        <f t="shared" si="42"/>
        <v>1868</v>
      </c>
      <c r="C936">
        <v>934</v>
      </c>
      <c r="E936">
        <f t="shared" si="43"/>
        <v>3736</v>
      </c>
      <c r="F936">
        <v>934</v>
      </c>
      <c r="H936">
        <f t="shared" si="44"/>
        <v>7472</v>
      </c>
      <c r="I936">
        <v>934</v>
      </c>
    </row>
    <row r="937" spans="2:9" x14ac:dyDescent="0.25">
      <c r="B937">
        <f t="shared" si="42"/>
        <v>1870</v>
      </c>
      <c r="C937">
        <v>935</v>
      </c>
      <c r="E937">
        <f t="shared" si="43"/>
        <v>3740</v>
      </c>
      <c r="F937">
        <v>935</v>
      </c>
      <c r="H937">
        <f t="shared" si="44"/>
        <v>7480</v>
      </c>
      <c r="I937">
        <v>935</v>
      </c>
    </row>
    <row r="938" spans="2:9" x14ac:dyDescent="0.25">
      <c r="B938">
        <f t="shared" si="42"/>
        <v>1872</v>
      </c>
      <c r="C938">
        <v>936</v>
      </c>
      <c r="E938">
        <f t="shared" si="43"/>
        <v>3744</v>
      </c>
      <c r="F938">
        <v>936</v>
      </c>
      <c r="H938">
        <f t="shared" si="44"/>
        <v>7488</v>
      </c>
      <c r="I938">
        <v>936</v>
      </c>
    </row>
    <row r="939" spans="2:9" x14ac:dyDescent="0.25">
      <c r="B939">
        <f t="shared" si="42"/>
        <v>1874</v>
      </c>
      <c r="C939">
        <v>937</v>
      </c>
      <c r="E939">
        <f t="shared" si="43"/>
        <v>3748</v>
      </c>
      <c r="F939">
        <v>937</v>
      </c>
      <c r="H939">
        <f t="shared" si="44"/>
        <v>7496</v>
      </c>
      <c r="I939">
        <v>937</v>
      </c>
    </row>
    <row r="940" spans="2:9" x14ac:dyDescent="0.25">
      <c r="B940">
        <f t="shared" si="42"/>
        <v>1876</v>
      </c>
      <c r="C940">
        <v>938</v>
      </c>
      <c r="E940">
        <f t="shared" si="43"/>
        <v>3752</v>
      </c>
      <c r="F940">
        <v>938</v>
      </c>
      <c r="H940">
        <f t="shared" si="44"/>
        <v>7504</v>
      </c>
      <c r="I940">
        <v>938</v>
      </c>
    </row>
    <row r="941" spans="2:9" x14ac:dyDescent="0.25">
      <c r="B941">
        <f t="shared" si="42"/>
        <v>1878</v>
      </c>
      <c r="C941">
        <v>939</v>
      </c>
      <c r="E941">
        <f t="shared" si="43"/>
        <v>3756</v>
      </c>
      <c r="F941">
        <v>939</v>
      </c>
      <c r="H941">
        <f t="shared" si="44"/>
        <v>7512</v>
      </c>
      <c r="I941">
        <v>939</v>
      </c>
    </row>
    <row r="942" spans="2:9" x14ac:dyDescent="0.25">
      <c r="B942">
        <f t="shared" si="42"/>
        <v>1880</v>
      </c>
      <c r="C942">
        <v>940</v>
      </c>
      <c r="E942">
        <f t="shared" si="43"/>
        <v>3760</v>
      </c>
      <c r="F942">
        <v>940</v>
      </c>
      <c r="H942">
        <f t="shared" si="44"/>
        <v>7520</v>
      </c>
      <c r="I942">
        <v>940</v>
      </c>
    </row>
    <row r="943" spans="2:9" x14ac:dyDescent="0.25">
      <c r="B943">
        <f t="shared" si="42"/>
        <v>1882</v>
      </c>
      <c r="C943">
        <v>941</v>
      </c>
      <c r="E943">
        <f t="shared" si="43"/>
        <v>3764</v>
      </c>
      <c r="F943">
        <v>941</v>
      </c>
      <c r="H943">
        <f t="shared" si="44"/>
        <v>7528</v>
      </c>
      <c r="I943">
        <v>941</v>
      </c>
    </row>
    <row r="944" spans="2:9" x14ac:dyDescent="0.25">
      <c r="B944">
        <f t="shared" si="42"/>
        <v>1884</v>
      </c>
      <c r="C944">
        <v>942</v>
      </c>
      <c r="E944">
        <f t="shared" si="43"/>
        <v>3768</v>
      </c>
      <c r="F944">
        <v>942</v>
      </c>
      <c r="H944">
        <f t="shared" si="44"/>
        <v>7536</v>
      </c>
      <c r="I944">
        <v>942</v>
      </c>
    </row>
    <row r="945" spans="2:9" x14ac:dyDescent="0.25">
      <c r="B945">
        <f t="shared" si="42"/>
        <v>1886</v>
      </c>
      <c r="C945">
        <v>943</v>
      </c>
      <c r="E945">
        <f t="shared" si="43"/>
        <v>3772</v>
      </c>
      <c r="F945">
        <v>943</v>
      </c>
      <c r="H945">
        <f t="shared" si="44"/>
        <v>7544</v>
      </c>
      <c r="I945">
        <v>943</v>
      </c>
    </row>
    <row r="946" spans="2:9" x14ac:dyDescent="0.25">
      <c r="B946">
        <f t="shared" si="42"/>
        <v>1888</v>
      </c>
      <c r="C946">
        <v>944</v>
      </c>
      <c r="E946">
        <f t="shared" si="43"/>
        <v>3776</v>
      </c>
      <c r="F946">
        <v>944</v>
      </c>
      <c r="H946">
        <f t="shared" si="44"/>
        <v>7552</v>
      </c>
      <c r="I946">
        <v>944</v>
      </c>
    </row>
    <row r="947" spans="2:9" x14ac:dyDescent="0.25">
      <c r="B947">
        <f t="shared" si="42"/>
        <v>1890</v>
      </c>
      <c r="C947">
        <v>945</v>
      </c>
      <c r="E947">
        <f t="shared" si="43"/>
        <v>3780</v>
      </c>
      <c r="F947">
        <v>945</v>
      </c>
      <c r="H947">
        <f t="shared" si="44"/>
        <v>7560</v>
      </c>
      <c r="I947">
        <v>945</v>
      </c>
    </row>
    <row r="948" spans="2:9" x14ac:dyDescent="0.25">
      <c r="B948">
        <f t="shared" si="42"/>
        <v>1892</v>
      </c>
      <c r="C948">
        <v>946</v>
      </c>
      <c r="E948">
        <f t="shared" si="43"/>
        <v>3784</v>
      </c>
      <c r="F948">
        <v>946</v>
      </c>
      <c r="H948">
        <f t="shared" si="44"/>
        <v>7568</v>
      </c>
      <c r="I948">
        <v>946</v>
      </c>
    </row>
    <row r="949" spans="2:9" x14ac:dyDescent="0.25">
      <c r="B949">
        <f t="shared" si="42"/>
        <v>1894</v>
      </c>
      <c r="C949">
        <v>947</v>
      </c>
      <c r="E949">
        <f t="shared" si="43"/>
        <v>3788</v>
      </c>
      <c r="F949">
        <v>947</v>
      </c>
      <c r="H949">
        <f t="shared" si="44"/>
        <v>7576</v>
      </c>
      <c r="I949">
        <v>947</v>
      </c>
    </row>
    <row r="950" spans="2:9" x14ac:dyDescent="0.25">
      <c r="B950">
        <f t="shared" si="42"/>
        <v>1896</v>
      </c>
      <c r="C950">
        <v>948</v>
      </c>
      <c r="E950">
        <f t="shared" si="43"/>
        <v>3792</v>
      </c>
      <c r="F950">
        <v>948</v>
      </c>
      <c r="H950">
        <f t="shared" si="44"/>
        <v>7584</v>
      </c>
      <c r="I950">
        <v>948</v>
      </c>
    </row>
    <row r="951" spans="2:9" x14ac:dyDescent="0.25">
      <c r="B951">
        <f t="shared" si="42"/>
        <v>1898</v>
      </c>
      <c r="C951">
        <v>949</v>
      </c>
      <c r="E951">
        <f t="shared" si="43"/>
        <v>3796</v>
      </c>
      <c r="F951">
        <v>949</v>
      </c>
      <c r="H951">
        <f t="shared" si="44"/>
        <v>7592</v>
      </c>
      <c r="I951">
        <v>949</v>
      </c>
    </row>
    <row r="952" spans="2:9" x14ac:dyDescent="0.25">
      <c r="B952">
        <f t="shared" si="42"/>
        <v>1900</v>
      </c>
      <c r="C952">
        <v>950</v>
      </c>
      <c r="E952">
        <f t="shared" si="43"/>
        <v>3800</v>
      </c>
      <c r="F952">
        <v>950</v>
      </c>
      <c r="H952">
        <f t="shared" si="44"/>
        <v>7600</v>
      </c>
      <c r="I952">
        <v>950</v>
      </c>
    </row>
    <row r="953" spans="2:9" x14ac:dyDescent="0.25">
      <c r="B953">
        <f t="shared" si="42"/>
        <v>1902</v>
      </c>
      <c r="C953">
        <v>951</v>
      </c>
      <c r="E953">
        <f t="shared" si="43"/>
        <v>3804</v>
      </c>
      <c r="F953">
        <v>951</v>
      </c>
      <c r="H953">
        <f t="shared" si="44"/>
        <v>7608</v>
      </c>
      <c r="I953">
        <v>951</v>
      </c>
    </row>
    <row r="954" spans="2:9" x14ac:dyDescent="0.25">
      <c r="B954">
        <f t="shared" si="42"/>
        <v>1904</v>
      </c>
      <c r="C954">
        <v>952</v>
      </c>
      <c r="E954">
        <f t="shared" si="43"/>
        <v>3808</v>
      </c>
      <c r="F954">
        <v>952</v>
      </c>
      <c r="H954">
        <f t="shared" si="44"/>
        <v>7616</v>
      </c>
      <c r="I954">
        <v>952</v>
      </c>
    </row>
    <row r="955" spans="2:9" x14ac:dyDescent="0.25">
      <c r="B955">
        <f t="shared" si="42"/>
        <v>1906</v>
      </c>
      <c r="C955">
        <v>953</v>
      </c>
      <c r="E955">
        <f t="shared" si="43"/>
        <v>3812</v>
      </c>
      <c r="F955">
        <v>953</v>
      </c>
      <c r="H955">
        <f t="shared" si="44"/>
        <v>7624</v>
      </c>
      <c r="I955">
        <v>953</v>
      </c>
    </row>
    <row r="956" spans="2:9" x14ac:dyDescent="0.25">
      <c r="B956">
        <f t="shared" si="42"/>
        <v>1908</v>
      </c>
      <c r="C956">
        <v>954</v>
      </c>
      <c r="E956">
        <f t="shared" si="43"/>
        <v>3816</v>
      </c>
      <c r="F956">
        <v>954</v>
      </c>
      <c r="H956">
        <f t="shared" si="44"/>
        <v>7632</v>
      </c>
      <c r="I956">
        <v>954</v>
      </c>
    </row>
    <row r="957" spans="2:9" x14ac:dyDescent="0.25">
      <c r="B957">
        <f t="shared" si="42"/>
        <v>1910</v>
      </c>
      <c r="C957">
        <v>955</v>
      </c>
      <c r="E957">
        <f t="shared" si="43"/>
        <v>3820</v>
      </c>
      <c r="F957">
        <v>955</v>
      </c>
      <c r="H957">
        <f t="shared" si="44"/>
        <v>7640</v>
      </c>
      <c r="I957">
        <v>955</v>
      </c>
    </row>
    <row r="958" spans="2:9" x14ac:dyDescent="0.25">
      <c r="B958">
        <f t="shared" si="42"/>
        <v>1912</v>
      </c>
      <c r="C958">
        <v>956</v>
      </c>
      <c r="E958">
        <f t="shared" si="43"/>
        <v>3824</v>
      </c>
      <c r="F958">
        <v>956</v>
      </c>
      <c r="H958">
        <f t="shared" si="44"/>
        <v>7648</v>
      </c>
      <c r="I958">
        <v>956</v>
      </c>
    </row>
    <row r="959" spans="2:9" x14ac:dyDescent="0.25">
      <c r="B959">
        <f t="shared" si="42"/>
        <v>1914</v>
      </c>
      <c r="C959">
        <v>957</v>
      </c>
      <c r="E959">
        <f t="shared" si="43"/>
        <v>3828</v>
      </c>
      <c r="F959">
        <v>957</v>
      </c>
      <c r="H959">
        <f t="shared" si="44"/>
        <v>7656</v>
      </c>
      <c r="I959">
        <v>957</v>
      </c>
    </row>
    <row r="960" spans="2:9" x14ac:dyDescent="0.25">
      <c r="B960">
        <f t="shared" si="42"/>
        <v>1916</v>
      </c>
      <c r="C960">
        <v>958</v>
      </c>
      <c r="E960">
        <f t="shared" si="43"/>
        <v>3832</v>
      </c>
      <c r="F960">
        <v>958</v>
      </c>
      <c r="H960">
        <f t="shared" si="44"/>
        <v>7664</v>
      </c>
      <c r="I960">
        <v>958</v>
      </c>
    </row>
    <row r="961" spans="2:9" x14ac:dyDescent="0.25">
      <c r="B961">
        <f t="shared" si="42"/>
        <v>1918</v>
      </c>
      <c r="C961">
        <v>959</v>
      </c>
      <c r="E961">
        <f t="shared" si="43"/>
        <v>3836</v>
      </c>
      <c r="F961">
        <v>959</v>
      </c>
      <c r="H961">
        <f t="shared" si="44"/>
        <v>7672</v>
      </c>
      <c r="I961">
        <v>959</v>
      </c>
    </row>
    <row r="962" spans="2:9" x14ac:dyDescent="0.25">
      <c r="B962">
        <f t="shared" si="42"/>
        <v>1920</v>
      </c>
      <c r="C962">
        <v>960</v>
      </c>
      <c r="E962">
        <f t="shared" si="43"/>
        <v>3840</v>
      </c>
      <c r="F962">
        <v>960</v>
      </c>
      <c r="H962">
        <f t="shared" si="44"/>
        <v>7680</v>
      </c>
      <c r="I962">
        <v>960</v>
      </c>
    </row>
    <row r="963" spans="2:9" x14ac:dyDescent="0.25">
      <c r="B963">
        <f t="shared" si="42"/>
        <v>1922</v>
      </c>
      <c r="C963">
        <v>961</v>
      </c>
      <c r="E963">
        <f t="shared" si="43"/>
        <v>3844</v>
      </c>
      <c r="F963">
        <v>961</v>
      </c>
      <c r="H963">
        <f t="shared" si="44"/>
        <v>7688</v>
      </c>
      <c r="I963">
        <v>961</v>
      </c>
    </row>
    <row r="964" spans="2:9" x14ac:dyDescent="0.25">
      <c r="B964">
        <f t="shared" si="42"/>
        <v>1924</v>
      </c>
      <c r="C964">
        <v>962</v>
      </c>
      <c r="E964">
        <f t="shared" si="43"/>
        <v>3848</v>
      </c>
      <c r="F964">
        <v>962</v>
      </c>
      <c r="H964">
        <f t="shared" si="44"/>
        <v>7696</v>
      </c>
      <c r="I964">
        <v>962</v>
      </c>
    </row>
    <row r="965" spans="2:9" x14ac:dyDescent="0.25">
      <c r="B965">
        <f t="shared" ref="B965:B1028" si="45">B964+2</f>
        <v>1926</v>
      </c>
      <c r="C965">
        <v>963</v>
      </c>
      <c r="E965">
        <f t="shared" ref="E965:E1028" si="46">E964+4</f>
        <v>3852</v>
      </c>
      <c r="F965">
        <v>963</v>
      </c>
      <c r="H965">
        <f t="shared" ref="H965:H1028" si="47">H964+8</f>
        <v>7704</v>
      </c>
      <c r="I965">
        <v>963</v>
      </c>
    </row>
    <row r="966" spans="2:9" x14ac:dyDescent="0.25">
      <c r="B966">
        <f t="shared" si="45"/>
        <v>1928</v>
      </c>
      <c r="C966">
        <v>964</v>
      </c>
      <c r="E966">
        <f t="shared" si="46"/>
        <v>3856</v>
      </c>
      <c r="F966">
        <v>964</v>
      </c>
      <c r="H966">
        <f t="shared" si="47"/>
        <v>7712</v>
      </c>
      <c r="I966">
        <v>964</v>
      </c>
    </row>
    <row r="967" spans="2:9" x14ac:dyDescent="0.25">
      <c r="B967">
        <f t="shared" si="45"/>
        <v>1930</v>
      </c>
      <c r="C967">
        <v>965</v>
      </c>
      <c r="E967">
        <f t="shared" si="46"/>
        <v>3860</v>
      </c>
      <c r="F967">
        <v>965</v>
      </c>
      <c r="H967">
        <f t="shared" si="47"/>
        <v>7720</v>
      </c>
      <c r="I967">
        <v>965</v>
      </c>
    </row>
    <row r="968" spans="2:9" x14ac:dyDescent="0.25">
      <c r="B968">
        <f t="shared" si="45"/>
        <v>1932</v>
      </c>
      <c r="C968">
        <v>966</v>
      </c>
      <c r="E968">
        <f t="shared" si="46"/>
        <v>3864</v>
      </c>
      <c r="F968">
        <v>966</v>
      </c>
      <c r="H968">
        <f t="shared" si="47"/>
        <v>7728</v>
      </c>
      <c r="I968">
        <v>966</v>
      </c>
    </row>
    <row r="969" spans="2:9" x14ac:dyDescent="0.25">
      <c r="B969">
        <f t="shared" si="45"/>
        <v>1934</v>
      </c>
      <c r="C969">
        <v>967</v>
      </c>
      <c r="E969">
        <f t="shared" si="46"/>
        <v>3868</v>
      </c>
      <c r="F969">
        <v>967</v>
      </c>
      <c r="H969">
        <f t="shared" si="47"/>
        <v>7736</v>
      </c>
      <c r="I969">
        <v>967</v>
      </c>
    </row>
    <row r="970" spans="2:9" x14ac:dyDescent="0.25">
      <c r="B970">
        <f t="shared" si="45"/>
        <v>1936</v>
      </c>
      <c r="C970">
        <v>968</v>
      </c>
      <c r="E970">
        <f t="shared" si="46"/>
        <v>3872</v>
      </c>
      <c r="F970">
        <v>968</v>
      </c>
      <c r="H970">
        <f t="shared" si="47"/>
        <v>7744</v>
      </c>
      <c r="I970">
        <v>968</v>
      </c>
    </row>
    <row r="971" spans="2:9" x14ac:dyDescent="0.25">
      <c r="B971">
        <f t="shared" si="45"/>
        <v>1938</v>
      </c>
      <c r="C971">
        <v>969</v>
      </c>
      <c r="E971">
        <f t="shared" si="46"/>
        <v>3876</v>
      </c>
      <c r="F971">
        <v>969</v>
      </c>
      <c r="H971">
        <f t="shared" si="47"/>
        <v>7752</v>
      </c>
      <c r="I971">
        <v>969</v>
      </c>
    </row>
    <row r="972" spans="2:9" x14ac:dyDescent="0.25">
      <c r="B972">
        <f t="shared" si="45"/>
        <v>1940</v>
      </c>
      <c r="C972">
        <v>970</v>
      </c>
      <c r="E972">
        <f t="shared" si="46"/>
        <v>3880</v>
      </c>
      <c r="F972">
        <v>970</v>
      </c>
      <c r="H972">
        <f t="shared" si="47"/>
        <v>7760</v>
      </c>
      <c r="I972">
        <v>970</v>
      </c>
    </row>
    <row r="973" spans="2:9" x14ac:dyDescent="0.25">
      <c r="B973">
        <f t="shared" si="45"/>
        <v>1942</v>
      </c>
      <c r="C973">
        <v>971</v>
      </c>
      <c r="E973">
        <f t="shared" si="46"/>
        <v>3884</v>
      </c>
      <c r="F973">
        <v>971</v>
      </c>
      <c r="H973">
        <f t="shared" si="47"/>
        <v>7768</v>
      </c>
      <c r="I973">
        <v>971</v>
      </c>
    </row>
    <row r="974" spans="2:9" x14ac:dyDescent="0.25">
      <c r="B974">
        <f t="shared" si="45"/>
        <v>1944</v>
      </c>
      <c r="C974">
        <v>972</v>
      </c>
      <c r="E974">
        <f t="shared" si="46"/>
        <v>3888</v>
      </c>
      <c r="F974">
        <v>972</v>
      </c>
      <c r="H974">
        <f t="shared" si="47"/>
        <v>7776</v>
      </c>
      <c r="I974">
        <v>972</v>
      </c>
    </row>
    <row r="975" spans="2:9" x14ac:dyDescent="0.25">
      <c r="B975">
        <f t="shared" si="45"/>
        <v>1946</v>
      </c>
      <c r="C975">
        <v>973</v>
      </c>
      <c r="E975">
        <f t="shared" si="46"/>
        <v>3892</v>
      </c>
      <c r="F975">
        <v>973</v>
      </c>
      <c r="H975">
        <f t="shared" si="47"/>
        <v>7784</v>
      </c>
      <c r="I975">
        <v>973</v>
      </c>
    </row>
    <row r="976" spans="2:9" x14ac:dyDescent="0.25">
      <c r="B976">
        <f t="shared" si="45"/>
        <v>1948</v>
      </c>
      <c r="C976">
        <v>974</v>
      </c>
      <c r="E976">
        <f t="shared" si="46"/>
        <v>3896</v>
      </c>
      <c r="F976">
        <v>974</v>
      </c>
      <c r="H976">
        <f t="shared" si="47"/>
        <v>7792</v>
      </c>
      <c r="I976">
        <v>974</v>
      </c>
    </row>
    <row r="977" spans="2:9" x14ac:dyDescent="0.25">
      <c r="B977">
        <f t="shared" si="45"/>
        <v>1950</v>
      </c>
      <c r="C977">
        <v>975</v>
      </c>
      <c r="E977">
        <f t="shared" si="46"/>
        <v>3900</v>
      </c>
      <c r="F977">
        <v>975</v>
      </c>
      <c r="H977">
        <f t="shared" si="47"/>
        <v>7800</v>
      </c>
      <c r="I977">
        <v>975</v>
      </c>
    </row>
    <row r="978" spans="2:9" x14ac:dyDescent="0.25">
      <c r="B978">
        <f t="shared" si="45"/>
        <v>1952</v>
      </c>
      <c r="C978">
        <v>976</v>
      </c>
      <c r="E978">
        <f t="shared" si="46"/>
        <v>3904</v>
      </c>
      <c r="F978">
        <v>976</v>
      </c>
      <c r="H978">
        <f t="shared" si="47"/>
        <v>7808</v>
      </c>
      <c r="I978">
        <v>976</v>
      </c>
    </row>
    <row r="979" spans="2:9" x14ac:dyDescent="0.25">
      <c r="B979">
        <f t="shared" si="45"/>
        <v>1954</v>
      </c>
      <c r="C979">
        <v>977</v>
      </c>
      <c r="E979">
        <f t="shared" si="46"/>
        <v>3908</v>
      </c>
      <c r="F979">
        <v>977</v>
      </c>
      <c r="H979">
        <f t="shared" si="47"/>
        <v>7816</v>
      </c>
      <c r="I979">
        <v>977</v>
      </c>
    </row>
    <row r="980" spans="2:9" x14ac:dyDescent="0.25">
      <c r="B980">
        <f t="shared" si="45"/>
        <v>1956</v>
      </c>
      <c r="C980">
        <v>978</v>
      </c>
      <c r="E980">
        <f t="shared" si="46"/>
        <v>3912</v>
      </c>
      <c r="F980">
        <v>978</v>
      </c>
      <c r="H980">
        <f t="shared" si="47"/>
        <v>7824</v>
      </c>
      <c r="I980">
        <v>978</v>
      </c>
    </row>
    <row r="981" spans="2:9" x14ac:dyDescent="0.25">
      <c r="B981">
        <f t="shared" si="45"/>
        <v>1958</v>
      </c>
      <c r="C981">
        <v>979</v>
      </c>
      <c r="E981">
        <f t="shared" si="46"/>
        <v>3916</v>
      </c>
      <c r="F981">
        <v>979</v>
      </c>
      <c r="H981">
        <f t="shared" si="47"/>
        <v>7832</v>
      </c>
      <c r="I981">
        <v>979</v>
      </c>
    </row>
    <row r="982" spans="2:9" x14ac:dyDescent="0.25">
      <c r="B982">
        <f t="shared" si="45"/>
        <v>1960</v>
      </c>
      <c r="C982">
        <v>980</v>
      </c>
      <c r="E982">
        <f t="shared" si="46"/>
        <v>3920</v>
      </c>
      <c r="F982">
        <v>980</v>
      </c>
      <c r="H982">
        <f t="shared" si="47"/>
        <v>7840</v>
      </c>
      <c r="I982">
        <v>980</v>
      </c>
    </row>
    <row r="983" spans="2:9" x14ac:dyDescent="0.25">
      <c r="B983">
        <f t="shared" si="45"/>
        <v>1962</v>
      </c>
      <c r="C983">
        <v>981</v>
      </c>
      <c r="E983">
        <f t="shared" si="46"/>
        <v>3924</v>
      </c>
      <c r="F983">
        <v>981</v>
      </c>
      <c r="H983">
        <f t="shared" si="47"/>
        <v>7848</v>
      </c>
      <c r="I983">
        <v>981</v>
      </c>
    </row>
    <row r="984" spans="2:9" x14ac:dyDescent="0.25">
      <c r="B984">
        <f t="shared" si="45"/>
        <v>1964</v>
      </c>
      <c r="C984">
        <v>982</v>
      </c>
      <c r="E984">
        <f t="shared" si="46"/>
        <v>3928</v>
      </c>
      <c r="F984">
        <v>982</v>
      </c>
      <c r="H984">
        <f t="shared" si="47"/>
        <v>7856</v>
      </c>
      <c r="I984">
        <v>982</v>
      </c>
    </row>
    <row r="985" spans="2:9" x14ac:dyDescent="0.25">
      <c r="B985">
        <f t="shared" si="45"/>
        <v>1966</v>
      </c>
      <c r="C985">
        <v>983</v>
      </c>
      <c r="E985">
        <f t="shared" si="46"/>
        <v>3932</v>
      </c>
      <c r="F985">
        <v>983</v>
      </c>
      <c r="H985">
        <f t="shared" si="47"/>
        <v>7864</v>
      </c>
      <c r="I985">
        <v>983</v>
      </c>
    </row>
    <row r="986" spans="2:9" x14ac:dyDescent="0.25">
      <c r="B986">
        <f t="shared" si="45"/>
        <v>1968</v>
      </c>
      <c r="C986">
        <v>984</v>
      </c>
      <c r="E986">
        <f t="shared" si="46"/>
        <v>3936</v>
      </c>
      <c r="F986">
        <v>984</v>
      </c>
      <c r="H986">
        <f t="shared" si="47"/>
        <v>7872</v>
      </c>
      <c r="I986">
        <v>984</v>
      </c>
    </row>
    <row r="987" spans="2:9" x14ac:dyDescent="0.25">
      <c r="B987">
        <f t="shared" si="45"/>
        <v>1970</v>
      </c>
      <c r="C987">
        <v>985</v>
      </c>
      <c r="E987">
        <f t="shared" si="46"/>
        <v>3940</v>
      </c>
      <c r="F987">
        <v>985</v>
      </c>
      <c r="H987">
        <f t="shared" si="47"/>
        <v>7880</v>
      </c>
      <c r="I987">
        <v>985</v>
      </c>
    </row>
    <row r="988" spans="2:9" x14ac:dyDescent="0.25">
      <c r="B988">
        <f t="shared" si="45"/>
        <v>1972</v>
      </c>
      <c r="C988">
        <v>986</v>
      </c>
      <c r="E988">
        <f t="shared" si="46"/>
        <v>3944</v>
      </c>
      <c r="F988">
        <v>986</v>
      </c>
      <c r="H988">
        <f t="shared" si="47"/>
        <v>7888</v>
      </c>
      <c r="I988">
        <v>986</v>
      </c>
    </row>
    <row r="989" spans="2:9" x14ac:dyDescent="0.25">
      <c r="B989">
        <f t="shared" si="45"/>
        <v>1974</v>
      </c>
      <c r="C989">
        <v>987</v>
      </c>
      <c r="E989">
        <f t="shared" si="46"/>
        <v>3948</v>
      </c>
      <c r="F989">
        <v>987</v>
      </c>
      <c r="H989">
        <f t="shared" si="47"/>
        <v>7896</v>
      </c>
      <c r="I989">
        <v>987</v>
      </c>
    </row>
    <row r="990" spans="2:9" x14ac:dyDescent="0.25">
      <c r="B990">
        <f t="shared" si="45"/>
        <v>1976</v>
      </c>
      <c r="C990">
        <v>988</v>
      </c>
      <c r="E990">
        <f t="shared" si="46"/>
        <v>3952</v>
      </c>
      <c r="F990">
        <v>988</v>
      </c>
      <c r="H990">
        <f t="shared" si="47"/>
        <v>7904</v>
      </c>
      <c r="I990">
        <v>988</v>
      </c>
    </row>
    <row r="991" spans="2:9" x14ac:dyDescent="0.25">
      <c r="B991">
        <f t="shared" si="45"/>
        <v>1978</v>
      </c>
      <c r="C991">
        <v>989</v>
      </c>
      <c r="E991">
        <f t="shared" si="46"/>
        <v>3956</v>
      </c>
      <c r="F991">
        <v>989</v>
      </c>
      <c r="H991">
        <f t="shared" si="47"/>
        <v>7912</v>
      </c>
      <c r="I991">
        <v>989</v>
      </c>
    </row>
    <row r="992" spans="2:9" x14ac:dyDescent="0.25">
      <c r="B992">
        <f t="shared" si="45"/>
        <v>1980</v>
      </c>
      <c r="C992">
        <v>990</v>
      </c>
      <c r="E992">
        <f t="shared" si="46"/>
        <v>3960</v>
      </c>
      <c r="F992">
        <v>990</v>
      </c>
      <c r="H992">
        <f t="shared" si="47"/>
        <v>7920</v>
      </c>
      <c r="I992">
        <v>990</v>
      </c>
    </row>
    <row r="993" spans="2:9" x14ac:dyDescent="0.25">
      <c r="B993">
        <f t="shared" si="45"/>
        <v>1982</v>
      </c>
      <c r="C993">
        <v>991</v>
      </c>
      <c r="E993">
        <f t="shared" si="46"/>
        <v>3964</v>
      </c>
      <c r="F993">
        <v>991</v>
      </c>
      <c r="H993">
        <f t="shared" si="47"/>
        <v>7928</v>
      </c>
      <c r="I993">
        <v>991</v>
      </c>
    </row>
    <row r="994" spans="2:9" x14ac:dyDescent="0.25">
      <c r="B994">
        <f t="shared" si="45"/>
        <v>1984</v>
      </c>
      <c r="C994">
        <v>992</v>
      </c>
      <c r="E994">
        <f t="shared" si="46"/>
        <v>3968</v>
      </c>
      <c r="F994">
        <v>992</v>
      </c>
      <c r="H994">
        <f t="shared" si="47"/>
        <v>7936</v>
      </c>
      <c r="I994">
        <v>992</v>
      </c>
    </row>
    <row r="995" spans="2:9" x14ac:dyDescent="0.25">
      <c r="B995">
        <f t="shared" si="45"/>
        <v>1986</v>
      </c>
      <c r="C995">
        <v>993</v>
      </c>
      <c r="E995">
        <f t="shared" si="46"/>
        <v>3972</v>
      </c>
      <c r="F995">
        <v>993</v>
      </c>
      <c r="H995">
        <f t="shared" si="47"/>
        <v>7944</v>
      </c>
      <c r="I995">
        <v>993</v>
      </c>
    </row>
    <row r="996" spans="2:9" x14ac:dyDescent="0.25">
      <c r="B996">
        <f t="shared" si="45"/>
        <v>1988</v>
      </c>
      <c r="C996">
        <v>994</v>
      </c>
      <c r="E996">
        <f t="shared" si="46"/>
        <v>3976</v>
      </c>
      <c r="F996">
        <v>994</v>
      </c>
      <c r="H996">
        <f t="shared" si="47"/>
        <v>7952</v>
      </c>
      <c r="I996">
        <v>994</v>
      </c>
    </row>
    <row r="997" spans="2:9" x14ac:dyDescent="0.25">
      <c r="B997">
        <f t="shared" si="45"/>
        <v>1990</v>
      </c>
      <c r="C997">
        <v>995</v>
      </c>
      <c r="E997">
        <f t="shared" si="46"/>
        <v>3980</v>
      </c>
      <c r="F997">
        <v>995</v>
      </c>
      <c r="H997">
        <f t="shared" si="47"/>
        <v>7960</v>
      </c>
      <c r="I997">
        <v>995</v>
      </c>
    </row>
    <row r="998" spans="2:9" x14ac:dyDescent="0.25">
      <c r="B998">
        <f t="shared" si="45"/>
        <v>1992</v>
      </c>
      <c r="C998">
        <v>996</v>
      </c>
      <c r="E998">
        <f t="shared" si="46"/>
        <v>3984</v>
      </c>
      <c r="F998">
        <v>996</v>
      </c>
      <c r="H998">
        <f t="shared" si="47"/>
        <v>7968</v>
      </c>
      <c r="I998">
        <v>996</v>
      </c>
    </row>
    <row r="999" spans="2:9" x14ac:dyDescent="0.25">
      <c r="B999">
        <f t="shared" si="45"/>
        <v>1994</v>
      </c>
      <c r="C999">
        <v>997</v>
      </c>
      <c r="E999">
        <f t="shared" si="46"/>
        <v>3988</v>
      </c>
      <c r="F999">
        <v>997</v>
      </c>
      <c r="H999">
        <f t="shared" si="47"/>
        <v>7976</v>
      </c>
      <c r="I999">
        <v>997</v>
      </c>
    </row>
    <row r="1000" spans="2:9" x14ac:dyDescent="0.25">
      <c r="B1000">
        <f t="shared" si="45"/>
        <v>1996</v>
      </c>
      <c r="C1000">
        <v>998</v>
      </c>
      <c r="E1000">
        <f t="shared" si="46"/>
        <v>3992</v>
      </c>
      <c r="F1000">
        <v>998</v>
      </c>
      <c r="H1000">
        <f t="shared" si="47"/>
        <v>7984</v>
      </c>
      <c r="I1000">
        <v>998</v>
      </c>
    </row>
    <row r="1001" spans="2:9" x14ac:dyDescent="0.25">
      <c r="B1001">
        <f t="shared" si="45"/>
        <v>1998</v>
      </c>
      <c r="C1001">
        <v>999</v>
      </c>
      <c r="E1001">
        <f t="shared" si="46"/>
        <v>3996</v>
      </c>
      <c r="F1001">
        <v>999</v>
      </c>
      <c r="H1001">
        <f t="shared" si="47"/>
        <v>7992</v>
      </c>
      <c r="I1001">
        <v>999</v>
      </c>
    </row>
    <row r="1002" spans="2:9" x14ac:dyDescent="0.25">
      <c r="B1002">
        <f t="shared" si="45"/>
        <v>2000</v>
      </c>
      <c r="C1002">
        <v>1000</v>
      </c>
      <c r="E1002">
        <f t="shared" si="46"/>
        <v>4000</v>
      </c>
      <c r="F1002">
        <v>1000</v>
      </c>
      <c r="H1002">
        <f t="shared" si="47"/>
        <v>8000</v>
      </c>
      <c r="I1002">
        <v>1000</v>
      </c>
    </row>
    <row r="1003" spans="2:9" x14ac:dyDescent="0.25">
      <c r="B1003">
        <f t="shared" si="45"/>
        <v>2002</v>
      </c>
      <c r="C1003">
        <v>1001</v>
      </c>
      <c r="E1003">
        <f t="shared" si="46"/>
        <v>4004</v>
      </c>
      <c r="F1003">
        <v>1001</v>
      </c>
      <c r="H1003">
        <f t="shared" si="47"/>
        <v>8008</v>
      </c>
      <c r="I1003">
        <v>1001</v>
      </c>
    </row>
    <row r="1004" spans="2:9" x14ac:dyDescent="0.25">
      <c r="B1004">
        <f t="shared" si="45"/>
        <v>2004</v>
      </c>
      <c r="C1004">
        <v>1002</v>
      </c>
      <c r="E1004">
        <f t="shared" si="46"/>
        <v>4008</v>
      </c>
      <c r="F1004">
        <v>1002</v>
      </c>
      <c r="H1004">
        <f t="shared" si="47"/>
        <v>8016</v>
      </c>
      <c r="I1004">
        <v>1002</v>
      </c>
    </row>
    <row r="1005" spans="2:9" x14ac:dyDescent="0.25">
      <c r="B1005">
        <f t="shared" si="45"/>
        <v>2006</v>
      </c>
      <c r="C1005">
        <v>1003</v>
      </c>
      <c r="E1005">
        <f t="shared" si="46"/>
        <v>4012</v>
      </c>
      <c r="F1005">
        <v>1003</v>
      </c>
      <c r="H1005">
        <f t="shared" si="47"/>
        <v>8024</v>
      </c>
      <c r="I1005">
        <v>1003</v>
      </c>
    </row>
    <row r="1006" spans="2:9" x14ac:dyDescent="0.25">
      <c r="B1006">
        <f t="shared" si="45"/>
        <v>2008</v>
      </c>
      <c r="C1006">
        <v>1004</v>
      </c>
      <c r="E1006">
        <f t="shared" si="46"/>
        <v>4016</v>
      </c>
      <c r="F1006">
        <v>1004</v>
      </c>
      <c r="H1006">
        <f t="shared" si="47"/>
        <v>8032</v>
      </c>
      <c r="I1006">
        <v>1004</v>
      </c>
    </row>
    <row r="1007" spans="2:9" x14ac:dyDescent="0.25">
      <c r="B1007">
        <f t="shared" si="45"/>
        <v>2010</v>
      </c>
      <c r="C1007">
        <v>1005</v>
      </c>
      <c r="E1007">
        <f t="shared" si="46"/>
        <v>4020</v>
      </c>
      <c r="F1007">
        <v>1005</v>
      </c>
      <c r="H1007">
        <f t="shared" si="47"/>
        <v>8040</v>
      </c>
      <c r="I1007">
        <v>1005</v>
      </c>
    </row>
    <row r="1008" spans="2:9" x14ac:dyDescent="0.25">
      <c r="B1008">
        <f t="shared" si="45"/>
        <v>2012</v>
      </c>
      <c r="C1008">
        <v>1006</v>
      </c>
      <c r="E1008">
        <f t="shared" si="46"/>
        <v>4024</v>
      </c>
      <c r="F1008">
        <v>1006</v>
      </c>
      <c r="H1008">
        <f t="shared" si="47"/>
        <v>8048</v>
      </c>
      <c r="I1008">
        <v>1006</v>
      </c>
    </row>
    <row r="1009" spans="2:9" x14ac:dyDescent="0.25">
      <c r="B1009">
        <f t="shared" si="45"/>
        <v>2014</v>
      </c>
      <c r="C1009">
        <v>1007</v>
      </c>
      <c r="E1009">
        <f t="shared" si="46"/>
        <v>4028</v>
      </c>
      <c r="F1009">
        <v>1007</v>
      </c>
      <c r="H1009">
        <f t="shared" si="47"/>
        <v>8056</v>
      </c>
      <c r="I1009">
        <v>1007</v>
      </c>
    </row>
    <row r="1010" spans="2:9" x14ac:dyDescent="0.25">
      <c r="B1010">
        <f t="shared" si="45"/>
        <v>2016</v>
      </c>
      <c r="C1010">
        <v>1008</v>
      </c>
      <c r="E1010">
        <f t="shared" si="46"/>
        <v>4032</v>
      </c>
      <c r="F1010">
        <v>1008</v>
      </c>
      <c r="H1010">
        <f t="shared" si="47"/>
        <v>8064</v>
      </c>
      <c r="I1010">
        <v>1008</v>
      </c>
    </row>
    <row r="1011" spans="2:9" x14ac:dyDescent="0.25">
      <c r="B1011">
        <f t="shared" si="45"/>
        <v>2018</v>
      </c>
      <c r="C1011">
        <v>1009</v>
      </c>
      <c r="E1011">
        <f t="shared" si="46"/>
        <v>4036</v>
      </c>
      <c r="F1011">
        <v>1009</v>
      </c>
      <c r="H1011">
        <f t="shared" si="47"/>
        <v>8072</v>
      </c>
      <c r="I1011">
        <v>1009</v>
      </c>
    </row>
    <row r="1012" spans="2:9" x14ac:dyDescent="0.25">
      <c r="B1012">
        <f t="shared" si="45"/>
        <v>2020</v>
      </c>
      <c r="C1012">
        <v>1010</v>
      </c>
      <c r="E1012">
        <f t="shared" si="46"/>
        <v>4040</v>
      </c>
      <c r="F1012">
        <v>1010</v>
      </c>
      <c r="H1012">
        <f t="shared" si="47"/>
        <v>8080</v>
      </c>
      <c r="I1012">
        <v>1010</v>
      </c>
    </row>
    <row r="1013" spans="2:9" x14ac:dyDescent="0.25">
      <c r="B1013">
        <f t="shared" si="45"/>
        <v>2022</v>
      </c>
      <c r="C1013">
        <v>1011</v>
      </c>
      <c r="E1013">
        <f t="shared" si="46"/>
        <v>4044</v>
      </c>
      <c r="F1013">
        <v>1011</v>
      </c>
      <c r="H1013">
        <f t="shared" si="47"/>
        <v>8088</v>
      </c>
      <c r="I1013">
        <v>1011</v>
      </c>
    </row>
    <row r="1014" spans="2:9" x14ac:dyDescent="0.25">
      <c r="B1014">
        <f t="shared" si="45"/>
        <v>2024</v>
      </c>
      <c r="C1014">
        <v>1012</v>
      </c>
      <c r="E1014">
        <f t="shared" si="46"/>
        <v>4048</v>
      </c>
      <c r="F1014">
        <v>1012</v>
      </c>
      <c r="H1014">
        <f t="shared" si="47"/>
        <v>8096</v>
      </c>
      <c r="I1014">
        <v>1012</v>
      </c>
    </row>
    <row r="1015" spans="2:9" x14ac:dyDescent="0.25">
      <c r="B1015">
        <f t="shared" si="45"/>
        <v>2026</v>
      </c>
      <c r="C1015">
        <v>1013</v>
      </c>
      <c r="E1015">
        <f t="shared" si="46"/>
        <v>4052</v>
      </c>
      <c r="F1015">
        <v>1013</v>
      </c>
      <c r="H1015">
        <f t="shared" si="47"/>
        <v>8104</v>
      </c>
      <c r="I1015">
        <v>1013</v>
      </c>
    </row>
    <row r="1016" spans="2:9" x14ac:dyDescent="0.25">
      <c r="B1016">
        <f t="shared" si="45"/>
        <v>2028</v>
      </c>
      <c r="C1016">
        <v>1014</v>
      </c>
      <c r="E1016">
        <f t="shared" si="46"/>
        <v>4056</v>
      </c>
      <c r="F1016">
        <v>1014</v>
      </c>
      <c r="H1016">
        <f t="shared" si="47"/>
        <v>8112</v>
      </c>
      <c r="I1016">
        <v>1014</v>
      </c>
    </row>
    <row r="1017" spans="2:9" x14ac:dyDescent="0.25">
      <c r="B1017">
        <f t="shared" si="45"/>
        <v>2030</v>
      </c>
      <c r="C1017">
        <v>1015</v>
      </c>
      <c r="E1017">
        <f t="shared" si="46"/>
        <v>4060</v>
      </c>
      <c r="F1017">
        <v>1015</v>
      </c>
      <c r="H1017">
        <f t="shared" si="47"/>
        <v>8120</v>
      </c>
      <c r="I1017">
        <v>1015</v>
      </c>
    </row>
    <row r="1018" spans="2:9" x14ac:dyDescent="0.25">
      <c r="B1018">
        <f t="shared" si="45"/>
        <v>2032</v>
      </c>
      <c r="C1018">
        <v>1016</v>
      </c>
      <c r="E1018">
        <f t="shared" si="46"/>
        <v>4064</v>
      </c>
      <c r="F1018">
        <v>1016</v>
      </c>
      <c r="H1018">
        <f t="shared" si="47"/>
        <v>8128</v>
      </c>
      <c r="I1018">
        <v>1016</v>
      </c>
    </row>
    <row r="1019" spans="2:9" x14ac:dyDescent="0.25">
      <c r="B1019">
        <f t="shared" si="45"/>
        <v>2034</v>
      </c>
      <c r="C1019">
        <v>1017</v>
      </c>
      <c r="E1019">
        <f t="shared" si="46"/>
        <v>4068</v>
      </c>
      <c r="F1019">
        <v>1017</v>
      </c>
      <c r="H1019">
        <f t="shared" si="47"/>
        <v>8136</v>
      </c>
      <c r="I1019">
        <v>1017</v>
      </c>
    </row>
    <row r="1020" spans="2:9" x14ac:dyDescent="0.25">
      <c r="B1020">
        <f t="shared" si="45"/>
        <v>2036</v>
      </c>
      <c r="C1020">
        <v>1018</v>
      </c>
      <c r="E1020">
        <f t="shared" si="46"/>
        <v>4072</v>
      </c>
      <c r="F1020">
        <v>1018</v>
      </c>
      <c r="H1020">
        <f t="shared" si="47"/>
        <v>8144</v>
      </c>
      <c r="I1020">
        <v>1018</v>
      </c>
    </row>
    <row r="1021" spans="2:9" x14ac:dyDescent="0.25">
      <c r="B1021">
        <f t="shared" si="45"/>
        <v>2038</v>
      </c>
      <c r="C1021">
        <v>1019</v>
      </c>
      <c r="E1021">
        <f t="shared" si="46"/>
        <v>4076</v>
      </c>
      <c r="F1021">
        <v>1019</v>
      </c>
      <c r="H1021">
        <f t="shared" si="47"/>
        <v>8152</v>
      </c>
      <c r="I1021">
        <v>1019</v>
      </c>
    </row>
    <row r="1022" spans="2:9" x14ac:dyDescent="0.25">
      <c r="B1022">
        <f t="shared" si="45"/>
        <v>2040</v>
      </c>
      <c r="C1022">
        <v>1020</v>
      </c>
      <c r="E1022">
        <f t="shared" si="46"/>
        <v>4080</v>
      </c>
      <c r="F1022">
        <v>1020</v>
      </c>
      <c r="H1022">
        <f t="shared" si="47"/>
        <v>8160</v>
      </c>
      <c r="I1022">
        <v>1020</v>
      </c>
    </row>
    <row r="1023" spans="2:9" x14ac:dyDescent="0.25">
      <c r="B1023">
        <f t="shared" si="45"/>
        <v>2042</v>
      </c>
      <c r="C1023">
        <v>1021</v>
      </c>
      <c r="E1023">
        <f t="shared" si="46"/>
        <v>4084</v>
      </c>
      <c r="F1023">
        <v>1021</v>
      </c>
      <c r="H1023">
        <f t="shared" si="47"/>
        <v>8168</v>
      </c>
      <c r="I1023">
        <v>1021</v>
      </c>
    </row>
    <row r="1024" spans="2:9" x14ac:dyDescent="0.25">
      <c r="B1024">
        <f t="shared" si="45"/>
        <v>2044</v>
      </c>
      <c r="C1024">
        <v>1022</v>
      </c>
      <c r="E1024">
        <f t="shared" si="46"/>
        <v>4088</v>
      </c>
      <c r="F1024">
        <v>1022</v>
      </c>
      <c r="H1024">
        <f t="shared" si="47"/>
        <v>8176</v>
      </c>
      <c r="I1024">
        <v>1022</v>
      </c>
    </row>
    <row r="1025" spans="2:9" x14ac:dyDescent="0.25">
      <c r="B1025">
        <f t="shared" si="45"/>
        <v>2046</v>
      </c>
      <c r="C1025">
        <v>1023</v>
      </c>
      <c r="E1025">
        <f t="shared" si="46"/>
        <v>4092</v>
      </c>
      <c r="F1025">
        <v>1023</v>
      </c>
      <c r="H1025">
        <f t="shared" si="47"/>
        <v>8184</v>
      </c>
      <c r="I1025">
        <v>1023</v>
      </c>
    </row>
    <row r="1026" spans="2:9" x14ac:dyDescent="0.25">
      <c r="B1026">
        <f t="shared" si="45"/>
        <v>2048</v>
      </c>
      <c r="C1026">
        <v>1024</v>
      </c>
      <c r="E1026">
        <f t="shared" si="46"/>
        <v>4096</v>
      </c>
      <c r="F1026">
        <v>1024</v>
      </c>
      <c r="H1026">
        <f t="shared" si="47"/>
        <v>8192</v>
      </c>
      <c r="I1026">
        <v>1024</v>
      </c>
    </row>
    <row r="1027" spans="2:9" x14ac:dyDescent="0.25">
      <c r="B1027">
        <f t="shared" si="45"/>
        <v>2050</v>
      </c>
      <c r="C1027">
        <v>1025</v>
      </c>
      <c r="E1027">
        <f t="shared" si="46"/>
        <v>4100</v>
      </c>
      <c r="F1027">
        <v>1025</v>
      </c>
      <c r="H1027">
        <f t="shared" si="47"/>
        <v>8200</v>
      </c>
      <c r="I1027">
        <v>1025</v>
      </c>
    </row>
    <row r="1028" spans="2:9" x14ac:dyDescent="0.25">
      <c r="B1028">
        <f t="shared" si="45"/>
        <v>2052</v>
      </c>
      <c r="C1028">
        <v>1026</v>
      </c>
      <c r="E1028">
        <f t="shared" si="46"/>
        <v>4104</v>
      </c>
      <c r="F1028">
        <v>1026</v>
      </c>
      <c r="H1028">
        <f t="shared" si="47"/>
        <v>8208</v>
      </c>
      <c r="I1028">
        <v>1026</v>
      </c>
    </row>
    <row r="1029" spans="2:9" x14ac:dyDescent="0.25">
      <c r="B1029">
        <f t="shared" ref="B1029:B1092" si="48">B1028+2</f>
        <v>2054</v>
      </c>
      <c r="C1029">
        <v>1027</v>
      </c>
      <c r="E1029">
        <f t="shared" ref="E1029:E1092" si="49">E1028+4</f>
        <v>4108</v>
      </c>
      <c r="F1029">
        <v>1027</v>
      </c>
      <c r="H1029">
        <f t="shared" ref="H1029:H1092" si="50">H1028+8</f>
        <v>8216</v>
      </c>
      <c r="I1029">
        <v>1027</v>
      </c>
    </row>
    <row r="1030" spans="2:9" x14ac:dyDescent="0.25">
      <c r="B1030">
        <f t="shared" si="48"/>
        <v>2056</v>
      </c>
      <c r="C1030">
        <v>1028</v>
      </c>
      <c r="E1030">
        <f t="shared" si="49"/>
        <v>4112</v>
      </c>
      <c r="F1030">
        <v>1028</v>
      </c>
      <c r="H1030">
        <f t="shared" si="50"/>
        <v>8224</v>
      </c>
      <c r="I1030">
        <v>1028</v>
      </c>
    </row>
    <row r="1031" spans="2:9" x14ac:dyDescent="0.25">
      <c r="B1031">
        <f t="shared" si="48"/>
        <v>2058</v>
      </c>
      <c r="C1031">
        <v>1029</v>
      </c>
      <c r="E1031">
        <f t="shared" si="49"/>
        <v>4116</v>
      </c>
      <c r="F1031">
        <v>1029</v>
      </c>
      <c r="H1031">
        <f t="shared" si="50"/>
        <v>8232</v>
      </c>
      <c r="I1031">
        <v>1029</v>
      </c>
    </row>
    <row r="1032" spans="2:9" x14ac:dyDescent="0.25">
      <c r="B1032">
        <f t="shared" si="48"/>
        <v>2060</v>
      </c>
      <c r="C1032">
        <v>1030</v>
      </c>
      <c r="E1032">
        <f t="shared" si="49"/>
        <v>4120</v>
      </c>
      <c r="F1032">
        <v>1030</v>
      </c>
      <c r="H1032">
        <f t="shared" si="50"/>
        <v>8240</v>
      </c>
      <c r="I1032">
        <v>1030</v>
      </c>
    </row>
    <row r="1033" spans="2:9" x14ac:dyDescent="0.25">
      <c r="B1033">
        <f t="shared" si="48"/>
        <v>2062</v>
      </c>
      <c r="C1033">
        <v>1031</v>
      </c>
      <c r="E1033">
        <f t="shared" si="49"/>
        <v>4124</v>
      </c>
      <c r="F1033">
        <v>1031</v>
      </c>
      <c r="H1033">
        <f t="shared" si="50"/>
        <v>8248</v>
      </c>
      <c r="I1033">
        <v>1031</v>
      </c>
    </row>
    <row r="1034" spans="2:9" x14ac:dyDescent="0.25">
      <c r="B1034">
        <f t="shared" si="48"/>
        <v>2064</v>
      </c>
      <c r="C1034">
        <v>1032</v>
      </c>
      <c r="E1034">
        <f t="shared" si="49"/>
        <v>4128</v>
      </c>
      <c r="F1034">
        <v>1032</v>
      </c>
      <c r="H1034">
        <f t="shared" si="50"/>
        <v>8256</v>
      </c>
      <c r="I1034">
        <v>1032</v>
      </c>
    </row>
    <row r="1035" spans="2:9" x14ac:dyDescent="0.25">
      <c r="B1035">
        <f t="shared" si="48"/>
        <v>2066</v>
      </c>
      <c r="C1035">
        <v>1033</v>
      </c>
      <c r="E1035">
        <f t="shared" si="49"/>
        <v>4132</v>
      </c>
      <c r="F1035">
        <v>1033</v>
      </c>
      <c r="H1035">
        <f t="shared" si="50"/>
        <v>8264</v>
      </c>
      <c r="I1035">
        <v>1033</v>
      </c>
    </row>
    <row r="1036" spans="2:9" x14ac:dyDescent="0.25">
      <c r="B1036">
        <f t="shared" si="48"/>
        <v>2068</v>
      </c>
      <c r="C1036">
        <v>1034</v>
      </c>
      <c r="E1036">
        <f t="shared" si="49"/>
        <v>4136</v>
      </c>
      <c r="F1036">
        <v>1034</v>
      </c>
      <c r="H1036">
        <f t="shared" si="50"/>
        <v>8272</v>
      </c>
      <c r="I1036">
        <v>1034</v>
      </c>
    </row>
    <row r="1037" spans="2:9" x14ac:dyDescent="0.25">
      <c r="B1037">
        <f t="shared" si="48"/>
        <v>2070</v>
      </c>
      <c r="C1037">
        <v>1035</v>
      </c>
      <c r="E1037">
        <f t="shared" si="49"/>
        <v>4140</v>
      </c>
      <c r="F1037">
        <v>1035</v>
      </c>
      <c r="H1037">
        <f t="shared" si="50"/>
        <v>8280</v>
      </c>
      <c r="I1037">
        <v>1035</v>
      </c>
    </row>
    <row r="1038" spans="2:9" x14ac:dyDescent="0.25">
      <c r="B1038">
        <f t="shared" si="48"/>
        <v>2072</v>
      </c>
      <c r="C1038">
        <v>1036</v>
      </c>
      <c r="E1038">
        <f t="shared" si="49"/>
        <v>4144</v>
      </c>
      <c r="F1038">
        <v>1036</v>
      </c>
      <c r="H1038">
        <f t="shared" si="50"/>
        <v>8288</v>
      </c>
      <c r="I1038">
        <v>1036</v>
      </c>
    </row>
    <row r="1039" spans="2:9" x14ac:dyDescent="0.25">
      <c r="B1039">
        <f t="shared" si="48"/>
        <v>2074</v>
      </c>
      <c r="C1039">
        <v>1037</v>
      </c>
      <c r="E1039">
        <f t="shared" si="49"/>
        <v>4148</v>
      </c>
      <c r="F1039">
        <v>1037</v>
      </c>
      <c r="H1039">
        <f t="shared" si="50"/>
        <v>8296</v>
      </c>
      <c r="I1039">
        <v>1037</v>
      </c>
    </row>
    <row r="1040" spans="2:9" x14ac:dyDescent="0.25">
      <c r="B1040">
        <f t="shared" si="48"/>
        <v>2076</v>
      </c>
      <c r="C1040">
        <v>1038</v>
      </c>
      <c r="E1040">
        <f t="shared" si="49"/>
        <v>4152</v>
      </c>
      <c r="F1040">
        <v>1038</v>
      </c>
      <c r="H1040">
        <f t="shared" si="50"/>
        <v>8304</v>
      </c>
      <c r="I1040">
        <v>1038</v>
      </c>
    </row>
    <row r="1041" spans="2:9" x14ac:dyDescent="0.25">
      <c r="B1041">
        <f t="shared" si="48"/>
        <v>2078</v>
      </c>
      <c r="C1041">
        <v>1039</v>
      </c>
      <c r="E1041">
        <f t="shared" si="49"/>
        <v>4156</v>
      </c>
      <c r="F1041">
        <v>1039</v>
      </c>
      <c r="H1041">
        <f t="shared" si="50"/>
        <v>8312</v>
      </c>
      <c r="I1041">
        <v>1039</v>
      </c>
    </row>
    <row r="1042" spans="2:9" x14ac:dyDescent="0.25">
      <c r="B1042">
        <f t="shared" si="48"/>
        <v>2080</v>
      </c>
      <c r="C1042">
        <v>1040</v>
      </c>
      <c r="E1042">
        <f t="shared" si="49"/>
        <v>4160</v>
      </c>
      <c r="F1042">
        <v>1040</v>
      </c>
      <c r="H1042">
        <f t="shared" si="50"/>
        <v>8320</v>
      </c>
      <c r="I1042">
        <v>1040</v>
      </c>
    </row>
    <row r="1043" spans="2:9" x14ac:dyDescent="0.25">
      <c r="B1043">
        <f t="shared" si="48"/>
        <v>2082</v>
      </c>
      <c r="C1043">
        <v>1041</v>
      </c>
      <c r="E1043">
        <f t="shared" si="49"/>
        <v>4164</v>
      </c>
      <c r="F1043">
        <v>1041</v>
      </c>
      <c r="H1043">
        <f t="shared" si="50"/>
        <v>8328</v>
      </c>
      <c r="I1043">
        <v>1041</v>
      </c>
    </row>
    <row r="1044" spans="2:9" x14ac:dyDescent="0.25">
      <c r="B1044">
        <f t="shared" si="48"/>
        <v>2084</v>
      </c>
      <c r="C1044">
        <v>1042</v>
      </c>
      <c r="E1044">
        <f t="shared" si="49"/>
        <v>4168</v>
      </c>
      <c r="F1044">
        <v>1042</v>
      </c>
      <c r="H1044">
        <f t="shared" si="50"/>
        <v>8336</v>
      </c>
      <c r="I1044">
        <v>1042</v>
      </c>
    </row>
    <row r="1045" spans="2:9" x14ac:dyDescent="0.25">
      <c r="B1045">
        <f t="shared" si="48"/>
        <v>2086</v>
      </c>
      <c r="C1045">
        <v>1043</v>
      </c>
      <c r="E1045">
        <f t="shared" si="49"/>
        <v>4172</v>
      </c>
      <c r="F1045">
        <v>1043</v>
      </c>
      <c r="H1045">
        <f t="shared" si="50"/>
        <v>8344</v>
      </c>
      <c r="I1045">
        <v>1043</v>
      </c>
    </row>
    <row r="1046" spans="2:9" x14ac:dyDescent="0.25">
      <c r="B1046">
        <f t="shared" si="48"/>
        <v>2088</v>
      </c>
      <c r="C1046">
        <v>1044</v>
      </c>
      <c r="E1046">
        <f t="shared" si="49"/>
        <v>4176</v>
      </c>
      <c r="F1046">
        <v>1044</v>
      </c>
      <c r="H1046">
        <f t="shared" si="50"/>
        <v>8352</v>
      </c>
      <c r="I1046">
        <v>1044</v>
      </c>
    </row>
    <row r="1047" spans="2:9" x14ac:dyDescent="0.25">
      <c r="B1047">
        <f t="shared" si="48"/>
        <v>2090</v>
      </c>
      <c r="C1047">
        <v>1045</v>
      </c>
      <c r="E1047">
        <f t="shared" si="49"/>
        <v>4180</v>
      </c>
      <c r="F1047">
        <v>1045</v>
      </c>
      <c r="H1047">
        <f t="shared" si="50"/>
        <v>8360</v>
      </c>
      <c r="I1047">
        <v>1045</v>
      </c>
    </row>
    <row r="1048" spans="2:9" x14ac:dyDescent="0.25">
      <c r="B1048">
        <f t="shared" si="48"/>
        <v>2092</v>
      </c>
      <c r="C1048">
        <v>1046</v>
      </c>
      <c r="E1048">
        <f t="shared" si="49"/>
        <v>4184</v>
      </c>
      <c r="F1048">
        <v>1046</v>
      </c>
      <c r="H1048">
        <f t="shared" si="50"/>
        <v>8368</v>
      </c>
      <c r="I1048">
        <v>1046</v>
      </c>
    </row>
    <row r="1049" spans="2:9" x14ac:dyDescent="0.25">
      <c r="B1049">
        <f t="shared" si="48"/>
        <v>2094</v>
      </c>
      <c r="C1049">
        <v>1047</v>
      </c>
      <c r="E1049">
        <f t="shared" si="49"/>
        <v>4188</v>
      </c>
      <c r="F1049">
        <v>1047</v>
      </c>
      <c r="H1049">
        <f t="shared" si="50"/>
        <v>8376</v>
      </c>
      <c r="I1049">
        <v>1047</v>
      </c>
    </row>
    <row r="1050" spans="2:9" x14ac:dyDescent="0.25">
      <c r="B1050">
        <f t="shared" si="48"/>
        <v>2096</v>
      </c>
      <c r="C1050">
        <v>1048</v>
      </c>
      <c r="E1050">
        <f t="shared" si="49"/>
        <v>4192</v>
      </c>
      <c r="F1050">
        <v>1048</v>
      </c>
      <c r="H1050">
        <f t="shared" si="50"/>
        <v>8384</v>
      </c>
      <c r="I1050">
        <v>1048</v>
      </c>
    </row>
    <row r="1051" spans="2:9" x14ac:dyDescent="0.25">
      <c r="B1051">
        <f t="shared" si="48"/>
        <v>2098</v>
      </c>
      <c r="C1051">
        <v>1049</v>
      </c>
      <c r="E1051">
        <f t="shared" si="49"/>
        <v>4196</v>
      </c>
      <c r="F1051">
        <v>1049</v>
      </c>
      <c r="H1051">
        <f t="shared" si="50"/>
        <v>8392</v>
      </c>
      <c r="I1051">
        <v>1049</v>
      </c>
    </row>
    <row r="1052" spans="2:9" x14ac:dyDescent="0.25">
      <c r="B1052">
        <f t="shared" si="48"/>
        <v>2100</v>
      </c>
      <c r="C1052">
        <v>1050</v>
      </c>
      <c r="E1052">
        <f t="shared" si="49"/>
        <v>4200</v>
      </c>
      <c r="F1052">
        <v>1050</v>
      </c>
      <c r="H1052">
        <f t="shared" si="50"/>
        <v>8400</v>
      </c>
      <c r="I1052">
        <v>1050</v>
      </c>
    </row>
    <row r="1053" spans="2:9" x14ac:dyDescent="0.25">
      <c r="B1053">
        <f t="shared" si="48"/>
        <v>2102</v>
      </c>
      <c r="C1053">
        <v>1051</v>
      </c>
      <c r="E1053">
        <f t="shared" si="49"/>
        <v>4204</v>
      </c>
      <c r="F1053">
        <v>1051</v>
      </c>
      <c r="H1053">
        <f t="shared" si="50"/>
        <v>8408</v>
      </c>
      <c r="I1053">
        <v>1051</v>
      </c>
    </row>
    <row r="1054" spans="2:9" x14ac:dyDescent="0.25">
      <c r="B1054">
        <f t="shared" si="48"/>
        <v>2104</v>
      </c>
      <c r="C1054">
        <v>1052</v>
      </c>
      <c r="E1054">
        <f t="shared" si="49"/>
        <v>4208</v>
      </c>
      <c r="F1054">
        <v>1052</v>
      </c>
      <c r="H1054">
        <f t="shared" si="50"/>
        <v>8416</v>
      </c>
      <c r="I1054">
        <v>1052</v>
      </c>
    </row>
    <row r="1055" spans="2:9" x14ac:dyDescent="0.25">
      <c r="B1055">
        <f t="shared" si="48"/>
        <v>2106</v>
      </c>
      <c r="C1055">
        <v>1053</v>
      </c>
      <c r="E1055">
        <f t="shared" si="49"/>
        <v>4212</v>
      </c>
      <c r="F1055">
        <v>1053</v>
      </c>
      <c r="H1055">
        <f t="shared" si="50"/>
        <v>8424</v>
      </c>
      <c r="I1055">
        <v>1053</v>
      </c>
    </row>
    <row r="1056" spans="2:9" x14ac:dyDescent="0.25">
      <c r="B1056">
        <f t="shared" si="48"/>
        <v>2108</v>
      </c>
      <c r="C1056">
        <v>1054</v>
      </c>
      <c r="E1056">
        <f t="shared" si="49"/>
        <v>4216</v>
      </c>
      <c r="F1056">
        <v>1054</v>
      </c>
      <c r="H1056">
        <f t="shared" si="50"/>
        <v>8432</v>
      </c>
      <c r="I1056">
        <v>1054</v>
      </c>
    </row>
    <row r="1057" spans="2:9" x14ac:dyDescent="0.25">
      <c r="B1057">
        <f t="shared" si="48"/>
        <v>2110</v>
      </c>
      <c r="C1057">
        <v>1055</v>
      </c>
      <c r="E1057">
        <f t="shared" si="49"/>
        <v>4220</v>
      </c>
      <c r="F1057">
        <v>1055</v>
      </c>
      <c r="H1057">
        <f t="shared" si="50"/>
        <v>8440</v>
      </c>
      <c r="I1057">
        <v>1055</v>
      </c>
    </row>
    <row r="1058" spans="2:9" x14ac:dyDescent="0.25">
      <c r="B1058">
        <f t="shared" si="48"/>
        <v>2112</v>
      </c>
      <c r="C1058">
        <v>1056</v>
      </c>
      <c r="E1058">
        <f t="shared" si="49"/>
        <v>4224</v>
      </c>
      <c r="F1058">
        <v>1056</v>
      </c>
      <c r="H1058">
        <f t="shared" si="50"/>
        <v>8448</v>
      </c>
      <c r="I1058">
        <v>1056</v>
      </c>
    </row>
    <row r="1059" spans="2:9" x14ac:dyDescent="0.25">
      <c r="B1059">
        <f t="shared" si="48"/>
        <v>2114</v>
      </c>
      <c r="C1059">
        <v>1057</v>
      </c>
      <c r="E1059">
        <f t="shared" si="49"/>
        <v>4228</v>
      </c>
      <c r="F1059">
        <v>1057</v>
      </c>
      <c r="H1059">
        <f t="shared" si="50"/>
        <v>8456</v>
      </c>
      <c r="I1059">
        <v>1057</v>
      </c>
    </row>
    <row r="1060" spans="2:9" x14ac:dyDescent="0.25">
      <c r="B1060">
        <f t="shared" si="48"/>
        <v>2116</v>
      </c>
      <c r="C1060">
        <v>1058</v>
      </c>
      <c r="E1060">
        <f t="shared" si="49"/>
        <v>4232</v>
      </c>
      <c r="F1060">
        <v>1058</v>
      </c>
      <c r="H1060">
        <f t="shared" si="50"/>
        <v>8464</v>
      </c>
      <c r="I1060">
        <v>1058</v>
      </c>
    </row>
    <row r="1061" spans="2:9" x14ac:dyDescent="0.25">
      <c r="B1061">
        <f t="shared" si="48"/>
        <v>2118</v>
      </c>
      <c r="C1061">
        <v>1059</v>
      </c>
      <c r="E1061">
        <f t="shared" si="49"/>
        <v>4236</v>
      </c>
      <c r="F1061">
        <v>1059</v>
      </c>
      <c r="H1061">
        <f t="shared" si="50"/>
        <v>8472</v>
      </c>
      <c r="I1061">
        <v>1059</v>
      </c>
    </row>
    <row r="1062" spans="2:9" x14ac:dyDescent="0.25">
      <c r="B1062">
        <f t="shared" si="48"/>
        <v>2120</v>
      </c>
      <c r="C1062">
        <v>1060</v>
      </c>
      <c r="E1062">
        <f t="shared" si="49"/>
        <v>4240</v>
      </c>
      <c r="F1062">
        <v>1060</v>
      </c>
      <c r="H1062">
        <f t="shared" si="50"/>
        <v>8480</v>
      </c>
      <c r="I1062">
        <v>1060</v>
      </c>
    </row>
    <row r="1063" spans="2:9" x14ac:dyDescent="0.25">
      <c r="B1063">
        <f t="shared" si="48"/>
        <v>2122</v>
      </c>
      <c r="C1063">
        <v>1061</v>
      </c>
      <c r="E1063">
        <f t="shared" si="49"/>
        <v>4244</v>
      </c>
      <c r="F1063">
        <v>1061</v>
      </c>
      <c r="H1063">
        <f t="shared" si="50"/>
        <v>8488</v>
      </c>
      <c r="I1063">
        <v>1061</v>
      </c>
    </row>
    <row r="1064" spans="2:9" x14ac:dyDescent="0.25">
      <c r="B1064">
        <f t="shared" si="48"/>
        <v>2124</v>
      </c>
      <c r="C1064">
        <v>1062</v>
      </c>
      <c r="E1064">
        <f t="shared" si="49"/>
        <v>4248</v>
      </c>
      <c r="F1064">
        <v>1062</v>
      </c>
      <c r="H1064">
        <f t="shared" si="50"/>
        <v>8496</v>
      </c>
      <c r="I1064">
        <v>1062</v>
      </c>
    </row>
    <row r="1065" spans="2:9" x14ac:dyDescent="0.25">
      <c r="B1065">
        <f t="shared" si="48"/>
        <v>2126</v>
      </c>
      <c r="C1065">
        <v>1063</v>
      </c>
      <c r="E1065">
        <f t="shared" si="49"/>
        <v>4252</v>
      </c>
      <c r="F1065">
        <v>1063</v>
      </c>
      <c r="H1065">
        <f t="shared" si="50"/>
        <v>8504</v>
      </c>
      <c r="I1065">
        <v>1063</v>
      </c>
    </row>
    <row r="1066" spans="2:9" x14ac:dyDescent="0.25">
      <c r="B1066">
        <f t="shared" si="48"/>
        <v>2128</v>
      </c>
      <c r="C1066">
        <v>1064</v>
      </c>
      <c r="E1066">
        <f t="shared" si="49"/>
        <v>4256</v>
      </c>
      <c r="F1066">
        <v>1064</v>
      </c>
      <c r="H1066">
        <f t="shared" si="50"/>
        <v>8512</v>
      </c>
      <c r="I1066">
        <v>1064</v>
      </c>
    </row>
    <row r="1067" spans="2:9" x14ac:dyDescent="0.25">
      <c r="B1067">
        <f t="shared" si="48"/>
        <v>2130</v>
      </c>
      <c r="C1067">
        <v>1065</v>
      </c>
      <c r="E1067">
        <f t="shared" si="49"/>
        <v>4260</v>
      </c>
      <c r="F1067">
        <v>1065</v>
      </c>
      <c r="H1067">
        <f t="shared" si="50"/>
        <v>8520</v>
      </c>
      <c r="I1067">
        <v>1065</v>
      </c>
    </row>
    <row r="1068" spans="2:9" x14ac:dyDescent="0.25">
      <c r="B1068">
        <f t="shared" si="48"/>
        <v>2132</v>
      </c>
      <c r="C1068">
        <v>1066</v>
      </c>
      <c r="E1068">
        <f t="shared" si="49"/>
        <v>4264</v>
      </c>
      <c r="F1068">
        <v>1066</v>
      </c>
      <c r="H1068">
        <f t="shared" si="50"/>
        <v>8528</v>
      </c>
      <c r="I1068">
        <v>1066</v>
      </c>
    </row>
    <row r="1069" spans="2:9" x14ac:dyDescent="0.25">
      <c r="B1069">
        <f t="shared" si="48"/>
        <v>2134</v>
      </c>
      <c r="C1069">
        <v>1067</v>
      </c>
      <c r="E1069">
        <f t="shared" si="49"/>
        <v>4268</v>
      </c>
      <c r="F1069">
        <v>1067</v>
      </c>
      <c r="H1069">
        <f t="shared" si="50"/>
        <v>8536</v>
      </c>
      <c r="I1069">
        <v>1067</v>
      </c>
    </row>
    <row r="1070" spans="2:9" x14ac:dyDescent="0.25">
      <c r="B1070">
        <f t="shared" si="48"/>
        <v>2136</v>
      </c>
      <c r="C1070">
        <v>1068</v>
      </c>
      <c r="E1070">
        <f t="shared" si="49"/>
        <v>4272</v>
      </c>
      <c r="F1070">
        <v>1068</v>
      </c>
      <c r="H1070">
        <f t="shared" si="50"/>
        <v>8544</v>
      </c>
      <c r="I1070">
        <v>1068</v>
      </c>
    </row>
    <row r="1071" spans="2:9" x14ac:dyDescent="0.25">
      <c r="B1071">
        <f t="shared" si="48"/>
        <v>2138</v>
      </c>
      <c r="C1071">
        <v>1069</v>
      </c>
      <c r="E1071">
        <f t="shared" si="49"/>
        <v>4276</v>
      </c>
      <c r="F1071">
        <v>1069</v>
      </c>
      <c r="H1071">
        <f t="shared" si="50"/>
        <v>8552</v>
      </c>
      <c r="I1071">
        <v>1069</v>
      </c>
    </row>
    <row r="1072" spans="2:9" x14ac:dyDescent="0.25">
      <c r="B1072">
        <f t="shared" si="48"/>
        <v>2140</v>
      </c>
      <c r="C1072">
        <v>1070</v>
      </c>
      <c r="E1072">
        <f t="shared" si="49"/>
        <v>4280</v>
      </c>
      <c r="F1072">
        <v>1070</v>
      </c>
      <c r="H1072">
        <f t="shared" si="50"/>
        <v>8560</v>
      </c>
      <c r="I1072">
        <v>1070</v>
      </c>
    </row>
    <row r="1073" spans="2:9" x14ac:dyDescent="0.25">
      <c r="B1073">
        <f t="shared" si="48"/>
        <v>2142</v>
      </c>
      <c r="C1073">
        <v>1071</v>
      </c>
      <c r="E1073">
        <f t="shared" si="49"/>
        <v>4284</v>
      </c>
      <c r="F1073">
        <v>1071</v>
      </c>
      <c r="H1073">
        <f t="shared" si="50"/>
        <v>8568</v>
      </c>
      <c r="I1073">
        <v>1071</v>
      </c>
    </row>
    <row r="1074" spans="2:9" x14ac:dyDescent="0.25">
      <c r="B1074">
        <f t="shared" si="48"/>
        <v>2144</v>
      </c>
      <c r="C1074">
        <v>1072</v>
      </c>
      <c r="E1074">
        <f t="shared" si="49"/>
        <v>4288</v>
      </c>
      <c r="F1074">
        <v>1072</v>
      </c>
      <c r="H1074">
        <f t="shared" si="50"/>
        <v>8576</v>
      </c>
      <c r="I1074">
        <v>1072</v>
      </c>
    </row>
    <row r="1075" spans="2:9" x14ac:dyDescent="0.25">
      <c r="B1075">
        <f t="shared" si="48"/>
        <v>2146</v>
      </c>
      <c r="C1075">
        <v>1073</v>
      </c>
      <c r="E1075">
        <f t="shared" si="49"/>
        <v>4292</v>
      </c>
      <c r="F1075">
        <v>1073</v>
      </c>
      <c r="H1075">
        <f t="shared" si="50"/>
        <v>8584</v>
      </c>
      <c r="I1075">
        <v>1073</v>
      </c>
    </row>
    <row r="1076" spans="2:9" x14ac:dyDescent="0.25">
      <c r="B1076">
        <f t="shared" si="48"/>
        <v>2148</v>
      </c>
      <c r="C1076">
        <v>1074</v>
      </c>
      <c r="E1076">
        <f t="shared" si="49"/>
        <v>4296</v>
      </c>
      <c r="F1076">
        <v>1074</v>
      </c>
      <c r="H1076">
        <f t="shared" si="50"/>
        <v>8592</v>
      </c>
      <c r="I1076">
        <v>1074</v>
      </c>
    </row>
    <row r="1077" spans="2:9" x14ac:dyDescent="0.25">
      <c r="B1077">
        <f t="shared" si="48"/>
        <v>2150</v>
      </c>
      <c r="C1077">
        <v>1075</v>
      </c>
      <c r="E1077">
        <f t="shared" si="49"/>
        <v>4300</v>
      </c>
      <c r="F1077">
        <v>1075</v>
      </c>
      <c r="H1077">
        <f t="shared" si="50"/>
        <v>8600</v>
      </c>
      <c r="I1077">
        <v>1075</v>
      </c>
    </row>
    <row r="1078" spans="2:9" x14ac:dyDescent="0.25">
      <c r="B1078">
        <f t="shared" si="48"/>
        <v>2152</v>
      </c>
      <c r="C1078">
        <v>1076</v>
      </c>
      <c r="E1078">
        <f t="shared" si="49"/>
        <v>4304</v>
      </c>
      <c r="F1078">
        <v>1076</v>
      </c>
      <c r="H1078">
        <f t="shared" si="50"/>
        <v>8608</v>
      </c>
      <c r="I1078">
        <v>1076</v>
      </c>
    </row>
    <row r="1079" spans="2:9" x14ac:dyDescent="0.25">
      <c r="B1079">
        <f t="shared" si="48"/>
        <v>2154</v>
      </c>
      <c r="C1079">
        <v>1077</v>
      </c>
      <c r="E1079">
        <f t="shared" si="49"/>
        <v>4308</v>
      </c>
      <c r="F1079">
        <v>1077</v>
      </c>
      <c r="H1079">
        <f t="shared" si="50"/>
        <v>8616</v>
      </c>
      <c r="I1079">
        <v>1077</v>
      </c>
    </row>
    <row r="1080" spans="2:9" x14ac:dyDescent="0.25">
      <c r="B1080">
        <f t="shared" si="48"/>
        <v>2156</v>
      </c>
      <c r="C1080">
        <v>1078</v>
      </c>
      <c r="E1080">
        <f t="shared" si="49"/>
        <v>4312</v>
      </c>
      <c r="F1080">
        <v>1078</v>
      </c>
      <c r="H1080">
        <f t="shared" si="50"/>
        <v>8624</v>
      </c>
      <c r="I1080">
        <v>1078</v>
      </c>
    </row>
    <row r="1081" spans="2:9" x14ac:dyDescent="0.25">
      <c r="B1081">
        <f t="shared" si="48"/>
        <v>2158</v>
      </c>
      <c r="C1081">
        <v>1079</v>
      </c>
      <c r="E1081">
        <f t="shared" si="49"/>
        <v>4316</v>
      </c>
      <c r="F1081">
        <v>1079</v>
      </c>
      <c r="H1081">
        <f t="shared" si="50"/>
        <v>8632</v>
      </c>
      <c r="I1081">
        <v>1079</v>
      </c>
    </row>
    <row r="1082" spans="2:9" x14ac:dyDescent="0.25">
      <c r="B1082">
        <f t="shared" si="48"/>
        <v>2160</v>
      </c>
      <c r="C1082">
        <v>1080</v>
      </c>
      <c r="E1082">
        <f t="shared" si="49"/>
        <v>4320</v>
      </c>
      <c r="F1082">
        <v>1080</v>
      </c>
      <c r="H1082">
        <f t="shared" si="50"/>
        <v>8640</v>
      </c>
      <c r="I1082">
        <v>1080</v>
      </c>
    </row>
    <row r="1083" spans="2:9" x14ac:dyDescent="0.25">
      <c r="B1083">
        <f t="shared" si="48"/>
        <v>2162</v>
      </c>
      <c r="C1083">
        <v>1081</v>
      </c>
      <c r="E1083">
        <f t="shared" si="49"/>
        <v>4324</v>
      </c>
      <c r="F1083">
        <v>1081</v>
      </c>
      <c r="H1083">
        <f t="shared" si="50"/>
        <v>8648</v>
      </c>
      <c r="I1083">
        <v>1081</v>
      </c>
    </row>
    <row r="1084" spans="2:9" x14ac:dyDescent="0.25">
      <c r="B1084">
        <f t="shared" si="48"/>
        <v>2164</v>
      </c>
      <c r="C1084">
        <v>1082</v>
      </c>
      <c r="E1084">
        <f t="shared" si="49"/>
        <v>4328</v>
      </c>
      <c r="F1084">
        <v>1082</v>
      </c>
      <c r="H1084">
        <f t="shared" si="50"/>
        <v>8656</v>
      </c>
      <c r="I1084">
        <v>1082</v>
      </c>
    </row>
    <row r="1085" spans="2:9" x14ac:dyDescent="0.25">
      <c r="B1085">
        <f t="shared" si="48"/>
        <v>2166</v>
      </c>
      <c r="C1085">
        <v>1083</v>
      </c>
      <c r="E1085">
        <f t="shared" si="49"/>
        <v>4332</v>
      </c>
      <c r="F1085">
        <v>1083</v>
      </c>
      <c r="H1085">
        <f t="shared" si="50"/>
        <v>8664</v>
      </c>
      <c r="I1085">
        <v>1083</v>
      </c>
    </row>
    <row r="1086" spans="2:9" x14ac:dyDescent="0.25">
      <c r="B1086">
        <f t="shared" si="48"/>
        <v>2168</v>
      </c>
      <c r="C1086">
        <v>1084</v>
      </c>
      <c r="E1086">
        <f t="shared" si="49"/>
        <v>4336</v>
      </c>
      <c r="F1086">
        <v>1084</v>
      </c>
      <c r="H1086">
        <f t="shared" si="50"/>
        <v>8672</v>
      </c>
      <c r="I1086">
        <v>1084</v>
      </c>
    </row>
    <row r="1087" spans="2:9" x14ac:dyDescent="0.25">
      <c r="B1087">
        <f t="shared" si="48"/>
        <v>2170</v>
      </c>
      <c r="C1087">
        <v>1085</v>
      </c>
      <c r="E1087">
        <f t="shared" si="49"/>
        <v>4340</v>
      </c>
      <c r="F1087">
        <v>1085</v>
      </c>
      <c r="H1087">
        <f t="shared" si="50"/>
        <v>8680</v>
      </c>
      <c r="I1087">
        <v>1085</v>
      </c>
    </row>
    <row r="1088" spans="2:9" x14ac:dyDescent="0.25">
      <c r="B1088">
        <f t="shared" si="48"/>
        <v>2172</v>
      </c>
      <c r="C1088">
        <v>1086</v>
      </c>
      <c r="E1088">
        <f t="shared" si="49"/>
        <v>4344</v>
      </c>
      <c r="F1088">
        <v>1086</v>
      </c>
      <c r="H1088">
        <f t="shared" si="50"/>
        <v>8688</v>
      </c>
      <c r="I1088">
        <v>1086</v>
      </c>
    </row>
    <row r="1089" spans="2:9" x14ac:dyDescent="0.25">
      <c r="B1089">
        <f t="shared" si="48"/>
        <v>2174</v>
      </c>
      <c r="C1089">
        <v>1087</v>
      </c>
      <c r="E1089">
        <f t="shared" si="49"/>
        <v>4348</v>
      </c>
      <c r="F1089">
        <v>1087</v>
      </c>
      <c r="H1089">
        <f t="shared" si="50"/>
        <v>8696</v>
      </c>
      <c r="I1089">
        <v>1087</v>
      </c>
    </row>
    <row r="1090" spans="2:9" x14ac:dyDescent="0.25">
      <c r="B1090">
        <f t="shared" si="48"/>
        <v>2176</v>
      </c>
      <c r="C1090">
        <v>1088</v>
      </c>
      <c r="E1090">
        <f t="shared" si="49"/>
        <v>4352</v>
      </c>
      <c r="F1090">
        <v>1088</v>
      </c>
      <c r="H1090">
        <f t="shared" si="50"/>
        <v>8704</v>
      </c>
      <c r="I1090">
        <v>1088</v>
      </c>
    </row>
    <row r="1091" spans="2:9" x14ac:dyDescent="0.25">
      <c r="B1091">
        <f t="shared" si="48"/>
        <v>2178</v>
      </c>
      <c r="C1091">
        <v>1089</v>
      </c>
      <c r="E1091">
        <f t="shared" si="49"/>
        <v>4356</v>
      </c>
      <c r="F1091">
        <v>1089</v>
      </c>
      <c r="H1091">
        <f t="shared" si="50"/>
        <v>8712</v>
      </c>
      <c r="I1091">
        <v>1089</v>
      </c>
    </row>
    <row r="1092" spans="2:9" x14ac:dyDescent="0.25">
      <c r="B1092">
        <f t="shared" si="48"/>
        <v>2180</v>
      </c>
      <c r="C1092">
        <v>1090</v>
      </c>
      <c r="E1092">
        <f t="shared" si="49"/>
        <v>4360</v>
      </c>
      <c r="F1092">
        <v>1090</v>
      </c>
      <c r="H1092">
        <f t="shared" si="50"/>
        <v>8720</v>
      </c>
      <c r="I1092">
        <v>1090</v>
      </c>
    </row>
    <row r="1093" spans="2:9" x14ac:dyDescent="0.25">
      <c r="B1093">
        <f t="shared" ref="B1093:B1156" si="51">B1092+2</f>
        <v>2182</v>
      </c>
      <c r="C1093">
        <v>1091</v>
      </c>
      <c r="E1093">
        <f t="shared" ref="E1093:E1156" si="52">E1092+4</f>
        <v>4364</v>
      </c>
      <c r="F1093">
        <v>1091</v>
      </c>
      <c r="H1093">
        <f t="shared" ref="H1093:H1156" si="53">H1092+8</f>
        <v>8728</v>
      </c>
      <c r="I1093">
        <v>1091</v>
      </c>
    </row>
    <row r="1094" spans="2:9" x14ac:dyDescent="0.25">
      <c r="B1094">
        <f t="shared" si="51"/>
        <v>2184</v>
      </c>
      <c r="C1094">
        <v>1092</v>
      </c>
      <c r="E1094">
        <f t="shared" si="52"/>
        <v>4368</v>
      </c>
      <c r="F1094">
        <v>1092</v>
      </c>
      <c r="H1094">
        <f t="shared" si="53"/>
        <v>8736</v>
      </c>
      <c r="I1094">
        <v>1092</v>
      </c>
    </row>
    <row r="1095" spans="2:9" x14ac:dyDescent="0.25">
      <c r="B1095">
        <f t="shared" si="51"/>
        <v>2186</v>
      </c>
      <c r="C1095">
        <v>1093</v>
      </c>
      <c r="E1095">
        <f t="shared" si="52"/>
        <v>4372</v>
      </c>
      <c r="F1095">
        <v>1093</v>
      </c>
      <c r="H1095">
        <f t="shared" si="53"/>
        <v>8744</v>
      </c>
      <c r="I1095">
        <v>1093</v>
      </c>
    </row>
    <row r="1096" spans="2:9" x14ac:dyDescent="0.25">
      <c r="B1096">
        <f t="shared" si="51"/>
        <v>2188</v>
      </c>
      <c r="C1096">
        <v>1094</v>
      </c>
      <c r="E1096">
        <f t="shared" si="52"/>
        <v>4376</v>
      </c>
      <c r="F1096">
        <v>1094</v>
      </c>
      <c r="H1096">
        <f t="shared" si="53"/>
        <v>8752</v>
      </c>
      <c r="I1096">
        <v>1094</v>
      </c>
    </row>
    <row r="1097" spans="2:9" x14ac:dyDescent="0.25">
      <c r="B1097">
        <f t="shared" si="51"/>
        <v>2190</v>
      </c>
      <c r="C1097">
        <v>1095</v>
      </c>
      <c r="E1097">
        <f t="shared" si="52"/>
        <v>4380</v>
      </c>
      <c r="F1097">
        <v>1095</v>
      </c>
      <c r="H1097">
        <f t="shared" si="53"/>
        <v>8760</v>
      </c>
      <c r="I1097">
        <v>1095</v>
      </c>
    </row>
    <row r="1098" spans="2:9" x14ac:dyDescent="0.25">
      <c r="B1098">
        <f t="shared" si="51"/>
        <v>2192</v>
      </c>
      <c r="C1098">
        <v>1096</v>
      </c>
      <c r="E1098">
        <f t="shared" si="52"/>
        <v>4384</v>
      </c>
      <c r="F1098">
        <v>1096</v>
      </c>
      <c r="H1098">
        <f t="shared" si="53"/>
        <v>8768</v>
      </c>
      <c r="I1098">
        <v>1096</v>
      </c>
    </row>
    <row r="1099" spans="2:9" x14ac:dyDescent="0.25">
      <c r="B1099">
        <f t="shared" si="51"/>
        <v>2194</v>
      </c>
      <c r="C1099">
        <v>1097</v>
      </c>
      <c r="E1099">
        <f t="shared" si="52"/>
        <v>4388</v>
      </c>
      <c r="F1099">
        <v>1097</v>
      </c>
      <c r="H1099">
        <f t="shared" si="53"/>
        <v>8776</v>
      </c>
      <c r="I1099">
        <v>1097</v>
      </c>
    </row>
    <row r="1100" spans="2:9" x14ac:dyDescent="0.25">
      <c r="B1100">
        <f t="shared" si="51"/>
        <v>2196</v>
      </c>
      <c r="C1100">
        <v>1098</v>
      </c>
      <c r="E1100">
        <f t="shared" si="52"/>
        <v>4392</v>
      </c>
      <c r="F1100">
        <v>1098</v>
      </c>
      <c r="H1100">
        <f t="shared" si="53"/>
        <v>8784</v>
      </c>
      <c r="I1100">
        <v>1098</v>
      </c>
    </row>
    <row r="1101" spans="2:9" x14ac:dyDescent="0.25">
      <c r="B1101">
        <f t="shared" si="51"/>
        <v>2198</v>
      </c>
      <c r="C1101">
        <v>1099</v>
      </c>
      <c r="E1101">
        <f t="shared" si="52"/>
        <v>4396</v>
      </c>
      <c r="F1101">
        <v>1099</v>
      </c>
      <c r="H1101">
        <f t="shared" si="53"/>
        <v>8792</v>
      </c>
      <c r="I1101">
        <v>1099</v>
      </c>
    </row>
    <row r="1102" spans="2:9" x14ac:dyDescent="0.25">
      <c r="B1102">
        <f t="shared" si="51"/>
        <v>2200</v>
      </c>
      <c r="C1102">
        <v>1100</v>
      </c>
      <c r="E1102">
        <f t="shared" si="52"/>
        <v>4400</v>
      </c>
      <c r="F1102">
        <v>1100</v>
      </c>
      <c r="H1102">
        <f t="shared" si="53"/>
        <v>8800</v>
      </c>
      <c r="I1102">
        <v>1100</v>
      </c>
    </row>
    <row r="1103" spans="2:9" x14ac:dyDescent="0.25">
      <c r="B1103">
        <f t="shared" si="51"/>
        <v>2202</v>
      </c>
      <c r="C1103">
        <v>1101</v>
      </c>
      <c r="E1103">
        <f t="shared" si="52"/>
        <v>4404</v>
      </c>
      <c r="F1103">
        <v>1101</v>
      </c>
      <c r="H1103">
        <f t="shared" si="53"/>
        <v>8808</v>
      </c>
      <c r="I1103">
        <v>1101</v>
      </c>
    </row>
    <row r="1104" spans="2:9" x14ac:dyDescent="0.25">
      <c r="B1104">
        <f t="shared" si="51"/>
        <v>2204</v>
      </c>
      <c r="C1104">
        <v>1102</v>
      </c>
      <c r="E1104">
        <f t="shared" si="52"/>
        <v>4408</v>
      </c>
      <c r="F1104">
        <v>1102</v>
      </c>
      <c r="H1104">
        <f t="shared" si="53"/>
        <v>8816</v>
      </c>
      <c r="I1104">
        <v>1102</v>
      </c>
    </row>
    <row r="1105" spans="2:9" x14ac:dyDescent="0.25">
      <c r="B1105">
        <f t="shared" si="51"/>
        <v>2206</v>
      </c>
      <c r="C1105">
        <v>1103</v>
      </c>
      <c r="E1105">
        <f t="shared" si="52"/>
        <v>4412</v>
      </c>
      <c r="F1105">
        <v>1103</v>
      </c>
      <c r="H1105">
        <f t="shared" si="53"/>
        <v>8824</v>
      </c>
      <c r="I1105">
        <v>1103</v>
      </c>
    </row>
    <row r="1106" spans="2:9" x14ac:dyDescent="0.25">
      <c r="B1106">
        <f t="shared" si="51"/>
        <v>2208</v>
      </c>
      <c r="C1106">
        <v>1104</v>
      </c>
      <c r="E1106">
        <f t="shared" si="52"/>
        <v>4416</v>
      </c>
      <c r="F1106">
        <v>1104</v>
      </c>
      <c r="H1106">
        <f t="shared" si="53"/>
        <v>8832</v>
      </c>
      <c r="I1106">
        <v>1104</v>
      </c>
    </row>
    <row r="1107" spans="2:9" x14ac:dyDescent="0.25">
      <c r="B1107">
        <f t="shared" si="51"/>
        <v>2210</v>
      </c>
      <c r="C1107">
        <v>1105</v>
      </c>
      <c r="E1107">
        <f t="shared" si="52"/>
        <v>4420</v>
      </c>
      <c r="F1107">
        <v>1105</v>
      </c>
      <c r="H1107">
        <f t="shared" si="53"/>
        <v>8840</v>
      </c>
      <c r="I1107">
        <v>1105</v>
      </c>
    </row>
    <row r="1108" spans="2:9" x14ac:dyDescent="0.25">
      <c r="B1108">
        <f t="shared" si="51"/>
        <v>2212</v>
      </c>
      <c r="C1108">
        <v>1106</v>
      </c>
      <c r="E1108">
        <f t="shared" si="52"/>
        <v>4424</v>
      </c>
      <c r="F1108">
        <v>1106</v>
      </c>
      <c r="H1108">
        <f t="shared" si="53"/>
        <v>8848</v>
      </c>
      <c r="I1108">
        <v>1106</v>
      </c>
    </row>
    <row r="1109" spans="2:9" x14ac:dyDescent="0.25">
      <c r="B1109">
        <f t="shared" si="51"/>
        <v>2214</v>
      </c>
      <c r="C1109">
        <v>1107</v>
      </c>
      <c r="E1109">
        <f t="shared" si="52"/>
        <v>4428</v>
      </c>
      <c r="F1109">
        <v>1107</v>
      </c>
      <c r="H1109">
        <f t="shared" si="53"/>
        <v>8856</v>
      </c>
      <c r="I1109">
        <v>1107</v>
      </c>
    </row>
    <row r="1110" spans="2:9" x14ac:dyDescent="0.25">
      <c r="B1110">
        <f t="shared" si="51"/>
        <v>2216</v>
      </c>
      <c r="C1110">
        <v>1108</v>
      </c>
      <c r="E1110">
        <f t="shared" si="52"/>
        <v>4432</v>
      </c>
      <c r="F1110">
        <v>1108</v>
      </c>
      <c r="H1110">
        <f t="shared" si="53"/>
        <v>8864</v>
      </c>
      <c r="I1110">
        <v>1108</v>
      </c>
    </row>
    <row r="1111" spans="2:9" x14ac:dyDescent="0.25">
      <c r="B1111">
        <f t="shared" si="51"/>
        <v>2218</v>
      </c>
      <c r="C1111">
        <v>1109</v>
      </c>
      <c r="E1111">
        <f t="shared" si="52"/>
        <v>4436</v>
      </c>
      <c r="F1111">
        <v>1109</v>
      </c>
      <c r="H1111">
        <f t="shared" si="53"/>
        <v>8872</v>
      </c>
      <c r="I1111">
        <v>1109</v>
      </c>
    </row>
    <row r="1112" spans="2:9" x14ac:dyDescent="0.25">
      <c r="B1112">
        <f t="shared" si="51"/>
        <v>2220</v>
      </c>
      <c r="C1112">
        <v>1110</v>
      </c>
      <c r="E1112">
        <f t="shared" si="52"/>
        <v>4440</v>
      </c>
      <c r="F1112">
        <v>1110</v>
      </c>
      <c r="H1112">
        <f t="shared" si="53"/>
        <v>8880</v>
      </c>
      <c r="I1112">
        <v>1110</v>
      </c>
    </row>
    <row r="1113" spans="2:9" x14ac:dyDescent="0.25">
      <c r="B1113">
        <f t="shared" si="51"/>
        <v>2222</v>
      </c>
      <c r="C1113">
        <v>1111</v>
      </c>
      <c r="E1113">
        <f t="shared" si="52"/>
        <v>4444</v>
      </c>
      <c r="F1113">
        <v>1111</v>
      </c>
      <c r="H1113">
        <f t="shared" si="53"/>
        <v>8888</v>
      </c>
      <c r="I1113">
        <v>1111</v>
      </c>
    </row>
    <row r="1114" spans="2:9" x14ac:dyDescent="0.25">
      <c r="B1114">
        <f t="shared" si="51"/>
        <v>2224</v>
      </c>
      <c r="C1114">
        <v>1112</v>
      </c>
      <c r="E1114">
        <f t="shared" si="52"/>
        <v>4448</v>
      </c>
      <c r="F1114">
        <v>1112</v>
      </c>
      <c r="H1114">
        <f t="shared" si="53"/>
        <v>8896</v>
      </c>
      <c r="I1114">
        <v>1112</v>
      </c>
    </row>
    <row r="1115" spans="2:9" x14ac:dyDescent="0.25">
      <c r="B1115">
        <f t="shared" si="51"/>
        <v>2226</v>
      </c>
      <c r="C1115">
        <v>1113</v>
      </c>
      <c r="E1115">
        <f t="shared" si="52"/>
        <v>4452</v>
      </c>
      <c r="F1115">
        <v>1113</v>
      </c>
      <c r="H1115">
        <f t="shared" si="53"/>
        <v>8904</v>
      </c>
      <c r="I1115">
        <v>1113</v>
      </c>
    </row>
    <row r="1116" spans="2:9" x14ac:dyDescent="0.25">
      <c r="B1116">
        <f t="shared" si="51"/>
        <v>2228</v>
      </c>
      <c r="C1116">
        <v>1114</v>
      </c>
      <c r="E1116">
        <f t="shared" si="52"/>
        <v>4456</v>
      </c>
      <c r="F1116">
        <v>1114</v>
      </c>
      <c r="H1116">
        <f t="shared" si="53"/>
        <v>8912</v>
      </c>
      <c r="I1116">
        <v>1114</v>
      </c>
    </row>
    <row r="1117" spans="2:9" x14ac:dyDescent="0.25">
      <c r="B1117">
        <f t="shared" si="51"/>
        <v>2230</v>
      </c>
      <c r="C1117">
        <v>1115</v>
      </c>
      <c r="E1117">
        <f t="shared" si="52"/>
        <v>4460</v>
      </c>
      <c r="F1117">
        <v>1115</v>
      </c>
      <c r="H1117">
        <f t="shared" si="53"/>
        <v>8920</v>
      </c>
      <c r="I1117">
        <v>1115</v>
      </c>
    </row>
    <row r="1118" spans="2:9" x14ac:dyDescent="0.25">
      <c r="B1118">
        <f t="shared" si="51"/>
        <v>2232</v>
      </c>
      <c r="C1118">
        <v>1116</v>
      </c>
      <c r="E1118">
        <f t="shared" si="52"/>
        <v>4464</v>
      </c>
      <c r="F1118">
        <v>1116</v>
      </c>
      <c r="H1118">
        <f t="shared" si="53"/>
        <v>8928</v>
      </c>
      <c r="I1118">
        <v>1116</v>
      </c>
    </row>
    <row r="1119" spans="2:9" x14ac:dyDescent="0.25">
      <c r="B1119">
        <f t="shared" si="51"/>
        <v>2234</v>
      </c>
      <c r="C1119">
        <v>1117</v>
      </c>
      <c r="E1119">
        <f t="shared" si="52"/>
        <v>4468</v>
      </c>
      <c r="F1119">
        <v>1117</v>
      </c>
      <c r="H1119">
        <f t="shared" si="53"/>
        <v>8936</v>
      </c>
      <c r="I1119">
        <v>1117</v>
      </c>
    </row>
    <row r="1120" spans="2:9" x14ac:dyDescent="0.25">
      <c r="B1120">
        <f t="shared" si="51"/>
        <v>2236</v>
      </c>
      <c r="C1120">
        <v>1118</v>
      </c>
      <c r="E1120">
        <f t="shared" si="52"/>
        <v>4472</v>
      </c>
      <c r="F1120">
        <v>1118</v>
      </c>
      <c r="H1120">
        <f t="shared" si="53"/>
        <v>8944</v>
      </c>
      <c r="I1120">
        <v>1118</v>
      </c>
    </row>
    <row r="1121" spans="2:9" x14ac:dyDescent="0.25">
      <c r="B1121">
        <f t="shared" si="51"/>
        <v>2238</v>
      </c>
      <c r="C1121">
        <v>1119</v>
      </c>
      <c r="E1121">
        <f t="shared" si="52"/>
        <v>4476</v>
      </c>
      <c r="F1121">
        <v>1119</v>
      </c>
      <c r="H1121">
        <f t="shared" si="53"/>
        <v>8952</v>
      </c>
      <c r="I1121">
        <v>1119</v>
      </c>
    </row>
    <row r="1122" spans="2:9" x14ac:dyDescent="0.25">
      <c r="B1122">
        <f t="shared" si="51"/>
        <v>2240</v>
      </c>
      <c r="C1122">
        <v>1120</v>
      </c>
      <c r="E1122">
        <f t="shared" si="52"/>
        <v>4480</v>
      </c>
      <c r="F1122">
        <v>1120</v>
      </c>
      <c r="H1122">
        <f t="shared" si="53"/>
        <v>8960</v>
      </c>
      <c r="I1122">
        <v>1120</v>
      </c>
    </row>
    <row r="1123" spans="2:9" x14ac:dyDescent="0.25">
      <c r="B1123">
        <f t="shared" si="51"/>
        <v>2242</v>
      </c>
      <c r="C1123">
        <v>1121</v>
      </c>
      <c r="E1123">
        <f t="shared" si="52"/>
        <v>4484</v>
      </c>
      <c r="F1123">
        <v>1121</v>
      </c>
      <c r="H1123">
        <f t="shared" si="53"/>
        <v>8968</v>
      </c>
      <c r="I1123">
        <v>1121</v>
      </c>
    </row>
    <row r="1124" spans="2:9" x14ac:dyDescent="0.25">
      <c r="B1124">
        <f t="shared" si="51"/>
        <v>2244</v>
      </c>
      <c r="C1124">
        <v>1122</v>
      </c>
      <c r="E1124">
        <f t="shared" si="52"/>
        <v>4488</v>
      </c>
      <c r="F1124">
        <v>1122</v>
      </c>
      <c r="H1124">
        <f t="shared" si="53"/>
        <v>8976</v>
      </c>
      <c r="I1124">
        <v>1122</v>
      </c>
    </row>
    <row r="1125" spans="2:9" x14ac:dyDescent="0.25">
      <c r="B1125">
        <f t="shared" si="51"/>
        <v>2246</v>
      </c>
      <c r="C1125">
        <v>1123</v>
      </c>
      <c r="E1125">
        <f t="shared" si="52"/>
        <v>4492</v>
      </c>
      <c r="F1125">
        <v>1123</v>
      </c>
      <c r="H1125">
        <f t="shared" si="53"/>
        <v>8984</v>
      </c>
      <c r="I1125">
        <v>1123</v>
      </c>
    </row>
    <row r="1126" spans="2:9" x14ac:dyDescent="0.25">
      <c r="B1126">
        <f t="shared" si="51"/>
        <v>2248</v>
      </c>
      <c r="C1126">
        <v>1124</v>
      </c>
      <c r="E1126">
        <f t="shared" si="52"/>
        <v>4496</v>
      </c>
      <c r="F1126">
        <v>1124</v>
      </c>
      <c r="H1126">
        <f t="shared" si="53"/>
        <v>8992</v>
      </c>
      <c r="I1126">
        <v>1124</v>
      </c>
    </row>
    <row r="1127" spans="2:9" x14ac:dyDescent="0.25">
      <c r="B1127">
        <f t="shared" si="51"/>
        <v>2250</v>
      </c>
      <c r="C1127">
        <v>1125</v>
      </c>
      <c r="E1127">
        <f t="shared" si="52"/>
        <v>4500</v>
      </c>
      <c r="F1127">
        <v>1125</v>
      </c>
      <c r="H1127">
        <f t="shared" si="53"/>
        <v>9000</v>
      </c>
      <c r="I1127">
        <v>1125</v>
      </c>
    </row>
    <row r="1128" spans="2:9" x14ac:dyDescent="0.25">
      <c r="B1128">
        <f t="shared" si="51"/>
        <v>2252</v>
      </c>
      <c r="C1128">
        <v>1126</v>
      </c>
      <c r="E1128">
        <f t="shared" si="52"/>
        <v>4504</v>
      </c>
      <c r="F1128">
        <v>1126</v>
      </c>
      <c r="H1128">
        <f t="shared" si="53"/>
        <v>9008</v>
      </c>
      <c r="I1128">
        <v>1126</v>
      </c>
    </row>
    <row r="1129" spans="2:9" x14ac:dyDescent="0.25">
      <c r="B1129">
        <f t="shared" si="51"/>
        <v>2254</v>
      </c>
      <c r="C1129">
        <v>1127</v>
      </c>
      <c r="E1129">
        <f t="shared" si="52"/>
        <v>4508</v>
      </c>
      <c r="F1129">
        <v>1127</v>
      </c>
      <c r="H1129">
        <f t="shared" si="53"/>
        <v>9016</v>
      </c>
      <c r="I1129">
        <v>1127</v>
      </c>
    </row>
    <row r="1130" spans="2:9" x14ac:dyDescent="0.25">
      <c r="B1130">
        <f t="shared" si="51"/>
        <v>2256</v>
      </c>
      <c r="C1130">
        <v>1128</v>
      </c>
      <c r="E1130">
        <f t="shared" si="52"/>
        <v>4512</v>
      </c>
      <c r="F1130">
        <v>1128</v>
      </c>
      <c r="H1130">
        <f t="shared" si="53"/>
        <v>9024</v>
      </c>
      <c r="I1130">
        <v>1128</v>
      </c>
    </row>
    <row r="1131" spans="2:9" x14ac:dyDescent="0.25">
      <c r="B1131">
        <f t="shared" si="51"/>
        <v>2258</v>
      </c>
      <c r="C1131">
        <v>1129</v>
      </c>
      <c r="E1131">
        <f t="shared" si="52"/>
        <v>4516</v>
      </c>
      <c r="F1131">
        <v>1129</v>
      </c>
      <c r="H1131">
        <f t="shared" si="53"/>
        <v>9032</v>
      </c>
      <c r="I1131">
        <v>1129</v>
      </c>
    </row>
    <row r="1132" spans="2:9" x14ac:dyDescent="0.25">
      <c r="B1132">
        <f t="shared" si="51"/>
        <v>2260</v>
      </c>
      <c r="C1132">
        <v>1130</v>
      </c>
      <c r="E1132">
        <f t="shared" si="52"/>
        <v>4520</v>
      </c>
      <c r="F1132">
        <v>1130</v>
      </c>
      <c r="H1132">
        <f t="shared" si="53"/>
        <v>9040</v>
      </c>
      <c r="I1132">
        <v>1130</v>
      </c>
    </row>
    <row r="1133" spans="2:9" x14ac:dyDescent="0.25">
      <c r="B1133">
        <f t="shared" si="51"/>
        <v>2262</v>
      </c>
      <c r="C1133">
        <v>1131</v>
      </c>
      <c r="E1133">
        <f t="shared" si="52"/>
        <v>4524</v>
      </c>
      <c r="F1133">
        <v>1131</v>
      </c>
      <c r="H1133">
        <f t="shared" si="53"/>
        <v>9048</v>
      </c>
      <c r="I1133">
        <v>1131</v>
      </c>
    </row>
    <row r="1134" spans="2:9" x14ac:dyDescent="0.25">
      <c r="B1134">
        <f t="shared" si="51"/>
        <v>2264</v>
      </c>
      <c r="C1134">
        <v>1132</v>
      </c>
      <c r="E1134">
        <f t="shared" si="52"/>
        <v>4528</v>
      </c>
      <c r="F1134">
        <v>1132</v>
      </c>
      <c r="H1134">
        <f t="shared" si="53"/>
        <v>9056</v>
      </c>
      <c r="I1134">
        <v>1132</v>
      </c>
    </row>
    <row r="1135" spans="2:9" x14ac:dyDescent="0.25">
      <c r="B1135">
        <f t="shared" si="51"/>
        <v>2266</v>
      </c>
      <c r="C1135">
        <v>1133</v>
      </c>
      <c r="E1135">
        <f t="shared" si="52"/>
        <v>4532</v>
      </c>
      <c r="F1135">
        <v>1133</v>
      </c>
      <c r="H1135">
        <f t="shared" si="53"/>
        <v>9064</v>
      </c>
      <c r="I1135">
        <v>1133</v>
      </c>
    </row>
    <row r="1136" spans="2:9" x14ac:dyDescent="0.25">
      <c r="B1136">
        <f t="shared" si="51"/>
        <v>2268</v>
      </c>
      <c r="C1136">
        <v>1134</v>
      </c>
      <c r="E1136">
        <f t="shared" si="52"/>
        <v>4536</v>
      </c>
      <c r="F1136">
        <v>1134</v>
      </c>
      <c r="H1136">
        <f t="shared" si="53"/>
        <v>9072</v>
      </c>
      <c r="I1136">
        <v>1134</v>
      </c>
    </row>
    <row r="1137" spans="2:9" x14ac:dyDescent="0.25">
      <c r="B1137">
        <f t="shared" si="51"/>
        <v>2270</v>
      </c>
      <c r="C1137">
        <v>1135</v>
      </c>
      <c r="E1137">
        <f t="shared" si="52"/>
        <v>4540</v>
      </c>
      <c r="F1137">
        <v>1135</v>
      </c>
      <c r="H1137">
        <f t="shared" si="53"/>
        <v>9080</v>
      </c>
      <c r="I1137">
        <v>1135</v>
      </c>
    </row>
    <row r="1138" spans="2:9" x14ac:dyDescent="0.25">
      <c r="B1138">
        <f t="shared" si="51"/>
        <v>2272</v>
      </c>
      <c r="C1138">
        <v>1136</v>
      </c>
      <c r="E1138">
        <f t="shared" si="52"/>
        <v>4544</v>
      </c>
      <c r="F1138">
        <v>1136</v>
      </c>
      <c r="H1138">
        <f t="shared" si="53"/>
        <v>9088</v>
      </c>
      <c r="I1138">
        <v>1136</v>
      </c>
    </row>
    <row r="1139" spans="2:9" x14ac:dyDescent="0.25">
      <c r="B1139">
        <f t="shared" si="51"/>
        <v>2274</v>
      </c>
      <c r="C1139">
        <v>1137</v>
      </c>
      <c r="E1139">
        <f t="shared" si="52"/>
        <v>4548</v>
      </c>
      <c r="F1139">
        <v>1137</v>
      </c>
      <c r="H1139">
        <f t="shared" si="53"/>
        <v>9096</v>
      </c>
      <c r="I1139">
        <v>1137</v>
      </c>
    </row>
    <row r="1140" spans="2:9" x14ac:dyDescent="0.25">
      <c r="B1140">
        <f t="shared" si="51"/>
        <v>2276</v>
      </c>
      <c r="C1140">
        <v>1138</v>
      </c>
      <c r="E1140">
        <f t="shared" si="52"/>
        <v>4552</v>
      </c>
      <c r="F1140">
        <v>1138</v>
      </c>
      <c r="H1140">
        <f t="shared" si="53"/>
        <v>9104</v>
      </c>
      <c r="I1140">
        <v>1138</v>
      </c>
    </row>
    <row r="1141" spans="2:9" x14ac:dyDescent="0.25">
      <c r="B1141">
        <f t="shared" si="51"/>
        <v>2278</v>
      </c>
      <c r="C1141">
        <v>1139</v>
      </c>
      <c r="E1141">
        <f t="shared" si="52"/>
        <v>4556</v>
      </c>
      <c r="F1141">
        <v>1139</v>
      </c>
      <c r="H1141">
        <f t="shared" si="53"/>
        <v>9112</v>
      </c>
      <c r="I1141">
        <v>1139</v>
      </c>
    </row>
    <row r="1142" spans="2:9" x14ac:dyDescent="0.25">
      <c r="B1142">
        <f t="shared" si="51"/>
        <v>2280</v>
      </c>
      <c r="C1142">
        <v>1140</v>
      </c>
      <c r="E1142">
        <f t="shared" si="52"/>
        <v>4560</v>
      </c>
      <c r="F1142">
        <v>1140</v>
      </c>
      <c r="H1142">
        <f t="shared" si="53"/>
        <v>9120</v>
      </c>
      <c r="I1142">
        <v>1140</v>
      </c>
    </row>
    <row r="1143" spans="2:9" x14ac:dyDescent="0.25">
      <c r="B1143">
        <f t="shared" si="51"/>
        <v>2282</v>
      </c>
      <c r="C1143">
        <v>1141</v>
      </c>
      <c r="E1143">
        <f t="shared" si="52"/>
        <v>4564</v>
      </c>
      <c r="F1143">
        <v>1141</v>
      </c>
      <c r="H1143">
        <f t="shared" si="53"/>
        <v>9128</v>
      </c>
      <c r="I1143">
        <v>1141</v>
      </c>
    </row>
    <row r="1144" spans="2:9" x14ac:dyDescent="0.25">
      <c r="B1144">
        <f t="shared" si="51"/>
        <v>2284</v>
      </c>
      <c r="C1144">
        <v>1142</v>
      </c>
      <c r="E1144">
        <f t="shared" si="52"/>
        <v>4568</v>
      </c>
      <c r="F1144">
        <v>1142</v>
      </c>
      <c r="H1144">
        <f t="shared" si="53"/>
        <v>9136</v>
      </c>
      <c r="I1144">
        <v>1142</v>
      </c>
    </row>
    <row r="1145" spans="2:9" x14ac:dyDescent="0.25">
      <c r="B1145">
        <f t="shared" si="51"/>
        <v>2286</v>
      </c>
      <c r="C1145">
        <v>1143</v>
      </c>
      <c r="E1145">
        <f t="shared" si="52"/>
        <v>4572</v>
      </c>
      <c r="F1145">
        <v>1143</v>
      </c>
      <c r="H1145">
        <f t="shared" si="53"/>
        <v>9144</v>
      </c>
      <c r="I1145">
        <v>1143</v>
      </c>
    </row>
    <row r="1146" spans="2:9" x14ac:dyDescent="0.25">
      <c r="B1146">
        <f t="shared" si="51"/>
        <v>2288</v>
      </c>
      <c r="C1146">
        <v>1144</v>
      </c>
      <c r="E1146">
        <f t="shared" si="52"/>
        <v>4576</v>
      </c>
      <c r="F1146">
        <v>1144</v>
      </c>
      <c r="H1146">
        <f t="shared" si="53"/>
        <v>9152</v>
      </c>
      <c r="I1146">
        <v>1144</v>
      </c>
    </row>
    <row r="1147" spans="2:9" x14ac:dyDescent="0.25">
      <c r="B1147">
        <f t="shared" si="51"/>
        <v>2290</v>
      </c>
      <c r="C1147">
        <v>1145</v>
      </c>
      <c r="E1147">
        <f t="shared" si="52"/>
        <v>4580</v>
      </c>
      <c r="F1147">
        <v>1145</v>
      </c>
      <c r="H1147">
        <f t="shared" si="53"/>
        <v>9160</v>
      </c>
      <c r="I1147">
        <v>1145</v>
      </c>
    </row>
    <row r="1148" spans="2:9" x14ac:dyDescent="0.25">
      <c r="B1148">
        <f t="shared" si="51"/>
        <v>2292</v>
      </c>
      <c r="C1148">
        <v>1146</v>
      </c>
      <c r="E1148">
        <f t="shared" si="52"/>
        <v>4584</v>
      </c>
      <c r="F1148">
        <v>1146</v>
      </c>
      <c r="H1148">
        <f t="shared" si="53"/>
        <v>9168</v>
      </c>
      <c r="I1148">
        <v>1146</v>
      </c>
    </row>
    <row r="1149" spans="2:9" x14ac:dyDescent="0.25">
      <c r="B1149">
        <f t="shared" si="51"/>
        <v>2294</v>
      </c>
      <c r="C1149">
        <v>1147</v>
      </c>
      <c r="E1149">
        <f t="shared" si="52"/>
        <v>4588</v>
      </c>
      <c r="F1149">
        <v>1147</v>
      </c>
      <c r="H1149">
        <f t="shared" si="53"/>
        <v>9176</v>
      </c>
      <c r="I1149">
        <v>1147</v>
      </c>
    </row>
    <row r="1150" spans="2:9" x14ac:dyDescent="0.25">
      <c r="B1150">
        <f t="shared" si="51"/>
        <v>2296</v>
      </c>
      <c r="C1150">
        <v>1148</v>
      </c>
      <c r="E1150">
        <f t="shared" si="52"/>
        <v>4592</v>
      </c>
      <c r="F1150">
        <v>1148</v>
      </c>
      <c r="H1150">
        <f t="shared" si="53"/>
        <v>9184</v>
      </c>
      <c r="I1150">
        <v>1148</v>
      </c>
    </row>
    <row r="1151" spans="2:9" x14ac:dyDescent="0.25">
      <c r="B1151">
        <f t="shared" si="51"/>
        <v>2298</v>
      </c>
      <c r="C1151">
        <v>1149</v>
      </c>
      <c r="E1151">
        <f t="shared" si="52"/>
        <v>4596</v>
      </c>
      <c r="F1151">
        <v>1149</v>
      </c>
      <c r="H1151">
        <f t="shared" si="53"/>
        <v>9192</v>
      </c>
      <c r="I1151">
        <v>1149</v>
      </c>
    </row>
    <row r="1152" spans="2:9" x14ac:dyDescent="0.25">
      <c r="B1152">
        <f t="shared" si="51"/>
        <v>2300</v>
      </c>
      <c r="C1152">
        <v>1150</v>
      </c>
      <c r="E1152">
        <f t="shared" si="52"/>
        <v>4600</v>
      </c>
      <c r="F1152">
        <v>1150</v>
      </c>
      <c r="H1152">
        <f t="shared" si="53"/>
        <v>9200</v>
      </c>
      <c r="I1152">
        <v>1150</v>
      </c>
    </row>
    <row r="1153" spans="2:9" x14ac:dyDescent="0.25">
      <c r="B1153">
        <f t="shared" si="51"/>
        <v>2302</v>
      </c>
      <c r="C1153">
        <v>1151</v>
      </c>
      <c r="E1153">
        <f t="shared" si="52"/>
        <v>4604</v>
      </c>
      <c r="F1153">
        <v>1151</v>
      </c>
      <c r="H1153">
        <f t="shared" si="53"/>
        <v>9208</v>
      </c>
      <c r="I1153">
        <v>1151</v>
      </c>
    </row>
    <row r="1154" spans="2:9" x14ac:dyDescent="0.25">
      <c r="B1154">
        <f t="shared" si="51"/>
        <v>2304</v>
      </c>
      <c r="C1154">
        <v>1152</v>
      </c>
      <c r="E1154">
        <f t="shared" si="52"/>
        <v>4608</v>
      </c>
      <c r="F1154">
        <v>1152</v>
      </c>
      <c r="H1154">
        <f t="shared" si="53"/>
        <v>9216</v>
      </c>
      <c r="I1154">
        <v>1152</v>
      </c>
    </row>
    <row r="1155" spans="2:9" x14ac:dyDescent="0.25">
      <c r="B1155">
        <f t="shared" si="51"/>
        <v>2306</v>
      </c>
      <c r="C1155">
        <v>1153</v>
      </c>
      <c r="E1155">
        <f t="shared" si="52"/>
        <v>4612</v>
      </c>
      <c r="F1155">
        <v>1153</v>
      </c>
      <c r="H1155">
        <f t="shared" si="53"/>
        <v>9224</v>
      </c>
      <c r="I1155">
        <v>1153</v>
      </c>
    </row>
    <row r="1156" spans="2:9" x14ac:dyDescent="0.25">
      <c r="B1156">
        <f t="shared" si="51"/>
        <v>2308</v>
      </c>
      <c r="C1156">
        <v>1154</v>
      </c>
      <c r="E1156">
        <f t="shared" si="52"/>
        <v>4616</v>
      </c>
      <c r="F1156">
        <v>1154</v>
      </c>
      <c r="H1156">
        <f t="shared" si="53"/>
        <v>9232</v>
      </c>
      <c r="I1156">
        <v>1154</v>
      </c>
    </row>
    <row r="1157" spans="2:9" x14ac:dyDescent="0.25">
      <c r="B1157">
        <f t="shared" ref="B1157:B1220" si="54">B1156+2</f>
        <v>2310</v>
      </c>
      <c r="C1157">
        <v>1155</v>
      </c>
      <c r="E1157">
        <f t="shared" ref="E1157:E1220" si="55">E1156+4</f>
        <v>4620</v>
      </c>
      <c r="F1157">
        <v>1155</v>
      </c>
      <c r="H1157">
        <f t="shared" ref="H1157:H1220" si="56">H1156+8</f>
        <v>9240</v>
      </c>
      <c r="I1157">
        <v>1155</v>
      </c>
    </row>
    <row r="1158" spans="2:9" x14ac:dyDescent="0.25">
      <c r="B1158">
        <f t="shared" si="54"/>
        <v>2312</v>
      </c>
      <c r="C1158">
        <v>1156</v>
      </c>
      <c r="E1158">
        <f t="shared" si="55"/>
        <v>4624</v>
      </c>
      <c r="F1158">
        <v>1156</v>
      </c>
      <c r="H1158">
        <f t="shared" si="56"/>
        <v>9248</v>
      </c>
      <c r="I1158">
        <v>1156</v>
      </c>
    </row>
    <row r="1159" spans="2:9" x14ac:dyDescent="0.25">
      <c r="B1159">
        <f t="shared" si="54"/>
        <v>2314</v>
      </c>
      <c r="C1159">
        <v>1157</v>
      </c>
      <c r="E1159">
        <f t="shared" si="55"/>
        <v>4628</v>
      </c>
      <c r="F1159">
        <v>1157</v>
      </c>
      <c r="H1159">
        <f t="shared" si="56"/>
        <v>9256</v>
      </c>
      <c r="I1159">
        <v>1157</v>
      </c>
    </row>
    <row r="1160" spans="2:9" x14ac:dyDescent="0.25">
      <c r="B1160">
        <f t="shared" si="54"/>
        <v>2316</v>
      </c>
      <c r="C1160">
        <v>1158</v>
      </c>
      <c r="E1160">
        <f t="shared" si="55"/>
        <v>4632</v>
      </c>
      <c r="F1160">
        <v>1158</v>
      </c>
      <c r="H1160">
        <f t="shared" si="56"/>
        <v>9264</v>
      </c>
      <c r="I1160">
        <v>1158</v>
      </c>
    </row>
    <row r="1161" spans="2:9" x14ac:dyDescent="0.25">
      <c r="B1161">
        <f t="shared" si="54"/>
        <v>2318</v>
      </c>
      <c r="C1161">
        <v>1159</v>
      </c>
      <c r="E1161">
        <f t="shared" si="55"/>
        <v>4636</v>
      </c>
      <c r="F1161">
        <v>1159</v>
      </c>
      <c r="H1161">
        <f t="shared" si="56"/>
        <v>9272</v>
      </c>
      <c r="I1161">
        <v>1159</v>
      </c>
    </row>
    <row r="1162" spans="2:9" x14ac:dyDescent="0.25">
      <c r="B1162">
        <f t="shared" si="54"/>
        <v>2320</v>
      </c>
      <c r="C1162">
        <v>1160</v>
      </c>
      <c r="E1162">
        <f t="shared" si="55"/>
        <v>4640</v>
      </c>
      <c r="F1162">
        <v>1160</v>
      </c>
      <c r="H1162">
        <f t="shared" si="56"/>
        <v>9280</v>
      </c>
      <c r="I1162">
        <v>1160</v>
      </c>
    </row>
    <row r="1163" spans="2:9" x14ac:dyDescent="0.25">
      <c r="B1163">
        <f t="shared" si="54"/>
        <v>2322</v>
      </c>
      <c r="C1163">
        <v>1161</v>
      </c>
      <c r="E1163">
        <f t="shared" si="55"/>
        <v>4644</v>
      </c>
      <c r="F1163">
        <v>1161</v>
      </c>
      <c r="H1163">
        <f t="shared" si="56"/>
        <v>9288</v>
      </c>
      <c r="I1163">
        <v>1161</v>
      </c>
    </row>
    <row r="1164" spans="2:9" x14ac:dyDescent="0.25">
      <c r="B1164">
        <f t="shared" si="54"/>
        <v>2324</v>
      </c>
      <c r="C1164">
        <v>1162</v>
      </c>
      <c r="E1164">
        <f t="shared" si="55"/>
        <v>4648</v>
      </c>
      <c r="F1164">
        <v>1162</v>
      </c>
      <c r="H1164">
        <f t="shared" si="56"/>
        <v>9296</v>
      </c>
      <c r="I1164">
        <v>1162</v>
      </c>
    </row>
    <row r="1165" spans="2:9" x14ac:dyDescent="0.25">
      <c r="B1165">
        <f t="shared" si="54"/>
        <v>2326</v>
      </c>
      <c r="C1165">
        <v>1163</v>
      </c>
      <c r="E1165">
        <f t="shared" si="55"/>
        <v>4652</v>
      </c>
      <c r="F1165">
        <v>1163</v>
      </c>
      <c r="H1165">
        <f t="shared" si="56"/>
        <v>9304</v>
      </c>
      <c r="I1165">
        <v>1163</v>
      </c>
    </row>
    <row r="1166" spans="2:9" x14ac:dyDescent="0.25">
      <c r="B1166">
        <f t="shared" si="54"/>
        <v>2328</v>
      </c>
      <c r="C1166">
        <v>1164</v>
      </c>
      <c r="E1166">
        <f t="shared" si="55"/>
        <v>4656</v>
      </c>
      <c r="F1166">
        <v>1164</v>
      </c>
      <c r="H1166">
        <f t="shared" si="56"/>
        <v>9312</v>
      </c>
      <c r="I1166">
        <v>1164</v>
      </c>
    </row>
    <row r="1167" spans="2:9" x14ac:dyDescent="0.25">
      <c r="B1167">
        <f t="shared" si="54"/>
        <v>2330</v>
      </c>
      <c r="C1167">
        <v>1165</v>
      </c>
      <c r="E1167">
        <f t="shared" si="55"/>
        <v>4660</v>
      </c>
      <c r="F1167">
        <v>1165</v>
      </c>
      <c r="H1167">
        <f t="shared" si="56"/>
        <v>9320</v>
      </c>
      <c r="I1167">
        <v>1165</v>
      </c>
    </row>
    <row r="1168" spans="2:9" x14ac:dyDescent="0.25">
      <c r="B1168">
        <f t="shared" si="54"/>
        <v>2332</v>
      </c>
      <c r="C1168">
        <v>1166</v>
      </c>
      <c r="E1168">
        <f t="shared" si="55"/>
        <v>4664</v>
      </c>
      <c r="F1168">
        <v>1166</v>
      </c>
      <c r="H1168">
        <f t="shared" si="56"/>
        <v>9328</v>
      </c>
      <c r="I1168">
        <v>1166</v>
      </c>
    </row>
    <row r="1169" spans="2:9" x14ac:dyDescent="0.25">
      <c r="B1169">
        <f t="shared" si="54"/>
        <v>2334</v>
      </c>
      <c r="C1169">
        <v>1167</v>
      </c>
      <c r="E1169">
        <f t="shared" si="55"/>
        <v>4668</v>
      </c>
      <c r="F1169">
        <v>1167</v>
      </c>
      <c r="H1169">
        <f t="shared" si="56"/>
        <v>9336</v>
      </c>
      <c r="I1169">
        <v>1167</v>
      </c>
    </row>
    <row r="1170" spans="2:9" x14ac:dyDescent="0.25">
      <c r="B1170">
        <f t="shared" si="54"/>
        <v>2336</v>
      </c>
      <c r="C1170">
        <v>1168</v>
      </c>
      <c r="E1170">
        <f t="shared" si="55"/>
        <v>4672</v>
      </c>
      <c r="F1170">
        <v>1168</v>
      </c>
      <c r="H1170">
        <f t="shared" si="56"/>
        <v>9344</v>
      </c>
      <c r="I1170">
        <v>1168</v>
      </c>
    </row>
    <row r="1171" spans="2:9" x14ac:dyDescent="0.25">
      <c r="B1171">
        <f t="shared" si="54"/>
        <v>2338</v>
      </c>
      <c r="C1171">
        <v>1169</v>
      </c>
      <c r="E1171">
        <f t="shared" si="55"/>
        <v>4676</v>
      </c>
      <c r="F1171">
        <v>1169</v>
      </c>
      <c r="H1171">
        <f t="shared" si="56"/>
        <v>9352</v>
      </c>
      <c r="I1171">
        <v>1169</v>
      </c>
    </row>
    <row r="1172" spans="2:9" x14ac:dyDescent="0.25">
      <c r="B1172">
        <f t="shared" si="54"/>
        <v>2340</v>
      </c>
      <c r="C1172">
        <v>1170</v>
      </c>
      <c r="E1172">
        <f t="shared" si="55"/>
        <v>4680</v>
      </c>
      <c r="F1172">
        <v>1170</v>
      </c>
      <c r="H1172">
        <f t="shared" si="56"/>
        <v>9360</v>
      </c>
      <c r="I1172">
        <v>1170</v>
      </c>
    </row>
    <row r="1173" spans="2:9" x14ac:dyDescent="0.25">
      <c r="B1173">
        <f t="shared" si="54"/>
        <v>2342</v>
      </c>
      <c r="C1173">
        <v>1171</v>
      </c>
      <c r="E1173">
        <f t="shared" si="55"/>
        <v>4684</v>
      </c>
      <c r="F1173">
        <v>1171</v>
      </c>
      <c r="H1173">
        <f t="shared" si="56"/>
        <v>9368</v>
      </c>
      <c r="I1173">
        <v>1171</v>
      </c>
    </row>
    <row r="1174" spans="2:9" x14ac:dyDescent="0.25">
      <c r="B1174">
        <f t="shared" si="54"/>
        <v>2344</v>
      </c>
      <c r="C1174">
        <v>1172</v>
      </c>
      <c r="E1174">
        <f t="shared" si="55"/>
        <v>4688</v>
      </c>
      <c r="F1174">
        <v>1172</v>
      </c>
      <c r="H1174">
        <f t="shared" si="56"/>
        <v>9376</v>
      </c>
      <c r="I1174">
        <v>1172</v>
      </c>
    </row>
    <row r="1175" spans="2:9" x14ac:dyDescent="0.25">
      <c r="B1175">
        <f t="shared" si="54"/>
        <v>2346</v>
      </c>
      <c r="C1175">
        <v>1173</v>
      </c>
      <c r="E1175">
        <f t="shared" si="55"/>
        <v>4692</v>
      </c>
      <c r="F1175">
        <v>1173</v>
      </c>
      <c r="H1175">
        <f t="shared" si="56"/>
        <v>9384</v>
      </c>
      <c r="I1175">
        <v>1173</v>
      </c>
    </row>
    <row r="1176" spans="2:9" x14ac:dyDescent="0.25">
      <c r="B1176">
        <f t="shared" si="54"/>
        <v>2348</v>
      </c>
      <c r="C1176">
        <v>1174</v>
      </c>
      <c r="E1176">
        <f t="shared" si="55"/>
        <v>4696</v>
      </c>
      <c r="F1176">
        <v>1174</v>
      </c>
      <c r="H1176">
        <f t="shared" si="56"/>
        <v>9392</v>
      </c>
      <c r="I1176">
        <v>1174</v>
      </c>
    </row>
    <row r="1177" spans="2:9" x14ac:dyDescent="0.25">
      <c r="B1177">
        <f t="shared" si="54"/>
        <v>2350</v>
      </c>
      <c r="C1177">
        <v>1175</v>
      </c>
      <c r="E1177">
        <f t="shared" si="55"/>
        <v>4700</v>
      </c>
      <c r="F1177">
        <v>1175</v>
      </c>
      <c r="H1177">
        <f t="shared" si="56"/>
        <v>9400</v>
      </c>
      <c r="I1177">
        <v>1175</v>
      </c>
    </row>
    <row r="1178" spans="2:9" x14ac:dyDescent="0.25">
      <c r="B1178">
        <f t="shared" si="54"/>
        <v>2352</v>
      </c>
      <c r="C1178">
        <v>1176</v>
      </c>
      <c r="E1178">
        <f t="shared" si="55"/>
        <v>4704</v>
      </c>
      <c r="F1178">
        <v>1176</v>
      </c>
      <c r="H1178">
        <f t="shared" si="56"/>
        <v>9408</v>
      </c>
      <c r="I1178">
        <v>1176</v>
      </c>
    </row>
    <row r="1179" spans="2:9" x14ac:dyDescent="0.25">
      <c r="B1179">
        <f t="shared" si="54"/>
        <v>2354</v>
      </c>
      <c r="C1179">
        <v>1177</v>
      </c>
      <c r="E1179">
        <f t="shared" si="55"/>
        <v>4708</v>
      </c>
      <c r="F1179">
        <v>1177</v>
      </c>
      <c r="H1179">
        <f t="shared" si="56"/>
        <v>9416</v>
      </c>
      <c r="I1179">
        <v>1177</v>
      </c>
    </row>
    <row r="1180" spans="2:9" x14ac:dyDescent="0.25">
      <c r="B1180">
        <f t="shared" si="54"/>
        <v>2356</v>
      </c>
      <c r="C1180">
        <v>1178</v>
      </c>
      <c r="E1180">
        <f t="shared" si="55"/>
        <v>4712</v>
      </c>
      <c r="F1180">
        <v>1178</v>
      </c>
      <c r="H1180">
        <f t="shared" si="56"/>
        <v>9424</v>
      </c>
      <c r="I1180">
        <v>1178</v>
      </c>
    </row>
    <row r="1181" spans="2:9" x14ac:dyDescent="0.25">
      <c r="B1181">
        <f t="shared" si="54"/>
        <v>2358</v>
      </c>
      <c r="C1181">
        <v>1179</v>
      </c>
      <c r="E1181">
        <f t="shared" si="55"/>
        <v>4716</v>
      </c>
      <c r="F1181">
        <v>1179</v>
      </c>
      <c r="H1181">
        <f t="shared" si="56"/>
        <v>9432</v>
      </c>
      <c r="I1181">
        <v>1179</v>
      </c>
    </row>
    <row r="1182" spans="2:9" x14ac:dyDescent="0.25">
      <c r="B1182">
        <f t="shared" si="54"/>
        <v>2360</v>
      </c>
      <c r="C1182">
        <v>1180</v>
      </c>
      <c r="E1182">
        <f t="shared" si="55"/>
        <v>4720</v>
      </c>
      <c r="F1182">
        <v>1180</v>
      </c>
      <c r="H1182">
        <f t="shared" si="56"/>
        <v>9440</v>
      </c>
      <c r="I1182">
        <v>1180</v>
      </c>
    </row>
    <row r="1183" spans="2:9" x14ac:dyDescent="0.25">
      <c r="B1183">
        <f t="shared" si="54"/>
        <v>2362</v>
      </c>
      <c r="C1183">
        <v>1181</v>
      </c>
      <c r="E1183">
        <f t="shared" si="55"/>
        <v>4724</v>
      </c>
      <c r="F1183">
        <v>1181</v>
      </c>
      <c r="H1183">
        <f t="shared" si="56"/>
        <v>9448</v>
      </c>
      <c r="I1183">
        <v>1181</v>
      </c>
    </row>
    <row r="1184" spans="2:9" x14ac:dyDescent="0.25">
      <c r="B1184">
        <f t="shared" si="54"/>
        <v>2364</v>
      </c>
      <c r="C1184">
        <v>1182</v>
      </c>
      <c r="E1184">
        <f t="shared" si="55"/>
        <v>4728</v>
      </c>
      <c r="F1184">
        <v>1182</v>
      </c>
      <c r="H1184">
        <f t="shared" si="56"/>
        <v>9456</v>
      </c>
      <c r="I1184">
        <v>1182</v>
      </c>
    </row>
    <row r="1185" spans="2:9" x14ac:dyDescent="0.25">
      <c r="B1185">
        <f t="shared" si="54"/>
        <v>2366</v>
      </c>
      <c r="C1185">
        <v>1183</v>
      </c>
      <c r="E1185">
        <f t="shared" si="55"/>
        <v>4732</v>
      </c>
      <c r="F1185">
        <v>1183</v>
      </c>
      <c r="H1185">
        <f t="shared" si="56"/>
        <v>9464</v>
      </c>
      <c r="I1185">
        <v>1183</v>
      </c>
    </row>
    <row r="1186" spans="2:9" x14ac:dyDescent="0.25">
      <c r="B1186">
        <f t="shared" si="54"/>
        <v>2368</v>
      </c>
      <c r="C1186">
        <v>1184</v>
      </c>
      <c r="E1186">
        <f t="shared" si="55"/>
        <v>4736</v>
      </c>
      <c r="F1186">
        <v>1184</v>
      </c>
      <c r="H1186">
        <f t="shared" si="56"/>
        <v>9472</v>
      </c>
      <c r="I1186">
        <v>1184</v>
      </c>
    </row>
    <row r="1187" spans="2:9" x14ac:dyDescent="0.25">
      <c r="B1187">
        <f t="shared" si="54"/>
        <v>2370</v>
      </c>
      <c r="C1187">
        <v>1185</v>
      </c>
      <c r="E1187">
        <f t="shared" si="55"/>
        <v>4740</v>
      </c>
      <c r="F1187">
        <v>1185</v>
      </c>
      <c r="H1187">
        <f t="shared" si="56"/>
        <v>9480</v>
      </c>
      <c r="I1187">
        <v>1185</v>
      </c>
    </row>
    <row r="1188" spans="2:9" x14ac:dyDescent="0.25">
      <c r="B1188">
        <f t="shared" si="54"/>
        <v>2372</v>
      </c>
      <c r="C1188">
        <v>1186</v>
      </c>
      <c r="E1188">
        <f t="shared" si="55"/>
        <v>4744</v>
      </c>
      <c r="F1188">
        <v>1186</v>
      </c>
      <c r="H1188">
        <f t="shared" si="56"/>
        <v>9488</v>
      </c>
      <c r="I1188">
        <v>1186</v>
      </c>
    </row>
    <row r="1189" spans="2:9" x14ac:dyDescent="0.25">
      <c r="B1189">
        <f t="shared" si="54"/>
        <v>2374</v>
      </c>
      <c r="C1189">
        <v>1187</v>
      </c>
      <c r="E1189">
        <f t="shared" si="55"/>
        <v>4748</v>
      </c>
      <c r="F1189">
        <v>1187</v>
      </c>
      <c r="H1189">
        <f t="shared" si="56"/>
        <v>9496</v>
      </c>
      <c r="I1189">
        <v>1187</v>
      </c>
    </row>
    <row r="1190" spans="2:9" x14ac:dyDescent="0.25">
      <c r="B1190">
        <f t="shared" si="54"/>
        <v>2376</v>
      </c>
      <c r="C1190">
        <v>1188</v>
      </c>
      <c r="E1190">
        <f t="shared" si="55"/>
        <v>4752</v>
      </c>
      <c r="F1190">
        <v>1188</v>
      </c>
      <c r="H1190">
        <f t="shared" si="56"/>
        <v>9504</v>
      </c>
      <c r="I1190">
        <v>1188</v>
      </c>
    </row>
    <row r="1191" spans="2:9" x14ac:dyDescent="0.25">
      <c r="B1191">
        <f t="shared" si="54"/>
        <v>2378</v>
      </c>
      <c r="C1191">
        <v>1189</v>
      </c>
      <c r="E1191">
        <f t="shared" si="55"/>
        <v>4756</v>
      </c>
      <c r="F1191">
        <v>1189</v>
      </c>
      <c r="H1191">
        <f t="shared" si="56"/>
        <v>9512</v>
      </c>
      <c r="I1191">
        <v>1189</v>
      </c>
    </row>
    <row r="1192" spans="2:9" x14ac:dyDescent="0.25">
      <c r="B1192">
        <f t="shared" si="54"/>
        <v>2380</v>
      </c>
      <c r="C1192">
        <v>1190</v>
      </c>
      <c r="E1192">
        <f t="shared" si="55"/>
        <v>4760</v>
      </c>
      <c r="F1192">
        <v>1190</v>
      </c>
      <c r="H1192">
        <f t="shared" si="56"/>
        <v>9520</v>
      </c>
      <c r="I1192">
        <v>1190</v>
      </c>
    </row>
    <row r="1193" spans="2:9" x14ac:dyDescent="0.25">
      <c r="B1193">
        <f t="shared" si="54"/>
        <v>2382</v>
      </c>
      <c r="C1193">
        <v>1191</v>
      </c>
      <c r="E1193">
        <f t="shared" si="55"/>
        <v>4764</v>
      </c>
      <c r="F1193">
        <v>1191</v>
      </c>
      <c r="H1193">
        <f t="shared" si="56"/>
        <v>9528</v>
      </c>
      <c r="I1193">
        <v>1191</v>
      </c>
    </row>
    <row r="1194" spans="2:9" x14ac:dyDescent="0.25">
      <c r="B1194">
        <f t="shared" si="54"/>
        <v>2384</v>
      </c>
      <c r="C1194">
        <v>1192</v>
      </c>
      <c r="E1194">
        <f t="shared" si="55"/>
        <v>4768</v>
      </c>
      <c r="F1194">
        <v>1192</v>
      </c>
      <c r="H1194">
        <f t="shared" si="56"/>
        <v>9536</v>
      </c>
      <c r="I1194">
        <v>1192</v>
      </c>
    </row>
    <row r="1195" spans="2:9" x14ac:dyDescent="0.25">
      <c r="B1195">
        <f t="shared" si="54"/>
        <v>2386</v>
      </c>
      <c r="C1195">
        <v>1193</v>
      </c>
      <c r="E1195">
        <f t="shared" si="55"/>
        <v>4772</v>
      </c>
      <c r="F1195">
        <v>1193</v>
      </c>
      <c r="H1195">
        <f t="shared" si="56"/>
        <v>9544</v>
      </c>
      <c r="I1195">
        <v>1193</v>
      </c>
    </row>
    <row r="1196" spans="2:9" x14ac:dyDescent="0.25">
      <c r="B1196">
        <f t="shared" si="54"/>
        <v>2388</v>
      </c>
      <c r="C1196">
        <v>1194</v>
      </c>
      <c r="E1196">
        <f t="shared" si="55"/>
        <v>4776</v>
      </c>
      <c r="F1196">
        <v>1194</v>
      </c>
      <c r="H1196">
        <f t="shared" si="56"/>
        <v>9552</v>
      </c>
      <c r="I1196">
        <v>1194</v>
      </c>
    </row>
    <row r="1197" spans="2:9" x14ac:dyDescent="0.25">
      <c r="B1197">
        <f t="shared" si="54"/>
        <v>2390</v>
      </c>
      <c r="C1197">
        <v>1195</v>
      </c>
      <c r="E1197">
        <f t="shared" si="55"/>
        <v>4780</v>
      </c>
      <c r="F1197">
        <v>1195</v>
      </c>
      <c r="H1197">
        <f t="shared" si="56"/>
        <v>9560</v>
      </c>
      <c r="I1197">
        <v>1195</v>
      </c>
    </row>
    <row r="1198" spans="2:9" x14ac:dyDescent="0.25">
      <c r="B1198">
        <f t="shared" si="54"/>
        <v>2392</v>
      </c>
      <c r="C1198">
        <v>1196</v>
      </c>
      <c r="E1198">
        <f t="shared" si="55"/>
        <v>4784</v>
      </c>
      <c r="F1198">
        <v>1196</v>
      </c>
      <c r="H1198">
        <f t="shared" si="56"/>
        <v>9568</v>
      </c>
      <c r="I1198">
        <v>1196</v>
      </c>
    </row>
    <row r="1199" spans="2:9" x14ac:dyDescent="0.25">
      <c r="B1199">
        <f t="shared" si="54"/>
        <v>2394</v>
      </c>
      <c r="C1199">
        <v>1197</v>
      </c>
      <c r="E1199">
        <f t="shared" si="55"/>
        <v>4788</v>
      </c>
      <c r="F1199">
        <v>1197</v>
      </c>
      <c r="H1199">
        <f t="shared" si="56"/>
        <v>9576</v>
      </c>
      <c r="I1199">
        <v>1197</v>
      </c>
    </row>
    <row r="1200" spans="2:9" x14ac:dyDescent="0.25">
      <c r="B1200">
        <f t="shared" si="54"/>
        <v>2396</v>
      </c>
      <c r="C1200">
        <v>1198</v>
      </c>
      <c r="E1200">
        <f t="shared" si="55"/>
        <v>4792</v>
      </c>
      <c r="F1200">
        <v>1198</v>
      </c>
      <c r="H1200">
        <f t="shared" si="56"/>
        <v>9584</v>
      </c>
      <c r="I1200">
        <v>1198</v>
      </c>
    </row>
    <row r="1201" spans="2:9" x14ac:dyDescent="0.25">
      <c r="B1201">
        <f t="shared" si="54"/>
        <v>2398</v>
      </c>
      <c r="C1201">
        <v>1199</v>
      </c>
      <c r="E1201">
        <f t="shared" si="55"/>
        <v>4796</v>
      </c>
      <c r="F1201">
        <v>1199</v>
      </c>
      <c r="H1201">
        <f t="shared" si="56"/>
        <v>9592</v>
      </c>
      <c r="I1201">
        <v>1199</v>
      </c>
    </row>
    <row r="1202" spans="2:9" x14ac:dyDescent="0.25">
      <c r="B1202">
        <f t="shared" si="54"/>
        <v>2400</v>
      </c>
      <c r="C1202">
        <v>1200</v>
      </c>
      <c r="E1202">
        <f t="shared" si="55"/>
        <v>4800</v>
      </c>
      <c r="F1202">
        <v>1200</v>
      </c>
      <c r="H1202">
        <f t="shared" si="56"/>
        <v>9600</v>
      </c>
      <c r="I1202">
        <v>1200</v>
      </c>
    </row>
    <row r="1203" spans="2:9" x14ac:dyDescent="0.25">
      <c r="B1203">
        <f t="shared" si="54"/>
        <v>2402</v>
      </c>
      <c r="C1203">
        <v>1201</v>
      </c>
      <c r="E1203">
        <f t="shared" si="55"/>
        <v>4804</v>
      </c>
      <c r="F1203">
        <v>1201</v>
      </c>
      <c r="H1203">
        <f t="shared" si="56"/>
        <v>9608</v>
      </c>
      <c r="I1203">
        <v>1201</v>
      </c>
    </row>
    <row r="1204" spans="2:9" x14ac:dyDescent="0.25">
      <c r="B1204">
        <f t="shared" si="54"/>
        <v>2404</v>
      </c>
      <c r="C1204">
        <v>1202</v>
      </c>
      <c r="E1204">
        <f t="shared" si="55"/>
        <v>4808</v>
      </c>
      <c r="F1204">
        <v>1202</v>
      </c>
      <c r="H1204">
        <f t="shared" si="56"/>
        <v>9616</v>
      </c>
      <c r="I1204">
        <v>1202</v>
      </c>
    </row>
    <row r="1205" spans="2:9" x14ac:dyDescent="0.25">
      <c r="B1205">
        <f t="shared" si="54"/>
        <v>2406</v>
      </c>
      <c r="C1205">
        <v>1203</v>
      </c>
      <c r="E1205">
        <f t="shared" si="55"/>
        <v>4812</v>
      </c>
      <c r="F1205">
        <v>1203</v>
      </c>
      <c r="H1205">
        <f t="shared" si="56"/>
        <v>9624</v>
      </c>
      <c r="I1205">
        <v>1203</v>
      </c>
    </row>
    <row r="1206" spans="2:9" x14ac:dyDescent="0.25">
      <c r="B1206">
        <f t="shared" si="54"/>
        <v>2408</v>
      </c>
      <c r="C1206">
        <v>1204</v>
      </c>
      <c r="E1206">
        <f t="shared" si="55"/>
        <v>4816</v>
      </c>
      <c r="F1206">
        <v>1204</v>
      </c>
      <c r="H1206">
        <f t="shared" si="56"/>
        <v>9632</v>
      </c>
      <c r="I1206">
        <v>1204</v>
      </c>
    </row>
    <row r="1207" spans="2:9" x14ac:dyDescent="0.25">
      <c r="B1207">
        <f t="shared" si="54"/>
        <v>2410</v>
      </c>
      <c r="C1207">
        <v>1205</v>
      </c>
      <c r="E1207">
        <f t="shared" si="55"/>
        <v>4820</v>
      </c>
      <c r="F1207">
        <v>1205</v>
      </c>
      <c r="H1207">
        <f t="shared" si="56"/>
        <v>9640</v>
      </c>
      <c r="I1207">
        <v>1205</v>
      </c>
    </row>
    <row r="1208" spans="2:9" x14ac:dyDescent="0.25">
      <c r="B1208">
        <f t="shared" si="54"/>
        <v>2412</v>
      </c>
      <c r="C1208">
        <v>1206</v>
      </c>
      <c r="E1208">
        <f t="shared" si="55"/>
        <v>4824</v>
      </c>
      <c r="F1208">
        <v>1206</v>
      </c>
      <c r="H1208">
        <f t="shared" si="56"/>
        <v>9648</v>
      </c>
      <c r="I1208">
        <v>1206</v>
      </c>
    </row>
    <row r="1209" spans="2:9" x14ac:dyDescent="0.25">
      <c r="B1209">
        <f t="shared" si="54"/>
        <v>2414</v>
      </c>
      <c r="C1209">
        <v>1207</v>
      </c>
      <c r="E1209">
        <f t="shared" si="55"/>
        <v>4828</v>
      </c>
      <c r="F1209">
        <v>1207</v>
      </c>
      <c r="H1209">
        <f t="shared" si="56"/>
        <v>9656</v>
      </c>
      <c r="I1209">
        <v>1207</v>
      </c>
    </row>
    <row r="1210" spans="2:9" x14ac:dyDescent="0.25">
      <c r="B1210">
        <f t="shared" si="54"/>
        <v>2416</v>
      </c>
      <c r="C1210">
        <v>1208</v>
      </c>
      <c r="E1210">
        <f t="shared" si="55"/>
        <v>4832</v>
      </c>
      <c r="F1210">
        <v>1208</v>
      </c>
      <c r="H1210">
        <f t="shared" si="56"/>
        <v>9664</v>
      </c>
      <c r="I1210">
        <v>1208</v>
      </c>
    </row>
    <row r="1211" spans="2:9" x14ac:dyDescent="0.25">
      <c r="B1211">
        <f t="shared" si="54"/>
        <v>2418</v>
      </c>
      <c r="C1211">
        <v>1209</v>
      </c>
      <c r="E1211">
        <f t="shared" si="55"/>
        <v>4836</v>
      </c>
      <c r="F1211">
        <v>1209</v>
      </c>
      <c r="H1211">
        <f t="shared" si="56"/>
        <v>9672</v>
      </c>
      <c r="I1211">
        <v>1209</v>
      </c>
    </row>
    <row r="1212" spans="2:9" x14ac:dyDescent="0.25">
      <c r="B1212">
        <f t="shared" si="54"/>
        <v>2420</v>
      </c>
      <c r="C1212">
        <v>1210</v>
      </c>
      <c r="E1212">
        <f t="shared" si="55"/>
        <v>4840</v>
      </c>
      <c r="F1212">
        <v>1210</v>
      </c>
      <c r="H1212">
        <f t="shared" si="56"/>
        <v>9680</v>
      </c>
      <c r="I1212">
        <v>1210</v>
      </c>
    </row>
    <row r="1213" spans="2:9" x14ac:dyDescent="0.25">
      <c r="B1213">
        <f t="shared" si="54"/>
        <v>2422</v>
      </c>
      <c r="C1213">
        <v>1211</v>
      </c>
      <c r="E1213">
        <f t="shared" si="55"/>
        <v>4844</v>
      </c>
      <c r="F1213">
        <v>1211</v>
      </c>
      <c r="H1213">
        <f t="shared" si="56"/>
        <v>9688</v>
      </c>
      <c r="I1213">
        <v>1211</v>
      </c>
    </row>
    <row r="1214" spans="2:9" x14ac:dyDescent="0.25">
      <c r="B1214">
        <f t="shared" si="54"/>
        <v>2424</v>
      </c>
      <c r="C1214">
        <v>1212</v>
      </c>
      <c r="E1214">
        <f t="shared" si="55"/>
        <v>4848</v>
      </c>
      <c r="F1214">
        <v>1212</v>
      </c>
      <c r="H1214">
        <f t="shared" si="56"/>
        <v>9696</v>
      </c>
      <c r="I1214">
        <v>1212</v>
      </c>
    </row>
    <row r="1215" spans="2:9" x14ac:dyDescent="0.25">
      <c r="B1215">
        <f t="shared" si="54"/>
        <v>2426</v>
      </c>
      <c r="C1215">
        <v>1213</v>
      </c>
      <c r="E1215">
        <f t="shared" si="55"/>
        <v>4852</v>
      </c>
      <c r="F1215">
        <v>1213</v>
      </c>
      <c r="H1215">
        <f t="shared" si="56"/>
        <v>9704</v>
      </c>
      <c r="I1215">
        <v>1213</v>
      </c>
    </row>
    <row r="1216" spans="2:9" x14ac:dyDescent="0.25">
      <c r="B1216">
        <f t="shared" si="54"/>
        <v>2428</v>
      </c>
      <c r="C1216">
        <v>1214</v>
      </c>
      <c r="E1216">
        <f t="shared" si="55"/>
        <v>4856</v>
      </c>
      <c r="F1216">
        <v>1214</v>
      </c>
      <c r="H1216">
        <f t="shared" si="56"/>
        <v>9712</v>
      </c>
      <c r="I1216">
        <v>1214</v>
      </c>
    </row>
    <row r="1217" spans="2:9" x14ac:dyDescent="0.25">
      <c r="B1217">
        <f t="shared" si="54"/>
        <v>2430</v>
      </c>
      <c r="C1217">
        <v>1215</v>
      </c>
      <c r="E1217">
        <f t="shared" si="55"/>
        <v>4860</v>
      </c>
      <c r="F1217">
        <v>1215</v>
      </c>
      <c r="H1217">
        <f t="shared" si="56"/>
        <v>9720</v>
      </c>
      <c r="I1217">
        <v>1215</v>
      </c>
    </row>
    <row r="1218" spans="2:9" x14ac:dyDescent="0.25">
      <c r="B1218">
        <f t="shared" si="54"/>
        <v>2432</v>
      </c>
      <c r="C1218">
        <v>1216</v>
      </c>
      <c r="E1218">
        <f t="shared" si="55"/>
        <v>4864</v>
      </c>
      <c r="F1218">
        <v>1216</v>
      </c>
      <c r="H1218">
        <f t="shared" si="56"/>
        <v>9728</v>
      </c>
      <c r="I1218">
        <v>1216</v>
      </c>
    </row>
    <row r="1219" spans="2:9" x14ac:dyDescent="0.25">
      <c r="B1219">
        <f t="shared" si="54"/>
        <v>2434</v>
      </c>
      <c r="C1219">
        <v>1217</v>
      </c>
      <c r="E1219">
        <f t="shared" si="55"/>
        <v>4868</v>
      </c>
      <c r="F1219">
        <v>1217</v>
      </c>
      <c r="H1219">
        <f t="shared" si="56"/>
        <v>9736</v>
      </c>
      <c r="I1219">
        <v>1217</v>
      </c>
    </row>
    <row r="1220" spans="2:9" x14ac:dyDescent="0.25">
      <c r="B1220">
        <f t="shared" si="54"/>
        <v>2436</v>
      </c>
      <c r="C1220">
        <v>1218</v>
      </c>
      <c r="E1220">
        <f t="shared" si="55"/>
        <v>4872</v>
      </c>
      <c r="F1220">
        <v>1218</v>
      </c>
      <c r="H1220">
        <f t="shared" si="56"/>
        <v>9744</v>
      </c>
      <c r="I1220">
        <v>1218</v>
      </c>
    </row>
    <row r="1221" spans="2:9" x14ac:dyDescent="0.25">
      <c r="B1221">
        <f t="shared" ref="B1221:B1284" si="57">B1220+2</f>
        <v>2438</v>
      </c>
      <c r="C1221">
        <v>1219</v>
      </c>
      <c r="E1221">
        <f t="shared" ref="E1221:E1284" si="58">E1220+4</f>
        <v>4876</v>
      </c>
      <c r="F1221">
        <v>1219</v>
      </c>
      <c r="H1221">
        <f t="shared" ref="H1221:H1284" si="59">H1220+8</f>
        <v>9752</v>
      </c>
      <c r="I1221">
        <v>1219</v>
      </c>
    </row>
    <row r="1222" spans="2:9" x14ac:dyDescent="0.25">
      <c r="B1222">
        <f t="shared" si="57"/>
        <v>2440</v>
      </c>
      <c r="C1222">
        <v>1220</v>
      </c>
      <c r="E1222">
        <f t="shared" si="58"/>
        <v>4880</v>
      </c>
      <c r="F1222">
        <v>1220</v>
      </c>
      <c r="H1222">
        <f t="shared" si="59"/>
        <v>9760</v>
      </c>
      <c r="I1222">
        <v>1220</v>
      </c>
    </row>
    <row r="1223" spans="2:9" x14ac:dyDescent="0.25">
      <c r="B1223">
        <f t="shared" si="57"/>
        <v>2442</v>
      </c>
      <c r="C1223">
        <v>1221</v>
      </c>
      <c r="E1223">
        <f t="shared" si="58"/>
        <v>4884</v>
      </c>
      <c r="F1223">
        <v>1221</v>
      </c>
      <c r="H1223">
        <f t="shared" si="59"/>
        <v>9768</v>
      </c>
      <c r="I1223">
        <v>1221</v>
      </c>
    </row>
    <row r="1224" spans="2:9" x14ac:dyDescent="0.25">
      <c r="B1224">
        <f t="shared" si="57"/>
        <v>2444</v>
      </c>
      <c r="C1224">
        <v>1222</v>
      </c>
      <c r="E1224">
        <f t="shared" si="58"/>
        <v>4888</v>
      </c>
      <c r="F1224">
        <v>1222</v>
      </c>
      <c r="H1224">
        <f t="shared" si="59"/>
        <v>9776</v>
      </c>
      <c r="I1224">
        <v>1222</v>
      </c>
    </row>
    <row r="1225" spans="2:9" x14ac:dyDescent="0.25">
      <c r="B1225">
        <f t="shared" si="57"/>
        <v>2446</v>
      </c>
      <c r="C1225">
        <v>1223</v>
      </c>
      <c r="E1225">
        <f t="shared" si="58"/>
        <v>4892</v>
      </c>
      <c r="F1225">
        <v>1223</v>
      </c>
      <c r="H1225">
        <f t="shared" si="59"/>
        <v>9784</v>
      </c>
      <c r="I1225">
        <v>1223</v>
      </c>
    </row>
    <row r="1226" spans="2:9" x14ac:dyDescent="0.25">
      <c r="B1226">
        <f t="shared" si="57"/>
        <v>2448</v>
      </c>
      <c r="C1226">
        <v>1224</v>
      </c>
      <c r="E1226">
        <f t="shared" si="58"/>
        <v>4896</v>
      </c>
      <c r="F1226">
        <v>1224</v>
      </c>
      <c r="H1226">
        <f t="shared" si="59"/>
        <v>9792</v>
      </c>
      <c r="I1226">
        <v>1224</v>
      </c>
    </row>
    <row r="1227" spans="2:9" x14ac:dyDescent="0.25">
      <c r="B1227">
        <f t="shared" si="57"/>
        <v>2450</v>
      </c>
      <c r="C1227">
        <v>1225</v>
      </c>
      <c r="E1227">
        <f t="shared" si="58"/>
        <v>4900</v>
      </c>
      <c r="F1227">
        <v>1225</v>
      </c>
      <c r="H1227">
        <f t="shared" si="59"/>
        <v>9800</v>
      </c>
      <c r="I1227">
        <v>1225</v>
      </c>
    </row>
    <row r="1228" spans="2:9" x14ac:dyDescent="0.25">
      <c r="B1228">
        <f t="shared" si="57"/>
        <v>2452</v>
      </c>
      <c r="C1228">
        <v>1226</v>
      </c>
      <c r="E1228">
        <f t="shared" si="58"/>
        <v>4904</v>
      </c>
      <c r="F1228">
        <v>1226</v>
      </c>
      <c r="H1228">
        <f t="shared" si="59"/>
        <v>9808</v>
      </c>
      <c r="I1228">
        <v>1226</v>
      </c>
    </row>
    <row r="1229" spans="2:9" x14ac:dyDescent="0.25">
      <c r="B1229">
        <f t="shared" si="57"/>
        <v>2454</v>
      </c>
      <c r="C1229">
        <v>1227</v>
      </c>
      <c r="E1229">
        <f t="shared" si="58"/>
        <v>4908</v>
      </c>
      <c r="F1229">
        <v>1227</v>
      </c>
      <c r="H1229">
        <f t="shared" si="59"/>
        <v>9816</v>
      </c>
      <c r="I1229">
        <v>1227</v>
      </c>
    </row>
    <row r="1230" spans="2:9" x14ac:dyDescent="0.25">
      <c r="B1230">
        <f t="shared" si="57"/>
        <v>2456</v>
      </c>
      <c r="C1230">
        <v>1228</v>
      </c>
      <c r="E1230">
        <f t="shared" si="58"/>
        <v>4912</v>
      </c>
      <c r="F1230">
        <v>1228</v>
      </c>
      <c r="H1230">
        <f t="shared" si="59"/>
        <v>9824</v>
      </c>
      <c r="I1230">
        <v>1228</v>
      </c>
    </row>
    <row r="1231" spans="2:9" x14ac:dyDescent="0.25">
      <c r="B1231">
        <f t="shared" si="57"/>
        <v>2458</v>
      </c>
      <c r="C1231">
        <v>1229</v>
      </c>
      <c r="E1231">
        <f t="shared" si="58"/>
        <v>4916</v>
      </c>
      <c r="F1231">
        <v>1229</v>
      </c>
      <c r="H1231">
        <f t="shared" si="59"/>
        <v>9832</v>
      </c>
      <c r="I1231">
        <v>1229</v>
      </c>
    </row>
    <row r="1232" spans="2:9" x14ac:dyDescent="0.25">
      <c r="B1232">
        <f t="shared" si="57"/>
        <v>2460</v>
      </c>
      <c r="C1232">
        <v>1230</v>
      </c>
      <c r="E1232">
        <f t="shared" si="58"/>
        <v>4920</v>
      </c>
      <c r="F1232">
        <v>1230</v>
      </c>
      <c r="H1232">
        <f t="shared" si="59"/>
        <v>9840</v>
      </c>
      <c r="I1232">
        <v>1230</v>
      </c>
    </row>
    <row r="1233" spans="2:9" x14ac:dyDescent="0.25">
      <c r="B1233">
        <f t="shared" si="57"/>
        <v>2462</v>
      </c>
      <c r="C1233">
        <v>1231</v>
      </c>
      <c r="E1233">
        <f t="shared" si="58"/>
        <v>4924</v>
      </c>
      <c r="F1233">
        <v>1231</v>
      </c>
      <c r="H1233">
        <f t="shared" si="59"/>
        <v>9848</v>
      </c>
      <c r="I1233">
        <v>1231</v>
      </c>
    </row>
    <row r="1234" spans="2:9" x14ac:dyDescent="0.25">
      <c r="B1234">
        <f t="shared" si="57"/>
        <v>2464</v>
      </c>
      <c r="C1234">
        <v>1232</v>
      </c>
      <c r="E1234">
        <f t="shared" si="58"/>
        <v>4928</v>
      </c>
      <c r="F1234">
        <v>1232</v>
      </c>
      <c r="H1234">
        <f t="shared" si="59"/>
        <v>9856</v>
      </c>
      <c r="I1234">
        <v>1232</v>
      </c>
    </row>
    <row r="1235" spans="2:9" x14ac:dyDescent="0.25">
      <c r="B1235">
        <f t="shared" si="57"/>
        <v>2466</v>
      </c>
      <c r="C1235">
        <v>1233</v>
      </c>
      <c r="E1235">
        <f t="shared" si="58"/>
        <v>4932</v>
      </c>
      <c r="F1235">
        <v>1233</v>
      </c>
      <c r="H1235">
        <f t="shared" si="59"/>
        <v>9864</v>
      </c>
      <c r="I1235">
        <v>1233</v>
      </c>
    </row>
    <row r="1236" spans="2:9" x14ac:dyDescent="0.25">
      <c r="B1236">
        <f t="shared" si="57"/>
        <v>2468</v>
      </c>
      <c r="C1236">
        <v>1234</v>
      </c>
      <c r="E1236">
        <f t="shared" si="58"/>
        <v>4936</v>
      </c>
      <c r="F1236">
        <v>1234</v>
      </c>
      <c r="H1236">
        <f t="shared" si="59"/>
        <v>9872</v>
      </c>
      <c r="I1236">
        <v>1234</v>
      </c>
    </row>
    <row r="1237" spans="2:9" x14ac:dyDescent="0.25">
      <c r="B1237">
        <f t="shared" si="57"/>
        <v>2470</v>
      </c>
      <c r="C1237">
        <v>1235</v>
      </c>
      <c r="E1237">
        <f t="shared" si="58"/>
        <v>4940</v>
      </c>
      <c r="F1237">
        <v>1235</v>
      </c>
      <c r="H1237">
        <f t="shared" si="59"/>
        <v>9880</v>
      </c>
      <c r="I1237">
        <v>1235</v>
      </c>
    </row>
    <row r="1238" spans="2:9" x14ac:dyDescent="0.25">
      <c r="B1238">
        <f t="shared" si="57"/>
        <v>2472</v>
      </c>
      <c r="C1238">
        <v>1236</v>
      </c>
      <c r="E1238">
        <f t="shared" si="58"/>
        <v>4944</v>
      </c>
      <c r="F1238">
        <v>1236</v>
      </c>
      <c r="H1238">
        <f t="shared" si="59"/>
        <v>9888</v>
      </c>
      <c r="I1238">
        <v>1236</v>
      </c>
    </row>
    <row r="1239" spans="2:9" x14ac:dyDescent="0.25">
      <c r="B1239">
        <f t="shared" si="57"/>
        <v>2474</v>
      </c>
      <c r="C1239">
        <v>1237</v>
      </c>
      <c r="E1239">
        <f t="shared" si="58"/>
        <v>4948</v>
      </c>
      <c r="F1239">
        <v>1237</v>
      </c>
      <c r="H1239">
        <f t="shared" si="59"/>
        <v>9896</v>
      </c>
      <c r="I1239">
        <v>1237</v>
      </c>
    </row>
    <row r="1240" spans="2:9" x14ac:dyDescent="0.25">
      <c r="B1240">
        <f t="shared" si="57"/>
        <v>2476</v>
      </c>
      <c r="C1240">
        <v>1238</v>
      </c>
      <c r="E1240">
        <f t="shared" si="58"/>
        <v>4952</v>
      </c>
      <c r="F1240">
        <v>1238</v>
      </c>
      <c r="H1240">
        <f t="shared" si="59"/>
        <v>9904</v>
      </c>
      <c r="I1240">
        <v>1238</v>
      </c>
    </row>
    <row r="1241" spans="2:9" x14ac:dyDescent="0.25">
      <c r="B1241">
        <f t="shared" si="57"/>
        <v>2478</v>
      </c>
      <c r="C1241">
        <v>1239</v>
      </c>
      <c r="E1241">
        <f t="shared" si="58"/>
        <v>4956</v>
      </c>
      <c r="F1241">
        <v>1239</v>
      </c>
      <c r="H1241">
        <f t="shared" si="59"/>
        <v>9912</v>
      </c>
      <c r="I1241">
        <v>1239</v>
      </c>
    </row>
    <row r="1242" spans="2:9" x14ac:dyDescent="0.25">
      <c r="B1242">
        <f t="shared" si="57"/>
        <v>2480</v>
      </c>
      <c r="C1242">
        <v>1240</v>
      </c>
      <c r="E1242">
        <f t="shared" si="58"/>
        <v>4960</v>
      </c>
      <c r="F1242">
        <v>1240</v>
      </c>
      <c r="H1242">
        <f t="shared" si="59"/>
        <v>9920</v>
      </c>
      <c r="I1242">
        <v>1240</v>
      </c>
    </row>
    <row r="1243" spans="2:9" x14ac:dyDescent="0.25">
      <c r="B1243">
        <f t="shared" si="57"/>
        <v>2482</v>
      </c>
      <c r="C1243">
        <v>1241</v>
      </c>
      <c r="E1243">
        <f t="shared" si="58"/>
        <v>4964</v>
      </c>
      <c r="F1243">
        <v>1241</v>
      </c>
      <c r="H1243">
        <f t="shared" si="59"/>
        <v>9928</v>
      </c>
      <c r="I1243">
        <v>1241</v>
      </c>
    </row>
    <row r="1244" spans="2:9" x14ac:dyDescent="0.25">
      <c r="B1244">
        <f t="shared" si="57"/>
        <v>2484</v>
      </c>
      <c r="C1244">
        <v>1242</v>
      </c>
      <c r="E1244">
        <f t="shared" si="58"/>
        <v>4968</v>
      </c>
      <c r="F1244">
        <v>1242</v>
      </c>
      <c r="H1244">
        <f t="shared" si="59"/>
        <v>9936</v>
      </c>
      <c r="I1244">
        <v>1242</v>
      </c>
    </row>
    <row r="1245" spans="2:9" x14ac:dyDescent="0.25">
      <c r="B1245">
        <f t="shared" si="57"/>
        <v>2486</v>
      </c>
      <c r="C1245">
        <v>1243</v>
      </c>
      <c r="E1245">
        <f t="shared" si="58"/>
        <v>4972</v>
      </c>
      <c r="F1245">
        <v>1243</v>
      </c>
      <c r="H1245">
        <f t="shared" si="59"/>
        <v>9944</v>
      </c>
      <c r="I1245">
        <v>1243</v>
      </c>
    </row>
    <row r="1246" spans="2:9" x14ac:dyDescent="0.25">
      <c r="B1246">
        <f t="shared" si="57"/>
        <v>2488</v>
      </c>
      <c r="C1246">
        <v>1244</v>
      </c>
      <c r="E1246">
        <f t="shared" si="58"/>
        <v>4976</v>
      </c>
      <c r="F1246">
        <v>1244</v>
      </c>
      <c r="H1246">
        <f t="shared" si="59"/>
        <v>9952</v>
      </c>
      <c r="I1246">
        <v>1244</v>
      </c>
    </row>
    <row r="1247" spans="2:9" x14ac:dyDescent="0.25">
      <c r="B1247">
        <f t="shared" si="57"/>
        <v>2490</v>
      </c>
      <c r="C1247">
        <v>1245</v>
      </c>
      <c r="E1247">
        <f t="shared" si="58"/>
        <v>4980</v>
      </c>
      <c r="F1247">
        <v>1245</v>
      </c>
      <c r="H1247">
        <f t="shared" si="59"/>
        <v>9960</v>
      </c>
      <c r="I1247">
        <v>1245</v>
      </c>
    </row>
    <row r="1248" spans="2:9" x14ac:dyDescent="0.25">
      <c r="B1248">
        <f t="shared" si="57"/>
        <v>2492</v>
      </c>
      <c r="C1248">
        <v>1246</v>
      </c>
      <c r="E1248">
        <f t="shared" si="58"/>
        <v>4984</v>
      </c>
      <c r="F1248">
        <v>1246</v>
      </c>
      <c r="H1248">
        <f t="shared" si="59"/>
        <v>9968</v>
      </c>
      <c r="I1248">
        <v>1246</v>
      </c>
    </row>
    <row r="1249" spans="2:9" x14ac:dyDescent="0.25">
      <c r="B1249">
        <f t="shared" si="57"/>
        <v>2494</v>
      </c>
      <c r="C1249">
        <v>1247</v>
      </c>
      <c r="E1249">
        <f t="shared" si="58"/>
        <v>4988</v>
      </c>
      <c r="F1249">
        <v>1247</v>
      </c>
      <c r="H1249">
        <f t="shared" si="59"/>
        <v>9976</v>
      </c>
      <c r="I1249">
        <v>1247</v>
      </c>
    </row>
    <row r="1250" spans="2:9" x14ac:dyDescent="0.25">
      <c r="B1250">
        <f t="shared" si="57"/>
        <v>2496</v>
      </c>
      <c r="C1250">
        <v>1248</v>
      </c>
      <c r="E1250">
        <f t="shared" si="58"/>
        <v>4992</v>
      </c>
      <c r="F1250">
        <v>1248</v>
      </c>
      <c r="H1250">
        <f t="shared" si="59"/>
        <v>9984</v>
      </c>
      <c r="I1250">
        <v>1248</v>
      </c>
    </row>
    <row r="1251" spans="2:9" x14ac:dyDescent="0.25">
      <c r="B1251">
        <f t="shared" si="57"/>
        <v>2498</v>
      </c>
      <c r="C1251">
        <v>1249</v>
      </c>
      <c r="E1251">
        <f t="shared" si="58"/>
        <v>4996</v>
      </c>
      <c r="F1251">
        <v>1249</v>
      </c>
      <c r="H1251">
        <f t="shared" si="59"/>
        <v>9992</v>
      </c>
      <c r="I1251">
        <v>1249</v>
      </c>
    </row>
    <row r="1252" spans="2:9" x14ac:dyDescent="0.25">
      <c r="B1252">
        <f t="shared" si="57"/>
        <v>2500</v>
      </c>
      <c r="C1252">
        <v>1250</v>
      </c>
      <c r="E1252">
        <f t="shared" si="58"/>
        <v>5000</v>
      </c>
      <c r="F1252">
        <v>1250</v>
      </c>
      <c r="H1252">
        <f t="shared" si="59"/>
        <v>10000</v>
      </c>
      <c r="I1252">
        <v>1250</v>
      </c>
    </row>
    <row r="1253" spans="2:9" x14ac:dyDescent="0.25">
      <c r="B1253">
        <f t="shared" si="57"/>
        <v>2502</v>
      </c>
      <c r="C1253">
        <v>1251</v>
      </c>
      <c r="E1253">
        <f t="shared" si="58"/>
        <v>5004</v>
      </c>
      <c r="F1253">
        <v>1251</v>
      </c>
      <c r="H1253">
        <f t="shared" si="59"/>
        <v>10008</v>
      </c>
      <c r="I1253">
        <v>1251</v>
      </c>
    </row>
    <row r="1254" spans="2:9" x14ac:dyDescent="0.25">
      <c r="B1254">
        <f t="shared" si="57"/>
        <v>2504</v>
      </c>
      <c r="C1254">
        <v>1252</v>
      </c>
      <c r="E1254">
        <f t="shared" si="58"/>
        <v>5008</v>
      </c>
      <c r="F1254">
        <v>1252</v>
      </c>
      <c r="H1254">
        <f t="shared" si="59"/>
        <v>10016</v>
      </c>
      <c r="I1254">
        <v>1252</v>
      </c>
    </row>
    <row r="1255" spans="2:9" x14ac:dyDescent="0.25">
      <c r="B1255">
        <f t="shared" si="57"/>
        <v>2506</v>
      </c>
      <c r="C1255">
        <v>1253</v>
      </c>
      <c r="E1255">
        <f t="shared" si="58"/>
        <v>5012</v>
      </c>
      <c r="F1255">
        <v>1253</v>
      </c>
      <c r="H1255">
        <f t="shared" si="59"/>
        <v>10024</v>
      </c>
      <c r="I1255">
        <v>1253</v>
      </c>
    </row>
    <row r="1256" spans="2:9" x14ac:dyDescent="0.25">
      <c r="B1256">
        <f t="shared" si="57"/>
        <v>2508</v>
      </c>
      <c r="C1256">
        <v>1254</v>
      </c>
      <c r="E1256">
        <f t="shared" si="58"/>
        <v>5016</v>
      </c>
      <c r="F1256">
        <v>1254</v>
      </c>
      <c r="H1256">
        <f t="shared" si="59"/>
        <v>10032</v>
      </c>
      <c r="I1256">
        <v>1254</v>
      </c>
    </row>
    <row r="1257" spans="2:9" x14ac:dyDescent="0.25">
      <c r="B1257">
        <f t="shared" si="57"/>
        <v>2510</v>
      </c>
      <c r="C1257">
        <v>1255</v>
      </c>
      <c r="E1257">
        <f t="shared" si="58"/>
        <v>5020</v>
      </c>
      <c r="F1257">
        <v>1255</v>
      </c>
      <c r="H1257">
        <f t="shared" si="59"/>
        <v>10040</v>
      </c>
      <c r="I1257">
        <v>1255</v>
      </c>
    </row>
    <row r="1258" spans="2:9" x14ac:dyDescent="0.25">
      <c r="B1258">
        <f t="shared" si="57"/>
        <v>2512</v>
      </c>
      <c r="C1258">
        <v>1256</v>
      </c>
      <c r="E1258">
        <f t="shared" si="58"/>
        <v>5024</v>
      </c>
      <c r="F1258">
        <v>1256</v>
      </c>
      <c r="H1258">
        <f t="shared" si="59"/>
        <v>10048</v>
      </c>
      <c r="I1258">
        <v>1256</v>
      </c>
    </row>
    <row r="1259" spans="2:9" x14ac:dyDescent="0.25">
      <c r="B1259">
        <f t="shared" si="57"/>
        <v>2514</v>
      </c>
      <c r="C1259">
        <v>1257</v>
      </c>
      <c r="E1259">
        <f t="shared" si="58"/>
        <v>5028</v>
      </c>
      <c r="F1259">
        <v>1257</v>
      </c>
      <c r="H1259">
        <f t="shared" si="59"/>
        <v>10056</v>
      </c>
      <c r="I1259">
        <v>1257</v>
      </c>
    </row>
    <row r="1260" spans="2:9" x14ac:dyDescent="0.25">
      <c r="B1260">
        <f t="shared" si="57"/>
        <v>2516</v>
      </c>
      <c r="C1260">
        <v>1258</v>
      </c>
      <c r="E1260">
        <f t="shared" si="58"/>
        <v>5032</v>
      </c>
      <c r="F1260">
        <v>1258</v>
      </c>
      <c r="H1260">
        <f t="shared" si="59"/>
        <v>10064</v>
      </c>
      <c r="I1260">
        <v>1258</v>
      </c>
    </row>
    <row r="1261" spans="2:9" x14ac:dyDescent="0.25">
      <c r="B1261">
        <f t="shared" si="57"/>
        <v>2518</v>
      </c>
      <c r="C1261">
        <v>1259</v>
      </c>
      <c r="E1261">
        <f t="shared" si="58"/>
        <v>5036</v>
      </c>
      <c r="F1261">
        <v>1259</v>
      </c>
      <c r="H1261">
        <f t="shared" si="59"/>
        <v>10072</v>
      </c>
      <c r="I1261">
        <v>1259</v>
      </c>
    </row>
    <row r="1262" spans="2:9" x14ac:dyDescent="0.25">
      <c r="B1262">
        <f t="shared" si="57"/>
        <v>2520</v>
      </c>
      <c r="C1262">
        <v>1260</v>
      </c>
      <c r="E1262">
        <f t="shared" si="58"/>
        <v>5040</v>
      </c>
      <c r="F1262">
        <v>1260</v>
      </c>
      <c r="H1262">
        <f t="shared" si="59"/>
        <v>10080</v>
      </c>
      <c r="I1262">
        <v>1260</v>
      </c>
    </row>
    <row r="1263" spans="2:9" x14ac:dyDescent="0.25">
      <c r="B1263">
        <f t="shared" si="57"/>
        <v>2522</v>
      </c>
      <c r="C1263">
        <v>1261</v>
      </c>
      <c r="E1263">
        <f t="shared" si="58"/>
        <v>5044</v>
      </c>
      <c r="F1263">
        <v>1261</v>
      </c>
      <c r="H1263">
        <f t="shared" si="59"/>
        <v>10088</v>
      </c>
      <c r="I1263">
        <v>1261</v>
      </c>
    </row>
    <row r="1264" spans="2:9" x14ac:dyDescent="0.25">
      <c r="B1264">
        <f t="shared" si="57"/>
        <v>2524</v>
      </c>
      <c r="C1264">
        <v>1262</v>
      </c>
      <c r="E1264">
        <f t="shared" si="58"/>
        <v>5048</v>
      </c>
      <c r="F1264">
        <v>1262</v>
      </c>
      <c r="H1264">
        <f t="shared" si="59"/>
        <v>10096</v>
      </c>
      <c r="I1264">
        <v>1262</v>
      </c>
    </row>
    <row r="1265" spans="2:9" x14ac:dyDescent="0.25">
      <c r="B1265">
        <f t="shared" si="57"/>
        <v>2526</v>
      </c>
      <c r="C1265">
        <v>1263</v>
      </c>
      <c r="E1265">
        <f t="shared" si="58"/>
        <v>5052</v>
      </c>
      <c r="F1265">
        <v>1263</v>
      </c>
      <c r="H1265">
        <f t="shared" si="59"/>
        <v>10104</v>
      </c>
      <c r="I1265">
        <v>1263</v>
      </c>
    </row>
    <row r="1266" spans="2:9" x14ac:dyDescent="0.25">
      <c r="B1266">
        <f t="shared" si="57"/>
        <v>2528</v>
      </c>
      <c r="C1266">
        <v>1264</v>
      </c>
      <c r="E1266">
        <f t="shared" si="58"/>
        <v>5056</v>
      </c>
      <c r="F1266">
        <v>1264</v>
      </c>
      <c r="H1266">
        <f t="shared" si="59"/>
        <v>10112</v>
      </c>
      <c r="I1266">
        <v>1264</v>
      </c>
    </row>
    <row r="1267" spans="2:9" x14ac:dyDescent="0.25">
      <c r="B1267">
        <f t="shared" si="57"/>
        <v>2530</v>
      </c>
      <c r="C1267">
        <v>1265</v>
      </c>
      <c r="E1267">
        <f t="shared" si="58"/>
        <v>5060</v>
      </c>
      <c r="F1267">
        <v>1265</v>
      </c>
      <c r="H1267">
        <f t="shared" si="59"/>
        <v>10120</v>
      </c>
      <c r="I1267">
        <v>1265</v>
      </c>
    </row>
    <row r="1268" spans="2:9" x14ac:dyDescent="0.25">
      <c r="B1268">
        <f t="shared" si="57"/>
        <v>2532</v>
      </c>
      <c r="C1268">
        <v>1266</v>
      </c>
      <c r="E1268">
        <f t="shared" si="58"/>
        <v>5064</v>
      </c>
      <c r="F1268">
        <v>1266</v>
      </c>
      <c r="H1268">
        <f t="shared" si="59"/>
        <v>10128</v>
      </c>
      <c r="I1268">
        <v>1266</v>
      </c>
    </row>
    <row r="1269" spans="2:9" x14ac:dyDescent="0.25">
      <c r="B1269">
        <f t="shared" si="57"/>
        <v>2534</v>
      </c>
      <c r="C1269">
        <v>1267</v>
      </c>
      <c r="E1269">
        <f t="shared" si="58"/>
        <v>5068</v>
      </c>
      <c r="F1269">
        <v>1267</v>
      </c>
      <c r="H1269">
        <f t="shared" si="59"/>
        <v>10136</v>
      </c>
      <c r="I1269">
        <v>1267</v>
      </c>
    </row>
    <row r="1270" spans="2:9" x14ac:dyDescent="0.25">
      <c r="B1270">
        <f t="shared" si="57"/>
        <v>2536</v>
      </c>
      <c r="C1270">
        <v>1268</v>
      </c>
      <c r="E1270">
        <f t="shared" si="58"/>
        <v>5072</v>
      </c>
      <c r="F1270">
        <v>1268</v>
      </c>
      <c r="H1270">
        <f t="shared" si="59"/>
        <v>10144</v>
      </c>
      <c r="I1270">
        <v>1268</v>
      </c>
    </row>
    <row r="1271" spans="2:9" x14ac:dyDescent="0.25">
      <c r="B1271">
        <f t="shared" si="57"/>
        <v>2538</v>
      </c>
      <c r="C1271">
        <v>1269</v>
      </c>
      <c r="E1271">
        <f t="shared" si="58"/>
        <v>5076</v>
      </c>
      <c r="F1271">
        <v>1269</v>
      </c>
      <c r="H1271">
        <f t="shared" si="59"/>
        <v>10152</v>
      </c>
      <c r="I1271">
        <v>1269</v>
      </c>
    </row>
    <row r="1272" spans="2:9" x14ac:dyDescent="0.25">
      <c r="B1272">
        <f t="shared" si="57"/>
        <v>2540</v>
      </c>
      <c r="C1272">
        <v>1270</v>
      </c>
      <c r="E1272">
        <f t="shared" si="58"/>
        <v>5080</v>
      </c>
      <c r="F1272">
        <v>1270</v>
      </c>
      <c r="H1272">
        <f t="shared" si="59"/>
        <v>10160</v>
      </c>
      <c r="I1272">
        <v>1270</v>
      </c>
    </row>
    <row r="1273" spans="2:9" x14ac:dyDescent="0.25">
      <c r="B1273">
        <f t="shared" si="57"/>
        <v>2542</v>
      </c>
      <c r="C1273">
        <v>1271</v>
      </c>
      <c r="E1273">
        <f t="shared" si="58"/>
        <v>5084</v>
      </c>
      <c r="F1273">
        <v>1271</v>
      </c>
      <c r="H1273">
        <f t="shared" si="59"/>
        <v>10168</v>
      </c>
      <c r="I1273">
        <v>1271</v>
      </c>
    </row>
    <row r="1274" spans="2:9" x14ac:dyDescent="0.25">
      <c r="B1274">
        <f t="shared" si="57"/>
        <v>2544</v>
      </c>
      <c r="C1274">
        <v>1272</v>
      </c>
      <c r="E1274">
        <f t="shared" si="58"/>
        <v>5088</v>
      </c>
      <c r="F1274">
        <v>1272</v>
      </c>
      <c r="H1274">
        <f t="shared" si="59"/>
        <v>10176</v>
      </c>
      <c r="I1274">
        <v>1272</v>
      </c>
    </row>
    <row r="1275" spans="2:9" x14ac:dyDescent="0.25">
      <c r="B1275">
        <f t="shared" si="57"/>
        <v>2546</v>
      </c>
      <c r="C1275">
        <v>1273</v>
      </c>
      <c r="E1275">
        <f t="shared" si="58"/>
        <v>5092</v>
      </c>
      <c r="F1275">
        <v>1273</v>
      </c>
      <c r="H1275">
        <f t="shared" si="59"/>
        <v>10184</v>
      </c>
      <c r="I1275">
        <v>1273</v>
      </c>
    </row>
    <row r="1276" spans="2:9" x14ac:dyDescent="0.25">
      <c r="B1276">
        <f t="shared" si="57"/>
        <v>2548</v>
      </c>
      <c r="C1276">
        <v>1274</v>
      </c>
      <c r="E1276">
        <f t="shared" si="58"/>
        <v>5096</v>
      </c>
      <c r="F1276">
        <v>1274</v>
      </c>
      <c r="H1276">
        <f t="shared" si="59"/>
        <v>10192</v>
      </c>
      <c r="I1276">
        <v>1274</v>
      </c>
    </row>
    <row r="1277" spans="2:9" x14ac:dyDescent="0.25">
      <c r="B1277">
        <f t="shared" si="57"/>
        <v>2550</v>
      </c>
      <c r="C1277">
        <v>1275</v>
      </c>
      <c r="E1277">
        <f t="shared" si="58"/>
        <v>5100</v>
      </c>
      <c r="F1277">
        <v>1275</v>
      </c>
      <c r="H1277">
        <f t="shared" si="59"/>
        <v>10200</v>
      </c>
      <c r="I1277">
        <v>1275</v>
      </c>
    </row>
    <row r="1278" spans="2:9" x14ac:dyDescent="0.25">
      <c r="B1278">
        <f t="shared" si="57"/>
        <v>2552</v>
      </c>
      <c r="C1278">
        <v>1276</v>
      </c>
      <c r="E1278">
        <f t="shared" si="58"/>
        <v>5104</v>
      </c>
      <c r="F1278">
        <v>1276</v>
      </c>
      <c r="H1278">
        <f t="shared" si="59"/>
        <v>10208</v>
      </c>
      <c r="I1278">
        <v>1276</v>
      </c>
    </row>
    <row r="1279" spans="2:9" x14ac:dyDescent="0.25">
      <c r="B1279">
        <f t="shared" si="57"/>
        <v>2554</v>
      </c>
      <c r="C1279">
        <v>1277</v>
      </c>
      <c r="E1279">
        <f t="shared" si="58"/>
        <v>5108</v>
      </c>
      <c r="F1279">
        <v>1277</v>
      </c>
      <c r="H1279">
        <f t="shared" si="59"/>
        <v>10216</v>
      </c>
      <c r="I1279">
        <v>1277</v>
      </c>
    </row>
    <row r="1280" spans="2:9" x14ac:dyDescent="0.25">
      <c r="B1280">
        <f t="shared" si="57"/>
        <v>2556</v>
      </c>
      <c r="C1280">
        <v>1278</v>
      </c>
      <c r="E1280">
        <f t="shared" si="58"/>
        <v>5112</v>
      </c>
      <c r="F1280">
        <v>1278</v>
      </c>
      <c r="H1280">
        <f t="shared" si="59"/>
        <v>10224</v>
      </c>
      <c r="I1280">
        <v>1278</v>
      </c>
    </row>
    <row r="1281" spans="2:9" x14ac:dyDescent="0.25">
      <c r="B1281">
        <f t="shared" si="57"/>
        <v>2558</v>
      </c>
      <c r="C1281">
        <v>1279</v>
      </c>
      <c r="E1281">
        <f t="shared" si="58"/>
        <v>5116</v>
      </c>
      <c r="F1281">
        <v>1279</v>
      </c>
      <c r="H1281">
        <f t="shared" si="59"/>
        <v>10232</v>
      </c>
      <c r="I1281">
        <v>1279</v>
      </c>
    </row>
    <row r="1282" spans="2:9" x14ac:dyDescent="0.25">
      <c r="B1282">
        <f t="shared" si="57"/>
        <v>2560</v>
      </c>
      <c r="C1282">
        <v>1280</v>
      </c>
      <c r="E1282">
        <f t="shared" si="58"/>
        <v>5120</v>
      </c>
      <c r="F1282">
        <v>1280</v>
      </c>
      <c r="H1282">
        <f t="shared" si="59"/>
        <v>10240</v>
      </c>
      <c r="I1282">
        <v>1280</v>
      </c>
    </row>
    <row r="1283" spans="2:9" x14ac:dyDescent="0.25">
      <c r="B1283">
        <f t="shared" si="57"/>
        <v>2562</v>
      </c>
      <c r="C1283">
        <v>1281</v>
      </c>
      <c r="E1283">
        <f t="shared" si="58"/>
        <v>5124</v>
      </c>
      <c r="F1283">
        <v>1281</v>
      </c>
      <c r="H1283">
        <f t="shared" si="59"/>
        <v>10248</v>
      </c>
      <c r="I1283">
        <v>1281</v>
      </c>
    </row>
    <row r="1284" spans="2:9" x14ac:dyDescent="0.25">
      <c r="B1284">
        <f t="shared" si="57"/>
        <v>2564</v>
      </c>
      <c r="C1284">
        <v>1282</v>
      </c>
      <c r="E1284">
        <f t="shared" si="58"/>
        <v>5128</v>
      </c>
      <c r="F1284">
        <v>1282</v>
      </c>
      <c r="H1284">
        <f t="shared" si="59"/>
        <v>10256</v>
      </c>
      <c r="I1284">
        <v>1282</v>
      </c>
    </row>
    <row r="1285" spans="2:9" x14ac:dyDescent="0.25">
      <c r="B1285">
        <f t="shared" ref="B1285:B1348" si="60">B1284+2</f>
        <v>2566</v>
      </c>
      <c r="C1285">
        <v>1283</v>
      </c>
      <c r="E1285">
        <f t="shared" ref="E1285:E1348" si="61">E1284+4</f>
        <v>5132</v>
      </c>
      <c r="F1285">
        <v>1283</v>
      </c>
      <c r="H1285">
        <f t="shared" ref="H1285:H1348" si="62">H1284+8</f>
        <v>10264</v>
      </c>
      <c r="I1285">
        <v>1283</v>
      </c>
    </row>
    <row r="1286" spans="2:9" x14ac:dyDescent="0.25">
      <c r="B1286">
        <f t="shared" si="60"/>
        <v>2568</v>
      </c>
      <c r="C1286">
        <v>1284</v>
      </c>
      <c r="E1286">
        <f t="shared" si="61"/>
        <v>5136</v>
      </c>
      <c r="F1286">
        <v>1284</v>
      </c>
      <c r="H1286">
        <f t="shared" si="62"/>
        <v>10272</v>
      </c>
      <c r="I1286">
        <v>1284</v>
      </c>
    </row>
    <row r="1287" spans="2:9" x14ac:dyDescent="0.25">
      <c r="B1287">
        <f t="shared" si="60"/>
        <v>2570</v>
      </c>
      <c r="C1287">
        <v>1285</v>
      </c>
      <c r="E1287">
        <f t="shared" si="61"/>
        <v>5140</v>
      </c>
      <c r="F1287">
        <v>1285</v>
      </c>
      <c r="H1287">
        <f t="shared" si="62"/>
        <v>10280</v>
      </c>
      <c r="I1287">
        <v>1285</v>
      </c>
    </row>
    <row r="1288" spans="2:9" x14ac:dyDescent="0.25">
      <c r="B1288">
        <f t="shared" si="60"/>
        <v>2572</v>
      </c>
      <c r="C1288">
        <v>1286</v>
      </c>
      <c r="E1288">
        <f t="shared" si="61"/>
        <v>5144</v>
      </c>
      <c r="F1288">
        <v>1286</v>
      </c>
      <c r="H1288">
        <f t="shared" si="62"/>
        <v>10288</v>
      </c>
      <c r="I1288">
        <v>1286</v>
      </c>
    </row>
    <row r="1289" spans="2:9" x14ac:dyDescent="0.25">
      <c r="B1289">
        <f t="shared" si="60"/>
        <v>2574</v>
      </c>
      <c r="C1289">
        <v>1287</v>
      </c>
      <c r="E1289">
        <f t="shared" si="61"/>
        <v>5148</v>
      </c>
      <c r="F1289">
        <v>1287</v>
      </c>
      <c r="H1289">
        <f t="shared" si="62"/>
        <v>10296</v>
      </c>
      <c r="I1289">
        <v>1287</v>
      </c>
    </row>
    <row r="1290" spans="2:9" x14ac:dyDescent="0.25">
      <c r="B1290">
        <f t="shared" si="60"/>
        <v>2576</v>
      </c>
      <c r="C1290">
        <v>1288</v>
      </c>
      <c r="E1290">
        <f t="shared" si="61"/>
        <v>5152</v>
      </c>
      <c r="F1290">
        <v>1288</v>
      </c>
      <c r="H1290">
        <f t="shared" si="62"/>
        <v>10304</v>
      </c>
      <c r="I1290">
        <v>1288</v>
      </c>
    </row>
    <row r="1291" spans="2:9" x14ac:dyDescent="0.25">
      <c r="B1291">
        <f t="shared" si="60"/>
        <v>2578</v>
      </c>
      <c r="C1291">
        <v>1289</v>
      </c>
      <c r="E1291">
        <f t="shared" si="61"/>
        <v>5156</v>
      </c>
      <c r="F1291">
        <v>1289</v>
      </c>
      <c r="H1291">
        <f t="shared" si="62"/>
        <v>10312</v>
      </c>
      <c r="I1291">
        <v>1289</v>
      </c>
    </row>
    <row r="1292" spans="2:9" x14ac:dyDescent="0.25">
      <c r="B1292">
        <f t="shared" si="60"/>
        <v>2580</v>
      </c>
      <c r="C1292">
        <v>1290</v>
      </c>
      <c r="E1292">
        <f t="shared" si="61"/>
        <v>5160</v>
      </c>
      <c r="F1292">
        <v>1290</v>
      </c>
      <c r="H1292">
        <f t="shared" si="62"/>
        <v>10320</v>
      </c>
      <c r="I1292">
        <v>1290</v>
      </c>
    </row>
    <row r="1293" spans="2:9" x14ac:dyDescent="0.25">
      <c r="B1293">
        <f t="shared" si="60"/>
        <v>2582</v>
      </c>
      <c r="C1293">
        <v>1291</v>
      </c>
      <c r="E1293">
        <f t="shared" si="61"/>
        <v>5164</v>
      </c>
      <c r="F1293">
        <v>1291</v>
      </c>
      <c r="H1293">
        <f t="shared" si="62"/>
        <v>10328</v>
      </c>
      <c r="I1293">
        <v>1291</v>
      </c>
    </row>
    <row r="1294" spans="2:9" x14ac:dyDescent="0.25">
      <c r="B1294">
        <f t="shared" si="60"/>
        <v>2584</v>
      </c>
      <c r="C1294">
        <v>1292</v>
      </c>
      <c r="E1294">
        <f t="shared" si="61"/>
        <v>5168</v>
      </c>
      <c r="F1294">
        <v>1292</v>
      </c>
      <c r="H1294">
        <f t="shared" si="62"/>
        <v>10336</v>
      </c>
      <c r="I1294">
        <v>1292</v>
      </c>
    </row>
    <row r="1295" spans="2:9" x14ac:dyDescent="0.25">
      <c r="B1295">
        <f t="shared" si="60"/>
        <v>2586</v>
      </c>
      <c r="C1295">
        <v>1293</v>
      </c>
      <c r="E1295">
        <f t="shared" si="61"/>
        <v>5172</v>
      </c>
      <c r="F1295">
        <v>1293</v>
      </c>
      <c r="H1295">
        <f t="shared" si="62"/>
        <v>10344</v>
      </c>
      <c r="I1295">
        <v>1293</v>
      </c>
    </row>
    <row r="1296" spans="2:9" x14ac:dyDescent="0.25">
      <c r="B1296">
        <f t="shared" si="60"/>
        <v>2588</v>
      </c>
      <c r="C1296">
        <v>1294</v>
      </c>
      <c r="E1296">
        <f t="shared" si="61"/>
        <v>5176</v>
      </c>
      <c r="F1296">
        <v>1294</v>
      </c>
      <c r="H1296">
        <f t="shared" si="62"/>
        <v>10352</v>
      </c>
      <c r="I1296">
        <v>1294</v>
      </c>
    </row>
    <row r="1297" spans="2:9" x14ac:dyDescent="0.25">
      <c r="B1297">
        <f t="shared" si="60"/>
        <v>2590</v>
      </c>
      <c r="C1297">
        <v>1295</v>
      </c>
      <c r="E1297">
        <f t="shared" si="61"/>
        <v>5180</v>
      </c>
      <c r="F1297">
        <v>1295</v>
      </c>
      <c r="H1297">
        <f t="shared" si="62"/>
        <v>10360</v>
      </c>
      <c r="I1297">
        <v>1295</v>
      </c>
    </row>
    <row r="1298" spans="2:9" x14ac:dyDescent="0.25">
      <c r="B1298">
        <f t="shared" si="60"/>
        <v>2592</v>
      </c>
      <c r="C1298">
        <v>1296</v>
      </c>
      <c r="E1298">
        <f t="shared" si="61"/>
        <v>5184</v>
      </c>
      <c r="F1298">
        <v>1296</v>
      </c>
      <c r="H1298">
        <f t="shared" si="62"/>
        <v>10368</v>
      </c>
      <c r="I1298">
        <v>1296</v>
      </c>
    </row>
    <row r="1299" spans="2:9" x14ac:dyDescent="0.25">
      <c r="B1299">
        <f t="shared" si="60"/>
        <v>2594</v>
      </c>
      <c r="C1299">
        <v>1297</v>
      </c>
      <c r="E1299">
        <f t="shared" si="61"/>
        <v>5188</v>
      </c>
      <c r="F1299">
        <v>1297</v>
      </c>
      <c r="H1299">
        <f t="shared" si="62"/>
        <v>10376</v>
      </c>
      <c r="I1299">
        <v>1297</v>
      </c>
    </row>
    <row r="1300" spans="2:9" x14ac:dyDescent="0.25">
      <c r="B1300">
        <f t="shared" si="60"/>
        <v>2596</v>
      </c>
      <c r="C1300">
        <v>1298</v>
      </c>
      <c r="E1300">
        <f t="shared" si="61"/>
        <v>5192</v>
      </c>
      <c r="F1300">
        <v>1298</v>
      </c>
      <c r="H1300">
        <f t="shared" si="62"/>
        <v>10384</v>
      </c>
      <c r="I1300">
        <v>1298</v>
      </c>
    </row>
    <row r="1301" spans="2:9" x14ac:dyDescent="0.25">
      <c r="B1301">
        <f t="shared" si="60"/>
        <v>2598</v>
      </c>
      <c r="C1301">
        <v>1299</v>
      </c>
      <c r="E1301">
        <f t="shared" si="61"/>
        <v>5196</v>
      </c>
      <c r="F1301">
        <v>1299</v>
      </c>
      <c r="H1301">
        <f t="shared" si="62"/>
        <v>10392</v>
      </c>
      <c r="I1301">
        <v>1299</v>
      </c>
    </row>
    <row r="1302" spans="2:9" x14ac:dyDescent="0.25">
      <c r="B1302">
        <f t="shared" si="60"/>
        <v>2600</v>
      </c>
      <c r="C1302">
        <v>1300</v>
      </c>
      <c r="E1302">
        <f t="shared" si="61"/>
        <v>5200</v>
      </c>
      <c r="F1302">
        <v>1300</v>
      </c>
      <c r="H1302">
        <f t="shared" si="62"/>
        <v>10400</v>
      </c>
      <c r="I1302">
        <v>1300</v>
      </c>
    </row>
    <row r="1303" spans="2:9" x14ac:dyDescent="0.25">
      <c r="B1303">
        <f t="shared" si="60"/>
        <v>2602</v>
      </c>
      <c r="C1303">
        <v>1301</v>
      </c>
      <c r="E1303">
        <f t="shared" si="61"/>
        <v>5204</v>
      </c>
      <c r="F1303">
        <v>1301</v>
      </c>
      <c r="H1303">
        <f t="shared" si="62"/>
        <v>10408</v>
      </c>
      <c r="I1303">
        <v>1301</v>
      </c>
    </row>
    <row r="1304" spans="2:9" x14ac:dyDescent="0.25">
      <c r="B1304">
        <f t="shared" si="60"/>
        <v>2604</v>
      </c>
      <c r="C1304">
        <v>1302</v>
      </c>
      <c r="E1304">
        <f t="shared" si="61"/>
        <v>5208</v>
      </c>
      <c r="F1304">
        <v>1302</v>
      </c>
      <c r="H1304">
        <f t="shared" si="62"/>
        <v>10416</v>
      </c>
      <c r="I1304">
        <v>1302</v>
      </c>
    </row>
    <row r="1305" spans="2:9" x14ac:dyDescent="0.25">
      <c r="B1305">
        <f t="shared" si="60"/>
        <v>2606</v>
      </c>
      <c r="C1305">
        <v>1303</v>
      </c>
      <c r="E1305">
        <f t="shared" si="61"/>
        <v>5212</v>
      </c>
      <c r="F1305">
        <v>1303</v>
      </c>
      <c r="H1305">
        <f t="shared" si="62"/>
        <v>10424</v>
      </c>
      <c r="I1305">
        <v>1303</v>
      </c>
    </row>
    <row r="1306" spans="2:9" x14ac:dyDescent="0.25">
      <c r="B1306">
        <f t="shared" si="60"/>
        <v>2608</v>
      </c>
      <c r="C1306">
        <v>1304</v>
      </c>
      <c r="E1306">
        <f t="shared" si="61"/>
        <v>5216</v>
      </c>
      <c r="F1306">
        <v>1304</v>
      </c>
      <c r="H1306">
        <f t="shared" si="62"/>
        <v>10432</v>
      </c>
      <c r="I1306">
        <v>1304</v>
      </c>
    </row>
    <row r="1307" spans="2:9" x14ac:dyDescent="0.25">
      <c r="B1307">
        <f t="shared" si="60"/>
        <v>2610</v>
      </c>
      <c r="C1307">
        <v>1305</v>
      </c>
      <c r="E1307">
        <f t="shared" si="61"/>
        <v>5220</v>
      </c>
      <c r="F1307">
        <v>1305</v>
      </c>
      <c r="H1307">
        <f t="shared" si="62"/>
        <v>10440</v>
      </c>
      <c r="I1307">
        <v>1305</v>
      </c>
    </row>
    <row r="1308" spans="2:9" x14ac:dyDescent="0.25">
      <c r="B1308">
        <f t="shared" si="60"/>
        <v>2612</v>
      </c>
      <c r="C1308">
        <v>1306</v>
      </c>
      <c r="E1308">
        <f t="shared" si="61"/>
        <v>5224</v>
      </c>
      <c r="F1308">
        <v>1306</v>
      </c>
      <c r="H1308">
        <f t="shared" si="62"/>
        <v>10448</v>
      </c>
      <c r="I1308">
        <v>1306</v>
      </c>
    </row>
    <row r="1309" spans="2:9" x14ac:dyDescent="0.25">
      <c r="B1309">
        <f t="shared" si="60"/>
        <v>2614</v>
      </c>
      <c r="C1309">
        <v>1307</v>
      </c>
      <c r="E1309">
        <f t="shared" si="61"/>
        <v>5228</v>
      </c>
      <c r="F1309">
        <v>1307</v>
      </c>
      <c r="H1309">
        <f t="shared" si="62"/>
        <v>10456</v>
      </c>
      <c r="I1309">
        <v>1307</v>
      </c>
    </row>
    <row r="1310" spans="2:9" x14ac:dyDescent="0.25">
      <c r="B1310">
        <f t="shared" si="60"/>
        <v>2616</v>
      </c>
      <c r="C1310">
        <v>1308</v>
      </c>
      <c r="E1310">
        <f t="shared" si="61"/>
        <v>5232</v>
      </c>
      <c r="F1310">
        <v>1308</v>
      </c>
      <c r="H1310">
        <f t="shared" si="62"/>
        <v>10464</v>
      </c>
      <c r="I1310">
        <v>1308</v>
      </c>
    </row>
    <row r="1311" spans="2:9" x14ac:dyDescent="0.25">
      <c r="B1311">
        <f t="shared" si="60"/>
        <v>2618</v>
      </c>
      <c r="C1311">
        <v>1309</v>
      </c>
      <c r="E1311">
        <f t="shared" si="61"/>
        <v>5236</v>
      </c>
      <c r="F1311">
        <v>1309</v>
      </c>
      <c r="H1311">
        <f t="shared" si="62"/>
        <v>10472</v>
      </c>
      <c r="I1311">
        <v>1309</v>
      </c>
    </row>
    <row r="1312" spans="2:9" x14ac:dyDescent="0.25">
      <c r="B1312">
        <f t="shared" si="60"/>
        <v>2620</v>
      </c>
      <c r="C1312">
        <v>1310</v>
      </c>
      <c r="E1312">
        <f t="shared" si="61"/>
        <v>5240</v>
      </c>
      <c r="F1312">
        <v>1310</v>
      </c>
      <c r="H1312">
        <f t="shared" si="62"/>
        <v>10480</v>
      </c>
      <c r="I1312">
        <v>1310</v>
      </c>
    </row>
    <row r="1313" spans="2:9" x14ac:dyDescent="0.25">
      <c r="B1313">
        <f t="shared" si="60"/>
        <v>2622</v>
      </c>
      <c r="C1313">
        <v>1311</v>
      </c>
      <c r="E1313">
        <f t="shared" si="61"/>
        <v>5244</v>
      </c>
      <c r="F1313">
        <v>1311</v>
      </c>
      <c r="H1313">
        <f t="shared" si="62"/>
        <v>10488</v>
      </c>
      <c r="I1313">
        <v>1311</v>
      </c>
    </row>
    <row r="1314" spans="2:9" x14ac:dyDescent="0.25">
      <c r="B1314">
        <f t="shared" si="60"/>
        <v>2624</v>
      </c>
      <c r="C1314">
        <v>1312</v>
      </c>
      <c r="E1314">
        <f t="shared" si="61"/>
        <v>5248</v>
      </c>
      <c r="F1314">
        <v>1312</v>
      </c>
      <c r="H1314">
        <f t="shared" si="62"/>
        <v>10496</v>
      </c>
      <c r="I1314">
        <v>1312</v>
      </c>
    </row>
    <row r="1315" spans="2:9" x14ac:dyDescent="0.25">
      <c r="B1315">
        <f t="shared" si="60"/>
        <v>2626</v>
      </c>
      <c r="C1315">
        <v>1313</v>
      </c>
      <c r="E1315">
        <f t="shared" si="61"/>
        <v>5252</v>
      </c>
      <c r="F1315">
        <v>1313</v>
      </c>
      <c r="H1315">
        <f t="shared" si="62"/>
        <v>10504</v>
      </c>
      <c r="I1315">
        <v>1313</v>
      </c>
    </row>
    <row r="1316" spans="2:9" x14ac:dyDescent="0.25">
      <c r="B1316">
        <f t="shared" si="60"/>
        <v>2628</v>
      </c>
      <c r="C1316">
        <v>1314</v>
      </c>
      <c r="E1316">
        <f t="shared" si="61"/>
        <v>5256</v>
      </c>
      <c r="F1316">
        <v>1314</v>
      </c>
      <c r="H1316">
        <f t="shared" si="62"/>
        <v>10512</v>
      </c>
      <c r="I1316">
        <v>1314</v>
      </c>
    </row>
    <row r="1317" spans="2:9" x14ac:dyDescent="0.25">
      <c r="B1317">
        <f t="shared" si="60"/>
        <v>2630</v>
      </c>
      <c r="C1317">
        <v>1315</v>
      </c>
      <c r="E1317">
        <f t="shared" si="61"/>
        <v>5260</v>
      </c>
      <c r="F1317">
        <v>1315</v>
      </c>
      <c r="H1317">
        <f t="shared" si="62"/>
        <v>10520</v>
      </c>
      <c r="I1317">
        <v>1315</v>
      </c>
    </row>
    <row r="1318" spans="2:9" x14ac:dyDescent="0.25">
      <c r="B1318">
        <f t="shared" si="60"/>
        <v>2632</v>
      </c>
      <c r="C1318">
        <v>1316</v>
      </c>
      <c r="E1318">
        <f t="shared" si="61"/>
        <v>5264</v>
      </c>
      <c r="F1318">
        <v>1316</v>
      </c>
      <c r="H1318">
        <f t="shared" si="62"/>
        <v>10528</v>
      </c>
      <c r="I1318">
        <v>1316</v>
      </c>
    </row>
    <row r="1319" spans="2:9" x14ac:dyDescent="0.25">
      <c r="B1319">
        <f t="shared" si="60"/>
        <v>2634</v>
      </c>
      <c r="C1319">
        <v>1317</v>
      </c>
      <c r="E1319">
        <f t="shared" si="61"/>
        <v>5268</v>
      </c>
      <c r="F1319">
        <v>1317</v>
      </c>
      <c r="H1319">
        <f t="shared" si="62"/>
        <v>10536</v>
      </c>
      <c r="I1319">
        <v>1317</v>
      </c>
    </row>
    <row r="1320" spans="2:9" x14ac:dyDescent="0.25">
      <c r="B1320">
        <f t="shared" si="60"/>
        <v>2636</v>
      </c>
      <c r="C1320">
        <v>1318</v>
      </c>
      <c r="E1320">
        <f t="shared" si="61"/>
        <v>5272</v>
      </c>
      <c r="F1320">
        <v>1318</v>
      </c>
      <c r="H1320">
        <f t="shared" si="62"/>
        <v>10544</v>
      </c>
      <c r="I1320">
        <v>1318</v>
      </c>
    </row>
    <row r="1321" spans="2:9" x14ac:dyDescent="0.25">
      <c r="B1321">
        <f t="shared" si="60"/>
        <v>2638</v>
      </c>
      <c r="C1321">
        <v>1319</v>
      </c>
      <c r="E1321">
        <f t="shared" si="61"/>
        <v>5276</v>
      </c>
      <c r="F1321">
        <v>1319</v>
      </c>
      <c r="H1321">
        <f t="shared" si="62"/>
        <v>10552</v>
      </c>
      <c r="I1321">
        <v>1319</v>
      </c>
    </row>
    <row r="1322" spans="2:9" x14ac:dyDescent="0.25">
      <c r="B1322">
        <f t="shared" si="60"/>
        <v>2640</v>
      </c>
      <c r="C1322">
        <v>1320</v>
      </c>
      <c r="E1322">
        <f t="shared" si="61"/>
        <v>5280</v>
      </c>
      <c r="F1322">
        <v>1320</v>
      </c>
      <c r="H1322">
        <f t="shared" si="62"/>
        <v>10560</v>
      </c>
      <c r="I1322">
        <v>1320</v>
      </c>
    </row>
    <row r="1323" spans="2:9" x14ac:dyDescent="0.25">
      <c r="B1323">
        <f t="shared" si="60"/>
        <v>2642</v>
      </c>
      <c r="C1323">
        <v>1321</v>
      </c>
      <c r="E1323">
        <f t="shared" si="61"/>
        <v>5284</v>
      </c>
      <c r="F1323">
        <v>1321</v>
      </c>
      <c r="H1323">
        <f t="shared" si="62"/>
        <v>10568</v>
      </c>
      <c r="I1323">
        <v>1321</v>
      </c>
    </row>
    <row r="1324" spans="2:9" x14ac:dyDescent="0.25">
      <c r="B1324">
        <f t="shared" si="60"/>
        <v>2644</v>
      </c>
      <c r="C1324">
        <v>1322</v>
      </c>
      <c r="E1324">
        <f t="shared" si="61"/>
        <v>5288</v>
      </c>
      <c r="F1324">
        <v>1322</v>
      </c>
      <c r="H1324">
        <f t="shared" si="62"/>
        <v>10576</v>
      </c>
      <c r="I1324">
        <v>1322</v>
      </c>
    </row>
    <row r="1325" spans="2:9" x14ac:dyDescent="0.25">
      <c r="B1325">
        <f t="shared" si="60"/>
        <v>2646</v>
      </c>
      <c r="C1325">
        <v>1323</v>
      </c>
      <c r="E1325">
        <f t="shared" si="61"/>
        <v>5292</v>
      </c>
      <c r="F1325">
        <v>1323</v>
      </c>
      <c r="H1325">
        <f t="shared" si="62"/>
        <v>10584</v>
      </c>
      <c r="I1325">
        <v>1323</v>
      </c>
    </row>
    <row r="1326" spans="2:9" x14ac:dyDescent="0.25">
      <c r="B1326">
        <f t="shared" si="60"/>
        <v>2648</v>
      </c>
      <c r="C1326">
        <v>1324</v>
      </c>
      <c r="E1326">
        <f t="shared" si="61"/>
        <v>5296</v>
      </c>
      <c r="F1326">
        <v>1324</v>
      </c>
      <c r="H1326">
        <f t="shared" si="62"/>
        <v>10592</v>
      </c>
      <c r="I1326">
        <v>1324</v>
      </c>
    </row>
    <row r="1327" spans="2:9" x14ac:dyDescent="0.25">
      <c r="B1327">
        <f t="shared" si="60"/>
        <v>2650</v>
      </c>
      <c r="C1327">
        <v>1325</v>
      </c>
      <c r="E1327">
        <f t="shared" si="61"/>
        <v>5300</v>
      </c>
      <c r="F1327">
        <v>1325</v>
      </c>
      <c r="H1327">
        <f t="shared" si="62"/>
        <v>10600</v>
      </c>
      <c r="I1327">
        <v>1325</v>
      </c>
    </row>
    <row r="1328" spans="2:9" x14ac:dyDescent="0.25">
      <c r="B1328">
        <f t="shared" si="60"/>
        <v>2652</v>
      </c>
      <c r="C1328">
        <v>1326</v>
      </c>
      <c r="E1328">
        <f t="shared" si="61"/>
        <v>5304</v>
      </c>
      <c r="F1328">
        <v>1326</v>
      </c>
      <c r="H1328">
        <f t="shared" si="62"/>
        <v>10608</v>
      </c>
      <c r="I1328">
        <v>1326</v>
      </c>
    </row>
    <row r="1329" spans="2:9" x14ac:dyDescent="0.25">
      <c r="B1329">
        <f t="shared" si="60"/>
        <v>2654</v>
      </c>
      <c r="C1329">
        <v>1327</v>
      </c>
      <c r="E1329">
        <f t="shared" si="61"/>
        <v>5308</v>
      </c>
      <c r="F1329">
        <v>1327</v>
      </c>
      <c r="H1329">
        <f t="shared" si="62"/>
        <v>10616</v>
      </c>
      <c r="I1329">
        <v>1327</v>
      </c>
    </row>
    <row r="1330" spans="2:9" x14ac:dyDescent="0.25">
      <c r="B1330">
        <f t="shared" si="60"/>
        <v>2656</v>
      </c>
      <c r="C1330">
        <v>1328</v>
      </c>
      <c r="E1330">
        <f t="shared" si="61"/>
        <v>5312</v>
      </c>
      <c r="F1330">
        <v>1328</v>
      </c>
      <c r="H1330">
        <f t="shared" si="62"/>
        <v>10624</v>
      </c>
      <c r="I1330">
        <v>1328</v>
      </c>
    </row>
    <row r="1331" spans="2:9" x14ac:dyDescent="0.25">
      <c r="B1331">
        <f t="shared" si="60"/>
        <v>2658</v>
      </c>
      <c r="C1331">
        <v>1329</v>
      </c>
      <c r="E1331">
        <f t="shared" si="61"/>
        <v>5316</v>
      </c>
      <c r="F1331">
        <v>1329</v>
      </c>
      <c r="H1331">
        <f t="shared" si="62"/>
        <v>10632</v>
      </c>
      <c r="I1331">
        <v>1329</v>
      </c>
    </row>
    <row r="1332" spans="2:9" x14ac:dyDescent="0.25">
      <c r="B1332">
        <f t="shared" si="60"/>
        <v>2660</v>
      </c>
      <c r="C1332">
        <v>1330</v>
      </c>
      <c r="E1332">
        <f t="shared" si="61"/>
        <v>5320</v>
      </c>
      <c r="F1332">
        <v>1330</v>
      </c>
      <c r="H1332">
        <f t="shared" si="62"/>
        <v>10640</v>
      </c>
      <c r="I1332">
        <v>1330</v>
      </c>
    </row>
    <row r="1333" spans="2:9" x14ac:dyDescent="0.25">
      <c r="B1333">
        <f t="shared" si="60"/>
        <v>2662</v>
      </c>
      <c r="C1333">
        <v>1331</v>
      </c>
      <c r="E1333">
        <f t="shared" si="61"/>
        <v>5324</v>
      </c>
      <c r="F1333">
        <v>1331</v>
      </c>
      <c r="H1333">
        <f t="shared" si="62"/>
        <v>10648</v>
      </c>
      <c r="I1333">
        <v>1331</v>
      </c>
    </row>
    <row r="1334" spans="2:9" x14ac:dyDescent="0.25">
      <c r="B1334">
        <f t="shared" si="60"/>
        <v>2664</v>
      </c>
      <c r="C1334">
        <v>1332</v>
      </c>
      <c r="E1334">
        <f t="shared" si="61"/>
        <v>5328</v>
      </c>
      <c r="F1334">
        <v>1332</v>
      </c>
      <c r="H1334">
        <f t="shared" si="62"/>
        <v>10656</v>
      </c>
      <c r="I1334">
        <v>1332</v>
      </c>
    </row>
    <row r="1335" spans="2:9" x14ac:dyDescent="0.25">
      <c r="B1335">
        <f t="shared" si="60"/>
        <v>2666</v>
      </c>
      <c r="C1335">
        <v>1333</v>
      </c>
      <c r="E1335">
        <f t="shared" si="61"/>
        <v>5332</v>
      </c>
      <c r="F1335">
        <v>1333</v>
      </c>
      <c r="H1335">
        <f t="shared" si="62"/>
        <v>10664</v>
      </c>
      <c r="I1335">
        <v>1333</v>
      </c>
    </row>
    <row r="1336" spans="2:9" x14ac:dyDescent="0.25">
      <c r="B1336">
        <f t="shared" si="60"/>
        <v>2668</v>
      </c>
      <c r="C1336">
        <v>1334</v>
      </c>
      <c r="E1336">
        <f t="shared" si="61"/>
        <v>5336</v>
      </c>
      <c r="F1336">
        <v>1334</v>
      </c>
      <c r="H1336">
        <f t="shared" si="62"/>
        <v>10672</v>
      </c>
      <c r="I1336">
        <v>1334</v>
      </c>
    </row>
    <row r="1337" spans="2:9" x14ac:dyDescent="0.25">
      <c r="B1337">
        <f t="shared" si="60"/>
        <v>2670</v>
      </c>
      <c r="C1337">
        <v>1335</v>
      </c>
      <c r="E1337">
        <f t="shared" si="61"/>
        <v>5340</v>
      </c>
      <c r="F1337">
        <v>1335</v>
      </c>
      <c r="H1337">
        <f t="shared" si="62"/>
        <v>10680</v>
      </c>
      <c r="I1337">
        <v>1335</v>
      </c>
    </row>
    <row r="1338" spans="2:9" x14ac:dyDescent="0.25">
      <c r="B1338">
        <f t="shared" si="60"/>
        <v>2672</v>
      </c>
      <c r="C1338">
        <v>1336</v>
      </c>
      <c r="E1338">
        <f t="shared" si="61"/>
        <v>5344</v>
      </c>
      <c r="F1338">
        <v>1336</v>
      </c>
      <c r="H1338">
        <f t="shared" si="62"/>
        <v>10688</v>
      </c>
      <c r="I1338">
        <v>1336</v>
      </c>
    </row>
    <row r="1339" spans="2:9" x14ac:dyDescent="0.25">
      <c r="B1339">
        <f t="shared" si="60"/>
        <v>2674</v>
      </c>
      <c r="C1339">
        <v>1337</v>
      </c>
      <c r="E1339">
        <f t="shared" si="61"/>
        <v>5348</v>
      </c>
      <c r="F1339">
        <v>1337</v>
      </c>
      <c r="H1339">
        <f t="shared" si="62"/>
        <v>10696</v>
      </c>
      <c r="I1339">
        <v>1337</v>
      </c>
    </row>
    <row r="1340" spans="2:9" x14ac:dyDescent="0.25">
      <c r="B1340">
        <f t="shared" si="60"/>
        <v>2676</v>
      </c>
      <c r="C1340">
        <v>1338</v>
      </c>
      <c r="E1340">
        <f t="shared" si="61"/>
        <v>5352</v>
      </c>
      <c r="F1340">
        <v>1338</v>
      </c>
      <c r="H1340">
        <f t="shared" si="62"/>
        <v>10704</v>
      </c>
      <c r="I1340">
        <v>1338</v>
      </c>
    </row>
    <row r="1341" spans="2:9" x14ac:dyDescent="0.25">
      <c r="B1341">
        <f t="shared" si="60"/>
        <v>2678</v>
      </c>
      <c r="C1341">
        <v>1339</v>
      </c>
      <c r="E1341">
        <f t="shared" si="61"/>
        <v>5356</v>
      </c>
      <c r="F1341">
        <v>1339</v>
      </c>
      <c r="H1341">
        <f t="shared" si="62"/>
        <v>10712</v>
      </c>
      <c r="I1341">
        <v>1339</v>
      </c>
    </row>
    <row r="1342" spans="2:9" x14ac:dyDescent="0.25">
      <c r="B1342">
        <f t="shared" si="60"/>
        <v>2680</v>
      </c>
      <c r="C1342">
        <v>1340</v>
      </c>
      <c r="E1342">
        <f t="shared" si="61"/>
        <v>5360</v>
      </c>
      <c r="F1342">
        <v>1340</v>
      </c>
      <c r="H1342">
        <f t="shared" si="62"/>
        <v>10720</v>
      </c>
      <c r="I1342">
        <v>1340</v>
      </c>
    </row>
    <row r="1343" spans="2:9" x14ac:dyDescent="0.25">
      <c r="B1343">
        <f t="shared" si="60"/>
        <v>2682</v>
      </c>
      <c r="C1343">
        <v>1341</v>
      </c>
      <c r="E1343">
        <f t="shared" si="61"/>
        <v>5364</v>
      </c>
      <c r="F1343">
        <v>1341</v>
      </c>
      <c r="H1343">
        <f t="shared" si="62"/>
        <v>10728</v>
      </c>
      <c r="I1343">
        <v>1341</v>
      </c>
    </row>
    <row r="1344" spans="2:9" x14ac:dyDescent="0.25">
      <c r="B1344">
        <f t="shared" si="60"/>
        <v>2684</v>
      </c>
      <c r="C1344">
        <v>1342</v>
      </c>
      <c r="E1344">
        <f t="shared" si="61"/>
        <v>5368</v>
      </c>
      <c r="F1344">
        <v>1342</v>
      </c>
      <c r="H1344">
        <f t="shared" si="62"/>
        <v>10736</v>
      </c>
      <c r="I1344">
        <v>1342</v>
      </c>
    </row>
    <row r="1345" spans="2:9" x14ac:dyDescent="0.25">
      <c r="B1345">
        <f t="shared" si="60"/>
        <v>2686</v>
      </c>
      <c r="C1345">
        <v>1343</v>
      </c>
      <c r="E1345">
        <f t="shared" si="61"/>
        <v>5372</v>
      </c>
      <c r="F1345">
        <v>1343</v>
      </c>
      <c r="H1345">
        <f t="shared" si="62"/>
        <v>10744</v>
      </c>
      <c r="I1345">
        <v>1343</v>
      </c>
    </row>
    <row r="1346" spans="2:9" x14ac:dyDescent="0.25">
      <c r="B1346">
        <f t="shared" si="60"/>
        <v>2688</v>
      </c>
      <c r="C1346">
        <v>1344</v>
      </c>
      <c r="E1346">
        <f t="shared" si="61"/>
        <v>5376</v>
      </c>
      <c r="F1346">
        <v>1344</v>
      </c>
      <c r="H1346">
        <f t="shared" si="62"/>
        <v>10752</v>
      </c>
      <c r="I1346">
        <v>1344</v>
      </c>
    </row>
    <row r="1347" spans="2:9" x14ac:dyDescent="0.25">
      <c r="B1347">
        <f t="shared" si="60"/>
        <v>2690</v>
      </c>
      <c r="C1347">
        <v>1345</v>
      </c>
      <c r="E1347">
        <f t="shared" si="61"/>
        <v>5380</v>
      </c>
      <c r="F1347">
        <v>1345</v>
      </c>
      <c r="H1347">
        <f t="shared" si="62"/>
        <v>10760</v>
      </c>
      <c r="I1347">
        <v>1345</v>
      </c>
    </row>
    <row r="1348" spans="2:9" x14ac:dyDescent="0.25">
      <c r="B1348">
        <f t="shared" si="60"/>
        <v>2692</v>
      </c>
      <c r="C1348">
        <v>1346</v>
      </c>
      <c r="E1348">
        <f t="shared" si="61"/>
        <v>5384</v>
      </c>
      <c r="F1348">
        <v>1346</v>
      </c>
      <c r="H1348">
        <f t="shared" si="62"/>
        <v>10768</v>
      </c>
      <c r="I1348">
        <v>1346</v>
      </c>
    </row>
    <row r="1349" spans="2:9" x14ac:dyDescent="0.25">
      <c r="B1349">
        <f t="shared" ref="B1349:B1412" si="63">B1348+2</f>
        <v>2694</v>
      </c>
      <c r="C1349">
        <v>1347</v>
      </c>
      <c r="E1349">
        <f t="shared" ref="E1349:E1412" si="64">E1348+4</f>
        <v>5388</v>
      </c>
      <c r="F1349">
        <v>1347</v>
      </c>
      <c r="H1349">
        <f t="shared" ref="H1349:H1412" si="65">H1348+8</f>
        <v>10776</v>
      </c>
      <c r="I1349">
        <v>1347</v>
      </c>
    </row>
    <row r="1350" spans="2:9" x14ac:dyDescent="0.25">
      <c r="B1350">
        <f t="shared" si="63"/>
        <v>2696</v>
      </c>
      <c r="C1350">
        <v>1348</v>
      </c>
      <c r="E1350">
        <f t="shared" si="64"/>
        <v>5392</v>
      </c>
      <c r="F1350">
        <v>1348</v>
      </c>
      <c r="H1350">
        <f t="shared" si="65"/>
        <v>10784</v>
      </c>
      <c r="I1350">
        <v>1348</v>
      </c>
    </row>
    <row r="1351" spans="2:9" x14ac:dyDescent="0.25">
      <c r="B1351">
        <f t="shared" si="63"/>
        <v>2698</v>
      </c>
      <c r="C1351">
        <v>1349</v>
      </c>
      <c r="E1351">
        <f t="shared" si="64"/>
        <v>5396</v>
      </c>
      <c r="F1351">
        <v>1349</v>
      </c>
      <c r="H1351">
        <f t="shared" si="65"/>
        <v>10792</v>
      </c>
      <c r="I1351">
        <v>1349</v>
      </c>
    </row>
    <row r="1352" spans="2:9" x14ac:dyDescent="0.25">
      <c r="B1352">
        <f t="shared" si="63"/>
        <v>2700</v>
      </c>
      <c r="C1352">
        <v>1350</v>
      </c>
      <c r="E1352">
        <f t="shared" si="64"/>
        <v>5400</v>
      </c>
      <c r="F1352">
        <v>1350</v>
      </c>
      <c r="H1352">
        <f t="shared" si="65"/>
        <v>10800</v>
      </c>
      <c r="I1352">
        <v>1350</v>
      </c>
    </row>
    <row r="1353" spans="2:9" x14ac:dyDescent="0.25">
      <c r="B1353">
        <f t="shared" si="63"/>
        <v>2702</v>
      </c>
      <c r="C1353">
        <v>1351</v>
      </c>
      <c r="E1353">
        <f t="shared" si="64"/>
        <v>5404</v>
      </c>
      <c r="F1353">
        <v>1351</v>
      </c>
      <c r="H1353">
        <f t="shared" si="65"/>
        <v>10808</v>
      </c>
      <c r="I1353">
        <v>1351</v>
      </c>
    </row>
    <row r="1354" spans="2:9" x14ac:dyDescent="0.25">
      <c r="B1354">
        <f t="shared" si="63"/>
        <v>2704</v>
      </c>
      <c r="C1354">
        <v>1352</v>
      </c>
      <c r="E1354">
        <f t="shared" si="64"/>
        <v>5408</v>
      </c>
      <c r="F1354">
        <v>1352</v>
      </c>
      <c r="H1354">
        <f t="shared" si="65"/>
        <v>10816</v>
      </c>
      <c r="I1354">
        <v>1352</v>
      </c>
    </row>
    <row r="1355" spans="2:9" x14ac:dyDescent="0.25">
      <c r="B1355">
        <f t="shared" si="63"/>
        <v>2706</v>
      </c>
      <c r="C1355">
        <v>1353</v>
      </c>
      <c r="E1355">
        <f t="shared" si="64"/>
        <v>5412</v>
      </c>
      <c r="F1355">
        <v>1353</v>
      </c>
      <c r="H1355">
        <f t="shared" si="65"/>
        <v>10824</v>
      </c>
      <c r="I1355">
        <v>1353</v>
      </c>
    </row>
    <row r="1356" spans="2:9" x14ac:dyDescent="0.25">
      <c r="B1356">
        <f t="shared" si="63"/>
        <v>2708</v>
      </c>
      <c r="C1356">
        <v>1354</v>
      </c>
      <c r="E1356">
        <f t="shared" si="64"/>
        <v>5416</v>
      </c>
      <c r="F1356">
        <v>1354</v>
      </c>
      <c r="H1356">
        <f t="shared" si="65"/>
        <v>10832</v>
      </c>
      <c r="I1356">
        <v>1354</v>
      </c>
    </row>
    <row r="1357" spans="2:9" x14ac:dyDescent="0.25">
      <c r="B1357">
        <f t="shared" si="63"/>
        <v>2710</v>
      </c>
      <c r="C1357">
        <v>1355</v>
      </c>
      <c r="E1357">
        <f t="shared" si="64"/>
        <v>5420</v>
      </c>
      <c r="F1357">
        <v>1355</v>
      </c>
      <c r="H1357">
        <f t="shared" si="65"/>
        <v>10840</v>
      </c>
      <c r="I1357">
        <v>1355</v>
      </c>
    </row>
    <row r="1358" spans="2:9" x14ac:dyDescent="0.25">
      <c r="B1358">
        <f t="shared" si="63"/>
        <v>2712</v>
      </c>
      <c r="C1358">
        <v>1356</v>
      </c>
      <c r="E1358">
        <f t="shared" si="64"/>
        <v>5424</v>
      </c>
      <c r="F1358">
        <v>1356</v>
      </c>
      <c r="H1358">
        <f t="shared" si="65"/>
        <v>10848</v>
      </c>
      <c r="I1358">
        <v>1356</v>
      </c>
    </row>
    <row r="1359" spans="2:9" x14ac:dyDescent="0.25">
      <c r="B1359">
        <f t="shared" si="63"/>
        <v>2714</v>
      </c>
      <c r="C1359">
        <v>1357</v>
      </c>
      <c r="E1359">
        <f t="shared" si="64"/>
        <v>5428</v>
      </c>
      <c r="F1359">
        <v>1357</v>
      </c>
      <c r="H1359">
        <f t="shared" si="65"/>
        <v>10856</v>
      </c>
      <c r="I1359">
        <v>1357</v>
      </c>
    </row>
    <row r="1360" spans="2:9" x14ac:dyDescent="0.25">
      <c r="B1360">
        <f t="shared" si="63"/>
        <v>2716</v>
      </c>
      <c r="C1360">
        <v>1358</v>
      </c>
      <c r="E1360">
        <f t="shared" si="64"/>
        <v>5432</v>
      </c>
      <c r="F1360">
        <v>1358</v>
      </c>
      <c r="H1360">
        <f t="shared" si="65"/>
        <v>10864</v>
      </c>
      <c r="I1360">
        <v>1358</v>
      </c>
    </row>
    <row r="1361" spans="2:9" x14ac:dyDescent="0.25">
      <c r="B1361">
        <f t="shared" si="63"/>
        <v>2718</v>
      </c>
      <c r="C1361">
        <v>1359</v>
      </c>
      <c r="E1361">
        <f t="shared" si="64"/>
        <v>5436</v>
      </c>
      <c r="F1361">
        <v>1359</v>
      </c>
      <c r="H1361">
        <f t="shared" si="65"/>
        <v>10872</v>
      </c>
      <c r="I1361">
        <v>1359</v>
      </c>
    </row>
    <row r="1362" spans="2:9" x14ac:dyDescent="0.25">
      <c r="B1362">
        <f t="shared" si="63"/>
        <v>2720</v>
      </c>
      <c r="C1362">
        <v>1360</v>
      </c>
      <c r="E1362">
        <f t="shared" si="64"/>
        <v>5440</v>
      </c>
      <c r="F1362">
        <v>1360</v>
      </c>
      <c r="H1362">
        <f t="shared" si="65"/>
        <v>10880</v>
      </c>
      <c r="I1362">
        <v>1360</v>
      </c>
    </row>
    <row r="1363" spans="2:9" x14ac:dyDescent="0.25">
      <c r="B1363">
        <f t="shared" si="63"/>
        <v>2722</v>
      </c>
      <c r="C1363">
        <v>1361</v>
      </c>
      <c r="E1363">
        <f t="shared" si="64"/>
        <v>5444</v>
      </c>
      <c r="F1363">
        <v>1361</v>
      </c>
      <c r="H1363">
        <f t="shared" si="65"/>
        <v>10888</v>
      </c>
      <c r="I1363">
        <v>1361</v>
      </c>
    </row>
    <row r="1364" spans="2:9" x14ac:dyDescent="0.25">
      <c r="B1364">
        <f t="shared" si="63"/>
        <v>2724</v>
      </c>
      <c r="C1364">
        <v>1362</v>
      </c>
      <c r="E1364">
        <f t="shared" si="64"/>
        <v>5448</v>
      </c>
      <c r="F1364">
        <v>1362</v>
      </c>
      <c r="H1364">
        <f t="shared" si="65"/>
        <v>10896</v>
      </c>
      <c r="I1364">
        <v>1362</v>
      </c>
    </row>
    <row r="1365" spans="2:9" x14ac:dyDescent="0.25">
      <c r="B1365">
        <f t="shared" si="63"/>
        <v>2726</v>
      </c>
      <c r="C1365">
        <v>1363</v>
      </c>
      <c r="E1365">
        <f t="shared" si="64"/>
        <v>5452</v>
      </c>
      <c r="F1365">
        <v>1363</v>
      </c>
      <c r="H1365">
        <f t="shared" si="65"/>
        <v>10904</v>
      </c>
      <c r="I1365">
        <v>1363</v>
      </c>
    </row>
    <row r="1366" spans="2:9" x14ac:dyDescent="0.25">
      <c r="B1366">
        <f t="shared" si="63"/>
        <v>2728</v>
      </c>
      <c r="C1366">
        <v>1364</v>
      </c>
      <c r="E1366">
        <f t="shared" si="64"/>
        <v>5456</v>
      </c>
      <c r="F1366">
        <v>1364</v>
      </c>
      <c r="H1366">
        <f t="shared" si="65"/>
        <v>10912</v>
      </c>
      <c r="I1366">
        <v>1364</v>
      </c>
    </row>
    <row r="1367" spans="2:9" x14ac:dyDescent="0.25">
      <c r="B1367">
        <f t="shared" si="63"/>
        <v>2730</v>
      </c>
      <c r="C1367">
        <v>1365</v>
      </c>
      <c r="E1367">
        <f t="shared" si="64"/>
        <v>5460</v>
      </c>
      <c r="F1367">
        <v>1365</v>
      </c>
      <c r="H1367">
        <f t="shared" si="65"/>
        <v>10920</v>
      </c>
      <c r="I1367">
        <v>1365</v>
      </c>
    </row>
    <row r="1368" spans="2:9" x14ac:dyDescent="0.25">
      <c r="B1368">
        <f t="shared" si="63"/>
        <v>2732</v>
      </c>
      <c r="C1368">
        <v>1366</v>
      </c>
      <c r="E1368">
        <f t="shared" si="64"/>
        <v>5464</v>
      </c>
      <c r="F1368">
        <v>1366</v>
      </c>
      <c r="H1368">
        <f t="shared" si="65"/>
        <v>10928</v>
      </c>
      <c r="I1368">
        <v>1366</v>
      </c>
    </row>
    <row r="1369" spans="2:9" x14ac:dyDescent="0.25">
      <c r="B1369">
        <f t="shared" si="63"/>
        <v>2734</v>
      </c>
      <c r="C1369">
        <v>1367</v>
      </c>
      <c r="E1369">
        <f t="shared" si="64"/>
        <v>5468</v>
      </c>
      <c r="F1369">
        <v>1367</v>
      </c>
      <c r="H1369">
        <f t="shared" si="65"/>
        <v>10936</v>
      </c>
      <c r="I1369">
        <v>1367</v>
      </c>
    </row>
    <row r="1370" spans="2:9" x14ac:dyDescent="0.25">
      <c r="B1370">
        <f t="shared" si="63"/>
        <v>2736</v>
      </c>
      <c r="C1370">
        <v>1368</v>
      </c>
      <c r="E1370">
        <f t="shared" si="64"/>
        <v>5472</v>
      </c>
      <c r="F1370">
        <v>1368</v>
      </c>
      <c r="H1370">
        <f t="shared" si="65"/>
        <v>10944</v>
      </c>
      <c r="I1370">
        <v>1368</v>
      </c>
    </row>
    <row r="1371" spans="2:9" x14ac:dyDescent="0.25">
      <c r="B1371">
        <f t="shared" si="63"/>
        <v>2738</v>
      </c>
      <c r="C1371">
        <v>1369</v>
      </c>
      <c r="E1371">
        <f t="shared" si="64"/>
        <v>5476</v>
      </c>
      <c r="F1371">
        <v>1369</v>
      </c>
      <c r="H1371">
        <f t="shared" si="65"/>
        <v>10952</v>
      </c>
      <c r="I1371">
        <v>1369</v>
      </c>
    </row>
    <row r="1372" spans="2:9" x14ac:dyDescent="0.25">
      <c r="B1372">
        <f t="shared" si="63"/>
        <v>2740</v>
      </c>
      <c r="C1372">
        <v>1370</v>
      </c>
      <c r="E1372">
        <f t="shared" si="64"/>
        <v>5480</v>
      </c>
      <c r="F1372">
        <v>1370</v>
      </c>
      <c r="H1372">
        <f t="shared" si="65"/>
        <v>10960</v>
      </c>
      <c r="I1372">
        <v>1370</v>
      </c>
    </row>
    <row r="1373" spans="2:9" x14ac:dyDescent="0.25">
      <c r="B1373">
        <f t="shared" si="63"/>
        <v>2742</v>
      </c>
      <c r="C1373">
        <v>1371</v>
      </c>
      <c r="E1373">
        <f t="shared" si="64"/>
        <v>5484</v>
      </c>
      <c r="F1373">
        <v>1371</v>
      </c>
      <c r="H1373">
        <f t="shared" si="65"/>
        <v>10968</v>
      </c>
      <c r="I1373">
        <v>1371</v>
      </c>
    </row>
    <row r="1374" spans="2:9" x14ac:dyDescent="0.25">
      <c r="B1374">
        <f t="shared" si="63"/>
        <v>2744</v>
      </c>
      <c r="C1374">
        <v>1372</v>
      </c>
      <c r="E1374">
        <f t="shared" si="64"/>
        <v>5488</v>
      </c>
      <c r="F1374">
        <v>1372</v>
      </c>
      <c r="H1374">
        <f t="shared" si="65"/>
        <v>10976</v>
      </c>
      <c r="I1374">
        <v>1372</v>
      </c>
    </row>
    <row r="1375" spans="2:9" x14ac:dyDescent="0.25">
      <c r="B1375">
        <f t="shared" si="63"/>
        <v>2746</v>
      </c>
      <c r="C1375">
        <v>1373</v>
      </c>
      <c r="E1375">
        <f t="shared" si="64"/>
        <v>5492</v>
      </c>
      <c r="F1375">
        <v>1373</v>
      </c>
      <c r="H1375">
        <f t="shared" si="65"/>
        <v>10984</v>
      </c>
      <c r="I1375">
        <v>1373</v>
      </c>
    </row>
    <row r="1376" spans="2:9" x14ac:dyDescent="0.25">
      <c r="B1376">
        <f t="shared" si="63"/>
        <v>2748</v>
      </c>
      <c r="C1376">
        <v>1374</v>
      </c>
      <c r="E1376">
        <f t="shared" si="64"/>
        <v>5496</v>
      </c>
      <c r="F1376">
        <v>1374</v>
      </c>
      <c r="H1376">
        <f t="shared" si="65"/>
        <v>10992</v>
      </c>
      <c r="I1376">
        <v>1374</v>
      </c>
    </row>
    <row r="1377" spans="2:9" x14ac:dyDescent="0.25">
      <c r="B1377">
        <f t="shared" si="63"/>
        <v>2750</v>
      </c>
      <c r="C1377">
        <v>1375</v>
      </c>
      <c r="E1377">
        <f t="shared" si="64"/>
        <v>5500</v>
      </c>
      <c r="F1377">
        <v>1375</v>
      </c>
      <c r="H1377">
        <f t="shared" si="65"/>
        <v>11000</v>
      </c>
      <c r="I1377">
        <v>1375</v>
      </c>
    </row>
    <row r="1378" spans="2:9" x14ac:dyDescent="0.25">
      <c r="B1378">
        <f t="shared" si="63"/>
        <v>2752</v>
      </c>
      <c r="C1378">
        <v>1376</v>
      </c>
      <c r="E1378">
        <f t="shared" si="64"/>
        <v>5504</v>
      </c>
      <c r="F1378">
        <v>1376</v>
      </c>
      <c r="H1378">
        <f t="shared" si="65"/>
        <v>11008</v>
      </c>
      <c r="I1378">
        <v>1376</v>
      </c>
    </row>
    <row r="1379" spans="2:9" x14ac:dyDescent="0.25">
      <c r="B1379">
        <f t="shared" si="63"/>
        <v>2754</v>
      </c>
      <c r="C1379">
        <v>1377</v>
      </c>
      <c r="E1379">
        <f t="shared" si="64"/>
        <v>5508</v>
      </c>
      <c r="F1379">
        <v>1377</v>
      </c>
      <c r="H1379">
        <f t="shared" si="65"/>
        <v>11016</v>
      </c>
      <c r="I1379">
        <v>1377</v>
      </c>
    </row>
    <row r="1380" spans="2:9" x14ac:dyDescent="0.25">
      <c r="B1380">
        <f t="shared" si="63"/>
        <v>2756</v>
      </c>
      <c r="C1380">
        <v>1378</v>
      </c>
      <c r="E1380">
        <f t="shared" si="64"/>
        <v>5512</v>
      </c>
      <c r="F1380">
        <v>1378</v>
      </c>
      <c r="H1380">
        <f t="shared" si="65"/>
        <v>11024</v>
      </c>
      <c r="I1380">
        <v>1378</v>
      </c>
    </row>
    <row r="1381" spans="2:9" x14ac:dyDescent="0.25">
      <c r="B1381">
        <f t="shared" si="63"/>
        <v>2758</v>
      </c>
      <c r="C1381">
        <v>1379</v>
      </c>
      <c r="E1381">
        <f t="shared" si="64"/>
        <v>5516</v>
      </c>
      <c r="F1381">
        <v>1379</v>
      </c>
      <c r="H1381">
        <f t="shared" si="65"/>
        <v>11032</v>
      </c>
      <c r="I1381">
        <v>1379</v>
      </c>
    </row>
    <row r="1382" spans="2:9" x14ac:dyDescent="0.25">
      <c r="B1382">
        <f t="shared" si="63"/>
        <v>2760</v>
      </c>
      <c r="C1382">
        <v>1380</v>
      </c>
      <c r="E1382">
        <f t="shared" si="64"/>
        <v>5520</v>
      </c>
      <c r="F1382">
        <v>1380</v>
      </c>
      <c r="H1382">
        <f t="shared" si="65"/>
        <v>11040</v>
      </c>
      <c r="I1382">
        <v>1380</v>
      </c>
    </row>
    <row r="1383" spans="2:9" x14ac:dyDescent="0.25">
      <c r="B1383">
        <f t="shared" si="63"/>
        <v>2762</v>
      </c>
      <c r="C1383">
        <v>1381</v>
      </c>
      <c r="E1383">
        <f t="shared" si="64"/>
        <v>5524</v>
      </c>
      <c r="F1383">
        <v>1381</v>
      </c>
      <c r="H1383">
        <f t="shared" si="65"/>
        <v>11048</v>
      </c>
      <c r="I1383">
        <v>1381</v>
      </c>
    </row>
    <row r="1384" spans="2:9" x14ac:dyDescent="0.25">
      <c r="B1384">
        <f t="shared" si="63"/>
        <v>2764</v>
      </c>
      <c r="C1384">
        <v>1382</v>
      </c>
      <c r="E1384">
        <f t="shared" si="64"/>
        <v>5528</v>
      </c>
      <c r="F1384">
        <v>1382</v>
      </c>
      <c r="H1384">
        <f t="shared" si="65"/>
        <v>11056</v>
      </c>
      <c r="I1384">
        <v>1382</v>
      </c>
    </row>
    <row r="1385" spans="2:9" x14ac:dyDescent="0.25">
      <c r="B1385">
        <f t="shared" si="63"/>
        <v>2766</v>
      </c>
      <c r="C1385">
        <v>1383</v>
      </c>
      <c r="E1385">
        <f t="shared" si="64"/>
        <v>5532</v>
      </c>
      <c r="F1385">
        <v>1383</v>
      </c>
      <c r="H1385">
        <f t="shared" si="65"/>
        <v>11064</v>
      </c>
      <c r="I1385">
        <v>1383</v>
      </c>
    </row>
    <row r="1386" spans="2:9" x14ac:dyDescent="0.25">
      <c r="B1386">
        <f t="shared" si="63"/>
        <v>2768</v>
      </c>
      <c r="C1386">
        <v>1384</v>
      </c>
      <c r="E1386">
        <f t="shared" si="64"/>
        <v>5536</v>
      </c>
      <c r="F1386">
        <v>1384</v>
      </c>
      <c r="H1386">
        <f t="shared" si="65"/>
        <v>11072</v>
      </c>
      <c r="I1386">
        <v>1384</v>
      </c>
    </row>
    <row r="1387" spans="2:9" x14ac:dyDescent="0.25">
      <c r="B1387">
        <f t="shared" si="63"/>
        <v>2770</v>
      </c>
      <c r="C1387">
        <v>1385</v>
      </c>
      <c r="E1387">
        <f t="shared" si="64"/>
        <v>5540</v>
      </c>
      <c r="F1387">
        <v>1385</v>
      </c>
      <c r="H1387">
        <f t="shared" si="65"/>
        <v>11080</v>
      </c>
      <c r="I1387">
        <v>1385</v>
      </c>
    </row>
    <row r="1388" spans="2:9" x14ac:dyDescent="0.25">
      <c r="B1388">
        <f t="shared" si="63"/>
        <v>2772</v>
      </c>
      <c r="C1388">
        <v>1386</v>
      </c>
      <c r="E1388">
        <f t="shared" si="64"/>
        <v>5544</v>
      </c>
      <c r="F1388">
        <v>1386</v>
      </c>
      <c r="H1388">
        <f t="shared" si="65"/>
        <v>11088</v>
      </c>
      <c r="I1388">
        <v>1386</v>
      </c>
    </row>
    <row r="1389" spans="2:9" x14ac:dyDescent="0.25">
      <c r="B1389">
        <f t="shared" si="63"/>
        <v>2774</v>
      </c>
      <c r="C1389">
        <v>1387</v>
      </c>
      <c r="E1389">
        <f t="shared" si="64"/>
        <v>5548</v>
      </c>
      <c r="F1389">
        <v>1387</v>
      </c>
      <c r="H1389">
        <f t="shared" si="65"/>
        <v>11096</v>
      </c>
      <c r="I1389">
        <v>1387</v>
      </c>
    </row>
    <row r="1390" spans="2:9" x14ac:dyDescent="0.25">
      <c r="B1390">
        <f t="shared" si="63"/>
        <v>2776</v>
      </c>
      <c r="C1390">
        <v>1388</v>
      </c>
      <c r="E1390">
        <f t="shared" si="64"/>
        <v>5552</v>
      </c>
      <c r="F1390">
        <v>1388</v>
      </c>
      <c r="H1390">
        <f t="shared" si="65"/>
        <v>11104</v>
      </c>
      <c r="I1390">
        <v>1388</v>
      </c>
    </row>
    <row r="1391" spans="2:9" x14ac:dyDescent="0.25">
      <c r="B1391">
        <f t="shared" si="63"/>
        <v>2778</v>
      </c>
      <c r="C1391">
        <v>1389</v>
      </c>
      <c r="E1391">
        <f t="shared" si="64"/>
        <v>5556</v>
      </c>
      <c r="F1391">
        <v>1389</v>
      </c>
      <c r="H1391">
        <f t="shared" si="65"/>
        <v>11112</v>
      </c>
      <c r="I1391">
        <v>1389</v>
      </c>
    </row>
    <row r="1392" spans="2:9" x14ac:dyDescent="0.25">
      <c r="B1392">
        <f t="shared" si="63"/>
        <v>2780</v>
      </c>
      <c r="C1392">
        <v>1390</v>
      </c>
      <c r="E1392">
        <f t="shared" si="64"/>
        <v>5560</v>
      </c>
      <c r="F1392">
        <v>1390</v>
      </c>
      <c r="H1392">
        <f t="shared" si="65"/>
        <v>11120</v>
      </c>
      <c r="I1392">
        <v>1390</v>
      </c>
    </row>
    <row r="1393" spans="2:9" x14ac:dyDescent="0.25">
      <c r="B1393">
        <f t="shared" si="63"/>
        <v>2782</v>
      </c>
      <c r="C1393">
        <v>1391</v>
      </c>
      <c r="E1393">
        <f t="shared" si="64"/>
        <v>5564</v>
      </c>
      <c r="F1393">
        <v>1391</v>
      </c>
      <c r="H1393">
        <f t="shared" si="65"/>
        <v>11128</v>
      </c>
      <c r="I1393">
        <v>1391</v>
      </c>
    </row>
    <row r="1394" spans="2:9" x14ac:dyDescent="0.25">
      <c r="B1394">
        <f t="shared" si="63"/>
        <v>2784</v>
      </c>
      <c r="C1394">
        <v>1392</v>
      </c>
      <c r="E1394">
        <f t="shared" si="64"/>
        <v>5568</v>
      </c>
      <c r="F1394">
        <v>1392</v>
      </c>
      <c r="H1394">
        <f t="shared" si="65"/>
        <v>11136</v>
      </c>
      <c r="I1394">
        <v>1392</v>
      </c>
    </row>
    <row r="1395" spans="2:9" x14ac:dyDescent="0.25">
      <c r="B1395">
        <f t="shared" si="63"/>
        <v>2786</v>
      </c>
      <c r="C1395">
        <v>1393</v>
      </c>
      <c r="E1395">
        <f t="shared" si="64"/>
        <v>5572</v>
      </c>
      <c r="F1395">
        <v>1393</v>
      </c>
      <c r="H1395">
        <f t="shared" si="65"/>
        <v>11144</v>
      </c>
      <c r="I1395">
        <v>1393</v>
      </c>
    </row>
    <row r="1396" spans="2:9" x14ac:dyDescent="0.25">
      <c r="B1396">
        <f t="shared" si="63"/>
        <v>2788</v>
      </c>
      <c r="C1396">
        <v>1394</v>
      </c>
      <c r="E1396">
        <f t="shared" si="64"/>
        <v>5576</v>
      </c>
      <c r="F1396">
        <v>1394</v>
      </c>
      <c r="H1396">
        <f t="shared" si="65"/>
        <v>11152</v>
      </c>
      <c r="I1396">
        <v>1394</v>
      </c>
    </row>
    <row r="1397" spans="2:9" x14ac:dyDescent="0.25">
      <c r="B1397">
        <f t="shared" si="63"/>
        <v>2790</v>
      </c>
      <c r="C1397">
        <v>1395</v>
      </c>
      <c r="E1397">
        <f t="shared" si="64"/>
        <v>5580</v>
      </c>
      <c r="F1397">
        <v>1395</v>
      </c>
      <c r="H1397">
        <f t="shared" si="65"/>
        <v>11160</v>
      </c>
      <c r="I1397">
        <v>1395</v>
      </c>
    </row>
    <row r="1398" spans="2:9" x14ac:dyDescent="0.25">
      <c r="B1398">
        <f t="shared" si="63"/>
        <v>2792</v>
      </c>
      <c r="C1398">
        <v>1396</v>
      </c>
      <c r="E1398">
        <f t="shared" si="64"/>
        <v>5584</v>
      </c>
      <c r="F1398">
        <v>1396</v>
      </c>
      <c r="H1398">
        <f t="shared" si="65"/>
        <v>11168</v>
      </c>
      <c r="I1398">
        <v>1396</v>
      </c>
    </row>
    <row r="1399" spans="2:9" x14ac:dyDescent="0.25">
      <c r="B1399">
        <f t="shared" si="63"/>
        <v>2794</v>
      </c>
      <c r="C1399">
        <v>1397</v>
      </c>
      <c r="E1399">
        <f t="shared" si="64"/>
        <v>5588</v>
      </c>
      <c r="F1399">
        <v>1397</v>
      </c>
      <c r="H1399">
        <f t="shared" si="65"/>
        <v>11176</v>
      </c>
      <c r="I1399">
        <v>1397</v>
      </c>
    </row>
    <row r="1400" spans="2:9" x14ac:dyDescent="0.25">
      <c r="B1400">
        <f t="shared" si="63"/>
        <v>2796</v>
      </c>
      <c r="C1400">
        <v>1398</v>
      </c>
      <c r="E1400">
        <f t="shared" si="64"/>
        <v>5592</v>
      </c>
      <c r="F1400">
        <v>1398</v>
      </c>
      <c r="H1400">
        <f t="shared" si="65"/>
        <v>11184</v>
      </c>
      <c r="I1400">
        <v>1398</v>
      </c>
    </row>
    <row r="1401" spans="2:9" x14ac:dyDescent="0.25">
      <c r="B1401">
        <f t="shared" si="63"/>
        <v>2798</v>
      </c>
      <c r="C1401">
        <v>1399</v>
      </c>
      <c r="E1401">
        <f t="shared" si="64"/>
        <v>5596</v>
      </c>
      <c r="F1401">
        <v>1399</v>
      </c>
      <c r="H1401">
        <f t="shared" si="65"/>
        <v>11192</v>
      </c>
      <c r="I1401">
        <v>1399</v>
      </c>
    </row>
    <row r="1402" spans="2:9" x14ac:dyDescent="0.25">
      <c r="B1402">
        <f t="shared" si="63"/>
        <v>2800</v>
      </c>
      <c r="C1402">
        <v>1400</v>
      </c>
      <c r="E1402">
        <f t="shared" si="64"/>
        <v>5600</v>
      </c>
      <c r="F1402">
        <v>1400</v>
      </c>
      <c r="H1402">
        <f t="shared" si="65"/>
        <v>11200</v>
      </c>
      <c r="I1402">
        <v>1400</v>
      </c>
    </row>
    <row r="1403" spans="2:9" x14ac:dyDescent="0.25">
      <c r="B1403">
        <f t="shared" si="63"/>
        <v>2802</v>
      </c>
      <c r="C1403">
        <v>1401</v>
      </c>
      <c r="E1403">
        <f t="shared" si="64"/>
        <v>5604</v>
      </c>
      <c r="F1403">
        <v>1401</v>
      </c>
      <c r="H1403">
        <f t="shared" si="65"/>
        <v>11208</v>
      </c>
      <c r="I1403">
        <v>1401</v>
      </c>
    </row>
    <row r="1404" spans="2:9" x14ac:dyDescent="0.25">
      <c r="B1404">
        <f t="shared" si="63"/>
        <v>2804</v>
      </c>
      <c r="C1404">
        <v>1402</v>
      </c>
      <c r="E1404">
        <f t="shared" si="64"/>
        <v>5608</v>
      </c>
      <c r="F1404">
        <v>1402</v>
      </c>
      <c r="H1404">
        <f t="shared" si="65"/>
        <v>11216</v>
      </c>
      <c r="I1404">
        <v>1402</v>
      </c>
    </row>
    <row r="1405" spans="2:9" x14ac:dyDescent="0.25">
      <c r="B1405">
        <f t="shared" si="63"/>
        <v>2806</v>
      </c>
      <c r="C1405">
        <v>1403</v>
      </c>
      <c r="E1405">
        <f t="shared" si="64"/>
        <v>5612</v>
      </c>
      <c r="F1405">
        <v>1403</v>
      </c>
      <c r="H1405">
        <f t="shared" si="65"/>
        <v>11224</v>
      </c>
      <c r="I1405">
        <v>1403</v>
      </c>
    </row>
    <row r="1406" spans="2:9" x14ac:dyDescent="0.25">
      <c r="B1406">
        <f t="shared" si="63"/>
        <v>2808</v>
      </c>
      <c r="C1406">
        <v>1404</v>
      </c>
      <c r="E1406">
        <f t="shared" si="64"/>
        <v>5616</v>
      </c>
      <c r="F1406">
        <v>1404</v>
      </c>
      <c r="H1406">
        <f t="shared" si="65"/>
        <v>11232</v>
      </c>
      <c r="I1406">
        <v>1404</v>
      </c>
    </row>
    <row r="1407" spans="2:9" x14ac:dyDescent="0.25">
      <c r="B1407">
        <f t="shared" si="63"/>
        <v>2810</v>
      </c>
      <c r="C1407">
        <v>1405</v>
      </c>
      <c r="E1407">
        <f t="shared" si="64"/>
        <v>5620</v>
      </c>
      <c r="F1407">
        <v>1405</v>
      </c>
      <c r="H1407">
        <f t="shared" si="65"/>
        <v>11240</v>
      </c>
      <c r="I1407">
        <v>1405</v>
      </c>
    </row>
    <row r="1408" spans="2:9" x14ac:dyDescent="0.25">
      <c r="B1408">
        <f t="shared" si="63"/>
        <v>2812</v>
      </c>
      <c r="C1408">
        <v>1406</v>
      </c>
      <c r="E1408">
        <f t="shared" si="64"/>
        <v>5624</v>
      </c>
      <c r="F1408">
        <v>1406</v>
      </c>
      <c r="H1408">
        <f t="shared" si="65"/>
        <v>11248</v>
      </c>
      <c r="I1408">
        <v>1406</v>
      </c>
    </row>
    <row r="1409" spans="2:9" x14ac:dyDescent="0.25">
      <c r="B1409">
        <f t="shared" si="63"/>
        <v>2814</v>
      </c>
      <c r="C1409">
        <v>1407</v>
      </c>
      <c r="E1409">
        <f t="shared" si="64"/>
        <v>5628</v>
      </c>
      <c r="F1409">
        <v>1407</v>
      </c>
      <c r="H1409">
        <f t="shared" si="65"/>
        <v>11256</v>
      </c>
      <c r="I1409">
        <v>1407</v>
      </c>
    </row>
    <row r="1410" spans="2:9" x14ac:dyDescent="0.25">
      <c r="B1410">
        <f t="shared" si="63"/>
        <v>2816</v>
      </c>
      <c r="C1410">
        <v>1408</v>
      </c>
      <c r="E1410">
        <f t="shared" si="64"/>
        <v>5632</v>
      </c>
      <c r="F1410">
        <v>1408</v>
      </c>
      <c r="H1410">
        <f t="shared" si="65"/>
        <v>11264</v>
      </c>
      <c r="I1410">
        <v>1408</v>
      </c>
    </row>
    <row r="1411" spans="2:9" x14ac:dyDescent="0.25">
      <c r="B1411">
        <f t="shared" si="63"/>
        <v>2818</v>
      </c>
      <c r="C1411">
        <v>1409</v>
      </c>
      <c r="E1411">
        <f t="shared" si="64"/>
        <v>5636</v>
      </c>
      <c r="F1411">
        <v>1409</v>
      </c>
      <c r="H1411">
        <f t="shared" si="65"/>
        <v>11272</v>
      </c>
      <c r="I1411">
        <v>1409</v>
      </c>
    </row>
    <row r="1412" spans="2:9" x14ac:dyDescent="0.25">
      <c r="B1412">
        <f t="shared" si="63"/>
        <v>2820</v>
      </c>
      <c r="C1412">
        <v>1410</v>
      </c>
      <c r="E1412">
        <f t="shared" si="64"/>
        <v>5640</v>
      </c>
      <c r="F1412">
        <v>1410</v>
      </c>
      <c r="H1412">
        <f t="shared" si="65"/>
        <v>11280</v>
      </c>
      <c r="I1412">
        <v>1410</v>
      </c>
    </row>
    <row r="1413" spans="2:9" x14ac:dyDescent="0.25">
      <c r="B1413">
        <f t="shared" ref="B1413:B1476" si="66">B1412+2</f>
        <v>2822</v>
      </c>
      <c r="C1413">
        <v>1411</v>
      </c>
      <c r="E1413">
        <f t="shared" ref="E1413:E1476" si="67">E1412+4</f>
        <v>5644</v>
      </c>
      <c r="F1413">
        <v>1411</v>
      </c>
      <c r="H1413">
        <f t="shared" ref="H1413:H1476" si="68">H1412+8</f>
        <v>11288</v>
      </c>
      <c r="I1413">
        <v>1411</v>
      </c>
    </row>
    <row r="1414" spans="2:9" x14ac:dyDescent="0.25">
      <c r="B1414">
        <f t="shared" si="66"/>
        <v>2824</v>
      </c>
      <c r="C1414">
        <v>1412</v>
      </c>
      <c r="E1414">
        <f t="shared" si="67"/>
        <v>5648</v>
      </c>
      <c r="F1414">
        <v>1412</v>
      </c>
      <c r="H1414">
        <f t="shared" si="68"/>
        <v>11296</v>
      </c>
      <c r="I1414">
        <v>1412</v>
      </c>
    </row>
    <row r="1415" spans="2:9" x14ac:dyDescent="0.25">
      <c r="B1415">
        <f t="shared" si="66"/>
        <v>2826</v>
      </c>
      <c r="C1415">
        <v>1413</v>
      </c>
      <c r="E1415">
        <f t="shared" si="67"/>
        <v>5652</v>
      </c>
      <c r="F1415">
        <v>1413</v>
      </c>
      <c r="H1415">
        <f t="shared" si="68"/>
        <v>11304</v>
      </c>
      <c r="I1415">
        <v>1413</v>
      </c>
    </row>
    <row r="1416" spans="2:9" x14ac:dyDescent="0.25">
      <c r="B1416">
        <f t="shared" si="66"/>
        <v>2828</v>
      </c>
      <c r="C1416">
        <v>1414</v>
      </c>
      <c r="E1416">
        <f t="shared" si="67"/>
        <v>5656</v>
      </c>
      <c r="F1416">
        <v>1414</v>
      </c>
      <c r="H1416">
        <f t="shared" si="68"/>
        <v>11312</v>
      </c>
      <c r="I1416">
        <v>1414</v>
      </c>
    </row>
    <row r="1417" spans="2:9" x14ac:dyDescent="0.25">
      <c r="B1417">
        <f t="shared" si="66"/>
        <v>2830</v>
      </c>
      <c r="C1417">
        <v>1415</v>
      </c>
      <c r="E1417">
        <f t="shared" si="67"/>
        <v>5660</v>
      </c>
      <c r="F1417">
        <v>1415</v>
      </c>
      <c r="H1417">
        <f t="shared" si="68"/>
        <v>11320</v>
      </c>
      <c r="I1417">
        <v>1415</v>
      </c>
    </row>
    <row r="1418" spans="2:9" x14ac:dyDescent="0.25">
      <c r="B1418">
        <f t="shared" si="66"/>
        <v>2832</v>
      </c>
      <c r="C1418">
        <v>1416</v>
      </c>
      <c r="E1418">
        <f t="shared" si="67"/>
        <v>5664</v>
      </c>
      <c r="F1418">
        <v>1416</v>
      </c>
      <c r="H1418">
        <f t="shared" si="68"/>
        <v>11328</v>
      </c>
      <c r="I1418">
        <v>1416</v>
      </c>
    </row>
    <row r="1419" spans="2:9" x14ac:dyDescent="0.25">
      <c r="B1419">
        <f t="shared" si="66"/>
        <v>2834</v>
      </c>
      <c r="C1419">
        <v>1417</v>
      </c>
      <c r="E1419">
        <f t="shared" si="67"/>
        <v>5668</v>
      </c>
      <c r="F1419">
        <v>1417</v>
      </c>
      <c r="H1419">
        <f t="shared" si="68"/>
        <v>11336</v>
      </c>
      <c r="I1419">
        <v>1417</v>
      </c>
    </row>
    <row r="1420" spans="2:9" x14ac:dyDescent="0.25">
      <c r="B1420">
        <f t="shared" si="66"/>
        <v>2836</v>
      </c>
      <c r="C1420">
        <v>1418</v>
      </c>
      <c r="E1420">
        <f t="shared" si="67"/>
        <v>5672</v>
      </c>
      <c r="F1420">
        <v>1418</v>
      </c>
      <c r="H1420">
        <f t="shared" si="68"/>
        <v>11344</v>
      </c>
      <c r="I1420">
        <v>1418</v>
      </c>
    </row>
    <row r="1421" spans="2:9" x14ac:dyDescent="0.25">
      <c r="B1421">
        <f t="shared" si="66"/>
        <v>2838</v>
      </c>
      <c r="C1421">
        <v>1419</v>
      </c>
      <c r="E1421">
        <f t="shared" si="67"/>
        <v>5676</v>
      </c>
      <c r="F1421">
        <v>1419</v>
      </c>
      <c r="H1421">
        <f t="shared" si="68"/>
        <v>11352</v>
      </c>
      <c r="I1421">
        <v>1419</v>
      </c>
    </row>
    <row r="1422" spans="2:9" x14ac:dyDescent="0.25">
      <c r="B1422">
        <f t="shared" si="66"/>
        <v>2840</v>
      </c>
      <c r="C1422">
        <v>1420</v>
      </c>
      <c r="E1422">
        <f t="shared" si="67"/>
        <v>5680</v>
      </c>
      <c r="F1422">
        <v>1420</v>
      </c>
      <c r="H1422">
        <f t="shared" si="68"/>
        <v>11360</v>
      </c>
      <c r="I1422">
        <v>1420</v>
      </c>
    </row>
    <row r="1423" spans="2:9" x14ac:dyDescent="0.25">
      <c r="B1423">
        <f t="shared" si="66"/>
        <v>2842</v>
      </c>
      <c r="C1423">
        <v>1421</v>
      </c>
      <c r="E1423">
        <f t="shared" si="67"/>
        <v>5684</v>
      </c>
      <c r="F1423">
        <v>1421</v>
      </c>
      <c r="H1423">
        <f t="shared" si="68"/>
        <v>11368</v>
      </c>
      <c r="I1423">
        <v>1421</v>
      </c>
    </row>
    <row r="1424" spans="2:9" x14ac:dyDescent="0.25">
      <c r="B1424">
        <f t="shared" si="66"/>
        <v>2844</v>
      </c>
      <c r="C1424">
        <v>1422</v>
      </c>
      <c r="E1424">
        <f t="shared" si="67"/>
        <v>5688</v>
      </c>
      <c r="F1424">
        <v>1422</v>
      </c>
      <c r="H1424">
        <f t="shared" si="68"/>
        <v>11376</v>
      </c>
      <c r="I1424">
        <v>1422</v>
      </c>
    </row>
    <row r="1425" spans="2:9" x14ac:dyDescent="0.25">
      <c r="B1425">
        <f t="shared" si="66"/>
        <v>2846</v>
      </c>
      <c r="C1425">
        <v>1423</v>
      </c>
      <c r="E1425">
        <f t="shared" si="67"/>
        <v>5692</v>
      </c>
      <c r="F1425">
        <v>1423</v>
      </c>
      <c r="H1425">
        <f t="shared" si="68"/>
        <v>11384</v>
      </c>
      <c r="I1425">
        <v>1423</v>
      </c>
    </row>
    <row r="1426" spans="2:9" x14ac:dyDescent="0.25">
      <c r="B1426">
        <f t="shared" si="66"/>
        <v>2848</v>
      </c>
      <c r="C1426">
        <v>1424</v>
      </c>
      <c r="E1426">
        <f t="shared" si="67"/>
        <v>5696</v>
      </c>
      <c r="F1426">
        <v>1424</v>
      </c>
      <c r="H1426">
        <f t="shared" si="68"/>
        <v>11392</v>
      </c>
      <c r="I1426">
        <v>1424</v>
      </c>
    </row>
    <row r="1427" spans="2:9" x14ac:dyDescent="0.25">
      <c r="B1427">
        <f t="shared" si="66"/>
        <v>2850</v>
      </c>
      <c r="C1427">
        <v>1425</v>
      </c>
      <c r="E1427">
        <f t="shared" si="67"/>
        <v>5700</v>
      </c>
      <c r="F1427">
        <v>1425</v>
      </c>
      <c r="H1427">
        <f t="shared" si="68"/>
        <v>11400</v>
      </c>
      <c r="I1427">
        <v>1425</v>
      </c>
    </row>
    <row r="1428" spans="2:9" x14ac:dyDescent="0.25">
      <c r="B1428">
        <f t="shared" si="66"/>
        <v>2852</v>
      </c>
      <c r="C1428">
        <v>1426</v>
      </c>
      <c r="E1428">
        <f t="shared" si="67"/>
        <v>5704</v>
      </c>
      <c r="F1428">
        <v>1426</v>
      </c>
      <c r="H1428">
        <f t="shared" si="68"/>
        <v>11408</v>
      </c>
      <c r="I1428">
        <v>1426</v>
      </c>
    </row>
    <row r="1429" spans="2:9" x14ac:dyDescent="0.25">
      <c r="B1429">
        <f t="shared" si="66"/>
        <v>2854</v>
      </c>
      <c r="C1429">
        <v>1427</v>
      </c>
      <c r="E1429">
        <f t="shared" si="67"/>
        <v>5708</v>
      </c>
      <c r="F1429">
        <v>1427</v>
      </c>
      <c r="H1429">
        <f t="shared" si="68"/>
        <v>11416</v>
      </c>
      <c r="I1429">
        <v>1427</v>
      </c>
    </row>
    <row r="1430" spans="2:9" x14ac:dyDescent="0.25">
      <c r="B1430">
        <f t="shared" si="66"/>
        <v>2856</v>
      </c>
      <c r="C1430">
        <v>1428</v>
      </c>
      <c r="E1430">
        <f t="shared" si="67"/>
        <v>5712</v>
      </c>
      <c r="F1430">
        <v>1428</v>
      </c>
      <c r="H1430">
        <f t="shared" si="68"/>
        <v>11424</v>
      </c>
      <c r="I1430">
        <v>1428</v>
      </c>
    </row>
    <row r="1431" spans="2:9" x14ac:dyDescent="0.25">
      <c r="B1431">
        <f t="shared" si="66"/>
        <v>2858</v>
      </c>
      <c r="C1431">
        <v>1429</v>
      </c>
      <c r="E1431">
        <f t="shared" si="67"/>
        <v>5716</v>
      </c>
      <c r="F1431">
        <v>1429</v>
      </c>
      <c r="H1431">
        <f t="shared" si="68"/>
        <v>11432</v>
      </c>
      <c r="I1431">
        <v>1429</v>
      </c>
    </row>
    <row r="1432" spans="2:9" x14ac:dyDescent="0.25">
      <c r="B1432">
        <f t="shared" si="66"/>
        <v>2860</v>
      </c>
      <c r="C1432">
        <v>1430</v>
      </c>
      <c r="E1432">
        <f t="shared" si="67"/>
        <v>5720</v>
      </c>
      <c r="F1432">
        <v>1430</v>
      </c>
      <c r="H1432">
        <f t="shared" si="68"/>
        <v>11440</v>
      </c>
      <c r="I1432">
        <v>1430</v>
      </c>
    </row>
    <row r="1433" spans="2:9" x14ac:dyDescent="0.25">
      <c r="B1433">
        <f t="shared" si="66"/>
        <v>2862</v>
      </c>
      <c r="C1433">
        <v>1431</v>
      </c>
      <c r="E1433">
        <f t="shared" si="67"/>
        <v>5724</v>
      </c>
      <c r="F1433">
        <v>1431</v>
      </c>
      <c r="H1433">
        <f t="shared" si="68"/>
        <v>11448</v>
      </c>
      <c r="I1433">
        <v>1431</v>
      </c>
    </row>
    <row r="1434" spans="2:9" x14ac:dyDescent="0.25">
      <c r="B1434">
        <f t="shared" si="66"/>
        <v>2864</v>
      </c>
      <c r="C1434">
        <v>1432</v>
      </c>
      <c r="E1434">
        <f t="shared" si="67"/>
        <v>5728</v>
      </c>
      <c r="F1434">
        <v>1432</v>
      </c>
      <c r="H1434">
        <f t="shared" si="68"/>
        <v>11456</v>
      </c>
      <c r="I1434">
        <v>1432</v>
      </c>
    </row>
    <row r="1435" spans="2:9" x14ac:dyDescent="0.25">
      <c r="B1435">
        <f t="shared" si="66"/>
        <v>2866</v>
      </c>
      <c r="C1435">
        <v>1433</v>
      </c>
      <c r="E1435">
        <f t="shared" si="67"/>
        <v>5732</v>
      </c>
      <c r="F1435">
        <v>1433</v>
      </c>
      <c r="H1435">
        <f t="shared" si="68"/>
        <v>11464</v>
      </c>
      <c r="I1435">
        <v>1433</v>
      </c>
    </row>
    <row r="1436" spans="2:9" x14ac:dyDescent="0.25">
      <c r="B1436">
        <f t="shared" si="66"/>
        <v>2868</v>
      </c>
      <c r="C1436">
        <v>1434</v>
      </c>
      <c r="E1436">
        <f t="shared" si="67"/>
        <v>5736</v>
      </c>
      <c r="F1436">
        <v>1434</v>
      </c>
      <c r="H1436">
        <f t="shared" si="68"/>
        <v>11472</v>
      </c>
      <c r="I1436">
        <v>1434</v>
      </c>
    </row>
    <row r="1437" spans="2:9" x14ac:dyDescent="0.25">
      <c r="B1437">
        <f t="shared" si="66"/>
        <v>2870</v>
      </c>
      <c r="C1437">
        <v>1435</v>
      </c>
      <c r="E1437">
        <f t="shared" si="67"/>
        <v>5740</v>
      </c>
      <c r="F1437">
        <v>1435</v>
      </c>
      <c r="H1437">
        <f t="shared" si="68"/>
        <v>11480</v>
      </c>
      <c r="I1437">
        <v>1435</v>
      </c>
    </row>
    <row r="1438" spans="2:9" x14ac:dyDescent="0.25">
      <c r="B1438">
        <f t="shared" si="66"/>
        <v>2872</v>
      </c>
      <c r="C1438">
        <v>1436</v>
      </c>
      <c r="E1438">
        <f t="shared" si="67"/>
        <v>5744</v>
      </c>
      <c r="F1438">
        <v>1436</v>
      </c>
      <c r="H1438">
        <f t="shared" si="68"/>
        <v>11488</v>
      </c>
      <c r="I1438">
        <v>1436</v>
      </c>
    </row>
    <row r="1439" spans="2:9" x14ac:dyDescent="0.25">
      <c r="B1439">
        <f t="shared" si="66"/>
        <v>2874</v>
      </c>
      <c r="C1439">
        <v>1437</v>
      </c>
      <c r="E1439">
        <f t="shared" si="67"/>
        <v>5748</v>
      </c>
      <c r="F1439">
        <v>1437</v>
      </c>
      <c r="H1439">
        <f t="shared" si="68"/>
        <v>11496</v>
      </c>
      <c r="I1439">
        <v>1437</v>
      </c>
    </row>
    <row r="1440" spans="2:9" x14ac:dyDescent="0.25">
      <c r="B1440">
        <f t="shared" si="66"/>
        <v>2876</v>
      </c>
      <c r="C1440">
        <v>1438</v>
      </c>
      <c r="E1440">
        <f t="shared" si="67"/>
        <v>5752</v>
      </c>
      <c r="F1440">
        <v>1438</v>
      </c>
      <c r="H1440">
        <f t="shared" si="68"/>
        <v>11504</v>
      </c>
      <c r="I1440">
        <v>1438</v>
      </c>
    </row>
    <row r="1441" spans="2:9" x14ac:dyDescent="0.25">
      <c r="B1441">
        <f t="shared" si="66"/>
        <v>2878</v>
      </c>
      <c r="C1441">
        <v>1439</v>
      </c>
      <c r="E1441">
        <f t="shared" si="67"/>
        <v>5756</v>
      </c>
      <c r="F1441">
        <v>1439</v>
      </c>
      <c r="H1441">
        <f t="shared" si="68"/>
        <v>11512</v>
      </c>
      <c r="I1441">
        <v>1439</v>
      </c>
    </row>
    <row r="1442" spans="2:9" x14ac:dyDescent="0.25">
      <c r="B1442">
        <f t="shared" si="66"/>
        <v>2880</v>
      </c>
      <c r="C1442">
        <v>1440</v>
      </c>
      <c r="E1442">
        <f t="shared" si="67"/>
        <v>5760</v>
      </c>
      <c r="F1442">
        <v>1440</v>
      </c>
      <c r="H1442">
        <f t="shared" si="68"/>
        <v>11520</v>
      </c>
      <c r="I1442">
        <v>1440</v>
      </c>
    </row>
    <row r="1443" spans="2:9" x14ac:dyDescent="0.25">
      <c r="B1443">
        <f t="shared" si="66"/>
        <v>2882</v>
      </c>
      <c r="C1443">
        <v>1441</v>
      </c>
      <c r="E1443">
        <f t="shared" si="67"/>
        <v>5764</v>
      </c>
      <c r="F1443">
        <v>1441</v>
      </c>
      <c r="H1443">
        <f t="shared" si="68"/>
        <v>11528</v>
      </c>
      <c r="I1443">
        <v>1441</v>
      </c>
    </row>
    <row r="1444" spans="2:9" x14ac:dyDescent="0.25">
      <c r="B1444">
        <f t="shared" si="66"/>
        <v>2884</v>
      </c>
      <c r="C1444">
        <v>1442</v>
      </c>
      <c r="E1444">
        <f t="shared" si="67"/>
        <v>5768</v>
      </c>
      <c r="F1444">
        <v>1442</v>
      </c>
      <c r="H1444">
        <f t="shared" si="68"/>
        <v>11536</v>
      </c>
      <c r="I1444">
        <v>1442</v>
      </c>
    </row>
    <row r="1445" spans="2:9" x14ac:dyDescent="0.25">
      <c r="B1445">
        <f t="shared" si="66"/>
        <v>2886</v>
      </c>
      <c r="C1445">
        <v>1443</v>
      </c>
      <c r="E1445">
        <f t="shared" si="67"/>
        <v>5772</v>
      </c>
      <c r="F1445">
        <v>1443</v>
      </c>
      <c r="H1445">
        <f t="shared" si="68"/>
        <v>11544</v>
      </c>
      <c r="I1445">
        <v>1443</v>
      </c>
    </row>
    <row r="1446" spans="2:9" x14ac:dyDescent="0.25">
      <c r="B1446">
        <f t="shared" si="66"/>
        <v>2888</v>
      </c>
      <c r="C1446">
        <v>1444</v>
      </c>
      <c r="E1446">
        <f t="shared" si="67"/>
        <v>5776</v>
      </c>
      <c r="F1446">
        <v>1444</v>
      </c>
      <c r="H1446">
        <f t="shared" si="68"/>
        <v>11552</v>
      </c>
      <c r="I1446">
        <v>1444</v>
      </c>
    </row>
    <row r="1447" spans="2:9" x14ac:dyDescent="0.25">
      <c r="B1447">
        <f t="shared" si="66"/>
        <v>2890</v>
      </c>
      <c r="C1447">
        <v>1445</v>
      </c>
      <c r="E1447">
        <f t="shared" si="67"/>
        <v>5780</v>
      </c>
      <c r="F1447">
        <v>1445</v>
      </c>
      <c r="H1447">
        <f t="shared" si="68"/>
        <v>11560</v>
      </c>
      <c r="I1447">
        <v>1445</v>
      </c>
    </row>
    <row r="1448" spans="2:9" x14ac:dyDescent="0.25">
      <c r="B1448">
        <f t="shared" si="66"/>
        <v>2892</v>
      </c>
      <c r="C1448">
        <v>1446</v>
      </c>
      <c r="E1448">
        <f t="shared" si="67"/>
        <v>5784</v>
      </c>
      <c r="F1448">
        <v>1446</v>
      </c>
      <c r="H1448">
        <f t="shared" si="68"/>
        <v>11568</v>
      </c>
      <c r="I1448">
        <v>1446</v>
      </c>
    </row>
    <row r="1449" spans="2:9" x14ac:dyDescent="0.25">
      <c r="B1449">
        <f t="shared" si="66"/>
        <v>2894</v>
      </c>
      <c r="C1449">
        <v>1447</v>
      </c>
      <c r="E1449">
        <f t="shared" si="67"/>
        <v>5788</v>
      </c>
      <c r="F1449">
        <v>1447</v>
      </c>
      <c r="H1449">
        <f t="shared" si="68"/>
        <v>11576</v>
      </c>
      <c r="I1449">
        <v>1447</v>
      </c>
    </row>
    <row r="1450" spans="2:9" x14ac:dyDescent="0.25">
      <c r="B1450">
        <f t="shared" si="66"/>
        <v>2896</v>
      </c>
      <c r="C1450">
        <v>1448</v>
      </c>
      <c r="E1450">
        <f t="shared" si="67"/>
        <v>5792</v>
      </c>
      <c r="F1450">
        <v>1448</v>
      </c>
      <c r="H1450">
        <f t="shared" si="68"/>
        <v>11584</v>
      </c>
      <c r="I1450">
        <v>1448</v>
      </c>
    </row>
    <row r="1451" spans="2:9" x14ac:dyDescent="0.25">
      <c r="B1451">
        <f t="shared" si="66"/>
        <v>2898</v>
      </c>
      <c r="C1451">
        <v>1449</v>
      </c>
      <c r="E1451">
        <f t="shared" si="67"/>
        <v>5796</v>
      </c>
      <c r="F1451">
        <v>1449</v>
      </c>
      <c r="H1451">
        <f t="shared" si="68"/>
        <v>11592</v>
      </c>
      <c r="I1451">
        <v>1449</v>
      </c>
    </row>
    <row r="1452" spans="2:9" x14ac:dyDescent="0.25">
      <c r="B1452">
        <f t="shared" si="66"/>
        <v>2900</v>
      </c>
      <c r="C1452">
        <v>1450</v>
      </c>
      <c r="E1452">
        <f t="shared" si="67"/>
        <v>5800</v>
      </c>
      <c r="F1452">
        <v>1450</v>
      </c>
      <c r="H1452">
        <f t="shared" si="68"/>
        <v>11600</v>
      </c>
      <c r="I1452">
        <v>1450</v>
      </c>
    </row>
    <row r="1453" spans="2:9" x14ac:dyDescent="0.25">
      <c r="B1453">
        <f t="shared" si="66"/>
        <v>2902</v>
      </c>
      <c r="C1453">
        <v>1451</v>
      </c>
      <c r="E1453">
        <f t="shared" si="67"/>
        <v>5804</v>
      </c>
      <c r="F1453">
        <v>1451</v>
      </c>
      <c r="H1453">
        <f t="shared" si="68"/>
        <v>11608</v>
      </c>
      <c r="I1453">
        <v>1451</v>
      </c>
    </row>
    <row r="1454" spans="2:9" x14ac:dyDescent="0.25">
      <c r="B1454">
        <f t="shared" si="66"/>
        <v>2904</v>
      </c>
      <c r="C1454">
        <v>1452</v>
      </c>
      <c r="E1454">
        <f t="shared" si="67"/>
        <v>5808</v>
      </c>
      <c r="F1454">
        <v>1452</v>
      </c>
      <c r="H1454">
        <f t="shared" si="68"/>
        <v>11616</v>
      </c>
      <c r="I1454">
        <v>1452</v>
      </c>
    </row>
    <row r="1455" spans="2:9" x14ac:dyDescent="0.25">
      <c r="B1455">
        <f t="shared" si="66"/>
        <v>2906</v>
      </c>
      <c r="C1455">
        <v>1453</v>
      </c>
      <c r="E1455">
        <f t="shared" si="67"/>
        <v>5812</v>
      </c>
      <c r="F1455">
        <v>1453</v>
      </c>
      <c r="H1455">
        <f t="shared" si="68"/>
        <v>11624</v>
      </c>
      <c r="I1455">
        <v>1453</v>
      </c>
    </row>
    <row r="1456" spans="2:9" x14ac:dyDescent="0.25">
      <c r="B1456">
        <f t="shared" si="66"/>
        <v>2908</v>
      </c>
      <c r="C1456">
        <v>1454</v>
      </c>
      <c r="E1456">
        <f t="shared" si="67"/>
        <v>5816</v>
      </c>
      <c r="F1456">
        <v>1454</v>
      </c>
      <c r="H1456">
        <f t="shared" si="68"/>
        <v>11632</v>
      </c>
      <c r="I1456">
        <v>1454</v>
      </c>
    </row>
    <row r="1457" spans="2:9" x14ac:dyDescent="0.25">
      <c r="B1457">
        <f t="shared" si="66"/>
        <v>2910</v>
      </c>
      <c r="C1457">
        <v>1455</v>
      </c>
      <c r="E1457">
        <f t="shared" si="67"/>
        <v>5820</v>
      </c>
      <c r="F1457">
        <v>1455</v>
      </c>
      <c r="H1457">
        <f t="shared" si="68"/>
        <v>11640</v>
      </c>
      <c r="I1457">
        <v>1455</v>
      </c>
    </row>
    <row r="1458" spans="2:9" x14ac:dyDescent="0.25">
      <c r="B1458">
        <f t="shared" si="66"/>
        <v>2912</v>
      </c>
      <c r="C1458">
        <v>1456</v>
      </c>
      <c r="E1458">
        <f t="shared" si="67"/>
        <v>5824</v>
      </c>
      <c r="F1458">
        <v>1456</v>
      </c>
      <c r="H1458">
        <f t="shared" si="68"/>
        <v>11648</v>
      </c>
      <c r="I1458">
        <v>1456</v>
      </c>
    </row>
    <row r="1459" spans="2:9" x14ac:dyDescent="0.25">
      <c r="B1459">
        <f t="shared" si="66"/>
        <v>2914</v>
      </c>
      <c r="C1459">
        <v>1457</v>
      </c>
      <c r="E1459">
        <f t="shared" si="67"/>
        <v>5828</v>
      </c>
      <c r="F1459">
        <v>1457</v>
      </c>
      <c r="H1459">
        <f t="shared" si="68"/>
        <v>11656</v>
      </c>
      <c r="I1459">
        <v>1457</v>
      </c>
    </row>
    <row r="1460" spans="2:9" x14ac:dyDescent="0.25">
      <c r="B1460">
        <f t="shared" si="66"/>
        <v>2916</v>
      </c>
      <c r="C1460">
        <v>1458</v>
      </c>
      <c r="E1460">
        <f t="shared" si="67"/>
        <v>5832</v>
      </c>
      <c r="F1460">
        <v>1458</v>
      </c>
      <c r="H1460">
        <f t="shared" si="68"/>
        <v>11664</v>
      </c>
      <c r="I1460">
        <v>1458</v>
      </c>
    </row>
    <row r="1461" spans="2:9" x14ac:dyDescent="0.25">
      <c r="B1461">
        <f t="shared" si="66"/>
        <v>2918</v>
      </c>
      <c r="C1461">
        <v>1459</v>
      </c>
      <c r="E1461">
        <f t="shared" si="67"/>
        <v>5836</v>
      </c>
      <c r="F1461">
        <v>1459</v>
      </c>
      <c r="H1461">
        <f t="shared" si="68"/>
        <v>11672</v>
      </c>
      <c r="I1461">
        <v>1459</v>
      </c>
    </row>
    <row r="1462" spans="2:9" x14ac:dyDescent="0.25">
      <c r="B1462">
        <f t="shared" si="66"/>
        <v>2920</v>
      </c>
      <c r="C1462">
        <v>1460</v>
      </c>
      <c r="E1462">
        <f t="shared" si="67"/>
        <v>5840</v>
      </c>
      <c r="F1462">
        <v>1460</v>
      </c>
      <c r="H1462">
        <f t="shared" si="68"/>
        <v>11680</v>
      </c>
      <c r="I1462">
        <v>1460</v>
      </c>
    </row>
    <row r="1463" spans="2:9" x14ac:dyDescent="0.25">
      <c r="B1463">
        <f t="shared" si="66"/>
        <v>2922</v>
      </c>
      <c r="C1463">
        <v>1461</v>
      </c>
      <c r="E1463">
        <f t="shared" si="67"/>
        <v>5844</v>
      </c>
      <c r="F1463">
        <v>1461</v>
      </c>
      <c r="H1463">
        <f t="shared" si="68"/>
        <v>11688</v>
      </c>
      <c r="I1463">
        <v>1461</v>
      </c>
    </row>
    <row r="1464" spans="2:9" x14ac:dyDescent="0.25">
      <c r="B1464">
        <f t="shared" si="66"/>
        <v>2924</v>
      </c>
      <c r="C1464">
        <v>1462</v>
      </c>
      <c r="E1464">
        <f t="shared" si="67"/>
        <v>5848</v>
      </c>
      <c r="F1464">
        <v>1462</v>
      </c>
      <c r="H1464">
        <f t="shared" si="68"/>
        <v>11696</v>
      </c>
      <c r="I1464">
        <v>1462</v>
      </c>
    </row>
    <row r="1465" spans="2:9" x14ac:dyDescent="0.25">
      <c r="B1465">
        <f t="shared" si="66"/>
        <v>2926</v>
      </c>
      <c r="C1465">
        <v>1463</v>
      </c>
      <c r="E1465">
        <f t="shared" si="67"/>
        <v>5852</v>
      </c>
      <c r="F1465">
        <v>1463</v>
      </c>
      <c r="H1465">
        <f t="shared" si="68"/>
        <v>11704</v>
      </c>
      <c r="I1465">
        <v>1463</v>
      </c>
    </row>
    <row r="1466" spans="2:9" x14ac:dyDescent="0.25">
      <c r="B1466">
        <f t="shared" si="66"/>
        <v>2928</v>
      </c>
      <c r="C1466">
        <v>1464</v>
      </c>
      <c r="E1466">
        <f t="shared" si="67"/>
        <v>5856</v>
      </c>
      <c r="F1466">
        <v>1464</v>
      </c>
      <c r="H1466">
        <f t="shared" si="68"/>
        <v>11712</v>
      </c>
      <c r="I1466">
        <v>1464</v>
      </c>
    </row>
    <row r="1467" spans="2:9" x14ac:dyDescent="0.25">
      <c r="B1467">
        <f t="shared" si="66"/>
        <v>2930</v>
      </c>
      <c r="C1467">
        <v>1465</v>
      </c>
      <c r="E1467">
        <f t="shared" si="67"/>
        <v>5860</v>
      </c>
      <c r="F1467">
        <v>1465</v>
      </c>
      <c r="H1467">
        <f t="shared" si="68"/>
        <v>11720</v>
      </c>
      <c r="I1467">
        <v>1465</v>
      </c>
    </row>
    <row r="1468" spans="2:9" x14ac:dyDescent="0.25">
      <c r="B1468">
        <f t="shared" si="66"/>
        <v>2932</v>
      </c>
      <c r="C1468">
        <v>1466</v>
      </c>
      <c r="E1468">
        <f t="shared" si="67"/>
        <v>5864</v>
      </c>
      <c r="F1468">
        <v>1466</v>
      </c>
      <c r="H1468">
        <f t="shared" si="68"/>
        <v>11728</v>
      </c>
      <c r="I1468">
        <v>1466</v>
      </c>
    </row>
    <row r="1469" spans="2:9" x14ac:dyDescent="0.25">
      <c r="B1469">
        <f t="shared" si="66"/>
        <v>2934</v>
      </c>
      <c r="C1469">
        <v>1467</v>
      </c>
      <c r="E1469">
        <f t="shared" si="67"/>
        <v>5868</v>
      </c>
      <c r="F1469">
        <v>1467</v>
      </c>
      <c r="H1469">
        <f t="shared" si="68"/>
        <v>11736</v>
      </c>
      <c r="I1469">
        <v>1467</v>
      </c>
    </row>
    <row r="1470" spans="2:9" x14ac:dyDescent="0.25">
      <c r="B1470">
        <f t="shared" si="66"/>
        <v>2936</v>
      </c>
      <c r="C1470">
        <v>1468</v>
      </c>
      <c r="E1470">
        <f t="shared" si="67"/>
        <v>5872</v>
      </c>
      <c r="F1470">
        <v>1468</v>
      </c>
      <c r="H1470">
        <f t="shared" si="68"/>
        <v>11744</v>
      </c>
      <c r="I1470">
        <v>1468</v>
      </c>
    </row>
    <row r="1471" spans="2:9" x14ac:dyDescent="0.25">
      <c r="B1471">
        <f t="shared" si="66"/>
        <v>2938</v>
      </c>
      <c r="C1471">
        <v>1469</v>
      </c>
      <c r="E1471">
        <f t="shared" si="67"/>
        <v>5876</v>
      </c>
      <c r="F1471">
        <v>1469</v>
      </c>
      <c r="H1471">
        <f t="shared" si="68"/>
        <v>11752</v>
      </c>
      <c r="I1471">
        <v>1469</v>
      </c>
    </row>
    <row r="1472" spans="2:9" x14ac:dyDescent="0.25">
      <c r="B1472">
        <f t="shared" si="66"/>
        <v>2940</v>
      </c>
      <c r="C1472">
        <v>1470</v>
      </c>
      <c r="E1472">
        <f t="shared" si="67"/>
        <v>5880</v>
      </c>
      <c r="F1472">
        <v>1470</v>
      </c>
      <c r="H1472">
        <f t="shared" si="68"/>
        <v>11760</v>
      </c>
      <c r="I1472">
        <v>1470</v>
      </c>
    </row>
    <row r="1473" spans="2:9" x14ac:dyDescent="0.25">
      <c r="B1473">
        <f t="shared" si="66"/>
        <v>2942</v>
      </c>
      <c r="C1473">
        <v>1471</v>
      </c>
      <c r="E1473">
        <f t="shared" si="67"/>
        <v>5884</v>
      </c>
      <c r="F1473">
        <v>1471</v>
      </c>
      <c r="H1473">
        <f t="shared" si="68"/>
        <v>11768</v>
      </c>
      <c r="I1473">
        <v>1471</v>
      </c>
    </row>
    <row r="1474" spans="2:9" x14ac:dyDescent="0.25">
      <c r="B1474">
        <f t="shared" si="66"/>
        <v>2944</v>
      </c>
      <c r="C1474">
        <v>1472</v>
      </c>
      <c r="E1474">
        <f t="shared" si="67"/>
        <v>5888</v>
      </c>
      <c r="F1474">
        <v>1472</v>
      </c>
      <c r="H1474">
        <f t="shared" si="68"/>
        <v>11776</v>
      </c>
      <c r="I1474">
        <v>1472</v>
      </c>
    </row>
    <row r="1475" spans="2:9" x14ac:dyDescent="0.25">
      <c r="B1475">
        <f t="shared" si="66"/>
        <v>2946</v>
      </c>
      <c r="C1475">
        <v>1473</v>
      </c>
      <c r="E1475">
        <f t="shared" si="67"/>
        <v>5892</v>
      </c>
      <c r="F1475">
        <v>1473</v>
      </c>
      <c r="H1475">
        <f t="shared" si="68"/>
        <v>11784</v>
      </c>
      <c r="I1475">
        <v>1473</v>
      </c>
    </row>
    <row r="1476" spans="2:9" x14ac:dyDescent="0.25">
      <c r="B1476">
        <f t="shared" si="66"/>
        <v>2948</v>
      </c>
      <c r="C1476">
        <v>1474</v>
      </c>
      <c r="E1476">
        <f t="shared" si="67"/>
        <v>5896</v>
      </c>
      <c r="F1476">
        <v>1474</v>
      </c>
      <c r="H1476">
        <f t="shared" si="68"/>
        <v>11792</v>
      </c>
      <c r="I1476">
        <v>1474</v>
      </c>
    </row>
    <row r="1477" spans="2:9" x14ac:dyDescent="0.25">
      <c r="B1477">
        <f t="shared" ref="B1477:B1540" si="69">B1476+2</f>
        <v>2950</v>
      </c>
      <c r="C1477">
        <v>1475</v>
      </c>
      <c r="E1477">
        <f t="shared" ref="E1477:E1540" si="70">E1476+4</f>
        <v>5900</v>
      </c>
      <c r="F1477">
        <v>1475</v>
      </c>
      <c r="H1477">
        <f t="shared" ref="H1477:H1540" si="71">H1476+8</f>
        <v>11800</v>
      </c>
      <c r="I1477">
        <v>1475</v>
      </c>
    </row>
    <row r="1478" spans="2:9" x14ac:dyDescent="0.25">
      <c r="B1478">
        <f t="shared" si="69"/>
        <v>2952</v>
      </c>
      <c r="C1478">
        <v>1476</v>
      </c>
      <c r="E1478">
        <f t="shared" si="70"/>
        <v>5904</v>
      </c>
      <c r="F1478">
        <v>1476</v>
      </c>
      <c r="H1478">
        <f t="shared" si="71"/>
        <v>11808</v>
      </c>
      <c r="I1478">
        <v>1476</v>
      </c>
    </row>
    <row r="1479" spans="2:9" x14ac:dyDescent="0.25">
      <c r="B1479">
        <f t="shared" si="69"/>
        <v>2954</v>
      </c>
      <c r="C1479">
        <v>1477</v>
      </c>
      <c r="E1479">
        <f t="shared" si="70"/>
        <v>5908</v>
      </c>
      <c r="F1479">
        <v>1477</v>
      </c>
      <c r="H1479">
        <f t="shared" si="71"/>
        <v>11816</v>
      </c>
      <c r="I1479">
        <v>1477</v>
      </c>
    </row>
    <row r="1480" spans="2:9" x14ac:dyDescent="0.25">
      <c r="B1480">
        <f t="shared" si="69"/>
        <v>2956</v>
      </c>
      <c r="C1480">
        <v>1478</v>
      </c>
      <c r="E1480">
        <f t="shared" si="70"/>
        <v>5912</v>
      </c>
      <c r="F1480">
        <v>1478</v>
      </c>
      <c r="H1480">
        <f t="shared" si="71"/>
        <v>11824</v>
      </c>
      <c r="I1480">
        <v>1478</v>
      </c>
    </row>
    <row r="1481" spans="2:9" x14ac:dyDescent="0.25">
      <c r="B1481">
        <f t="shared" si="69"/>
        <v>2958</v>
      </c>
      <c r="C1481">
        <v>1479</v>
      </c>
      <c r="E1481">
        <f t="shared" si="70"/>
        <v>5916</v>
      </c>
      <c r="F1481">
        <v>1479</v>
      </c>
      <c r="H1481">
        <f t="shared" si="71"/>
        <v>11832</v>
      </c>
      <c r="I1481">
        <v>1479</v>
      </c>
    </row>
    <row r="1482" spans="2:9" x14ac:dyDescent="0.25">
      <c r="B1482">
        <f t="shared" si="69"/>
        <v>2960</v>
      </c>
      <c r="C1482">
        <v>1480</v>
      </c>
      <c r="E1482">
        <f t="shared" si="70"/>
        <v>5920</v>
      </c>
      <c r="F1482">
        <v>1480</v>
      </c>
      <c r="H1482">
        <f t="shared" si="71"/>
        <v>11840</v>
      </c>
      <c r="I1482">
        <v>1480</v>
      </c>
    </row>
    <row r="1483" spans="2:9" x14ac:dyDescent="0.25">
      <c r="B1483">
        <f t="shared" si="69"/>
        <v>2962</v>
      </c>
      <c r="C1483">
        <v>1481</v>
      </c>
      <c r="E1483">
        <f t="shared" si="70"/>
        <v>5924</v>
      </c>
      <c r="F1483">
        <v>1481</v>
      </c>
      <c r="H1483">
        <f t="shared" si="71"/>
        <v>11848</v>
      </c>
      <c r="I1483">
        <v>1481</v>
      </c>
    </row>
    <row r="1484" spans="2:9" x14ac:dyDescent="0.25">
      <c r="B1484">
        <f t="shared" si="69"/>
        <v>2964</v>
      </c>
      <c r="C1484">
        <v>1482</v>
      </c>
      <c r="E1484">
        <f t="shared" si="70"/>
        <v>5928</v>
      </c>
      <c r="F1484">
        <v>1482</v>
      </c>
      <c r="H1484">
        <f t="shared" si="71"/>
        <v>11856</v>
      </c>
      <c r="I1484">
        <v>1482</v>
      </c>
    </row>
    <row r="1485" spans="2:9" x14ac:dyDescent="0.25">
      <c r="B1485">
        <f t="shared" si="69"/>
        <v>2966</v>
      </c>
      <c r="C1485">
        <v>1483</v>
      </c>
      <c r="E1485">
        <f t="shared" si="70"/>
        <v>5932</v>
      </c>
      <c r="F1485">
        <v>1483</v>
      </c>
      <c r="H1485">
        <f t="shared" si="71"/>
        <v>11864</v>
      </c>
      <c r="I1485">
        <v>1483</v>
      </c>
    </row>
    <row r="1486" spans="2:9" x14ac:dyDescent="0.25">
      <c r="B1486">
        <f t="shared" si="69"/>
        <v>2968</v>
      </c>
      <c r="C1486">
        <v>1484</v>
      </c>
      <c r="E1486">
        <f t="shared" si="70"/>
        <v>5936</v>
      </c>
      <c r="F1486">
        <v>1484</v>
      </c>
      <c r="H1486">
        <f t="shared" si="71"/>
        <v>11872</v>
      </c>
      <c r="I1486">
        <v>1484</v>
      </c>
    </row>
    <row r="1487" spans="2:9" x14ac:dyDescent="0.25">
      <c r="B1487">
        <f t="shared" si="69"/>
        <v>2970</v>
      </c>
      <c r="C1487">
        <v>1485</v>
      </c>
      <c r="E1487">
        <f t="shared" si="70"/>
        <v>5940</v>
      </c>
      <c r="F1487">
        <v>1485</v>
      </c>
      <c r="H1487">
        <f t="shared" si="71"/>
        <v>11880</v>
      </c>
      <c r="I1487">
        <v>1485</v>
      </c>
    </row>
    <row r="1488" spans="2:9" x14ac:dyDescent="0.25">
      <c r="B1488">
        <f t="shared" si="69"/>
        <v>2972</v>
      </c>
      <c r="C1488">
        <v>1486</v>
      </c>
      <c r="E1488">
        <f t="shared" si="70"/>
        <v>5944</v>
      </c>
      <c r="F1488">
        <v>1486</v>
      </c>
      <c r="H1488">
        <f t="shared" si="71"/>
        <v>11888</v>
      </c>
      <c r="I1488">
        <v>1486</v>
      </c>
    </row>
    <row r="1489" spans="2:9" x14ac:dyDescent="0.25">
      <c r="B1489">
        <f t="shared" si="69"/>
        <v>2974</v>
      </c>
      <c r="C1489">
        <v>1487</v>
      </c>
      <c r="E1489">
        <f t="shared" si="70"/>
        <v>5948</v>
      </c>
      <c r="F1489">
        <v>1487</v>
      </c>
      <c r="H1489">
        <f t="shared" si="71"/>
        <v>11896</v>
      </c>
      <c r="I1489">
        <v>1487</v>
      </c>
    </row>
    <row r="1490" spans="2:9" x14ac:dyDescent="0.25">
      <c r="B1490">
        <f t="shared" si="69"/>
        <v>2976</v>
      </c>
      <c r="C1490">
        <v>1488</v>
      </c>
      <c r="E1490">
        <f t="shared" si="70"/>
        <v>5952</v>
      </c>
      <c r="F1490">
        <v>1488</v>
      </c>
      <c r="H1490">
        <f t="shared" si="71"/>
        <v>11904</v>
      </c>
      <c r="I1490">
        <v>1488</v>
      </c>
    </row>
    <row r="1491" spans="2:9" x14ac:dyDescent="0.25">
      <c r="B1491">
        <f t="shared" si="69"/>
        <v>2978</v>
      </c>
      <c r="C1491">
        <v>1489</v>
      </c>
      <c r="E1491">
        <f t="shared" si="70"/>
        <v>5956</v>
      </c>
      <c r="F1491">
        <v>1489</v>
      </c>
      <c r="H1491">
        <f t="shared" si="71"/>
        <v>11912</v>
      </c>
      <c r="I1491">
        <v>1489</v>
      </c>
    </row>
    <row r="1492" spans="2:9" x14ac:dyDescent="0.25">
      <c r="B1492">
        <f t="shared" si="69"/>
        <v>2980</v>
      </c>
      <c r="C1492">
        <v>1490</v>
      </c>
      <c r="E1492">
        <f t="shared" si="70"/>
        <v>5960</v>
      </c>
      <c r="F1492">
        <v>1490</v>
      </c>
      <c r="H1492">
        <f t="shared" si="71"/>
        <v>11920</v>
      </c>
      <c r="I1492">
        <v>1490</v>
      </c>
    </row>
    <row r="1493" spans="2:9" x14ac:dyDescent="0.25">
      <c r="B1493">
        <f t="shared" si="69"/>
        <v>2982</v>
      </c>
      <c r="C1493">
        <v>1491</v>
      </c>
      <c r="E1493">
        <f t="shared" si="70"/>
        <v>5964</v>
      </c>
      <c r="F1493">
        <v>1491</v>
      </c>
      <c r="H1493">
        <f t="shared" si="71"/>
        <v>11928</v>
      </c>
      <c r="I1493">
        <v>1491</v>
      </c>
    </row>
    <row r="1494" spans="2:9" x14ac:dyDescent="0.25">
      <c r="B1494">
        <f t="shared" si="69"/>
        <v>2984</v>
      </c>
      <c r="C1494">
        <v>1492</v>
      </c>
      <c r="E1494">
        <f t="shared" si="70"/>
        <v>5968</v>
      </c>
      <c r="F1494">
        <v>1492</v>
      </c>
      <c r="H1494">
        <f t="shared" si="71"/>
        <v>11936</v>
      </c>
      <c r="I1494">
        <v>1492</v>
      </c>
    </row>
    <row r="1495" spans="2:9" x14ac:dyDescent="0.25">
      <c r="B1495">
        <f t="shared" si="69"/>
        <v>2986</v>
      </c>
      <c r="C1495">
        <v>1493</v>
      </c>
      <c r="E1495">
        <f t="shared" si="70"/>
        <v>5972</v>
      </c>
      <c r="F1495">
        <v>1493</v>
      </c>
      <c r="H1495">
        <f t="shared" si="71"/>
        <v>11944</v>
      </c>
      <c r="I1495">
        <v>1493</v>
      </c>
    </row>
    <row r="1496" spans="2:9" x14ac:dyDescent="0.25">
      <c r="B1496">
        <f t="shared" si="69"/>
        <v>2988</v>
      </c>
      <c r="C1496">
        <v>1494</v>
      </c>
      <c r="E1496">
        <f t="shared" si="70"/>
        <v>5976</v>
      </c>
      <c r="F1496">
        <v>1494</v>
      </c>
      <c r="H1496">
        <f t="shared" si="71"/>
        <v>11952</v>
      </c>
      <c r="I1496">
        <v>1494</v>
      </c>
    </row>
    <row r="1497" spans="2:9" x14ac:dyDescent="0.25">
      <c r="B1497">
        <f t="shared" si="69"/>
        <v>2990</v>
      </c>
      <c r="C1497">
        <v>1495</v>
      </c>
      <c r="E1497">
        <f t="shared" si="70"/>
        <v>5980</v>
      </c>
      <c r="F1497">
        <v>1495</v>
      </c>
      <c r="H1497">
        <f t="shared" si="71"/>
        <v>11960</v>
      </c>
      <c r="I1497">
        <v>1495</v>
      </c>
    </row>
    <row r="1498" spans="2:9" x14ac:dyDescent="0.25">
      <c r="B1498">
        <f t="shared" si="69"/>
        <v>2992</v>
      </c>
      <c r="C1498">
        <v>1496</v>
      </c>
      <c r="E1498">
        <f t="shared" si="70"/>
        <v>5984</v>
      </c>
      <c r="F1498">
        <v>1496</v>
      </c>
      <c r="H1498">
        <f t="shared" si="71"/>
        <v>11968</v>
      </c>
      <c r="I1498">
        <v>1496</v>
      </c>
    </row>
    <row r="1499" spans="2:9" x14ac:dyDescent="0.25">
      <c r="B1499">
        <f t="shared" si="69"/>
        <v>2994</v>
      </c>
      <c r="C1499">
        <v>1497</v>
      </c>
      <c r="E1499">
        <f t="shared" si="70"/>
        <v>5988</v>
      </c>
      <c r="F1499">
        <v>1497</v>
      </c>
      <c r="H1499">
        <f t="shared" si="71"/>
        <v>11976</v>
      </c>
      <c r="I1499">
        <v>1497</v>
      </c>
    </row>
    <row r="1500" spans="2:9" x14ac:dyDescent="0.25">
      <c r="B1500">
        <f t="shared" si="69"/>
        <v>2996</v>
      </c>
      <c r="C1500">
        <v>1498</v>
      </c>
      <c r="E1500">
        <f t="shared" si="70"/>
        <v>5992</v>
      </c>
      <c r="F1500">
        <v>1498</v>
      </c>
      <c r="H1500">
        <f t="shared" si="71"/>
        <v>11984</v>
      </c>
      <c r="I1500">
        <v>1498</v>
      </c>
    </row>
    <row r="1501" spans="2:9" x14ac:dyDescent="0.25">
      <c r="B1501">
        <f t="shared" si="69"/>
        <v>2998</v>
      </c>
      <c r="C1501">
        <v>1499</v>
      </c>
      <c r="E1501">
        <f t="shared" si="70"/>
        <v>5996</v>
      </c>
      <c r="F1501">
        <v>1499</v>
      </c>
      <c r="H1501">
        <f t="shared" si="71"/>
        <v>11992</v>
      </c>
      <c r="I1501">
        <v>1499</v>
      </c>
    </row>
    <row r="1502" spans="2:9" x14ac:dyDescent="0.25">
      <c r="B1502">
        <f t="shared" si="69"/>
        <v>3000</v>
      </c>
      <c r="C1502">
        <v>1500</v>
      </c>
      <c r="E1502">
        <f t="shared" si="70"/>
        <v>6000</v>
      </c>
      <c r="F1502">
        <v>1500</v>
      </c>
      <c r="H1502">
        <f t="shared" si="71"/>
        <v>12000</v>
      </c>
      <c r="I1502">
        <v>1500</v>
      </c>
    </row>
    <row r="1503" spans="2:9" x14ac:dyDescent="0.25">
      <c r="B1503">
        <f t="shared" si="69"/>
        <v>3002</v>
      </c>
      <c r="C1503">
        <v>1501</v>
      </c>
      <c r="E1503">
        <f t="shared" si="70"/>
        <v>6004</v>
      </c>
      <c r="F1503">
        <v>1501</v>
      </c>
      <c r="H1503">
        <f t="shared" si="71"/>
        <v>12008</v>
      </c>
      <c r="I1503">
        <v>1501</v>
      </c>
    </row>
    <row r="1504" spans="2:9" x14ac:dyDescent="0.25">
      <c r="B1504">
        <f t="shared" si="69"/>
        <v>3004</v>
      </c>
      <c r="C1504">
        <v>1502</v>
      </c>
      <c r="E1504">
        <f t="shared" si="70"/>
        <v>6008</v>
      </c>
      <c r="F1504">
        <v>1502</v>
      </c>
      <c r="H1504">
        <f t="shared" si="71"/>
        <v>12016</v>
      </c>
      <c r="I1504">
        <v>1502</v>
      </c>
    </row>
    <row r="1505" spans="2:9" x14ac:dyDescent="0.25">
      <c r="B1505">
        <f t="shared" si="69"/>
        <v>3006</v>
      </c>
      <c r="C1505">
        <v>1503</v>
      </c>
      <c r="E1505">
        <f t="shared" si="70"/>
        <v>6012</v>
      </c>
      <c r="F1505">
        <v>1503</v>
      </c>
      <c r="H1505">
        <f t="shared" si="71"/>
        <v>12024</v>
      </c>
      <c r="I1505">
        <v>1503</v>
      </c>
    </row>
    <row r="1506" spans="2:9" x14ac:dyDescent="0.25">
      <c r="B1506">
        <f t="shared" si="69"/>
        <v>3008</v>
      </c>
      <c r="C1506">
        <v>1504</v>
      </c>
      <c r="E1506">
        <f t="shared" si="70"/>
        <v>6016</v>
      </c>
      <c r="F1506">
        <v>1504</v>
      </c>
      <c r="H1506">
        <f t="shared" si="71"/>
        <v>12032</v>
      </c>
      <c r="I1506">
        <v>1504</v>
      </c>
    </row>
    <row r="1507" spans="2:9" x14ac:dyDescent="0.25">
      <c r="B1507">
        <f t="shared" si="69"/>
        <v>3010</v>
      </c>
      <c r="C1507">
        <v>1505</v>
      </c>
      <c r="E1507">
        <f t="shared" si="70"/>
        <v>6020</v>
      </c>
      <c r="F1507">
        <v>1505</v>
      </c>
      <c r="H1507">
        <f t="shared" si="71"/>
        <v>12040</v>
      </c>
      <c r="I1507">
        <v>1505</v>
      </c>
    </row>
    <row r="1508" spans="2:9" x14ac:dyDescent="0.25">
      <c r="B1508">
        <f t="shared" si="69"/>
        <v>3012</v>
      </c>
      <c r="C1508">
        <v>1506</v>
      </c>
      <c r="E1508">
        <f t="shared" si="70"/>
        <v>6024</v>
      </c>
      <c r="F1508">
        <v>1506</v>
      </c>
      <c r="H1508">
        <f t="shared" si="71"/>
        <v>12048</v>
      </c>
      <c r="I1508">
        <v>1506</v>
      </c>
    </row>
    <row r="1509" spans="2:9" x14ac:dyDescent="0.25">
      <c r="B1509">
        <f t="shared" si="69"/>
        <v>3014</v>
      </c>
      <c r="C1509">
        <v>1507</v>
      </c>
      <c r="E1509">
        <f t="shared" si="70"/>
        <v>6028</v>
      </c>
      <c r="F1509">
        <v>1507</v>
      </c>
      <c r="H1509">
        <f t="shared" si="71"/>
        <v>12056</v>
      </c>
      <c r="I1509">
        <v>1507</v>
      </c>
    </row>
    <row r="1510" spans="2:9" x14ac:dyDescent="0.25">
      <c r="B1510">
        <f t="shared" si="69"/>
        <v>3016</v>
      </c>
      <c r="C1510">
        <v>1508</v>
      </c>
      <c r="E1510">
        <f t="shared" si="70"/>
        <v>6032</v>
      </c>
      <c r="F1510">
        <v>1508</v>
      </c>
      <c r="H1510">
        <f t="shared" si="71"/>
        <v>12064</v>
      </c>
      <c r="I1510">
        <v>1508</v>
      </c>
    </row>
    <row r="1511" spans="2:9" x14ac:dyDescent="0.25">
      <c r="B1511">
        <f t="shared" si="69"/>
        <v>3018</v>
      </c>
      <c r="C1511">
        <v>1509</v>
      </c>
      <c r="E1511">
        <f t="shared" si="70"/>
        <v>6036</v>
      </c>
      <c r="F1511">
        <v>1509</v>
      </c>
      <c r="H1511">
        <f t="shared" si="71"/>
        <v>12072</v>
      </c>
      <c r="I1511">
        <v>1509</v>
      </c>
    </row>
    <row r="1512" spans="2:9" x14ac:dyDescent="0.25">
      <c r="B1512">
        <f t="shared" si="69"/>
        <v>3020</v>
      </c>
      <c r="C1512">
        <v>1510</v>
      </c>
      <c r="E1512">
        <f t="shared" si="70"/>
        <v>6040</v>
      </c>
      <c r="F1512">
        <v>1510</v>
      </c>
      <c r="H1512">
        <f t="shared" si="71"/>
        <v>12080</v>
      </c>
      <c r="I1512">
        <v>1510</v>
      </c>
    </row>
    <row r="1513" spans="2:9" x14ac:dyDescent="0.25">
      <c r="B1513">
        <f t="shared" si="69"/>
        <v>3022</v>
      </c>
      <c r="C1513">
        <v>1511</v>
      </c>
      <c r="E1513">
        <f t="shared" si="70"/>
        <v>6044</v>
      </c>
      <c r="F1513">
        <v>1511</v>
      </c>
      <c r="H1513">
        <f t="shared" si="71"/>
        <v>12088</v>
      </c>
      <c r="I1513">
        <v>1511</v>
      </c>
    </row>
    <row r="1514" spans="2:9" x14ac:dyDescent="0.25">
      <c r="B1514">
        <f t="shared" si="69"/>
        <v>3024</v>
      </c>
      <c r="C1514">
        <v>1512</v>
      </c>
      <c r="E1514">
        <f t="shared" si="70"/>
        <v>6048</v>
      </c>
      <c r="F1514">
        <v>1512</v>
      </c>
      <c r="H1514">
        <f t="shared" si="71"/>
        <v>12096</v>
      </c>
      <c r="I1514">
        <v>1512</v>
      </c>
    </row>
    <row r="1515" spans="2:9" x14ac:dyDescent="0.25">
      <c r="B1515">
        <f t="shared" si="69"/>
        <v>3026</v>
      </c>
      <c r="C1515">
        <v>1513</v>
      </c>
      <c r="E1515">
        <f t="shared" si="70"/>
        <v>6052</v>
      </c>
      <c r="F1515">
        <v>1513</v>
      </c>
      <c r="H1515">
        <f t="shared" si="71"/>
        <v>12104</v>
      </c>
      <c r="I1515">
        <v>1513</v>
      </c>
    </row>
    <row r="1516" spans="2:9" x14ac:dyDescent="0.25">
      <c r="B1516">
        <f t="shared" si="69"/>
        <v>3028</v>
      </c>
      <c r="C1516">
        <v>1514</v>
      </c>
      <c r="E1516">
        <f t="shared" si="70"/>
        <v>6056</v>
      </c>
      <c r="F1516">
        <v>1514</v>
      </c>
      <c r="H1516">
        <f t="shared" si="71"/>
        <v>12112</v>
      </c>
      <c r="I1516">
        <v>1514</v>
      </c>
    </row>
    <row r="1517" spans="2:9" x14ac:dyDescent="0.25">
      <c r="B1517">
        <f t="shared" si="69"/>
        <v>3030</v>
      </c>
      <c r="C1517">
        <v>1515</v>
      </c>
      <c r="E1517">
        <f t="shared" si="70"/>
        <v>6060</v>
      </c>
      <c r="F1517">
        <v>1515</v>
      </c>
      <c r="H1517">
        <f t="shared" si="71"/>
        <v>12120</v>
      </c>
      <c r="I1517">
        <v>1515</v>
      </c>
    </row>
    <row r="1518" spans="2:9" x14ac:dyDescent="0.25">
      <c r="B1518">
        <f t="shared" si="69"/>
        <v>3032</v>
      </c>
      <c r="C1518">
        <v>1516</v>
      </c>
      <c r="E1518">
        <f t="shared" si="70"/>
        <v>6064</v>
      </c>
      <c r="F1518">
        <v>1516</v>
      </c>
      <c r="H1518">
        <f t="shared" si="71"/>
        <v>12128</v>
      </c>
      <c r="I1518">
        <v>1516</v>
      </c>
    </row>
    <row r="1519" spans="2:9" x14ac:dyDescent="0.25">
      <c r="B1519">
        <f t="shared" si="69"/>
        <v>3034</v>
      </c>
      <c r="C1519">
        <v>1517</v>
      </c>
      <c r="E1519">
        <f t="shared" si="70"/>
        <v>6068</v>
      </c>
      <c r="F1519">
        <v>1517</v>
      </c>
      <c r="H1519">
        <f t="shared" si="71"/>
        <v>12136</v>
      </c>
      <c r="I1519">
        <v>1517</v>
      </c>
    </row>
    <row r="1520" spans="2:9" x14ac:dyDescent="0.25">
      <c r="B1520">
        <f t="shared" si="69"/>
        <v>3036</v>
      </c>
      <c r="C1520">
        <v>1518</v>
      </c>
      <c r="E1520">
        <f t="shared" si="70"/>
        <v>6072</v>
      </c>
      <c r="F1520">
        <v>1518</v>
      </c>
      <c r="H1520">
        <f t="shared" si="71"/>
        <v>12144</v>
      </c>
      <c r="I1520">
        <v>1518</v>
      </c>
    </row>
    <row r="1521" spans="2:9" x14ac:dyDescent="0.25">
      <c r="B1521">
        <f t="shared" si="69"/>
        <v>3038</v>
      </c>
      <c r="C1521">
        <v>1519</v>
      </c>
      <c r="E1521">
        <f t="shared" si="70"/>
        <v>6076</v>
      </c>
      <c r="F1521">
        <v>1519</v>
      </c>
      <c r="H1521">
        <f t="shared" si="71"/>
        <v>12152</v>
      </c>
      <c r="I1521">
        <v>1519</v>
      </c>
    </row>
    <row r="1522" spans="2:9" x14ac:dyDescent="0.25">
      <c r="B1522">
        <f t="shared" si="69"/>
        <v>3040</v>
      </c>
      <c r="C1522">
        <v>1520</v>
      </c>
      <c r="E1522">
        <f t="shared" si="70"/>
        <v>6080</v>
      </c>
      <c r="F1522">
        <v>1520</v>
      </c>
      <c r="H1522">
        <f t="shared" si="71"/>
        <v>12160</v>
      </c>
      <c r="I1522">
        <v>1520</v>
      </c>
    </row>
    <row r="1523" spans="2:9" x14ac:dyDescent="0.25">
      <c r="B1523">
        <f t="shared" si="69"/>
        <v>3042</v>
      </c>
      <c r="C1523">
        <v>1521</v>
      </c>
      <c r="E1523">
        <f t="shared" si="70"/>
        <v>6084</v>
      </c>
      <c r="F1523">
        <v>1521</v>
      </c>
      <c r="H1523">
        <f t="shared" si="71"/>
        <v>12168</v>
      </c>
      <c r="I1523">
        <v>1521</v>
      </c>
    </row>
    <row r="1524" spans="2:9" x14ac:dyDescent="0.25">
      <c r="B1524">
        <f t="shared" si="69"/>
        <v>3044</v>
      </c>
      <c r="C1524">
        <v>1522</v>
      </c>
      <c r="E1524">
        <f t="shared" si="70"/>
        <v>6088</v>
      </c>
      <c r="F1524">
        <v>1522</v>
      </c>
      <c r="H1524">
        <f t="shared" si="71"/>
        <v>12176</v>
      </c>
      <c r="I1524">
        <v>1522</v>
      </c>
    </row>
    <row r="1525" spans="2:9" x14ac:dyDescent="0.25">
      <c r="B1525">
        <f t="shared" si="69"/>
        <v>3046</v>
      </c>
      <c r="C1525">
        <v>1523</v>
      </c>
      <c r="E1525">
        <f t="shared" si="70"/>
        <v>6092</v>
      </c>
      <c r="F1525">
        <v>1523</v>
      </c>
      <c r="H1525">
        <f t="shared" si="71"/>
        <v>12184</v>
      </c>
      <c r="I1525">
        <v>1523</v>
      </c>
    </row>
    <row r="1526" spans="2:9" x14ac:dyDescent="0.25">
      <c r="B1526">
        <f t="shared" si="69"/>
        <v>3048</v>
      </c>
      <c r="C1526">
        <v>1524</v>
      </c>
      <c r="E1526">
        <f t="shared" si="70"/>
        <v>6096</v>
      </c>
      <c r="F1526">
        <v>1524</v>
      </c>
      <c r="H1526">
        <f t="shared" si="71"/>
        <v>12192</v>
      </c>
      <c r="I1526">
        <v>1524</v>
      </c>
    </row>
    <row r="1527" spans="2:9" x14ac:dyDescent="0.25">
      <c r="B1527">
        <f t="shared" si="69"/>
        <v>3050</v>
      </c>
      <c r="C1527">
        <v>1525</v>
      </c>
      <c r="E1527">
        <f t="shared" si="70"/>
        <v>6100</v>
      </c>
      <c r="F1527">
        <v>1525</v>
      </c>
      <c r="H1527">
        <f t="shared" si="71"/>
        <v>12200</v>
      </c>
      <c r="I1527">
        <v>1525</v>
      </c>
    </row>
    <row r="1528" spans="2:9" x14ac:dyDescent="0.25">
      <c r="B1528">
        <f t="shared" si="69"/>
        <v>3052</v>
      </c>
      <c r="C1528">
        <v>1526</v>
      </c>
      <c r="E1528">
        <f t="shared" si="70"/>
        <v>6104</v>
      </c>
      <c r="F1528">
        <v>1526</v>
      </c>
      <c r="H1528">
        <f t="shared" si="71"/>
        <v>12208</v>
      </c>
      <c r="I1528">
        <v>1526</v>
      </c>
    </row>
    <row r="1529" spans="2:9" x14ac:dyDescent="0.25">
      <c r="B1529">
        <f t="shared" si="69"/>
        <v>3054</v>
      </c>
      <c r="C1529">
        <v>1527</v>
      </c>
      <c r="E1529">
        <f t="shared" si="70"/>
        <v>6108</v>
      </c>
      <c r="F1529">
        <v>1527</v>
      </c>
      <c r="H1529">
        <f t="shared" si="71"/>
        <v>12216</v>
      </c>
      <c r="I1529">
        <v>1527</v>
      </c>
    </row>
    <row r="1530" spans="2:9" x14ac:dyDescent="0.25">
      <c r="B1530">
        <f t="shared" si="69"/>
        <v>3056</v>
      </c>
      <c r="C1530">
        <v>1528</v>
      </c>
      <c r="E1530">
        <f t="shared" si="70"/>
        <v>6112</v>
      </c>
      <c r="F1530">
        <v>1528</v>
      </c>
      <c r="H1530">
        <f t="shared" si="71"/>
        <v>12224</v>
      </c>
      <c r="I1530">
        <v>1528</v>
      </c>
    </row>
    <row r="1531" spans="2:9" x14ac:dyDescent="0.25">
      <c r="B1531">
        <f t="shared" si="69"/>
        <v>3058</v>
      </c>
      <c r="C1531">
        <v>1529</v>
      </c>
      <c r="E1531">
        <f t="shared" si="70"/>
        <v>6116</v>
      </c>
      <c r="F1531">
        <v>1529</v>
      </c>
      <c r="H1531">
        <f t="shared" si="71"/>
        <v>12232</v>
      </c>
      <c r="I1531">
        <v>1529</v>
      </c>
    </row>
    <row r="1532" spans="2:9" x14ac:dyDescent="0.25">
      <c r="B1532">
        <f t="shared" si="69"/>
        <v>3060</v>
      </c>
      <c r="C1532">
        <v>1530</v>
      </c>
      <c r="E1532">
        <f t="shared" si="70"/>
        <v>6120</v>
      </c>
      <c r="F1532">
        <v>1530</v>
      </c>
      <c r="H1532">
        <f t="shared" si="71"/>
        <v>12240</v>
      </c>
      <c r="I1532">
        <v>1530</v>
      </c>
    </row>
    <row r="1533" spans="2:9" x14ac:dyDescent="0.25">
      <c r="B1533">
        <f t="shared" si="69"/>
        <v>3062</v>
      </c>
      <c r="C1533">
        <v>1531</v>
      </c>
      <c r="E1533">
        <f t="shared" si="70"/>
        <v>6124</v>
      </c>
      <c r="F1533">
        <v>1531</v>
      </c>
      <c r="H1533">
        <f t="shared" si="71"/>
        <v>12248</v>
      </c>
      <c r="I1533">
        <v>1531</v>
      </c>
    </row>
    <row r="1534" spans="2:9" x14ac:dyDescent="0.25">
      <c r="B1534">
        <f t="shared" si="69"/>
        <v>3064</v>
      </c>
      <c r="C1534">
        <v>1532</v>
      </c>
      <c r="E1534">
        <f t="shared" si="70"/>
        <v>6128</v>
      </c>
      <c r="F1534">
        <v>1532</v>
      </c>
      <c r="H1534">
        <f t="shared" si="71"/>
        <v>12256</v>
      </c>
      <c r="I1534">
        <v>1532</v>
      </c>
    </row>
    <row r="1535" spans="2:9" x14ac:dyDescent="0.25">
      <c r="B1535">
        <f t="shared" si="69"/>
        <v>3066</v>
      </c>
      <c r="C1535">
        <v>1533</v>
      </c>
      <c r="E1535">
        <f t="shared" si="70"/>
        <v>6132</v>
      </c>
      <c r="F1535">
        <v>1533</v>
      </c>
      <c r="H1535">
        <f t="shared" si="71"/>
        <v>12264</v>
      </c>
      <c r="I1535">
        <v>1533</v>
      </c>
    </row>
    <row r="1536" spans="2:9" x14ac:dyDescent="0.25">
      <c r="B1536">
        <f t="shared" si="69"/>
        <v>3068</v>
      </c>
      <c r="C1536">
        <v>1534</v>
      </c>
      <c r="E1536">
        <f t="shared" si="70"/>
        <v>6136</v>
      </c>
      <c r="F1536">
        <v>1534</v>
      </c>
      <c r="H1536">
        <f t="shared" si="71"/>
        <v>12272</v>
      </c>
      <c r="I1536">
        <v>1534</v>
      </c>
    </row>
    <row r="1537" spans="2:9" x14ac:dyDescent="0.25">
      <c r="B1537">
        <f t="shared" si="69"/>
        <v>3070</v>
      </c>
      <c r="C1537">
        <v>1535</v>
      </c>
      <c r="E1537">
        <f t="shared" si="70"/>
        <v>6140</v>
      </c>
      <c r="F1537">
        <v>1535</v>
      </c>
      <c r="H1537">
        <f t="shared" si="71"/>
        <v>12280</v>
      </c>
      <c r="I1537">
        <v>1535</v>
      </c>
    </row>
    <row r="1538" spans="2:9" x14ac:dyDescent="0.25">
      <c r="B1538">
        <f t="shared" si="69"/>
        <v>3072</v>
      </c>
      <c r="C1538">
        <v>1536</v>
      </c>
      <c r="E1538">
        <f t="shared" si="70"/>
        <v>6144</v>
      </c>
      <c r="F1538">
        <v>1536</v>
      </c>
      <c r="H1538">
        <f t="shared" si="71"/>
        <v>12288</v>
      </c>
      <c r="I1538">
        <v>1536</v>
      </c>
    </row>
    <row r="1539" spans="2:9" x14ac:dyDescent="0.25">
      <c r="B1539">
        <f t="shared" si="69"/>
        <v>3074</v>
      </c>
      <c r="C1539">
        <v>1537</v>
      </c>
      <c r="E1539">
        <f t="shared" si="70"/>
        <v>6148</v>
      </c>
      <c r="F1539">
        <v>1537</v>
      </c>
      <c r="H1539">
        <f t="shared" si="71"/>
        <v>12296</v>
      </c>
      <c r="I1539">
        <v>1537</v>
      </c>
    </row>
    <row r="1540" spans="2:9" x14ac:dyDescent="0.25">
      <c r="B1540">
        <f t="shared" si="69"/>
        <v>3076</v>
      </c>
      <c r="C1540">
        <v>1538</v>
      </c>
      <c r="E1540">
        <f t="shared" si="70"/>
        <v>6152</v>
      </c>
      <c r="F1540">
        <v>1538</v>
      </c>
      <c r="H1540">
        <f t="shared" si="71"/>
        <v>12304</v>
      </c>
      <c r="I1540">
        <v>1538</v>
      </c>
    </row>
    <row r="1541" spans="2:9" x14ac:dyDescent="0.25">
      <c r="B1541">
        <f t="shared" ref="B1541:B1604" si="72">B1540+2</f>
        <v>3078</v>
      </c>
      <c r="C1541">
        <v>1539</v>
      </c>
      <c r="E1541">
        <f t="shared" ref="E1541:E1604" si="73">E1540+4</f>
        <v>6156</v>
      </c>
      <c r="F1541">
        <v>1539</v>
      </c>
      <c r="H1541">
        <f t="shared" ref="H1541:H1604" si="74">H1540+8</f>
        <v>12312</v>
      </c>
      <c r="I1541">
        <v>1539</v>
      </c>
    </row>
    <row r="1542" spans="2:9" x14ac:dyDescent="0.25">
      <c r="B1542">
        <f t="shared" si="72"/>
        <v>3080</v>
      </c>
      <c r="C1542">
        <v>1540</v>
      </c>
      <c r="E1542">
        <f t="shared" si="73"/>
        <v>6160</v>
      </c>
      <c r="F1542">
        <v>1540</v>
      </c>
      <c r="H1542">
        <f t="shared" si="74"/>
        <v>12320</v>
      </c>
      <c r="I1542">
        <v>1540</v>
      </c>
    </row>
    <row r="1543" spans="2:9" x14ac:dyDescent="0.25">
      <c r="B1543">
        <f t="shared" si="72"/>
        <v>3082</v>
      </c>
      <c r="C1543">
        <v>1541</v>
      </c>
      <c r="E1543">
        <f t="shared" si="73"/>
        <v>6164</v>
      </c>
      <c r="F1543">
        <v>1541</v>
      </c>
      <c r="H1543">
        <f t="shared" si="74"/>
        <v>12328</v>
      </c>
      <c r="I1543">
        <v>1541</v>
      </c>
    </row>
    <row r="1544" spans="2:9" x14ac:dyDescent="0.25">
      <c r="B1544">
        <f t="shared" si="72"/>
        <v>3084</v>
      </c>
      <c r="C1544">
        <v>1542</v>
      </c>
      <c r="E1544">
        <f t="shared" si="73"/>
        <v>6168</v>
      </c>
      <c r="F1544">
        <v>1542</v>
      </c>
      <c r="H1544">
        <f t="shared" si="74"/>
        <v>12336</v>
      </c>
      <c r="I1544">
        <v>1542</v>
      </c>
    </row>
    <row r="1545" spans="2:9" x14ac:dyDescent="0.25">
      <c r="B1545">
        <f t="shared" si="72"/>
        <v>3086</v>
      </c>
      <c r="C1545">
        <v>1543</v>
      </c>
      <c r="E1545">
        <f t="shared" si="73"/>
        <v>6172</v>
      </c>
      <c r="F1545">
        <v>1543</v>
      </c>
      <c r="H1545">
        <f t="shared" si="74"/>
        <v>12344</v>
      </c>
      <c r="I1545">
        <v>1543</v>
      </c>
    </row>
    <row r="1546" spans="2:9" x14ac:dyDescent="0.25">
      <c r="B1546">
        <f t="shared" si="72"/>
        <v>3088</v>
      </c>
      <c r="C1546">
        <v>1544</v>
      </c>
      <c r="E1546">
        <f t="shared" si="73"/>
        <v>6176</v>
      </c>
      <c r="F1546">
        <v>1544</v>
      </c>
      <c r="H1546">
        <f t="shared" si="74"/>
        <v>12352</v>
      </c>
      <c r="I1546">
        <v>1544</v>
      </c>
    </row>
    <row r="1547" spans="2:9" x14ac:dyDescent="0.25">
      <c r="B1547">
        <f t="shared" si="72"/>
        <v>3090</v>
      </c>
      <c r="C1547">
        <v>1545</v>
      </c>
      <c r="E1547">
        <f t="shared" si="73"/>
        <v>6180</v>
      </c>
      <c r="F1547">
        <v>1545</v>
      </c>
      <c r="H1547">
        <f t="shared" si="74"/>
        <v>12360</v>
      </c>
      <c r="I1547">
        <v>1545</v>
      </c>
    </row>
    <row r="1548" spans="2:9" x14ac:dyDescent="0.25">
      <c r="B1548">
        <f t="shared" si="72"/>
        <v>3092</v>
      </c>
      <c r="C1548">
        <v>1546</v>
      </c>
      <c r="E1548">
        <f t="shared" si="73"/>
        <v>6184</v>
      </c>
      <c r="F1548">
        <v>1546</v>
      </c>
      <c r="H1548">
        <f t="shared" si="74"/>
        <v>12368</v>
      </c>
      <c r="I1548">
        <v>1546</v>
      </c>
    </row>
    <row r="1549" spans="2:9" x14ac:dyDescent="0.25">
      <c r="B1549">
        <f t="shared" si="72"/>
        <v>3094</v>
      </c>
      <c r="C1549">
        <v>1547</v>
      </c>
      <c r="E1549">
        <f t="shared" si="73"/>
        <v>6188</v>
      </c>
      <c r="F1549">
        <v>1547</v>
      </c>
      <c r="H1549">
        <f t="shared" si="74"/>
        <v>12376</v>
      </c>
      <c r="I1549">
        <v>1547</v>
      </c>
    </row>
    <row r="1550" spans="2:9" x14ac:dyDescent="0.25">
      <c r="B1550">
        <f t="shared" si="72"/>
        <v>3096</v>
      </c>
      <c r="C1550">
        <v>1548</v>
      </c>
      <c r="E1550">
        <f t="shared" si="73"/>
        <v>6192</v>
      </c>
      <c r="F1550">
        <v>1548</v>
      </c>
      <c r="H1550">
        <f t="shared" si="74"/>
        <v>12384</v>
      </c>
      <c r="I1550">
        <v>1548</v>
      </c>
    </row>
    <row r="1551" spans="2:9" x14ac:dyDescent="0.25">
      <c r="B1551">
        <f t="shared" si="72"/>
        <v>3098</v>
      </c>
      <c r="C1551">
        <v>1549</v>
      </c>
      <c r="E1551">
        <f t="shared" si="73"/>
        <v>6196</v>
      </c>
      <c r="F1551">
        <v>1549</v>
      </c>
      <c r="H1551">
        <f t="shared" si="74"/>
        <v>12392</v>
      </c>
      <c r="I1551">
        <v>1549</v>
      </c>
    </row>
    <row r="1552" spans="2:9" x14ac:dyDescent="0.25">
      <c r="B1552">
        <f t="shared" si="72"/>
        <v>3100</v>
      </c>
      <c r="C1552">
        <v>1550</v>
      </c>
      <c r="E1552">
        <f t="shared" si="73"/>
        <v>6200</v>
      </c>
      <c r="F1552">
        <v>1550</v>
      </c>
      <c r="H1552">
        <f t="shared" si="74"/>
        <v>12400</v>
      </c>
      <c r="I1552">
        <v>1550</v>
      </c>
    </row>
    <row r="1553" spans="2:9" x14ac:dyDescent="0.25">
      <c r="B1553">
        <f t="shared" si="72"/>
        <v>3102</v>
      </c>
      <c r="C1553">
        <v>1551</v>
      </c>
      <c r="E1553">
        <f t="shared" si="73"/>
        <v>6204</v>
      </c>
      <c r="F1553">
        <v>1551</v>
      </c>
      <c r="H1553">
        <f t="shared" si="74"/>
        <v>12408</v>
      </c>
      <c r="I1553">
        <v>1551</v>
      </c>
    </row>
    <row r="1554" spans="2:9" x14ac:dyDescent="0.25">
      <c r="B1554">
        <f t="shared" si="72"/>
        <v>3104</v>
      </c>
      <c r="C1554">
        <v>1552</v>
      </c>
      <c r="E1554">
        <f t="shared" si="73"/>
        <v>6208</v>
      </c>
      <c r="F1554">
        <v>1552</v>
      </c>
      <c r="H1554">
        <f t="shared" si="74"/>
        <v>12416</v>
      </c>
      <c r="I1554">
        <v>1552</v>
      </c>
    </row>
    <row r="1555" spans="2:9" x14ac:dyDescent="0.25">
      <c r="B1555">
        <f t="shared" si="72"/>
        <v>3106</v>
      </c>
      <c r="C1555">
        <v>1553</v>
      </c>
      <c r="E1555">
        <f t="shared" si="73"/>
        <v>6212</v>
      </c>
      <c r="F1555">
        <v>1553</v>
      </c>
      <c r="H1555">
        <f t="shared" si="74"/>
        <v>12424</v>
      </c>
      <c r="I1555">
        <v>1553</v>
      </c>
    </row>
    <row r="1556" spans="2:9" x14ac:dyDescent="0.25">
      <c r="B1556">
        <f t="shared" si="72"/>
        <v>3108</v>
      </c>
      <c r="C1556">
        <v>1554</v>
      </c>
      <c r="E1556">
        <f t="shared" si="73"/>
        <v>6216</v>
      </c>
      <c r="F1556">
        <v>1554</v>
      </c>
      <c r="H1556">
        <f t="shared" si="74"/>
        <v>12432</v>
      </c>
      <c r="I1556">
        <v>1554</v>
      </c>
    </row>
    <row r="1557" spans="2:9" x14ac:dyDescent="0.25">
      <c r="B1557">
        <f t="shared" si="72"/>
        <v>3110</v>
      </c>
      <c r="C1557">
        <v>1555</v>
      </c>
      <c r="E1557">
        <f t="shared" si="73"/>
        <v>6220</v>
      </c>
      <c r="F1557">
        <v>1555</v>
      </c>
      <c r="H1557">
        <f t="shared" si="74"/>
        <v>12440</v>
      </c>
      <c r="I1557">
        <v>1555</v>
      </c>
    </row>
    <row r="1558" spans="2:9" x14ac:dyDescent="0.25">
      <c r="B1558">
        <f t="shared" si="72"/>
        <v>3112</v>
      </c>
      <c r="C1558">
        <v>1556</v>
      </c>
      <c r="E1558">
        <f t="shared" si="73"/>
        <v>6224</v>
      </c>
      <c r="F1558">
        <v>1556</v>
      </c>
      <c r="H1558">
        <f t="shared" si="74"/>
        <v>12448</v>
      </c>
      <c r="I1558">
        <v>1556</v>
      </c>
    </row>
    <row r="1559" spans="2:9" x14ac:dyDescent="0.25">
      <c r="B1559">
        <f t="shared" si="72"/>
        <v>3114</v>
      </c>
      <c r="C1559">
        <v>1557</v>
      </c>
      <c r="E1559">
        <f t="shared" si="73"/>
        <v>6228</v>
      </c>
      <c r="F1559">
        <v>1557</v>
      </c>
      <c r="H1559">
        <f t="shared" si="74"/>
        <v>12456</v>
      </c>
      <c r="I1559">
        <v>1557</v>
      </c>
    </row>
    <row r="1560" spans="2:9" x14ac:dyDescent="0.25">
      <c r="B1560">
        <f t="shared" si="72"/>
        <v>3116</v>
      </c>
      <c r="C1560">
        <v>1558</v>
      </c>
      <c r="E1560">
        <f t="shared" si="73"/>
        <v>6232</v>
      </c>
      <c r="F1560">
        <v>1558</v>
      </c>
      <c r="H1560">
        <f t="shared" si="74"/>
        <v>12464</v>
      </c>
      <c r="I1560">
        <v>1558</v>
      </c>
    </row>
    <row r="1561" spans="2:9" x14ac:dyDescent="0.25">
      <c r="B1561">
        <f t="shared" si="72"/>
        <v>3118</v>
      </c>
      <c r="C1561">
        <v>1559</v>
      </c>
      <c r="E1561">
        <f t="shared" si="73"/>
        <v>6236</v>
      </c>
      <c r="F1561">
        <v>1559</v>
      </c>
      <c r="H1561">
        <f t="shared" si="74"/>
        <v>12472</v>
      </c>
      <c r="I1561">
        <v>1559</v>
      </c>
    </row>
    <row r="1562" spans="2:9" x14ac:dyDescent="0.25">
      <c r="B1562">
        <f t="shared" si="72"/>
        <v>3120</v>
      </c>
      <c r="C1562">
        <v>1560</v>
      </c>
      <c r="E1562">
        <f t="shared" si="73"/>
        <v>6240</v>
      </c>
      <c r="F1562">
        <v>1560</v>
      </c>
      <c r="H1562">
        <f t="shared" si="74"/>
        <v>12480</v>
      </c>
      <c r="I1562">
        <v>1560</v>
      </c>
    </row>
    <row r="1563" spans="2:9" x14ac:dyDescent="0.25">
      <c r="B1563">
        <f t="shared" si="72"/>
        <v>3122</v>
      </c>
      <c r="C1563">
        <v>1561</v>
      </c>
      <c r="E1563">
        <f t="shared" si="73"/>
        <v>6244</v>
      </c>
      <c r="F1563">
        <v>1561</v>
      </c>
      <c r="H1563">
        <f t="shared" si="74"/>
        <v>12488</v>
      </c>
      <c r="I1563">
        <v>1561</v>
      </c>
    </row>
    <row r="1564" spans="2:9" x14ac:dyDescent="0.25">
      <c r="B1564">
        <f t="shared" si="72"/>
        <v>3124</v>
      </c>
      <c r="C1564">
        <v>1562</v>
      </c>
      <c r="E1564">
        <f t="shared" si="73"/>
        <v>6248</v>
      </c>
      <c r="F1564">
        <v>1562</v>
      </c>
      <c r="H1564">
        <f t="shared" si="74"/>
        <v>12496</v>
      </c>
      <c r="I1564">
        <v>1562</v>
      </c>
    </row>
    <row r="1565" spans="2:9" x14ac:dyDescent="0.25">
      <c r="B1565">
        <f t="shared" si="72"/>
        <v>3126</v>
      </c>
      <c r="C1565">
        <v>1563</v>
      </c>
      <c r="E1565">
        <f t="shared" si="73"/>
        <v>6252</v>
      </c>
      <c r="F1565">
        <v>1563</v>
      </c>
      <c r="H1565">
        <f t="shared" si="74"/>
        <v>12504</v>
      </c>
      <c r="I1565">
        <v>1563</v>
      </c>
    </row>
    <row r="1566" spans="2:9" x14ac:dyDescent="0.25">
      <c r="B1566">
        <f t="shared" si="72"/>
        <v>3128</v>
      </c>
      <c r="C1566">
        <v>1564</v>
      </c>
      <c r="E1566">
        <f t="shared" si="73"/>
        <v>6256</v>
      </c>
      <c r="F1566">
        <v>1564</v>
      </c>
      <c r="H1566">
        <f t="shared" si="74"/>
        <v>12512</v>
      </c>
      <c r="I1566">
        <v>1564</v>
      </c>
    </row>
    <row r="1567" spans="2:9" x14ac:dyDescent="0.25">
      <c r="B1567">
        <f t="shared" si="72"/>
        <v>3130</v>
      </c>
      <c r="C1567">
        <v>1565</v>
      </c>
      <c r="E1567">
        <f t="shared" si="73"/>
        <v>6260</v>
      </c>
      <c r="F1567">
        <v>1565</v>
      </c>
      <c r="H1567">
        <f t="shared" si="74"/>
        <v>12520</v>
      </c>
      <c r="I1567">
        <v>1565</v>
      </c>
    </row>
    <row r="1568" spans="2:9" x14ac:dyDescent="0.25">
      <c r="B1568">
        <f t="shared" si="72"/>
        <v>3132</v>
      </c>
      <c r="C1568">
        <v>1566</v>
      </c>
      <c r="E1568">
        <f t="shared" si="73"/>
        <v>6264</v>
      </c>
      <c r="F1568">
        <v>1566</v>
      </c>
      <c r="H1568">
        <f t="shared" si="74"/>
        <v>12528</v>
      </c>
      <c r="I1568">
        <v>1566</v>
      </c>
    </row>
    <row r="1569" spans="2:9" x14ac:dyDescent="0.25">
      <c r="B1569">
        <f t="shared" si="72"/>
        <v>3134</v>
      </c>
      <c r="C1569">
        <v>1567</v>
      </c>
      <c r="E1569">
        <f t="shared" si="73"/>
        <v>6268</v>
      </c>
      <c r="F1569">
        <v>1567</v>
      </c>
      <c r="H1569">
        <f t="shared" si="74"/>
        <v>12536</v>
      </c>
      <c r="I1569">
        <v>1567</v>
      </c>
    </row>
    <row r="1570" spans="2:9" x14ac:dyDescent="0.25">
      <c r="B1570">
        <f t="shared" si="72"/>
        <v>3136</v>
      </c>
      <c r="C1570">
        <v>1568</v>
      </c>
      <c r="E1570">
        <f t="shared" si="73"/>
        <v>6272</v>
      </c>
      <c r="F1570">
        <v>1568</v>
      </c>
      <c r="H1570">
        <f t="shared" si="74"/>
        <v>12544</v>
      </c>
      <c r="I1570">
        <v>1568</v>
      </c>
    </row>
    <row r="1571" spans="2:9" x14ac:dyDescent="0.25">
      <c r="B1571">
        <f t="shared" si="72"/>
        <v>3138</v>
      </c>
      <c r="C1571">
        <v>1569</v>
      </c>
      <c r="E1571">
        <f t="shared" si="73"/>
        <v>6276</v>
      </c>
      <c r="F1571">
        <v>1569</v>
      </c>
      <c r="H1571">
        <f t="shared" si="74"/>
        <v>12552</v>
      </c>
      <c r="I1571">
        <v>1569</v>
      </c>
    </row>
    <row r="1572" spans="2:9" x14ac:dyDescent="0.25">
      <c r="B1572">
        <f t="shared" si="72"/>
        <v>3140</v>
      </c>
      <c r="C1572">
        <v>1570</v>
      </c>
      <c r="E1572">
        <f t="shared" si="73"/>
        <v>6280</v>
      </c>
      <c r="F1572">
        <v>1570</v>
      </c>
      <c r="H1572">
        <f t="shared" si="74"/>
        <v>12560</v>
      </c>
      <c r="I1572">
        <v>1570</v>
      </c>
    </row>
    <row r="1573" spans="2:9" x14ac:dyDescent="0.25">
      <c r="B1573">
        <f t="shared" si="72"/>
        <v>3142</v>
      </c>
      <c r="C1573">
        <v>1571</v>
      </c>
      <c r="E1573">
        <f t="shared" si="73"/>
        <v>6284</v>
      </c>
      <c r="F1573">
        <v>1571</v>
      </c>
      <c r="H1573">
        <f t="shared" si="74"/>
        <v>12568</v>
      </c>
      <c r="I1573">
        <v>1571</v>
      </c>
    </row>
    <row r="1574" spans="2:9" x14ac:dyDescent="0.25">
      <c r="B1574">
        <f t="shared" si="72"/>
        <v>3144</v>
      </c>
      <c r="C1574">
        <v>1572</v>
      </c>
      <c r="E1574">
        <f t="shared" si="73"/>
        <v>6288</v>
      </c>
      <c r="F1574">
        <v>1572</v>
      </c>
      <c r="H1574">
        <f t="shared" si="74"/>
        <v>12576</v>
      </c>
      <c r="I1574">
        <v>1572</v>
      </c>
    </row>
    <row r="1575" spans="2:9" x14ac:dyDescent="0.25">
      <c r="B1575">
        <f t="shared" si="72"/>
        <v>3146</v>
      </c>
      <c r="C1575">
        <v>1573</v>
      </c>
      <c r="E1575">
        <f t="shared" si="73"/>
        <v>6292</v>
      </c>
      <c r="F1575">
        <v>1573</v>
      </c>
      <c r="H1575">
        <f t="shared" si="74"/>
        <v>12584</v>
      </c>
      <c r="I1575">
        <v>1573</v>
      </c>
    </row>
    <row r="1576" spans="2:9" x14ac:dyDescent="0.25">
      <c r="B1576">
        <f t="shared" si="72"/>
        <v>3148</v>
      </c>
      <c r="C1576">
        <v>1574</v>
      </c>
      <c r="E1576">
        <f t="shared" si="73"/>
        <v>6296</v>
      </c>
      <c r="F1576">
        <v>1574</v>
      </c>
      <c r="H1576">
        <f t="shared" si="74"/>
        <v>12592</v>
      </c>
      <c r="I1576">
        <v>1574</v>
      </c>
    </row>
    <row r="1577" spans="2:9" x14ac:dyDescent="0.25">
      <c r="B1577">
        <f t="shared" si="72"/>
        <v>3150</v>
      </c>
      <c r="C1577">
        <v>1575</v>
      </c>
      <c r="E1577">
        <f t="shared" si="73"/>
        <v>6300</v>
      </c>
      <c r="F1577">
        <v>1575</v>
      </c>
      <c r="H1577">
        <f t="shared" si="74"/>
        <v>12600</v>
      </c>
      <c r="I1577">
        <v>1575</v>
      </c>
    </row>
    <row r="1578" spans="2:9" x14ac:dyDescent="0.25">
      <c r="B1578">
        <f t="shared" si="72"/>
        <v>3152</v>
      </c>
      <c r="C1578">
        <v>1576</v>
      </c>
      <c r="E1578">
        <f t="shared" si="73"/>
        <v>6304</v>
      </c>
      <c r="F1578">
        <v>1576</v>
      </c>
      <c r="H1578">
        <f t="shared" si="74"/>
        <v>12608</v>
      </c>
      <c r="I1578">
        <v>1576</v>
      </c>
    </row>
    <row r="1579" spans="2:9" x14ac:dyDescent="0.25">
      <c r="B1579">
        <f t="shared" si="72"/>
        <v>3154</v>
      </c>
      <c r="C1579">
        <v>1577</v>
      </c>
      <c r="E1579">
        <f t="shared" si="73"/>
        <v>6308</v>
      </c>
      <c r="F1579">
        <v>1577</v>
      </c>
      <c r="H1579">
        <f t="shared" si="74"/>
        <v>12616</v>
      </c>
      <c r="I1579">
        <v>1577</v>
      </c>
    </row>
    <row r="1580" spans="2:9" x14ac:dyDescent="0.25">
      <c r="B1580">
        <f t="shared" si="72"/>
        <v>3156</v>
      </c>
      <c r="C1580">
        <v>1578</v>
      </c>
      <c r="E1580">
        <f t="shared" si="73"/>
        <v>6312</v>
      </c>
      <c r="F1580">
        <v>1578</v>
      </c>
      <c r="H1580">
        <f t="shared" si="74"/>
        <v>12624</v>
      </c>
      <c r="I1580">
        <v>1578</v>
      </c>
    </row>
    <row r="1581" spans="2:9" x14ac:dyDescent="0.25">
      <c r="B1581">
        <f t="shared" si="72"/>
        <v>3158</v>
      </c>
      <c r="C1581">
        <v>1579</v>
      </c>
      <c r="E1581">
        <f t="shared" si="73"/>
        <v>6316</v>
      </c>
      <c r="F1581">
        <v>1579</v>
      </c>
      <c r="H1581">
        <f t="shared" si="74"/>
        <v>12632</v>
      </c>
      <c r="I1581">
        <v>1579</v>
      </c>
    </row>
    <row r="1582" spans="2:9" x14ac:dyDescent="0.25">
      <c r="B1582">
        <f t="shared" si="72"/>
        <v>3160</v>
      </c>
      <c r="C1582">
        <v>1580</v>
      </c>
      <c r="E1582">
        <f t="shared" si="73"/>
        <v>6320</v>
      </c>
      <c r="F1582">
        <v>1580</v>
      </c>
      <c r="H1582">
        <f t="shared" si="74"/>
        <v>12640</v>
      </c>
      <c r="I1582">
        <v>1580</v>
      </c>
    </row>
    <row r="1583" spans="2:9" x14ac:dyDescent="0.25">
      <c r="B1583">
        <f t="shared" si="72"/>
        <v>3162</v>
      </c>
      <c r="C1583">
        <v>1581</v>
      </c>
      <c r="E1583">
        <f t="shared" si="73"/>
        <v>6324</v>
      </c>
      <c r="F1583">
        <v>1581</v>
      </c>
      <c r="H1583">
        <f t="shared" si="74"/>
        <v>12648</v>
      </c>
      <c r="I1583">
        <v>1581</v>
      </c>
    </row>
    <row r="1584" spans="2:9" x14ac:dyDescent="0.25">
      <c r="B1584">
        <f t="shared" si="72"/>
        <v>3164</v>
      </c>
      <c r="C1584">
        <v>1582</v>
      </c>
      <c r="E1584">
        <f t="shared" si="73"/>
        <v>6328</v>
      </c>
      <c r="F1584">
        <v>1582</v>
      </c>
      <c r="H1584">
        <f t="shared" si="74"/>
        <v>12656</v>
      </c>
      <c r="I1584">
        <v>1582</v>
      </c>
    </row>
    <row r="1585" spans="2:9" x14ac:dyDescent="0.25">
      <c r="B1585">
        <f t="shared" si="72"/>
        <v>3166</v>
      </c>
      <c r="C1585">
        <v>1583</v>
      </c>
      <c r="E1585">
        <f t="shared" si="73"/>
        <v>6332</v>
      </c>
      <c r="F1585">
        <v>1583</v>
      </c>
      <c r="H1585">
        <f t="shared" si="74"/>
        <v>12664</v>
      </c>
      <c r="I1585">
        <v>1583</v>
      </c>
    </row>
    <row r="1586" spans="2:9" x14ac:dyDescent="0.25">
      <c r="B1586">
        <f t="shared" si="72"/>
        <v>3168</v>
      </c>
      <c r="C1586">
        <v>1584</v>
      </c>
      <c r="E1586">
        <f t="shared" si="73"/>
        <v>6336</v>
      </c>
      <c r="F1586">
        <v>1584</v>
      </c>
      <c r="H1586">
        <f t="shared" si="74"/>
        <v>12672</v>
      </c>
      <c r="I1586">
        <v>1584</v>
      </c>
    </row>
    <row r="1587" spans="2:9" x14ac:dyDescent="0.25">
      <c r="B1587">
        <f t="shared" si="72"/>
        <v>3170</v>
      </c>
      <c r="C1587">
        <v>1585</v>
      </c>
      <c r="E1587">
        <f t="shared" si="73"/>
        <v>6340</v>
      </c>
      <c r="F1587">
        <v>1585</v>
      </c>
      <c r="H1587">
        <f t="shared" si="74"/>
        <v>12680</v>
      </c>
      <c r="I1587">
        <v>1585</v>
      </c>
    </row>
    <row r="1588" spans="2:9" x14ac:dyDescent="0.25">
      <c r="B1588">
        <f t="shared" si="72"/>
        <v>3172</v>
      </c>
      <c r="C1588">
        <v>1586</v>
      </c>
      <c r="E1588">
        <f t="shared" si="73"/>
        <v>6344</v>
      </c>
      <c r="F1588">
        <v>1586</v>
      </c>
      <c r="H1588">
        <f t="shared" si="74"/>
        <v>12688</v>
      </c>
      <c r="I1588">
        <v>1586</v>
      </c>
    </row>
    <row r="1589" spans="2:9" x14ac:dyDescent="0.25">
      <c r="B1589">
        <f t="shared" si="72"/>
        <v>3174</v>
      </c>
      <c r="C1589">
        <v>1587</v>
      </c>
      <c r="E1589">
        <f t="shared" si="73"/>
        <v>6348</v>
      </c>
      <c r="F1589">
        <v>1587</v>
      </c>
      <c r="H1589">
        <f t="shared" si="74"/>
        <v>12696</v>
      </c>
      <c r="I1589">
        <v>1587</v>
      </c>
    </row>
    <row r="1590" spans="2:9" x14ac:dyDescent="0.25">
      <c r="B1590">
        <f t="shared" si="72"/>
        <v>3176</v>
      </c>
      <c r="C1590">
        <v>1588</v>
      </c>
      <c r="E1590">
        <f t="shared" si="73"/>
        <v>6352</v>
      </c>
      <c r="F1590">
        <v>1588</v>
      </c>
      <c r="H1590">
        <f t="shared" si="74"/>
        <v>12704</v>
      </c>
      <c r="I1590">
        <v>1588</v>
      </c>
    </row>
    <row r="1591" spans="2:9" x14ac:dyDescent="0.25">
      <c r="B1591">
        <f t="shared" si="72"/>
        <v>3178</v>
      </c>
      <c r="C1591">
        <v>1589</v>
      </c>
      <c r="E1591">
        <f t="shared" si="73"/>
        <v>6356</v>
      </c>
      <c r="F1591">
        <v>1589</v>
      </c>
      <c r="H1591">
        <f t="shared" si="74"/>
        <v>12712</v>
      </c>
      <c r="I1591">
        <v>1589</v>
      </c>
    </row>
    <row r="1592" spans="2:9" x14ac:dyDescent="0.25">
      <c r="B1592">
        <f t="shared" si="72"/>
        <v>3180</v>
      </c>
      <c r="C1592">
        <v>1590</v>
      </c>
      <c r="E1592">
        <f t="shared" si="73"/>
        <v>6360</v>
      </c>
      <c r="F1592">
        <v>1590</v>
      </c>
      <c r="H1592">
        <f t="shared" si="74"/>
        <v>12720</v>
      </c>
      <c r="I1592">
        <v>1590</v>
      </c>
    </row>
    <row r="1593" spans="2:9" x14ac:dyDescent="0.25">
      <c r="B1593">
        <f t="shared" si="72"/>
        <v>3182</v>
      </c>
      <c r="C1593">
        <v>1591</v>
      </c>
      <c r="E1593">
        <f t="shared" si="73"/>
        <v>6364</v>
      </c>
      <c r="F1593">
        <v>1591</v>
      </c>
      <c r="H1593">
        <f t="shared" si="74"/>
        <v>12728</v>
      </c>
      <c r="I1593">
        <v>1591</v>
      </c>
    </row>
    <row r="1594" spans="2:9" x14ac:dyDescent="0.25">
      <c r="B1594">
        <f t="shared" si="72"/>
        <v>3184</v>
      </c>
      <c r="C1594">
        <v>1592</v>
      </c>
      <c r="E1594">
        <f t="shared" si="73"/>
        <v>6368</v>
      </c>
      <c r="F1594">
        <v>1592</v>
      </c>
      <c r="H1594">
        <f t="shared" si="74"/>
        <v>12736</v>
      </c>
      <c r="I1594">
        <v>1592</v>
      </c>
    </row>
    <row r="1595" spans="2:9" x14ac:dyDescent="0.25">
      <c r="B1595">
        <f t="shared" si="72"/>
        <v>3186</v>
      </c>
      <c r="C1595">
        <v>1593</v>
      </c>
      <c r="E1595">
        <f t="shared" si="73"/>
        <v>6372</v>
      </c>
      <c r="F1595">
        <v>1593</v>
      </c>
      <c r="H1595">
        <f t="shared" si="74"/>
        <v>12744</v>
      </c>
      <c r="I1595">
        <v>1593</v>
      </c>
    </row>
    <row r="1596" spans="2:9" x14ac:dyDescent="0.25">
      <c r="B1596">
        <f t="shared" si="72"/>
        <v>3188</v>
      </c>
      <c r="C1596">
        <v>1594</v>
      </c>
      <c r="E1596">
        <f t="shared" si="73"/>
        <v>6376</v>
      </c>
      <c r="F1596">
        <v>1594</v>
      </c>
      <c r="H1596">
        <f t="shared" si="74"/>
        <v>12752</v>
      </c>
      <c r="I1596">
        <v>1594</v>
      </c>
    </row>
    <row r="1597" spans="2:9" x14ac:dyDescent="0.25">
      <c r="B1597">
        <f t="shared" si="72"/>
        <v>3190</v>
      </c>
      <c r="C1597">
        <v>1595</v>
      </c>
      <c r="E1597">
        <f t="shared" si="73"/>
        <v>6380</v>
      </c>
      <c r="F1597">
        <v>1595</v>
      </c>
      <c r="H1597">
        <f t="shared" si="74"/>
        <v>12760</v>
      </c>
      <c r="I1597">
        <v>1595</v>
      </c>
    </row>
    <row r="1598" spans="2:9" x14ac:dyDescent="0.25">
      <c r="B1598">
        <f t="shared" si="72"/>
        <v>3192</v>
      </c>
      <c r="C1598">
        <v>1596</v>
      </c>
      <c r="E1598">
        <f t="shared" si="73"/>
        <v>6384</v>
      </c>
      <c r="F1598">
        <v>1596</v>
      </c>
      <c r="H1598">
        <f t="shared" si="74"/>
        <v>12768</v>
      </c>
      <c r="I1598">
        <v>1596</v>
      </c>
    </row>
    <row r="1599" spans="2:9" x14ac:dyDescent="0.25">
      <c r="B1599">
        <f t="shared" si="72"/>
        <v>3194</v>
      </c>
      <c r="C1599">
        <v>1597</v>
      </c>
      <c r="E1599">
        <f t="shared" si="73"/>
        <v>6388</v>
      </c>
      <c r="F1599">
        <v>1597</v>
      </c>
      <c r="H1599">
        <f t="shared" si="74"/>
        <v>12776</v>
      </c>
      <c r="I1599">
        <v>1597</v>
      </c>
    </row>
    <row r="1600" spans="2:9" x14ac:dyDescent="0.25">
      <c r="B1600">
        <f t="shared" si="72"/>
        <v>3196</v>
      </c>
      <c r="C1600">
        <v>1598</v>
      </c>
      <c r="E1600">
        <f t="shared" si="73"/>
        <v>6392</v>
      </c>
      <c r="F1600">
        <v>1598</v>
      </c>
      <c r="H1600">
        <f t="shared" si="74"/>
        <v>12784</v>
      </c>
      <c r="I1600">
        <v>1598</v>
      </c>
    </row>
    <row r="1601" spans="2:9" x14ac:dyDescent="0.25">
      <c r="B1601">
        <f t="shared" si="72"/>
        <v>3198</v>
      </c>
      <c r="C1601">
        <v>1599</v>
      </c>
      <c r="E1601">
        <f t="shared" si="73"/>
        <v>6396</v>
      </c>
      <c r="F1601">
        <v>1599</v>
      </c>
      <c r="H1601">
        <f t="shared" si="74"/>
        <v>12792</v>
      </c>
      <c r="I1601">
        <v>1599</v>
      </c>
    </row>
    <row r="1602" spans="2:9" x14ac:dyDescent="0.25">
      <c r="B1602">
        <f t="shared" si="72"/>
        <v>3200</v>
      </c>
      <c r="C1602">
        <v>1600</v>
      </c>
      <c r="E1602">
        <f t="shared" si="73"/>
        <v>6400</v>
      </c>
      <c r="F1602">
        <v>1600</v>
      </c>
      <c r="H1602">
        <f t="shared" si="74"/>
        <v>12800</v>
      </c>
      <c r="I1602">
        <v>1600</v>
      </c>
    </row>
    <row r="1603" spans="2:9" x14ac:dyDescent="0.25">
      <c r="B1603">
        <f t="shared" si="72"/>
        <v>3202</v>
      </c>
      <c r="C1603">
        <v>1601</v>
      </c>
      <c r="E1603">
        <f t="shared" si="73"/>
        <v>6404</v>
      </c>
      <c r="F1603">
        <v>1601</v>
      </c>
      <c r="H1603">
        <f t="shared" si="74"/>
        <v>12808</v>
      </c>
      <c r="I1603">
        <v>1601</v>
      </c>
    </row>
    <row r="1604" spans="2:9" x14ac:dyDescent="0.25">
      <c r="B1604">
        <f t="shared" si="72"/>
        <v>3204</v>
      </c>
      <c r="C1604">
        <v>1602</v>
      </c>
      <c r="E1604">
        <f t="shared" si="73"/>
        <v>6408</v>
      </c>
      <c r="F1604">
        <v>1602</v>
      </c>
      <c r="H1604">
        <f t="shared" si="74"/>
        <v>12816</v>
      </c>
      <c r="I1604">
        <v>1602</v>
      </c>
    </row>
    <row r="1605" spans="2:9" x14ac:dyDescent="0.25">
      <c r="B1605">
        <f t="shared" ref="B1605:B1668" si="75">B1604+2</f>
        <v>3206</v>
      </c>
      <c r="C1605">
        <v>1603</v>
      </c>
      <c r="E1605">
        <f t="shared" ref="E1605:E1668" si="76">E1604+4</f>
        <v>6412</v>
      </c>
      <c r="F1605">
        <v>1603</v>
      </c>
      <c r="H1605">
        <f t="shared" ref="H1605:H1668" si="77">H1604+8</f>
        <v>12824</v>
      </c>
      <c r="I1605">
        <v>1603</v>
      </c>
    </row>
    <row r="1606" spans="2:9" x14ac:dyDescent="0.25">
      <c r="B1606">
        <f t="shared" si="75"/>
        <v>3208</v>
      </c>
      <c r="C1606">
        <v>1604</v>
      </c>
      <c r="E1606">
        <f t="shared" si="76"/>
        <v>6416</v>
      </c>
      <c r="F1606">
        <v>1604</v>
      </c>
      <c r="H1606">
        <f t="shared" si="77"/>
        <v>12832</v>
      </c>
      <c r="I1606">
        <v>1604</v>
      </c>
    </row>
    <row r="1607" spans="2:9" x14ac:dyDescent="0.25">
      <c r="B1607">
        <f t="shared" si="75"/>
        <v>3210</v>
      </c>
      <c r="C1607">
        <v>1605</v>
      </c>
      <c r="E1607">
        <f t="shared" si="76"/>
        <v>6420</v>
      </c>
      <c r="F1607">
        <v>1605</v>
      </c>
      <c r="H1607">
        <f t="shared" si="77"/>
        <v>12840</v>
      </c>
      <c r="I1607">
        <v>1605</v>
      </c>
    </row>
    <row r="1608" spans="2:9" x14ac:dyDescent="0.25">
      <c r="B1608">
        <f t="shared" si="75"/>
        <v>3212</v>
      </c>
      <c r="C1608">
        <v>1606</v>
      </c>
      <c r="E1608">
        <f t="shared" si="76"/>
        <v>6424</v>
      </c>
      <c r="F1608">
        <v>1606</v>
      </c>
      <c r="H1608">
        <f t="shared" si="77"/>
        <v>12848</v>
      </c>
      <c r="I1608">
        <v>1606</v>
      </c>
    </row>
    <row r="1609" spans="2:9" x14ac:dyDescent="0.25">
      <c r="B1609">
        <f t="shared" si="75"/>
        <v>3214</v>
      </c>
      <c r="C1609">
        <v>1607</v>
      </c>
      <c r="E1609">
        <f t="shared" si="76"/>
        <v>6428</v>
      </c>
      <c r="F1609">
        <v>1607</v>
      </c>
      <c r="H1609">
        <f t="shared" si="77"/>
        <v>12856</v>
      </c>
      <c r="I1609">
        <v>1607</v>
      </c>
    </row>
    <row r="1610" spans="2:9" x14ac:dyDescent="0.25">
      <c r="B1610">
        <f t="shared" si="75"/>
        <v>3216</v>
      </c>
      <c r="C1610">
        <v>1608</v>
      </c>
      <c r="E1610">
        <f t="shared" si="76"/>
        <v>6432</v>
      </c>
      <c r="F1610">
        <v>1608</v>
      </c>
      <c r="H1610">
        <f t="shared" si="77"/>
        <v>12864</v>
      </c>
      <c r="I1610">
        <v>1608</v>
      </c>
    </row>
    <row r="1611" spans="2:9" x14ac:dyDescent="0.25">
      <c r="B1611">
        <f t="shared" si="75"/>
        <v>3218</v>
      </c>
      <c r="C1611">
        <v>1609</v>
      </c>
      <c r="E1611">
        <f t="shared" si="76"/>
        <v>6436</v>
      </c>
      <c r="F1611">
        <v>1609</v>
      </c>
      <c r="H1611">
        <f t="shared" si="77"/>
        <v>12872</v>
      </c>
      <c r="I1611">
        <v>1609</v>
      </c>
    </row>
    <row r="1612" spans="2:9" x14ac:dyDescent="0.25">
      <c r="B1612">
        <f t="shared" si="75"/>
        <v>3220</v>
      </c>
      <c r="C1612">
        <v>1610</v>
      </c>
      <c r="E1612">
        <f t="shared" si="76"/>
        <v>6440</v>
      </c>
      <c r="F1612">
        <v>1610</v>
      </c>
      <c r="H1612">
        <f t="shared" si="77"/>
        <v>12880</v>
      </c>
      <c r="I1612">
        <v>1610</v>
      </c>
    </row>
    <row r="1613" spans="2:9" x14ac:dyDescent="0.25">
      <c r="B1613">
        <f t="shared" si="75"/>
        <v>3222</v>
      </c>
      <c r="C1613">
        <v>1611</v>
      </c>
      <c r="E1613">
        <f t="shared" si="76"/>
        <v>6444</v>
      </c>
      <c r="F1613">
        <v>1611</v>
      </c>
      <c r="H1613">
        <f t="shared" si="77"/>
        <v>12888</v>
      </c>
      <c r="I1613">
        <v>1611</v>
      </c>
    </row>
    <row r="1614" spans="2:9" x14ac:dyDescent="0.25">
      <c r="B1614">
        <f t="shared" si="75"/>
        <v>3224</v>
      </c>
      <c r="C1614">
        <v>1612</v>
      </c>
      <c r="E1614">
        <f t="shared" si="76"/>
        <v>6448</v>
      </c>
      <c r="F1614">
        <v>1612</v>
      </c>
      <c r="H1614">
        <f t="shared" si="77"/>
        <v>12896</v>
      </c>
      <c r="I1614">
        <v>1612</v>
      </c>
    </row>
    <row r="1615" spans="2:9" x14ac:dyDescent="0.25">
      <c r="B1615">
        <f t="shared" si="75"/>
        <v>3226</v>
      </c>
      <c r="C1615">
        <v>1613</v>
      </c>
      <c r="E1615">
        <f t="shared" si="76"/>
        <v>6452</v>
      </c>
      <c r="F1615">
        <v>1613</v>
      </c>
      <c r="H1615">
        <f t="shared" si="77"/>
        <v>12904</v>
      </c>
      <c r="I1615">
        <v>1613</v>
      </c>
    </row>
    <row r="1616" spans="2:9" x14ac:dyDescent="0.25">
      <c r="B1616">
        <f t="shared" si="75"/>
        <v>3228</v>
      </c>
      <c r="C1616">
        <v>1614</v>
      </c>
      <c r="E1616">
        <f t="shared" si="76"/>
        <v>6456</v>
      </c>
      <c r="F1616">
        <v>1614</v>
      </c>
      <c r="H1616">
        <f t="shared" si="77"/>
        <v>12912</v>
      </c>
      <c r="I1616">
        <v>1614</v>
      </c>
    </row>
    <row r="1617" spans="2:9" x14ac:dyDescent="0.25">
      <c r="B1617">
        <f t="shared" si="75"/>
        <v>3230</v>
      </c>
      <c r="C1617">
        <v>1615</v>
      </c>
      <c r="E1617">
        <f t="shared" si="76"/>
        <v>6460</v>
      </c>
      <c r="F1617">
        <v>1615</v>
      </c>
      <c r="H1617">
        <f t="shared" si="77"/>
        <v>12920</v>
      </c>
      <c r="I1617">
        <v>1615</v>
      </c>
    </row>
    <row r="1618" spans="2:9" x14ac:dyDescent="0.25">
      <c r="B1618">
        <f t="shared" si="75"/>
        <v>3232</v>
      </c>
      <c r="C1618">
        <v>1616</v>
      </c>
      <c r="E1618">
        <f t="shared" si="76"/>
        <v>6464</v>
      </c>
      <c r="F1618">
        <v>1616</v>
      </c>
      <c r="H1618">
        <f t="shared" si="77"/>
        <v>12928</v>
      </c>
      <c r="I1618">
        <v>1616</v>
      </c>
    </row>
    <row r="1619" spans="2:9" x14ac:dyDescent="0.25">
      <c r="B1619">
        <f t="shared" si="75"/>
        <v>3234</v>
      </c>
      <c r="C1619">
        <v>1617</v>
      </c>
      <c r="E1619">
        <f t="shared" si="76"/>
        <v>6468</v>
      </c>
      <c r="F1619">
        <v>1617</v>
      </c>
      <c r="H1619">
        <f t="shared" si="77"/>
        <v>12936</v>
      </c>
      <c r="I1619">
        <v>1617</v>
      </c>
    </row>
    <row r="1620" spans="2:9" x14ac:dyDescent="0.25">
      <c r="B1620">
        <f t="shared" si="75"/>
        <v>3236</v>
      </c>
      <c r="C1620">
        <v>1618</v>
      </c>
      <c r="E1620">
        <f t="shared" si="76"/>
        <v>6472</v>
      </c>
      <c r="F1620">
        <v>1618</v>
      </c>
      <c r="H1620">
        <f t="shared" si="77"/>
        <v>12944</v>
      </c>
      <c r="I1620">
        <v>1618</v>
      </c>
    </row>
    <row r="1621" spans="2:9" x14ac:dyDescent="0.25">
      <c r="B1621">
        <f t="shared" si="75"/>
        <v>3238</v>
      </c>
      <c r="C1621">
        <v>1619</v>
      </c>
      <c r="E1621">
        <f t="shared" si="76"/>
        <v>6476</v>
      </c>
      <c r="F1621">
        <v>1619</v>
      </c>
      <c r="H1621">
        <f t="shared" si="77"/>
        <v>12952</v>
      </c>
      <c r="I1621">
        <v>1619</v>
      </c>
    </row>
    <row r="1622" spans="2:9" x14ac:dyDescent="0.25">
      <c r="B1622">
        <f t="shared" si="75"/>
        <v>3240</v>
      </c>
      <c r="C1622">
        <v>1620</v>
      </c>
      <c r="E1622">
        <f t="shared" si="76"/>
        <v>6480</v>
      </c>
      <c r="F1622">
        <v>1620</v>
      </c>
      <c r="H1622">
        <f t="shared" si="77"/>
        <v>12960</v>
      </c>
      <c r="I1622">
        <v>1620</v>
      </c>
    </row>
    <row r="1623" spans="2:9" x14ac:dyDescent="0.25">
      <c r="B1623">
        <f t="shared" si="75"/>
        <v>3242</v>
      </c>
      <c r="C1623">
        <v>1621</v>
      </c>
      <c r="E1623">
        <f t="shared" si="76"/>
        <v>6484</v>
      </c>
      <c r="F1623">
        <v>1621</v>
      </c>
      <c r="H1623">
        <f t="shared" si="77"/>
        <v>12968</v>
      </c>
      <c r="I1623">
        <v>1621</v>
      </c>
    </row>
    <row r="1624" spans="2:9" x14ac:dyDescent="0.25">
      <c r="B1624">
        <f t="shared" si="75"/>
        <v>3244</v>
      </c>
      <c r="C1624">
        <v>1622</v>
      </c>
      <c r="E1624">
        <f t="shared" si="76"/>
        <v>6488</v>
      </c>
      <c r="F1624">
        <v>1622</v>
      </c>
      <c r="H1624">
        <f t="shared" si="77"/>
        <v>12976</v>
      </c>
      <c r="I1624">
        <v>1622</v>
      </c>
    </row>
    <row r="1625" spans="2:9" x14ac:dyDescent="0.25">
      <c r="B1625">
        <f t="shared" si="75"/>
        <v>3246</v>
      </c>
      <c r="C1625">
        <v>1623</v>
      </c>
      <c r="E1625">
        <f t="shared" si="76"/>
        <v>6492</v>
      </c>
      <c r="F1625">
        <v>1623</v>
      </c>
      <c r="H1625">
        <f t="shared" si="77"/>
        <v>12984</v>
      </c>
      <c r="I1625">
        <v>1623</v>
      </c>
    </row>
    <row r="1626" spans="2:9" x14ac:dyDescent="0.25">
      <c r="B1626">
        <f t="shared" si="75"/>
        <v>3248</v>
      </c>
      <c r="C1626">
        <v>1624</v>
      </c>
      <c r="E1626">
        <f t="shared" si="76"/>
        <v>6496</v>
      </c>
      <c r="F1626">
        <v>1624</v>
      </c>
      <c r="H1626">
        <f t="shared" si="77"/>
        <v>12992</v>
      </c>
      <c r="I1626">
        <v>1624</v>
      </c>
    </row>
    <row r="1627" spans="2:9" x14ac:dyDescent="0.25">
      <c r="B1627">
        <f t="shared" si="75"/>
        <v>3250</v>
      </c>
      <c r="C1627">
        <v>1625</v>
      </c>
      <c r="E1627">
        <f t="shared" si="76"/>
        <v>6500</v>
      </c>
      <c r="F1627">
        <v>1625</v>
      </c>
      <c r="H1627">
        <f t="shared" si="77"/>
        <v>13000</v>
      </c>
      <c r="I1627">
        <v>1625</v>
      </c>
    </row>
    <row r="1628" spans="2:9" x14ac:dyDescent="0.25">
      <c r="B1628">
        <f t="shared" si="75"/>
        <v>3252</v>
      </c>
      <c r="C1628">
        <v>1626</v>
      </c>
      <c r="E1628">
        <f t="shared" si="76"/>
        <v>6504</v>
      </c>
      <c r="F1628">
        <v>1626</v>
      </c>
      <c r="H1628">
        <f t="shared" si="77"/>
        <v>13008</v>
      </c>
      <c r="I1628">
        <v>1626</v>
      </c>
    </row>
    <row r="1629" spans="2:9" x14ac:dyDescent="0.25">
      <c r="B1629">
        <f t="shared" si="75"/>
        <v>3254</v>
      </c>
      <c r="C1629">
        <v>1627</v>
      </c>
      <c r="E1629">
        <f t="shared" si="76"/>
        <v>6508</v>
      </c>
      <c r="F1629">
        <v>1627</v>
      </c>
      <c r="H1629">
        <f t="shared" si="77"/>
        <v>13016</v>
      </c>
      <c r="I1629">
        <v>1627</v>
      </c>
    </row>
    <row r="1630" spans="2:9" x14ac:dyDescent="0.25">
      <c r="B1630">
        <f t="shared" si="75"/>
        <v>3256</v>
      </c>
      <c r="C1630">
        <v>1628</v>
      </c>
      <c r="E1630">
        <f t="shared" si="76"/>
        <v>6512</v>
      </c>
      <c r="F1630">
        <v>1628</v>
      </c>
      <c r="H1630">
        <f t="shared" si="77"/>
        <v>13024</v>
      </c>
      <c r="I1630">
        <v>1628</v>
      </c>
    </row>
    <row r="1631" spans="2:9" x14ac:dyDescent="0.25">
      <c r="B1631">
        <f t="shared" si="75"/>
        <v>3258</v>
      </c>
      <c r="C1631">
        <v>1629</v>
      </c>
      <c r="E1631">
        <f t="shared" si="76"/>
        <v>6516</v>
      </c>
      <c r="F1631">
        <v>1629</v>
      </c>
      <c r="H1631">
        <f t="shared" si="77"/>
        <v>13032</v>
      </c>
      <c r="I1631">
        <v>1629</v>
      </c>
    </row>
    <row r="1632" spans="2:9" x14ac:dyDescent="0.25">
      <c r="B1632">
        <f t="shared" si="75"/>
        <v>3260</v>
      </c>
      <c r="C1632">
        <v>1630</v>
      </c>
      <c r="E1632">
        <f t="shared" si="76"/>
        <v>6520</v>
      </c>
      <c r="F1632">
        <v>1630</v>
      </c>
      <c r="H1632">
        <f t="shared" si="77"/>
        <v>13040</v>
      </c>
      <c r="I1632">
        <v>1630</v>
      </c>
    </row>
    <row r="1633" spans="2:9" x14ac:dyDescent="0.25">
      <c r="B1633">
        <f t="shared" si="75"/>
        <v>3262</v>
      </c>
      <c r="C1633">
        <v>1631</v>
      </c>
      <c r="E1633">
        <f t="shared" si="76"/>
        <v>6524</v>
      </c>
      <c r="F1633">
        <v>1631</v>
      </c>
      <c r="H1633">
        <f t="shared" si="77"/>
        <v>13048</v>
      </c>
      <c r="I1633">
        <v>1631</v>
      </c>
    </row>
    <row r="1634" spans="2:9" x14ac:dyDescent="0.25">
      <c r="B1634">
        <f t="shared" si="75"/>
        <v>3264</v>
      </c>
      <c r="C1634">
        <v>1632</v>
      </c>
      <c r="E1634">
        <f t="shared" si="76"/>
        <v>6528</v>
      </c>
      <c r="F1634">
        <v>1632</v>
      </c>
      <c r="H1634">
        <f t="shared" si="77"/>
        <v>13056</v>
      </c>
      <c r="I1634">
        <v>1632</v>
      </c>
    </row>
    <row r="1635" spans="2:9" x14ac:dyDescent="0.25">
      <c r="B1635">
        <f t="shared" si="75"/>
        <v>3266</v>
      </c>
      <c r="C1635">
        <v>1633</v>
      </c>
      <c r="E1635">
        <f t="shared" si="76"/>
        <v>6532</v>
      </c>
      <c r="F1635">
        <v>1633</v>
      </c>
      <c r="H1635">
        <f t="shared" si="77"/>
        <v>13064</v>
      </c>
      <c r="I1635">
        <v>1633</v>
      </c>
    </row>
    <row r="1636" spans="2:9" x14ac:dyDescent="0.25">
      <c r="B1636">
        <f t="shared" si="75"/>
        <v>3268</v>
      </c>
      <c r="C1636">
        <v>1634</v>
      </c>
      <c r="E1636">
        <f t="shared" si="76"/>
        <v>6536</v>
      </c>
      <c r="F1636">
        <v>1634</v>
      </c>
      <c r="H1636">
        <f t="shared" si="77"/>
        <v>13072</v>
      </c>
      <c r="I1636">
        <v>1634</v>
      </c>
    </row>
    <row r="1637" spans="2:9" x14ac:dyDescent="0.25">
      <c r="B1637">
        <f t="shared" si="75"/>
        <v>3270</v>
      </c>
      <c r="C1637">
        <v>1635</v>
      </c>
      <c r="E1637">
        <f t="shared" si="76"/>
        <v>6540</v>
      </c>
      <c r="F1637">
        <v>1635</v>
      </c>
      <c r="H1637">
        <f t="shared" si="77"/>
        <v>13080</v>
      </c>
      <c r="I1637">
        <v>1635</v>
      </c>
    </row>
    <row r="1638" spans="2:9" x14ac:dyDescent="0.25">
      <c r="B1638">
        <f t="shared" si="75"/>
        <v>3272</v>
      </c>
      <c r="C1638">
        <v>1636</v>
      </c>
      <c r="E1638">
        <f t="shared" si="76"/>
        <v>6544</v>
      </c>
      <c r="F1638">
        <v>1636</v>
      </c>
      <c r="H1638">
        <f t="shared" si="77"/>
        <v>13088</v>
      </c>
      <c r="I1638">
        <v>1636</v>
      </c>
    </row>
    <row r="1639" spans="2:9" x14ac:dyDescent="0.25">
      <c r="B1639">
        <f t="shared" si="75"/>
        <v>3274</v>
      </c>
      <c r="C1639">
        <v>1637</v>
      </c>
      <c r="E1639">
        <f t="shared" si="76"/>
        <v>6548</v>
      </c>
      <c r="F1639">
        <v>1637</v>
      </c>
      <c r="H1639">
        <f t="shared" si="77"/>
        <v>13096</v>
      </c>
      <c r="I1639">
        <v>1637</v>
      </c>
    </row>
    <row r="1640" spans="2:9" x14ac:dyDescent="0.25">
      <c r="B1640">
        <f t="shared" si="75"/>
        <v>3276</v>
      </c>
      <c r="C1640">
        <v>1638</v>
      </c>
      <c r="E1640">
        <f t="shared" si="76"/>
        <v>6552</v>
      </c>
      <c r="F1640">
        <v>1638</v>
      </c>
      <c r="H1640">
        <f t="shared" si="77"/>
        <v>13104</v>
      </c>
      <c r="I1640">
        <v>1638</v>
      </c>
    </row>
    <row r="1641" spans="2:9" x14ac:dyDescent="0.25">
      <c r="B1641">
        <f t="shared" si="75"/>
        <v>3278</v>
      </c>
      <c r="C1641">
        <v>1639</v>
      </c>
      <c r="E1641">
        <f t="shared" si="76"/>
        <v>6556</v>
      </c>
      <c r="F1641">
        <v>1639</v>
      </c>
      <c r="H1641">
        <f t="shared" si="77"/>
        <v>13112</v>
      </c>
      <c r="I1641">
        <v>1639</v>
      </c>
    </row>
    <row r="1642" spans="2:9" x14ac:dyDescent="0.25">
      <c r="B1642">
        <f t="shared" si="75"/>
        <v>3280</v>
      </c>
      <c r="C1642">
        <v>1640</v>
      </c>
      <c r="E1642">
        <f t="shared" si="76"/>
        <v>6560</v>
      </c>
      <c r="F1642">
        <v>1640</v>
      </c>
      <c r="H1642">
        <f t="shared" si="77"/>
        <v>13120</v>
      </c>
      <c r="I1642">
        <v>1640</v>
      </c>
    </row>
    <row r="1643" spans="2:9" x14ac:dyDescent="0.25">
      <c r="B1643">
        <f t="shared" si="75"/>
        <v>3282</v>
      </c>
      <c r="C1643">
        <v>1641</v>
      </c>
      <c r="E1643">
        <f t="shared" si="76"/>
        <v>6564</v>
      </c>
      <c r="F1643">
        <v>1641</v>
      </c>
      <c r="H1643">
        <f t="shared" si="77"/>
        <v>13128</v>
      </c>
      <c r="I1643">
        <v>1641</v>
      </c>
    </row>
    <row r="1644" spans="2:9" x14ac:dyDescent="0.25">
      <c r="B1644">
        <f t="shared" si="75"/>
        <v>3284</v>
      </c>
      <c r="C1644">
        <v>1642</v>
      </c>
      <c r="E1644">
        <f t="shared" si="76"/>
        <v>6568</v>
      </c>
      <c r="F1644">
        <v>1642</v>
      </c>
      <c r="H1644">
        <f t="shared" si="77"/>
        <v>13136</v>
      </c>
      <c r="I1644">
        <v>1642</v>
      </c>
    </row>
    <row r="1645" spans="2:9" x14ac:dyDescent="0.25">
      <c r="B1645">
        <f t="shared" si="75"/>
        <v>3286</v>
      </c>
      <c r="C1645">
        <v>1643</v>
      </c>
      <c r="E1645">
        <f t="shared" si="76"/>
        <v>6572</v>
      </c>
      <c r="F1645">
        <v>1643</v>
      </c>
      <c r="H1645">
        <f t="shared" si="77"/>
        <v>13144</v>
      </c>
      <c r="I1645">
        <v>1643</v>
      </c>
    </row>
    <row r="1646" spans="2:9" x14ac:dyDescent="0.25">
      <c r="B1646">
        <f t="shared" si="75"/>
        <v>3288</v>
      </c>
      <c r="C1646">
        <v>1644</v>
      </c>
      <c r="E1646">
        <f t="shared" si="76"/>
        <v>6576</v>
      </c>
      <c r="F1646">
        <v>1644</v>
      </c>
      <c r="H1646">
        <f t="shared" si="77"/>
        <v>13152</v>
      </c>
      <c r="I1646">
        <v>1644</v>
      </c>
    </row>
    <row r="1647" spans="2:9" x14ac:dyDescent="0.25">
      <c r="B1647">
        <f t="shared" si="75"/>
        <v>3290</v>
      </c>
      <c r="C1647">
        <v>1645</v>
      </c>
      <c r="E1647">
        <f t="shared" si="76"/>
        <v>6580</v>
      </c>
      <c r="F1647">
        <v>1645</v>
      </c>
      <c r="H1647">
        <f t="shared" si="77"/>
        <v>13160</v>
      </c>
      <c r="I1647">
        <v>1645</v>
      </c>
    </row>
    <row r="1648" spans="2:9" x14ac:dyDescent="0.25">
      <c r="B1648">
        <f t="shared" si="75"/>
        <v>3292</v>
      </c>
      <c r="C1648">
        <v>1646</v>
      </c>
      <c r="E1648">
        <f t="shared" si="76"/>
        <v>6584</v>
      </c>
      <c r="F1648">
        <v>1646</v>
      </c>
      <c r="H1648">
        <f t="shared" si="77"/>
        <v>13168</v>
      </c>
      <c r="I1648">
        <v>1646</v>
      </c>
    </row>
    <row r="1649" spans="2:9" x14ac:dyDescent="0.25">
      <c r="B1649">
        <f t="shared" si="75"/>
        <v>3294</v>
      </c>
      <c r="C1649">
        <v>1647</v>
      </c>
      <c r="E1649">
        <f t="shared" si="76"/>
        <v>6588</v>
      </c>
      <c r="F1649">
        <v>1647</v>
      </c>
      <c r="H1649">
        <f t="shared" si="77"/>
        <v>13176</v>
      </c>
      <c r="I1649">
        <v>1647</v>
      </c>
    </row>
    <row r="1650" spans="2:9" x14ac:dyDescent="0.25">
      <c r="B1650">
        <f t="shared" si="75"/>
        <v>3296</v>
      </c>
      <c r="C1650">
        <v>1648</v>
      </c>
      <c r="E1650">
        <f t="shared" si="76"/>
        <v>6592</v>
      </c>
      <c r="F1650">
        <v>1648</v>
      </c>
      <c r="H1650">
        <f t="shared" si="77"/>
        <v>13184</v>
      </c>
      <c r="I1650">
        <v>1648</v>
      </c>
    </row>
    <row r="1651" spans="2:9" x14ac:dyDescent="0.25">
      <c r="B1651">
        <f t="shared" si="75"/>
        <v>3298</v>
      </c>
      <c r="C1651">
        <v>1649</v>
      </c>
      <c r="E1651">
        <f t="shared" si="76"/>
        <v>6596</v>
      </c>
      <c r="F1651">
        <v>1649</v>
      </c>
      <c r="H1651">
        <f t="shared" si="77"/>
        <v>13192</v>
      </c>
      <c r="I1651">
        <v>1649</v>
      </c>
    </row>
    <row r="1652" spans="2:9" x14ac:dyDescent="0.25">
      <c r="B1652">
        <f t="shared" si="75"/>
        <v>3300</v>
      </c>
      <c r="C1652">
        <v>1650</v>
      </c>
      <c r="E1652">
        <f t="shared" si="76"/>
        <v>6600</v>
      </c>
      <c r="F1652">
        <v>1650</v>
      </c>
      <c r="H1652">
        <f t="shared" si="77"/>
        <v>13200</v>
      </c>
      <c r="I1652">
        <v>1650</v>
      </c>
    </row>
    <row r="1653" spans="2:9" x14ac:dyDescent="0.25">
      <c r="B1653">
        <f t="shared" si="75"/>
        <v>3302</v>
      </c>
      <c r="C1653">
        <v>1651</v>
      </c>
      <c r="E1653">
        <f t="shared" si="76"/>
        <v>6604</v>
      </c>
      <c r="F1653">
        <v>1651</v>
      </c>
      <c r="H1653">
        <f t="shared" si="77"/>
        <v>13208</v>
      </c>
      <c r="I1653">
        <v>1651</v>
      </c>
    </row>
    <row r="1654" spans="2:9" x14ac:dyDescent="0.25">
      <c r="B1654">
        <f t="shared" si="75"/>
        <v>3304</v>
      </c>
      <c r="C1654">
        <v>1652</v>
      </c>
      <c r="E1654">
        <f t="shared" si="76"/>
        <v>6608</v>
      </c>
      <c r="F1654">
        <v>1652</v>
      </c>
      <c r="H1654">
        <f t="shared" si="77"/>
        <v>13216</v>
      </c>
      <c r="I1654">
        <v>1652</v>
      </c>
    </row>
    <row r="1655" spans="2:9" x14ac:dyDescent="0.25">
      <c r="B1655">
        <f t="shared" si="75"/>
        <v>3306</v>
      </c>
      <c r="C1655">
        <v>1653</v>
      </c>
      <c r="E1655">
        <f t="shared" si="76"/>
        <v>6612</v>
      </c>
      <c r="F1655">
        <v>1653</v>
      </c>
      <c r="H1655">
        <f t="shared" si="77"/>
        <v>13224</v>
      </c>
      <c r="I1655">
        <v>1653</v>
      </c>
    </row>
    <row r="1656" spans="2:9" x14ac:dyDescent="0.25">
      <c r="B1656">
        <f t="shared" si="75"/>
        <v>3308</v>
      </c>
      <c r="C1656">
        <v>1654</v>
      </c>
      <c r="E1656">
        <f t="shared" si="76"/>
        <v>6616</v>
      </c>
      <c r="F1656">
        <v>1654</v>
      </c>
      <c r="H1656">
        <f t="shared" si="77"/>
        <v>13232</v>
      </c>
      <c r="I1656">
        <v>1654</v>
      </c>
    </row>
    <row r="1657" spans="2:9" x14ac:dyDescent="0.25">
      <c r="B1657">
        <f t="shared" si="75"/>
        <v>3310</v>
      </c>
      <c r="C1657">
        <v>1655</v>
      </c>
      <c r="E1657">
        <f t="shared" si="76"/>
        <v>6620</v>
      </c>
      <c r="F1657">
        <v>1655</v>
      </c>
      <c r="H1657">
        <f t="shared" si="77"/>
        <v>13240</v>
      </c>
      <c r="I1657">
        <v>1655</v>
      </c>
    </row>
    <row r="1658" spans="2:9" x14ac:dyDescent="0.25">
      <c r="B1658">
        <f t="shared" si="75"/>
        <v>3312</v>
      </c>
      <c r="C1658">
        <v>1656</v>
      </c>
      <c r="E1658">
        <f t="shared" si="76"/>
        <v>6624</v>
      </c>
      <c r="F1658">
        <v>1656</v>
      </c>
      <c r="H1658">
        <f t="shared" si="77"/>
        <v>13248</v>
      </c>
      <c r="I1658">
        <v>1656</v>
      </c>
    </row>
    <row r="1659" spans="2:9" x14ac:dyDescent="0.25">
      <c r="B1659">
        <f t="shared" si="75"/>
        <v>3314</v>
      </c>
      <c r="C1659">
        <v>1657</v>
      </c>
      <c r="E1659">
        <f t="shared" si="76"/>
        <v>6628</v>
      </c>
      <c r="F1659">
        <v>1657</v>
      </c>
      <c r="H1659">
        <f t="shared" si="77"/>
        <v>13256</v>
      </c>
      <c r="I1659">
        <v>1657</v>
      </c>
    </row>
    <row r="1660" spans="2:9" x14ac:dyDescent="0.25">
      <c r="B1660">
        <f t="shared" si="75"/>
        <v>3316</v>
      </c>
      <c r="C1660">
        <v>1658</v>
      </c>
      <c r="E1660">
        <f t="shared" si="76"/>
        <v>6632</v>
      </c>
      <c r="F1660">
        <v>1658</v>
      </c>
      <c r="H1660">
        <f t="shared" si="77"/>
        <v>13264</v>
      </c>
      <c r="I1660">
        <v>1658</v>
      </c>
    </row>
    <row r="1661" spans="2:9" x14ac:dyDescent="0.25">
      <c r="B1661">
        <f t="shared" si="75"/>
        <v>3318</v>
      </c>
      <c r="C1661">
        <v>1659</v>
      </c>
      <c r="E1661">
        <f t="shared" si="76"/>
        <v>6636</v>
      </c>
      <c r="F1661">
        <v>1659</v>
      </c>
      <c r="H1661">
        <f t="shared" si="77"/>
        <v>13272</v>
      </c>
      <c r="I1661">
        <v>1659</v>
      </c>
    </row>
    <row r="1662" spans="2:9" x14ac:dyDescent="0.25">
      <c r="B1662">
        <f t="shared" si="75"/>
        <v>3320</v>
      </c>
      <c r="C1662">
        <v>1660</v>
      </c>
      <c r="E1662">
        <f t="shared" si="76"/>
        <v>6640</v>
      </c>
      <c r="F1662">
        <v>1660</v>
      </c>
      <c r="H1662">
        <f t="shared" si="77"/>
        <v>13280</v>
      </c>
      <c r="I1662">
        <v>1660</v>
      </c>
    </row>
    <row r="1663" spans="2:9" x14ac:dyDescent="0.25">
      <c r="B1663">
        <f t="shared" si="75"/>
        <v>3322</v>
      </c>
      <c r="C1663">
        <v>1661</v>
      </c>
      <c r="E1663">
        <f t="shared" si="76"/>
        <v>6644</v>
      </c>
      <c r="F1663">
        <v>1661</v>
      </c>
      <c r="H1663">
        <f t="shared" si="77"/>
        <v>13288</v>
      </c>
      <c r="I1663">
        <v>1661</v>
      </c>
    </row>
    <row r="1664" spans="2:9" x14ac:dyDescent="0.25">
      <c r="B1664">
        <f t="shared" si="75"/>
        <v>3324</v>
      </c>
      <c r="C1664">
        <v>1662</v>
      </c>
      <c r="E1664">
        <f t="shared" si="76"/>
        <v>6648</v>
      </c>
      <c r="F1664">
        <v>1662</v>
      </c>
      <c r="H1664">
        <f t="shared" si="77"/>
        <v>13296</v>
      </c>
      <c r="I1664">
        <v>1662</v>
      </c>
    </row>
    <row r="1665" spans="2:9" x14ac:dyDescent="0.25">
      <c r="B1665">
        <f t="shared" si="75"/>
        <v>3326</v>
      </c>
      <c r="C1665">
        <v>1663</v>
      </c>
      <c r="E1665">
        <f t="shared" si="76"/>
        <v>6652</v>
      </c>
      <c r="F1665">
        <v>1663</v>
      </c>
      <c r="H1665">
        <f t="shared" si="77"/>
        <v>13304</v>
      </c>
      <c r="I1665">
        <v>1663</v>
      </c>
    </row>
    <row r="1666" spans="2:9" x14ac:dyDescent="0.25">
      <c r="B1666">
        <f t="shared" si="75"/>
        <v>3328</v>
      </c>
      <c r="C1666">
        <v>1664</v>
      </c>
      <c r="E1666">
        <f t="shared" si="76"/>
        <v>6656</v>
      </c>
      <c r="F1666">
        <v>1664</v>
      </c>
      <c r="H1666">
        <f t="shared" si="77"/>
        <v>13312</v>
      </c>
      <c r="I1666">
        <v>1664</v>
      </c>
    </row>
    <row r="1667" spans="2:9" x14ac:dyDescent="0.25">
      <c r="B1667">
        <f t="shared" si="75"/>
        <v>3330</v>
      </c>
      <c r="C1667">
        <v>1665</v>
      </c>
      <c r="E1667">
        <f t="shared" si="76"/>
        <v>6660</v>
      </c>
      <c r="F1667">
        <v>1665</v>
      </c>
      <c r="H1667">
        <f t="shared" si="77"/>
        <v>13320</v>
      </c>
      <c r="I1667">
        <v>1665</v>
      </c>
    </row>
    <row r="1668" spans="2:9" x14ac:dyDescent="0.25">
      <c r="B1668">
        <f t="shared" si="75"/>
        <v>3332</v>
      </c>
      <c r="C1668">
        <v>1666</v>
      </c>
      <c r="E1668">
        <f t="shared" si="76"/>
        <v>6664</v>
      </c>
      <c r="F1668">
        <v>1666</v>
      </c>
      <c r="H1668">
        <f t="shared" si="77"/>
        <v>13328</v>
      </c>
      <c r="I1668">
        <v>1666</v>
      </c>
    </row>
    <row r="1669" spans="2:9" x14ac:dyDescent="0.25">
      <c r="B1669">
        <f t="shared" ref="B1669:B1732" si="78">B1668+2</f>
        <v>3334</v>
      </c>
      <c r="C1669">
        <v>1667</v>
      </c>
      <c r="E1669">
        <f t="shared" ref="E1669:E1732" si="79">E1668+4</f>
        <v>6668</v>
      </c>
      <c r="F1669">
        <v>1667</v>
      </c>
      <c r="H1669">
        <f t="shared" ref="H1669:H1732" si="80">H1668+8</f>
        <v>13336</v>
      </c>
      <c r="I1669">
        <v>1667</v>
      </c>
    </row>
    <row r="1670" spans="2:9" x14ac:dyDescent="0.25">
      <c r="B1670">
        <f t="shared" si="78"/>
        <v>3336</v>
      </c>
      <c r="C1670">
        <v>1668</v>
      </c>
      <c r="E1670">
        <f t="shared" si="79"/>
        <v>6672</v>
      </c>
      <c r="F1670">
        <v>1668</v>
      </c>
      <c r="H1670">
        <f t="shared" si="80"/>
        <v>13344</v>
      </c>
      <c r="I1670">
        <v>1668</v>
      </c>
    </row>
    <row r="1671" spans="2:9" x14ac:dyDescent="0.25">
      <c r="B1671">
        <f t="shared" si="78"/>
        <v>3338</v>
      </c>
      <c r="C1671">
        <v>1669</v>
      </c>
      <c r="E1671">
        <f t="shared" si="79"/>
        <v>6676</v>
      </c>
      <c r="F1671">
        <v>1669</v>
      </c>
      <c r="H1671">
        <f t="shared" si="80"/>
        <v>13352</v>
      </c>
      <c r="I1671">
        <v>1669</v>
      </c>
    </row>
    <row r="1672" spans="2:9" x14ac:dyDescent="0.25">
      <c r="B1672">
        <f t="shared" si="78"/>
        <v>3340</v>
      </c>
      <c r="C1672">
        <v>1670</v>
      </c>
      <c r="E1672">
        <f t="shared" si="79"/>
        <v>6680</v>
      </c>
      <c r="F1672">
        <v>1670</v>
      </c>
      <c r="H1672">
        <f t="shared" si="80"/>
        <v>13360</v>
      </c>
      <c r="I1672">
        <v>1670</v>
      </c>
    </row>
    <row r="1673" spans="2:9" x14ac:dyDescent="0.25">
      <c r="B1673">
        <f t="shared" si="78"/>
        <v>3342</v>
      </c>
      <c r="C1673">
        <v>1671</v>
      </c>
      <c r="E1673">
        <f t="shared" si="79"/>
        <v>6684</v>
      </c>
      <c r="F1673">
        <v>1671</v>
      </c>
      <c r="H1673">
        <f t="shared" si="80"/>
        <v>13368</v>
      </c>
      <c r="I1673">
        <v>1671</v>
      </c>
    </row>
    <row r="1674" spans="2:9" x14ac:dyDescent="0.25">
      <c r="B1674">
        <f t="shared" si="78"/>
        <v>3344</v>
      </c>
      <c r="C1674">
        <v>1672</v>
      </c>
      <c r="E1674">
        <f t="shared" si="79"/>
        <v>6688</v>
      </c>
      <c r="F1674">
        <v>1672</v>
      </c>
      <c r="H1674">
        <f t="shared" si="80"/>
        <v>13376</v>
      </c>
      <c r="I1674">
        <v>1672</v>
      </c>
    </row>
    <row r="1675" spans="2:9" x14ac:dyDescent="0.25">
      <c r="B1675">
        <f t="shared" si="78"/>
        <v>3346</v>
      </c>
      <c r="C1675">
        <v>1673</v>
      </c>
      <c r="E1675">
        <f t="shared" si="79"/>
        <v>6692</v>
      </c>
      <c r="F1675">
        <v>1673</v>
      </c>
      <c r="H1675">
        <f t="shared" si="80"/>
        <v>13384</v>
      </c>
      <c r="I1675">
        <v>1673</v>
      </c>
    </row>
    <row r="1676" spans="2:9" x14ac:dyDescent="0.25">
      <c r="B1676">
        <f t="shared" si="78"/>
        <v>3348</v>
      </c>
      <c r="C1676">
        <v>1674</v>
      </c>
      <c r="E1676">
        <f t="shared" si="79"/>
        <v>6696</v>
      </c>
      <c r="F1676">
        <v>1674</v>
      </c>
      <c r="H1676">
        <f t="shared" si="80"/>
        <v>13392</v>
      </c>
      <c r="I1676">
        <v>1674</v>
      </c>
    </row>
    <row r="1677" spans="2:9" x14ac:dyDescent="0.25">
      <c r="B1677">
        <f t="shared" si="78"/>
        <v>3350</v>
      </c>
      <c r="C1677">
        <v>1675</v>
      </c>
      <c r="E1677">
        <f t="shared" si="79"/>
        <v>6700</v>
      </c>
      <c r="F1677">
        <v>1675</v>
      </c>
      <c r="H1677">
        <f t="shared" si="80"/>
        <v>13400</v>
      </c>
      <c r="I1677">
        <v>1675</v>
      </c>
    </row>
    <row r="1678" spans="2:9" x14ac:dyDescent="0.25">
      <c r="B1678">
        <f t="shared" si="78"/>
        <v>3352</v>
      </c>
      <c r="C1678">
        <v>1676</v>
      </c>
      <c r="E1678">
        <f t="shared" si="79"/>
        <v>6704</v>
      </c>
      <c r="F1678">
        <v>1676</v>
      </c>
      <c r="H1678">
        <f t="shared" si="80"/>
        <v>13408</v>
      </c>
      <c r="I1678">
        <v>1676</v>
      </c>
    </row>
    <row r="1679" spans="2:9" x14ac:dyDescent="0.25">
      <c r="B1679">
        <f t="shared" si="78"/>
        <v>3354</v>
      </c>
      <c r="C1679">
        <v>1677</v>
      </c>
      <c r="E1679">
        <f t="shared" si="79"/>
        <v>6708</v>
      </c>
      <c r="F1679">
        <v>1677</v>
      </c>
      <c r="H1679">
        <f t="shared" si="80"/>
        <v>13416</v>
      </c>
      <c r="I1679">
        <v>1677</v>
      </c>
    </row>
    <row r="1680" spans="2:9" x14ac:dyDescent="0.25">
      <c r="B1680">
        <f t="shared" si="78"/>
        <v>3356</v>
      </c>
      <c r="C1680">
        <v>1678</v>
      </c>
      <c r="E1680">
        <f t="shared" si="79"/>
        <v>6712</v>
      </c>
      <c r="F1680">
        <v>1678</v>
      </c>
      <c r="H1680">
        <f t="shared" si="80"/>
        <v>13424</v>
      </c>
      <c r="I1680">
        <v>1678</v>
      </c>
    </row>
    <row r="1681" spans="2:9" x14ac:dyDescent="0.25">
      <c r="B1681">
        <f t="shared" si="78"/>
        <v>3358</v>
      </c>
      <c r="C1681">
        <v>1679</v>
      </c>
      <c r="E1681">
        <f t="shared" si="79"/>
        <v>6716</v>
      </c>
      <c r="F1681">
        <v>1679</v>
      </c>
      <c r="H1681">
        <f t="shared" si="80"/>
        <v>13432</v>
      </c>
      <c r="I1681">
        <v>1679</v>
      </c>
    </row>
    <row r="1682" spans="2:9" x14ac:dyDescent="0.25">
      <c r="B1682">
        <f t="shared" si="78"/>
        <v>3360</v>
      </c>
      <c r="C1682">
        <v>1680</v>
      </c>
      <c r="E1682">
        <f t="shared" si="79"/>
        <v>6720</v>
      </c>
      <c r="F1682">
        <v>1680</v>
      </c>
      <c r="H1682">
        <f t="shared" si="80"/>
        <v>13440</v>
      </c>
      <c r="I1682">
        <v>1680</v>
      </c>
    </row>
    <row r="1683" spans="2:9" x14ac:dyDescent="0.25">
      <c r="B1683">
        <f t="shared" si="78"/>
        <v>3362</v>
      </c>
      <c r="C1683">
        <v>1681</v>
      </c>
      <c r="E1683">
        <f t="shared" si="79"/>
        <v>6724</v>
      </c>
      <c r="F1683">
        <v>1681</v>
      </c>
      <c r="H1683">
        <f t="shared" si="80"/>
        <v>13448</v>
      </c>
      <c r="I1683">
        <v>1681</v>
      </c>
    </row>
    <row r="1684" spans="2:9" x14ac:dyDescent="0.25">
      <c r="B1684">
        <f t="shared" si="78"/>
        <v>3364</v>
      </c>
      <c r="C1684">
        <v>1682</v>
      </c>
      <c r="E1684">
        <f t="shared" si="79"/>
        <v>6728</v>
      </c>
      <c r="F1684">
        <v>1682</v>
      </c>
      <c r="H1684">
        <f t="shared" si="80"/>
        <v>13456</v>
      </c>
      <c r="I1684">
        <v>1682</v>
      </c>
    </row>
    <row r="1685" spans="2:9" x14ac:dyDescent="0.25">
      <c r="B1685">
        <f t="shared" si="78"/>
        <v>3366</v>
      </c>
      <c r="C1685">
        <v>1683</v>
      </c>
      <c r="E1685">
        <f t="shared" si="79"/>
        <v>6732</v>
      </c>
      <c r="F1685">
        <v>1683</v>
      </c>
      <c r="H1685">
        <f t="shared" si="80"/>
        <v>13464</v>
      </c>
      <c r="I1685">
        <v>1683</v>
      </c>
    </row>
    <row r="1686" spans="2:9" x14ac:dyDescent="0.25">
      <c r="B1686">
        <f t="shared" si="78"/>
        <v>3368</v>
      </c>
      <c r="C1686">
        <v>1684</v>
      </c>
      <c r="E1686">
        <f t="shared" si="79"/>
        <v>6736</v>
      </c>
      <c r="F1686">
        <v>1684</v>
      </c>
      <c r="H1686">
        <f t="shared" si="80"/>
        <v>13472</v>
      </c>
      <c r="I1686">
        <v>1684</v>
      </c>
    </row>
    <row r="1687" spans="2:9" x14ac:dyDescent="0.25">
      <c r="B1687">
        <f t="shared" si="78"/>
        <v>3370</v>
      </c>
      <c r="C1687">
        <v>1685</v>
      </c>
      <c r="E1687">
        <f t="shared" si="79"/>
        <v>6740</v>
      </c>
      <c r="F1687">
        <v>1685</v>
      </c>
      <c r="H1687">
        <f t="shared" si="80"/>
        <v>13480</v>
      </c>
      <c r="I1687">
        <v>1685</v>
      </c>
    </row>
    <row r="1688" spans="2:9" x14ac:dyDescent="0.25">
      <c r="B1688">
        <f t="shared" si="78"/>
        <v>3372</v>
      </c>
      <c r="C1688">
        <v>1686</v>
      </c>
      <c r="E1688">
        <f t="shared" si="79"/>
        <v>6744</v>
      </c>
      <c r="F1688">
        <v>1686</v>
      </c>
      <c r="H1688">
        <f t="shared" si="80"/>
        <v>13488</v>
      </c>
      <c r="I1688">
        <v>1686</v>
      </c>
    </row>
    <row r="1689" spans="2:9" x14ac:dyDescent="0.25">
      <c r="B1689">
        <f t="shared" si="78"/>
        <v>3374</v>
      </c>
      <c r="C1689">
        <v>1687</v>
      </c>
      <c r="E1689">
        <f t="shared" si="79"/>
        <v>6748</v>
      </c>
      <c r="F1689">
        <v>1687</v>
      </c>
      <c r="H1689">
        <f t="shared" si="80"/>
        <v>13496</v>
      </c>
      <c r="I1689">
        <v>1687</v>
      </c>
    </row>
    <row r="1690" spans="2:9" x14ac:dyDescent="0.25">
      <c r="B1690">
        <f t="shared" si="78"/>
        <v>3376</v>
      </c>
      <c r="C1690">
        <v>1688</v>
      </c>
      <c r="E1690">
        <f t="shared" si="79"/>
        <v>6752</v>
      </c>
      <c r="F1690">
        <v>1688</v>
      </c>
      <c r="H1690">
        <f t="shared" si="80"/>
        <v>13504</v>
      </c>
      <c r="I1690">
        <v>1688</v>
      </c>
    </row>
    <row r="1691" spans="2:9" x14ac:dyDescent="0.25">
      <c r="B1691">
        <f t="shared" si="78"/>
        <v>3378</v>
      </c>
      <c r="C1691">
        <v>1689</v>
      </c>
      <c r="E1691">
        <f t="shared" si="79"/>
        <v>6756</v>
      </c>
      <c r="F1691">
        <v>1689</v>
      </c>
      <c r="H1691">
        <f t="shared" si="80"/>
        <v>13512</v>
      </c>
      <c r="I1691">
        <v>1689</v>
      </c>
    </row>
    <row r="1692" spans="2:9" x14ac:dyDescent="0.25">
      <c r="B1692">
        <f t="shared" si="78"/>
        <v>3380</v>
      </c>
      <c r="C1692">
        <v>1690</v>
      </c>
      <c r="E1692">
        <f t="shared" si="79"/>
        <v>6760</v>
      </c>
      <c r="F1692">
        <v>1690</v>
      </c>
      <c r="H1692">
        <f t="shared" si="80"/>
        <v>13520</v>
      </c>
      <c r="I1692">
        <v>1690</v>
      </c>
    </row>
    <row r="1693" spans="2:9" x14ac:dyDescent="0.25">
      <c r="B1693">
        <f t="shared" si="78"/>
        <v>3382</v>
      </c>
      <c r="C1693">
        <v>1691</v>
      </c>
      <c r="E1693">
        <f t="shared" si="79"/>
        <v>6764</v>
      </c>
      <c r="F1693">
        <v>1691</v>
      </c>
      <c r="H1693">
        <f t="shared" si="80"/>
        <v>13528</v>
      </c>
      <c r="I1693">
        <v>1691</v>
      </c>
    </row>
    <row r="1694" spans="2:9" x14ac:dyDescent="0.25">
      <c r="B1694">
        <f t="shared" si="78"/>
        <v>3384</v>
      </c>
      <c r="C1694">
        <v>1692</v>
      </c>
      <c r="E1694">
        <f t="shared" si="79"/>
        <v>6768</v>
      </c>
      <c r="F1694">
        <v>1692</v>
      </c>
      <c r="H1694">
        <f t="shared" si="80"/>
        <v>13536</v>
      </c>
      <c r="I1694">
        <v>1692</v>
      </c>
    </row>
    <row r="1695" spans="2:9" x14ac:dyDescent="0.25">
      <c r="B1695">
        <f t="shared" si="78"/>
        <v>3386</v>
      </c>
      <c r="C1695">
        <v>1693</v>
      </c>
      <c r="E1695">
        <f t="shared" si="79"/>
        <v>6772</v>
      </c>
      <c r="F1695">
        <v>1693</v>
      </c>
      <c r="H1695">
        <f t="shared" si="80"/>
        <v>13544</v>
      </c>
      <c r="I1695">
        <v>1693</v>
      </c>
    </row>
    <row r="1696" spans="2:9" x14ac:dyDescent="0.25">
      <c r="B1696">
        <f t="shared" si="78"/>
        <v>3388</v>
      </c>
      <c r="C1696">
        <v>1694</v>
      </c>
      <c r="E1696">
        <f t="shared" si="79"/>
        <v>6776</v>
      </c>
      <c r="F1696">
        <v>1694</v>
      </c>
      <c r="H1696">
        <f t="shared" si="80"/>
        <v>13552</v>
      </c>
      <c r="I1696">
        <v>1694</v>
      </c>
    </row>
    <row r="1697" spans="2:9" x14ac:dyDescent="0.25">
      <c r="B1697">
        <f t="shared" si="78"/>
        <v>3390</v>
      </c>
      <c r="C1697">
        <v>1695</v>
      </c>
      <c r="E1697">
        <f t="shared" si="79"/>
        <v>6780</v>
      </c>
      <c r="F1697">
        <v>1695</v>
      </c>
      <c r="H1697">
        <f t="shared" si="80"/>
        <v>13560</v>
      </c>
      <c r="I1697">
        <v>1695</v>
      </c>
    </row>
    <row r="1698" spans="2:9" x14ac:dyDescent="0.25">
      <c r="B1698">
        <f t="shared" si="78"/>
        <v>3392</v>
      </c>
      <c r="C1698">
        <v>1696</v>
      </c>
      <c r="E1698">
        <f t="shared" si="79"/>
        <v>6784</v>
      </c>
      <c r="F1698">
        <v>1696</v>
      </c>
      <c r="H1698">
        <f t="shared" si="80"/>
        <v>13568</v>
      </c>
      <c r="I1698">
        <v>1696</v>
      </c>
    </row>
    <row r="1699" spans="2:9" x14ac:dyDescent="0.25">
      <c r="B1699">
        <f t="shared" si="78"/>
        <v>3394</v>
      </c>
      <c r="C1699">
        <v>1697</v>
      </c>
      <c r="E1699">
        <f t="shared" si="79"/>
        <v>6788</v>
      </c>
      <c r="F1699">
        <v>1697</v>
      </c>
      <c r="H1699">
        <f t="shared" si="80"/>
        <v>13576</v>
      </c>
      <c r="I1699">
        <v>1697</v>
      </c>
    </row>
    <row r="1700" spans="2:9" x14ac:dyDescent="0.25">
      <c r="B1700">
        <f t="shared" si="78"/>
        <v>3396</v>
      </c>
      <c r="C1700">
        <v>1698</v>
      </c>
      <c r="E1700">
        <f t="shared" si="79"/>
        <v>6792</v>
      </c>
      <c r="F1700">
        <v>1698</v>
      </c>
      <c r="H1700">
        <f t="shared" si="80"/>
        <v>13584</v>
      </c>
      <c r="I1700">
        <v>1698</v>
      </c>
    </row>
    <row r="1701" spans="2:9" x14ac:dyDescent="0.25">
      <c r="B1701">
        <f t="shared" si="78"/>
        <v>3398</v>
      </c>
      <c r="C1701">
        <v>1699</v>
      </c>
      <c r="E1701">
        <f t="shared" si="79"/>
        <v>6796</v>
      </c>
      <c r="F1701">
        <v>1699</v>
      </c>
      <c r="H1701">
        <f t="shared" si="80"/>
        <v>13592</v>
      </c>
      <c r="I1701">
        <v>1699</v>
      </c>
    </row>
    <row r="1702" spans="2:9" x14ac:dyDescent="0.25">
      <c r="B1702">
        <f t="shared" si="78"/>
        <v>3400</v>
      </c>
      <c r="C1702">
        <v>1700</v>
      </c>
      <c r="E1702">
        <f t="shared" si="79"/>
        <v>6800</v>
      </c>
      <c r="F1702">
        <v>1700</v>
      </c>
      <c r="H1702">
        <f t="shared" si="80"/>
        <v>13600</v>
      </c>
      <c r="I1702">
        <v>1700</v>
      </c>
    </row>
    <row r="1703" spans="2:9" x14ac:dyDescent="0.25">
      <c r="B1703">
        <f t="shared" si="78"/>
        <v>3402</v>
      </c>
      <c r="C1703">
        <v>1701</v>
      </c>
      <c r="E1703">
        <f t="shared" si="79"/>
        <v>6804</v>
      </c>
      <c r="F1703">
        <v>1701</v>
      </c>
      <c r="H1703">
        <f t="shared" si="80"/>
        <v>13608</v>
      </c>
      <c r="I1703">
        <v>1701</v>
      </c>
    </row>
    <row r="1704" spans="2:9" x14ac:dyDescent="0.25">
      <c r="B1704">
        <f t="shared" si="78"/>
        <v>3404</v>
      </c>
      <c r="C1704">
        <v>1702</v>
      </c>
      <c r="E1704">
        <f t="shared" si="79"/>
        <v>6808</v>
      </c>
      <c r="F1704">
        <v>1702</v>
      </c>
      <c r="H1704">
        <f t="shared" si="80"/>
        <v>13616</v>
      </c>
      <c r="I1704">
        <v>1702</v>
      </c>
    </row>
    <row r="1705" spans="2:9" x14ac:dyDescent="0.25">
      <c r="B1705">
        <f t="shared" si="78"/>
        <v>3406</v>
      </c>
      <c r="C1705">
        <v>1703</v>
      </c>
      <c r="E1705">
        <f t="shared" si="79"/>
        <v>6812</v>
      </c>
      <c r="F1705">
        <v>1703</v>
      </c>
      <c r="H1705">
        <f t="shared" si="80"/>
        <v>13624</v>
      </c>
      <c r="I1705">
        <v>1703</v>
      </c>
    </row>
    <row r="1706" spans="2:9" x14ac:dyDescent="0.25">
      <c r="B1706">
        <f t="shared" si="78"/>
        <v>3408</v>
      </c>
      <c r="C1706">
        <v>1704</v>
      </c>
      <c r="E1706">
        <f t="shared" si="79"/>
        <v>6816</v>
      </c>
      <c r="F1706">
        <v>1704</v>
      </c>
      <c r="H1706">
        <f t="shared" si="80"/>
        <v>13632</v>
      </c>
      <c r="I1706">
        <v>1704</v>
      </c>
    </row>
    <row r="1707" spans="2:9" x14ac:dyDescent="0.25">
      <c r="B1707">
        <f t="shared" si="78"/>
        <v>3410</v>
      </c>
      <c r="C1707">
        <v>1705</v>
      </c>
      <c r="E1707">
        <f t="shared" si="79"/>
        <v>6820</v>
      </c>
      <c r="F1707">
        <v>1705</v>
      </c>
      <c r="H1707">
        <f t="shared" si="80"/>
        <v>13640</v>
      </c>
      <c r="I1707">
        <v>1705</v>
      </c>
    </row>
    <row r="1708" spans="2:9" x14ac:dyDescent="0.25">
      <c r="B1708">
        <f t="shared" si="78"/>
        <v>3412</v>
      </c>
      <c r="C1708">
        <v>1706</v>
      </c>
      <c r="E1708">
        <f t="shared" si="79"/>
        <v>6824</v>
      </c>
      <c r="F1708">
        <v>1706</v>
      </c>
      <c r="H1708">
        <f t="shared" si="80"/>
        <v>13648</v>
      </c>
      <c r="I1708">
        <v>1706</v>
      </c>
    </row>
    <row r="1709" spans="2:9" x14ac:dyDescent="0.25">
      <c r="B1709">
        <f t="shared" si="78"/>
        <v>3414</v>
      </c>
      <c r="C1709">
        <v>1707</v>
      </c>
      <c r="E1709">
        <f t="shared" si="79"/>
        <v>6828</v>
      </c>
      <c r="F1709">
        <v>1707</v>
      </c>
      <c r="H1709">
        <f t="shared" si="80"/>
        <v>13656</v>
      </c>
      <c r="I1709">
        <v>1707</v>
      </c>
    </row>
    <row r="1710" spans="2:9" x14ac:dyDescent="0.25">
      <c r="B1710">
        <f t="shared" si="78"/>
        <v>3416</v>
      </c>
      <c r="C1710">
        <v>1708</v>
      </c>
      <c r="E1710">
        <f t="shared" si="79"/>
        <v>6832</v>
      </c>
      <c r="F1710">
        <v>1708</v>
      </c>
      <c r="H1710">
        <f t="shared" si="80"/>
        <v>13664</v>
      </c>
      <c r="I1710">
        <v>1708</v>
      </c>
    </row>
    <row r="1711" spans="2:9" x14ac:dyDescent="0.25">
      <c r="B1711">
        <f t="shared" si="78"/>
        <v>3418</v>
      </c>
      <c r="C1711">
        <v>1709</v>
      </c>
      <c r="E1711">
        <f t="shared" si="79"/>
        <v>6836</v>
      </c>
      <c r="F1711">
        <v>1709</v>
      </c>
      <c r="H1711">
        <f t="shared" si="80"/>
        <v>13672</v>
      </c>
      <c r="I1711">
        <v>1709</v>
      </c>
    </row>
    <row r="1712" spans="2:9" x14ac:dyDescent="0.25">
      <c r="B1712">
        <f t="shared" si="78"/>
        <v>3420</v>
      </c>
      <c r="C1712">
        <v>1710</v>
      </c>
      <c r="E1712">
        <f t="shared" si="79"/>
        <v>6840</v>
      </c>
      <c r="F1712">
        <v>1710</v>
      </c>
      <c r="H1712">
        <f t="shared" si="80"/>
        <v>13680</v>
      </c>
      <c r="I1712">
        <v>1710</v>
      </c>
    </row>
    <row r="1713" spans="2:9" x14ac:dyDescent="0.25">
      <c r="B1713">
        <f t="shared" si="78"/>
        <v>3422</v>
      </c>
      <c r="C1713">
        <v>1711</v>
      </c>
      <c r="E1713">
        <f t="shared" si="79"/>
        <v>6844</v>
      </c>
      <c r="F1713">
        <v>1711</v>
      </c>
      <c r="H1713">
        <f t="shared" si="80"/>
        <v>13688</v>
      </c>
      <c r="I1713">
        <v>1711</v>
      </c>
    </row>
    <row r="1714" spans="2:9" x14ac:dyDescent="0.25">
      <c r="B1714">
        <f t="shared" si="78"/>
        <v>3424</v>
      </c>
      <c r="C1714">
        <v>1712</v>
      </c>
      <c r="E1714">
        <f t="shared" si="79"/>
        <v>6848</v>
      </c>
      <c r="F1714">
        <v>1712</v>
      </c>
      <c r="H1714">
        <f t="shared" si="80"/>
        <v>13696</v>
      </c>
      <c r="I1714">
        <v>1712</v>
      </c>
    </row>
    <row r="1715" spans="2:9" x14ac:dyDescent="0.25">
      <c r="B1715">
        <f t="shared" si="78"/>
        <v>3426</v>
      </c>
      <c r="C1715">
        <v>1713</v>
      </c>
      <c r="E1715">
        <f t="shared" si="79"/>
        <v>6852</v>
      </c>
      <c r="F1715">
        <v>1713</v>
      </c>
      <c r="H1715">
        <f t="shared" si="80"/>
        <v>13704</v>
      </c>
      <c r="I1715">
        <v>1713</v>
      </c>
    </row>
    <row r="1716" spans="2:9" x14ac:dyDescent="0.25">
      <c r="B1716">
        <f t="shared" si="78"/>
        <v>3428</v>
      </c>
      <c r="C1716">
        <v>1714</v>
      </c>
      <c r="E1716">
        <f t="shared" si="79"/>
        <v>6856</v>
      </c>
      <c r="F1716">
        <v>1714</v>
      </c>
      <c r="H1716">
        <f t="shared" si="80"/>
        <v>13712</v>
      </c>
      <c r="I1716">
        <v>1714</v>
      </c>
    </row>
    <row r="1717" spans="2:9" x14ac:dyDescent="0.25">
      <c r="B1717">
        <f t="shared" si="78"/>
        <v>3430</v>
      </c>
      <c r="C1717">
        <v>1715</v>
      </c>
      <c r="E1717">
        <f t="shared" si="79"/>
        <v>6860</v>
      </c>
      <c r="F1717">
        <v>1715</v>
      </c>
      <c r="H1717">
        <f t="shared" si="80"/>
        <v>13720</v>
      </c>
      <c r="I1717">
        <v>1715</v>
      </c>
    </row>
    <row r="1718" spans="2:9" x14ac:dyDescent="0.25">
      <c r="B1718">
        <f t="shared" si="78"/>
        <v>3432</v>
      </c>
      <c r="C1718">
        <v>1716</v>
      </c>
      <c r="E1718">
        <f t="shared" si="79"/>
        <v>6864</v>
      </c>
      <c r="F1718">
        <v>1716</v>
      </c>
      <c r="H1718">
        <f t="shared" si="80"/>
        <v>13728</v>
      </c>
      <c r="I1718">
        <v>1716</v>
      </c>
    </row>
    <row r="1719" spans="2:9" x14ac:dyDescent="0.25">
      <c r="B1719">
        <f t="shared" si="78"/>
        <v>3434</v>
      </c>
      <c r="C1719">
        <v>1717</v>
      </c>
      <c r="E1719">
        <f t="shared" si="79"/>
        <v>6868</v>
      </c>
      <c r="F1719">
        <v>1717</v>
      </c>
      <c r="H1719">
        <f t="shared" si="80"/>
        <v>13736</v>
      </c>
      <c r="I1719">
        <v>1717</v>
      </c>
    </row>
    <row r="1720" spans="2:9" x14ac:dyDescent="0.25">
      <c r="B1720">
        <f t="shared" si="78"/>
        <v>3436</v>
      </c>
      <c r="C1720">
        <v>1718</v>
      </c>
      <c r="E1720">
        <f t="shared" si="79"/>
        <v>6872</v>
      </c>
      <c r="F1720">
        <v>1718</v>
      </c>
      <c r="H1720">
        <f t="shared" si="80"/>
        <v>13744</v>
      </c>
      <c r="I1720">
        <v>1718</v>
      </c>
    </row>
    <row r="1721" spans="2:9" x14ac:dyDescent="0.25">
      <c r="B1721">
        <f t="shared" si="78"/>
        <v>3438</v>
      </c>
      <c r="C1721">
        <v>1719</v>
      </c>
      <c r="E1721">
        <f t="shared" si="79"/>
        <v>6876</v>
      </c>
      <c r="F1721">
        <v>1719</v>
      </c>
      <c r="H1721">
        <f t="shared" si="80"/>
        <v>13752</v>
      </c>
      <c r="I1721">
        <v>1719</v>
      </c>
    </row>
    <row r="1722" spans="2:9" x14ac:dyDescent="0.25">
      <c r="B1722">
        <f t="shared" si="78"/>
        <v>3440</v>
      </c>
      <c r="C1722">
        <v>1720</v>
      </c>
      <c r="E1722">
        <f t="shared" si="79"/>
        <v>6880</v>
      </c>
      <c r="F1722">
        <v>1720</v>
      </c>
      <c r="H1722">
        <f t="shared" si="80"/>
        <v>13760</v>
      </c>
      <c r="I1722">
        <v>1720</v>
      </c>
    </row>
    <row r="1723" spans="2:9" x14ac:dyDescent="0.25">
      <c r="B1723">
        <f t="shared" si="78"/>
        <v>3442</v>
      </c>
      <c r="C1723">
        <v>1721</v>
      </c>
      <c r="E1723">
        <f t="shared" si="79"/>
        <v>6884</v>
      </c>
      <c r="F1723">
        <v>1721</v>
      </c>
      <c r="H1723">
        <f t="shared" si="80"/>
        <v>13768</v>
      </c>
      <c r="I1723">
        <v>1721</v>
      </c>
    </row>
    <row r="1724" spans="2:9" x14ac:dyDescent="0.25">
      <c r="B1724">
        <f t="shared" si="78"/>
        <v>3444</v>
      </c>
      <c r="C1724">
        <v>1722</v>
      </c>
      <c r="E1724">
        <f t="shared" si="79"/>
        <v>6888</v>
      </c>
      <c r="F1724">
        <v>1722</v>
      </c>
      <c r="H1724">
        <f t="shared" si="80"/>
        <v>13776</v>
      </c>
      <c r="I1724">
        <v>1722</v>
      </c>
    </row>
    <row r="1725" spans="2:9" x14ac:dyDescent="0.25">
      <c r="B1725">
        <f t="shared" si="78"/>
        <v>3446</v>
      </c>
      <c r="C1725">
        <v>1723</v>
      </c>
      <c r="E1725">
        <f t="shared" si="79"/>
        <v>6892</v>
      </c>
      <c r="F1725">
        <v>1723</v>
      </c>
      <c r="H1725">
        <f t="shared" si="80"/>
        <v>13784</v>
      </c>
      <c r="I1725">
        <v>1723</v>
      </c>
    </row>
    <row r="1726" spans="2:9" x14ac:dyDescent="0.25">
      <c r="B1726">
        <f t="shared" si="78"/>
        <v>3448</v>
      </c>
      <c r="C1726">
        <v>1724</v>
      </c>
      <c r="E1726">
        <f t="shared" si="79"/>
        <v>6896</v>
      </c>
      <c r="F1726">
        <v>1724</v>
      </c>
      <c r="H1726">
        <f t="shared" si="80"/>
        <v>13792</v>
      </c>
      <c r="I1726">
        <v>1724</v>
      </c>
    </row>
    <row r="1727" spans="2:9" x14ac:dyDescent="0.25">
      <c r="B1727">
        <f t="shared" si="78"/>
        <v>3450</v>
      </c>
      <c r="C1727">
        <v>1725</v>
      </c>
      <c r="E1727">
        <f t="shared" si="79"/>
        <v>6900</v>
      </c>
      <c r="F1727">
        <v>1725</v>
      </c>
      <c r="H1727">
        <f t="shared" si="80"/>
        <v>13800</v>
      </c>
      <c r="I1727">
        <v>1725</v>
      </c>
    </row>
    <row r="1728" spans="2:9" x14ac:dyDescent="0.25">
      <c r="B1728">
        <f t="shared" si="78"/>
        <v>3452</v>
      </c>
      <c r="C1728">
        <v>1726</v>
      </c>
      <c r="E1728">
        <f t="shared" si="79"/>
        <v>6904</v>
      </c>
      <c r="F1728">
        <v>1726</v>
      </c>
      <c r="H1728">
        <f t="shared" si="80"/>
        <v>13808</v>
      </c>
      <c r="I1728">
        <v>1726</v>
      </c>
    </row>
    <row r="1729" spans="2:9" x14ac:dyDescent="0.25">
      <c r="B1729">
        <f t="shared" si="78"/>
        <v>3454</v>
      </c>
      <c r="C1729">
        <v>1727</v>
      </c>
      <c r="E1729">
        <f t="shared" si="79"/>
        <v>6908</v>
      </c>
      <c r="F1729">
        <v>1727</v>
      </c>
      <c r="H1729">
        <f t="shared" si="80"/>
        <v>13816</v>
      </c>
      <c r="I1729">
        <v>1727</v>
      </c>
    </row>
    <row r="1730" spans="2:9" x14ac:dyDescent="0.25">
      <c r="B1730">
        <f t="shared" si="78"/>
        <v>3456</v>
      </c>
      <c r="C1730">
        <v>1728</v>
      </c>
      <c r="E1730">
        <f t="shared" si="79"/>
        <v>6912</v>
      </c>
      <c r="F1730">
        <v>1728</v>
      </c>
      <c r="H1730">
        <f t="shared" si="80"/>
        <v>13824</v>
      </c>
      <c r="I1730">
        <v>1728</v>
      </c>
    </row>
    <row r="1731" spans="2:9" x14ac:dyDescent="0.25">
      <c r="B1731">
        <f t="shared" si="78"/>
        <v>3458</v>
      </c>
      <c r="C1731">
        <v>1729</v>
      </c>
      <c r="E1731">
        <f t="shared" si="79"/>
        <v>6916</v>
      </c>
      <c r="F1731">
        <v>1729</v>
      </c>
      <c r="H1731">
        <f t="shared" si="80"/>
        <v>13832</v>
      </c>
      <c r="I1731">
        <v>1729</v>
      </c>
    </row>
    <row r="1732" spans="2:9" x14ac:dyDescent="0.25">
      <c r="B1732">
        <f t="shared" si="78"/>
        <v>3460</v>
      </c>
      <c r="C1732">
        <v>1730</v>
      </c>
      <c r="E1732">
        <f t="shared" si="79"/>
        <v>6920</v>
      </c>
      <c r="F1732">
        <v>1730</v>
      </c>
      <c r="H1732">
        <f t="shared" si="80"/>
        <v>13840</v>
      </c>
      <c r="I1732">
        <v>1730</v>
      </c>
    </row>
    <row r="1733" spans="2:9" x14ac:dyDescent="0.25">
      <c r="B1733">
        <f t="shared" ref="B1733:B1796" si="81">B1732+2</f>
        <v>3462</v>
      </c>
      <c r="C1733">
        <v>1731</v>
      </c>
      <c r="E1733">
        <f t="shared" ref="E1733:E1796" si="82">E1732+4</f>
        <v>6924</v>
      </c>
      <c r="F1733">
        <v>1731</v>
      </c>
      <c r="H1733">
        <f t="shared" ref="H1733:H1796" si="83">H1732+8</f>
        <v>13848</v>
      </c>
      <c r="I1733">
        <v>1731</v>
      </c>
    </row>
    <row r="1734" spans="2:9" x14ac:dyDescent="0.25">
      <c r="B1734">
        <f t="shared" si="81"/>
        <v>3464</v>
      </c>
      <c r="C1734">
        <v>1732</v>
      </c>
      <c r="E1734">
        <f t="shared" si="82"/>
        <v>6928</v>
      </c>
      <c r="F1734">
        <v>1732</v>
      </c>
      <c r="H1734">
        <f t="shared" si="83"/>
        <v>13856</v>
      </c>
      <c r="I1734">
        <v>1732</v>
      </c>
    </row>
    <row r="1735" spans="2:9" x14ac:dyDescent="0.25">
      <c r="B1735">
        <f t="shared" si="81"/>
        <v>3466</v>
      </c>
      <c r="C1735">
        <v>1733</v>
      </c>
      <c r="E1735">
        <f t="shared" si="82"/>
        <v>6932</v>
      </c>
      <c r="F1735">
        <v>1733</v>
      </c>
      <c r="H1735">
        <f t="shared" si="83"/>
        <v>13864</v>
      </c>
      <c r="I1735">
        <v>1733</v>
      </c>
    </row>
    <row r="1736" spans="2:9" x14ac:dyDescent="0.25">
      <c r="B1736">
        <f t="shared" si="81"/>
        <v>3468</v>
      </c>
      <c r="C1736">
        <v>1734</v>
      </c>
      <c r="E1736">
        <f t="shared" si="82"/>
        <v>6936</v>
      </c>
      <c r="F1736">
        <v>1734</v>
      </c>
      <c r="H1736">
        <f t="shared" si="83"/>
        <v>13872</v>
      </c>
      <c r="I1736">
        <v>1734</v>
      </c>
    </row>
    <row r="1737" spans="2:9" x14ac:dyDescent="0.25">
      <c r="B1737">
        <f t="shared" si="81"/>
        <v>3470</v>
      </c>
      <c r="C1737">
        <v>1735</v>
      </c>
      <c r="E1737">
        <f t="shared" si="82"/>
        <v>6940</v>
      </c>
      <c r="F1737">
        <v>1735</v>
      </c>
      <c r="H1737">
        <f t="shared" si="83"/>
        <v>13880</v>
      </c>
      <c r="I1737">
        <v>1735</v>
      </c>
    </row>
    <row r="1738" spans="2:9" x14ac:dyDescent="0.25">
      <c r="B1738">
        <f t="shared" si="81"/>
        <v>3472</v>
      </c>
      <c r="C1738">
        <v>1736</v>
      </c>
      <c r="E1738">
        <f t="shared" si="82"/>
        <v>6944</v>
      </c>
      <c r="F1738">
        <v>1736</v>
      </c>
      <c r="H1738">
        <f t="shared" si="83"/>
        <v>13888</v>
      </c>
      <c r="I1738">
        <v>1736</v>
      </c>
    </row>
    <row r="1739" spans="2:9" x14ac:dyDescent="0.25">
      <c r="B1739">
        <f t="shared" si="81"/>
        <v>3474</v>
      </c>
      <c r="C1739">
        <v>1737</v>
      </c>
      <c r="E1739">
        <f t="shared" si="82"/>
        <v>6948</v>
      </c>
      <c r="F1739">
        <v>1737</v>
      </c>
      <c r="H1739">
        <f t="shared" si="83"/>
        <v>13896</v>
      </c>
      <c r="I1739">
        <v>1737</v>
      </c>
    </row>
    <row r="1740" spans="2:9" x14ac:dyDescent="0.25">
      <c r="B1740">
        <f t="shared" si="81"/>
        <v>3476</v>
      </c>
      <c r="C1740">
        <v>1738</v>
      </c>
      <c r="E1740">
        <f t="shared" si="82"/>
        <v>6952</v>
      </c>
      <c r="F1740">
        <v>1738</v>
      </c>
      <c r="H1740">
        <f t="shared" si="83"/>
        <v>13904</v>
      </c>
      <c r="I1740">
        <v>1738</v>
      </c>
    </row>
    <row r="1741" spans="2:9" x14ac:dyDescent="0.25">
      <c r="B1741">
        <f t="shared" si="81"/>
        <v>3478</v>
      </c>
      <c r="C1741">
        <v>1739</v>
      </c>
      <c r="E1741">
        <f t="shared" si="82"/>
        <v>6956</v>
      </c>
      <c r="F1741">
        <v>1739</v>
      </c>
      <c r="H1741">
        <f t="shared" si="83"/>
        <v>13912</v>
      </c>
      <c r="I1741">
        <v>1739</v>
      </c>
    </row>
    <row r="1742" spans="2:9" x14ac:dyDescent="0.25">
      <c r="B1742">
        <f t="shared" si="81"/>
        <v>3480</v>
      </c>
      <c r="C1742">
        <v>1740</v>
      </c>
      <c r="E1742">
        <f t="shared" si="82"/>
        <v>6960</v>
      </c>
      <c r="F1742">
        <v>1740</v>
      </c>
      <c r="H1742">
        <f t="shared" si="83"/>
        <v>13920</v>
      </c>
      <c r="I1742">
        <v>1740</v>
      </c>
    </row>
    <row r="1743" spans="2:9" x14ac:dyDescent="0.25">
      <c r="B1743">
        <f t="shared" si="81"/>
        <v>3482</v>
      </c>
      <c r="C1743">
        <v>1741</v>
      </c>
      <c r="E1743">
        <f t="shared" si="82"/>
        <v>6964</v>
      </c>
      <c r="F1743">
        <v>1741</v>
      </c>
      <c r="H1743">
        <f t="shared" si="83"/>
        <v>13928</v>
      </c>
      <c r="I1743">
        <v>1741</v>
      </c>
    </row>
    <row r="1744" spans="2:9" x14ac:dyDescent="0.25">
      <c r="B1744">
        <f t="shared" si="81"/>
        <v>3484</v>
      </c>
      <c r="C1744">
        <v>1742</v>
      </c>
      <c r="E1744">
        <f t="shared" si="82"/>
        <v>6968</v>
      </c>
      <c r="F1744">
        <v>1742</v>
      </c>
      <c r="H1744">
        <f t="shared" si="83"/>
        <v>13936</v>
      </c>
      <c r="I1744">
        <v>1742</v>
      </c>
    </row>
    <row r="1745" spans="2:9" x14ac:dyDescent="0.25">
      <c r="B1745">
        <f t="shared" si="81"/>
        <v>3486</v>
      </c>
      <c r="C1745">
        <v>1743</v>
      </c>
      <c r="E1745">
        <f t="shared" si="82"/>
        <v>6972</v>
      </c>
      <c r="F1745">
        <v>1743</v>
      </c>
      <c r="H1745">
        <f t="shared" si="83"/>
        <v>13944</v>
      </c>
      <c r="I1745">
        <v>1743</v>
      </c>
    </row>
    <row r="1746" spans="2:9" x14ac:dyDescent="0.25">
      <c r="B1746">
        <f t="shared" si="81"/>
        <v>3488</v>
      </c>
      <c r="C1746">
        <v>1744</v>
      </c>
      <c r="E1746">
        <f t="shared" si="82"/>
        <v>6976</v>
      </c>
      <c r="F1746">
        <v>1744</v>
      </c>
      <c r="H1746">
        <f t="shared" si="83"/>
        <v>13952</v>
      </c>
      <c r="I1746">
        <v>1744</v>
      </c>
    </row>
    <row r="1747" spans="2:9" x14ac:dyDescent="0.25">
      <c r="B1747">
        <f t="shared" si="81"/>
        <v>3490</v>
      </c>
      <c r="C1747">
        <v>1745</v>
      </c>
      <c r="E1747">
        <f t="shared" si="82"/>
        <v>6980</v>
      </c>
      <c r="F1747">
        <v>1745</v>
      </c>
      <c r="H1747">
        <f t="shared" si="83"/>
        <v>13960</v>
      </c>
      <c r="I1747">
        <v>1745</v>
      </c>
    </row>
    <row r="1748" spans="2:9" x14ac:dyDescent="0.25">
      <c r="B1748">
        <f t="shared" si="81"/>
        <v>3492</v>
      </c>
      <c r="C1748">
        <v>1746</v>
      </c>
      <c r="E1748">
        <f t="shared" si="82"/>
        <v>6984</v>
      </c>
      <c r="F1748">
        <v>1746</v>
      </c>
      <c r="H1748">
        <f t="shared" si="83"/>
        <v>13968</v>
      </c>
      <c r="I1748">
        <v>1746</v>
      </c>
    </row>
    <row r="1749" spans="2:9" x14ac:dyDescent="0.25">
      <c r="B1749">
        <f t="shared" si="81"/>
        <v>3494</v>
      </c>
      <c r="C1749">
        <v>1747</v>
      </c>
      <c r="E1749">
        <f t="shared" si="82"/>
        <v>6988</v>
      </c>
      <c r="F1749">
        <v>1747</v>
      </c>
      <c r="H1749">
        <f t="shared" si="83"/>
        <v>13976</v>
      </c>
      <c r="I1749">
        <v>1747</v>
      </c>
    </row>
    <row r="1750" spans="2:9" x14ac:dyDescent="0.25">
      <c r="B1750">
        <f t="shared" si="81"/>
        <v>3496</v>
      </c>
      <c r="C1750">
        <v>1748</v>
      </c>
      <c r="E1750">
        <f t="shared" si="82"/>
        <v>6992</v>
      </c>
      <c r="F1750">
        <v>1748</v>
      </c>
      <c r="H1750">
        <f t="shared" si="83"/>
        <v>13984</v>
      </c>
      <c r="I1750">
        <v>1748</v>
      </c>
    </row>
    <row r="1751" spans="2:9" x14ac:dyDescent="0.25">
      <c r="B1751">
        <f t="shared" si="81"/>
        <v>3498</v>
      </c>
      <c r="C1751">
        <v>1749</v>
      </c>
      <c r="E1751">
        <f t="shared" si="82"/>
        <v>6996</v>
      </c>
      <c r="F1751">
        <v>1749</v>
      </c>
      <c r="H1751">
        <f t="shared" si="83"/>
        <v>13992</v>
      </c>
      <c r="I1751">
        <v>1749</v>
      </c>
    </row>
    <row r="1752" spans="2:9" x14ac:dyDescent="0.25">
      <c r="B1752">
        <f t="shared" si="81"/>
        <v>3500</v>
      </c>
      <c r="C1752">
        <v>1750</v>
      </c>
      <c r="E1752">
        <f t="shared" si="82"/>
        <v>7000</v>
      </c>
      <c r="F1752">
        <v>1750</v>
      </c>
      <c r="H1752">
        <f t="shared" si="83"/>
        <v>14000</v>
      </c>
      <c r="I1752">
        <v>1750</v>
      </c>
    </row>
    <row r="1753" spans="2:9" x14ac:dyDescent="0.25">
      <c r="B1753">
        <f t="shared" si="81"/>
        <v>3502</v>
      </c>
      <c r="C1753">
        <v>1751</v>
      </c>
      <c r="E1753">
        <f t="shared" si="82"/>
        <v>7004</v>
      </c>
      <c r="F1753">
        <v>1751</v>
      </c>
      <c r="H1753">
        <f t="shared" si="83"/>
        <v>14008</v>
      </c>
      <c r="I1753">
        <v>1751</v>
      </c>
    </row>
    <row r="1754" spans="2:9" x14ac:dyDescent="0.25">
      <c r="B1754">
        <f t="shared" si="81"/>
        <v>3504</v>
      </c>
      <c r="C1754">
        <v>1752</v>
      </c>
      <c r="E1754">
        <f t="shared" si="82"/>
        <v>7008</v>
      </c>
      <c r="F1754">
        <v>1752</v>
      </c>
      <c r="H1754">
        <f t="shared" si="83"/>
        <v>14016</v>
      </c>
      <c r="I1754">
        <v>1752</v>
      </c>
    </row>
    <row r="1755" spans="2:9" x14ac:dyDescent="0.25">
      <c r="B1755">
        <f t="shared" si="81"/>
        <v>3506</v>
      </c>
      <c r="C1755">
        <v>1753</v>
      </c>
      <c r="E1755">
        <f t="shared" si="82"/>
        <v>7012</v>
      </c>
      <c r="F1755">
        <v>1753</v>
      </c>
      <c r="H1755">
        <f t="shared" si="83"/>
        <v>14024</v>
      </c>
      <c r="I1755">
        <v>1753</v>
      </c>
    </row>
    <row r="1756" spans="2:9" x14ac:dyDescent="0.25">
      <c r="B1756">
        <f t="shared" si="81"/>
        <v>3508</v>
      </c>
      <c r="C1756">
        <v>1754</v>
      </c>
      <c r="E1756">
        <f t="shared" si="82"/>
        <v>7016</v>
      </c>
      <c r="F1756">
        <v>1754</v>
      </c>
      <c r="H1756">
        <f t="shared" si="83"/>
        <v>14032</v>
      </c>
      <c r="I1756">
        <v>1754</v>
      </c>
    </row>
    <row r="1757" spans="2:9" x14ac:dyDescent="0.25">
      <c r="B1757">
        <f t="shared" si="81"/>
        <v>3510</v>
      </c>
      <c r="C1757">
        <v>1755</v>
      </c>
      <c r="E1757">
        <f t="shared" si="82"/>
        <v>7020</v>
      </c>
      <c r="F1757">
        <v>1755</v>
      </c>
      <c r="H1757">
        <f t="shared" si="83"/>
        <v>14040</v>
      </c>
      <c r="I1757">
        <v>1755</v>
      </c>
    </row>
    <row r="1758" spans="2:9" x14ac:dyDescent="0.25">
      <c r="B1758">
        <f t="shared" si="81"/>
        <v>3512</v>
      </c>
      <c r="C1758">
        <v>1756</v>
      </c>
      <c r="E1758">
        <f t="shared" si="82"/>
        <v>7024</v>
      </c>
      <c r="F1758">
        <v>1756</v>
      </c>
      <c r="H1758">
        <f t="shared" si="83"/>
        <v>14048</v>
      </c>
      <c r="I1758">
        <v>1756</v>
      </c>
    </row>
    <row r="1759" spans="2:9" x14ac:dyDescent="0.25">
      <c r="B1759">
        <f t="shared" si="81"/>
        <v>3514</v>
      </c>
      <c r="C1759">
        <v>1757</v>
      </c>
      <c r="E1759">
        <f t="shared" si="82"/>
        <v>7028</v>
      </c>
      <c r="F1759">
        <v>1757</v>
      </c>
      <c r="H1759">
        <f t="shared" si="83"/>
        <v>14056</v>
      </c>
      <c r="I1759">
        <v>1757</v>
      </c>
    </row>
    <row r="1760" spans="2:9" x14ac:dyDescent="0.25">
      <c r="B1760">
        <f t="shared" si="81"/>
        <v>3516</v>
      </c>
      <c r="C1760">
        <v>1758</v>
      </c>
      <c r="E1760">
        <f t="shared" si="82"/>
        <v>7032</v>
      </c>
      <c r="F1760">
        <v>1758</v>
      </c>
      <c r="H1760">
        <f t="shared" si="83"/>
        <v>14064</v>
      </c>
      <c r="I1760">
        <v>1758</v>
      </c>
    </row>
    <row r="1761" spans="2:9" x14ac:dyDescent="0.25">
      <c r="B1761">
        <f t="shared" si="81"/>
        <v>3518</v>
      </c>
      <c r="C1761">
        <v>1759</v>
      </c>
      <c r="E1761">
        <f t="shared" si="82"/>
        <v>7036</v>
      </c>
      <c r="F1761">
        <v>1759</v>
      </c>
      <c r="H1761">
        <f t="shared" si="83"/>
        <v>14072</v>
      </c>
      <c r="I1761">
        <v>1759</v>
      </c>
    </row>
    <row r="1762" spans="2:9" x14ac:dyDescent="0.25">
      <c r="B1762">
        <f t="shared" si="81"/>
        <v>3520</v>
      </c>
      <c r="C1762">
        <v>1760</v>
      </c>
      <c r="E1762">
        <f t="shared" si="82"/>
        <v>7040</v>
      </c>
      <c r="F1762">
        <v>1760</v>
      </c>
      <c r="H1762">
        <f t="shared" si="83"/>
        <v>14080</v>
      </c>
      <c r="I1762">
        <v>1760</v>
      </c>
    </row>
    <row r="1763" spans="2:9" x14ac:dyDescent="0.25">
      <c r="B1763">
        <f t="shared" si="81"/>
        <v>3522</v>
      </c>
      <c r="C1763">
        <v>1761</v>
      </c>
      <c r="E1763">
        <f t="shared" si="82"/>
        <v>7044</v>
      </c>
      <c r="F1763">
        <v>1761</v>
      </c>
      <c r="H1763">
        <f t="shared" si="83"/>
        <v>14088</v>
      </c>
      <c r="I1763">
        <v>1761</v>
      </c>
    </row>
    <row r="1764" spans="2:9" x14ac:dyDescent="0.25">
      <c r="B1764">
        <f t="shared" si="81"/>
        <v>3524</v>
      </c>
      <c r="C1764">
        <v>1762</v>
      </c>
      <c r="E1764">
        <f t="shared" si="82"/>
        <v>7048</v>
      </c>
      <c r="F1764">
        <v>1762</v>
      </c>
      <c r="H1764">
        <f t="shared" si="83"/>
        <v>14096</v>
      </c>
      <c r="I1764">
        <v>1762</v>
      </c>
    </row>
    <row r="1765" spans="2:9" x14ac:dyDescent="0.25">
      <c r="B1765">
        <f t="shared" si="81"/>
        <v>3526</v>
      </c>
      <c r="C1765">
        <v>1763</v>
      </c>
      <c r="E1765">
        <f t="shared" si="82"/>
        <v>7052</v>
      </c>
      <c r="F1765">
        <v>1763</v>
      </c>
      <c r="H1765">
        <f t="shared" si="83"/>
        <v>14104</v>
      </c>
      <c r="I1765">
        <v>1763</v>
      </c>
    </row>
    <row r="1766" spans="2:9" x14ac:dyDescent="0.25">
      <c r="B1766">
        <f t="shared" si="81"/>
        <v>3528</v>
      </c>
      <c r="C1766">
        <v>1764</v>
      </c>
      <c r="E1766">
        <f t="shared" si="82"/>
        <v>7056</v>
      </c>
      <c r="F1766">
        <v>1764</v>
      </c>
      <c r="H1766">
        <f t="shared" si="83"/>
        <v>14112</v>
      </c>
      <c r="I1766">
        <v>1764</v>
      </c>
    </row>
    <row r="1767" spans="2:9" x14ac:dyDescent="0.25">
      <c r="B1767">
        <f t="shared" si="81"/>
        <v>3530</v>
      </c>
      <c r="C1767">
        <v>1765</v>
      </c>
      <c r="E1767">
        <f t="shared" si="82"/>
        <v>7060</v>
      </c>
      <c r="F1767">
        <v>1765</v>
      </c>
      <c r="H1767">
        <f t="shared" si="83"/>
        <v>14120</v>
      </c>
      <c r="I1767">
        <v>1765</v>
      </c>
    </row>
    <row r="1768" spans="2:9" x14ac:dyDescent="0.25">
      <c r="B1768">
        <f t="shared" si="81"/>
        <v>3532</v>
      </c>
      <c r="C1768">
        <v>1766</v>
      </c>
      <c r="E1768">
        <f t="shared" si="82"/>
        <v>7064</v>
      </c>
      <c r="F1768">
        <v>1766</v>
      </c>
      <c r="H1768">
        <f t="shared" si="83"/>
        <v>14128</v>
      </c>
      <c r="I1768">
        <v>1766</v>
      </c>
    </row>
    <row r="1769" spans="2:9" x14ac:dyDescent="0.25">
      <c r="B1769">
        <f t="shared" si="81"/>
        <v>3534</v>
      </c>
      <c r="C1769">
        <v>1767</v>
      </c>
      <c r="E1769">
        <f t="shared" si="82"/>
        <v>7068</v>
      </c>
      <c r="F1769">
        <v>1767</v>
      </c>
      <c r="H1769">
        <f t="shared" si="83"/>
        <v>14136</v>
      </c>
      <c r="I1769">
        <v>1767</v>
      </c>
    </row>
    <row r="1770" spans="2:9" x14ac:dyDescent="0.25">
      <c r="B1770">
        <f t="shared" si="81"/>
        <v>3536</v>
      </c>
      <c r="C1770">
        <v>1768</v>
      </c>
      <c r="E1770">
        <f t="shared" si="82"/>
        <v>7072</v>
      </c>
      <c r="F1770">
        <v>1768</v>
      </c>
      <c r="H1770">
        <f t="shared" si="83"/>
        <v>14144</v>
      </c>
      <c r="I1770">
        <v>1768</v>
      </c>
    </row>
    <row r="1771" spans="2:9" x14ac:dyDescent="0.25">
      <c r="B1771">
        <f t="shared" si="81"/>
        <v>3538</v>
      </c>
      <c r="C1771">
        <v>1769</v>
      </c>
      <c r="E1771">
        <f t="shared" si="82"/>
        <v>7076</v>
      </c>
      <c r="F1771">
        <v>1769</v>
      </c>
      <c r="H1771">
        <f t="shared" si="83"/>
        <v>14152</v>
      </c>
      <c r="I1771">
        <v>1769</v>
      </c>
    </row>
    <row r="1772" spans="2:9" x14ac:dyDescent="0.25">
      <c r="B1772">
        <f t="shared" si="81"/>
        <v>3540</v>
      </c>
      <c r="C1772">
        <v>1770</v>
      </c>
      <c r="E1772">
        <f t="shared" si="82"/>
        <v>7080</v>
      </c>
      <c r="F1772">
        <v>1770</v>
      </c>
      <c r="H1772">
        <f t="shared" si="83"/>
        <v>14160</v>
      </c>
      <c r="I1772">
        <v>1770</v>
      </c>
    </row>
    <row r="1773" spans="2:9" x14ac:dyDescent="0.25">
      <c r="B1773">
        <f t="shared" si="81"/>
        <v>3542</v>
      </c>
      <c r="C1773">
        <v>1771</v>
      </c>
      <c r="E1773">
        <f t="shared" si="82"/>
        <v>7084</v>
      </c>
      <c r="F1773">
        <v>1771</v>
      </c>
      <c r="H1773">
        <f t="shared" si="83"/>
        <v>14168</v>
      </c>
      <c r="I1773">
        <v>1771</v>
      </c>
    </row>
    <row r="1774" spans="2:9" x14ac:dyDescent="0.25">
      <c r="B1774">
        <f t="shared" si="81"/>
        <v>3544</v>
      </c>
      <c r="C1774">
        <v>1772</v>
      </c>
      <c r="E1774">
        <f t="shared" si="82"/>
        <v>7088</v>
      </c>
      <c r="F1774">
        <v>1772</v>
      </c>
      <c r="H1774">
        <f t="shared" si="83"/>
        <v>14176</v>
      </c>
      <c r="I1774">
        <v>1772</v>
      </c>
    </row>
    <row r="1775" spans="2:9" x14ac:dyDescent="0.25">
      <c r="B1775">
        <f t="shared" si="81"/>
        <v>3546</v>
      </c>
      <c r="C1775">
        <v>1773</v>
      </c>
      <c r="E1775">
        <f t="shared" si="82"/>
        <v>7092</v>
      </c>
      <c r="F1775">
        <v>1773</v>
      </c>
      <c r="H1775">
        <f t="shared" si="83"/>
        <v>14184</v>
      </c>
      <c r="I1775">
        <v>1773</v>
      </c>
    </row>
    <row r="1776" spans="2:9" x14ac:dyDescent="0.25">
      <c r="B1776">
        <f t="shared" si="81"/>
        <v>3548</v>
      </c>
      <c r="C1776">
        <v>1774</v>
      </c>
      <c r="E1776">
        <f t="shared" si="82"/>
        <v>7096</v>
      </c>
      <c r="F1776">
        <v>1774</v>
      </c>
      <c r="H1776">
        <f t="shared" si="83"/>
        <v>14192</v>
      </c>
      <c r="I1776">
        <v>1774</v>
      </c>
    </row>
    <row r="1777" spans="2:9" x14ac:dyDescent="0.25">
      <c r="B1777">
        <f t="shared" si="81"/>
        <v>3550</v>
      </c>
      <c r="C1777">
        <v>1775</v>
      </c>
      <c r="E1777">
        <f t="shared" si="82"/>
        <v>7100</v>
      </c>
      <c r="F1777">
        <v>1775</v>
      </c>
      <c r="H1777">
        <f t="shared" si="83"/>
        <v>14200</v>
      </c>
      <c r="I1777">
        <v>1775</v>
      </c>
    </row>
    <row r="1778" spans="2:9" x14ac:dyDescent="0.25">
      <c r="B1778">
        <f t="shared" si="81"/>
        <v>3552</v>
      </c>
      <c r="C1778">
        <v>1776</v>
      </c>
      <c r="E1778">
        <f t="shared" si="82"/>
        <v>7104</v>
      </c>
      <c r="F1778">
        <v>1776</v>
      </c>
      <c r="H1778">
        <f t="shared" si="83"/>
        <v>14208</v>
      </c>
      <c r="I1778">
        <v>1776</v>
      </c>
    </row>
    <row r="1779" spans="2:9" x14ac:dyDescent="0.25">
      <c r="B1779">
        <f t="shared" si="81"/>
        <v>3554</v>
      </c>
      <c r="C1779">
        <v>1777</v>
      </c>
      <c r="E1779">
        <f t="shared" si="82"/>
        <v>7108</v>
      </c>
      <c r="F1779">
        <v>1777</v>
      </c>
      <c r="H1779">
        <f t="shared" si="83"/>
        <v>14216</v>
      </c>
      <c r="I1779">
        <v>1777</v>
      </c>
    </row>
    <row r="1780" spans="2:9" x14ac:dyDescent="0.25">
      <c r="B1780">
        <f t="shared" si="81"/>
        <v>3556</v>
      </c>
      <c r="C1780">
        <v>1778</v>
      </c>
      <c r="E1780">
        <f t="shared" si="82"/>
        <v>7112</v>
      </c>
      <c r="F1780">
        <v>1778</v>
      </c>
      <c r="H1780">
        <f t="shared" si="83"/>
        <v>14224</v>
      </c>
      <c r="I1780">
        <v>1778</v>
      </c>
    </row>
    <row r="1781" spans="2:9" x14ac:dyDescent="0.25">
      <c r="B1781">
        <f t="shared" si="81"/>
        <v>3558</v>
      </c>
      <c r="C1781">
        <v>1779</v>
      </c>
      <c r="E1781">
        <f t="shared" si="82"/>
        <v>7116</v>
      </c>
      <c r="F1781">
        <v>1779</v>
      </c>
      <c r="H1781">
        <f t="shared" si="83"/>
        <v>14232</v>
      </c>
      <c r="I1781">
        <v>1779</v>
      </c>
    </row>
    <row r="1782" spans="2:9" x14ac:dyDescent="0.25">
      <c r="B1782">
        <f t="shared" si="81"/>
        <v>3560</v>
      </c>
      <c r="C1782">
        <v>1780</v>
      </c>
      <c r="E1782">
        <f t="shared" si="82"/>
        <v>7120</v>
      </c>
      <c r="F1782">
        <v>1780</v>
      </c>
      <c r="H1782">
        <f t="shared" si="83"/>
        <v>14240</v>
      </c>
      <c r="I1782">
        <v>1780</v>
      </c>
    </row>
    <row r="1783" spans="2:9" x14ac:dyDescent="0.25">
      <c r="B1783">
        <f t="shared" si="81"/>
        <v>3562</v>
      </c>
      <c r="C1783">
        <v>1781</v>
      </c>
      <c r="E1783">
        <f t="shared" si="82"/>
        <v>7124</v>
      </c>
      <c r="F1783">
        <v>1781</v>
      </c>
      <c r="H1783">
        <f t="shared" si="83"/>
        <v>14248</v>
      </c>
      <c r="I1783">
        <v>1781</v>
      </c>
    </row>
    <row r="1784" spans="2:9" x14ac:dyDescent="0.25">
      <c r="B1784">
        <f t="shared" si="81"/>
        <v>3564</v>
      </c>
      <c r="C1784">
        <v>1782</v>
      </c>
      <c r="E1784">
        <f t="shared" si="82"/>
        <v>7128</v>
      </c>
      <c r="F1784">
        <v>1782</v>
      </c>
      <c r="H1784">
        <f t="shared" si="83"/>
        <v>14256</v>
      </c>
      <c r="I1784">
        <v>1782</v>
      </c>
    </row>
    <row r="1785" spans="2:9" x14ac:dyDescent="0.25">
      <c r="B1785">
        <f t="shared" si="81"/>
        <v>3566</v>
      </c>
      <c r="C1785">
        <v>1783</v>
      </c>
      <c r="E1785">
        <f t="shared" si="82"/>
        <v>7132</v>
      </c>
      <c r="F1785">
        <v>1783</v>
      </c>
      <c r="H1785">
        <f t="shared" si="83"/>
        <v>14264</v>
      </c>
      <c r="I1785">
        <v>1783</v>
      </c>
    </row>
    <row r="1786" spans="2:9" x14ac:dyDescent="0.25">
      <c r="B1786">
        <f t="shared" si="81"/>
        <v>3568</v>
      </c>
      <c r="C1786">
        <v>1784</v>
      </c>
      <c r="E1786">
        <f t="shared" si="82"/>
        <v>7136</v>
      </c>
      <c r="F1786">
        <v>1784</v>
      </c>
      <c r="H1786">
        <f t="shared" si="83"/>
        <v>14272</v>
      </c>
      <c r="I1786">
        <v>1784</v>
      </c>
    </row>
    <row r="1787" spans="2:9" x14ac:dyDescent="0.25">
      <c r="B1787">
        <f t="shared" si="81"/>
        <v>3570</v>
      </c>
      <c r="C1787">
        <v>1785</v>
      </c>
      <c r="E1787">
        <f t="shared" si="82"/>
        <v>7140</v>
      </c>
      <c r="F1787">
        <v>1785</v>
      </c>
      <c r="H1787">
        <f t="shared" si="83"/>
        <v>14280</v>
      </c>
      <c r="I1787">
        <v>1785</v>
      </c>
    </row>
    <row r="1788" spans="2:9" x14ac:dyDescent="0.25">
      <c r="B1788">
        <f t="shared" si="81"/>
        <v>3572</v>
      </c>
      <c r="C1788">
        <v>1786</v>
      </c>
      <c r="E1788">
        <f t="shared" si="82"/>
        <v>7144</v>
      </c>
      <c r="F1788">
        <v>1786</v>
      </c>
      <c r="H1788">
        <f t="shared" si="83"/>
        <v>14288</v>
      </c>
      <c r="I1788">
        <v>1786</v>
      </c>
    </row>
    <row r="1789" spans="2:9" x14ac:dyDescent="0.25">
      <c r="B1789">
        <f t="shared" si="81"/>
        <v>3574</v>
      </c>
      <c r="C1789">
        <v>1787</v>
      </c>
      <c r="E1789">
        <f t="shared" si="82"/>
        <v>7148</v>
      </c>
      <c r="F1789">
        <v>1787</v>
      </c>
      <c r="H1789">
        <f t="shared" si="83"/>
        <v>14296</v>
      </c>
      <c r="I1789">
        <v>1787</v>
      </c>
    </row>
    <row r="1790" spans="2:9" x14ac:dyDescent="0.25">
      <c r="B1790">
        <f t="shared" si="81"/>
        <v>3576</v>
      </c>
      <c r="C1790">
        <v>1788</v>
      </c>
      <c r="E1790">
        <f t="shared" si="82"/>
        <v>7152</v>
      </c>
      <c r="F1790">
        <v>1788</v>
      </c>
      <c r="H1790">
        <f t="shared" si="83"/>
        <v>14304</v>
      </c>
      <c r="I1790">
        <v>1788</v>
      </c>
    </row>
    <row r="1791" spans="2:9" x14ac:dyDescent="0.25">
      <c r="B1791">
        <f t="shared" si="81"/>
        <v>3578</v>
      </c>
      <c r="C1791">
        <v>1789</v>
      </c>
      <c r="E1791">
        <f t="shared" si="82"/>
        <v>7156</v>
      </c>
      <c r="F1791">
        <v>1789</v>
      </c>
      <c r="H1791">
        <f t="shared" si="83"/>
        <v>14312</v>
      </c>
      <c r="I1791">
        <v>1789</v>
      </c>
    </row>
    <row r="1792" spans="2:9" x14ac:dyDescent="0.25">
      <c r="B1792">
        <f t="shared" si="81"/>
        <v>3580</v>
      </c>
      <c r="C1792">
        <v>1790</v>
      </c>
      <c r="E1792">
        <f t="shared" si="82"/>
        <v>7160</v>
      </c>
      <c r="F1792">
        <v>1790</v>
      </c>
      <c r="H1792">
        <f t="shared" si="83"/>
        <v>14320</v>
      </c>
      <c r="I1792">
        <v>1790</v>
      </c>
    </row>
    <row r="1793" spans="2:9" x14ac:dyDescent="0.25">
      <c r="B1793">
        <f t="shared" si="81"/>
        <v>3582</v>
      </c>
      <c r="C1793">
        <v>1791</v>
      </c>
      <c r="E1793">
        <f t="shared" si="82"/>
        <v>7164</v>
      </c>
      <c r="F1793">
        <v>1791</v>
      </c>
      <c r="H1793">
        <f t="shared" si="83"/>
        <v>14328</v>
      </c>
      <c r="I1793">
        <v>1791</v>
      </c>
    </row>
    <row r="1794" spans="2:9" x14ac:dyDescent="0.25">
      <c r="B1794">
        <f t="shared" si="81"/>
        <v>3584</v>
      </c>
      <c r="C1794">
        <v>1792</v>
      </c>
      <c r="E1794">
        <f t="shared" si="82"/>
        <v>7168</v>
      </c>
      <c r="F1794">
        <v>1792</v>
      </c>
      <c r="H1794">
        <f t="shared" si="83"/>
        <v>14336</v>
      </c>
      <c r="I1794">
        <v>1792</v>
      </c>
    </row>
    <row r="1795" spans="2:9" x14ac:dyDescent="0.25">
      <c r="B1795">
        <f t="shared" si="81"/>
        <v>3586</v>
      </c>
      <c r="C1795">
        <v>1793</v>
      </c>
      <c r="E1795">
        <f t="shared" si="82"/>
        <v>7172</v>
      </c>
      <c r="F1795">
        <v>1793</v>
      </c>
      <c r="H1795">
        <f t="shared" si="83"/>
        <v>14344</v>
      </c>
      <c r="I1795">
        <v>1793</v>
      </c>
    </row>
    <row r="1796" spans="2:9" x14ac:dyDescent="0.25">
      <c r="B1796">
        <f t="shared" si="81"/>
        <v>3588</v>
      </c>
      <c r="C1796">
        <v>1794</v>
      </c>
      <c r="E1796">
        <f t="shared" si="82"/>
        <v>7176</v>
      </c>
      <c r="F1796">
        <v>1794</v>
      </c>
      <c r="H1796">
        <f t="shared" si="83"/>
        <v>14352</v>
      </c>
      <c r="I1796">
        <v>1794</v>
      </c>
    </row>
    <row r="1797" spans="2:9" x14ac:dyDescent="0.25">
      <c r="B1797">
        <f t="shared" ref="B1797:B1860" si="84">B1796+2</f>
        <v>3590</v>
      </c>
      <c r="C1797">
        <v>1795</v>
      </c>
      <c r="E1797">
        <f t="shared" ref="E1797:E1860" si="85">E1796+4</f>
        <v>7180</v>
      </c>
      <c r="F1797">
        <v>1795</v>
      </c>
      <c r="H1797">
        <f t="shared" ref="H1797:H1860" si="86">H1796+8</f>
        <v>14360</v>
      </c>
      <c r="I1797">
        <v>1795</v>
      </c>
    </row>
    <row r="1798" spans="2:9" x14ac:dyDescent="0.25">
      <c r="B1798">
        <f t="shared" si="84"/>
        <v>3592</v>
      </c>
      <c r="C1798">
        <v>1796</v>
      </c>
      <c r="E1798">
        <f t="shared" si="85"/>
        <v>7184</v>
      </c>
      <c r="F1798">
        <v>1796</v>
      </c>
      <c r="H1798">
        <f t="shared" si="86"/>
        <v>14368</v>
      </c>
      <c r="I1798">
        <v>1796</v>
      </c>
    </row>
    <row r="1799" spans="2:9" x14ac:dyDescent="0.25">
      <c r="B1799">
        <f t="shared" si="84"/>
        <v>3594</v>
      </c>
      <c r="C1799">
        <v>1797</v>
      </c>
      <c r="E1799">
        <f t="shared" si="85"/>
        <v>7188</v>
      </c>
      <c r="F1799">
        <v>1797</v>
      </c>
      <c r="H1799">
        <f t="shared" si="86"/>
        <v>14376</v>
      </c>
      <c r="I1799">
        <v>1797</v>
      </c>
    </row>
    <row r="1800" spans="2:9" x14ac:dyDescent="0.25">
      <c r="B1800">
        <f t="shared" si="84"/>
        <v>3596</v>
      </c>
      <c r="C1800">
        <v>1798</v>
      </c>
      <c r="E1800">
        <f t="shared" si="85"/>
        <v>7192</v>
      </c>
      <c r="F1800">
        <v>1798</v>
      </c>
      <c r="H1800">
        <f t="shared" si="86"/>
        <v>14384</v>
      </c>
      <c r="I1800">
        <v>1798</v>
      </c>
    </row>
    <row r="1801" spans="2:9" x14ac:dyDescent="0.25">
      <c r="B1801">
        <f t="shared" si="84"/>
        <v>3598</v>
      </c>
      <c r="C1801">
        <v>1799</v>
      </c>
      <c r="E1801">
        <f t="shared" si="85"/>
        <v>7196</v>
      </c>
      <c r="F1801">
        <v>1799</v>
      </c>
      <c r="H1801">
        <f t="shared" si="86"/>
        <v>14392</v>
      </c>
      <c r="I1801">
        <v>1799</v>
      </c>
    </row>
    <row r="1802" spans="2:9" x14ac:dyDescent="0.25">
      <c r="B1802">
        <f t="shared" si="84"/>
        <v>3600</v>
      </c>
      <c r="C1802">
        <v>1800</v>
      </c>
      <c r="E1802">
        <f t="shared" si="85"/>
        <v>7200</v>
      </c>
      <c r="F1802">
        <v>1800</v>
      </c>
      <c r="H1802">
        <f t="shared" si="86"/>
        <v>14400</v>
      </c>
      <c r="I1802">
        <v>1800</v>
      </c>
    </row>
    <row r="1803" spans="2:9" x14ac:dyDescent="0.25">
      <c r="B1803">
        <f t="shared" si="84"/>
        <v>3602</v>
      </c>
      <c r="C1803">
        <v>1801</v>
      </c>
      <c r="E1803">
        <f t="shared" si="85"/>
        <v>7204</v>
      </c>
      <c r="F1803">
        <v>1801</v>
      </c>
      <c r="H1803">
        <f t="shared" si="86"/>
        <v>14408</v>
      </c>
      <c r="I1803">
        <v>1801</v>
      </c>
    </row>
    <row r="1804" spans="2:9" x14ac:dyDescent="0.25">
      <c r="B1804">
        <f t="shared" si="84"/>
        <v>3604</v>
      </c>
      <c r="C1804">
        <v>1802</v>
      </c>
      <c r="E1804">
        <f t="shared" si="85"/>
        <v>7208</v>
      </c>
      <c r="F1804">
        <v>1802</v>
      </c>
      <c r="H1804">
        <f t="shared" si="86"/>
        <v>14416</v>
      </c>
      <c r="I1804">
        <v>1802</v>
      </c>
    </row>
    <row r="1805" spans="2:9" x14ac:dyDescent="0.25">
      <c r="B1805">
        <f t="shared" si="84"/>
        <v>3606</v>
      </c>
      <c r="C1805">
        <v>1803</v>
      </c>
      <c r="E1805">
        <f t="shared" si="85"/>
        <v>7212</v>
      </c>
      <c r="F1805">
        <v>1803</v>
      </c>
      <c r="H1805">
        <f t="shared" si="86"/>
        <v>14424</v>
      </c>
      <c r="I1805">
        <v>1803</v>
      </c>
    </row>
    <row r="1806" spans="2:9" x14ac:dyDescent="0.25">
      <c r="B1806">
        <f t="shared" si="84"/>
        <v>3608</v>
      </c>
      <c r="C1806">
        <v>1804</v>
      </c>
      <c r="E1806">
        <f t="shared" si="85"/>
        <v>7216</v>
      </c>
      <c r="F1806">
        <v>1804</v>
      </c>
      <c r="H1806">
        <f t="shared" si="86"/>
        <v>14432</v>
      </c>
      <c r="I1806">
        <v>1804</v>
      </c>
    </row>
    <row r="1807" spans="2:9" x14ac:dyDescent="0.25">
      <c r="B1807">
        <f t="shared" si="84"/>
        <v>3610</v>
      </c>
      <c r="C1807">
        <v>1805</v>
      </c>
      <c r="E1807">
        <f t="shared" si="85"/>
        <v>7220</v>
      </c>
      <c r="F1807">
        <v>1805</v>
      </c>
      <c r="H1807">
        <f t="shared" si="86"/>
        <v>14440</v>
      </c>
      <c r="I1807">
        <v>1805</v>
      </c>
    </row>
    <row r="1808" spans="2:9" x14ac:dyDescent="0.25">
      <c r="B1808">
        <f t="shared" si="84"/>
        <v>3612</v>
      </c>
      <c r="C1808">
        <v>1806</v>
      </c>
      <c r="E1808">
        <f t="shared" si="85"/>
        <v>7224</v>
      </c>
      <c r="F1808">
        <v>1806</v>
      </c>
      <c r="H1808">
        <f t="shared" si="86"/>
        <v>14448</v>
      </c>
      <c r="I1808">
        <v>1806</v>
      </c>
    </row>
    <row r="1809" spans="2:9" x14ac:dyDescent="0.25">
      <c r="B1809">
        <f t="shared" si="84"/>
        <v>3614</v>
      </c>
      <c r="C1809">
        <v>1807</v>
      </c>
      <c r="E1809">
        <f t="shared" si="85"/>
        <v>7228</v>
      </c>
      <c r="F1809">
        <v>1807</v>
      </c>
      <c r="H1809">
        <f t="shared" si="86"/>
        <v>14456</v>
      </c>
      <c r="I1809">
        <v>1807</v>
      </c>
    </row>
    <row r="1810" spans="2:9" x14ac:dyDescent="0.25">
      <c r="B1810">
        <f t="shared" si="84"/>
        <v>3616</v>
      </c>
      <c r="C1810">
        <v>1808</v>
      </c>
      <c r="E1810">
        <f t="shared" si="85"/>
        <v>7232</v>
      </c>
      <c r="F1810">
        <v>1808</v>
      </c>
      <c r="H1810">
        <f t="shared" si="86"/>
        <v>14464</v>
      </c>
      <c r="I1810">
        <v>1808</v>
      </c>
    </row>
    <row r="1811" spans="2:9" x14ac:dyDescent="0.25">
      <c r="B1811">
        <f t="shared" si="84"/>
        <v>3618</v>
      </c>
      <c r="C1811">
        <v>1809</v>
      </c>
      <c r="E1811">
        <f t="shared" si="85"/>
        <v>7236</v>
      </c>
      <c r="F1811">
        <v>1809</v>
      </c>
      <c r="H1811">
        <f t="shared" si="86"/>
        <v>14472</v>
      </c>
      <c r="I1811">
        <v>1809</v>
      </c>
    </row>
    <row r="1812" spans="2:9" x14ac:dyDescent="0.25">
      <c r="B1812">
        <f t="shared" si="84"/>
        <v>3620</v>
      </c>
      <c r="C1812">
        <v>1810</v>
      </c>
      <c r="E1812">
        <f t="shared" si="85"/>
        <v>7240</v>
      </c>
      <c r="F1812">
        <v>1810</v>
      </c>
      <c r="H1812">
        <f t="shared" si="86"/>
        <v>14480</v>
      </c>
      <c r="I1812">
        <v>1810</v>
      </c>
    </row>
    <row r="1813" spans="2:9" x14ac:dyDescent="0.25">
      <c r="B1813">
        <f t="shared" si="84"/>
        <v>3622</v>
      </c>
      <c r="C1813">
        <v>1811</v>
      </c>
      <c r="E1813">
        <f t="shared" si="85"/>
        <v>7244</v>
      </c>
      <c r="F1813">
        <v>1811</v>
      </c>
      <c r="H1813">
        <f t="shared" si="86"/>
        <v>14488</v>
      </c>
      <c r="I1813">
        <v>1811</v>
      </c>
    </row>
    <row r="1814" spans="2:9" x14ac:dyDescent="0.25">
      <c r="B1814">
        <f t="shared" si="84"/>
        <v>3624</v>
      </c>
      <c r="C1814">
        <v>1812</v>
      </c>
      <c r="E1814">
        <f t="shared" si="85"/>
        <v>7248</v>
      </c>
      <c r="F1814">
        <v>1812</v>
      </c>
      <c r="H1814">
        <f t="shared" si="86"/>
        <v>14496</v>
      </c>
      <c r="I1814">
        <v>1812</v>
      </c>
    </row>
    <row r="1815" spans="2:9" x14ac:dyDescent="0.25">
      <c r="B1815">
        <f t="shared" si="84"/>
        <v>3626</v>
      </c>
      <c r="C1815">
        <v>1813</v>
      </c>
      <c r="E1815">
        <f t="shared" si="85"/>
        <v>7252</v>
      </c>
      <c r="F1815">
        <v>1813</v>
      </c>
      <c r="H1815">
        <f t="shared" si="86"/>
        <v>14504</v>
      </c>
      <c r="I1815">
        <v>1813</v>
      </c>
    </row>
    <row r="1816" spans="2:9" x14ac:dyDescent="0.25">
      <c r="B1816">
        <f t="shared" si="84"/>
        <v>3628</v>
      </c>
      <c r="C1816">
        <v>1814</v>
      </c>
      <c r="E1816">
        <f t="shared" si="85"/>
        <v>7256</v>
      </c>
      <c r="F1816">
        <v>1814</v>
      </c>
      <c r="H1816">
        <f t="shared" si="86"/>
        <v>14512</v>
      </c>
      <c r="I1816">
        <v>1814</v>
      </c>
    </row>
    <row r="1817" spans="2:9" x14ac:dyDescent="0.25">
      <c r="B1817">
        <f t="shared" si="84"/>
        <v>3630</v>
      </c>
      <c r="C1817">
        <v>1815</v>
      </c>
      <c r="E1817">
        <f t="shared" si="85"/>
        <v>7260</v>
      </c>
      <c r="F1817">
        <v>1815</v>
      </c>
      <c r="H1817">
        <f t="shared" si="86"/>
        <v>14520</v>
      </c>
      <c r="I1817">
        <v>1815</v>
      </c>
    </row>
    <row r="1818" spans="2:9" x14ac:dyDescent="0.25">
      <c r="B1818">
        <f t="shared" si="84"/>
        <v>3632</v>
      </c>
      <c r="C1818">
        <v>1816</v>
      </c>
      <c r="E1818">
        <f t="shared" si="85"/>
        <v>7264</v>
      </c>
      <c r="F1818">
        <v>1816</v>
      </c>
      <c r="H1818">
        <f t="shared" si="86"/>
        <v>14528</v>
      </c>
      <c r="I1818">
        <v>1816</v>
      </c>
    </row>
    <row r="1819" spans="2:9" x14ac:dyDescent="0.25">
      <c r="B1819">
        <f t="shared" si="84"/>
        <v>3634</v>
      </c>
      <c r="C1819">
        <v>1817</v>
      </c>
      <c r="E1819">
        <f t="shared" si="85"/>
        <v>7268</v>
      </c>
      <c r="F1819">
        <v>1817</v>
      </c>
      <c r="H1819">
        <f t="shared" si="86"/>
        <v>14536</v>
      </c>
      <c r="I1819">
        <v>1817</v>
      </c>
    </row>
    <row r="1820" spans="2:9" x14ac:dyDescent="0.25">
      <c r="B1820">
        <f t="shared" si="84"/>
        <v>3636</v>
      </c>
      <c r="C1820">
        <v>1818</v>
      </c>
      <c r="E1820">
        <f t="shared" si="85"/>
        <v>7272</v>
      </c>
      <c r="F1820">
        <v>1818</v>
      </c>
      <c r="H1820">
        <f t="shared" si="86"/>
        <v>14544</v>
      </c>
      <c r="I1820">
        <v>1818</v>
      </c>
    </row>
    <row r="1821" spans="2:9" x14ac:dyDescent="0.25">
      <c r="B1821">
        <f t="shared" si="84"/>
        <v>3638</v>
      </c>
      <c r="C1821">
        <v>1819</v>
      </c>
      <c r="E1821">
        <f t="shared" si="85"/>
        <v>7276</v>
      </c>
      <c r="F1821">
        <v>1819</v>
      </c>
      <c r="H1821">
        <f t="shared" si="86"/>
        <v>14552</v>
      </c>
      <c r="I1821">
        <v>1819</v>
      </c>
    </row>
    <row r="1822" spans="2:9" x14ac:dyDescent="0.25">
      <c r="B1822">
        <f t="shared" si="84"/>
        <v>3640</v>
      </c>
      <c r="C1822">
        <v>1820</v>
      </c>
      <c r="E1822">
        <f t="shared" si="85"/>
        <v>7280</v>
      </c>
      <c r="F1822">
        <v>1820</v>
      </c>
      <c r="H1822">
        <f t="shared" si="86"/>
        <v>14560</v>
      </c>
      <c r="I1822">
        <v>1820</v>
      </c>
    </row>
    <row r="1823" spans="2:9" x14ac:dyDescent="0.25">
      <c r="B1823">
        <f t="shared" si="84"/>
        <v>3642</v>
      </c>
      <c r="C1823">
        <v>1821</v>
      </c>
      <c r="E1823">
        <f t="shared" si="85"/>
        <v>7284</v>
      </c>
      <c r="F1823">
        <v>1821</v>
      </c>
      <c r="H1823">
        <f t="shared" si="86"/>
        <v>14568</v>
      </c>
      <c r="I1823">
        <v>1821</v>
      </c>
    </row>
    <row r="1824" spans="2:9" x14ac:dyDescent="0.25">
      <c r="B1824">
        <f t="shared" si="84"/>
        <v>3644</v>
      </c>
      <c r="C1824">
        <v>1822</v>
      </c>
      <c r="E1824">
        <f t="shared" si="85"/>
        <v>7288</v>
      </c>
      <c r="F1824">
        <v>1822</v>
      </c>
      <c r="H1824">
        <f t="shared" si="86"/>
        <v>14576</v>
      </c>
      <c r="I1824">
        <v>1822</v>
      </c>
    </row>
    <row r="1825" spans="2:9" x14ac:dyDescent="0.25">
      <c r="B1825">
        <f t="shared" si="84"/>
        <v>3646</v>
      </c>
      <c r="C1825">
        <v>1823</v>
      </c>
      <c r="E1825">
        <f t="shared" si="85"/>
        <v>7292</v>
      </c>
      <c r="F1825">
        <v>1823</v>
      </c>
      <c r="H1825">
        <f t="shared" si="86"/>
        <v>14584</v>
      </c>
      <c r="I1825">
        <v>1823</v>
      </c>
    </row>
    <row r="1826" spans="2:9" x14ac:dyDescent="0.25">
      <c r="B1826">
        <f t="shared" si="84"/>
        <v>3648</v>
      </c>
      <c r="C1826">
        <v>1824</v>
      </c>
      <c r="E1826">
        <f t="shared" si="85"/>
        <v>7296</v>
      </c>
      <c r="F1826">
        <v>1824</v>
      </c>
      <c r="H1826">
        <f t="shared" si="86"/>
        <v>14592</v>
      </c>
      <c r="I1826">
        <v>1824</v>
      </c>
    </row>
    <row r="1827" spans="2:9" x14ac:dyDescent="0.25">
      <c r="B1827">
        <f t="shared" si="84"/>
        <v>3650</v>
      </c>
      <c r="C1827">
        <v>1825</v>
      </c>
      <c r="E1827">
        <f t="shared" si="85"/>
        <v>7300</v>
      </c>
      <c r="F1827">
        <v>1825</v>
      </c>
      <c r="H1827">
        <f t="shared" si="86"/>
        <v>14600</v>
      </c>
      <c r="I1827">
        <v>1825</v>
      </c>
    </row>
    <row r="1828" spans="2:9" x14ac:dyDescent="0.25">
      <c r="B1828">
        <f t="shared" si="84"/>
        <v>3652</v>
      </c>
      <c r="C1828">
        <v>1826</v>
      </c>
      <c r="E1828">
        <f t="shared" si="85"/>
        <v>7304</v>
      </c>
      <c r="F1828">
        <v>1826</v>
      </c>
      <c r="H1828">
        <f t="shared" si="86"/>
        <v>14608</v>
      </c>
      <c r="I1828">
        <v>1826</v>
      </c>
    </row>
    <row r="1829" spans="2:9" x14ac:dyDescent="0.25">
      <c r="B1829">
        <f t="shared" si="84"/>
        <v>3654</v>
      </c>
      <c r="C1829">
        <v>1827</v>
      </c>
      <c r="E1829">
        <f t="shared" si="85"/>
        <v>7308</v>
      </c>
      <c r="F1829">
        <v>1827</v>
      </c>
      <c r="H1829">
        <f t="shared" si="86"/>
        <v>14616</v>
      </c>
      <c r="I1829">
        <v>1827</v>
      </c>
    </row>
    <row r="1830" spans="2:9" x14ac:dyDescent="0.25">
      <c r="B1830">
        <f t="shared" si="84"/>
        <v>3656</v>
      </c>
      <c r="C1830">
        <v>1828</v>
      </c>
      <c r="E1830">
        <f t="shared" si="85"/>
        <v>7312</v>
      </c>
      <c r="F1830">
        <v>1828</v>
      </c>
      <c r="H1830">
        <f t="shared" si="86"/>
        <v>14624</v>
      </c>
      <c r="I1830">
        <v>1828</v>
      </c>
    </row>
    <row r="1831" spans="2:9" x14ac:dyDescent="0.25">
      <c r="B1831">
        <f t="shared" si="84"/>
        <v>3658</v>
      </c>
      <c r="C1831">
        <v>1829</v>
      </c>
      <c r="E1831">
        <f t="shared" si="85"/>
        <v>7316</v>
      </c>
      <c r="F1831">
        <v>1829</v>
      </c>
      <c r="H1831">
        <f t="shared" si="86"/>
        <v>14632</v>
      </c>
      <c r="I1831">
        <v>1829</v>
      </c>
    </row>
    <row r="1832" spans="2:9" x14ac:dyDescent="0.25">
      <c r="B1832">
        <f t="shared" si="84"/>
        <v>3660</v>
      </c>
      <c r="C1832">
        <v>1830</v>
      </c>
      <c r="E1832">
        <f t="shared" si="85"/>
        <v>7320</v>
      </c>
      <c r="F1832">
        <v>1830</v>
      </c>
      <c r="H1832">
        <f t="shared" si="86"/>
        <v>14640</v>
      </c>
      <c r="I1832">
        <v>1830</v>
      </c>
    </row>
    <row r="1833" spans="2:9" x14ac:dyDescent="0.25">
      <c r="B1833">
        <f t="shared" si="84"/>
        <v>3662</v>
      </c>
      <c r="C1833">
        <v>1831</v>
      </c>
      <c r="E1833">
        <f t="shared" si="85"/>
        <v>7324</v>
      </c>
      <c r="F1833">
        <v>1831</v>
      </c>
      <c r="H1833">
        <f t="shared" si="86"/>
        <v>14648</v>
      </c>
      <c r="I1833">
        <v>1831</v>
      </c>
    </row>
    <row r="1834" spans="2:9" x14ac:dyDescent="0.25">
      <c r="B1834">
        <f t="shared" si="84"/>
        <v>3664</v>
      </c>
      <c r="C1834">
        <v>1832</v>
      </c>
      <c r="E1834">
        <f t="shared" si="85"/>
        <v>7328</v>
      </c>
      <c r="F1834">
        <v>1832</v>
      </c>
      <c r="H1834">
        <f t="shared" si="86"/>
        <v>14656</v>
      </c>
      <c r="I1834">
        <v>1832</v>
      </c>
    </row>
    <row r="1835" spans="2:9" x14ac:dyDescent="0.25">
      <c r="B1835">
        <f t="shared" si="84"/>
        <v>3666</v>
      </c>
      <c r="C1835">
        <v>1833</v>
      </c>
      <c r="E1835">
        <f t="shared" si="85"/>
        <v>7332</v>
      </c>
      <c r="F1835">
        <v>1833</v>
      </c>
      <c r="H1835">
        <f t="shared" si="86"/>
        <v>14664</v>
      </c>
      <c r="I1835">
        <v>1833</v>
      </c>
    </row>
    <row r="1836" spans="2:9" x14ac:dyDescent="0.25">
      <c r="B1836">
        <f t="shared" si="84"/>
        <v>3668</v>
      </c>
      <c r="C1836">
        <v>1834</v>
      </c>
      <c r="E1836">
        <f t="shared" si="85"/>
        <v>7336</v>
      </c>
      <c r="F1836">
        <v>1834</v>
      </c>
      <c r="H1836">
        <f t="shared" si="86"/>
        <v>14672</v>
      </c>
      <c r="I1836">
        <v>1834</v>
      </c>
    </row>
    <row r="1837" spans="2:9" x14ac:dyDescent="0.25">
      <c r="B1837">
        <f t="shared" si="84"/>
        <v>3670</v>
      </c>
      <c r="C1837">
        <v>1835</v>
      </c>
      <c r="E1837">
        <f t="shared" si="85"/>
        <v>7340</v>
      </c>
      <c r="F1837">
        <v>1835</v>
      </c>
      <c r="H1837">
        <f t="shared" si="86"/>
        <v>14680</v>
      </c>
      <c r="I1837">
        <v>1835</v>
      </c>
    </row>
    <row r="1838" spans="2:9" x14ac:dyDescent="0.25">
      <c r="B1838">
        <f t="shared" si="84"/>
        <v>3672</v>
      </c>
      <c r="C1838">
        <v>1836</v>
      </c>
      <c r="E1838">
        <f t="shared" si="85"/>
        <v>7344</v>
      </c>
      <c r="F1838">
        <v>1836</v>
      </c>
      <c r="H1838">
        <f t="shared" si="86"/>
        <v>14688</v>
      </c>
      <c r="I1838">
        <v>1836</v>
      </c>
    </row>
    <row r="1839" spans="2:9" x14ac:dyDescent="0.25">
      <c r="B1839">
        <f t="shared" si="84"/>
        <v>3674</v>
      </c>
      <c r="C1839">
        <v>1837</v>
      </c>
      <c r="E1839">
        <f t="shared" si="85"/>
        <v>7348</v>
      </c>
      <c r="F1839">
        <v>1837</v>
      </c>
      <c r="H1839">
        <f t="shared" si="86"/>
        <v>14696</v>
      </c>
      <c r="I1839">
        <v>1837</v>
      </c>
    </row>
    <row r="1840" spans="2:9" x14ac:dyDescent="0.25">
      <c r="B1840">
        <f t="shared" si="84"/>
        <v>3676</v>
      </c>
      <c r="C1840">
        <v>1838</v>
      </c>
      <c r="E1840">
        <f t="shared" si="85"/>
        <v>7352</v>
      </c>
      <c r="F1840">
        <v>1838</v>
      </c>
      <c r="H1840">
        <f t="shared" si="86"/>
        <v>14704</v>
      </c>
      <c r="I1840">
        <v>1838</v>
      </c>
    </row>
    <row r="1841" spans="2:9" x14ac:dyDescent="0.25">
      <c r="B1841">
        <f t="shared" si="84"/>
        <v>3678</v>
      </c>
      <c r="C1841">
        <v>1839</v>
      </c>
      <c r="E1841">
        <f t="shared" si="85"/>
        <v>7356</v>
      </c>
      <c r="F1841">
        <v>1839</v>
      </c>
      <c r="H1841">
        <f t="shared" si="86"/>
        <v>14712</v>
      </c>
      <c r="I1841">
        <v>1839</v>
      </c>
    </row>
    <row r="1842" spans="2:9" x14ac:dyDescent="0.25">
      <c r="B1842">
        <f t="shared" si="84"/>
        <v>3680</v>
      </c>
      <c r="C1842">
        <v>1840</v>
      </c>
      <c r="E1842">
        <f t="shared" si="85"/>
        <v>7360</v>
      </c>
      <c r="F1842">
        <v>1840</v>
      </c>
      <c r="H1842">
        <f t="shared" si="86"/>
        <v>14720</v>
      </c>
      <c r="I1842">
        <v>1840</v>
      </c>
    </row>
    <row r="1843" spans="2:9" x14ac:dyDescent="0.25">
      <c r="B1843">
        <f t="shared" si="84"/>
        <v>3682</v>
      </c>
      <c r="C1843">
        <v>1841</v>
      </c>
      <c r="E1843">
        <f t="shared" si="85"/>
        <v>7364</v>
      </c>
      <c r="F1843">
        <v>1841</v>
      </c>
      <c r="H1843">
        <f t="shared" si="86"/>
        <v>14728</v>
      </c>
      <c r="I1843">
        <v>1841</v>
      </c>
    </row>
    <row r="1844" spans="2:9" x14ac:dyDescent="0.25">
      <c r="B1844">
        <f t="shared" si="84"/>
        <v>3684</v>
      </c>
      <c r="C1844">
        <v>1842</v>
      </c>
      <c r="E1844">
        <f t="shared" si="85"/>
        <v>7368</v>
      </c>
      <c r="F1844">
        <v>1842</v>
      </c>
      <c r="H1844">
        <f t="shared" si="86"/>
        <v>14736</v>
      </c>
      <c r="I1844">
        <v>1842</v>
      </c>
    </row>
    <row r="1845" spans="2:9" x14ac:dyDescent="0.25">
      <c r="B1845">
        <f t="shared" si="84"/>
        <v>3686</v>
      </c>
      <c r="C1845">
        <v>1843</v>
      </c>
      <c r="E1845">
        <f t="shared" si="85"/>
        <v>7372</v>
      </c>
      <c r="F1845">
        <v>1843</v>
      </c>
      <c r="H1845">
        <f t="shared" si="86"/>
        <v>14744</v>
      </c>
      <c r="I1845">
        <v>1843</v>
      </c>
    </row>
    <row r="1846" spans="2:9" x14ac:dyDescent="0.25">
      <c r="B1846">
        <f t="shared" si="84"/>
        <v>3688</v>
      </c>
      <c r="C1846">
        <v>1844</v>
      </c>
      <c r="E1846">
        <f t="shared" si="85"/>
        <v>7376</v>
      </c>
      <c r="F1846">
        <v>1844</v>
      </c>
      <c r="H1846">
        <f t="shared" si="86"/>
        <v>14752</v>
      </c>
      <c r="I1846">
        <v>1844</v>
      </c>
    </row>
    <row r="1847" spans="2:9" x14ac:dyDescent="0.25">
      <c r="B1847">
        <f t="shared" si="84"/>
        <v>3690</v>
      </c>
      <c r="C1847">
        <v>1845</v>
      </c>
      <c r="E1847">
        <f t="shared" si="85"/>
        <v>7380</v>
      </c>
      <c r="F1847">
        <v>1845</v>
      </c>
      <c r="H1847">
        <f t="shared" si="86"/>
        <v>14760</v>
      </c>
      <c r="I1847">
        <v>1845</v>
      </c>
    </row>
    <row r="1848" spans="2:9" x14ac:dyDescent="0.25">
      <c r="B1848">
        <f t="shared" si="84"/>
        <v>3692</v>
      </c>
      <c r="C1848">
        <v>1846</v>
      </c>
      <c r="E1848">
        <f t="shared" si="85"/>
        <v>7384</v>
      </c>
      <c r="F1848">
        <v>1846</v>
      </c>
      <c r="H1848">
        <f t="shared" si="86"/>
        <v>14768</v>
      </c>
      <c r="I1848">
        <v>1846</v>
      </c>
    </row>
    <row r="1849" spans="2:9" x14ac:dyDescent="0.25">
      <c r="B1849">
        <f t="shared" si="84"/>
        <v>3694</v>
      </c>
      <c r="C1849">
        <v>1847</v>
      </c>
      <c r="E1849">
        <f t="shared" si="85"/>
        <v>7388</v>
      </c>
      <c r="F1849">
        <v>1847</v>
      </c>
      <c r="H1849">
        <f t="shared" si="86"/>
        <v>14776</v>
      </c>
      <c r="I1849">
        <v>1847</v>
      </c>
    </row>
    <row r="1850" spans="2:9" x14ac:dyDescent="0.25">
      <c r="B1850">
        <f t="shared" si="84"/>
        <v>3696</v>
      </c>
      <c r="C1850">
        <v>1848</v>
      </c>
      <c r="E1850">
        <f t="shared" si="85"/>
        <v>7392</v>
      </c>
      <c r="F1850">
        <v>1848</v>
      </c>
      <c r="H1850">
        <f t="shared" si="86"/>
        <v>14784</v>
      </c>
      <c r="I1850">
        <v>1848</v>
      </c>
    </row>
    <row r="1851" spans="2:9" x14ac:dyDescent="0.25">
      <c r="B1851">
        <f t="shared" si="84"/>
        <v>3698</v>
      </c>
      <c r="C1851">
        <v>1849</v>
      </c>
      <c r="E1851">
        <f t="shared" si="85"/>
        <v>7396</v>
      </c>
      <c r="F1851">
        <v>1849</v>
      </c>
      <c r="H1851">
        <f t="shared" si="86"/>
        <v>14792</v>
      </c>
      <c r="I1851">
        <v>1849</v>
      </c>
    </row>
    <row r="1852" spans="2:9" x14ac:dyDescent="0.25">
      <c r="B1852">
        <f t="shared" si="84"/>
        <v>3700</v>
      </c>
      <c r="C1852">
        <v>1850</v>
      </c>
      <c r="E1852">
        <f t="shared" si="85"/>
        <v>7400</v>
      </c>
      <c r="F1852">
        <v>1850</v>
      </c>
      <c r="H1852">
        <f t="shared" si="86"/>
        <v>14800</v>
      </c>
      <c r="I1852">
        <v>1850</v>
      </c>
    </row>
    <row r="1853" spans="2:9" x14ac:dyDescent="0.25">
      <c r="B1853">
        <f t="shared" si="84"/>
        <v>3702</v>
      </c>
      <c r="C1853">
        <v>1851</v>
      </c>
      <c r="E1853">
        <f t="shared" si="85"/>
        <v>7404</v>
      </c>
      <c r="F1853">
        <v>1851</v>
      </c>
      <c r="H1853">
        <f t="shared" si="86"/>
        <v>14808</v>
      </c>
      <c r="I1853">
        <v>1851</v>
      </c>
    </row>
    <row r="1854" spans="2:9" x14ac:dyDescent="0.25">
      <c r="B1854">
        <f t="shared" si="84"/>
        <v>3704</v>
      </c>
      <c r="C1854">
        <v>1852</v>
      </c>
      <c r="E1854">
        <f t="shared" si="85"/>
        <v>7408</v>
      </c>
      <c r="F1854">
        <v>1852</v>
      </c>
      <c r="H1854">
        <f t="shared" si="86"/>
        <v>14816</v>
      </c>
      <c r="I1854">
        <v>1852</v>
      </c>
    </row>
    <row r="1855" spans="2:9" x14ac:dyDescent="0.25">
      <c r="B1855">
        <f t="shared" si="84"/>
        <v>3706</v>
      </c>
      <c r="C1855">
        <v>1853</v>
      </c>
      <c r="E1855">
        <f t="shared" si="85"/>
        <v>7412</v>
      </c>
      <c r="F1855">
        <v>1853</v>
      </c>
      <c r="H1855">
        <f t="shared" si="86"/>
        <v>14824</v>
      </c>
      <c r="I1855">
        <v>1853</v>
      </c>
    </row>
    <row r="1856" spans="2:9" x14ac:dyDescent="0.25">
      <c r="B1856">
        <f t="shared" si="84"/>
        <v>3708</v>
      </c>
      <c r="C1856">
        <v>1854</v>
      </c>
      <c r="E1856">
        <f t="shared" si="85"/>
        <v>7416</v>
      </c>
      <c r="F1856">
        <v>1854</v>
      </c>
      <c r="H1856">
        <f t="shared" si="86"/>
        <v>14832</v>
      </c>
      <c r="I1856">
        <v>1854</v>
      </c>
    </row>
    <row r="1857" spans="2:9" x14ac:dyDescent="0.25">
      <c r="B1857">
        <f t="shared" si="84"/>
        <v>3710</v>
      </c>
      <c r="C1857">
        <v>1855</v>
      </c>
      <c r="E1857">
        <f t="shared" si="85"/>
        <v>7420</v>
      </c>
      <c r="F1857">
        <v>1855</v>
      </c>
      <c r="H1857">
        <f t="shared" si="86"/>
        <v>14840</v>
      </c>
      <c r="I1857">
        <v>1855</v>
      </c>
    </row>
    <row r="1858" spans="2:9" x14ac:dyDescent="0.25">
      <c r="B1858">
        <f t="shared" si="84"/>
        <v>3712</v>
      </c>
      <c r="C1858">
        <v>1856</v>
      </c>
      <c r="E1858">
        <f t="shared" si="85"/>
        <v>7424</v>
      </c>
      <c r="F1858">
        <v>1856</v>
      </c>
      <c r="H1858">
        <f t="shared" si="86"/>
        <v>14848</v>
      </c>
      <c r="I1858">
        <v>1856</v>
      </c>
    </row>
    <row r="1859" spans="2:9" x14ac:dyDescent="0.25">
      <c r="B1859">
        <f t="shared" si="84"/>
        <v>3714</v>
      </c>
      <c r="C1859">
        <v>1857</v>
      </c>
      <c r="E1859">
        <f t="shared" si="85"/>
        <v>7428</v>
      </c>
      <c r="F1859">
        <v>1857</v>
      </c>
      <c r="H1859">
        <f t="shared" si="86"/>
        <v>14856</v>
      </c>
      <c r="I1859">
        <v>1857</v>
      </c>
    </row>
    <row r="1860" spans="2:9" x14ac:dyDescent="0.25">
      <c r="B1860">
        <f t="shared" si="84"/>
        <v>3716</v>
      </c>
      <c r="C1860">
        <v>1858</v>
      </c>
      <c r="E1860">
        <f t="shared" si="85"/>
        <v>7432</v>
      </c>
      <c r="F1860">
        <v>1858</v>
      </c>
      <c r="H1860">
        <f t="shared" si="86"/>
        <v>14864</v>
      </c>
      <c r="I1860">
        <v>1858</v>
      </c>
    </row>
    <row r="1861" spans="2:9" x14ac:dyDescent="0.25">
      <c r="B1861">
        <f t="shared" ref="B1861:B1924" si="87">B1860+2</f>
        <v>3718</v>
      </c>
      <c r="C1861">
        <v>1859</v>
      </c>
      <c r="E1861">
        <f t="shared" ref="E1861:E1924" si="88">E1860+4</f>
        <v>7436</v>
      </c>
      <c r="F1861">
        <v>1859</v>
      </c>
      <c r="H1861">
        <f t="shared" ref="H1861:H1924" si="89">H1860+8</f>
        <v>14872</v>
      </c>
      <c r="I1861">
        <v>1859</v>
      </c>
    </row>
    <row r="1862" spans="2:9" x14ac:dyDescent="0.25">
      <c r="B1862">
        <f t="shared" si="87"/>
        <v>3720</v>
      </c>
      <c r="C1862">
        <v>1860</v>
      </c>
      <c r="E1862">
        <f t="shared" si="88"/>
        <v>7440</v>
      </c>
      <c r="F1862">
        <v>1860</v>
      </c>
      <c r="H1862">
        <f t="shared" si="89"/>
        <v>14880</v>
      </c>
      <c r="I1862">
        <v>1860</v>
      </c>
    </row>
    <row r="1863" spans="2:9" x14ac:dyDescent="0.25">
      <c r="B1863">
        <f t="shared" si="87"/>
        <v>3722</v>
      </c>
      <c r="C1863">
        <v>1861</v>
      </c>
      <c r="E1863">
        <f t="shared" si="88"/>
        <v>7444</v>
      </c>
      <c r="F1863">
        <v>1861</v>
      </c>
      <c r="H1863">
        <f t="shared" si="89"/>
        <v>14888</v>
      </c>
      <c r="I1863">
        <v>1861</v>
      </c>
    </row>
    <row r="1864" spans="2:9" x14ac:dyDescent="0.25">
      <c r="B1864">
        <f t="shared" si="87"/>
        <v>3724</v>
      </c>
      <c r="C1864">
        <v>1862</v>
      </c>
      <c r="E1864">
        <f t="shared" si="88"/>
        <v>7448</v>
      </c>
      <c r="F1864">
        <v>1862</v>
      </c>
      <c r="H1864">
        <f t="shared" si="89"/>
        <v>14896</v>
      </c>
      <c r="I1864">
        <v>1862</v>
      </c>
    </row>
    <row r="1865" spans="2:9" x14ac:dyDescent="0.25">
      <c r="B1865">
        <f t="shared" si="87"/>
        <v>3726</v>
      </c>
      <c r="C1865">
        <v>1863</v>
      </c>
      <c r="E1865">
        <f t="shared" si="88"/>
        <v>7452</v>
      </c>
      <c r="F1865">
        <v>1863</v>
      </c>
      <c r="H1865">
        <f t="shared" si="89"/>
        <v>14904</v>
      </c>
      <c r="I1865">
        <v>1863</v>
      </c>
    </row>
    <row r="1866" spans="2:9" x14ac:dyDescent="0.25">
      <c r="B1866">
        <f t="shared" si="87"/>
        <v>3728</v>
      </c>
      <c r="C1866">
        <v>1864</v>
      </c>
      <c r="E1866">
        <f t="shared" si="88"/>
        <v>7456</v>
      </c>
      <c r="F1866">
        <v>1864</v>
      </c>
      <c r="H1866">
        <f t="shared" si="89"/>
        <v>14912</v>
      </c>
      <c r="I1866">
        <v>1864</v>
      </c>
    </row>
    <row r="1867" spans="2:9" x14ac:dyDescent="0.25">
      <c r="B1867">
        <f t="shared" si="87"/>
        <v>3730</v>
      </c>
      <c r="C1867">
        <v>1865</v>
      </c>
      <c r="E1867">
        <f t="shared" si="88"/>
        <v>7460</v>
      </c>
      <c r="F1867">
        <v>1865</v>
      </c>
      <c r="H1867">
        <f t="shared" si="89"/>
        <v>14920</v>
      </c>
      <c r="I1867">
        <v>1865</v>
      </c>
    </row>
    <row r="1868" spans="2:9" x14ac:dyDescent="0.25">
      <c r="B1868">
        <f t="shared" si="87"/>
        <v>3732</v>
      </c>
      <c r="C1868">
        <v>1866</v>
      </c>
      <c r="E1868">
        <f t="shared" si="88"/>
        <v>7464</v>
      </c>
      <c r="F1868">
        <v>1866</v>
      </c>
      <c r="H1868">
        <f t="shared" si="89"/>
        <v>14928</v>
      </c>
      <c r="I1868">
        <v>1866</v>
      </c>
    </row>
    <row r="1869" spans="2:9" x14ac:dyDescent="0.25">
      <c r="B1869">
        <f t="shared" si="87"/>
        <v>3734</v>
      </c>
      <c r="C1869">
        <v>1867</v>
      </c>
      <c r="E1869">
        <f t="shared" si="88"/>
        <v>7468</v>
      </c>
      <c r="F1869">
        <v>1867</v>
      </c>
      <c r="H1869">
        <f t="shared" si="89"/>
        <v>14936</v>
      </c>
      <c r="I1869">
        <v>1867</v>
      </c>
    </row>
    <row r="1870" spans="2:9" x14ac:dyDescent="0.25">
      <c r="B1870">
        <f t="shared" si="87"/>
        <v>3736</v>
      </c>
      <c r="C1870">
        <v>1868</v>
      </c>
      <c r="E1870">
        <f t="shared" si="88"/>
        <v>7472</v>
      </c>
      <c r="F1870">
        <v>1868</v>
      </c>
      <c r="H1870">
        <f t="shared" si="89"/>
        <v>14944</v>
      </c>
      <c r="I1870">
        <v>1868</v>
      </c>
    </row>
    <row r="1871" spans="2:9" x14ac:dyDescent="0.25">
      <c r="B1871">
        <f t="shared" si="87"/>
        <v>3738</v>
      </c>
      <c r="C1871">
        <v>1869</v>
      </c>
      <c r="E1871">
        <f t="shared" si="88"/>
        <v>7476</v>
      </c>
      <c r="F1871">
        <v>1869</v>
      </c>
      <c r="H1871">
        <f t="shared" si="89"/>
        <v>14952</v>
      </c>
      <c r="I1871">
        <v>1869</v>
      </c>
    </row>
    <row r="1872" spans="2:9" x14ac:dyDescent="0.25">
      <c r="B1872">
        <f t="shared" si="87"/>
        <v>3740</v>
      </c>
      <c r="C1872">
        <v>1870</v>
      </c>
      <c r="E1872">
        <f t="shared" si="88"/>
        <v>7480</v>
      </c>
      <c r="F1872">
        <v>1870</v>
      </c>
      <c r="H1872">
        <f t="shared" si="89"/>
        <v>14960</v>
      </c>
      <c r="I1872">
        <v>1870</v>
      </c>
    </row>
    <row r="1873" spans="2:9" x14ac:dyDescent="0.25">
      <c r="B1873">
        <f t="shared" si="87"/>
        <v>3742</v>
      </c>
      <c r="C1873">
        <v>1871</v>
      </c>
      <c r="E1873">
        <f t="shared" si="88"/>
        <v>7484</v>
      </c>
      <c r="F1873">
        <v>1871</v>
      </c>
      <c r="H1873">
        <f t="shared" si="89"/>
        <v>14968</v>
      </c>
      <c r="I1873">
        <v>1871</v>
      </c>
    </row>
    <row r="1874" spans="2:9" x14ac:dyDescent="0.25">
      <c r="B1874">
        <f t="shared" si="87"/>
        <v>3744</v>
      </c>
      <c r="C1874">
        <v>1872</v>
      </c>
      <c r="E1874">
        <f t="shared" si="88"/>
        <v>7488</v>
      </c>
      <c r="F1874">
        <v>1872</v>
      </c>
      <c r="H1874">
        <f t="shared" si="89"/>
        <v>14976</v>
      </c>
      <c r="I1874">
        <v>1872</v>
      </c>
    </row>
    <row r="1875" spans="2:9" x14ac:dyDescent="0.25">
      <c r="B1875">
        <f t="shared" si="87"/>
        <v>3746</v>
      </c>
      <c r="C1875">
        <v>1873</v>
      </c>
      <c r="E1875">
        <f t="shared" si="88"/>
        <v>7492</v>
      </c>
      <c r="F1875">
        <v>1873</v>
      </c>
      <c r="H1875">
        <f t="shared" si="89"/>
        <v>14984</v>
      </c>
      <c r="I1875">
        <v>1873</v>
      </c>
    </row>
    <row r="1876" spans="2:9" x14ac:dyDescent="0.25">
      <c r="B1876">
        <f t="shared" si="87"/>
        <v>3748</v>
      </c>
      <c r="C1876">
        <v>1874</v>
      </c>
      <c r="E1876">
        <f t="shared" si="88"/>
        <v>7496</v>
      </c>
      <c r="F1876">
        <v>1874</v>
      </c>
      <c r="H1876">
        <f t="shared" si="89"/>
        <v>14992</v>
      </c>
      <c r="I1876">
        <v>1874</v>
      </c>
    </row>
    <row r="1877" spans="2:9" x14ac:dyDescent="0.25">
      <c r="B1877">
        <f t="shared" si="87"/>
        <v>3750</v>
      </c>
      <c r="C1877">
        <v>1875</v>
      </c>
      <c r="E1877">
        <f t="shared" si="88"/>
        <v>7500</v>
      </c>
      <c r="F1877">
        <v>1875</v>
      </c>
      <c r="H1877">
        <f t="shared" si="89"/>
        <v>15000</v>
      </c>
      <c r="I1877">
        <v>1875</v>
      </c>
    </row>
    <row r="1878" spans="2:9" x14ac:dyDescent="0.25">
      <c r="B1878">
        <f t="shared" si="87"/>
        <v>3752</v>
      </c>
      <c r="C1878">
        <v>1876</v>
      </c>
      <c r="E1878">
        <f t="shared" si="88"/>
        <v>7504</v>
      </c>
      <c r="F1878">
        <v>1876</v>
      </c>
      <c r="H1878">
        <f t="shared" si="89"/>
        <v>15008</v>
      </c>
      <c r="I1878">
        <v>1876</v>
      </c>
    </row>
    <row r="1879" spans="2:9" x14ac:dyDescent="0.25">
      <c r="B1879">
        <f t="shared" si="87"/>
        <v>3754</v>
      </c>
      <c r="C1879">
        <v>1877</v>
      </c>
      <c r="E1879">
        <f t="shared" si="88"/>
        <v>7508</v>
      </c>
      <c r="F1879">
        <v>1877</v>
      </c>
      <c r="H1879">
        <f t="shared" si="89"/>
        <v>15016</v>
      </c>
      <c r="I1879">
        <v>1877</v>
      </c>
    </row>
    <row r="1880" spans="2:9" x14ac:dyDescent="0.25">
      <c r="B1880">
        <f t="shared" si="87"/>
        <v>3756</v>
      </c>
      <c r="C1880">
        <v>1878</v>
      </c>
      <c r="E1880">
        <f t="shared" si="88"/>
        <v>7512</v>
      </c>
      <c r="F1880">
        <v>1878</v>
      </c>
      <c r="H1880">
        <f t="shared" si="89"/>
        <v>15024</v>
      </c>
      <c r="I1880">
        <v>1878</v>
      </c>
    </row>
    <row r="1881" spans="2:9" x14ac:dyDescent="0.25">
      <c r="B1881">
        <f t="shared" si="87"/>
        <v>3758</v>
      </c>
      <c r="C1881">
        <v>1879</v>
      </c>
      <c r="E1881">
        <f t="shared" si="88"/>
        <v>7516</v>
      </c>
      <c r="F1881">
        <v>1879</v>
      </c>
      <c r="H1881">
        <f t="shared" si="89"/>
        <v>15032</v>
      </c>
      <c r="I1881">
        <v>1879</v>
      </c>
    </row>
    <row r="1882" spans="2:9" x14ac:dyDescent="0.25">
      <c r="B1882">
        <f t="shared" si="87"/>
        <v>3760</v>
      </c>
      <c r="C1882">
        <v>1880</v>
      </c>
      <c r="E1882">
        <f t="shared" si="88"/>
        <v>7520</v>
      </c>
      <c r="F1882">
        <v>1880</v>
      </c>
      <c r="H1882">
        <f t="shared" si="89"/>
        <v>15040</v>
      </c>
      <c r="I1882">
        <v>1880</v>
      </c>
    </row>
    <row r="1883" spans="2:9" x14ac:dyDescent="0.25">
      <c r="B1883">
        <f t="shared" si="87"/>
        <v>3762</v>
      </c>
      <c r="C1883">
        <v>1881</v>
      </c>
      <c r="E1883">
        <f t="shared" si="88"/>
        <v>7524</v>
      </c>
      <c r="F1883">
        <v>1881</v>
      </c>
      <c r="H1883">
        <f t="shared" si="89"/>
        <v>15048</v>
      </c>
      <c r="I1883">
        <v>1881</v>
      </c>
    </row>
    <row r="1884" spans="2:9" x14ac:dyDescent="0.25">
      <c r="B1884">
        <f t="shared" si="87"/>
        <v>3764</v>
      </c>
      <c r="C1884">
        <v>1882</v>
      </c>
      <c r="E1884">
        <f t="shared" si="88"/>
        <v>7528</v>
      </c>
      <c r="F1884">
        <v>1882</v>
      </c>
      <c r="H1884">
        <f t="shared" si="89"/>
        <v>15056</v>
      </c>
      <c r="I1884">
        <v>1882</v>
      </c>
    </row>
    <row r="1885" spans="2:9" x14ac:dyDescent="0.25">
      <c r="B1885">
        <f t="shared" si="87"/>
        <v>3766</v>
      </c>
      <c r="C1885">
        <v>1883</v>
      </c>
      <c r="E1885">
        <f t="shared" si="88"/>
        <v>7532</v>
      </c>
      <c r="F1885">
        <v>1883</v>
      </c>
      <c r="H1885">
        <f t="shared" si="89"/>
        <v>15064</v>
      </c>
      <c r="I1885">
        <v>1883</v>
      </c>
    </row>
    <row r="1886" spans="2:9" x14ac:dyDescent="0.25">
      <c r="B1886">
        <f t="shared" si="87"/>
        <v>3768</v>
      </c>
      <c r="C1886">
        <v>1884</v>
      </c>
      <c r="E1886">
        <f t="shared" si="88"/>
        <v>7536</v>
      </c>
      <c r="F1886">
        <v>1884</v>
      </c>
      <c r="H1886">
        <f t="shared" si="89"/>
        <v>15072</v>
      </c>
      <c r="I1886">
        <v>1884</v>
      </c>
    </row>
    <row r="1887" spans="2:9" x14ac:dyDescent="0.25">
      <c r="B1887">
        <f t="shared" si="87"/>
        <v>3770</v>
      </c>
      <c r="C1887">
        <v>1885</v>
      </c>
      <c r="E1887">
        <f t="shared" si="88"/>
        <v>7540</v>
      </c>
      <c r="F1887">
        <v>1885</v>
      </c>
      <c r="H1887">
        <f t="shared" si="89"/>
        <v>15080</v>
      </c>
      <c r="I1887">
        <v>1885</v>
      </c>
    </row>
    <row r="1888" spans="2:9" x14ac:dyDescent="0.25">
      <c r="B1888">
        <f t="shared" si="87"/>
        <v>3772</v>
      </c>
      <c r="C1888">
        <v>1886</v>
      </c>
      <c r="E1888">
        <f t="shared" si="88"/>
        <v>7544</v>
      </c>
      <c r="F1888">
        <v>1886</v>
      </c>
      <c r="H1888">
        <f t="shared" si="89"/>
        <v>15088</v>
      </c>
      <c r="I1888">
        <v>1886</v>
      </c>
    </row>
    <row r="1889" spans="2:9" x14ac:dyDescent="0.25">
      <c r="B1889">
        <f t="shared" si="87"/>
        <v>3774</v>
      </c>
      <c r="C1889">
        <v>1887</v>
      </c>
      <c r="E1889">
        <f t="shared" si="88"/>
        <v>7548</v>
      </c>
      <c r="F1889">
        <v>1887</v>
      </c>
      <c r="H1889">
        <f t="shared" si="89"/>
        <v>15096</v>
      </c>
      <c r="I1889">
        <v>1887</v>
      </c>
    </row>
    <row r="1890" spans="2:9" x14ac:dyDescent="0.25">
      <c r="B1890">
        <f t="shared" si="87"/>
        <v>3776</v>
      </c>
      <c r="C1890">
        <v>1888</v>
      </c>
      <c r="E1890">
        <f t="shared" si="88"/>
        <v>7552</v>
      </c>
      <c r="F1890">
        <v>1888</v>
      </c>
      <c r="H1890">
        <f t="shared" si="89"/>
        <v>15104</v>
      </c>
      <c r="I1890">
        <v>1888</v>
      </c>
    </row>
    <row r="1891" spans="2:9" x14ac:dyDescent="0.25">
      <c r="B1891">
        <f t="shared" si="87"/>
        <v>3778</v>
      </c>
      <c r="C1891">
        <v>1889</v>
      </c>
      <c r="E1891">
        <f t="shared" si="88"/>
        <v>7556</v>
      </c>
      <c r="F1891">
        <v>1889</v>
      </c>
      <c r="H1891">
        <f t="shared" si="89"/>
        <v>15112</v>
      </c>
      <c r="I1891">
        <v>1889</v>
      </c>
    </row>
    <row r="1892" spans="2:9" x14ac:dyDescent="0.25">
      <c r="B1892">
        <f t="shared" si="87"/>
        <v>3780</v>
      </c>
      <c r="C1892">
        <v>1890</v>
      </c>
      <c r="E1892">
        <f t="shared" si="88"/>
        <v>7560</v>
      </c>
      <c r="F1892">
        <v>1890</v>
      </c>
      <c r="H1892">
        <f t="shared" si="89"/>
        <v>15120</v>
      </c>
      <c r="I1892">
        <v>1890</v>
      </c>
    </row>
    <row r="1893" spans="2:9" x14ac:dyDescent="0.25">
      <c r="B1893">
        <f t="shared" si="87"/>
        <v>3782</v>
      </c>
      <c r="C1893">
        <v>1891</v>
      </c>
      <c r="E1893">
        <f t="shared" si="88"/>
        <v>7564</v>
      </c>
      <c r="F1893">
        <v>1891</v>
      </c>
      <c r="H1893">
        <f t="shared" si="89"/>
        <v>15128</v>
      </c>
      <c r="I1893">
        <v>1891</v>
      </c>
    </row>
    <row r="1894" spans="2:9" x14ac:dyDescent="0.25">
      <c r="B1894">
        <f t="shared" si="87"/>
        <v>3784</v>
      </c>
      <c r="C1894">
        <v>1892</v>
      </c>
      <c r="E1894">
        <f t="shared" si="88"/>
        <v>7568</v>
      </c>
      <c r="F1894">
        <v>1892</v>
      </c>
      <c r="H1894">
        <f t="shared" si="89"/>
        <v>15136</v>
      </c>
      <c r="I1894">
        <v>1892</v>
      </c>
    </row>
    <row r="1895" spans="2:9" x14ac:dyDescent="0.25">
      <c r="B1895">
        <f t="shared" si="87"/>
        <v>3786</v>
      </c>
      <c r="C1895">
        <v>1893</v>
      </c>
      <c r="E1895">
        <f t="shared" si="88"/>
        <v>7572</v>
      </c>
      <c r="F1895">
        <v>1893</v>
      </c>
      <c r="H1895">
        <f t="shared" si="89"/>
        <v>15144</v>
      </c>
      <c r="I1895">
        <v>1893</v>
      </c>
    </row>
    <row r="1896" spans="2:9" x14ac:dyDescent="0.25">
      <c r="B1896">
        <f t="shared" si="87"/>
        <v>3788</v>
      </c>
      <c r="C1896">
        <v>1894</v>
      </c>
      <c r="E1896">
        <f t="shared" si="88"/>
        <v>7576</v>
      </c>
      <c r="F1896">
        <v>1894</v>
      </c>
      <c r="H1896">
        <f t="shared" si="89"/>
        <v>15152</v>
      </c>
      <c r="I1896">
        <v>1894</v>
      </c>
    </row>
    <row r="1897" spans="2:9" x14ac:dyDescent="0.25">
      <c r="B1897">
        <f t="shared" si="87"/>
        <v>3790</v>
      </c>
      <c r="C1897">
        <v>1895</v>
      </c>
      <c r="E1897">
        <f t="shared" si="88"/>
        <v>7580</v>
      </c>
      <c r="F1897">
        <v>1895</v>
      </c>
      <c r="H1897">
        <f t="shared" si="89"/>
        <v>15160</v>
      </c>
      <c r="I1897">
        <v>1895</v>
      </c>
    </row>
    <row r="1898" spans="2:9" x14ac:dyDescent="0.25">
      <c r="B1898">
        <f t="shared" si="87"/>
        <v>3792</v>
      </c>
      <c r="C1898">
        <v>1896</v>
      </c>
      <c r="E1898">
        <f t="shared" si="88"/>
        <v>7584</v>
      </c>
      <c r="F1898">
        <v>1896</v>
      </c>
      <c r="H1898">
        <f t="shared" si="89"/>
        <v>15168</v>
      </c>
      <c r="I1898">
        <v>1896</v>
      </c>
    </row>
    <row r="1899" spans="2:9" x14ac:dyDescent="0.25">
      <c r="B1899">
        <f t="shared" si="87"/>
        <v>3794</v>
      </c>
      <c r="C1899">
        <v>1897</v>
      </c>
      <c r="E1899">
        <f t="shared" si="88"/>
        <v>7588</v>
      </c>
      <c r="F1899">
        <v>1897</v>
      </c>
      <c r="H1899">
        <f t="shared" si="89"/>
        <v>15176</v>
      </c>
      <c r="I1899">
        <v>1897</v>
      </c>
    </row>
    <row r="1900" spans="2:9" x14ac:dyDescent="0.25">
      <c r="B1900">
        <f t="shared" si="87"/>
        <v>3796</v>
      </c>
      <c r="C1900">
        <v>1898</v>
      </c>
      <c r="E1900">
        <f t="shared" si="88"/>
        <v>7592</v>
      </c>
      <c r="F1900">
        <v>1898</v>
      </c>
      <c r="H1900">
        <f t="shared" si="89"/>
        <v>15184</v>
      </c>
      <c r="I1900">
        <v>1898</v>
      </c>
    </row>
    <row r="1901" spans="2:9" x14ac:dyDescent="0.25">
      <c r="B1901">
        <f t="shared" si="87"/>
        <v>3798</v>
      </c>
      <c r="C1901">
        <v>1899</v>
      </c>
      <c r="E1901">
        <f t="shared" si="88"/>
        <v>7596</v>
      </c>
      <c r="F1901">
        <v>1899</v>
      </c>
      <c r="H1901">
        <f t="shared" si="89"/>
        <v>15192</v>
      </c>
      <c r="I1901">
        <v>1899</v>
      </c>
    </row>
    <row r="1902" spans="2:9" x14ac:dyDescent="0.25">
      <c r="B1902">
        <f t="shared" si="87"/>
        <v>3800</v>
      </c>
      <c r="C1902">
        <v>1900</v>
      </c>
      <c r="E1902">
        <f t="shared" si="88"/>
        <v>7600</v>
      </c>
      <c r="F1902">
        <v>1900</v>
      </c>
      <c r="H1902">
        <f t="shared" si="89"/>
        <v>15200</v>
      </c>
      <c r="I1902">
        <v>1900</v>
      </c>
    </row>
    <row r="1903" spans="2:9" x14ac:dyDescent="0.25">
      <c r="B1903">
        <f t="shared" si="87"/>
        <v>3802</v>
      </c>
      <c r="C1903">
        <v>1901</v>
      </c>
      <c r="E1903">
        <f t="shared" si="88"/>
        <v>7604</v>
      </c>
      <c r="F1903">
        <v>1901</v>
      </c>
      <c r="H1903">
        <f t="shared" si="89"/>
        <v>15208</v>
      </c>
      <c r="I1903">
        <v>1901</v>
      </c>
    </row>
    <row r="1904" spans="2:9" x14ac:dyDescent="0.25">
      <c r="B1904">
        <f t="shared" si="87"/>
        <v>3804</v>
      </c>
      <c r="C1904">
        <v>1902</v>
      </c>
      <c r="E1904">
        <f t="shared" si="88"/>
        <v>7608</v>
      </c>
      <c r="F1904">
        <v>1902</v>
      </c>
      <c r="H1904">
        <f t="shared" si="89"/>
        <v>15216</v>
      </c>
      <c r="I1904">
        <v>1902</v>
      </c>
    </row>
    <row r="1905" spans="2:9" x14ac:dyDescent="0.25">
      <c r="B1905">
        <f t="shared" si="87"/>
        <v>3806</v>
      </c>
      <c r="C1905">
        <v>1903</v>
      </c>
      <c r="E1905">
        <f t="shared" si="88"/>
        <v>7612</v>
      </c>
      <c r="F1905">
        <v>1903</v>
      </c>
      <c r="H1905">
        <f t="shared" si="89"/>
        <v>15224</v>
      </c>
      <c r="I1905">
        <v>1903</v>
      </c>
    </row>
    <row r="1906" spans="2:9" x14ac:dyDescent="0.25">
      <c r="B1906">
        <f t="shared" si="87"/>
        <v>3808</v>
      </c>
      <c r="C1906">
        <v>1904</v>
      </c>
      <c r="E1906">
        <f t="shared" si="88"/>
        <v>7616</v>
      </c>
      <c r="F1906">
        <v>1904</v>
      </c>
      <c r="H1906">
        <f t="shared" si="89"/>
        <v>15232</v>
      </c>
      <c r="I1906">
        <v>1904</v>
      </c>
    </row>
    <row r="1907" spans="2:9" x14ac:dyDescent="0.25">
      <c r="B1907">
        <f t="shared" si="87"/>
        <v>3810</v>
      </c>
      <c r="C1907">
        <v>1905</v>
      </c>
      <c r="E1907">
        <f t="shared" si="88"/>
        <v>7620</v>
      </c>
      <c r="F1907">
        <v>1905</v>
      </c>
      <c r="H1907">
        <f t="shared" si="89"/>
        <v>15240</v>
      </c>
      <c r="I1907">
        <v>1905</v>
      </c>
    </row>
    <row r="1908" spans="2:9" x14ac:dyDescent="0.25">
      <c r="B1908">
        <f t="shared" si="87"/>
        <v>3812</v>
      </c>
      <c r="C1908">
        <v>1906</v>
      </c>
      <c r="E1908">
        <f t="shared" si="88"/>
        <v>7624</v>
      </c>
      <c r="F1908">
        <v>1906</v>
      </c>
      <c r="H1908">
        <f t="shared" si="89"/>
        <v>15248</v>
      </c>
      <c r="I1908">
        <v>1906</v>
      </c>
    </row>
    <row r="1909" spans="2:9" x14ac:dyDescent="0.25">
      <c r="B1909">
        <f t="shared" si="87"/>
        <v>3814</v>
      </c>
      <c r="C1909">
        <v>1907</v>
      </c>
      <c r="E1909">
        <f t="shared" si="88"/>
        <v>7628</v>
      </c>
      <c r="F1909">
        <v>1907</v>
      </c>
      <c r="H1909">
        <f t="shared" si="89"/>
        <v>15256</v>
      </c>
      <c r="I1909">
        <v>1907</v>
      </c>
    </row>
    <row r="1910" spans="2:9" x14ac:dyDescent="0.25">
      <c r="B1910">
        <f t="shared" si="87"/>
        <v>3816</v>
      </c>
      <c r="C1910">
        <v>1908</v>
      </c>
      <c r="E1910">
        <f t="shared" si="88"/>
        <v>7632</v>
      </c>
      <c r="F1910">
        <v>1908</v>
      </c>
      <c r="H1910">
        <f t="shared" si="89"/>
        <v>15264</v>
      </c>
      <c r="I1910">
        <v>1908</v>
      </c>
    </row>
    <row r="1911" spans="2:9" x14ac:dyDescent="0.25">
      <c r="B1911">
        <f t="shared" si="87"/>
        <v>3818</v>
      </c>
      <c r="C1911">
        <v>1909</v>
      </c>
      <c r="E1911">
        <f t="shared" si="88"/>
        <v>7636</v>
      </c>
      <c r="F1911">
        <v>1909</v>
      </c>
      <c r="H1911">
        <f t="shared" si="89"/>
        <v>15272</v>
      </c>
      <c r="I1911">
        <v>1909</v>
      </c>
    </row>
    <row r="1912" spans="2:9" x14ac:dyDescent="0.25">
      <c r="B1912">
        <f t="shared" si="87"/>
        <v>3820</v>
      </c>
      <c r="C1912">
        <v>1910</v>
      </c>
      <c r="E1912">
        <f t="shared" si="88"/>
        <v>7640</v>
      </c>
      <c r="F1912">
        <v>1910</v>
      </c>
      <c r="H1912">
        <f t="shared" si="89"/>
        <v>15280</v>
      </c>
      <c r="I1912">
        <v>1910</v>
      </c>
    </row>
    <row r="1913" spans="2:9" x14ac:dyDescent="0.25">
      <c r="B1913">
        <f t="shared" si="87"/>
        <v>3822</v>
      </c>
      <c r="C1913">
        <v>1911</v>
      </c>
      <c r="E1913">
        <f t="shared" si="88"/>
        <v>7644</v>
      </c>
      <c r="F1913">
        <v>1911</v>
      </c>
      <c r="H1913">
        <f t="shared" si="89"/>
        <v>15288</v>
      </c>
      <c r="I1913">
        <v>1911</v>
      </c>
    </row>
    <row r="1914" spans="2:9" x14ac:dyDescent="0.25">
      <c r="B1914">
        <f t="shared" si="87"/>
        <v>3824</v>
      </c>
      <c r="C1914">
        <v>1912</v>
      </c>
      <c r="E1914">
        <f t="shared" si="88"/>
        <v>7648</v>
      </c>
      <c r="F1914">
        <v>1912</v>
      </c>
      <c r="H1914">
        <f t="shared" si="89"/>
        <v>15296</v>
      </c>
      <c r="I1914">
        <v>1912</v>
      </c>
    </row>
    <row r="1915" spans="2:9" x14ac:dyDescent="0.25">
      <c r="B1915">
        <f t="shared" si="87"/>
        <v>3826</v>
      </c>
      <c r="C1915">
        <v>1913</v>
      </c>
      <c r="E1915">
        <f t="shared" si="88"/>
        <v>7652</v>
      </c>
      <c r="F1915">
        <v>1913</v>
      </c>
      <c r="H1915">
        <f t="shared" si="89"/>
        <v>15304</v>
      </c>
      <c r="I1915">
        <v>1913</v>
      </c>
    </row>
    <row r="1916" spans="2:9" x14ac:dyDescent="0.25">
      <c r="B1916">
        <f t="shared" si="87"/>
        <v>3828</v>
      </c>
      <c r="C1916">
        <v>1914</v>
      </c>
      <c r="E1916">
        <f t="shared" si="88"/>
        <v>7656</v>
      </c>
      <c r="F1916">
        <v>1914</v>
      </c>
      <c r="H1916">
        <f t="shared" si="89"/>
        <v>15312</v>
      </c>
      <c r="I1916">
        <v>1914</v>
      </c>
    </row>
    <row r="1917" spans="2:9" x14ac:dyDescent="0.25">
      <c r="B1917">
        <f t="shared" si="87"/>
        <v>3830</v>
      </c>
      <c r="C1917">
        <v>1915</v>
      </c>
      <c r="E1917">
        <f t="shared" si="88"/>
        <v>7660</v>
      </c>
      <c r="F1917">
        <v>1915</v>
      </c>
      <c r="H1917">
        <f t="shared" si="89"/>
        <v>15320</v>
      </c>
      <c r="I1917">
        <v>1915</v>
      </c>
    </row>
    <row r="1918" spans="2:9" x14ac:dyDescent="0.25">
      <c r="B1918">
        <f t="shared" si="87"/>
        <v>3832</v>
      </c>
      <c r="C1918">
        <v>1916</v>
      </c>
      <c r="E1918">
        <f t="shared" si="88"/>
        <v>7664</v>
      </c>
      <c r="F1918">
        <v>1916</v>
      </c>
      <c r="H1918">
        <f t="shared" si="89"/>
        <v>15328</v>
      </c>
      <c r="I1918">
        <v>1916</v>
      </c>
    </row>
    <row r="1919" spans="2:9" x14ac:dyDescent="0.25">
      <c r="B1919">
        <f t="shared" si="87"/>
        <v>3834</v>
      </c>
      <c r="C1919">
        <v>1917</v>
      </c>
      <c r="E1919">
        <f t="shared" si="88"/>
        <v>7668</v>
      </c>
      <c r="F1919">
        <v>1917</v>
      </c>
      <c r="H1919">
        <f t="shared" si="89"/>
        <v>15336</v>
      </c>
      <c r="I1919">
        <v>1917</v>
      </c>
    </row>
    <row r="1920" spans="2:9" x14ac:dyDescent="0.25">
      <c r="B1920">
        <f t="shared" si="87"/>
        <v>3836</v>
      </c>
      <c r="C1920">
        <v>1918</v>
      </c>
      <c r="E1920">
        <f t="shared" si="88"/>
        <v>7672</v>
      </c>
      <c r="F1920">
        <v>1918</v>
      </c>
      <c r="H1920">
        <f t="shared" si="89"/>
        <v>15344</v>
      </c>
      <c r="I1920">
        <v>1918</v>
      </c>
    </row>
    <row r="1921" spans="2:9" x14ac:dyDescent="0.25">
      <c r="B1921">
        <f t="shared" si="87"/>
        <v>3838</v>
      </c>
      <c r="C1921">
        <v>1919</v>
      </c>
      <c r="E1921">
        <f t="shared" si="88"/>
        <v>7676</v>
      </c>
      <c r="F1921">
        <v>1919</v>
      </c>
      <c r="H1921">
        <f t="shared" si="89"/>
        <v>15352</v>
      </c>
      <c r="I1921">
        <v>1919</v>
      </c>
    </row>
    <row r="1922" spans="2:9" x14ac:dyDescent="0.25">
      <c r="B1922">
        <f t="shared" si="87"/>
        <v>3840</v>
      </c>
      <c r="C1922">
        <v>1920</v>
      </c>
      <c r="E1922">
        <f t="shared" si="88"/>
        <v>7680</v>
      </c>
      <c r="F1922">
        <v>1920</v>
      </c>
      <c r="H1922">
        <f t="shared" si="89"/>
        <v>15360</v>
      </c>
      <c r="I1922">
        <v>1920</v>
      </c>
    </row>
    <row r="1923" spans="2:9" x14ac:dyDescent="0.25">
      <c r="B1923">
        <f t="shared" si="87"/>
        <v>3842</v>
      </c>
      <c r="C1923">
        <v>1921</v>
      </c>
      <c r="E1923">
        <f t="shared" si="88"/>
        <v>7684</v>
      </c>
      <c r="F1923">
        <v>1921</v>
      </c>
      <c r="H1923">
        <f t="shared" si="89"/>
        <v>15368</v>
      </c>
      <c r="I1923">
        <v>1921</v>
      </c>
    </row>
    <row r="1924" spans="2:9" x14ac:dyDescent="0.25">
      <c r="B1924">
        <f t="shared" si="87"/>
        <v>3844</v>
      </c>
      <c r="C1924">
        <v>1922</v>
      </c>
      <c r="E1924">
        <f t="shared" si="88"/>
        <v>7688</v>
      </c>
      <c r="F1924">
        <v>1922</v>
      </c>
      <c r="H1924">
        <f t="shared" si="89"/>
        <v>15376</v>
      </c>
      <c r="I1924">
        <v>1922</v>
      </c>
    </row>
    <row r="1925" spans="2:9" x14ac:dyDescent="0.25">
      <c r="B1925">
        <f t="shared" ref="B1925:B1988" si="90">B1924+2</f>
        <v>3846</v>
      </c>
      <c r="C1925">
        <v>1923</v>
      </c>
      <c r="E1925">
        <f t="shared" ref="E1925:E1988" si="91">E1924+4</f>
        <v>7692</v>
      </c>
      <c r="F1925">
        <v>1923</v>
      </c>
      <c r="H1925">
        <f t="shared" ref="H1925:H1988" si="92">H1924+8</f>
        <v>15384</v>
      </c>
      <c r="I1925">
        <v>1923</v>
      </c>
    </row>
    <row r="1926" spans="2:9" x14ac:dyDescent="0.25">
      <c r="B1926">
        <f t="shared" si="90"/>
        <v>3848</v>
      </c>
      <c r="C1926">
        <v>1924</v>
      </c>
      <c r="E1926">
        <f t="shared" si="91"/>
        <v>7696</v>
      </c>
      <c r="F1926">
        <v>1924</v>
      </c>
      <c r="H1926">
        <f t="shared" si="92"/>
        <v>15392</v>
      </c>
      <c r="I1926">
        <v>1924</v>
      </c>
    </row>
    <row r="1927" spans="2:9" x14ac:dyDescent="0.25">
      <c r="B1927">
        <f t="shared" si="90"/>
        <v>3850</v>
      </c>
      <c r="C1927">
        <v>1925</v>
      </c>
      <c r="E1927">
        <f t="shared" si="91"/>
        <v>7700</v>
      </c>
      <c r="F1927">
        <v>1925</v>
      </c>
      <c r="H1927">
        <f t="shared" si="92"/>
        <v>15400</v>
      </c>
      <c r="I1927">
        <v>1925</v>
      </c>
    </row>
    <row r="1928" spans="2:9" x14ac:dyDescent="0.25">
      <c r="B1928">
        <f t="shared" si="90"/>
        <v>3852</v>
      </c>
      <c r="C1928">
        <v>1926</v>
      </c>
      <c r="E1928">
        <f t="shared" si="91"/>
        <v>7704</v>
      </c>
      <c r="F1928">
        <v>1926</v>
      </c>
      <c r="H1928">
        <f t="shared" si="92"/>
        <v>15408</v>
      </c>
      <c r="I1928">
        <v>1926</v>
      </c>
    </row>
    <row r="1929" spans="2:9" x14ac:dyDescent="0.25">
      <c r="B1929">
        <f t="shared" si="90"/>
        <v>3854</v>
      </c>
      <c r="C1929">
        <v>1927</v>
      </c>
      <c r="E1929">
        <f t="shared" si="91"/>
        <v>7708</v>
      </c>
      <c r="F1929">
        <v>1927</v>
      </c>
      <c r="H1929">
        <f t="shared" si="92"/>
        <v>15416</v>
      </c>
      <c r="I1929">
        <v>1927</v>
      </c>
    </row>
    <row r="1930" spans="2:9" x14ac:dyDescent="0.25">
      <c r="B1930">
        <f t="shared" si="90"/>
        <v>3856</v>
      </c>
      <c r="C1930">
        <v>1928</v>
      </c>
      <c r="E1930">
        <f t="shared" si="91"/>
        <v>7712</v>
      </c>
      <c r="F1930">
        <v>1928</v>
      </c>
      <c r="H1930">
        <f t="shared" si="92"/>
        <v>15424</v>
      </c>
      <c r="I1930">
        <v>1928</v>
      </c>
    </row>
    <row r="1931" spans="2:9" x14ac:dyDescent="0.25">
      <c r="B1931">
        <f t="shared" si="90"/>
        <v>3858</v>
      </c>
      <c r="C1931">
        <v>1929</v>
      </c>
      <c r="E1931">
        <f t="shared" si="91"/>
        <v>7716</v>
      </c>
      <c r="F1931">
        <v>1929</v>
      </c>
      <c r="H1931">
        <f t="shared" si="92"/>
        <v>15432</v>
      </c>
      <c r="I1931">
        <v>1929</v>
      </c>
    </row>
    <row r="1932" spans="2:9" x14ac:dyDescent="0.25">
      <c r="B1932">
        <f t="shared" si="90"/>
        <v>3860</v>
      </c>
      <c r="C1932">
        <v>1930</v>
      </c>
      <c r="E1932">
        <f t="shared" si="91"/>
        <v>7720</v>
      </c>
      <c r="F1932">
        <v>1930</v>
      </c>
      <c r="H1932">
        <f t="shared" si="92"/>
        <v>15440</v>
      </c>
      <c r="I1932">
        <v>1930</v>
      </c>
    </row>
    <row r="1933" spans="2:9" x14ac:dyDescent="0.25">
      <c r="B1933">
        <f t="shared" si="90"/>
        <v>3862</v>
      </c>
      <c r="C1933">
        <v>1931</v>
      </c>
      <c r="E1933">
        <f t="shared" si="91"/>
        <v>7724</v>
      </c>
      <c r="F1933">
        <v>1931</v>
      </c>
      <c r="H1933">
        <f t="shared" si="92"/>
        <v>15448</v>
      </c>
      <c r="I1933">
        <v>1931</v>
      </c>
    </row>
    <row r="1934" spans="2:9" x14ac:dyDescent="0.25">
      <c r="B1934">
        <f t="shared" si="90"/>
        <v>3864</v>
      </c>
      <c r="C1934">
        <v>1932</v>
      </c>
      <c r="E1934">
        <f t="shared" si="91"/>
        <v>7728</v>
      </c>
      <c r="F1934">
        <v>1932</v>
      </c>
      <c r="H1934">
        <f t="shared" si="92"/>
        <v>15456</v>
      </c>
      <c r="I1934">
        <v>1932</v>
      </c>
    </row>
    <row r="1935" spans="2:9" x14ac:dyDescent="0.25">
      <c r="B1935">
        <f t="shared" si="90"/>
        <v>3866</v>
      </c>
      <c r="C1935">
        <v>1933</v>
      </c>
      <c r="E1935">
        <f t="shared" si="91"/>
        <v>7732</v>
      </c>
      <c r="F1935">
        <v>1933</v>
      </c>
      <c r="H1935">
        <f t="shared" si="92"/>
        <v>15464</v>
      </c>
      <c r="I1935">
        <v>1933</v>
      </c>
    </row>
    <row r="1936" spans="2:9" x14ac:dyDescent="0.25">
      <c r="B1936">
        <f t="shared" si="90"/>
        <v>3868</v>
      </c>
      <c r="C1936">
        <v>1934</v>
      </c>
      <c r="E1936">
        <f t="shared" si="91"/>
        <v>7736</v>
      </c>
      <c r="F1936">
        <v>1934</v>
      </c>
      <c r="H1936">
        <f t="shared" si="92"/>
        <v>15472</v>
      </c>
      <c r="I1936">
        <v>1934</v>
      </c>
    </row>
    <row r="1937" spans="2:9" x14ac:dyDescent="0.25">
      <c r="B1937">
        <f t="shared" si="90"/>
        <v>3870</v>
      </c>
      <c r="C1937">
        <v>1935</v>
      </c>
      <c r="E1937">
        <f t="shared" si="91"/>
        <v>7740</v>
      </c>
      <c r="F1937">
        <v>1935</v>
      </c>
      <c r="H1937">
        <f t="shared" si="92"/>
        <v>15480</v>
      </c>
      <c r="I1937">
        <v>1935</v>
      </c>
    </row>
    <row r="1938" spans="2:9" x14ac:dyDescent="0.25">
      <c r="B1938">
        <f t="shared" si="90"/>
        <v>3872</v>
      </c>
      <c r="C1938">
        <v>1936</v>
      </c>
      <c r="E1938">
        <f t="shared" si="91"/>
        <v>7744</v>
      </c>
      <c r="F1938">
        <v>1936</v>
      </c>
      <c r="H1938">
        <f t="shared" si="92"/>
        <v>15488</v>
      </c>
      <c r="I1938">
        <v>1936</v>
      </c>
    </row>
    <row r="1939" spans="2:9" x14ac:dyDescent="0.25">
      <c r="B1939">
        <f t="shared" si="90"/>
        <v>3874</v>
      </c>
      <c r="C1939">
        <v>1937</v>
      </c>
      <c r="E1939">
        <f t="shared" si="91"/>
        <v>7748</v>
      </c>
      <c r="F1939">
        <v>1937</v>
      </c>
      <c r="H1939">
        <f t="shared" si="92"/>
        <v>15496</v>
      </c>
      <c r="I1939">
        <v>1937</v>
      </c>
    </row>
    <row r="1940" spans="2:9" x14ac:dyDescent="0.25">
      <c r="B1940">
        <f t="shared" si="90"/>
        <v>3876</v>
      </c>
      <c r="C1940">
        <v>1938</v>
      </c>
      <c r="E1940">
        <f t="shared" si="91"/>
        <v>7752</v>
      </c>
      <c r="F1940">
        <v>1938</v>
      </c>
      <c r="H1940">
        <f t="shared" si="92"/>
        <v>15504</v>
      </c>
      <c r="I1940">
        <v>1938</v>
      </c>
    </row>
    <row r="1941" spans="2:9" x14ac:dyDescent="0.25">
      <c r="B1941">
        <f t="shared" si="90"/>
        <v>3878</v>
      </c>
      <c r="C1941">
        <v>1939</v>
      </c>
      <c r="E1941">
        <f t="shared" si="91"/>
        <v>7756</v>
      </c>
      <c r="F1941">
        <v>1939</v>
      </c>
      <c r="H1941">
        <f t="shared" si="92"/>
        <v>15512</v>
      </c>
      <c r="I1941">
        <v>1939</v>
      </c>
    </row>
    <row r="1942" spans="2:9" x14ac:dyDescent="0.25">
      <c r="B1942">
        <f t="shared" si="90"/>
        <v>3880</v>
      </c>
      <c r="C1942">
        <v>1940</v>
      </c>
      <c r="E1942">
        <f t="shared" si="91"/>
        <v>7760</v>
      </c>
      <c r="F1942">
        <v>1940</v>
      </c>
      <c r="H1942">
        <f t="shared" si="92"/>
        <v>15520</v>
      </c>
      <c r="I1942">
        <v>1940</v>
      </c>
    </row>
    <row r="1943" spans="2:9" x14ac:dyDescent="0.25">
      <c r="B1943">
        <f t="shared" si="90"/>
        <v>3882</v>
      </c>
      <c r="C1943">
        <v>1941</v>
      </c>
      <c r="E1943">
        <f t="shared" si="91"/>
        <v>7764</v>
      </c>
      <c r="F1943">
        <v>1941</v>
      </c>
      <c r="H1943">
        <f t="shared" si="92"/>
        <v>15528</v>
      </c>
      <c r="I1943">
        <v>1941</v>
      </c>
    </row>
    <row r="1944" spans="2:9" x14ac:dyDescent="0.25">
      <c r="B1944">
        <f t="shared" si="90"/>
        <v>3884</v>
      </c>
      <c r="C1944">
        <v>1942</v>
      </c>
      <c r="E1944">
        <f t="shared" si="91"/>
        <v>7768</v>
      </c>
      <c r="F1944">
        <v>1942</v>
      </c>
      <c r="H1944">
        <f t="shared" si="92"/>
        <v>15536</v>
      </c>
      <c r="I1944">
        <v>1942</v>
      </c>
    </row>
    <row r="1945" spans="2:9" x14ac:dyDescent="0.25">
      <c r="B1945">
        <f t="shared" si="90"/>
        <v>3886</v>
      </c>
      <c r="C1945">
        <v>1943</v>
      </c>
      <c r="E1945">
        <f t="shared" si="91"/>
        <v>7772</v>
      </c>
      <c r="F1945">
        <v>1943</v>
      </c>
      <c r="H1945">
        <f t="shared" si="92"/>
        <v>15544</v>
      </c>
      <c r="I1945">
        <v>1943</v>
      </c>
    </row>
    <row r="1946" spans="2:9" x14ac:dyDescent="0.25">
      <c r="B1946">
        <f t="shared" si="90"/>
        <v>3888</v>
      </c>
      <c r="C1946">
        <v>1944</v>
      </c>
      <c r="E1946">
        <f t="shared" si="91"/>
        <v>7776</v>
      </c>
      <c r="F1946">
        <v>1944</v>
      </c>
      <c r="H1946">
        <f t="shared" si="92"/>
        <v>15552</v>
      </c>
      <c r="I1946">
        <v>1944</v>
      </c>
    </row>
    <row r="1947" spans="2:9" x14ac:dyDescent="0.25">
      <c r="B1947">
        <f t="shared" si="90"/>
        <v>3890</v>
      </c>
      <c r="C1947">
        <v>1945</v>
      </c>
      <c r="E1947">
        <f t="shared" si="91"/>
        <v>7780</v>
      </c>
      <c r="F1947">
        <v>1945</v>
      </c>
      <c r="H1947">
        <f t="shared" si="92"/>
        <v>15560</v>
      </c>
      <c r="I1947">
        <v>1945</v>
      </c>
    </row>
    <row r="1948" spans="2:9" x14ac:dyDescent="0.25">
      <c r="B1948">
        <f t="shared" si="90"/>
        <v>3892</v>
      </c>
      <c r="C1948">
        <v>1946</v>
      </c>
      <c r="E1948">
        <f t="shared" si="91"/>
        <v>7784</v>
      </c>
      <c r="F1948">
        <v>1946</v>
      </c>
      <c r="H1948">
        <f t="shared" si="92"/>
        <v>15568</v>
      </c>
      <c r="I1948">
        <v>1946</v>
      </c>
    </row>
    <row r="1949" spans="2:9" x14ac:dyDescent="0.25">
      <c r="B1949">
        <f t="shared" si="90"/>
        <v>3894</v>
      </c>
      <c r="C1949">
        <v>1947</v>
      </c>
      <c r="E1949">
        <f t="shared" si="91"/>
        <v>7788</v>
      </c>
      <c r="F1949">
        <v>1947</v>
      </c>
      <c r="H1949">
        <f t="shared" si="92"/>
        <v>15576</v>
      </c>
      <c r="I1949">
        <v>1947</v>
      </c>
    </row>
    <row r="1950" spans="2:9" x14ac:dyDescent="0.25">
      <c r="B1950">
        <f t="shared" si="90"/>
        <v>3896</v>
      </c>
      <c r="C1950">
        <v>1948</v>
      </c>
      <c r="E1950">
        <f t="shared" si="91"/>
        <v>7792</v>
      </c>
      <c r="F1950">
        <v>1948</v>
      </c>
      <c r="H1950">
        <f t="shared" si="92"/>
        <v>15584</v>
      </c>
      <c r="I1950">
        <v>1948</v>
      </c>
    </row>
    <row r="1951" spans="2:9" x14ac:dyDescent="0.25">
      <c r="B1951">
        <f t="shared" si="90"/>
        <v>3898</v>
      </c>
      <c r="C1951">
        <v>1949</v>
      </c>
      <c r="E1951">
        <f t="shared" si="91"/>
        <v>7796</v>
      </c>
      <c r="F1951">
        <v>1949</v>
      </c>
      <c r="H1951">
        <f t="shared" si="92"/>
        <v>15592</v>
      </c>
      <c r="I1951">
        <v>1949</v>
      </c>
    </row>
    <row r="1952" spans="2:9" x14ac:dyDescent="0.25">
      <c r="B1952">
        <f t="shared" si="90"/>
        <v>3900</v>
      </c>
      <c r="C1952">
        <v>1950</v>
      </c>
      <c r="E1952">
        <f t="shared" si="91"/>
        <v>7800</v>
      </c>
      <c r="F1952">
        <v>1950</v>
      </c>
      <c r="H1952">
        <f t="shared" si="92"/>
        <v>15600</v>
      </c>
      <c r="I1952">
        <v>1950</v>
      </c>
    </row>
    <row r="1953" spans="2:9" x14ac:dyDescent="0.25">
      <c r="B1953">
        <f t="shared" si="90"/>
        <v>3902</v>
      </c>
      <c r="C1953">
        <v>1951</v>
      </c>
      <c r="E1953">
        <f t="shared" si="91"/>
        <v>7804</v>
      </c>
      <c r="F1953">
        <v>1951</v>
      </c>
      <c r="H1953">
        <f t="shared" si="92"/>
        <v>15608</v>
      </c>
      <c r="I1953">
        <v>1951</v>
      </c>
    </row>
    <row r="1954" spans="2:9" x14ac:dyDescent="0.25">
      <c r="B1954">
        <f t="shared" si="90"/>
        <v>3904</v>
      </c>
      <c r="C1954">
        <v>1952</v>
      </c>
      <c r="E1954">
        <f t="shared" si="91"/>
        <v>7808</v>
      </c>
      <c r="F1954">
        <v>1952</v>
      </c>
      <c r="H1954">
        <f t="shared" si="92"/>
        <v>15616</v>
      </c>
      <c r="I1954">
        <v>1952</v>
      </c>
    </row>
    <row r="1955" spans="2:9" x14ac:dyDescent="0.25">
      <c r="B1955">
        <f t="shared" si="90"/>
        <v>3906</v>
      </c>
      <c r="C1955">
        <v>1953</v>
      </c>
      <c r="E1955">
        <f t="shared" si="91"/>
        <v>7812</v>
      </c>
      <c r="F1955">
        <v>1953</v>
      </c>
      <c r="H1955">
        <f t="shared" si="92"/>
        <v>15624</v>
      </c>
      <c r="I1955">
        <v>1953</v>
      </c>
    </row>
    <row r="1956" spans="2:9" x14ac:dyDescent="0.25">
      <c r="B1956">
        <f t="shared" si="90"/>
        <v>3908</v>
      </c>
      <c r="C1956">
        <v>1954</v>
      </c>
      <c r="E1956">
        <f t="shared" si="91"/>
        <v>7816</v>
      </c>
      <c r="F1956">
        <v>1954</v>
      </c>
      <c r="H1956">
        <f t="shared" si="92"/>
        <v>15632</v>
      </c>
      <c r="I1956">
        <v>1954</v>
      </c>
    </row>
    <row r="1957" spans="2:9" x14ac:dyDescent="0.25">
      <c r="B1957">
        <f t="shared" si="90"/>
        <v>3910</v>
      </c>
      <c r="C1957">
        <v>1955</v>
      </c>
      <c r="E1957">
        <f t="shared" si="91"/>
        <v>7820</v>
      </c>
      <c r="F1957">
        <v>1955</v>
      </c>
      <c r="H1957">
        <f t="shared" si="92"/>
        <v>15640</v>
      </c>
      <c r="I1957">
        <v>1955</v>
      </c>
    </row>
    <row r="1958" spans="2:9" x14ac:dyDescent="0.25">
      <c r="B1958">
        <f t="shared" si="90"/>
        <v>3912</v>
      </c>
      <c r="C1958">
        <v>1956</v>
      </c>
      <c r="E1958">
        <f t="shared" si="91"/>
        <v>7824</v>
      </c>
      <c r="F1958">
        <v>1956</v>
      </c>
      <c r="H1958">
        <f t="shared" si="92"/>
        <v>15648</v>
      </c>
      <c r="I1958">
        <v>1956</v>
      </c>
    </row>
    <row r="1959" spans="2:9" x14ac:dyDescent="0.25">
      <c r="B1959">
        <f t="shared" si="90"/>
        <v>3914</v>
      </c>
      <c r="C1959">
        <v>1957</v>
      </c>
      <c r="E1959">
        <f t="shared" si="91"/>
        <v>7828</v>
      </c>
      <c r="F1959">
        <v>1957</v>
      </c>
      <c r="H1959">
        <f t="shared" si="92"/>
        <v>15656</v>
      </c>
      <c r="I1959">
        <v>1957</v>
      </c>
    </row>
    <row r="1960" spans="2:9" x14ac:dyDescent="0.25">
      <c r="B1960">
        <f t="shared" si="90"/>
        <v>3916</v>
      </c>
      <c r="C1960">
        <v>1958</v>
      </c>
      <c r="E1960">
        <f t="shared" si="91"/>
        <v>7832</v>
      </c>
      <c r="F1960">
        <v>1958</v>
      </c>
      <c r="H1960">
        <f t="shared" si="92"/>
        <v>15664</v>
      </c>
      <c r="I1960">
        <v>1958</v>
      </c>
    </row>
    <row r="1961" spans="2:9" x14ac:dyDescent="0.25">
      <c r="B1961">
        <f t="shared" si="90"/>
        <v>3918</v>
      </c>
      <c r="C1961">
        <v>1959</v>
      </c>
      <c r="E1961">
        <f t="shared" si="91"/>
        <v>7836</v>
      </c>
      <c r="F1961">
        <v>1959</v>
      </c>
      <c r="H1961">
        <f t="shared" si="92"/>
        <v>15672</v>
      </c>
      <c r="I1961">
        <v>1959</v>
      </c>
    </row>
    <row r="1962" spans="2:9" x14ac:dyDescent="0.25">
      <c r="B1962">
        <f t="shared" si="90"/>
        <v>3920</v>
      </c>
      <c r="C1962">
        <v>1960</v>
      </c>
      <c r="E1962">
        <f t="shared" si="91"/>
        <v>7840</v>
      </c>
      <c r="F1962">
        <v>1960</v>
      </c>
      <c r="H1962">
        <f t="shared" si="92"/>
        <v>15680</v>
      </c>
      <c r="I1962">
        <v>1960</v>
      </c>
    </row>
    <row r="1963" spans="2:9" x14ac:dyDescent="0.25">
      <c r="B1963">
        <f t="shared" si="90"/>
        <v>3922</v>
      </c>
      <c r="C1963">
        <v>1961</v>
      </c>
      <c r="E1963">
        <f t="shared" si="91"/>
        <v>7844</v>
      </c>
      <c r="F1963">
        <v>1961</v>
      </c>
      <c r="H1963">
        <f t="shared" si="92"/>
        <v>15688</v>
      </c>
      <c r="I1963">
        <v>1961</v>
      </c>
    </row>
    <row r="1964" spans="2:9" x14ac:dyDescent="0.25">
      <c r="B1964">
        <f t="shared" si="90"/>
        <v>3924</v>
      </c>
      <c r="C1964">
        <v>1962</v>
      </c>
      <c r="E1964">
        <f t="shared" si="91"/>
        <v>7848</v>
      </c>
      <c r="F1964">
        <v>1962</v>
      </c>
      <c r="H1964">
        <f t="shared" si="92"/>
        <v>15696</v>
      </c>
      <c r="I1964">
        <v>1962</v>
      </c>
    </row>
    <row r="1965" spans="2:9" x14ac:dyDescent="0.25">
      <c r="B1965">
        <f t="shared" si="90"/>
        <v>3926</v>
      </c>
      <c r="C1965">
        <v>1963</v>
      </c>
      <c r="E1965">
        <f t="shared" si="91"/>
        <v>7852</v>
      </c>
      <c r="F1965">
        <v>1963</v>
      </c>
      <c r="H1965">
        <f t="shared" si="92"/>
        <v>15704</v>
      </c>
      <c r="I1965">
        <v>1963</v>
      </c>
    </row>
    <row r="1966" spans="2:9" x14ac:dyDescent="0.25">
      <c r="B1966">
        <f t="shared" si="90"/>
        <v>3928</v>
      </c>
      <c r="C1966">
        <v>1964</v>
      </c>
      <c r="E1966">
        <f t="shared" si="91"/>
        <v>7856</v>
      </c>
      <c r="F1966">
        <v>1964</v>
      </c>
      <c r="H1966">
        <f t="shared" si="92"/>
        <v>15712</v>
      </c>
      <c r="I1966">
        <v>1964</v>
      </c>
    </row>
    <row r="1967" spans="2:9" x14ac:dyDescent="0.25">
      <c r="B1967">
        <f t="shared" si="90"/>
        <v>3930</v>
      </c>
      <c r="C1967">
        <v>1965</v>
      </c>
      <c r="E1967">
        <f t="shared" si="91"/>
        <v>7860</v>
      </c>
      <c r="F1967">
        <v>1965</v>
      </c>
      <c r="H1967">
        <f t="shared" si="92"/>
        <v>15720</v>
      </c>
      <c r="I1967">
        <v>1965</v>
      </c>
    </row>
    <row r="1968" spans="2:9" x14ac:dyDescent="0.25">
      <c r="B1968">
        <f t="shared" si="90"/>
        <v>3932</v>
      </c>
      <c r="C1968">
        <v>1966</v>
      </c>
      <c r="E1968">
        <f t="shared" si="91"/>
        <v>7864</v>
      </c>
      <c r="F1968">
        <v>1966</v>
      </c>
      <c r="H1968">
        <f t="shared" si="92"/>
        <v>15728</v>
      </c>
      <c r="I1968">
        <v>1966</v>
      </c>
    </row>
    <row r="1969" spans="2:9" x14ac:dyDescent="0.25">
      <c r="B1969">
        <f t="shared" si="90"/>
        <v>3934</v>
      </c>
      <c r="C1969">
        <v>1967</v>
      </c>
      <c r="E1969">
        <f t="shared" si="91"/>
        <v>7868</v>
      </c>
      <c r="F1969">
        <v>1967</v>
      </c>
      <c r="H1969">
        <f t="shared" si="92"/>
        <v>15736</v>
      </c>
      <c r="I1969">
        <v>1967</v>
      </c>
    </row>
    <row r="1970" spans="2:9" x14ac:dyDescent="0.25">
      <c r="B1970">
        <f t="shared" si="90"/>
        <v>3936</v>
      </c>
      <c r="C1970">
        <v>1968</v>
      </c>
      <c r="E1970">
        <f t="shared" si="91"/>
        <v>7872</v>
      </c>
      <c r="F1970">
        <v>1968</v>
      </c>
      <c r="H1970">
        <f t="shared" si="92"/>
        <v>15744</v>
      </c>
      <c r="I1970">
        <v>1968</v>
      </c>
    </row>
    <row r="1971" spans="2:9" x14ac:dyDescent="0.25">
      <c r="B1971">
        <f t="shared" si="90"/>
        <v>3938</v>
      </c>
      <c r="C1971">
        <v>1969</v>
      </c>
      <c r="E1971">
        <f t="shared" si="91"/>
        <v>7876</v>
      </c>
      <c r="F1971">
        <v>1969</v>
      </c>
      <c r="H1971">
        <f t="shared" si="92"/>
        <v>15752</v>
      </c>
      <c r="I1971">
        <v>1969</v>
      </c>
    </row>
    <row r="1972" spans="2:9" x14ac:dyDescent="0.25">
      <c r="B1972">
        <f t="shared" si="90"/>
        <v>3940</v>
      </c>
      <c r="C1972">
        <v>1970</v>
      </c>
      <c r="E1972">
        <f t="shared" si="91"/>
        <v>7880</v>
      </c>
      <c r="F1972">
        <v>1970</v>
      </c>
      <c r="H1972">
        <f t="shared" si="92"/>
        <v>15760</v>
      </c>
      <c r="I1972">
        <v>1970</v>
      </c>
    </row>
    <row r="1973" spans="2:9" x14ac:dyDescent="0.25">
      <c r="B1973">
        <f t="shared" si="90"/>
        <v>3942</v>
      </c>
      <c r="C1973">
        <v>1971</v>
      </c>
      <c r="E1973">
        <f t="shared" si="91"/>
        <v>7884</v>
      </c>
      <c r="F1973">
        <v>1971</v>
      </c>
      <c r="H1973">
        <f t="shared" si="92"/>
        <v>15768</v>
      </c>
      <c r="I1973">
        <v>1971</v>
      </c>
    </row>
    <row r="1974" spans="2:9" x14ac:dyDescent="0.25">
      <c r="B1974">
        <f t="shared" si="90"/>
        <v>3944</v>
      </c>
      <c r="C1974">
        <v>1972</v>
      </c>
      <c r="E1974">
        <f t="shared" si="91"/>
        <v>7888</v>
      </c>
      <c r="F1974">
        <v>1972</v>
      </c>
      <c r="H1974">
        <f t="shared" si="92"/>
        <v>15776</v>
      </c>
      <c r="I1974">
        <v>1972</v>
      </c>
    </row>
    <row r="1975" spans="2:9" x14ac:dyDescent="0.25">
      <c r="B1975">
        <f t="shared" si="90"/>
        <v>3946</v>
      </c>
      <c r="C1975">
        <v>1973</v>
      </c>
      <c r="E1975">
        <f t="shared" si="91"/>
        <v>7892</v>
      </c>
      <c r="F1975">
        <v>1973</v>
      </c>
      <c r="H1975">
        <f t="shared" si="92"/>
        <v>15784</v>
      </c>
      <c r="I1975">
        <v>1973</v>
      </c>
    </row>
    <row r="1976" spans="2:9" x14ac:dyDescent="0.25">
      <c r="B1976">
        <f t="shared" si="90"/>
        <v>3948</v>
      </c>
      <c r="C1976">
        <v>1974</v>
      </c>
      <c r="E1976">
        <f t="shared" si="91"/>
        <v>7896</v>
      </c>
      <c r="F1976">
        <v>1974</v>
      </c>
      <c r="H1976">
        <f t="shared" si="92"/>
        <v>15792</v>
      </c>
      <c r="I1976">
        <v>1974</v>
      </c>
    </row>
    <row r="1977" spans="2:9" x14ac:dyDescent="0.25">
      <c r="B1977">
        <f t="shared" si="90"/>
        <v>3950</v>
      </c>
      <c r="C1977">
        <v>1975</v>
      </c>
      <c r="E1977">
        <f t="shared" si="91"/>
        <v>7900</v>
      </c>
      <c r="F1977">
        <v>1975</v>
      </c>
      <c r="H1977">
        <f t="shared" si="92"/>
        <v>15800</v>
      </c>
      <c r="I1977">
        <v>1975</v>
      </c>
    </row>
    <row r="1978" spans="2:9" x14ac:dyDescent="0.25">
      <c r="B1978">
        <f t="shared" si="90"/>
        <v>3952</v>
      </c>
      <c r="C1978">
        <v>1976</v>
      </c>
      <c r="E1978">
        <f t="shared" si="91"/>
        <v>7904</v>
      </c>
      <c r="F1978">
        <v>1976</v>
      </c>
      <c r="H1978">
        <f t="shared" si="92"/>
        <v>15808</v>
      </c>
      <c r="I1978">
        <v>1976</v>
      </c>
    </row>
    <row r="1979" spans="2:9" x14ac:dyDescent="0.25">
      <c r="B1979">
        <f t="shared" si="90"/>
        <v>3954</v>
      </c>
      <c r="C1979">
        <v>1977</v>
      </c>
      <c r="E1979">
        <f t="shared" si="91"/>
        <v>7908</v>
      </c>
      <c r="F1979">
        <v>1977</v>
      </c>
      <c r="H1979">
        <f t="shared" si="92"/>
        <v>15816</v>
      </c>
      <c r="I1979">
        <v>1977</v>
      </c>
    </row>
    <row r="1980" spans="2:9" x14ac:dyDescent="0.25">
      <c r="B1980">
        <f t="shared" si="90"/>
        <v>3956</v>
      </c>
      <c r="C1980">
        <v>1978</v>
      </c>
      <c r="E1980">
        <f t="shared" si="91"/>
        <v>7912</v>
      </c>
      <c r="F1980">
        <v>1978</v>
      </c>
      <c r="H1980">
        <f t="shared" si="92"/>
        <v>15824</v>
      </c>
      <c r="I1980">
        <v>1978</v>
      </c>
    </row>
    <row r="1981" spans="2:9" x14ac:dyDescent="0.25">
      <c r="B1981">
        <f t="shared" si="90"/>
        <v>3958</v>
      </c>
      <c r="C1981">
        <v>1979</v>
      </c>
      <c r="E1981">
        <f t="shared" si="91"/>
        <v>7916</v>
      </c>
      <c r="F1981">
        <v>1979</v>
      </c>
      <c r="H1981">
        <f t="shared" si="92"/>
        <v>15832</v>
      </c>
      <c r="I1981">
        <v>1979</v>
      </c>
    </row>
    <row r="1982" spans="2:9" x14ac:dyDescent="0.25">
      <c r="B1982">
        <f t="shared" si="90"/>
        <v>3960</v>
      </c>
      <c r="C1982">
        <v>1980</v>
      </c>
      <c r="E1982">
        <f t="shared" si="91"/>
        <v>7920</v>
      </c>
      <c r="F1982">
        <v>1980</v>
      </c>
      <c r="H1982">
        <f t="shared" si="92"/>
        <v>15840</v>
      </c>
      <c r="I1982">
        <v>1980</v>
      </c>
    </row>
    <row r="1983" spans="2:9" x14ac:dyDescent="0.25">
      <c r="B1983">
        <f t="shared" si="90"/>
        <v>3962</v>
      </c>
      <c r="C1983">
        <v>1981</v>
      </c>
      <c r="E1983">
        <f t="shared" si="91"/>
        <v>7924</v>
      </c>
      <c r="F1983">
        <v>1981</v>
      </c>
      <c r="H1983">
        <f t="shared" si="92"/>
        <v>15848</v>
      </c>
      <c r="I1983">
        <v>1981</v>
      </c>
    </row>
    <row r="1984" spans="2:9" x14ac:dyDescent="0.25">
      <c r="B1984">
        <f t="shared" si="90"/>
        <v>3964</v>
      </c>
      <c r="C1984">
        <v>1982</v>
      </c>
      <c r="E1984">
        <f t="shared" si="91"/>
        <v>7928</v>
      </c>
      <c r="F1984">
        <v>1982</v>
      </c>
      <c r="H1984">
        <f t="shared" si="92"/>
        <v>15856</v>
      </c>
      <c r="I1984">
        <v>1982</v>
      </c>
    </row>
    <row r="1985" spans="2:9" x14ac:dyDescent="0.25">
      <c r="B1985">
        <f t="shared" si="90"/>
        <v>3966</v>
      </c>
      <c r="C1985">
        <v>1983</v>
      </c>
      <c r="E1985">
        <f t="shared" si="91"/>
        <v>7932</v>
      </c>
      <c r="F1985">
        <v>1983</v>
      </c>
      <c r="H1985">
        <f t="shared" si="92"/>
        <v>15864</v>
      </c>
      <c r="I1985">
        <v>1983</v>
      </c>
    </row>
    <row r="1986" spans="2:9" x14ac:dyDescent="0.25">
      <c r="B1986">
        <f t="shared" si="90"/>
        <v>3968</v>
      </c>
      <c r="C1986">
        <v>1984</v>
      </c>
      <c r="E1986">
        <f t="shared" si="91"/>
        <v>7936</v>
      </c>
      <c r="F1986">
        <v>1984</v>
      </c>
      <c r="H1986">
        <f t="shared" si="92"/>
        <v>15872</v>
      </c>
      <c r="I1986">
        <v>1984</v>
      </c>
    </row>
    <row r="1987" spans="2:9" x14ac:dyDescent="0.25">
      <c r="B1987">
        <f t="shared" si="90"/>
        <v>3970</v>
      </c>
      <c r="C1987">
        <v>1985</v>
      </c>
      <c r="E1987">
        <f t="shared" si="91"/>
        <v>7940</v>
      </c>
      <c r="F1987">
        <v>1985</v>
      </c>
      <c r="H1987">
        <f t="shared" si="92"/>
        <v>15880</v>
      </c>
      <c r="I1987">
        <v>1985</v>
      </c>
    </row>
    <row r="1988" spans="2:9" x14ac:dyDescent="0.25">
      <c r="B1988">
        <f t="shared" si="90"/>
        <v>3972</v>
      </c>
      <c r="C1988">
        <v>1986</v>
      </c>
      <c r="E1988">
        <f t="shared" si="91"/>
        <v>7944</v>
      </c>
      <c r="F1988">
        <v>1986</v>
      </c>
      <c r="H1988">
        <f t="shared" si="92"/>
        <v>15888</v>
      </c>
      <c r="I1988">
        <v>1986</v>
      </c>
    </row>
    <row r="1989" spans="2:9" x14ac:dyDescent="0.25">
      <c r="B1989">
        <f t="shared" ref="B1989:B2052" si="93">B1988+2</f>
        <v>3974</v>
      </c>
      <c r="C1989">
        <v>1987</v>
      </c>
      <c r="E1989">
        <f t="shared" ref="E1989:E2052" si="94">E1988+4</f>
        <v>7948</v>
      </c>
      <c r="F1989">
        <v>1987</v>
      </c>
      <c r="H1989">
        <f t="shared" ref="H1989:H2052" si="95">H1988+8</f>
        <v>15896</v>
      </c>
      <c r="I1989">
        <v>1987</v>
      </c>
    </row>
    <row r="1990" spans="2:9" x14ac:dyDescent="0.25">
      <c r="B1990">
        <f t="shared" si="93"/>
        <v>3976</v>
      </c>
      <c r="C1990">
        <v>1988</v>
      </c>
      <c r="E1990">
        <f t="shared" si="94"/>
        <v>7952</v>
      </c>
      <c r="F1990">
        <v>1988</v>
      </c>
      <c r="H1990">
        <f t="shared" si="95"/>
        <v>15904</v>
      </c>
      <c r="I1990">
        <v>1988</v>
      </c>
    </row>
    <row r="1991" spans="2:9" x14ac:dyDescent="0.25">
      <c r="B1991">
        <f t="shared" si="93"/>
        <v>3978</v>
      </c>
      <c r="C1991">
        <v>1989</v>
      </c>
      <c r="E1991">
        <f t="shared" si="94"/>
        <v>7956</v>
      </c>
      <c r="F1991">
        <v>1989</v>
      </c>
      <c r="H1991">
        <f t="shared" si="95"/>
        <v>15912</v>
      </c>
      <c r="I1991">
        <v>1989</v>
      </c>
    </row>
    <row r="1992" spans="2:9" x14ac:dyDescent="0.25">
      <c r="B1992">
        <f t="shared" si="93"/>
        <v>3980</v>
      </c>
      <c r="C1992">
        <v>1990</v>
      </c>
      <c r="E1992">
        <f t="shared" si="94"/>
        <v>7960</v>
      </c>
      <c r="F1992">
        <v>1990</v>
      </c>
      <c r="H1992">
        <f t="shared" si="95"/>
        <v>15920</v>
      </c>
      <c r="I1992">
        <v>1990</v>
      </c>
    </row>
    <row r="1993" spans="2:9" x14ac:dyDescent="0.25">
      <c r="B1993">
        <f t="shared" si="93"/>
        <v>3982</v>
      </c>
      <c r="C1993">
        <v>1991</v>
      </c>
      <c r="E1993">
        <f t="shared" si="94"/>
        <v>7964</v>
      </c>
      <c r="F1993">
        <v>1991</v>
      </c>
      <c r="H1993">
        <f t="shared" si="95"/>
        <v>15928</v>
      </c>
      <c r="I1993">
        <v>1991</v>
      </c>
    </row>
    <row r="1994" spans="2:9" x14ac:dyDescent="0.25">
      <c r="B1994">
        <f t="shared" si="93"/>
        <v>3984</v>
      </c>
      <c r="C1994">
        <v>1992</v>
      </c>
      <c r="E1994">
        <f t="shared" si="94"/>
        <v>7968</v>
      </c>
      <c r="F1994">
        <v>1992</v>
      </c>
      <c r="H1994">
        <f t="shared" si="95"/>
        <v>15936</v>
      </c>
      <c r="I1994">
        <v>1992</v>
      </c>
    </row>
    <row r="1995" spans="2:9" x14ac:dyDescent="0.25">
      <c r="B1995">
        <f t="shared" si="93"/>
        <v>3986</v>
      </c>
      <c r="C1995">
        <v>1993</v>
      </c>
      <c r="E1995">
        <f t="shared" si="94"/>
        <v>7972</v>
      </c>
      <c r="F1995">
        <v>1993</v>
      </c>
      <c r="H1995">
        <f t="shared" si="95"/>
        <v>15944</v>
      </c>
      <c r="I1995">
        <v>1993</v>
      </c>
    </row>
    <row r="1996" spans="2:9" x14ac:dyDescent="0.25">
      <c r="B1996">
        <f t="shared" si="93"/>
        <v>3988</v>
      </c>
      <c r="C1996">
        <v>1994</v>
      </c>
      <c r="E1996">
        <f t="shared" si="94"/>
        <v>7976</v>
      </c>
      <c r="F1996">
        <v>1994</v>
      </c>
      <c r="H1996">
        <f t="shared" si="95"/>
        <v>15952</v>
      </c>
      <c r="I1996">
        <v>1994</v>
      </c>
    </row>
    <row r="1997" spans="2:9" x14ac:dyDescent="0.25">
      <c r="B1997">
        <f t="shared" si="93"/>
        <v>3990</v>
      </c>
      <c r="C1997">
        <v>1995</v>
      </c>
      <c r="E1997">
        <f t="shared" si="94"/>
        <v>7980</v>
      </c>
      <c r="F1997">
        <v>1995</v>
      </c>
      <c r="H1997">
        <f t="shared" si="95"/>
        <v>15960</v>
      </c>
      <c r="I1997">
        <v>1995</v>
      </c>
    </row>
    <row r="1998" spans="2:9" x14ac:dyDescent="0.25">
      <c r="B1998">
        <f t="shared" si="93"/>
        <v>3992</v>
      </c>
      <c r="C1998">
        <v>1996</v>
      </c>
      <c r="E1998">
        <f t="shared" si="94"/>
        <v>7984</v>
      </c>
      <c r="F1998">
        <v>1996</v>
      </c>
      <c r="H1998">
        <f t="shared" si="95"/>
        <v>15968</v>
      </c>
      <c r="I1998">
        <v>1996</v>
      </c>
    </row>
    <row r="1999" spans="2:9" x14ac:dyDescent="0.25">
      <c r="B1999">
        <f t="shared" si="93"/>
        <v>3994</v>
      </c>
      <c r="C1999">
        <v>1997</v>
      </c>
      <c r="E1999">
        <f t="shared" si="94"/>
        <v>7988</v>
      </c>
      <c r="F1999">
        <v>1997</v>
      </c>
      <c r="H1999">
        <f t="shared" si="95"/>
        <v>15976</v>
      </c>
      <c r="I1999">
        <v>1997</v>
      </c>
    </row>
    <row r="2000" spans="2:9" x14ac:dyDescent="0.25">
      <c r="B2000">
        <f t="shared" si="93"/>
        <v>3996</v>
      </c>
      <c r="C2000">
        <v>1998</v>
      </c>
      <c r="E2000">
        <f t="shared" si="94"/>
        <v>7992</v>
      </c>
      <c r="F2000">
        <v>1998</v>
      </c>
      <c r="H2000">
        <f t="shared" si="95"/>
        <v>15984</v>
      </c>
      <c r="I2000">
        <v>1998</v>
      </c>
    </row>
    <row r="2001" spans="2:9" x14ac:dyDescent="0.25">
      <c r="B2001">
        <f t="shared" si="93"/>
        <v>3998</v>
      </c>
      <c r="C2001">
        <v>1999</v>
      </c>
      <c r="E2001">
        <f t="shared" si="94"/>
        <v>7996</v>
      </c>
      <c r="F2001">
        <v>1999</v>
      </c>
      <c r="H2001">
        <f t="shared" si="95"/>
        <v>15992</v>
      </c>
      <c r="I2001">
        <v>1999</v>
      </c>
    </row>
    <row r="2002" spans="2:9" x14ac:dyDescent="0.25">
      <c r="B2002">
        <f t="shared" si="93"/>
        <v>4000</v>
      </c>
      <c r="C2002">
        <v>2000</v>
      </c>
      <c r="E2002">
        <f t="shared" si="94"/>
        <v>8000</v>
      </c>
      <c r="F2002">
        <v>2000</v>
      </c>
      <c r="H2002">
        <f t="shared" si="95"/>
        <v>16000</v>
      </c>
      <c r="I2002">
        <v>2000</v>
      </c>
    </row>
    <row r="2003" spans="2:9" x14ac:dyDescent="0.25">
      <c r="B2003">
        <f t="shared" si="93"/>
        <v>4002</v>
      </c>
      <c r="C2003">
        <v>2001</v>
      </c>
      <c r="E2003">
        <f t="shared" si="94"/>
        <v>8004</v>
      </c>
      <c r="F2003">
        <v>2001</v>
      </c>
      <c r="H2003">
        <f t="shared" si="95"/>
        <v>16008</v>
      </c>
      <c r="I2003">
        <v>2001</v>
      </c>
    </row>
    <row r="2004" spans="2:9" x14ac:dyDescent="0.25">
      <c r="B2004">
        <f t="shared" si="93"/>
        <v>4004</v>
      </c>
      <c r="C2004">
        <v>2002</v>
      </c>
      <c r="E2004">
        <f t="shared" si="94"/>
        <v>8008</v>
      </c>
      <c r="F2004">
        <v>2002</v>
      </c>
      <c r="H2004">
        <f t="shared" si="95"/>
        <v>16016</v>
      </c>
      <c r="I2004">
        <v>2002</v>
      </c>
    </row>
    <row r="2005" spans="2:9" x14ac:dyDescent="0.25">
      <c r="B2005">
        <f t="shared" si="93"/>
        <v>4006</v>
      </c>
      <c r="C2005">
        <v>2003</v>
      </c>
      <c r="E2005">
        <f t="shared" si="94"/>
        <v>8012</v>
      </c>
      <c r="F2005">
        <v>2003</v>
      </c>
      <c r="H2005">
        <f t="shared" si="95"/>
        <v>16024</v>
      </c>
      <c r="I2005">
        <v>2003</v>
      </c>
    </row>
    <row r="2006" spans="2:9" x14ac:dyDescent="0.25">
      <c r="B2006">
        <f t="shared" si="93"/>
        <v>4008</v>
      </c>
      <c r="C2006">
        <v>2004</v>
      </c>
      <c r="E2006">
        <f t="shared" si="94"/>
        <v>8016</v>
      </c>
      <c r="F2006">
        <v>2004</v>
      </c>
      <c r="H2006">
        <f t="shared" si="95"/>
        <v>16032</v>
      </c>
      <c r="I2006">
        <v>2004</v>
      </c>
    </row>
    <row r="2007" spans="2:9" x14ac:dyDescent="0.25">
      <c r="B2007">
        <f t="shared" si="93"/>
        <v>4010</v>
      </c>
      <c r="C2007">
        <v>2005</v>
      </c>
      <c r="E2007">
        <f t="shared" si="94"/>
        <v>8020</v>
      </c>
      <c r="F2007">
        <v>2005</v>
      </c>
      <c r="H2007">
        <f t="shared" si="95"/>
        <v>16040</v>
      </c>
      <c r="I2007">
        <v>2005</v>
      </c>
    </row>
    <row r="2008" spans="2:9" x14ac:dyDescent="0.25">
      <c r="B2008">
        <f t="shared" si="93"/>
        <v>4012</v>
      </c>
      <c r="C2008">
        <v>2006</v>
      </c>
      <c r="E2008">
        <f t="shared" si="94"/>
        <v>8024</v>
      </c>
      <c r="F2008">
        <v>2006</v>
      </c>
      <c r="H2008">
        <f t="shared" si="95"/>
        <v>16048</v>
      </c>
      <c r="I2008">
        <v>2006</v>
      </c>
    </row>
    <row r="2009" spans="2:9" x14ac:dyDescent="0.25">
      <c r="B2009">
        <f t="shared" si="93"/>
        <v>4014</v>
      </c>
      <c r="C2009">
        <v>2007</v>
      </c>
      <c r="E2009">
        <f t="shared" si="94"/>
        <v>8028</v>
      </c>
      <c r="F2009">
        <v>2007</v>
      </c>
      <c r="H2009">
        <f t="shared" si="95"/>
        <v>16056</v>
      </c>
      <c r="I2009">
        <v>2007</v>
      </c>
    </row>
    <row r="2010" spans="2:9" x14ac:dyDescent="0.25">
      <c r="B2010">
        <f t="shared" si="93"/>
        <v>4016</v>
      </c>
      <c r="C2010">
        <v>2008</v>
      </c>
      <c r="E2010">
        <f t="shared" si="94"/>
        <v>8032</v>
      </c>
      <c r="F2010">
        <v>2008</v>
      </c>
      <c r="H2010">
        <f t="shared" si="95"/>
        <v>16064</v>
      </c>
      <c r="I2010">
        <v>2008</v>
      </c>
    </row>
    <row r="2011" spans="2:9" x14ac:dyDescent="0.25">
      <c r="B2011">
        <f t="shared" si="93"/>
        <v>4018</v>
      </c>
      <c r="C2011">
        <v>2009</v>
      </c>
      <c r="E2011">
        <f t="shared" si="94"/>
        <v>8036</v>
      </c>
      <c r="F2011">
        <v>2009</v>
      </c>
      <c r="H2011">
        <f t="shared" si="95"/>
        <v>16072</v>
      </c>
      <c r="I2011">
        <v>2009</v>
      </c>
    </row>
    <row r="2012" spans="2:9" x14ac:dyDescent="0.25">
      <c r="B2012">
        <f t="shared" si="93"/>
        <v>4020</v>
      </c>
      <c r="C2012">
        <v>2010</v>
      </c>
      <c r="E2012">
        <f t="shared" si="94"/>
        <v>8040</v>
      </c>
      <c r="F2012">
        <v>2010</v>
      </c>
      <c r="H2012">
        <f t="shared" si="95"/>
        <v>16080</v>
      </c>
      <c r="I2012">
        <v>2010</v>
      </c>
    </row>
    <row r="2013" spans="2:9" x14ac:dyDescent="0.25">
      <c r="B2013">
        <f t="shared" si="93"/>
        <v>4022</v>
      </c>
      <c r="C2013">
        <v>2011</v>
      </c>
      <c r="E2013">
        <f t="shared" si="94"/>
        <v>8044</v>
      </c>
      <c r="F2013">
        <v>2011</v>
      </c>
      <c r="H2013">
        <f t="shared" si="95"/>
        <v>16088</v>
      </c>
      <c r="I2013">
        <v>2011</v>
      </c>
    </row>
    <row r="2014" spans="2:9" x14ac:dyDescent="0.25">
      <c r="B2014">
        <f t="shared" si="93"/>
        <v>4024</v>
      </c>
      <c r="C2014">
        <v>2012</v>
      </c>
      <c r="E2014">
        <f t="shared" si="94"/>
        <v>8048</v>
      </c>
      <c r="F2014">
        <v>2012</v>
      </c>
      <c r="H2014">
        <f t="shared" si="95"/>
        <v>16096</v>
      </c>
      <c r="I2014">
        <v>2012</v>
      </c>
    </row>
    <row r="2015" spans="2:9" x14ac:dyDescent="0.25">
      <c r="B2015">
        <f t="shared" si="93"/>
        <v>4026</v>
      </c>
      <c r="C2015">
        <v>2013</v>
      </c>
      <c r="E2015">
        <f t="shared" si="94"/>
        <v>8052</v>
      </c>
      <c r="F2015">
        <v>2013</v>
      </c>
      <c r="H2015">
        <f t="shared" si="95"/>
        <v>16104</v>
      </c>
      <c r="I2015">
        <v>2013</v>
      </c>
    </row>
    <row r="2016" spans="2:9" x14ac:dyDescent="0.25">
      <c r="B2016">
        <f t="shared" si="93"/>
        <v>4028</v>
      </c>
      <c r="C2016">
        <v>2014</v>
      </c>
      <c r="E2016">
        <f t="shared" si="94"/>
        <v>8056</v>
      </c>
      <c r="F2016">
        <v>2014</v>
      </c>
      <c r="H2016">
        <f t="shared" si="95"/>
        <v>16112</v>
      </c>
      <c r="I2016">
        <v>2014</v>
      </c>
    </row>
    <row r="2017" spans="2:9" x14ac:dyDescent="0.25">
      <c r="B2017">
        <f t="shared" si="93"/>
        <v>4030</v>
      </c>
      <c r="C2017">
        <v>2015</v>
      </c>
      <c r="E2017">
        <f t="shared" si="94"/>
        <v>8060</v>
      </c>
      <c r="F2017">
        <v>2015</v>
      </c>
      <c r="H2017">
        <f t="shared" si="95"/>
        <v>16120</v>
      </c>
      <c r="I2017">
        <v>2015</v>
      </c>
    </row>
    <row r="2018" spans="2:9" x14ac:dyDescent="0.25">
      <c r="B2018">
        <f t="shared" si="93"/>
        <v>4032</v>
      </c>
      <c r="C2018">
        <v>2016</v>
      </c>
      <c r="E2018">
        <f t="shared" si="94"/>
        <v>8064</v>
      </c>
      <c r="F2018">
        <v>2016</v>
      </c>
      <c r="H2018">
        <f t="shared" si="95"/>
        <v>16128</v>
      </c>
      <c r="I2018">
        <v>2016</v>
      </c>
    </row>
    <row r="2019" spans="2:9" x14ac:dyDescent="0.25">
      <c r="B2019">
        <f t="shared" si="93"/>
        <v>4034</v>
      </c>
      <c r="C2019">
        <v>2017</v>
      </c>
      <c r="E2019">
        <f t="shared" si="94"/>
        <v>8068</v>
      </c>
      <c r="F2019">
        <v>2017</v>
      </c>
      <c r="H2019">
        <f t="shared" si="95"/>
        <v>16136</v>
      </c>
      <c r="I2019">
        <v>2017</v>
      </c>
    </row>
    <row r="2020" spans="2:9" x14ac:dyDescent="0.25">
      <c r="B2020">
        <f t="shared" si="93"/>
        <v>4036</v>
      </c>
      <c r="C2020">
        <v>2018</v>
      </c>
      <c r="E2020">
        <f t="shared" si="94"/>
        <v>8072</v>
      </c>
      <c r="F2020">
        <v>2018</v>
      </c>
      <c r="H2020">
        <f t="shared" si="95"/>
        <v>16144</v>
      </c>
      <c r="I2020">
        <v>2018</v>
      </c>
    </row>
    <row r="2021" spans="2:9" x14ac:dyDescent="0.25">
      <c r="B2021">
        <f t="shared" si="93"/>
        <v>4038</v>
      </c>
      <c r="C2021">
        <v>2019</v>
      </c>
      <c r="E2021">
        <f t="shared" si="94"/>
        <v>8076</v>
      </c>
      <c r="F2021">
        <v>2019</v>
      </c>
      <c r="H2021">
        <f t="shared" si="95"/>
        <v>16152</v>
      </c>
      <c r="I2021">
        <v>2019</v>
      </c>
    </row>
    <row r="2022" spans="2:9" x14ac:dyDescent="0.25">
      <c r="B2022">
        <f t="shared" si="93"/>
        <v>4040</v>
      </c>
      <c r="C2022">
        <v>2020</v>
      </c>
      <c r="E2022">
        <f t="shared" si="94"/>
        <v>8080</v>
      </c>
      <c r="F2022">
        <v>2020</v>
      </c>
      <c r="H2022">
        <f t="shared" si="95"/>
        <v>16160</v>
      </c>
      <c r="I2022">
        <v>2020</v>
      </c>
    </row>
    <row r="2023" spans="2:9" x14ac:dyDescent="0.25">
      <c r="B2023">
        <f t="shared" si="93"/>
        <v>4042</v>
      </c>
      <c r="C2023">
        <v>2021</v>
      </c>
      <c r="E2023">
        <f t="shared" si="94"/>
        <v>8084</v>
      </c>
      <c r="F2023">
        <v>2021</v>
      </c>
      <c r="H2023">
        <f t="shared" si="95"/>
        <v>16168</v>
      </c>
      <c r="I2023">
        <v>2021</v>
      </c>
    </row>
    <row r="2024" spans="2:9" x14ac:dyDescent="0.25">
      <c r="B2024">
        <f t="shared" si="93"/>
        <v>4044</v>
      </c>
      <c r="C2024">
        <v>2022</v>
      </c>
      <c r="E2024">
        <f t="shared" si="94"/>
        <v>8088</v>
      </c>
      <c r="F2024">
        <v>2022</v>
      </c>
      <c r="H2024">
        <f t="shared" si="95"/>
        <v>16176</v>
      </c>
      <c r="I2024">
        <v>2022</v>
      </c>
    </row>
    <row r="2025" spans="2:9" x14ac:dyDescent="0.25">
      <c r="B2025">
        <f t="shared" si="93"/>
        <v>4046</v>
      </c>
      <c r="C2025">
        <v>2023</v>
      </c>
      <c r="E2025">
        <f t="shared" si="94"/>
        <v>8092</v>
      </c>
      <c r="F2025">
        <v>2023</v>
      </c>
      <c r="H2025">
        <f t="shared" si="95"/>
        <v>16184</v>
      </c>
      <c r="I2025">
        <v>2023</v>
      </c>
    </row>
    <row r="2026" spans="2:9" x14ac:dyDescent="0.25">
      <c r="B2026">
        <f t="shared" si="93"/>
        <v>4048</v>
      </c>
      <c r="C2026">
        <v>2024</v>
      </c>
      <c r="E2026">
        <f t="shared" si="94"/>
        <v>8096</v>
      </c>
      <c r="F2026">
        <v>2024</v>
      </c>
      <c r="H2026">
        <f t="shared" si="95"/>
        <v>16192</v>
      </c>
      <c r="I2026">
        <v>2024</v>
      </c>
    </row>
    <row r="2027" spans="2:9" x14ac:dyDescent="0.25">
      <c r="B2027">
        <f t="shared" si="93"/>
        <v>4050</v>
      </c>
      <c r="C2027">
        <v>2025</v>
      </c>
      <c r="E2027">
        <f t="shared" si="94"/>
        <v>8100</v>
      </c>
      <c r="F2027">
        <v>2025</v>
      </c>
      <c r="H2027">
        <f t="shared" si="95"/>
        <v>16200</v>
      </c>
      <c r="I2027">
        <v>2025</v>
      </c>
    </row>
    <row r="2028" spans="2:9" x14ac:dyDescent="0.25">
      <c r="B2028">
        <f t="shared" si="93"/>
        <v>4052</v>
      </c>
      <c r="C2028">
        <v>2026</v>
      </c>
      <c r="E2028">
        <f t="shared" si="94"/>
        <v>8104</v>
      </c>
      <c r="F2028">
        <v>2026</v>
      </c>
      <c r="H2028">
        <f t="shared" si="95"/>
        <v>16208</v>
      </c>
      <c r="I2028">
        <v>2026</v>
      </c>
    </row>
    <row r="2029" spans="2:9" x14ac:dyDescent="0.25">
      <c r="B2029">
        <f t="shared" si="93"/>
        <v>4054</v>
      </c>
      <c r="C2029">
        <v>2027</v>
      </c>
      <c r="E2029">
        <f t="shared" si="94"/>
        <v>8108</v>
      </c>
      <c r="F2029">
        <v>2027</v>
      </c>
      <c r="H2029">
        <f t="shared" si="95"/>
        <v>16216</v>
      </c>
      <c r="I2029">
        <v>2027</v>
      </c>
    </row>
    <row r="2030" spans="2:9" x14ac:dyDescent="0.25">
      <c r="B2030">
        <f t="shared" si="93"/>
        <v>4056</v>
      </c>
      <c r="C2030">
        <v>2028</v>
      </c>
      <c r="E2030">
        <f t="shared" si="94"/>
        <v>8112</v>
      </c>
      <c r="F2030">
        <v>2028</v>
      </c>
      <c r="H2030">
        <f t="shared" si="95"/>
        <v>16224</v>
      </c>
      <c r="I2030">
        <v>2028</v>
      </c>
    </row>
    <row r="2031" spans="2:9" x14ac:dyDescent="0.25">
      <c r="B2031">
        <f t="shared" si="93"/>
        <v>4058</v>
      </c>
      <c r="C2031">
        <v>2029</v>
      </c>
      <c r="E2031">
        <f t="shared" si="94"/>
        <v>8116</v>
      </c>
      <c r="F2031">
        <v>2029</v>
      </c>
      <c r="H2031">
        <f t="shared" si="95"/>
        <v>16232</v>
      </c>
      <c r="I2031">
        <v>2029</v>
      </c>
    </row>
    <row r="2032" spans="2:9" x14ac:dyDescent="0.25">
      <c r="B2032">
        <f t="shared" si="93"/>
        <v>4060</v>
      </c>
      <c r="C2032">
        <v>2030</v>
      </c>
      <c r="E2032">
        <f t="shared" si="94"/>
        <v>8120</v>
      </c>
      <c r="F2032">
        <v>2030</v>
      </c>
      <c r="H2032">
        <f t="shared" si="95"/>
        <v>16240</v>
      </c>
      <c r="I2032">
        <v>2030</v>
      </c>
    </row>
    <row r="2033" spans="2:9" x14ac:dyDescent="0.25">
      <c r="B2033">
        <f t="shared" si="93"/>
        <v>4062</v>
      </c>
      <c r="C2033">
        <v>2031</v>
      </c>
      <c r="E2033">
        <f t="shared" si="94"/>
        <v>8124</v>
      </c>
      <c r="F2033">
        <v>2031</v>
      </c>
      <c r="H2033">
        <f t="shared" si="95"/>
        <v>16248</v>
      </c>
      <c r="I2033">
        <v>2031</v>
      </c>
    </row>
    <row r="2034" spans="2:9" x14ac:dyDescent="0.25">
      <c r="B2034">
        <f t="shared" si="93"/>
        <v>4064</v>
      </c>
      <c r="C2034">
        <v>2032</v>
      </c>
      <c r="E2034">
        <f t="shared" si="94"/>
        <v>8128</v>
      </c>
      <c r="F2034">
        <v>2032</v>
      </c>
      <c r="H2034">
        <f t="shared" si="95"/>
        <v>16256</v>
      </c>
      <c r="I2034">
        <v>2032</v>
      </c>
    </row>
    <row r="2035" spans="2:9" x14ac:dyDescent="0.25">
      <c r="B2035">
        <f t="shared" si="93"/>
        <v>4066</v>
      </c>
      <c r="C2035">
        <v>2033</v>
      </c>
      <c r="E2035">
        <f t="shared" si="94"/>
        <v>8132</v>
      </c>
      <c r="F2035">
        <v>2033</v>
      </c>
      <c r="H2035">
        <f t="shared" si="95"/>
        <v>16264</v>
      </c>
      <c r="I2035">
        <v>2033</v>
      </c>
    </row>
    <row r="2036" spans="2:9" x14ac:dyDescent="0.25">
      <c r="B2036">
        <f t="shared" si="93"/>
        <v>4068</v>
      </c>
      <c r="C2036">
        <v>2034</v>
      </c>
      <c r="E2036">
        <f t="shared" si="94"/>
        <v>8136</v>
      </c>
      <c r="F2036">
        <v>2034</v>
      </c>
      <c r="H2036">
        <f t="shared" si="95"/>
        <v>16272</v>
      </c>
      <c r="I2036">
        <v>2034</v>
      </c>
    </row>
    <row r="2037" spans="2:9" x14ac:dyDescent="0.25">
      <c r="B2037">
        <f t="shared" si="93"/>
        <v>4070</v>
      </c>
      <c r="C2037">
        <v>2035</v>
      </c>
      <c r="E2037">
        <f t="shared" si="94"/>
        <v>8140</v>
      </c>
      <c r="F2037">
        <v>2035</v>
      </c>
      <c r="H2037">
        <f t="shared" si="95"/>
        <v>16280</v>
      </c>
      <c r="I2037">
        <v>2035</v>
      </c>
    </row>
    <row r="2038" spans="2:9" x14ac:dyDescent="0.25">
      <c r="B2038">
        <f t="shared" si="93"/>
        <v>4072</v>
      </c>
      <c r="C2038">
        <v>2036</v>
      </c>
      <c r="E2038">
        <f t="shared" si="94"/>
        <v>8144</v>
      </c>
      <c r="F2038">
        <v>2036</v>
      </c>
      <c r="H2038">
        <f t="shared" si="95"/>
        <v>16288</v>
      </c>
      <c r="I2038">
        <v>2036</v>
      </c>
    </row>
    <row r="2039" spans="2:9" x14ac:dyDescent="0.25">
      <c r="B2039">
        <f t="shared" si="93"/>
        <v>4074</v>
      </c>
      <c r="C2039">
        <v>2037</v>
      </c>
      <c r="E2039">
        <f t="shared" si="94"/>
        <v>8148</v>
      </c>
      <c r="F2039">
        <v>2037</v>
      </c>
      <c r="H2039">
        <f t="shared" si="95"/>
        <v>16296</v>
      </c>
      <c r="I2039">
        <v>2037</v>
      </c>
    </row>
    <row r="2040" spans="2:9" x14ac:dyDescent="0.25">
      <c r="B2040">
        <f t="shared" si="93"/>
        <v>4076</v>
      </c>
      <c r="C2040">
        <v>2038</v>
      </c>
      <c r="E2040">
        <f t="shared" si="94"/>
        <v>8152</v>
      </c>
      <c r="F2040">
        <v>2038</v>
      </c>
      <c r="H2040">
        <f t="shared" si="95"/>
        <v>16304</v>
      </c>
      <c r="I2040">
        <v>2038</v>
      </c>
    </row>
    <row r="2041" spans="2:9" x14ac:dyDescent="0.25">
      <c r="B2041">
        <f t="shared" si="93"/>
        <v>4078</v>
      </c>
      <c r="C2041">
        <v>2039</v>
      </c>
      <c r="E2041">
        <f t="shared" si="94"/>
        <v>8156</v>
      </c>
      <c r="F2041">
        <v>2039</v>
      </c>
      <c r="H2041">
        <f t="shared" si="95"/>
        <v>16312</v>
      </c>
      <c r="I2041">
        <v>2039</v>
      </c>
    </row>
    <row r="2042" spans="2:9" x14ac:dyDescent="0.25">
      <c r="B2042">
        <f t="shared" si="93"/>
        <v>4080</v>
      </c>
      <c r="C2042">
        <v>2040</v>
      </c>
      <c r="E2042">
        <f t="shared" si="94"/>
        <v>8160</v>
      </c>
      <c r="F2042">
        <v>2040</v>
      </c>
      <c r="H2042">
        <f t="shared" si="95"/>
        <v>16320</v>
      </c>
      <c r="I2042">
        <v>2040</v>
      </c>
    </row>
    <row r="2043" spans="2:9" x14ac:dyDescent="0.25">
      <c r="B2043">
        <f t="shared" si="93"/>
        <v>4082</v>
      </c>
      <c r="C2043">
        <v>2041</v>
      </c>
      <c r="E2043">
        <f t="shared" si="94"/>
        <v>8164</v>
      </c>
      <c r="F2043">
        <v>2041</v>
      </c>
      <c r="H2043">
        <f t="shared" si="95"/>
        <v>16328</v>
      </c>
      <c r="I2043">
        <v>2041</v>
      </c>
    </row>
    <row r="2044" spans="2:9" x14ac:dyDescent="0.25">
      <c r="B2044">
        <f t="shared" si="93"/>
        <v>4084</v>
      </c>
      <c r="C2044">
        <v>2042</v>
      </c>
      <c r="E2044">
        <f t="shared" si="94"/>
        <v>8168</v>
      </c>
      <c r="F2044">
        <v>2042</v>
      </c>
      <c r="H2044">
        <f t="shared" si="95"/>
        <v>16336</v>
      </c>
      <c r="I2044">
        <v>2042</v>
      </c>
    </row>
    <row r="2045" spans="2:9" x14ac:dyDescent="0.25">
      <c r="B2045">
        <f t="shared" si="93"/>
        <v>4086</v>
      </c>
      <c r="C2045">
        <v>2043</v>
      </c>
      <c r="E2045">
        <f t="shared" si="94"/>
        <v>8172</v>
      </c>
      <c r="F2045">
        <v>2043</v>
      </c>
      <c r="H2045">
        <f t="shared" si="95"/>
        <v>16344</v>
      </c>
      <c r="I2045">
        <v>2043</v>
      </c>
    </row>
    <row r="2046" spans="2:9" x14ac:dyDescent="0.25">
      <c r="B2046">
        <f t="shared" si="93"/>
        <v>4088</v>
      </c>
      <c r="C2046">
        <v>2044</v>
      </c>
      <c r="E2046">
        <f t="shared" si="94"/>
        <v>8176</v>
      </c>
      <c r="F2046">
        <v>2044</v>
      </c>
      <c r="H2046">
        <f t="shared" si="95"/>
        <v>16352</v>
      </c>
      <c r="I2046">
        <v>2044</v>
      </c>
    </row>
    <row r="2047" spans="2:9" x14ac:dyDescent="0.25">
      <c r="B2047">
        <f t="shared" si="93"/>
        <v>4090</v>
      </c>
      <c r="C2047">
        <v>2045</v>
      </c>
      <c r="E2047">
        <f t="shared" si="94"/>
        <v>8180</v>
      </c>
      <c r="F2047">
        <v>2045</v>
      </c>
      <c r="H2047">
        <f t="shared" si="95"/>
        <v>16360</v>
      </c>
      <c r="I2047">
        <v>2045</v>
      </c>
    </row>
    <row r="2048" spans="2:9" x14ac:dyDescent="0.25">
      <c r="B2048">
        <f t="shared" si="93"/>
        <v>4092</v>
      </c>
      <c r="C2048">
        <v>2046</v>
      </c>
      <c r="E2048">
        <f t="shared" si="94"/>
        <v>8184</v>
      </c>
      <c r="F2048">
        <v>2046</v>
      </c>
      <c r="H2048">
        <f t="shared" si="95"/>
        <v>16368</v>
      </c>
      <c r="I2048">
        <v>2046</v>
      </c>
    </row>
    <row r="2049" spans="2:9" x14ac:dyDescent="0.25">
      <c r="B2049">
        <f t="shared" si="93"/>
        <v>4094</v>
      </c>
      <c r="C2049">
        <v>2047</v>
      </c>
      <c r="E2049">
        <f t="shared" si="94"/>
        <v>8188</v>
      </c>
      <c r="F2049">
        <v>2047</v>
      </c>
      <c r="H2049">
        <f t="shared" si="95"/>
        <v>16376</v>
      </c>
      <c r="I2049">
        <v>2047</v>
      </c>
    </row>
    <row r="2050" spans="2:9" x14ac:dyDescent="0.25">
      <c r="B2050">
        <f t="shared" si="93"/>
        <v>4096</v>
      </c>
      <c r="C2050">
        <v>2048</v>
      </c>
      <c r="E2050">
        <f t="shared" si="94"/>
        <v>8192</v>
      </c>
      <c r="F2050">
        <v>2048</v>
      </c>
      <c r="H2050">
        <f t="shared" si="95"/>
        <v>16384</v>
      </c>
      <c r="I2050">
        <v>2048</v>
      </c>
    </row>
    <row r="2051" spans="2:9" x14ac:dyDescent="0.25">
      <c r="B2051">
        <f t="shared" si="93"/>
        <v>4098</v>
      </c>
      <c r="C2051">
        <v>2049</v>
      </c>
      <c r="E2051">
        <f t="shared" si="94"/>
        <v>8196</v>
      </c>
      <c r="F2051">
        <v>2049</v>
      </c>
      <c r="H2051">
        <f t="shared" si="95"/>
        <v>16392</v>
      </c>
      <c r="I2051">
        <v>2049</v>
      </c>
    </row>
    <row r="2052" spans="2:9" x14ac:dyDescent="0.25">
      <c r="B2052">
        <f t="shared" si="93"/>
        <v>4100</v>
      </c>
      <c r="C2052">
        <v>2050</v>
      </c>
      <c r="E2052">
        <f t="shared" si="94"/>
        <v>8200</v>
      </c>
      <c r="F2052">
        <v>2050</v>
      </c>
      <c r="H2052">
        <f t="shared" si="95"/>
        <v>16400</v>
      </c>
      <c r="I2052">
        <v>2050</v>
      </c>
    </row>
    <row r="2053" spans="2:9" x14ac:dyDescent="0.25">
      <c r="B2053">
        <f t="shared" ref="B2053:B2116" si="96">B2052+2</f>
        <v>4102</v>
      </c>
      <c r="C2053">
        <v>2051</v>
      </c>
      <c r="E2053">
        <f t="shared" ref="E2053:E2116" si="97">E2052+4</f>
        <v>8204</v>
      </c>
      <c r="F2053">
        <v>2051</v>
      </c>
      <c r="H2053">
        <f t="shared" ref="H2053:H2116" si="98">H2052+8</f>
        <v>16408</v>
      </c>
      <c r="I2053">
        <v>2051</v>
      </c>
    </row>
    <row r="2054" spans="2:9" x14ac:dyDescent="0.25">
      <c r="B2054">
        <f t="shared" si="96"/>
        <v>4104</v>
      </c>
      <c r="C2054">
        <v>2052</v>
      </c>
      <c r="E2054">
        <f t="shared" si="97"/>
        <v>8208</v>
      </c>
      <c r="F2054">
        <v>2052</v>
      </c>
      <c r="H2054">
        <f t="shared" si="98"/>
        <v>16416</v>
      </c>
      <c r="I2054">
        <v>2052</v>
      </c>
    </row>
    <row r="2055" spans="2:9" x14ac:dyDescent="0.25">
      <c r="B2055">
        <f t="shared" si="96"/>
        <v>4106</v>
      </c>
      <c r="C2055">
        <v>2053</v>
      </c>
      <c r="E2055">
        <f t="shared" si="97"/>
        <v>8212</v>
      </c>
      <c r="F2055">
        <v>2053</v>
      </c>
      <c r="H2055">
        <f t="shared" si="98"/>
        <v>16424</v>
      </c>
      <c r="I2055">
        <v>2053</v>
      </c>
    </row>
    <row r="2056" spans="2:9" x14ac:dyDescent="0.25">
      <c r="B2056">
        <f t="shared" si="96"/>
        <v>4108</v>
      </c>
      <c r="C2056">
        <v>2054</v>
      </c>
      <c r="E2056">
        <f t="shared" si="97"/>
        <v>8216</v>
      </c>
      <c r="F2056">
        <v>2054</v>
      </c>
      <c r="H2056">
        <f t="shared" si="98"/>
        <v>16432</v>
      </c>
      <c r="I2056">
        <v>2054</v>
      </c>
    </row>
    <row r="2057" spans="2:9" x14ac:dyDescent="0.25">
      <c r="B2057">
        <f t="shared" si="96"/>
        <v>4110</v>
      </c>
      <c r="C2057">
        <v>2055</v>
      </c>
      <c r="E2057">
        <f t="shared" si="97"/>
        <v>8220</v>
      </c>
      <c r="F2057">
        <v>2055</v>
      </c>
      <c r="H2057">
        <f t="shared" si="98"/>
        <v>16440</v>
      </c>
      <c r="I2057">
        <v>2055</v>
      </c>
    </row>
    <row r="2058" spans="2:9" x14ac:dyDescent="0.25">
      <c r="B2058">
        <f t="shared" si="96"/>
        <v>4112</v>
      </c>
      <c r="C2058">
        <v>2056</v>
      </c>
      <c r="E2058">
        <f t="shared" si="97"/>
        <v>8224</v>
      </c>
      <c r="F2058">
        <v>2056</v>
      </c>
      <c r="H2058">
        <f t="shared" si="98"/>
        <v>16448</v>
      </c>
      <c r="I2058">
        <v>2056</v>
      </c>
    </row>
    <row r="2059" spans="2:9" x14ac:dyDescent="0.25">
      <c r="B2059">
        <f t="shared" si="96"/>
        <v>4114</v>
      </c>
      <c r="C2059">
        <v>2057</v>
      </c>
      <c r="E2059">
        <f t="shared" si="97"/>
        <v>8228</v>
      </c>
      <c r="F2059">
        <v>2057</v>
      </c>
      <c r="H2059">
        <f t="shared" si="98"/>
        <v>16456</v>
      </c>
      <c r="I2059">
        <v>2057</v>
      </c>
    </row>
    <row r="2060" spans="2:9" x14ac:dyDescent="0.25">
      <c r="B2060">
        <f t="shared" si="96"/>
        <v>4116</v>
      </c>
      <c r="C2060">
        <v>2058</v>
      </c>
      <c r="E2060">
        <f t="shared" si="97"/>
        <v>8232</v>
      </c>
      <c r="F2060">
        <v>2058</v>
      </c>
      <c r="H2060">
        <f t="shared" si="98"/>
        <v>16464</v>
      </c>
      <c r="I2060">
        <v>2058</v>
      </c>
    </row>
    <row r="2061" spans="2:9" x14ac:dyDescent="0.25">
      <c r="B2061">
        <f t="shared" si="96"/>
        <v>4118</v>
      </c>
      <c r="C2061">
        <v>2059</v>
      </c>
      <c r="E2061">
        <f t="shared" si="97"/>
        <v>8236</v>
      </c>
      <c r="F2061">
        <v>2059</v>
      </c>
      <c r="H2061">
        <f t="shared" si="98"/>
        <v>16472</v>
      </c>
      <c r="I2061">
        <v>2059</v>
      </c>
    </row>
    <row r="2062" spans="2:9" x14ac:dyDescent="0.25">
      <c r="B2062">
        <f t="shared" si="96"/>
        <v>4120</v>
      </c>
      <c r="C2062">
        <v>2060</v>
      </c>
      <c r="E2062">
        <f t="shared" si="97"/>
        <v>8240</v>
      </c>
      <c r="F2062">
        <v>2060</v>
      </c>
      <c r="H2062">
        <f t="shared" si="98"/>
        <v>16480</v>
      </c>
      <c r="I2062">
        <v>2060</v>
      </c>
    </row>
    <row r="2063" spans="2:9" x14ac:dyDescent="0.25">
      <c r="B2063">
        <f t="shared" si="96"/>
        <v>4122</v>
      </c>
      <c r="C2063">
        <v>2061</v>
      </c>
      <c r="E2063">
        <f t="shared" si="97"/>
        <v>8244</v>
      </c>
      <c r="F2063">
        <v>2061</v>
      </c>
      <c r="H2063">
        <f t="shared" si="98"/>
        <v>16488</v>
      </c>
      <c r="I2063">
        <v>2061</v>
      </c>
    </row>
    <row r="2064" spans="2:9" x14ac:dyDescent="0.25">
      <c r="B2064">
        <f t="shared" si="96"/>
        <v>4124</v>
      </c>
      <c r="C2064">
        <v>2062</v>
      </c>
      <c r="E2064">
        <f t="shared" si="97"/>
        <v>8248</v>
      </c>
      <c r="F2064">
        <v>2062</v>
      </c>
      <c r="H2064">
        <f t="shared" si="98"/>
        <v>16496</v>
      </c>
      <c r="I2064">
        <v>2062</v>
      </c>
    </row>
    <row r="2065" spans="2:9" x14ac:dyDescent="0.25">
      <c r="B2065">
        <f t="shared" si="96"/>
        <v>4126</v>
      </c>
      <c r="C2065">
        <v>2063</v>
      </c>
      <c r="E2065">
        <f t="shared" si="97"/>
        <v>8252</v>
      </c>
      <c r="F2065">
        <v>2063</v>
      </c>
      <c r="H2065">
        <f t="shared" si="98"/>
        <v>16504</v>
      </c>
      <c r="I2065">
        <v>2063</v>
      </c>
    </row>
    <row r="2066" spans="2:9" x14ac:dyDescent="0.25">
      <c r="B2066">
        <f t="shared" si="96"/>
        <v>4128</v>
      </c>
      <c r="C2066">
        <v>2064</v>
      </c>
      <c r="E2066">
        <f t="shared" si="97"/>
        <v>8256</v>
      </c>
      <c r="F2066">
        <v>2064</v>
      </c>
      <c r="H2066">
        <f t="shared" si="98"/>
        <v>16512</v>
      </c>
      <c r="I2066">
        <v>2064</v>
      </c>
    </row>
    <row r="2067" spans="2:9" x14ac:dyDescent="0.25">
      <c r="B2067">
        <f t="shared" si="96"/>
        <v>4130</v>
      </c>
      <c r="C2067">
        <v>2065</v>
      </c>
      <c r="E2067">
        <f t="shared" si="97"/>
        <v>8260</v>
      </c>
      <c r="F2067">
        <v>2065</v>
      </c>
      <c r="H2067">
        <f t="shared" si="98"/>
        <v>16520</v>
      </c>
      <c r="I2067">
        <v>2065</v>
      </c>
    </row>
    <row r="2068" spans="2:9" x14ac:dyDescent="0.25">
      <c r="B2068">
        <f t="shared" si="96"/>
        <v>4132</v>
      </c>
      <c r="C2068">
        <v>2066</v>
      </c>
      <c r="E2068">
        <f t="shared" si="97"/>
        <v>8264</v>
      </c>
      <c r="F2068">
        <v>2066</v>
      </c>
      <c r="H2068">
        <f t="shared" si="98"/>
        <v>16528</v>
      </c>
      <c r="I2068">
        <v>2066</v>
      </c>
    </row>
    <row r="2069" spans="2:9" x14ac:dyDescent="0.25">
      <c r="B2069">
        <f t="shared" si="96"/>
        <v>4134</v>
      </c>
      <c r="C2069">
        <v>2067</v>
      </c>
      <c r="E2069">
        <f t="shared" si="97"/>
        <v>8268</v>
      </c>
      <c r="F2069">
        <v>2067</v>
      </c>
      <c r="H2069">
        <f t="shared" si="98"/>
        <v>16536</v>
      </c>
      <c r="I2069">
        <v>2067</v>
      </c>
    </row>
    <row r="2070" spans="2:9" x14ac:dyDescent="0.25">
      <c r="B2070">
        <f t="shared" si="96"/>
        <v>4136</v>
      </c>
      <c r="C2070">
        <v>2068</v>
      </c>
      <c r="E2070">
        <f t="shared" si="97"/>
        <v>8272</v>
      </c>
      <c r="F2070">
        <v>2068</v>
      </c>
      <c r="H2070">
        <f t="shared" si="98"/>
        <v>16544</v>
      </c>
      <c r="I2070">
        <v>2068</v>
      </c>
    </row>
    <row r="2071" spans="2:9" x14ac:dyDescent="0.25">
      <c r="B2071">
        <f t="shared" si="96"/>
        <v>4138</v>
      </c>
      <c r="C2071">
        <v>2069</v>
      </c>
      <c r="E2071">
        <f t="shared" si="97"/>
        <v>8276</v>
      </c>
      <c r="F2071">
        <v>2069</v>
      </c>
      <c r="H2071">
        <f t="shared" si="98"/>
        <v>16552</v>
      </c>
      <c r="I2071">
        <v>2069</v>
      </c>
    </row>
    <row r="2072" spans="2:9" x14ac:dyDescent="0.25">
      <c r="B2072">
        <f t="shared" si="96"/>
        <v>4140</v>
      </c>
      <c r="C2072">
        <v>2070</v>
      </c>
      <c r="E2072">
        <f t="shared" si="97"/>
        <v>8280</v>
      </c>
      <c r="F2072">
        <v>2070</v>
      </c>
      <c r="H2072">
        <f t="shared" si="98"/>
        <v>16560</v>
      </c>
      <c r="I2072">
        <v>2070</v>
      </c>
    </row>
    <row r="2073" spans="2:9" x14ac:dyDescent="0.25">
      <c r="B2073">
        <f t="shared" si="96"/>
        <v>4142</v>
      </c>
      <c r="C2073">
        <v>2071</v>
      </c>
      <c r="E2073">
        <f t="shared" si="97"/>
        <v>8284</v>
      </c>
      <c r="F2073">
        <v>2071</v>
      </c>
      <c r="H2073">
        <f t="shared" si="98"/>
        <v>16568</v>
      </c>
      <c r="I2073">
        <v>2071</v>
      </c>
    </row>
    <row r="2074" spans="2:9" x14ac:dyDescent="0.25">
      <c r="B2074">
        <f t="shared" si="96"/>
        <v>4144</v>
      </c>
      <c r="C2074">
        <v>2072</v>
      </c>
      <c r="E2074">
        <f t="shared" si="97"/>
        <v>8288</v>
      </c>
      <c r="F2074">
        <v>2072</v>
      </c>
      <c r="H2074">
        <f t="shared" si="98"/>
        <v>16576</v>
      </c>
      <c r="I2074">
        <v>2072</v>
      </c>
    </row>
    <row r="2075" spans="2:9" x14ac:dyDescent="0.25">
      <c r="B2075">
        <f t="shared" si="96"/>
        <v>4146</v>
      </c>
      <c r="C2075">
        <v>2073</v>
      </c>
      <c r="E2075">
        <f t="shared" si="97"/>
        <v>8292</v>
      </c>
      <c r="F2075">
        <v>2073</v>
      </c>
      <c r="H2075">
        <f t="shared" si="98"/>
        <v>16584</v>
      </c>
      <c r="I2075">
        <v>2073</v>
      </c>
    </row>
    <row r="2076" spans="2:9" x14ac:dyDescent="0.25">
      <c r="B2076">
        <f t="shared" si="96"/>
        <v>4148</v>
      </c>
      <c r="C2076">
        <v>2074</v>
      </c>
      <c r="E2076">
        <f t="shared" si="97"/>
        <v>8296</v>
      </c>
      <c r="F2076">
        <v>2074</v>
      </c>
      <c r="H2076">
        <f t="shared" si="98"/>
        <v>16592</v>
      </c>
      <c r="I2076">
        <v>2074</v>
      </c>
    </row>
    <row r="2077" spans="2:9" x14ac:dyDescent="0.25">
      <c r="B2077">
        <f t="shared" si="96"/>
        <v>4150</v>
      </c>
      <c r="C2077">
        <v>2075</v>
      </c>
      <c r="E2077">
        <f t="shared" si="97"/>
        <v>8300</v>
      </c>
      <c r="F2077">
        <v>2075</v>
      </c>
      <c r="H2077">
        <f t="shared" si="98"/>
        <v>16600</v>
      </c>
      <c r="I2077">
        <v>2075</v>
      </c>
    </row>
    <row r="2078" spans="2:9" x14ac:dyDescent="0.25">
      <c r="B2078">
        <f t="shared" si="96"/>
        <v>4152</v>
      </c>
      <c r="C2078">
        <v>2076</v>
      </c>
      <c r="E2078">
        <f t="shared" si="97"/>
        <v>8304</v>
      </c>
      <c r="F2078">
        <v>2076</v>
      </c>
      <c r="H2078">
        <f t="shared" si="98"/>
        <v>16608</v>
      </c>
      <c r="I2078">
        <v>2076</v>
      </c>
    </row>
    <row r="2079" spans="2:9" x14ac:dyDescent="0.25">
      <c r="B2079">
        <f t="shared" si="96"/>
        <v>4154</v>
      </c>
      <c r="C2079">
        <v>2077</v>
      </c>
      <c r="E2079">
        <f t="shared" si="97"/>
        <v>8308</v>
      </c>
      <c r="F2079">
        <v>2077</v>
      </c>
      <c r="H2079">
        <f t="shared" si="98"/>
        <v>16616</v>
      </c>
      <c r="I2079">
        <v>2077</v>
      </c>
    </row>
    <row r="2080" spans="2:9" x14ac:dyDescent="0.25">
      <c r="B2080">
        <f t="shared" si="96"/>
        <v>4156</v>
      </c>
      <c r="C2080">
        <v>2078</v>
      </c>
      <c r="E2080">
        <f t="shared" si="97"/>
        <v>8312</v>
      </c>
      <c r="F2080">
        <v>2078</v>
      </c>
      <c r="H2080">
        <f t="shared" si="98"/>
        <v>16624</v>
      </c>
      <c r="I2080">
        <v>2078</v>
      </c>
    </row>
    <row r="2081" spans="2:9" x14ac:dyDescent="0.25">
      <c r="B2081">
        <f t="shared" si="96"/>
        <v>4158</v>
      </c>
      <c r="C2081">
        <v>2079</v>
      </c>
      <c r="E2081">
        <f t="shared" si="97"/>
        <v>8316</v>
      </c>
      <c r="F2081">
        <v>2079</v>
      </c>
      <c r="H2081">
        <f t="shared" si="98"/>
        <v>16632</v>
      </c>
      <c r="I2081">
        <v>2079</v>
      </c>
    </row>
    <row r="2082" spans="2:9" x14ac:dyDescent="0.25">
      <c r="B2082">
        <f t="shared" si="96"/>
        <v>4160</v>
      </c>
      <c r="C2082">
        <v>2080</v>
      </c>
      <c r="E2082">
        <f t="shared" si="97"/>
        <v>8320</v>
      </c>
      <c r="F2082">
        <v>2080</v>
      </c>
      <c r="H2082">
        <f t="shared" si="98"/>
        <v>16640</v>
      </c>
      <c r="I2082">
        <v>2080</v>
      </c>
    </row>
    <row r="2083" spans="2:9" x14ac:dyDescent="0.25">
      <c r="B2083">
        <f t="shared" si="96"/>
        <v>4162</v>
      </c>
      <c r="C2083">
        <v>2081</v>
      </c>
      <c r="E2083">
        <f t="shared" si="97"/>
        <v>8324</v>
      </c>
      <c r="F2083">
        <v>2081</v>
      </c>
      <c r="H2083">
        <f t="shared" si="98"/>
        <v>16648</v>
      </c>
      <c r="I2083">
        <v>2081</v>
      </c>
    </row>
    <row r="2084" spans="2:9" x14ac:dyDescent="0.25">
      <c r="B2084">
        <f t="shared" si="96"/>
        <v>4164</v>
      </c>
      <c r="C2084">
        <v>2082</v>
      </c>
      <c r="E2084">
        <f t="shared" si="97"/>
        <v>8328</v>
      </c>
      <c r="F2084">
        <v>2082</v>
      </c>
      <c r="H2084">
        <f t="shared" si="98"/>
        <v>16656</v>
      </c>
      <c r="I2084">
        <v>2082</v>
      </c>
    </row>
    <row r="2085" spans="2:9" x14ac:dyDescent="0.25">
      <c r="B2085">
        <f t="shared" si="96"/>
        <v>4166</v>
      </c>
      <c r="C2085">
        <v>2083</v>
      </c>
      <c r="E2085">
        <f t="shared" si="97"/>
        <v>8332</v>
      </c>
      <c r="F2085">
        <v>2083</v>
      </c>
      <c r="H2085">
        <f t="shared" si="98"/>
        <v>16664</v>
      </c>
      <c r="I2085">
        <v>2083</v>
      </c>
    </row>
    <row r="2086" spans="2:9" x14ac:dyDescent="0.25">
      <c r="B2086">
        <f t="shared" si="96"/>
        <v>4168</v>
      </c>
      <c r="C2086">
        <v>2084</v>
      </c>
      <c r="E2086">
        <f t="shared" si="97"/>
        <v>8336</v>
      </c>
      <c r="F2086">
        <v>2084</v>
      </c>
      <c r="H2086">
        <f t="shared" si="98"/>
        <v>16672</v>
      </c>
      <c r="I2086">
        <v>2084</v>
      </c>
    </row>
    <row r="2087" spans="2:9" x14ac:dyDescent="0.25">
      <c r="B2087">
        <f t="shared" si="96"/>
        <v>4170</v>
      </c>
      <c r="C2087">
        <v>2085</v>
      </c>
      <c r="E2087">
        <f t="shared" si="97"/>
        <v>8340</v>
      </c>
      <c r="F2087">
        <v>2085</v>
      </c>
      <c r="H2087">
        <f t="shared" si="98"/>
        <v>16680</v>
      </c>
      <c r="I2087">
        <v>2085</v>
      </c>
    </row>
    <row r="2088" spans="2:9" x14ac:dyDescent="0.25">
      <c r="B2088">
        <f t="shared" si="96"/>
        <v>4172</v>
      </c>
      <c r="C2088">
        <v>2086</v>
      </c>
      <c r="E2088">
        <f t="shared" si="97"/>
        <v>8344</v>
      </c>
      <c r="F2088">
        <v>2086</v>
      </c>
      <c r="H2088">
        <f t="shared" si="98"/>
        <v>16688</v>
      </c>
      <c r="I2088">
        <v>2086</v>
      </c>
    </row>
    <row r="2089" spans="2:9" x14ac:dyDescent="0.25">
      <c r="B2089">
        <f t="shared" si="96"/>
        <v>4174</v>
      </c>
      <c r="C2089">
        <v>2087</v>
      </c>
      <c r="E2089">
        <f t="shared" si="97"/>
        <v>8348</v>
      </c>
      <c r="F2089">
        <v>2087</v>
      </c>
      <c r="H2089">
        <f t="shared" si="98"/>
        <v>16696</v>
      </c>
      <c r="I2089">
        <v>2087</v>
      </c>
    </row>
    <row r="2090" spans="2:9" x14ac:dyDescent="0.25">
      <c r="B2090">
        <f t="shared" si="96"/>
        <v>4176</v>
      </c>
      <c r="C2090">
        <v>2088</v>
      </c>
      <c r="E2090">
        <f t="shared" si="97"/>
        <v>8352</v>
      </c>
      <c r="F2090">
        <v>2088</v>
      </c>
      <c r="H2090">
        <f t="shared" si="98"/>
        <v>16704</v>
      </c>
      <c r="I2090">
        <v>2088</v>
      </c>
    </row>
    <row r="2091" spans="2:9" x14ac:dyDescent="0.25">
      <c r="B2091">
        <f t="shared" si="96"/>
        <v>4178</v>
      </c>
      <c r="C2091">
        <v>2089</v>
      </c>
      <c r="E2091">
        <f t="shared" si="97"/>
        <v>8356</v>
      </c>
      <c r="F2091">
        <v>2089</v>
      </c>
      <c r="H2091">
        <f t="shared" si="98"/>
        <v>16712</v>
      </c>
      <c r="I2091">
        <v>2089</v>
      </c>
    </row>
    <row r="2092" spans="2:9" x14ac:dyDescent="0.25">
      <c r="B2092">
        <f t="shared" si="96"/>
        <v>4180</v>
      </c>
      <c r="C2092">
        <v>2090</v>
      </c>
      <c r="E2092">
        <f t="shared" si="97"/>
        <v>8360</v>
      </c>
      <c r="F2092">
        <v>2090</v>
      </c>
      <c r="H2092">
        <f t="shared" si="98"/>
        <v>16720</v>
      </c>
      <c r="I2092">
        <v>2090</v>
      </c>
    </row>
    <row r="2093" spans="2:9" x14ac:dyDescent="0.25">
      <c r="B2093">
        <f t="shared" si="96"/>
        <v>4182</v>
      </c>
      <c r="C2093">
        <v>2091</v>
      </c>
      <c r="E2093">
        <f t="shared" si="97"/>
        <v>8364</v>
      </c>
      <c r="F2093">
        <v>2091</v>
      </c>
      <c r="H2093">
        <f t="shared" si="98"/>
        <v>16728</v>
      </c>
      <c r="I2093">
        <v>2091</v>
      </c>
    </row>
    <row r="2094" spans="2:9" x14ac:dyDescent="0.25">
      <c r="B2094">
        <f t="shared" si="96"/>
        <v>4184</v>
      </c>
      <c r="C2094">
        <v>2092</v>
      </c>
      <c r="E2094">
        <f t="shared" si="97"/>
        <v>8368</v>
      </c>
      <c r="F2094">
        <v>2092</v>
      </c>
      <c r="H2094">
        <f t="shared" si="98"/>
        <v>16736</v>
      </c>
      <c r="I2094">
        <v>2092</v>
      </c>
    </row>
    <row r="2095" spans="2:9" x14ac:dyDescent="0.25">
      <c r="B2095">
        <f t="shared" si="96"/>
        <v>4186</v>
      </c>
      <c r="C2095">
        <v>2093</v>
      </c>
      <c r="E2095">
        <f t="shared" si="97"/>
        <v>8372</v>
      </c>
      <c r="F2095">
        <v>2093</v>
      </c>
      <c r="H2095">
        <f t="shared" si="98"/>
        <v>16744</v>
      </c>
      <c r="I2095">
        <v>2093</v>
      </c>
    </row>
    <row r="2096" spans="2:9" x14ac:dyDescent="0.25">
      <c r="B2096">
        <f t="shared" si="96"/>
        <v>4188</v>
      </c>
      <c r="C2096">
        <v>2094</v>
      </c>
      <c r="E2096">
        <f t="shared" si="97"/>
        <v>8376</v>
      </c>
      <c r="F2096">
        <v>2094</v>
      </c>
      <c r="H2096">
        <f t="shared" si="98"/>
        <v>16752</v>
      </c>
      <c r="I2096">
        <v>2094</v>
      </c>
    </row>
    <row r="2097" spans="2:9" x14ac:dyDescent="0.25">
      <c r="B2097">
        <f t="shared" si="96"/>
        <v>4190</v>
      </c>
      <c r="C2097">
        <v>2095</v>
      </c>
      <c r="E2097">
        <f t="shared" si="97"/>
        <v>8380</v>
      </c>
      <c r="F2097">
        <v>2095</v>
      </c>
      <c r="H2097">
        <f t="shared" si="98"/>
        <v>16760</v>
      </c>
      <c r="I2097">
        <v>2095</v>
      </c>
    </row>
    <row r="2098" spans="2:9" x14ac:dyDescent="0.25">
      <c r="B2098">
        <f t="shared" si="96"/>
        <v>4192</v>
      </c>
      <c r="C2098">
        <v>2096</v>
      </c>
      <c r="E2098">
        <f t="shared" si="97"/>
        <v>8384</v>
      </c>
      <c r="F2098">
        <v>2096</v>
      </c>
      <c r="H2098">
        <f t="shared" si="98"/>
        <v>16768</v>
      </c>
      <c r="I2098">
        <v>2096</v>
      </c>
    </row>
    <row r="2099" spans="2:9" x14ac:dyDescent="0.25">
      <c r="B2099">
        <f t="shared" si="96"/>
        <v>4194</v>
      </c>
      <c r="C2099">
        <v>2097</v>
      </c>
      <c r="E2099">
        <f t="shared" si="97"/>
        <v>8388</v>
      </c>
      <c r="F2099">
        <v>2097</v>
      </c>
      <c r="H2099">
        <f t="shared" si="98"/>
        <v>16776</v>
      </c>
      <c r="I2099">
        <v>2097</v>
      </c>
    </row>
    <row r="2100" spans="2:9" x14ac:dyDescent="0.25">
      <c r="B2100">
        <f t="shared" si="96"/>
        <v>4196</v>
      </c>
      <c r="C2100">
        <v>2098</v>
      </c>
      <c r="E2100">
        <f t="shared" si="97"/>
        <v>8392</v>
      </c>
      <c r="F2100">
        <v>2098</v>
      </c>
      <c r="H2100">
        <f t="shared" si="98"/>
        <v>16784</v>
      </c>
      <c r="I2100">
        <v>2098</v>
      </c>
    </row>
    <row r="2101" spans="2:9" x14ac:dyDescent="0.25">
      <c r="B2101">
        <f t="shared" si="96"/>
        <v>4198</v>
      </c>
      <c r="C2101">
        <v>2099</v>
      </c>
      <c r="E2101">
        <f t="shared" si="97"/>
        <v>8396</v>
      </c>
      <c r="F2101">
        <v>2099</v>
      </c>
      <c r="H2101">
        <f t="shared" si="98"/>
        <v>16792</v>
      </c>
      <c r="I2101">
        <v>2099</v>
      </c>
    </row>
    <row r="2102" spans="2:9" x14ac:dyDescent="0.25">
      <c r="B2102">
        <f t="shared" si="96"/>
        <v>4200</v>
      </c>
      <c r="C2102">
        <v>2100</v>
      </c>
      <c r="E2102">
        <f t="shared" si="97"/>
        <v>8400</v>
      </c>
      <c r="F2102">
        <v>2100</v>
      </c>
      <c r="H2102">
        <f t="shared" si="98"/>
        <v>16800</v>
      </c>
      <c r="I2102">
        <v>2100</v>
      </c>
    </row>
    <row r="2103" spans="2:9" x14ac:dyDescent="0.25">
      <c r="B2103">
        <f t="shared" si="96"/>
        <v>4202</v>
      </c>
      <c r="C2103">
        <v>2101</v>
      </c>
      <c r="E2103">
        <f t="shared" si="97"/>
        <v>8404</v>
      </c>
      <c r="F2103">
        <v>2101</v>
      </c>
      <c r="H2103">
        <f t="shared" si="98"/>
        <v>16808</v>
      </c>
      <c r="I2103">
        <v>2101</v>
      </c>
    </row>
    <row r="2104" spans="2:9" x14ac:dyDescent="0.25">
      <c r="B2104">
        <f t="shared" si="96"/>
        <v>4204</v>
      </c>
      <c r="C2104">
        <v>2102</v>
      </c>
      <c r="E2104">
        <f t="shared" si="97"/>
        <v>8408</v>
      </c>
      <c r="F2104">
        <v>2102</v>
      </c>
      <c r="H2104">
        <f t="shared" si="98"/>
        <v>16816</v>
      </c>
      <c r="I2104">
        <v>2102</v>
      </c>
    </row>
    <row r="2105" spans="2:9" x14ac:dyDescent="0.25">
      <c r="B2105">
        <f t="shared" si="96"/>
        <v>4206</v>
      </c>
      <c r="C2105">
        <v>2103</v>
      </c>
      <c r="E2105">
        <f t="shared" si="97"/>
        <v>8412</v>
      </c>
      <c r="F2105">
        <v>2103</v>
      </c>
      <c r="H2105">
        <f t="shared" si="98"/>
        <v>16824</v>
      </c>
      <c r="I2105">
        <v>2103</v>
      </c>
    </row>
    <row r="2106" spans="2:9" x14ac:dyDescent="0.25">
      <c r="B2106">
        <f t="shared" si="96"/>
        <v>4208</v>
      </c>
      <c r="C2106">
        <v>2104</v>
      </c>
      <c r="E2106">
        <f t="shared" si="97"/>
        <v>8416</v>
      </c>
      <c r="F2106">
        <v>2104</v>
      </c>
      <c r="H2106">
        <f t="shared" si="98"/>
        <v>16832</v>
      </c>
      <c r="I2106">
        <v>2104</v>
      </c>
    </row>
    <row r="2107" spans="2:9" x14ac:dyDescent="0.25">
      <c r="B2107">
        <f t="shared" si="96"/>
        <v>4210</v>
      </c>
      <c r="C2107">
        <v>2105</v>
      </c>
      <c r="E2107">
        <f t="shared" si="97"/>
        <v>8420</v>
      </c>
      <c r="F2107">
        <v>2105</v>
      </c>
      <c r="H2107">
        <f t="shared" si="98"/>
        <v>16840</v>
      </c>
      <c r="I2107">
        <v>2105</v>
      </c>
    </row>
    <row r="2108" spans="2:9" x14ac:dyDescent="0.25">
      <c r="B2108">
        <f t="shared" si="96"/>
        <v>4212</v>
      </c>
      <c r="C2108">
        <v>2106</v>
      </c>
      <c r="E2108">
        <f t="shared" si="97"/>
        <v>8424</v>
      </c>
      <c r="F2108">
        <v>2106</v>
      </c>
      <c r="H2108">
        <f t="shared" si="98"/>
        <v>16848</v>
      </c>
      <c r="I2108">
        <v>2106</v>
      </c>
    </row>
    <row r="2109" spans="2:9" x14ac:dyDescent="0.25">
      <c r="B2109">
        <f t="shared" si="96"/>
        <v>4214</v>
      </c>
      <c r="C2109">
        <v>2107</v>
      </c>
      <c r="E2109">
        <f t="shared" si="97"/>
        <v>8428</v>
      </c>
      <c r="F2109">
        <v>2107</v>
      </c>
      <c r="H2109">
        <f t="shared" si="98"/>
        <v>16856</v>
      </c>
      <c r="I2109">
        <v>2107</v>
      </c>
    </row>
    <row r="2110" spans="2:9" x14ac:dyDescent="0.25">
      <c r="B2110">
        <f t="shared" si="96"/>
        <v>4216</v>
      </c>
      <c r="C2110">
        <v>2108</v>
      </c>
      <c r="E2110">
        <f t="shared" si="97"/>
        <v>8432</v>
      </c>
      <c r="F2110">
        <v>2108</v>
      </c>
      <c r="H2110">
        <f t="shared" si="98"/>
        <v>16864</v>
      </c>
      <c r="I2110">
        <v>2108</v>
      </c>
    </row>
    <row r="2111" spans="2:9" x14ac:dyDescent="0.25">
      <c r="B2111">
        <f t="shared" si="96"/>
        <v>4218</v>
      </c>
      <c r="C2111">
        <v>2109</v>
      </c>
      <c r="E2111">
        <f t="shared" si="97"/>
        <v>8436</v>
      </c>
      <c r="F2111">
        <v>2109</v>
      </c>
      <c r="H2111">
        <f t="shared" si="98"/>
        <v>16872</v>
      </c>
      <c r="I2111">
        <v>2109</v>
      </c>
    </row>
    <row r="2112" spans="2:9" x14ac:dyDescent="0.25">
      <c r="B2112">
        <f t="shared" si="96"/>
        <v>4220</v>
      </c>
      <c r="C2112">
        <v>2110</v>
      </c>
      <c r="E2112">
        <f t="shared" si="97"/>
        <v>8440</v>
      </c>
      <c r="F2112">
        <v>2110</v>
      </c>
      <c r="H2112">
        <f t="shared" si="98"/>
        <v>16880</v>
      </c>
      <c r="I2112">
        <v>2110</v>
      </c>
    </row>
    <row r="2113" spans="2:9" x14ac:dyDescent="0.25">
      <c r="B2113">
        <f t="shared" si="96"/>
        <v>4222</v>
      </c>
      <c r="C2113">
        <v>2111</v>
      </c>
      <c r="E2113">
        <f t="shared" si="97"/>
        <v>8444</v>
      </c>
      <c r="F2113">
        <v>2111</v>
      </c>
      <c r="H2113">
        <f t="shared" si="98"/>
        <v>16888</v>
      </c>
      <c r="I2113">
        <v>2111</v>
      </c>
    </row>
    <row r="2114" spans="2:9" x14ac:dyDescent="0.25">
      <c r="B2114">
        <f t="shared" si="96"/>
        <v>4224</v>
      </c>
      <c r="C2114">
        <v>2112</v>
      </c>
      <c r="E2114">
        <f t="shared" si="97"/>
        <v>8448</v>
      </c>
      <c r="F2114">
        <v>2112</v>
      </c>
      <c r="H2114">
        <f t="shared" si="98"/>
        <v>16896</v>
      </c>
      <c r="I2114">
        <v>2112</v>
      </c>
    </row>
    <row r="2115" spans="2:9" x14ac:dyDescent="0.25">
      <c r="B2115">
        <f t="shared" si="96"/>
        <v>4226</v>
      </c>
      <c r="C2115">
        <v>2113</v>
      </c>
      <c r="E2115">
        <f t="shared" si="97"/>
        <v>8452</v>
      </c>
      <c r="F2115">
        <v>2113</v>
      </c>
      <c r="H2115">
        <f t="shared" si="98"/>
        <v>16904</v>
      </c>
      <c r="I2115">
        <v>2113</v>
      </c>
    </row>
    <row r="2116" spans="2:9" x14ac:dyDescent="0.25">
      <c r="B2116">
        <f t="shared" si="96"/>
        <v>4228</v>
      </c>
      <c r="C2116">
        <v>2114</v>
      </c>
      <c r="E2116">
        <f t="shared" si="97"/>
        <v>8456</v>
      </c>
      <c r="F2116">
        <v>2114</v>
      </c>
      <c r="H2116">
        <f t="shared" si="98"/>
        <v>16912</v>
      </c>
      <c r="I2116">
        <v>2114</v>
      </c>
    </row>
    <row r="2117" spans="2:9" x14ac:dyDescent="0.25">
      <c r="B2117">
        <f t="shared" ref="B2117:B2180" si="99">B2116+2</f>
        <v>4230</v>
      </c>
      <c r="C2117">
        <v>2115</v>
      </c>
      <c r="E2117">
        <f t="shared" ref="E2117:E2180" si="100">E2116+4</f>
        <v>8460</v>
      </c>
      <c r="F2117">
        <v>2115</v>
      </c>
      <c r="H2117">
        <f t="shared" ref="H2117:H2180" si="101">H2116+8</f>
        <v>16920</v>
      </c>
      <c r="I2117">
        <v>2115</v>
      </c>
    </row>
    <row r="2118" spans="2:9" x14ac:dyDescent="0.25">
      <c r="B2118">
        <f t="shared" si="99"/>
        <v>4232</v>
      </c>
      <c r="C2118">
        <v>2116</v>
      </c>
      <c r="E2118">
        <f t="shared" si="100"/>
        <v>8464</v>
      </c>
      <c r="F2118">
        <v>2116</v>
      </c>
      <c r="H2118">
        <f t="shared" si="101"/>
        <v>16928</v>
      </c>
      <c r="I2118">
        <v>2116</v>
      </c>
    </row>
    <row r="2119" spans="2:9" x14ac:dyDescent="0.25">
      <c r="B2119">
        <f t="shared" si="99"/>
        <v>4234</v>
      </c>
      <c r="C2119">
        <v>2117</v>
      </c>
      <c r="E2119">
        <f t="shared" si="100"/>
        <v>8468</v>
      </c>
      <c r="F2119">
        <v>2117</v>
      </c>
      <c r="H2119">
        <f t="shared" si="101"/>
        <v>16936</v>
      </c>
      <c r="I2119">
        <v>2117</v>
      </c>
    </row>
    <row r="2120" spans="2:9" x14ac:dyDescent="0.25">
      <c r="B2120">
        <f t="shared" si="99"/>
        <v>4236</v>
      </c>
      <c r="C2120">
        <v>2118</v>
      </c>
      <c r="E2120">
        <f t="shared" si="100"/>
        <v>8472</v>
      </c>
      <c r="F2120">
        <v>2118</v>
      </c>
      <c r="H2120">
        <f t="shared" si="101"/>
        <v>16944</v>
      </c>
      <c r="I2120">
        <v>2118</v>
      </c>
    </row>
    <row r="2121" spans="2:9" x14ac:dyDescent="0.25">
      <c r="B2121">
        <f t="shared" si="99"/>
        <v>4238</v>
      </c>
      <c r="C2121">
        <v>2119</v>
      </c>
      <c r="E2121">
        <f t="shared" si="100"/>
        <v>8476</v>
      </c>
      <c r="F2121">
        <v>2119</v>
      </c>
      <c r="H2121">
        <f t="shared" si="101"/>
        <v>16952</v>
      </c>
      <c r="I2121">
        <v>2119</v>
      </c>
    </row>
    <row r="2122" spans="2:9" x14ac:dyDescent="0.25">
      <c r="B2122">
        <f t="shared" si="99"/>
        <v>4240</v>
      </c>
      <c r="C2122">
        <v>2120</v>
      </c>
      <c r="E2122">
        <f t="shared" si="100"/>
        <v>8480</v>
      </c>
      <c r="F2122">
        <v>2120</v>
      </c>
      <c r="H2122">
        <f t="shared" si="101"/>
        <v>16960</v>
      </c>
      <c r="I2122">
        <v>2120</v>
      </c>
    </row>
    <row r="2123" spans="2:9" x14ac:dyDescent="0.25">
      <c r="B2123">
        <f t="shared" si="99"/>
        <v>4242</v>
      </c>
      <c r="C2123">
        <v>2121</v>
      </c>
      <c r="E2123">
        <f t="shared" si="100"/>
        <v>8484</v>
      </c>
      <c r="F2123">
        <v>2121</v>
      </c>
      <c r="H2123">
        <f t="shared" si="101"/>
        <v>16968</v>
      </c>
      <c r="I2123">
        <v>2121</v>
      </c>
    </row>
    <row r="2124" spans="2:9" x14ac:dyDescent="0.25">
      <c r="B2124">
        <f t="shared" si="99"/>
        <v>4244</v>
      </c>
      <c r="C2124">
        <v>2122</v>
      </c>
      <c r="E2124">
        <f t="shared" si="100"/>
        <v>8488</v>
      </c>
      <c r="F2124">
        <v>2122</v>
      </c>
      <c r="H2124">
        <f t="shared" si="101"/>
        <v>16976</v>
      </c>
      <c r="I2124">
        <v>2122</v>
      </c>
    </row>
    <row r="2125" spans="2:9" x14ac:dyDescent="0.25">
      <c r="B2125">
        <f t="shared" si="99"/>
        <v>4246</v>
      </c>
      <c r="C2125">
        <v>2123</v>
      </c>
      <c r="E2125">
        <f t="shared" si="100"/>
        <v>8492</v>
      </c>
      <c r="F2125">
        <v>2123</v>
      </c>
      <c r="H2125">
        <f t="shared" si="101"/>
        <v>16984</v>
      </c>
      <c r="I2125">
        <v>2123</v>
      </c>
    </row>
    <row r="2126" spans="2:9" x14ac:dyDescent="0.25">
      <c r="B2126">
        <f t="shared" si="99"/>
        <v>4248</v>
      </c>
      <c r="C2126">
        <v>2124</v>
      </c>
      <c r="E2126">
        <f t="shared" si="100"/>
        <v>8496</v>
      </c>
      <c r="F2126">
        <v>2124</v>
      </c>
      <c r="H2126">
        <f t="shared" si="101"/>
        <v>16992</v>
      </c>
      <c r="I2126">
        <v>2124</v>
      </c>
    </row>
    <row r="2127" spans="2:9" x14ac:dyDescent="0.25">
      <c r="B2127">
        <f t="shared" si="99"/>
        <v>4250</v>
      </c>
      <c r="C2127">
        <v>2125</v>
      </c>
      <c r="E2127">
        <f t="shared" si="100"/>
        <v>8500</v>
      </c>
      <c r="F2127">
        <v>2125</v>
      </c>
      <c r="H2127">
        <f t="shared" si="101"/>
        <v>17000</v>
      </c>
      <c r="I2127">
        <v>2125</v>
      </c>
    </row>
    <row r="2128" spans="2:9" x14ac:dyDescent="0.25">
      <c r="B2128">
        <f t="shared" si="99"/>
        <v>4252</v>
      </c>
      <c r="C2128">
        <v>2126</v>
      </c>
      <c r="E2128">
        <f t="shared" si="100"/>
        <v>8504</v>
      </c>
      <c r="F2128">
        <v>2126</v>
      </c>
      <c r="H2128">
        <f t="shared" si="101"/>
        <v>17008</v>
      </c>
      <c r="I2128">
        <v>2126</v>
      </c>
    </row>
    <row r="2129" spans="2:9" x14ac:dyDescent="0.25">
      <c r="B2129">
        <f t="shared" si="99"/>
        <v>4254</v>
      </c>
      <c r="C2129">
        <v>2127</v>
      </c>
      <c r="E2129">
        <f t="shared" si="100"/>
        <v>8508</v>
      </c>
      <c r="F2129">
        <v>2127</v>
      </c>
      <c r="H2129">
        <f t="shared" si="101"/>
        <v>17016</v>
      </c>
      <c r="I2129">
        <v>2127</v>
      </c>
    </row>
    <row r="2130" spans="2:9" x14ac:dyDescent="0.25">
      <c r="B2130">
        <f t="shared" si="99"/>
        <v>4256</v>
      </c>
      <c r="C2130">
        <v>2128</v>
      </c>
      <c r="E2130">
        <f t="shared" si="100"/>
        <v>8512</v>
      </c>
      <c r="F2130">
        <v>2128</v>
      </c>
      <c r="H2130">
        <f t="shared" si="101"/>
        <v>17024</v>
      </c>
      <c r="I2130">
        <v>2128</v>
      </c>
    </row>
    <row r="2131" spans="2:9" x14ac:dyDescent="0.25">
      <c r="B2131">
        <f t="shared" si="99"/>
        <v>4258</v>
      </c>
      <c r="C2131">
        <v>2129</v>
      </c>
      <c r="E2131">
        <f t="shared" si="100"/>
        <v>8516</v>
      </c>
      <c r="F2131">
        <v>2129</v>
      </c>
      <c r="H2131">
        <f t="shared" si="101"/>
        <v>17032</v>
      </c>
      <c r="I2131">
        <v>2129</v>
      </c>
    </row>
    <row r="2132" spans="2:9" x14ac:dyDescent="0.25">
      <c r="B2132">
        <f t="shared" si="99"/>
        <v>4260</v>
      </c>
      <c r="C2132">
        <v>2130</v>
      </c>
      <c r="E2132">
        <f t="shared" si="100"/>
        <v>8520</v>
      </c>
      <c r="F2132">
        <v>2130</v>
      </c>
      <c r="H2132">
        <f t="shared" si="101"/>
        <v>17040</v>
      </c>
      <c r="I2132">
        <v>2130</v>
      </c>
    </row>
    <row r="2133" spans="2:9" x14ac:dyDescent="0.25">
      <c r="B2133">
        <f t="shared" si="99"/>
        <v>4262</v>
      </c>
      <c r="C2133">
        <v>2131</v>
      </c>
      <c r="E2133">
        <f t="shared" si="100"/>
        <v>8524</v>
      </c>
      <c r="F2133">
        <v>2131</v>
      </c>
      <c r="H2133">
        <f t="shared" si="101"/>
        <v>17048</v>
      </c>
      <c r="I2133">
        <v>2131</v>
      </c>
    </row>
    <row r="2134" spans="2:9" x14ac:dyDescent="0.25">
      <c r="B2134">
        <f t="shared" si="99"/>
        <v>4264</v>
      </c>
      <c r="C2134">
        <v>2132</v>
      </c>
      <c r="E2134">
        <f t="shared" si="100"/>
        <v>8528</v>
      </c>
      <c r="F2134">
        <v>2132</v>
      </c>
      <c r="H2134">
        <f t="shared" si="101"/>
        <v>17056</v>
      </c>
      <c r="I2134">
        <v>2132</v>
      </c>
    </row>
    <row r="2135" spans="2:9" x14ac:dyDescent="0.25">
      <c r="B2135">
        <f t="shared" si="99"/>
        <v>4266</v>
      </c>
      <c r="C2135">
        <v>2133</v>
      </c>
      <c r="E2135">
        <f t="shared" si="100"/>
        <v>8532</v>
      </c>
      <c r="F2135">
        <v>2133</v>
      </c>
      <c r="H2135">
        <f t="shared" si="101"/>
        <v>17064</v>
      </c>
      <c r="I2135">
        <v>2133</v>
      </c>
    </row>
    <row r="2136" spans="2:9" x14ac:dyDescent="0.25">
      <c r="B2136">
        <f t="shared" si="99"/>
        <v>4268</v>
      </c>
      <c r="C2136">
        <v>2134</v>
      </c>
      <c r="E2136">
        <f t="shared" si="100"/>
        <v>8536</v>
      </c>
      <c r="F2136">
        <v>2134</v>
      </c>
      <c r="H2136">
        <f t="shared" si="101"/>
        <v>17072</v>
      </c>
      <c r="I2136">
        <v>2134</v>
      </c>
    </row>
    <row r="2137" spans="2:9" x14ac:dyDescent="0.25">
      <c r="B2137">
        <f t="shared" si="99"/>
        <v>4270</v>
      </c>
      <c r="C2137">
        <v>2135</v>
      </c>
      <c r="E2137">
        <f t="shared" si="100"/>
        <v>8540</v>
      </c>
      <c r="F2137">
        <v>2135</v>
      </c>
      <c r="H2137">
        <f t="shared" si="101"/>
        <v>17080</v>
      </c>
      <c r="I2137">
        <v>2135</v>
      </c>
    </row>
    <row r="2138" spans="2:9" x14ac:dyDescent="0.25">
      <c r="B2138">
        <f t="shared" si="99"/>
        <v>4272</v>
      </c>
      <c r="C2138">
        <v>2136</v>
      </c>
      <c r="E2138">
        <f t="shared" si="100"/>
        <v>8544</v>
      </c>
      <c r="F2138">
        <v>2136</v>
      </c>
      <c r="H2138">
        <f t="shared" si="101"/>
        <v>17088</v>
      </c>
      <c r="I2138">
        <v>2136</v>
      </c>
    </row>
    <row r="2139" spans="2:9" x14ac:dyDescent="0.25">
      <c r="B2139">
        <f t="shared" si="99"/>
        <v>4274</v>
      </c>
      <c r="C2139">
        <v>2137</v>
      </c>
      <c r="E2139">
        <f t="shared" si="100"/>
        <v>8548</v>
      </c>
      <c r="F2139">
        <v>2137</v>
      </c>
      <c r="H2139">
        <f t="shared" si="101"/>
        <v>17096</v>
      </c>
      <c r="I2139">
        <v>2137</v>
      </c>
    </row>
    <row r="2140" spans="2:9" x14ac:dyDescent="0.25">
      <c r="B2140">
        <f t="shared" si="99"/>
        <v>4276</v>
      </c>
      <c r="C2140">
        <v>2138</v>
      </c>
      <c r="E2140">
        <f t="shared" si="100"/>
        <v>8552</v>
      </c>
      <c r="F2140">
        <v>2138</v>
      </c>
      <c r="H2140">
        <f t="shared" si="101"/>
        <v>17104</v>
      </c>
      <c r="I2140">
        <v>2138</v>
      </c>
    </row>
    <row r="2141" spans="2:9" x14ac:dyDescent="0.25">
      <c r="B2141">
        <f t="shared" si="99"/>
        <v>4278</v>
      </c>
      <c r="C2141">
        <v>2139</v>
      </c>
      <c r="E2141">
        <f t="shared" si="100"/>
        <v>8556</v>
      </c>
      <c r="F2141">
        <v>2139</v>
      </c>
      <c r="H2141">
        <f t="shared" si="101"/>
        <v>17112</v>
      </c>
      <c r="I2141">
        <v>2139</v>
      </c>
    </row>
    <row r="2142" spans="2:9" x14ac:dyDescent="0.25">
      <c r="B2142">
        <f t="shared" si="99"/>
        <v>4280</v>
      </c>
      <c r="C2142">
        <v>2140</v>
      </c>
      <c r="E2142">
        <f t="shared" si="100"/>
        <v>8560</v>
      </c>
      <c r="F2142">
        <v>2140</v>
      </c>
      <c r="H2142">
        <f t="shared" si="101"/>
        <v>17120</v>
      </c>
      <c r="I2142">
        <v>2140</v>
      </c>
    </row>
    <row r="2143" spans="2:9" x14ac:dyDescent="0.25">
      <c r="B2143">
        <f t="shared" si="99"/>
        <v>4282</v>
      </c>
      <c r="C2143">
        <v>2141</v>
      </c>
      <c r="E2143">
        <f t="shared" si="100"/>
        <v>8564</v>
      </c>
      <c r="F2143">
        <v>2141</v>
      </c>
      <c r="H2143">
        <f t="shared" si="101"/>
        <v>17128</v>
      </c>
      <c r="I2143">
        <v>2141</v>
      </c>
    </row>
    <row r="2144" spans="2:9" x14ac:dyDescent="0.25">
      <c r="B2144">
        <f t="shared" si="99"/>
        <v>4284</v>
      </c>
      <c r="C2144">
        <v>2142</v>
      </c>
      <c r="E2144">
        <f t="shared" si="100"/>
        <v>8568</v>
      </c>
      <c r="F2144">
        <v>2142</v>
      </c>
      <c r="H2144">
        <f t="shared" si="101"/>
        <v>17136</v>
      </c>
      <c r="I2144">
        <v>2142</v>
      </c>
    </row>
    <row r="2145" spans="2:9" x14ac:dyDescent="0.25">
      <c r="B2145">
        <f t="shared" si="99"/>
        <v>4286</v>
      </c>
      <c r="C2145">
        <v>2143</v>
      </c>
      <c r="E2145">
        <f t="shared" si="100"/>
        <v>8572</v>
      </c>
      <c r="F2145">
        <v>2143</v>
      </c>
      <c r="H2145">
        <f t="shared" si="101"/>
        <v>17144</v>
      </c>
      <c r="I2145">
        <v>2143</v>
      </c>
    </row>
    <row r="2146" spans="2:9" x14ac:dyDescent="0.25">
      <c r="B2146">
        <f t="shared" si="99"/>
        <v>4288</v>
      </c>
      <c r="C2146">
        <v>2144</v>
      </c>
      <c r="E2146">
        <f t="shared" si="100"/>
        <v>8576</v>
      </c>
      <c r="F2146">
        <v>2144</v>
      </c>
      <c r="H2146">
        <f t="shared" si="101"/>
        <v>17152</v>
      </c>
      <c r="I2146">
        <v>2144</v>
      </c>
    </row>
    <row r="2147" spans="2:9" x14ac:dyDescent="0.25">
      <c r="B2147">
        <f t="shared" si="99"/>
        <v>4290</v>
      </c>
      <c r="C2147">
        <v>2145</v>
      </c>
      <c r="E2147">
        <f t="shared" si="100"/>
        <v>8580</v>
      </c>
      <c r="F2147">
        <v>2145</v>
      </c>
      <c r="H2147">
        <f t="shared" si="101"/>
        <v>17160</v>
      </c>
      <c r="I2147">
        <v>2145</v>
      </c>
    </row>
    <row r="2148" spans="2:9" x14ac:dyDescent="0.25">
      <c r="B2148">
        <f t="shared" si="99"/>
        <v>4292</v>
      </c>
      <c r="C2148">
        <v>2146</v>
      </c>
      <c r="E2148">
        <f t="shared" si="100"/>
        <v>8584</v>
      </c>
      <c r="F2148">
        <v>2146</v>
      </c>
      <c r="H2148">
        <f t="shared" si="101"/>
        <v>17168</v>
      </c>
      <c r="I2148">
        <v>2146</v>
      </c>
    </row>
    <row r="2149" spans="2:9" x14ac:dyDescent="0.25">
      <c r="B2149">
        <f t="shared" si="99"/>
        <v>4294</v>
      </c>
      <c r="C2149">
        <v>2147</v>
      </c>
      <c r="E2149">
        <f t="shared" si="100"/>
        <v>8588</v>
      </c>
      <c r="F2149">
        <v>2147</v>
      </c>
      <c r="H2149">
        <f t="shared" si="101"/>
        <v>17176</v>
      </c>
      <c r="I2149">
        <v>2147</v>
      </c>
    </row>
    <row r="2150" spans="2:9" x14ac:dyDescent="0.25">
      <c r="B2150">
        <f t="shared" si="99"/>
        <v>4296</v>
      </c>
      <c r="C2150">
        <v>2148</v>
      </c>
      <c r="E2150">
        <f t="shared" si="100"/>
        <v>8592</v>
      </c>
      <c r="F2150">
        <v>2148</v>
      </c>
      <c r="H2150">
        <f t="shared" si="101"/>
        <v>17184</v>
      </c>
      <c r="I2150">
        <v>2148</v>
      </c>
    </row>
    <row r="2151" spans="2:9" x14ac:dyDescent="0.25">
      <c r="B2151">
        <f t="shared" si="99"/>
        <v>4298</v>
      </c>
      <c r="C2151">
        <v>2149</v>
      </c>
      <c r="E2151">
        <f t="shared" si="100"/>
        <v>8596</v>
      </c>
      <c r="F2151">
        <v>2149</v>
      </c>
      <c r="H2151">
        <f t="shared" si="101"/>
        <v>17192</v>
      </c>
      <c r="I2151">
        <v>2149</v>
      </c>
    </row>
    <row r="2152" spans="2:9" x14ac:dyDescent="0.25">
      <c r="B2152">
        <f t="shared" si="99"/>
        <v>4300</v>
      </c>
      <c r="C2152">
        <v>2150</v>
      </c>
      <c r="E2152">
        <f t="shared" si="100"/>
        <v>8600</v>
      </c>
      <c r="F2152">
        <v>2150</v>
      </c>
      <c r="H2152">
        <f t="shared" si="101"/>
        <v>17200</v>
      </c>
      <c r="I2152">
        <v>2150</v>
      </c>
    </row>
    <row r="2153" spans="2:9" x14ac:dyDescent="0.25">
      <c r="B2153">
        <f t="shared" si="99"/>
        <v>4302</v>
      </c>
      <c r="C2153">
        <v>2151</v>
      </c>
      <c r="E2153">
        <f t="shared" si="100"/>
        <v>8604</v>
      </c>
      <c r="F2153">
        <v>2151</v>
      </c>
      <c r="H2153">
        <f t="shared" si="101"/>
        <v>17208</v>
      </c>
      <c r="I2153">
        <v>2151</v>
      </c>
    </row>
    <row r="2154" spans="2:9" x14ac:dyDescent="0.25">
      <c r="B2154">
        <f t="shared" si="99"/>
        <v>4304</v>
      </c>
      <c r="C2154">
        <v>2152</v>
      </c>
      <c r="E2154">
        <f t="shared" si="100"/>
        <v>8608</v>
      </c>
      <c r="F2154">
        <v>2152</v>
      </c>
      <c r="H2154">
        <f t="shared" si="101"/>
        <v>17216</v>
      </c>
      <c r="I2154">
        <v>2152</v>
      </c>
    </row>
    <row r="2155" spans="2:9" x14ac:dyDescent="0.25">
      <c r="B2155">
        <f t="shared" si="99"/>
        <v>4306</v>
      </c>
      <c r="C2155">
        <v>2153</v>
      </c>
      <c r="E2155">
        <f t="shared" si="100"/>
        <v>8612</v>
      </c>
      <c r="F2155">
        <v>2153</v>
      </c>
      <c r="H2155">
        <f t="shared" si="101"/>
        <v>17224</v>
      </c>
      <c r="I2155">
        <v>2153</v>
      </c>
    </row>
    <row r="2156" spans="2:9" x14ac:dyDescent="0.25">
      <c r="B2156">
        <f t="shared" si="99"/>
        <v>4308</v>
      </c>
      <c r="C2156">
        <v>2154</v>
      </c>
      <c r="E2156">
        <f t="shared" si="100"/>
        <v>8616</v>
      </c>
      <c r="F2156">
        <v>2154</v>
      </c>
      <c r="H2156">
        <f t="shared" si="101"/>
        <v>17232</v>
      </c>
      <c r="I2156">
        <v>2154</v>
      </c>
    </row>
    <row r="2157" spans="2:9" x14ac:dyDescent="0.25">
      <c r="B2157">
        <f t="shared" si="99"/>
        <v>4310</v>
      </c>
      <c r="C2157">
        <v>2155</v>
      </c>
      <c r="E2157">
        <f t="shared" si="100"/>
        <v>8620</v>
      </c>
      <c r="F2157">
        <v>2155</v>
      </c>
      <c r="H2157">
        <f t="shared" si="101"/>
        <v>17240</v>
      </c>
      <c r="I2157">
        <v>2155</v>
      </c>
    </row>
    <row r="2158" spans="2:9" x14ac:dyDescent="0.25">
      <c r="B2158">
        <f t="shared" si="99"/>
        <v>4312</v>
      </c>
      <c r="C2158">
        <v>2156</v>
      </c>
      <c r="E2158">
        <f t="shared" si="100"/>
        <v>8624</v>
      </c>
      <c r="F2158">
        <v>2156</v>
      </c>
      <c r="H2158">
        <f t="shared" si="101"/>
        <v>17248</v>
      </c>
      <c r="I2158">
        <v>2156</v>
      </c>
    </row>
    <row r="2159" spans="2:9" x14ac:dyDescent="0.25">
      <c r="B2159">
        <f t="shared" si="99"/>
        <v>4314</v>
      </c>
      <c r="C2159">
        <v>2157</v>
      </c>
      <c r="E2159">
        <f t="shared" si="100"/>
        <v>8628</v>
      </c>
      <c r="F2159">
        <v>2157</v>
      </c>
      <c r="H2159">
        <f t="shared" si="101"/>
        <v>17256</v>
      </c>
      <c r="I2159">
        <v>2157</v>
      </c>
    </row>
    <row r="2160" spans="2:9" x14ac:dyDescent="0.25">
      <c r="B2160">
        <f t="shared" si="99"/>
        <v>4316</v>
      </c>
      <c r="C2160">
        <v>2158</v>
      </c>
      <c r="E2160">
        <f t="shared" si="100"/>
        <v>8632</v>
      </c>
      <c r="F2160">
        <v>2158</v>
      </c>
      <c r="H2160">
        <f t="shared" si="101"/>
        <v>17264</v>
      </c>
      <c r="I2160">
        <v>2158</v>
      </c>
    </row>
    <row r="2161" spans="2:9" x14ac:dyDescent="0.25">
      <c r="B2161">
        <f t="shared" si="99"/>
        <v>4318</v>
      </c>
      <c r="C2161">
        <v>2159</v>
      </c>
      <c r="E2161">
        <f t="shared" si="100"/>
        <v>8636</v>
      </c>
      <c r="F2161">
        <v>2159</v>
      </c>
      <c r="H2161">
        <f t="shared" si="101"/>
        <v>17272</v>
      </c>
      <c r="I2161">
        <v>2159</v>
      </c>
    </row>
    <row r="2162" spans="2:9" x14ac:dyDescent="0.25">
      <c r="B2162">
        <f t="shared" si="99"/>
        <v>4320</v>
      </c>
      <c r="C2162">
        <v>2160</v>
      </c>
      <c r="E2162">
        <f t="shared" si="100"/>
        <v>8640</v>
      </c>
      <c r="F2162">
        <v>2160</v>
      </c>
      <c r="H2162">
        <f t="shared" si="101"/>
        <v>17280</v>
      </c>
      <c r="I2162">
        <v>2160</v>
      </c>
    </row>
    <row r="2163" spans="2:9" x14ac:dyDescent="0.25">
      <c r="B2163">
        <f t="shared" si="99"/>
        <v>4322</v>
      </c>
      <c r="C2163">
        <v>2161</v>
      </c>
      <c r="E2163">
        <f t="shared" si="100"/>
        <v>8644</v>
      </c>
      <c r="F2163">
        <v>2161</v>
      </c>
      <c r="H2163">
        <f t="shared" si="101"/>
        <v>17288</v>
      </c>
      <c r="I2163">
        <v>2161</v>
      </c>
    </row>
    <row r="2164" spans="2:9" x14ac:dyDescent="0.25">
      <c r="B2164">
        <f t="shared" si="99"/>
        <v>4324</v>
      </c>
      <c r="C2164">
        <v>2162</v>
      </c>
      <c r="E2164">
        <f t="shared" si="100"/>
        <v>8648</v>
      </c>
      <c r="F2164">
        <v>2162</v>
      </c>
      <c r="H2164">
        <f t="shared" si="101"/>
        <v>17296</v>
      </c>
      <c r="I2164">
        <v>2162</v>
      </c>
    </row>
    <row r="2165" spans="2:9" x14ac:dyDescent="0.25">
      <c r="B2165">
        <f t="shared" si="99"/>
        <v>4326</v>
      </c>
      <c r="C2165">
        <v>2163</v>
      </c>
      <c r="E2165">
        <f t="shared" si="100"/>
        <v>8652</v>
      </c>
      <c r="F2165">
        <v>2163</v>
      </c>
      <c r="H2165">
        <f t="shared" si="101"/>
        <v>17304</v>
      </c>
      <c r="I2165">
        <v>2163</v>
      </c>
    </row>
    <row r="2166" spans="2:9" x14ac:dyDescent="0.25">
      <c r="B2166">
        <f t="shared" si="99"/>
        <v>4328</v>
      </c>
      <c r="C2166">
        <v>2164</v>
      </c>
      <c r="E2166">
        <f t="shared" si="100"/>
        <v>8656</v>
      </c>
      <c r="F2166">
        <v>2164</v>
      </c>
      <c r="H2166">
        <f t="shared" si="101"/>
        <v>17312</v>
      </c>
      <c r="I2166">
        <v>2164</v>
      </c>
    </row>
    <row r="2167" spans="2:9" x14ac:dyDescent="0.25">
      <c r="B2167">
        <f t="shared" si="99"/>
        <v>4330</v>
      </c>
      <c r="C2167">
        <v>2165</v>
      </c>
      <c r="E2167">
        <f t="shared" si="100"/>
        <v>8660</v>
      </c>
      <c r="F2167">
        <v>2165</v>
      </c>
      <c r="H2167">
        <f t="shared" si="101"/>
        <v>17320</v>
      </c>
      <c r="I2167">
        <v>2165</v>
      </c>
    </row>
    <row r="2168" spans="2:9" x14ac:dyDescent="0.25">
      <c r="B2168">
        <f t="shared" si="99"/>
        <v>4332</v>
      </c>
      <c r="C2168">
        <v>2166</v>
      </c>
      <c r="E2168">
        <f t="shared" si="100"/>
        <v>8664</v>
      </c>
      <c r="F2168">
        <v>2166</v>
      </c>
      <c r="H2168">
        <f t="shared" si="101"/>
        <v>17328</v>
      </c>
      <c r="I2168">
        <v>2166</v>
      </c>
    </row>
    <row r="2169" spans="2:9" x14ac:dyDescent="0.25">
      <c r="B2169">
        <f t="shared" si="99"/>
        <v>4334</v>
      </c>
      <c r="C2169">
        <v>2167</v>
      </c>
      <c r="E2169">
        <f t="shared" si="100"/>
        <v>8668</v>
      </c>
      <c r="F2169">
        <v>2167</v>
      </c>
      <c r="H2169">
        <f t="shared" si="101"/>
        <v>17336</v>
      </c>
      <c r="I2169">
        <v>2167</v>
      </c>
    </row>
    <row r="2170" spans="2:9" x14ac:dyDescent="0.25">
      <c r="B2170">
        <f t="shared" si="99"/>
        <v>4336</v>
      </c>
      <c r="C2170">
        <v>2168</v>
      </c>
      <c r="E2170">
        <f t="shared" si="100"/>
        <v>8672</v>
      </c>
      <c r="F2170">
        <v>2168</v>
      </c>
      <c r="H2170">
        <f t="shared" si="101"/>
        <v>17344</v>
      </c>
      <c r="I2170">
        <v>2168</v>
      </c>
    </row>
    <row r="2171" spans="2:9" x14ac:dyDescent="0.25">
      <c r="B2171">
        <f t="shared" si="99"/>
        <v>4338</v>
      </c>
      <c r="C2171">
        <v>2169</v>
      </c>
      <c r="E2171">
        <f t="shared" si="100"/>
        <v>8676</v>
      </c>
      <c r="F2171">
        <v>2169</v>
      </c>
      <c r="H2171">
        <f t="shared" si="101"/>
        <v>17352</v>
      </c>
      <c r="I2171">
        <v>2169</v>
      </c>
    </row>
    <row r="2172" spans="2:9" x14ac:dyDescent="0.25">
      <c r="B2172">
        <f t="shared" si="99"/>
        <v>4340</v>
      </c>
      <c r="C2172">
        <v>2170</v>
      </c>
      <c r="E2172">
        <f t="shared" si="100"/>
        <v>8680</v>
      </c>
      <c r="F2172">
        <v>2170</v>
      </c>
      <c r="H2172">
        <f t="shared" si="101"/>
        <v>17360</v>
      </c>
      <c r="I2172">
        <v>2170</v>
      </c>
    </row>
    <row r="2173" spans="2:9" x14ac:dyDescent="0.25">
      <c r="B2173">
        <f t="shared" si="99"/>
        <v>4342</v>
      </c>
      <c r="C2173">
        <v>2171</v>
      </c>
      <c r="E2173">
        <f t="shared" si="100"/>
        <v>8684</v>
      </c>
      <c r="F2173">
        <v>2171</v>
      </c>
      <c r="H2173">
        <f t="shared" si="101"/>
        <v>17368</v>
      </c>
      <c r="I2173">
        <v>2171</v>
      </c>
    </row>
    <row r="2174" spans="2:9" x14ac:dyDescent="0.25">
      <c r="B2174">
        <f t="shared" si="99"/>
        <v>4344</v>
      </c>
      <c r="C2174">
        <v>2172</v>
      </c>
      <c r="E2174">
        <f t="shared" si="100"/>
        <v>8688</v>
      </c>
      <c r="F2174">
        <v>2172</v>
      </c>
      <c r="H2174">
        <f t="shared" si="101"/>
        <v>17376</v>
      </c>
      <c r="I2174">
        <v>2172</v>
      </c>
    </row>
    <row r="2175" spans="2:9" x14ac:dyDescent="0.25">
      <c r="B2175">
        <f t="shared" si="99"/>
        <v>4346</v>
      </c>
      <c r="C2175">
        <v>2173</v>
      </c>
      <c r="E2175">
        <f t="shared" si="100"/>
        <v>8692</v>
      </c>
      <c r="F2175">
        <v>2173</v>
      </c>
      <c r="H2175">
        <f t="shared" si="101"/>
        <v>17384</v>
      </c>
      <c r="I2175">
        <v>2173</v>
      </c>
    </row>
    <row r="2176" spans="2:9" x14ac:dyDescent="0.25">
      <c r="B2176">
        <f t="shared" si="99"/>
        <v>4348</v>
      </c>
      <c r="C2176">
        <v>2174</v>
      </c>
      <c r="E2176">
        <f t="shared" si="100"/>
        <v>8696</v>
      </c>
      <c r="F2176">
        <v>2174</v>
      </c>
      <c r="H2176">
        <f t="shared" si="101"/>
        <v>17392</v>
      </c>
      <c r="I2176">
        <v>2174</v>
      </c>
    </row>
    <row r="2177" spans="2:9" x14ac:dyDescent="0.25">
      <c r="B2177">
        <f t="shared" si="99"/>
        <v>4350</v>
      </c>
      <c r="C2177">
        <v>2175</v>
      </c>
      <c r="E2177">
        <f t="shared" si="100"/>
        <v>8700</v>
      </c>
      <c r="F2177">
        <v>2175</v>
      </c>
      <c r="H2177">
        <f t="shared" si="101"/>
        <v>17400</v>
      </c>
      <c r="I2177">
        <v>2175</v>
      </c>
    </row>
    <row r="2178" spans="2:9" x14ac:dyDescent="0.25">
      <c r="B2178">
        <f t="shared" si="99"/>
        <v>4352</v>
      </c>
      <c r="C2178">
        <v>2176</v>
      </c>
      <c r="E2178">
        <f t="shared" si="100"/>
        <v>8704</v>
      </c>
      <c r="F2178">
        <v>2176</v>
      </c>
      <c r="H2178">
        <f t="shared" si="101"/>
        <v>17408</v>
      </c>
      <c r="I2178">
        <v>2176</v>
      </c>
    </row>
    <row r="2179" spans="2:9" x14ac:dyDescent="0.25">
      <c r="B2179">
        <f t="shared" si="99"/>
        <v>4354</v>
      </c>
      <c r="C2179">
        <v>2177</v>
      </c>
      <c r="E2179">
        <f t="shared" si="100"/>
        <v>8708</v>
      </c>
      <c r="F2179">
        <v>2177</v>
      </c>
      <c r="H2179">
        <f t="shared" si="101"/>
        <v>17416</v>
      </c>
      <c r="I2179">
        <v>2177</v>
      </c>
    </row>
    <row r="2180" spans="2:9" x14ac:dyDescent="0.25">
      <c r="B2180">
        <f t="shared" si="99"/>
        <v>4356</v>
      </c>
      <c r="C2180">
        <v>2178</v>
      </c>
      <c r="E2180">
        <f t="shared" si="100"/>
        <v>8712</v>
      </c>
      <c r="F2180">
        <v>2178</v>
      </c>
      <c r="H2180">
        <f t="shared" si="101"/>
        <v>17424</v>
      </c>
      <c r="I2180">
        <v>2178</v>
      </c>
    </row>
    <row r="2181" spans="2:9" x14ac:dyDescent="0.25">
      <c r="B2181">
        <f t="shared" ref="B2181:B2244" si="102">B2180+2</f>
        <v>4358</v>
      </c>
      <c r="C2181">
        <v>2179</v>
      </c>
      <c r="E2181">
        <f t="shared" ref="E2181:E2244" si="103">E2180+4</f>
        <v>8716</v>
      </c>
      <c r="F2181">
        <v>2179</v>
      </c>
      <c r="H2181">
        <f t="shared" ref="H2181:H2192" si="104">H2180+8</f>
        <v>17432</v>
      </c>
      <c r="I2181">
        <v>2179</v>
      </c>
    </row>
    <row r="2182" spans="2:9" x14ac:dyDescent="0.25">
      <c r="B2182">
        <f t="shared" si="102"/>
        <v>4360</v>
      </c>
      <c r="C2182">
        <v>2180</v>
      </c>
      <c r="E2182">
        <f t="shared" si="103"/>
        <v>8720</v>
      </c>
      <c r="F2182">
        <v>2180</v>
      </c>
      <c r="H2182">
        <f t="shared" si="104"/>
        <v>17440</v>
      </c>
      <c r="I2182">
        <v>2180</v>
      </c>
    </row>
    <row r="2183" spans="2:9" x14ac:dyDescent="0.25">
      <c r="B2183">
        <f t="shared" si="102"/>
        <v>4362</v>
      </c>
      <c r="C2183">
        <v>2181</v>
      </c>
      <c r="E2183">
        <f t="shared" si="103"/>
        <v>8724</v>
      </c>
      <c r="F2183">
        <v>2181</v>
      </c>
      <c r="H2183">
        <f t="shared" si="104"/>
        <v>17448</v>
      </c>
      <c r="I2183">
        <v>2181</v>
      </c>
    </row>
    <row r="2184" spans="2:9" x14ac:dyDescent="0.25">
      <c r="B2184">
        <f t="shared" si="102"/>
        <v>4364</v>
      </c>
      <c r="C2184">
        <v>2182</v>
      </c>
      <c r="E2184">
        <f t="shared" si="103"/>
        <v>8728</v>
      </c>
      <c r="F2184">
        <v>2182</v>
      </c>
      <c r="H2184">
        <f t="shared" si="104"/>
        <v>17456</v>
      </c>
      <c r="I2184">
        <v>2182</v>
      </c>
    </row>
    <row r="2185" spans="2:9" x14ac:dyDescent="0.25">
      <c r="B2185">
        <f t="shared" si="102"/>
        <v>4366</v>
      </c>
      <c r="C2185">
        <v>2183</v>
      </c>
      <c r="E2185">
        <f t="shared" si="103"/>
        <v>8732</v>
      </c>
      <c r="F2185">
        <v>2183</v>
      </c>
      <c r="H2185">
        <f t="shared" si="104"/>
        <v>17464</v>
      </c>
      <c r="I2185">
        <v>2183</v>
      </c>
    </row>
    <row r="2186" spans="2:9" x14ac:dyDescent="0.25">
      <c r="B2186">
        <f t="shared" si="102"/>
        <v>4368</v>
      </c>
      <c r="C2186">
        <v>2184</v>
      </c>
      <c r="E2186">
        <f t="shared" si="103"/>
        <v>8736</v>
      </c>
      <c r="F2186">
        <v>2184</v>
      </c>
      <c r="H2186">
        <f t="shared" si="104"/>
        <v>17472</v>
      </c>
      <c r="I2186">
        <v>2184</v>
      </c>
    </row>
    <row r="2187" spans="2:9" x14ac:dyDescent="0.25">
      <c r="B2187">
        <f t="shared" si="102"/>
        <v>4370</v>
      </c>
      <c r="C2187">
        <v>2185</v>
      </c>
      <c r="E2187">
        <f t="shared" si="103"/>
        <v>8740</v>
      </c>
      <c r="F2187">
        <v>2185</v>
      </c>
      <c r="H2187">
        <f t="shared" si="104"/>
        <v>17480</v>
      </c>
      <c r="I2187">
        <v>2185</v>
      </c>
    </row>
    <row r="2188" spans="2:9" x14ac:dyDescent="0.25">
      <c r="B2188">
        <f t="shared" si="102"/>
        <v>4372</v>
      </c>
      <c r="C2188">
        <v>2186</v>
      </c>
      <c r="E2188">
        <f t="shared" si="103"/>
        <v>8744</v>
      </c>
      <c r="F2188">
        <v>2186</v>
      </c>
      <c r="H2188">
        <f t="shared" si="104"/>
        <v>17488</v>
      </c>
      <c r="I2188">
        <v>2186</v>
      </c>
    </row>
    <row r="2189" spans="2:9" x14ac:dyDescent="0.25">
      <c r="B2189">
        <f t="shared" si="102"/>
        <v>4374</v>
      </c>
      <c r="C2189">
        <v>2187</v>
      </c>
      <c r="E2189">
        <f t="shared" si="103"/>
        <v>8748</v>
      </c>
      <c r="F2189">
        <v>2187</v>
      </c>
      <c r="H2189">
        <f t="shared" si="104"/>
        <v>17496</v>
      </c>
      <c r="I2189">
        <v>2187</v>
      </c>
    </row>
    <row r="2190" spans="2:9" x14ac:dyDescent="0.25">
      <c r="B2190">
        <f t="shared" si="102"/>
        <v>4376</v>
      </c>
      <c r="C2190">
        <v>2188</v>
      </c>
      <c r="E2190">
        <f t="shared" si="103"/>
        <v>8752</v>
      </c>
      <c r="F2190">
        <v>2188</v>
      </c>
      <c r="H2190">
        <f t="shared" si="104"/>
        <v>17504</v>
      </c>
      <c r="I2190">
        <v>2188</v>
      </c>
    </row>
    <row r="2191" spans="2:9" x14ac:dyDescent="0.25">
      <c r="B2191">
        <f t="shared" si="102"/>
        <v>4378</v>
      </c>
      <c r="C2191">
        <v>2189</v>
      </c>
      <c r="E2191">
        <f t="shared" si="103"/>
        <v>8756</v>
      </c>
      <c r="F2191">
        <v>2189</v>
      </c>
      <c r="H2191">
        <f t="shared" si="104"/>
        <v>17512</v>
      </c>
      <c r="I2191">
        <v>2189</v>
      </c>
    </row>
    <row r="2192" spans="2:9" x14ac:dyDescent="0.25">
      <c r="B2192">
        <f t="shared" si="102"/>
        <v>4380</v>
      </c>
      <c r="C2192">
        <v>2190</v>
      </c>
      <c r="E2192">
        <f t="shared" si="103"/>
        <v>8760</v>
      </c>
      <c r="F2192">
        <v>2190</v>
      </c>
      <c r="H2192">
        <f t="shared" si="104"/>
        <v>17520</v>
      </c>
      <c r="I2192">
        <v>2190</v>
      </c>
    </row>
    <row r="2193" spans="2:6" x14ac:dyDescent="0.25">
      <c r="B2193">
        <f t="shared" si="102"/>
        <v>4382</v>
      </c>
      <c r="C2193">
        <v>2191</v>
      </c>
      <c r="E2193">
        <f t="shared" si="103"/>
        <v>8764</v>
      </c>
      <c r="F2193">
        <v>2191</v>
      </c>
    </row>
    <row r="2194" spans="2:6" x14ac:dyDescent="0.25">
      <c r="B2194">
        <f t="shared" si="102"/>
        <v>4384</v>
      </c>
      <c r="C2194">
        <v>2192</v>
      </c>
      <c r="E2194">
        <f t="shared" si="103"/>
        <v>8768</v>
      </c>
      <c r="F2194">
        <v>2192</v>
      </c>
    </row>
    <row r="2195" spans="2:6" x14ac:dyDescent="0.25">
      <c r="B2195">
        <f t="shared" si="102"/>
        <v>4386</v>
      </c>
      <c r="C2195">
        <v>2193</v>
      </c>
      <c r="E2195">
        <f t="shared" si="103"/>
        <v>8772</v>
      </c>
      <c r="F2195">
        <v>2193</v>
      </c>
    </row>
    <row r="2196" spans="2:6" x14ac:dyDescent="0.25">
      <c r="B2196">
        <f t="shared" si="102"/>
        <v>4388</v>
      </c>
      <c r="C2196">
        <v>2194</v>
      </c>
      <c r="E2196">
        <f t="shared" si="103"/>
        <v>8776</v>
      </c>
      <c r="F2196">
        <v>2194</v>
      </c>
    </row>
    <row r="2197" spans="2:6" x14ac:dyDescent="0.25">
      <c r="B2197">
        <f t="shared" si="102"/>
        <v>4390</v>
      </c>
      <c r="C2197">
        <v>2195</v>
      </c>
      <c r="E2197">
        <f t="shared" si="103"/>
        <v>8780</v>
      </c>
      <c r="F2197">
        <v>2195</v>
      </c>
    </row>
    <row r="2198" spans="2:6" x14ac:dyDescent="0.25">
      <c r="B2198">
        <f t="shared" si="102"/>
        <v>4392</v>
      </c>
      <c r="C2198">
        <v>2196</v>
      </c>
      <c r="E2198">
        <f t="shared" si="103"/>
        <v>8784</v>
      </c>
      <c r="F2198">
        <v>2196</v>
      </c>
    </row>
    <row r="2199" spans="2:6" x14ac:dyDescent="0.25">
      <c r="B2199">
        <f t="shared" si="102"/>
        <v>4394</v>
      </c>
      <c r="C2199">
        <v>2197</v>
      </c>
      <c r="E2199">
        <f t="shared" si="103"/>
        <v>8788</v>
      </c>
      <c r="F2199">
        <v>2197</v>
      </c>
    </row>
    <row r="2200" spans="2:6" x14ac:dyDescent="0.25">
      <c r="B2200">
        <f t="shared" si="102"/>
        <v>4396</v>
      </c>
      <c r="C2200">
        <v>2198</v>
      </c>
      <c r="E2200">
        <f t="shared" si="103"/>
        <v>8792</v>
      </c>
      <c r="F2200">
        <v>2198</v>
      </c>
    </row>
    <row r="2201" spans="2:6" x14ac:dyDescent="0.25">
      <c r="B2201">
        <f t="shared" si="102"/>
        <v>4398</v>
      </c>
      <c r="C2201">
        <v>2199</v>
      </c>
      <c r="E2201">
        <f t="shared" si="103"/>
        <v>8796</v>
      </c>
      <c r="F2201">
        <v>2199</v>
      </c>
    </row>
    <row r="2202" spans="2:6" x14ac:dyDescent="0.25">
      <c r="B2202">
        <f t="shared" si="102"/>
        <v>4400</v>
      </c>
      <c r="C2202">
        <v>2200</v>
      </c>
      <c r="E2202">
        <f t="shared" si="103"/>
        <v>8800</v>
      </c>
      <c r="F2202">
        <v>2200</v>
      </c>
    </row>
    <row r="2203" spans="2:6" x14ac:dyDescent="0.25">
      <c r="B2203">
        <f t="shared" si="102"/>
        <v>4402</v>
      </c>
      <c r="C2203">
        <v>2201</v>
      </c>
      <c r="E2203">
        <f t="shared" si="103"/>
        <v>8804</v>
      </c>
      <c r="F2203">
        <v>2201</v>
      </c>
    </row>
    <row r="2204" spans="2:6" x14ac:dyDescent="0.25">
      <c r="B2204">
        <f t="shared" si="102"/>
        <v>4404</v>
      </c>
      <c r="C2204">
        <v>2202</v>
      </c>
      <c r="E2204">
        <f t="shared" si="103"/>
        <v>8808</v>
      </c>
      <c r="F2204">
        <v>2202</v>
      </c>
    </row>
    <row r="2205" spans="2:6" x14ac:dyDescent="0.25">
      <c r="B2205">
        <f t="shared" si="102"/>
        <v>4406</v>
      </c>
      <c r="C2205">
        <v>2203</v>
      </c>
      <c r="E2205">
        <f t="shared" si="103"/>
        <v>8812</v>
      </c>
      <c r="F2205">
        <v>2203</v>
      </c>
    </row>
    <row r="2206" spans="2:6" x14ac:dyDescent="0.25">
      <c r="B2206">
        <f t="shared" si="102"/>
        <v>4408</v>
      </c>
      <c r="C2206">
        <v>2204</v>
      </c>
      <c r="E2206">
        <f t="shared" si="103"/>
        <v>8816</v>
      </c>
      <c r="F2206">
        <v>2204</v>
      </c>
    </row>
    <row r="2207" spans="2:6" x14ac:dyDescent="0.25">
      <c r="B2207">
        <f t="shared" si="102"/>
        <v>4410</v>
      </c>
      <c r="C2207">
        <v>2205</v>
      </c>
      <c r="E2207">
        <f t="shared" si="103"/>
        <v>8820</v>
      </c>
      <c r="F2207">
        <v>2205</v>
      </c>
    </row>
    <row r="2208" spans="2:6" x14ac:dyDescent="0.25">
      <c r="B2208">
        <f t="shared" si="102"/>
        <v>4412</v>
      </c>
      <c r="C2208">
        <v>2206</v>
      </c>
      <c r="E2208">
        <f t="shared" si="103"/>
        <v>8824</v>
      </c>
      <c r="F2208">
        <v>2206</v>
      </c>
    </row>
    <row r="2209" spans="2:6" x14ac:dyDescent="0.25">
      <c r="B2209">
        <f t="shared" si="102"/>
        <v>4414</v>
      </c>
      <c r="C2209">
        <v>2207</v>
      </c>
      <c r="E2209">
        <f t="shared" si="103"/>
        <v>8828</v>
      </c>
      <c r="F2209">
        <v>2207</v>
      </c>
    </row>
    <row r="2210" spans="2:6" x14ac:dyDescent="0.25">
      <c r="B2210">
        <f t="shared" si="102"/>
        <v>4416</v>
      </c>
      <c r="C2210">
        <v>2208</v>
      </c>
      <c r="E2210">
        <f t="shared" si="103"/>
        <v>8832</v>
      </c>
      <c r="F2210">
        <v>2208</v>
      </c>
    </row>
    <row r="2211" spans="2:6" x14ac:dyDescent="0.25">
      <c r="B2211">
        <f t="shared" si="102"/>
        <v>4418</v>
      </c>
      <c r="C2211">
        <v>2209</v>
      </c>
      <c r="E2211">
        <f t="shared" si="103"/>
        <v>8836</v>
      </c>
      <c r="F2211">
        <v>2209</v>
      </c>
    </row>
    <row r="2212" spans="2:6" x14ac:dyDescent="0.25">
      <c r="B2212">
        <f t="shared" si="102"/>
        <v>4420</v>
      </c>
      <c r="C2212">
        <v>2210</v>
      </c>
      <c r="E2212">
        <f t="shared" si="103"/>
        <v>8840</v>
      </c>
      <c r="F2212">
        <v>2210</v>
      </c>
    </row>
    <row r="2213" spans="2:6" x14ac:dyDescent="0.25">
      <c r="B2213">
        <f t="shared" si="102"/>
        <v>4422</v>
      </c>
      <c r="C2213">
        <v>2211</v>
      </c>
      <c r="E2213">
        <f t="shared" si="103"/>
        <v>8844</v>
      </c>
      <c r="F2213">
        <v>2211</v>
      </c>
    </row>
    <row r="2214" spans="2:6" x14ac:dyDescent="0.25">
      <c r="B2214">
        <f t="shared" si="102"/>
        <v>4424</v>
      </c>
      <c r="C2214">
        <v>2212</v>
      </c>
      <c r="E2214">
        <f t="shared" si="103"/>
        <v>8848</v>
      </c>
      <c r="F2214">
        <v>2212</v>
      </c>
    </row>
    <row r="2215" spans="2:6" x14ac:dyDescent="0.25">
      <c r="B2215">
        <f t="shared" si="102"/>
        <v>4426</v>
      </c>
      <c r="C2215">
        <v>2213</v>
      </c>
      <c r="E2215">
        <f t="shared" si="103"/>
        <v>8852</v>
      </c>
      <c r="F2215">
        <v>2213</v>
      </c>
    </row>
    <row r="2216" spans="2:6" x14ac:dyDescent="0.25">
      <c r="B2216">
        <f t="shared" si="102"/>
        <v>4428</v>
      </c>
      <c r="C2216">
        <v>2214</v>
      </c>
      <c r="E2216">
        <f t="shared" si="103"/>
        <v>8856</v>
      </c>
      <c r="F2216">
        <v>2214</v>
      </c>
    </row>
    <row r="2217" spans="2:6" x14ac:dyDescent="0.25">
      <c r="B2217">
        <f t="shared" si="102"/>
        <v>4430</v>
      </c>
      <c r="C2217">
        <v>2215</v>
      </c>
      <c r="E2217">
        <f t="shared" si="103"/>
        <v>8860</v>
      </c>
      <c r="F2217">
        <v>2215</v>
      </c>
    </row>
    <row r="2218" spans="2:6" x14ac:dyDescent="0.25">
      <c r="B2218">
        <f t="shared" si="102"/>
        <v>4432</v>
      </c>
      <c r="C2218">
        <v>2216</v>
      </c>
      <c r="E2218">
        <f t="shared" si="103"/>
        <v>8864</v>
      </c>
      <c r="F2218">
        <v>2216</v>
      </c>
    </row>
    <row r="2219" spans="2:6" x14ac:dyDescent="0.25">
      <c r="B2219">
        <f t="shared" si="102"/>
        <v>4434</v>
      </c>
      <c r="C2219">
        <v>2217</v>
      </c>
      <c r="E2219">
        <f t="shared" si="103"/>
        <v>8868</v>
      </c>
      <c r="F2219">
        <v>2217</v>
      </c>
    </row>
    <row r="2220" spans="2:6" x14ac:dyDescent="0.25">
      <c r="B2220">
        <f t="shared" si="102"/>
        <v>4436</v>
      </c>
      <c r="C2220">
        <v>2218</v>
      </c>
      <c r="E2220">
        <f t="shared" si="103"/>
        <v>8872</v>
      </c>
      <c r="F2220">
        <v>2218</v>
      </c>
    </row>
    <row r="2221" spans="2:6" x14ac:dyDescent="0.25">
      <c r="B2221">
        <f t="shared" si="102"/>
        <v>4438</v>
      </c>
      <c r="C2221">
        <v>2219</v>
      </c>
      <c r="E2221">
        <f t="shared" si="103"/>
        <v>8876</v>
      </c>
      <c r="F2221">
        <v>2219</v>
      </c>
    </row>
    <row r="2222" spans="2:6" x14ac:dyDescent="0.25">
      <c r="B2222">
        <f t="shared" si="102"/>
        <v>4440</v>
      </c>
      <c r="C2222">
        <v>2220</v>
      </c>
      <c r="E2222">
        <f t="shared" si="103"/>
        <v>8880</v>
      </c>
      <c r="F2222">
        <v>2220</v>
      </c>
    </row>
    <row r="2223" spans="2:6" x14ac:dyDescent="0.25">
      <c r="B2223">
        <f t="shared" si="102"/>
        <v>4442</v>
      </c>
      <c r="C2223">
        <v>2221</v>
      </c>
      <c r="E2223">
        <f t="shared" si="103"/>
        <v>8884</v>
      </c>
      <c r="F2223">
        <v>2221</v>
      </c>
    </row>
    <row r="2224" spans="2:6" x14ac:dyDescent="0.25">
      <c r="B2224">
        <f t="shared" si="102"/>
        <v>4444</v>
      </c>
      <c r="C2224">
        <v>2222</v>
      </c>
      <c r="E2224">
        <f t="shared" si="103"/>
        <v>8888</v>
      </c>
      <c r="F2224">
        <v>2222</v>
      </c>
    </row>
    <row r="2225" spans="2:6" x14ac:dyDescent="0.25">
      <c r="B2225">
        <f t="shared" si="102"/>
        <v>4446</v>
      </c>
      <c r="C2225">
        <v>2223</v>
      </c>
      <c r="E2225">
        <f t="shared" si="103"/>
        <v>8892</v>
      </c>
      <c r="F2225">
        <v>2223</v>
      </c>
    </row>
    <row r="2226" spans="2:6" x14ac:dyDescent="0.25">
      <c r="B2226">
        <f t="shared" si="102"/>
        <v>4448</v>
      </c>
      <c r="C2226">
        <v>2224</v>
      </c>
      <c r="E2226">
        <f t="shared" si="103"/>
        <v>8896</v>
      </c>
      <c r="F2226">
        <v>2224</v>
      </c>
    </row>
    <row r="2227" spans="2:6" x14ac:dyDescent="0.25">
      <c r="B2227">
        <f t="shared" si="102"/>
        <v>4450</v>
      </c>
      <c r="C2227">
        <v>2225</v>
      </c>
      <c r="E2227">
        <f t="shared" si="103"/>
        <v>8900</v>
      </c>
      <c r="F2227">
        <v>2225</v>
      </c>
    </row>
    <row r="2228" spans="2:6" x14ac:dyDescent="0.25">
      <c r="B2228">
        <f t="shared" si="102"/>
        <v>4452</v>
      </c>
      <c r="C2228">
        <v>2226</v>
      </c>
      <c r="E2228">
        <f t="shared" si="103"/>
        <v>8904</v>
      </c>
      <c r="F2228">
        <v>2226</v>
      </c>
    </row>
    <row r="2229" spans="2:6" x14ac:dyDescent="0.25">
      <c r="B2229">
        <f t="shared" si="102"/>
        <v>4454</v>
      </c>
      <c r="C2229">
        <v>2227</v>
      </c>
      <c r="E2229">
        <f t="shared" si="103"/>
        <v>8908</v>
      </c>
      <c r="F2229">
        <v>2227</v>
      </c>
    </row>
    <row r="2230" spans="2:6" x14ac:dyDescent="0.25">
      <c r="B2230">
        <f t="shared" si="102"/>
        <v>4456</v>
      </c>
      <c r="C2230">
        <v>2228</v>
      </c>
      <c r="E2230">
        <f t="shared" si="103"/>
        <v>8912</v>
      </c>
      <c r="F2230">
        <v>2228</v>
      </c>
    </row>
    <row r="2231" spans="2:6" x14ac:dyDescent="0.25">
      <c r="B2231">
        <f t="shared" si="102"/>
        <v>4458</v>
      </c>
      <c r="C2231">
        <v>2229</v>
      </c>
      <c r="E2231">
        <f t="shared" si="103"/>
        <v>8916</v>
      </c>
      <c r="F2231">
        <v>2229</v>
      </c>
    </row>
    <row r="2232" spans="2:6" x14ac:dyDescent="0.25">
      <c r="B2232">
        <f t="shared" si="102"/>
        <v>4460</v>
      </c>
      <c r="C2232">
        <v>2230</v>
      </c>
      <c r="E2232">
        <f t="shared" si="103"/>
        <v>8920</v>
      </c>
      <c r="F2232">
        <v>2230</v>
      </c>
    </row>
    <row r="2233" spans="2:6" x14ac:dyDescent="0.25">
      <c r="B2233">
        <f t="shared" si="102"/>
        <v>4462</v>
      </c>
      <c r="C2233">
        <v>2231</v>
      </c>
      <c r="E2233">
        <f t="shared" si="103"/>
        <v>8924</v>
      </c>
      <c r="F2233">
        <v>2231</v>
      </c>
    </row>
    <row r="2234" spans="2:6" x14ac:dyDescent="0.25">
      <c r="B2234">
        <f t="shared" si="102"/>
        <v>4464</v>
      </c>
      <c r="C2234">
        <v>2232</v>
      </c>
      <c r="E2234">
        <f t="shared" si="103"/>
        <v>8928</v>
      </c>
      <c r="F2234">
        <v>2232</v>
      </c>
    </row>
    <row r="2235" spans="2:6" x14ac:dyDescent="0.25">
      <c r="B2235">
        <f t="shared" si="102"/>
        <v>4466</v>
      </c>
      <c r="C2235">
        <v>2233</v>
      </c>
      <c r="E2235">
        <f t="shared" si="103"/>
        <v>8932</v>
      </c>
      <c r="F2235">
        <v>2233</v>
      </c>
    </row>
    <row r="2236" spans="2:6" x14ac:dyDescent="0.25">
      <c r="B2236">
        <f t="shared" si="102"/>
        <v>4468</v>
      </c>
      <c r="C2236">
        <v>2234</v>
      </c>
      <c r="E2236">
        <f t="shared" si="103"/>
        <v>8936</v>
      </c>
      <c r="F2236">
        <v>2234</v>
      </c>
    </row>
    <row r="2237" spans="2:6" x14ac:dyDescent="0.25">
      <c r="B2237">
        <f t="shared" si="102"/>
        <v>4470</v>
      </c>
      <c r="C2237">
        <v>2235</v>
      </c>
      <c r="E2237">
        <f t="shared" si="103"/>
        <v>8940</v>
      </c>
      <c r="F2237">
        <v>2235</v>
      </c>
    </row>
    <row r="2238" spans="2:6" x14ac:dyDescent="0.25">
      <c r="B2238">
        <f t="shared" si="102"/>
        <v>4472</v>
      </c>
      <c r="C2238">
        <v>2236</v>
      </c>
      <c r="E2238">
        <f t="shared" si="103"/>
        <v>8944</v>
      </c>
      <c r="F2238">
        <v>2236</v>
      </c>
    </row>
    <row r="2239" spans="2:6" x14ac:dyDescent="0.25">
      <c r="B2239">
        <f t="shared" si="102"/>
        <v>4474</v>
      </c>
      <c r="C2239">
        <v>2237</v>
      </c>
      <c r="E2239">
        <f t="shared" si="103"/>
        <v>8948</v>
      </c>
      <c r="F2239">
        <v>2237</v>
      </c>
    </row>
    <row r="2240" spans="2:6" x14ac:dyDescent="0.25">
      <c r="B2240">
        <f t="shared" si="102"/>
        <v>4476</v>
      </c>
      <c r="C2240">
        <v>2238</v>
      </c>
      <c r="E2240">
        <f t="shared" si="103"/>
        <v>8952</v>
      </c>
      <c r="F2240">
        <v>2238</v>
      </c>
    </row>
    <row r="2241" spans="2:6" x14ac:dyDescent="0.25">
      <c r="B2241">
        <f t="shared" si="102"/>
        <v>4478</v>
      </c>
      <c r="C2241">
        <v>2239</v>
      </c>
      <c r="E2241">
        <f t="shared" si="103"/>
        <v>8956</v>
      </c>
      <c r="F2241">
        <v>2239</v>
      </c>
    </row>
    <row r="2242" spans="2:6" x14ac:dyDescent="0.25">
      <c r="B2242">
        <f t="shared" si="102"/>
        <v>4480</v>
      </c>
      <c r="C2242">
        <v>2240</v>
      </c>
      <c r="E2242">
        <f t="shared" si="103"/>
        <v>8960</v>
      </c>
      <c r="F2242">
        <v>2240</v>
      </c>
    </row>
    <row r="2243" spans="2:6" x14ac:dyDescent="0.25">
      <c r="B2243">
        <f t="shared" si="102"/>
        <v>4482</v>
      </c>
      <c r="C2243">
        <v>2241</v>
      </c>
      <c r="E2243">
        <f t="shared" si="103"/>
        <v>8964</v>
      </c>
      <c r="F2243">
        <v>2241</v>
      </c>
    </row>
    <row r="2244" spans="2:6" x14ac:dyDescent="0.25">
      <c r="B2244">
        <f t="shared" si="102"/>
        <v>4484</v>
      </c>
      <c r="C2244">
        <v>2242</v>
      </c>
      <c r="E2244">
        <f t="shared" si="103"/>
        <v>8968</v>
      </c>
      <c r="F2244">
        <v>2242</v>
      </c>
    </row>
    <row r="2245" spans="2:6" x14ac:dyDescent="0.25">
      <c r="B2245">
        <f t="shared" ref="B2245:B2308" si="105">B2244+2</f>
        <v>4486</v>
      </c>
      <c r="C2245">
        <v>2243</v>
      </c>
      <c r="E2245">
        <f t="shared" ref="E2245:E2308" si="106">E2244+4</f>
        <v>8972</v>
      </c>
      <c r="F2245">
        <v>2243</v>
      </c>
    </row>
    <row r="2246" spans="2:6" x14ac:dyDescent="0.25">
      <c r="B2246">
        <f t="shared" si="105"/>
        <v>4488</v>
      </c>
      <c r="C2246">
        <v>2244</v>
      </c>
      <c r="E2246">
        <f t="shared" si="106"/>
        <v>8976</v>
      </c>
      <c r="F2246">
        <v>2244</v>
      </c>
    </row>
    <row r="2247" spans="2:6" x14ac:dyDescent="0.25">
      <c r="B2247">
        <f t="shared" si="105"/>
        <v>4490</v>
      </c>
      <c r="C2247">
        <v>2245</v>
      </c>
      <c r="E2247">
        <f t="shared" si="106"/>
        <v>8980</v>
      </c>
      <c r="F2247">
        <v>2245</v>
      </c>
    </row>
    <row r="2248" spans="2:6" x14ac:dyDescent="0.25">
      <c r="B2248">
        <f t="shared" si="105"/>
        <v>4492</v>
      </c>
      <c r="C2248">
        <v>2246</v>
      </c>
      <c r="E2248">
        <f t="shared" si="106"/>
        <v>8984</v>
      </c>
      <c r="F2248">
        <v>2246</v>
      </c>
    </row>
    <row r="2249" spans="2:6" x14ac:dyDescent="0.25">
      <c r="B2249">
        <f t="shared" si="105"/>
        <v>4494</v>
      </c>
      <c r="C2249">
        <v>2247</v>
      </c>
      <c r="E2249">
        <f t="shared" si="106"/>
        <v>8988</v>
      </c>
      <c r="F2249">
        <v>2247</v>
      </c>
    </row>
    <row r="2250" spans="2:6" x14ac:dyDescent="0.25">
      <c r="B2250">
        <f t="shared" si="105"/>
        <v>4496</v>
      </c>
      <c r="C2250">
        <v>2248</v>
      </c>
      <c r="E2250">
        <f t="shared" si="106"/>
        <v>8992</v>
      </c>
      <c r="F2250">
        <v>2248</v>
      </c>
    </row>
    <row r="2251" spans="2:6" x14ac:dyDescent="0.25">
      <c r="B2251">
        <f t="shared" si="105"/>
        <v>4498</v>
      </c>
      <c r="C2251">
        <v>2249</v>
      </c>
      <c r="E2251">
        <f t="shared" si="106"/>
        <v>8996</v>
      </c>
      <c r="F2251">
        <v>2249</v>
      </c>
    </row>
    <row r="2252" spans="2:6" x14ac:dyDescent="0.25">
      <c r="B2252">
        <f t="shared" si="105"/>
        <v>4500</v>
      </c>
      <c r="C2252">
        <v>2250</v>
      </c>
      <c r="E2252">
        <f t="shared" si="106"/>
        <v>9000</v>
      </c>
      <c r="F2252">
        <v>2250</v>
      </c>
    </row>
    <row r="2253" spans="2:6" x14ac:dyDescent="0.25">
      <c r="B2253">
        <f t="shared" si="105"/>
        <v>4502</v>
      </c>
      <c r="C2253">
        <v>2251</v>
      </c>
      <c r="E2253">
        <f t="shared" si="106"/>
        <v>9004</v>
      </c>
      <c r="F2253">
        <v>2251</v>
      </c>
    </row>
    <row r="2254" spans="2:6" x14ac:dyDescent="0.25">
      <c r="B2254">
        <f t="shared" si="105"/>
        <v>4504</v>
      </c>
      <c r="C2254">
        <v>2252</v>
      </c>
      <c r="E2254">
        <f t="shared" si="106"/>
        <v>9008</v>
      </c>
      <c r="F2254">
        <v>2252</v>
      </c>
    </row>
    <row r="2255" spans="2:6" x14ac:dyDescent="0.25">
      <c r="B2255">
        <f t="shared" si="105"/>
        <v>4506</v>
      </c>
      <c r="C2255">
        <v>2253</v>
      </c>
      <c r="E2255">
        <f t="shared" si="106"/>
        <v>9012</v>
      </c>
      <c r="F2255">
        <v>2253</v>
      </c>
    </row>
    <row r="2256" spans="2:6" x14ac:dyDescent="0.25">
      <c r="B2256">
        <f t="shared" si="105"/>
        <v>4508</v>
      </c>
      <c r="C2256">
        <v>2254</v>
      </c>
      <c r="E2256">
        <f t="shared" si="106"/>
        <v>9016</v>
      </c>
      <c r="F2256">
        <v>2254</v>
      </c>
    </row>
    <row r="2257" spans="2:6" x14ac:dyDescent="0.25">
      <c r="B2257">
        <f t="shared" si="105"/>
        <v>4510</v>
      </c>
      <c r="C2257">
        <v>2255</v>
      </c>
      <c r="E2257">
        <f t="shared" si="106"/>
        <v>9020</v>
      </c>
      <c r="F2257">
        <v>2255</v>
      </c>
    </row>
    <row r="2258" spans="2:6" x14ac:dyDescent="0.25">
      <c r="B2258">
        <f t="shared" si="105"/>
        <v>4512</v>
      </c>
      <c r="C2258">
        <v>2256</v>
      </c>
      <c r="E2258">
        <f t="shared" si="106"/>
        <v>9024</v>
      </c>
      <c r="F2258">
        <v>2256</v>
      </c>
    </row>
    <row r="2259" spans="2:6" x14ac:dyDescent="0.25">
      <c r="B2259">
        <f t="shared" si="105"/>
        <v>4514</v>
      </c>
      <c r="C2259">
        <v>2257</v>
      </c>
      <c r="E2259">
        <f t="shared" si="106"/>
        <v>9028</v>
      </c>
      <c r="F2259">
        <v>2257</v>
      </c>
    </row>
    <row r="2260" spans="2:6" x14ac:dyDescent="0.25">
      <c r="B2260">
        <f t="shared" si="105"/>
        <v>4516</v>
      </c>
      <c r="C2260">
        <v>2258</v>
      </c>
      <c r="E2260">
        <f t="shared" si="106"/>
        <v>9032</v>
      </c>
      <c r="F2260">
        <v>2258</v>
      </c>
    </row>
    <row r="2261" spans="2:6" x14ac:dyDescent="0.25">
      <c r="B2261">
        <f t="shared" si="105"/>
        <v>4518</v>
      </c>
      <c r="C2261">
        <v>2259</v>
      </c>
      <c r="E2261">
        <f t="shared" si="106"/>
        <v>9036</v>
      </c>
      <c r="F2261">
        <v>2259</v>
      </c>
    </row>
    <row r="2262" spans="2:6" x14ac:dyDescent="0.25">
      <c r="B2262">
        <f t="shared" si="105"/>
        <v>4520</v>
      </c>
      <c r="C2262">
        <v>2260</v>
      </c>
      <c r="E2262">
        <f t="shared" si="106"/>
        <v>9040</v>
      </c>
      <c r="F2262">
        <v>2260</v>
      </c>
    </row>
    <row r="2263" spans="2:6" x14ac:dyDescent="0.25">
      <c r="B2263">
        <f t="shared" si="105"/>
        <v>4522</v>
      </c>
      <c r="C2263">
        <v>2261</v>
      </c>
      <c r="E2263">
        <f t="shared" si="106"/>
        <v>9044</v>
      </c>
      <c r="F2263">
        <v>2261</v>
      </c>
    </row>
    <row r="2264" spans="2:6" x14ac:dyDescent="0.25">
      <c r="B2264">
        <f t="shared" si="105"/>
        <v>4524</v>
      </c>
      <c r="C2264">
        <v>2262</v>
      </c>
      <c r="E2264">
        <f t="shared" si="106"/>
        <v>9048</v>
      </c>
      <c r="F2264">
        <v>2262</v>
      </c>
    </row>
    <row r="2265" spans="2:6" x14ac:dyDescent="0.25">
      <c r="B2265">
        <f t="shared" si="105"/>
        <v>4526</v>
      </c>
      <c r="C2265">
        <v>2263</v>
      </c>
      <c r="E2265">
        <f t="shared" si="106"/>
        <v>9052</v>
      </c>
      <c r="F2265">
        <v>2263</v>
      </c>
    </row>
    <row r="2266" spans="2:6" x14ac:dyDescent="0.25">
      <c r="B2266">
        <f t="shared" si="105"/>
        <v>4528</v>
      </c>
      <c r="C2266">
        <v>2264</v>
      </c>
      <c r="E2266">
        <f t="shared" si="106"/>
        <v>9056</v>
      </c>
      <c r="F2266">
        <v>2264</v>
      </c>
    </row>
    <row r="2267" spans="2:6" x14ac:dyDescent="0.25">
      <c r="B2267">
        <f t="shared" si="105"/>
        <v>4530</v>
      </c>
      <c r="C2267">
        <v>2265</v>
      </c>
      <c r="E2267">
        <f t="shared" si="106"/>
        <v>9060</v>
      </c>
      <c r="F2267">
        <v>2265</v>
      </c>
    </row>
    <row r="2268" spans="2:6" x14ac:dyDescent="0.25">
      <c r="B2268">
        <f t="shared" si="105"/>
        <v>4532</v>
      </c>
      <c r="C2268">
        <v>2266</v>
      </c>
      <c r="E2268">
        <f t="shared" si="106"/>
        <v>9064</v>
      </c>
      <c r="F2268">
        <v>2266</v>
      </c>
    </row>
    <row r="2269" spans="2:6" x14ac:dyDescent="0.25">
      <c r="B2269">
        <f t="shared" si="105"/>
        <v>4534</v>
      </c>
      <c r="C2269">
        <v>2267</v>
      </c>
      <c r="E2269">
        <f t="shared" si="106"/>
        <v>9068</v>
      </c>
      <c r="F2269">
        <v>2267</v>
      </c>
    </row>
    <row r="2270" spans="2:6" x14ac:dyDescent="0.25">
      <c r="B2270">
        <f t="shared" si="105"/>
        <v>4536</v>
      </c>
      <c r="C2270">
        <v>2268</v>
      </c>
      <c r="E2270">
        <f t="shared" si="106"/>
        <v>9072</v>
      </c>
      <c r="F2270">
        <v>2268</v>
      </c>
    </row>
    <row r="2271" spans="2:6" x14ac:dyDescent="0.25">
      <c r="B2271">
        <f t="shared" si="105"/>
        <v>4538</v>
      </c>
      <c r="C2271">
        <v>2269</v>
      </c>
      <c r="E2271">
        <f t="shared" si="106"/>
        <v>9076</v>
      </c>
      <c r="F2271">
        <v>2269</v>
      </c>
    </row>
    <row r="2272" spans="2:6" x14ac:dyDescent="0.25">
      <c r="B2272">
        <f t="shared" si="105"/>
        <v>4540</v>
      </c>
      <c r="C2272">
        <v>2270</v>
      </c>
      <c r="E2272">
        <f t="shared" si="106"/>
        <v>9080</v>
      </c>
      <c r="F2272">
        <v>2270</v>
      </c>
    </row>
    <row r="2273" spans="2:6" x14ac:dyDescent="0.25">
      <c r="B2273">
        <f t="shared" si="105"/>
        <v>4542</v>
      </c>
      <c r="C2273">
        <v>2271</v>
      </c>
      <c r="E2273">
        <f t="shared" si="106"/>
        <v>9084</v>
      </c>
      <c r="F2273">
        <v>2271</v>
      </c>
    </row>
    <row r="2274" spans="2:6" x14ac:dyDescent="0.25">
      <c r="B2274">
        <f t="shared" si="105"/>
        <v>4544</v>
      </c>
      <c r="C2274">
        <v>2272</v>
      </c>
      <c r="E2274">
        <f t="shared" si="106"/>
        <v>9088</v>
      </c>
      <c r="F2274">
        <v>2272</v>
      </c>
    </row>
    <row r="2275" spans="2:6" x14ac:dyDescent="0.25">
      <c r="B2275">
        <f t="shared" si="105"/>
        <v>4546</v>
      </c>
      <c r="C2275">
        <v>2273</v>
      </c>
      <c r="E2275">
        <f t="shared" si="106"/>
        <v>9092</v>
      </c>
      <c r="F2275">
        <v>2273</v>
      </c>
    </row>
    <row r="2276" spans="2:6" x14ac:dyDescent="0.25">
      <c r="B2276">
        <f t="shared" si="105"/>
        <v>4548</v>
      </c>
      <c r="C2276">
        <v>2274</v>
      </c>
      <c r="E2276">
        <f t="shared" si="106"/>
        <v>9096</v>
      </c>
      <c r="F2276">
        <v>2274</v>
      </c>
    </row>
    <row r="2277" spans="2:6" x14ac:dyDescent="0.25">
      <c r="B2277">
        <f t="shared" si="105"/>
        <v>4550</v>
      </c>
      <c r="C2277">
        <v>2275</v>
      </c>
      <c r="E2277">
        <f t="shared" si="106"/>
        <v>9100</v>
      </c>
      <c r="F2277">
        <v>2275</v>
      </c>
    </row>
    <row r="2278" spans="2:6" x14ac:dyDescent="0.25">
      <c r="B2278">
        <f t="shared" si="105"/>
        <v>4552</v>
      </c>
      <c r="C2278">
        <v>2276</v>
      </c>
      <c r="E2278">
        <f t="shared" si="106"/>
        <v>9104</v>
      </c>
      <c r="F2278">
        <v>2276</v>
      </c>
    </row>
    <row r="2279" spans="2:6" x14ac:dyDescent="0.25">
      <c r="B2279">
        <f t="shared" si="105"/>
        <v>4554</v>
      </c>
      <c r="C2279">
        <v>2277</v>
      </c>
      <c r="E2279">
        <f t="shared" si="106"/>
        <v>9108</v>
      </c>
      <c r="F2279">
        <v>2277</v>
      </c>
    </row>
    <row r="2280" spans="2:6" x14ac:dyDescent="0.25">
      <c r="B2280">
        <f t="shared" si="105"/>
        <v>4556</v>
      </c>
      <c r="C2280">
        <v>2278</v>
      </c>
      <c r="E2280">
        <f t="shared" si="106"/>
        <v>9112</v>
      </c>
      <c r="F2280">
        <v>2278</v>
      </c>
    </row>
    <row r="2281" spans="2:6" x14ac:dyDescent="0.25">
      <c r="B2281">
        <f t="shared" si="105"/>
        <v>4558</v>
      </c>
      <c r="C2281">
        <v>2279</v>
      </c>
      <c r="E2281">
        <f t="shared" si="106"/>
        <v>9116</v>
      </c>
      <c r="F2281">
        <v>2279</v>
      </c>
    </row>
    <row r="2282" spans="2:6" x14ac:dyDescent="0.25">
      <c r="B2282">
        <f t="shared" si="105"/>
        <v>4560</v>
      </c>
      <c r="C2282">
        <v>2280</v>
      </c>
      <c r="E2282">
        <f t="shared" si="106"/>
        <v>9120</v>
      </c>
      <c r="F2282">
        <v>2280</v>
      </c>
    </row>
    <row r="2283" spans="2:6" x14ac:dyDescent="0.25">
      <c r="B2283">
        <f t="shared" si="105"/>
        <v>4562</v>
      </c>
      <c r="C2283">
        <v>2281</v>
      </c>
      <c r="E2283">
        <f t="shared" si="106"/>
        <v>9124</v>
      </c>
      <c r="F2283">
        <v>2281</v>
      </c>
    </row>
    <row r="2284" spans="2:6" x14ac:dyDescent="0.25">
      <c r="B2284">
        <f t="shared" si="105"/>
        <v>4564</v>
      </c>
      <c r="C2284">
        <v>2282</v>
      </c>
      <c r="E2284">
        <f t="shared" si="106"/>
        <v>9128</v>
      </c>
      <c r="F2284">
        <v>2282</v>
      </c>
    </row>
    <row r="2285" spans="2:6" x14ac:dyDescent="0.25">
      <c r="B2285">
        <f t="shared" si="105"/>
        <v>4566</v>
      </c>
      <c r="C2285">
        <v>2283</v>
      </c>
      <c r="E2285">
        <f t="shared" si="106"/>
        <v>9132</v>
      </c>
      <c r="F2285">
        <v>2283</v>
      </c>
    </row>
    <row r="2286" spans="2:6" x14ac:dyDescent="0.25">
      <c r="B2286">
        <f t="shared" si="105"/>
        <v>4568</v>
      </c>
      <c r="C2286">
        <v>2284</v>
      </c>
      <c r="E2286">
        <f t="shared" si="106"/>
        <v>9136</v>
      </c>
      <c r="F2286">
        <v>2284</v>
      </c>
    </row>
    <row r="2287" spans="2:6" x14ac:dyDescent="0.25">
      <c r="B2287">
        <f t="shared" si="105"/>
        <v>4570</v>
      </c>
      <c r="C2287">
        <v>2285</v>
      </c>
      <c r="E2287">
        <f t="shared" si="106"/>
        <v>9140</v>
      </c>
      <c r="F2287">
        <v>2285</v>
      </c>
    </row>
    <row r="2288" spans="2:6" x14ac:dyDescent="0.25">
      <c r="B2288">
        <f t="shared" si="105"/>
        <v>4572</v>
      </c>
      <c r="C2288">
        <v>2286</v>
      </c>
      <c r="E2288">
        <f t="shared" si="106"/>
        <v>9144</v>
      </c>
      <c r="F2288">
        <v>2286</v>
      </c>
    </row>
    <row r="2289" spans="2:6" x14ac:dyDescent="0.25">
      <c r="B2289">
        <f t="shared" si="105"/>
        <v>4574</v>
      </c>
      <c r="C2289">
        <v>2287</v>
      </c>
      <c r="E2289">
        <f t="shared" si="106"/>
        <v>9148</v>
      </c>
      <c r="F2289">
        <v>2287</v>
      </c>
    </row>
    <row r="2290" spans="2:6" x14ac:dyDescent="0.25">
      <c r="B2290">
        <f t="shared" si="105"/>
        <v>4576</v>
      </c>
      <c r="C2290">
        <v>2288</v>
      </c>
      <c r="E2290">
        <f t="shared" si="106"/>
        <v>9152</v>
      </c>
      <c r="F2290">
        <v>2288</v>
      </c>
    </row>
    <row r="2291" spans="2:6" x14ac:dyDescent="0.25">
      <c r="B2291">
        <f t="shared" si="105"/>
        <v>4578</v>
      </c>
      <c r="C2291">
        <v>2289</v>
      </c>
      <c r="E2291">
        <f t="shared" si="106"/>
        <v>9156</v>
      </c>
      <c r="F2291">
        <v>2289</v>
      </c>
    </row>
    <row r="2292" spans="2:6" x14ac:dyDescent="0.25">
      <c r="B2292">
        <f t="shared" si="105"/>
        <v>4580</v>
      </c>
      <c r="C2292">
        <v>2290</v>
      </c>
      <c r="E2292">
        <f t="shared" si="106"/>
        <v>9160</v>
      </c>
      <c r="F2292">
        <v>2290</v>
      </c>
    </row>
    <row r="2293" spans="2:6" x14ac:dyDescent="0.25">
      <c r="B2293">
        <f t="shared" si="105"/>
        <v>4582</v>
      </c>
      <c r="C2293">
        <v>2291</v>
      </c>
      <c r="E2293">
        <f t="shared" si="106"/>
        <v>9164</v>
      </c>
      <c r="F2293">
        <v>2291</v>
      </c>
    </row>
    <row r="2294" spans="2:6" x14ac:dyDescent="0.25">
      <c r="B2294">
        <f t="shared" si="105"/>
        <v>4584</v>
      </c>
      <c r="C2294">
        <v>2292</v>
      </c>
      <c r="E2294">
        <f t="shared" si="106"/>
        <v>9168</v>
      </c>
      <c r="F2294">
        <v>2292</v>
      </c>
    </row>
    <row r="2295" spans="2:6" x14ac:dyDescent="0.25">
      <c r="B2295">
        <f t="shared" si="105"/>
        <v>4586</v>
      </c>
      <c r="C2295">
        <v>2293</v>
      </c>
      <c r="E2295">
        <f t="shared" si="106"/>
        <v>9172</v>
      </c>
      <c r="F2295">
        <v>2293</v>
      </c>
    </row>
    <row r="2296" spans="2:6" x14ac:dyDescent="0.25">
      <c r="B2296">
        <f t="shared" si="105"/>
        <v>4588</v>
      </c>
      <c r="C2296">
        <v>2294</v>
      </c>
      <c r="E2296">
        <f t="shared" si="106"/>
        <v>9176</v>
      </c>
      <c r="F2296">
        <v>2294</v>
      </c>
    </row>
    <row r="2297" spans="2:6" x14ac:dyDescent="0.25">
      <c r="B2297">
        <f t="shared" si="105"/>
        <v>4590</v>
      </c>
      <c r="C2297">
        <v>2295</v>
      </c>
      <c r="E2297">
        <f t="shared" si="106"/>
        <v>9180</v>
      </c>
      <c r="F2297">
        <v>2295</v>
      </c>
    </row>
    <row r="2298" spans="2:6" x14ac:dyDescent="0.25">
      <c r="B2298">
        <f t="shared" si="105"/>
        <v>4592</v>
      </c>
      <c r="C2298">
        <v>2296</v>
      </c>
      <c r="E2298">
        <f t="shared" si="106"/>
        <v>9184</v>
      </c>
      <c r="F2298">
        <v>2296</v>
      </c>
    </row>
    <row r="2299" spans="2:6" x14ac:dyDescent="0.25">
      <c r="B2299">
        <f t="shared" si="105"/>
        <v>4594</v>
      </c>
      <c r="C2299">
        <v>2297</v>
      </c>
      <c r="E2299">
        <f t="shared" si="106"/>
        <v>9188</v>
      </c>
      <c r="F2299">
        <v>2297</v>
      </c>
    </row>
    <row r="2300" spans="2:6" x14ac:dyDescent="0.25">
      <c r="B2300">
        <f t="shared" si="105"/>
        <v>4596</v>
      </c>
      <c r="C2300">
        <v>2298</v>
      </c>
      <c r="E2300">
        <f t="shared" si="106"/>
        <v>9192</v>
      </c>
      <c r="F2300">
        <v>2298</v>
      </c>
    </row>
    <row r="2301" spans="2:6" x14ac:dyDescent="0.25">
      <c r="B2301">
        <f t="shared" si="105"/>
        <v>4598</v>
      </c>
      <c r="C2301">
        <v>2299</v>
      </c>
      <c r="E2301">
        <f t="shared" si="106"/>
        <v>9196</v>
      </c>
      <c r="F2301">
        <v>2299</v>
      </c>
    </row>
    <row r="2302" spans="2:6" x14ac:dyDescent="0.25">
      <c r="B2302">
        <f t="shared" si="105"/>
        <v>4600</v>
      </c>
      <c r="C2302">
        <v>2300</v>
      </c>
      <c r="E2302">
        <f t="shared" si="106"/>
        <v>9200</v>
      </c>
      <c r="F2302">
        <v>2300</v>
      </c>
    </row>
    <row r="2303" spans="2:6" x14ac:dyDescent="0.25">
      <c r="B2303">
        <f t="shared" si="105"/>
        <v>4602</v>
      </c>
      <c r="C2303">
        <v>2301</v>
      </c>
      <c r="E2303">
        <f t="shared" si="106"/>
        <v>9204</v>
      </c>
      <c r="F2303">
        <v>2301</v>
      </c>
    </row>
    <row r="2304" spans="2:6" x14ac:dyDescent="0.25">
      <c r="B2304">
        <f t="shared" si="105"/>
        <v>4604</v>
      </c>
      <c r="C2304">
        <v>2302</v>
      </c>
      <c r="E2304">
        <f t="shared" si="106"/>
        <v>9208</v>
      </c>
      <c r="F2304">
        <v>2302</v>
      </c>
    </row>
    <row r="2305" spans="2:6" x14ac:dyDescent="0.25">
      <c r="B2305">
        <f t="shared" si="105"/>
        <v>4606</v>
      </c>
      <c r="C2305">
        <v>2303</v>
      </c>
      <c r="E2305">
        <f t="shared" si="106"/>
        <v>9212</v>
      </c>
      <c r="F2305">
        <v>2303</v>
      </c>
    </row>
    <row r="2306" spans="2:6" x14ac:dyDescent="0.25">
      <c r="B2306">
        <f t="shared" si="105"/>
        <v>4608</v>
      </c>
      <c r="C2306">
        <v>2304</v>
      </c>
      <c r="E2306">
        <f t="shared" si="106"/>
        <v>9216</v>
      </c>
      <c r="F2306">
        <v>2304</v>
      </c>
    </row>
    <row r="2307" spans="2:6" x14ac:dyDescent="0.25">
      <c r="B2307">
        <f t="shared" si="105"/>
        <v>4610</v>
      </c>
      <c r="C2307">
        <v>2305</v>
      </c>
      <c r="E2307">
        <f t="shared" si="106"/>
        <v>9220</v>
      </c>
      <c r="F2307">
        <v>2305</v>
      </c>
    </row>
    <row r="2308" spans="2:6" x14ac:dyDescent="0.25">
      <c r="B2308">
        <f t="shared" si="105"/>
        <v>4612</v>
      </c>
      <c r="C2308">
        <v>2306</v>
      </c>
      <c r="E2308">
        <f t="shared" si="106"/>
        <v>9224</v>
      </c>
      <c r="F2308">
        <v>2306</v>
      </c>
    </row>
    <row r="2309" spans="2:6" x14ac:dyDescent="0.25">
      <c r="B2309">
        <f t="shared" ref="B2309:B2372" si="107">B2308+2</f>
        <v>4614</v>
      </c>
      <c r="C2309">
        <v>2307</v>
      </c>
      <c r="E2309">
        <f t="shared" ref="E2309:E2372" si="108">E2308+4</f>
        <v>9228</v>
      </c>
      <c r="F2309">
        <v>2307</v>
      </c>
    </row>
    <row r="2310" spans="2:6" x14ac:dyDescent="0.25">
      <c r="B2310">
        <f t="shared" si="107"/>
        <v>4616</v>
      </c>
      <c r="C2310">
        <v>2308</v>
      </c>
      <c r="E2310">
        <f t="shared" si="108"/>
        <v>9232</v>
      </c>
      <c r="F2310">
        <v>2308</v>
      </c>
    </row>
    <row r="2311" spans="2:6" x14ac:dyDescent="0.25">
      <c r="B2311">
        <f t="shared" si="107"/>
        <v>4618</v>
      </c>
      <c r="C2311">
        <v>2309</v>
      </c>
      <c r="E2311">
        <f t="shared" si="108"/>
        <v>9236</v>
      </c>
      <c r="F2311">
        <v>2309</v>
      </c>
    </row>
    <row r="2312" spans="2:6" x14ac:dyDescent="0.25">
      <c r="B2312">
        <f t="shared" si="107"/>
        <v>4620</v>
      </c>
      <c r="C2312">
        <v>2310</v>
      </c>
      <c r="E2312">
        <f t="shared" si="108"/>
        <v>9240</v>
      </c>
      <c r="F2312">
        <v>2310</v>
      </c>
    </row>
    <row r="2313" spans="2:6" x14ac:dyDescent="0.25">
      <c r="B2313">
        <f t="shared" si="107"/>
        <v>4622</v>
      </c>
      <c r="C2313">
        <v>2311</v>
      </c>
      <c r="E2313">
        <f t="shared" si="108"/>
        <v>9244</v>
      </c>
      <c r="F2313">
        <v>2311</v>
      </c>
    </row>
    <row r="2314" spans="2:6" x14ac:dyDescent="0.25">
      <c r="B2314">
        <f t="shared" si="107"/>
        <v>4624</v>
      </c>
      <c r="C2314">
        <v>2312</v>
      </c>
      <c r="E2314">
        <f t="shared" si="108"/>
        <v>9248</v>
      </c>
      <c r="F2314">
        <v>2312</v>
      </c>
    </row>
    <row r="2315" spans="2:6" x14ac:dyDescent="0.25">
      <c r="B2315">
        <f t="shared" si="107"/>
        <v>4626</v>
      </c>
      <c r="C2315">
        <v>2313</v>
      </c>
      <c r="E2315">
        <f t="shared" si="108"/>
        <v>9252</v>
      </c>
      <c r="F2315">
        <v>2313</v>
      </c>
    </row>
    <row r="2316" spans="2:6" x14ac:dyDescent="0.25">
      <c r="B2316">
        <f t="shared" si="107"/>
        <v>4628</v>
      </c>
      <c r="C2316">
        <v>2314</v>
      </c>
      <c r="E2316">
        <f t="shared" si="108"/>
        <v>9256</v>
      </c>
      <c r="F2316">
        <v>2314</v>
      </c>
    </row>
    <row r="2317" spans="2:6" x14ac:dyDescent="0.25">
      <c r="B2317">
        <f t="shared" si="107"/>
        <v>4630</v>
      </c>
      <c r="C2317">
        <v>2315</v>
      </c>
      <c r="E2317">
        <f t="shared" si="108"/>
        <v>9260</v>
      </c>
      <c r="F2317">
        <v>2315</v>
      </c>
    </row>
    <row r="2318" spans="2:6" x14ac:dyDescent="0.25">
      <c r="B2318">
        <f t="shared" si="107"/>
        <v>4632</v>
      </c>
      <c r="C2318">
        <v>2316</v>
      </c>
      <c r="E2318">
        <f t="shared" si="108"/>
        <v>9264</v>
      </c>
      <c r="F2318">
        <v>2316</v>
      </c>
    </row>
    <row r="2319" spans="2:6" x14ac:dyDescent="0.25">
      <c r="B2319">
        <f t="shared" si="107"/>
        <v>4634</v>
      </c>
      <c r="C2319">
        <v>2317</v>
      </c>
      <c r="E2319">
        <f t="shared" si="108"/>
        <v>9268</v>
      </c>
      <c r="F2319">
        <v>2317</v>
      </c>
    </row>
    <row r="2320" spans="2:6" x14ac:dyDescent="0.25">
      <c r="B2320">
        <f t="shared" si="107"/>
        <v>4636</v>
      </c>
      <c r="C2320">
        <v>2318</v>
      </c>
      <c r="E2320">
        <f t="shared" si="108"/>
        <v>9272</v>
      </c>
      <c r="F2320">
        <v>2318</v>
      </c>
    </row>
    <row r="2321" spans="2:6" x14ac:dyDescent="0.25">
      <c r="B2321">
        <f t="shared" si="107"/>
        <v>4638</v>
      </c>
      <c r="C2321">
        <v>2319</v>
      </c>
      <c r="E2321">
        <f t="shared" si="108"/>
        <v>9276</v>
      </c>
      <c r="F2321">
        <v>2319</v>
      </c>
    </row>
    <row r="2322" spans="2:6" x14ac:dyDescent="0.25">
      <c r="B2322">
        <f t="shared" si="107"/>
        <v>4640</v>
      </c>
      <c r="C2322">
        <v>2320</v>
      </c>
      <c r="E2322">
        <f t="shared" si="108"/>
        <v>9280</v>
      </c>
      <c r="F2322">
        <v>2320</v>
      </c>
    </row>
    <row r="2323" spans="2:6" x14ac:dyDescent="0.25">
      <c r="B2323">
        <f t="shared" si="107"/>
        <v>4642</v>
      </c>
      <c r="C2323">
        <v>2321</v>
      </c>
      <c r="E2323">
        <f t="shared" si="108"/>
        <v>9284</v>
      </c>
      <c r="F2323">
        <v>2321</v>
      </c>
    </row>
    <row r="2324" spans="2:6" x14ac:dyDescent="0.25">
      <c r="B2324">
        <f t="shared" si="107"/>
        <v>4644</v>
      </c>
      <c r="C2324">
        <v>2322</v>
      </c>
      <c r="E2324">
        <f t="shared" si="108"/>
        <v>9288</v>
      </c>
      <c r="F2324">
        <v>2322</v>
      </c>
    </row>
    <row r="2325" spans="2:6" x14ac:dyDescent="0.25">
      <c r="B2325">
        <f t="shared" si="107"/>
        <v>4646</v>
      </c>
      <c r="C2325">
        <v>2323</v>
      </c>
      <c r="E2325">
        <f t="shared" si="108"/>
        <v>9292</v>
      </c>
      <c r="F2325">
        <v>2323</v>
      </c>
    </row>
    <row r="2326" spans="2:6" x14ac:dyDescent="0.25">
      <c r="B2326">
        <f t="shared" si="107"/>
        <v>4648</v>
      </c>
      <c r="C2326">
        <v>2324</v>
      </c>
      <c r="E2326">
        <f t="shared" si="108"/>
        <v>9296</v>
      </c>
      <c r="F2326">
        <v>2324</v>
      </c>
    </row>
    <row r="2327" spans="2:6" x14ac:dyDescent="0.25">
      <c r="B2327">
        <f t="shared" si="107"/>
        <v>4650</v>
      </c>
      <c r="C2327">
        <v>2325</v>
      </c>
      <c r="E2327">
        <f t="shared" si="108"/>
        <v>9300</v>
      </c>
      <c r="F2327">
        <v>2325</v>
      </c>
    </row>
    <row r="2328" spans="2:6" x14ac:dyDescent="0.25">
      <c r="B2328">
        <f t="shared" si="107"/>
        <v>4652</v>
      </c>
      <c r="C2328">
        <v>2326</v>
      </c>
      <c r="E2328">
        <f t="shared" si="108"/>
        <v>9304</v>
      </c>
      <c r="F2328">
        <v>2326</v>
      </c>
    </row>
    <row r="2329" spans="2:6" x14ac:dyDescent="0.25">
      <c r="B2329">
        <f t="shared" si="107"/>
        <v>4654</v>
      </c>
      <c r="C2329">
        <v>2327</v>
      </c>
      <c r="E2329">
        <f t="shared" si="108"/>
        <v>9308</v>
      </c>
      <c r="F2329">
        <v>2327</v>
      </c>
    </row>
    <row r="2330" spans="2:6" x14ac:dyDescent="0.25">
      <c r="B2330">
        <f t="shared" si="107"/>
        <v>4656</v>
      </c>
      <c r="C2330">
        <v>2328</v>
      </c>
      <c r="E2330">
        <f t="shared" si="108"/>
        <v>9312</v>
      </c>
      <c r="F2330">
        <v>2328</v>
      </c>
    </row>
    <row r="2331" spans="2:6" x14ac:dyDescent="0.25">
      <c r="B2331">
        <f t="shared" si="107"/>
        <v>4658</v>
      </c>
      <c r="C2331">
        <v>2329</v>
      </c>
      <c r="E2331">
        <f t="shared" si="108"/>
        <v>9316</v>
      </c>
      <c r="F2331">
        <v>2329</v>
      </c>
    </row>
    <row r="2332" spans="2:6" x14ac:dyDescent="0.25">
      <c r="B2332">
        <f t="shared" si="107"/>
        <v>4660</v>
      </c>
      <c r="C2332">
        <v>2330</v>
      </c>
      <c r="E2332">
        <f t="shared" si="108"/>
        <v>9320</v>
      </c>
      <c r="F2332">
        <v>2330</v>
      </c>
    </row>
    <row r="2333" spans="2:6" x14ac:dyDescent="0.25">
      <c r="B2333">
        <f t="shared" si="107"/>
        <v>4662</v>
      </c>
      <c r="C2333">
        <v>2331</v>
      </c>
      <c r="E2333">
        <f t="shared" si="108"/>
        <v>9324</v>
      </c>
      <c r="F2333">
        <v>2331</v>
      </c>
    </row>
    <row r="2334" spans="2:6" x14ac:dyDescent="0.25">
      <c r="B2334">
        <f t="shared" si="107"/>
        <v>4664</v>
      </c>
      <c r="C2334">
        <v>2332</v>
      </c>
      <c r="E2334">
        <f t="shared" si="108"/>
        <v>9328</v>
      </c>
      <c r="F2334">
        <v>2332</v>
      </c>
    </row>
    <row r="2335" spans="2:6" x14ac:dyDescent="0.25">
      <c r="B2335">
        <f t="shared" si="107"/>
        <v>4666</v>
      </c>
      <c r="C2335">
        <v>2333</v>
      </c>
      <c r="E2335">
        <f t="shared" si="108"/>
        <v>9332</v>
      </c>
      <c r="F2335">
        <v>2333</v>
      </c>
    </row>
    <row r="2336" spans="2:6" x14ac:dyDescent="0.25">
      <c r="B2336">
        <f t="shared" si="107"/>
        <v>4668</v>
      </c>
      <c r="C2336">
        <v>2334</v>
      </c>
      <c r="E2336">
        <f t="shared" si="108"/>
        <v>9336</v>
      </c>
      <c r="F2336">
        <v>2334</v>
      </c>
    </row>
    <row r="2337" spans="2:6" x14ac:dyDescent="0.25">
      <c r="B2337">
        <f t="shared" si="107"/>
        <v>4670</v>
      </c>
      <c r="C2337">
        <v>2335</v>
      </c>
      <c r="E2337">
        <f t="shared" si="108"/>
        <v>9340</v>
      </c>
      <c r="F2337">
        <v>2335</v>
      </c>
    </row>
    <row r="2338" spans="2:6" x14ac:dyDescent="0.25">
      <c r="B2338">
        <f t="shared" si="107"/>
        <v>4672</v>
      </c>
      <c r="C2338">
        <v>2336</v>
      </c>
      <c r="E2338">
        <f t="shared" si="108"/>
        <v>9344</v>
      </c>
      <c r="F2338">
        <v>2336</v>
      </c>
    </row>
    <row r="2339" spans="2:6" x14ac:dyDescent="0.25">
      <c r="B2339">
        <f t="shared" si="107"/>
        <v>4674</v>
      </c>
      <c r="C2339">
        <v>2337</v>
      </c>
      <c r="E2339">
        <f t="shared" si="108"/>
        <v>9348</v>
      </c>
      <c r="F2339">
        <v>2337</v>
      </c>
    </row>
    <row r="2340" spans="2:6" x14ac:dyDescent="0.25">
      <c r="B2340">
        <f t="shared" si="107"/>
        <v>4676</v>
      </c>
      <c r="C2340">
        <v>2338</v>
      </c>
      <c r="E2340">
        <f t="shared" si="108"/>
        <v>9352</v>
      </c>
      <c r="F2340">
        <v>2338</v>
      </c>
    </row>
    <row r="2341" spans="2:6" x14ac:dyDescent="0.25">
      <c r="B2341">
        <f t="shared" si="107"/>
        <v>4678</v>
      </c>
      <c r="C2341">
        <v>2339</v>
      </c>
      <c r="E2341">
        <f t="shared" si="108"/>
        <v>9356</v>
      </c>
      <c r="F2341">
        <v>2339</v>
      </c>
    </row>
    <row r="2342" spans="2:6" x14ac:dyDescent="0.25">
      <c r="B2342">
        <f t="shared" si="107"/>
        <v>4680</v>
      </c>
      <c r="C2342">
        <v>2340</v>
      </c>
      <c r="E2342">
        <f t="shared" si="108"/>
        <v>9360</v>
      </c>
      <c r="F2342">
        <v>2340</v>
      </c>
    </row>
    <row r="2343" spans="2:6" x14ac:dyDescent="0.25">
      <c r="B2343">
        <f t="shared" si="107"/>
        <v>4682</v>
      </c>
      <c r="C2343">
        <v>2341</v>
      </c>
      <c r="E2343">
        <f t="shared" si="108"/>
        <v>9364</v>
      </c>
      <c r="F2343">
        <v>2341</v>
      </c>
    </row>
    <row r="2344" spans="2:6" x14ac:dyDescent="0.25">
      <c r="B2344">
        <f t="shared" si="107"/>
        <v>4684</v>
      </c>
      <c r="C2344">
        <v>2342</v>
      </c>
      <c r="E2344">
        <f t="shared" si="108"/>
        <v>9368</v>
      </c>
      <c r="F2344">
        <v>2342</v>
      </c>
    </row>
    <row r="2345" spans="2:6" x14ac:dyDescent="0.25">
      <c r="B2345">
        <f t="shared" si="107"/>
        <v>4686</v>
      </c>
      <c r="C2345">
        <v>2343</v>
      </c>
      <c r="E2345">
        <f t="shared" si="108"/>
        <v>9372</v>
      </c>
      <c r="F2345">
        <v>2343</v>
      </c>
    </row>
    <row r="2346" spans="2:6" x14ac:dyDescent="0.25">
      <c r="B2346">
        <f t="shared" si="107"/>
        <v>4688</v>
      </c>
      <c r="C2346">
        <v>2344</v>
      </c>
      <c r="E2346">
        <f t="shared" si="108"/>
        <v>9376</v>
      </c>
      <c r="F2346">
        <v>2344</v>
      </c>
    </row>
    <row r="2347" spans="2:6" x14ac:dyDescent="0.25">
      <c r="B2347">
        <f t="shared" si="107"/>
        <v>4690</v>
      </c>
      <c r="C2347">
        <v>2345</v>
      </c>
      <c r="E2347">
        <f t="shared" si="108"/>
        <v>9380</v>
      </c>
      <c r="F2347">
        <v>2345</v>
      </c>
    </row>
    <row r="2348" spans="2:6" x14ac:dyDescent="0.25">
      <c r="B2348">
        <f t="shared" si="107"/>
        <v>4692</v>
      </c>
      <c r="C2348">
        <v>2346</v>
      </c>
      <c r="E2348">
        <f t="shared" si="108"/>
        <v>9384</v>
      </c>
      <c r="F2348">
        <v>2346</v>
      </c>
    </row>
    <row r="2349" spans="2:6" x14ac:dyDescent="0.25">
      <c r="B2349">
        <f t="shared" si="107"/>
        <v>4694</v>
      </c>
      <c r="C2349">
        <v>2347</v>
      </c>
      <c r="E2349">
        <f t="shared" si="108"/>
        <v>9388</v>
      </c>
      <c r="F2349">
        <v>2347</v>
      </c>
    </row>
    <row r="2350" spans="2:6" x14ac:dyDescent="0.25">
      <c r="B2350">
        <f t="shared" si="107"/>
        <v>4696</v>
      </c>
      <c r="C2350">
        <v>2348</v>
      </c>
      <c r="E2350">
        <f t="shared" si="108"/>
        <v>9392</v>
      </c>
      <c r="F2350">
        <v>2348</v>
      </c>
    </row>
    <row r="2351" spans="2:6" x14ac:dyDescent="0.25">
      <c r="B2351">
        <f t="shared" si="107"/>
        <v>4698</v>
      </c>
      <c r="C2351">
        <v>2349</v>
      </c>
      <c r="E2351">
        <f t="shared" si="108"/>
        <v>9396</v>
      </c>
      <c r="F2351">
        <v>2349</v>
      </c>
    </row>
    <row r="2352" spans="2:6" x14ac:dyDescent="0.25">
      <c r="B2352">
        <f t="shared" si="107"/>
        <v>4700</v>
      </c>
      <c r="C2352">
        <v>2350</v>
      </c>
      <c r="E2352">
        <f t="shared" si="108"/>
        <v>9400</v>
      </c>
      <c r="F2352">
        <v>2350</v>
      </c>
    </row>
    <row r="2353" spans="2:6" x14ac:dyDescent="0.25">
      <c r="B2353">
        <f t="shared" si="107"/>
        <v>4702</v>
      </c>
      <c r="C2353">
        <v>2351</v>
      </c>
      <c r="E2353">
        <f t="shared" si="108"/>
        <v>9404</v>
      </c>
      <c r="F2353">
        <v>2351</v>
      </c>
    </row>
    <row r="2354" spans="2:6" x14ac:dyDescent="0.25">
      <c r="B2354">
        <f t="shared" si="107"/>
        <v>4704</v>
      </c>
      <c r="C2354">
        <v>2352</v>
      </c>
      <c r="E2354">
        <f t="shared" si="108"/>
        <v>9408</v>
      </c>
      <c r="F2354">
        <v>2352</v>
      </c>
    </row>
    <row r="2355" spans="2:6" x14ac:dyDescent="0.25">
      <c r="B2355">
        <f t="shared" si="107"/>
        <v>4706</v>
      </c>
      <c r="C2355">
        <v>2353</v>
      </c>
      <c r="E2355">
        <f t="shared" si="108"/>
        <v>9412</v>
      </c>
      <c r="F2355">
        <v>2353</v>
      </c>
    </row>
    <row r="2356" spans="2:6" x14ac:dyDescent="0.25">
      <c r="B2356">
        <f t="shared" si="107"/>
        <v>4708</v>
      </c>
      <c r="C2356">
        <v>2354</v>
      </c>
      <c r="E2356">
        <f t="shared" si="108"/>
        <v>9416</v>
      </c>
      <c r="F2356">
        <v>2354</v>
      </c>
    </row>
    <row r="2357" spans="2:6" x14ac:dyDescent="0.25">
      <c r="B2357">
        <f t="shared" si="107"/>
        <v>4710</v>
      </c>
      <c r="C2357">
        <v>2355</v>
      </c>
      <c r="E2357">
        <f t="shared" si="108"/>
        <v>9420</v>
      </c>
      <c r="F2357">
        <v>2355</v>
      </c>
    </row>
    <row r="2358" spans="2:6" x14ac:dyDescent="0.25">
      <c r="B2358">
        <f t="shared" si="107"/>
        <v>4712</v>
      </c>
      <c r="C2358">
        <v>2356</v>
      </c>
      <c r="E2358">
        <f t="shared" si="108"/>
        <v>9424</v>
      </c>
      <c r="F2358">
        <v>2356</v>
      </c>
    </row>
    <row r="2359" spans="2:6" x14ac:dyDescent="0.25">
      <c r="B2359">
        <f t="shared" si="107"/>
        <v>4714</v>
      </c>
      <c r="C2359">
        <v>2357</v>
      </c>
      <c r="E2359">
        <f t="shared" si="108"/>
        <v>9428</v>
      </c>
      <c r="F2359">
        <v>2357</v>
      </c>
    </row>
    <row r="2360" spans="2:6" x14ac:dyDescent="0.25">
      <c r="B2360">
        <f t="shared" si="107"/>
        <v>4716</v>
      </c>
      <c r="C2360">
        <v>2358</v>
      </c>
      <c r="E2360">
        <f t="shared" si="108"/>
        <v>9432</v>
      </c>
      <c r="F2360">
        <v>2358</v>
      </c>
    </row>
    <row r="2361" spans="2:6" x14ac:dyDescent="0.25">
      <c r="B2361">
        <f t="shared" si="107"/>
        <v>4718</v>
      </c>
      <c r="C2361">
        <v>2359</v>
      </c>
      <c r="E2361">
        <f t="shared" si="108"/>
        <v>9436</v>
      </c>
      <c r="F2361">
        <v>2359</v>
      </c>
    </row>
    <row r="2362" spans="2:6" x14ac:dyDescent="0.25">
      <c r="B2362">
        <f t="shared" si="107"/>
        <v>4720</v>
      </c>
      <c r="C2362">
        <v>2360</v>
      </c>
      <c r="E2362">
        <f t="shared" si="108"/>
        <v>9440</v>
      </c>
      <c r="F2362">
        <v>2360</v>
      </c>
    </row>
    <row r="2363" spans="2:6" x14ac:dyDescent="0.25">
      <c r="B2363">
        <f t="shared" si="107"/>
        <v>4722</v>
      </c>
      <c r="C2363">
        <v>2361</v>
      </c>
      <c r="E2363">
        <f t="shared" si="108"/>
        <v>9444</v>
      </c>
      <c r="F2363">
        <v>2361</v>
      </c>
    </row>
    <row r="2364" spans="2:6" x14ac:dyDescent="0.25">
      <c r="B2364">
        <f t="shared" si="107"/>
        <v>4724</v>
      </c>
      <c r="C2364">
        <v>2362</v>
      </c>
      <c r="E2364">
        <f t="shared" si="108"/>
        <v>9448</v>
      </c>
      <c r="F2364">
        <v>2362</v>
      </c>
    </row>
    <row r="2365" spans="2:6" x14ac:dyDescent="0.25">
      <c r="B2365">
        <f t="shared" si="107"/>
        <v>4726</v>
      </c>
      <c r="C2365">
        <v>2363</v>
      </c>
      <c r="E2365">
        <f t="shared" si="108"/>
        <v>9452</v>
      </c>
      <c r="F2365">
        <v>2363</v>
      </c>
    </row>
    <row r="2366" spans="2:6" x14ac:dyDescent="0.25">
      <c r="B2366">
        <f t="shared" si="107"/>
        <v>4728</v>
      </c>
      <c r="C2366">
        <v>2364</v>
      </c>
      <c r="E2366">
        <f t="shared" si="108"/>
        <v>9456</v>
      </c>
      <c r="F2366">
        <v>2364</v>
      </c>
    </row>
    <row r="2367" spans="2:6" x14ac:dyDescent="0.25">
      <c r="B2367">
        <f t="shared" si="107"/>
        <v>4730</v>
      </c>
      <c r="C2367">
        <v>2365</v>
      </c>
      <c r="E2367">
        <f t="shared" si="108"/>
        <v>9460</v>
      </c>
      <c r="F2367">
        <v>2365</v>
      </c>
    </row>
    <row r="2368" spans="2:6" x14ac:dyDescent="0.25">
      <c r="B2368">
        <f t="shared" si="107"/>
        <v>4732</v>
      </c>
      <c r="C2368">
        <v>2366</v>
      </c>
      <c r="E2368">
        <f t="shared" si="108"/>
        <v>9464</v>
      </c>
      <c r="F2368">
        <v>2366</v>
      </c>
    </row>
    <row r="2369" spans="2:6" x14ac:dyDescent="0.25">
      <c r="B2369">
        <f t="shared" si="107"/>
        <v>4734</v>
      </c>
      <c r="C2369">
        <v>2367</v>
      </c>
      <c r="E2369">
        <f t="shared" si="108"/>
        <v>9468</v>
      </c>
      <c r="F2369">
        <v>2367</v>
      </c>
    </row>
    <row r="2370" spans="2:6" x14ac:dyDescent="0.25">
      <c r="B2370">
        <f t="shared" si="107"/>
        <v>4736</v>
      </c>
      <c r="C2370">
        <v>2368</v>
      </c>
      <c r="E2370">
        <f t="shared" si="108"/>
        <v>9472</v>
      </c>
      <c r="F2370">
        <v>2368</v>
      </c>
    </row>
    <row r="2371" spans="2:6" x14ac:dyDescent="0.25">
      <c r="B2371">
        <f t="shared" si="107"/>
        <v>4738</v>
      </c>
      <c r="C2371">
        <v>2369</v>
      </c>
      <c r="E2371">
        <f t="shared" si="108"/>
        <v>9476</v>
      </c>
      <c r="F2371">
        <v>2369</v>
      </c>
    </row>
    <row r="2372" spans="2:6" x14ac:dyDescent="0.25">
      <c r="B2372">
        <f t="shared" si="107"/>
        <v>4740</v>
      </c>
      <c r="C2372">
        <v>2370</v>
      </c>
      <c r="E2372">
        <f t="shared" si="108"/>
        <v>9480</v>
      </c>
      <c r="F2372">
        <v>2370</v>
      </c>
    </row>
    <row r="2373" spans="2:6" x14ac:dyDescent="0.25">
      <c r="B2373">
        <f t="shared" ref="B2373:B2436" si="109">B2372+2</f>
        <v>4742</v>
      </c>
      <c r="C2373">
        <v>2371</v>
      </c>
      <c r="E2373">
        <f t="shared" ref="E2373:E2436" si="110">E2372+4</f>
        <v>9484</v>
      </c>
      <c r="F2373">
        <v>2371</v>
      </c>
    </row>
    <row r="2374" spans="2:6" x14ac:dyDescent="0.25">
      <c r="B2374">
        <f t="shared" si="109"/>
        <v>4744</v>
      </c>
      <c r="C2374">
        <v>2372</v>
      </c>
      <c r="E2374">
        <f t="shared" si="110"/>
        <v>9488</v>
      </c>
      <c r="F2374">
        <v>2372</v>
      </c>
    </row>
    <row r="2375" spans="2:6" x14ac:dyDescent="0.25">
      <c r="B2375">
        <f t="shared" si="109"/>
        <v>4746</v>
      </c>
      <c r="C2375">
        <v>2373</v>
      </c>
      <c r="E2375">
        <f t="shared" si="110"/>
        <v>9492</v>
      </c>
      <c r="F2375">
        <v>2373</v>
      </c>
    </row>
    <row r="2376" spans="2:6" x14ac:dyDescent="0.25">
      <c r="B2376">
        <f t="shared" si="109"/>
        <v>4748</v>
      </c>
      <c r="C2376">
        <v>2374</v>
      </c>
      <c r="E2376">
        <f t="shared" si="110"/>
        <v>9496</v>
      </c>
      <c r="F2376">
        <v>2374</v>
      </c>
    </row>
    <row r="2377" spans="2:6" x14ac:dyDescent="0.25">
      <c r="B2377">
        <f t="shared" si="109"/>
        <v>4750</v>
      </c>
      <c r="C2377">
        <v>2375</v>
      </c>
      <c r="E2377">
        <f t="shared" si="110"/>
        <v>9500</v>
      </c>
      <c r="F2377">
        <v>2375</v>
      </c>
    </row>
    <row r="2378" spans="2:6" x14ac:dyDescent="0.25">
      <c r="B2378">
        <f t="shared" si="109"/>
        <v>4752</v>
      </c>
      <c r="C2378">
        <v>2376</v>
      </c>
      <c r="E2378">
        <f t="shared" si="110"/>
        <v>9504</v>
      </c>
      <c r="F2378">
        <v>2376</v>
      </c>
    </row>
    <row r="2379" spans="2:6" x14ac:dyDescent="0.25">
      <c r="B2379">
        <f t="shared" si="109"/>
        <v>4754</v>
      </c>
      <c r="C2379">
        <v>2377</v>
      </c>
      <c r="E2379">
        <f t="shared" si="110"/>
        <v>9508</v>
      </c>
      <c r="F2379">
        <v>2377</v>
      </c>
    </row>
    <row r="2380" spans="2:6" x14ac:dyDescent="0.25">
      <c r="B2380">
        <f t="shared" si="109"/>
        <v>4756</v>
      </c>
      <c r="C2380">
        <v>2378</v>
      </c>
      <c r="E2380">
        <f t="shared" si="110"/>
        <v>9512</v>
      </c>
      <c r="F2380">
        <v>2378</v>
      </c>
    </row>
    <row r="2381" spans="2:6" x14ac:dyDescent="0.25">
      <c r="B2381">
        <f t="shared" si="109"/>
        <v>4758</v>
      </c>
      <c r="C2381">
        <v>2379</v>
      </c>
      <c r="E2381">
        <f t="shared" si="110"/>
        <v>9516</v>
      </c>
      <c r="F2381">
        <v>2379</v>
      </c>
    </row>
    <row r="2382" spans="2:6" x14ac:dyDescent="0.25">
      <c r="B2382">
        <f t="shared" si="109"/>
        <v>4760</v>
      </c>
      <c r="C2382">
        <v>2380</v>
      </c>
      <c r="E2382">
        <f t="shared" si="110"/>
        <v>9520</v>
      </c>
      <c r="F2382">
        <v>2380</v>
      </c>
    </row>
    <row r="2383" spans="2:6" x14ac:dyDescent="0.25">
      <c r="B2383">
        <f t="shared" si="109"/>
        <v>4762</v>
      </c>
      <c r="C2383">
        <v>2381</v>
      </c>
      <c r="E2383">
        <f t="shared" si="110"/>
        <v>9524</v>
      </c>
      <c r="F2383">
        <v>2381</v>
      </c>
    </row>
    <row r="2384" spans="2:6" x14ac:dyDescent="0.25">
      <c r="B2384">
        <f t="shared" si="109"/>
        <v>4764</v>
      </c>
      <c r="C2384">
        <v>2382</v>
      </c>
      <c r="E2384">
        <f t="shared" si="110"/>
        <v>9528</v>
      </c>
      <c r="F2384">
        <v>2382</v>
      </c>
    </row>
    <row r="2385" spans="2:6" x14ac:dyDescent="0.25">
      <c r="B2385">
        <f t="shared" si="109"/>
        <v>4766</v>
      </c>
      <c r="C2385">
        <v>2383</v>
      </c>
      <c r="E2385">
        <f t="shared" si="110"/>
        <v>9532</v>
      </c>
      <c r="F2385">
        <v>2383</v>
      </c>
    </row>
    <row r="2386" spans="2:6" x14ac:dyDescent="0.25">
      <c r="B2386">
        <f t="shared" si="109"/>
        <v>4768</v>
      </c>
      <c r="C2386">
        <v>2384</v>
      </c>
      <c r="E2386">
        <f t="shared" si="110"/>
        <v>9536</v>
      </c>
      <c r="F2386">
        <v>2384</v>
      </c>
    </row>
    <row r="2387" spans="2:6" x14ac:dyDescent="0.25">
      <c r="B2387">
        <f t="shared" si="109"/>
        <v>4770</v>
      </c>
      <c r="C2387">
        <v>2385</v>
      </c>
      <c r="E2387">
        <f t="shared" si="110"/>
        <v>9540</v>
      </c>
      <c r="F2387">
        <v>2385</v>
      </c>
    </row>
    <row r="2388" spans="2:6" x14ac:dyDescent="0.25">
      <c r="B2388">
        <f t="shared" si="109"/>
        <v>4772</v>
      </c>
      <c r="C2388">
        <v>2386</v>
      </c>
      <c r="E2388">
        <f t="shared" si="110"/>
        <v>9544</v>
      </c>
      <c r="F2388">
        <v>2386</v>
      </c>
    </row>
    <row r="2389" spans="2:6" x14ac:dyDescent="0.25">
      <c r="B2389">
        <f t="shared" si="109"/>
        <v>4774</v>
      </c>
      <c r="C2389">
        <v>2387</v>
      </c>
      <c r="E2389">
        <f t="shared" si="110"/>
        <v>9548</v>
      </c>
      <c r="F2389">
        <v>2387</v>
      </c>
    </row>
    <row r="2390" spans="2:6" x14ac:dyDescent="0.25">
      <c r="B2390">
        <f t="shared" si="109"/>
        <v>4776</v>
      </c>
      <c r="C2390">
        <v>2388</v>
      </c>
      <c r="E2390">
        <f t="shared" si="110"/>
        <v>9552</v>
      </c>
      <c r="F2390">
        <v>2388</v>
      </c>
    </row>
    <row r="2391" spans="2:6" x14ac:dyDescent="0.25">
      <c r="B2391">
        <f t="shared" si="109"/>
        <v>4778</v>
      </c>
      <c r="C2391">
        <v>2389</v>
      </c>
      <c r="E2391">
        <f t="shared" si="110"/>
        <v>9556</v>
      </c>
      <c r="F2391">
        <v>2389</v>
      </c>
    </row>
    <row r="2392" spans="2:6" x14ac:dyDescent="0.25">
      <c r="B2392">
        <f t="shared" si="109"/>
        <v>4780</v>
      </c>
      <c r="C2392">
        <v>2390</v>
      </c>
      <c r="E2392">
        <f t="shared" si="110"/>
        <v>9560</v>
      </c>
      <c r="F2392">
        <v>2390</v>
      </c>
    </row>
    <row r="2393" spans="2:6" x14ac:dyDescent="0.25">
      <c r="B2393">
        <f t="shared" si="109"/>
        <v>4782</v>
      </c>
      <c r="C2393">
        <v>2391</v>
      </c>
      <c r="E2393">
        <f t="shared" si="110"/>
        <v>9564</v>
      </c>
      <c r="F2393">
        <v>2391</v>
      </c>
    </row>
    <row r="2394" spans="2:6" x14ac:dyDescent="0.25">
      <c r="B2394">
        <f t="shared" si="109"/>
        <v>4784</v>
      </c>
      <c r="C2394">
        <v>2392</v>
      </c>
      <c r="E2394">
        <f t="shared" si="110"/>
        <v>9568</v>
      </c>
      <c r="F2394">
        <v>2392</v>
      </c>
    </row>
    <row r="2395" spans="2:6" x14ac:dyDescent="0.25">
      <c r="B2395">
        <f t="shared" si="109"/>
        <v>4786</v>
      </c>
      <c r="C2395">
        <v>2393</v>
      </c>
      <c r="E2395">
        <f t="shared" si="110"/>
        <v>9572</v>
      </c>
      <c r="F2395">
        <v>2393</v>
      </c>
    </row>
    <row r="2396" spans="2:6" x14ac:dyDescent="0.25">
      <c r="B2396">
        <f t="shared" si="109"/>
        <v>4788</v>
      </c>
      <c r="C2396">
        <v>2394</v>
      </c>
      <c r="E2396">
        <f t="shared" si="110"/>
        <v>9576</v>
      </c>
      <c r="F2396">
        <v>2394</v>
      </c>
    </row>
    <row r="2397" spans="2:6" x14ac:dyDescent="0.25">
      <c r="B2397">
        <f t="shared" si="109"/>
        <v>4790</v>
      </c>
      <c r="C2397">
        <v>2395</v>
      </c>
      <c r="E2397">
        <f t="shared" si="110"/>
        <v>9580</v>
      </c>
      <c r="F2397">
        <v>2395</v>
      </c>
    </row>
    <row r="2398" spans="2:6" x14ac:dyDescent="0.25">
      <c r="B2398">
        <f t="shared" si="109"/>
        <v>4792</v>
      </c>
      <c r="C2398">
        <v>2396</v>
      </c>
      <c r="E2398">
        <f t="shared" si="110"/>
        <v>9584</v>
      </c>
      <c r="F2398">
        <v>2396</v>
      </c>
    </row>
    <row r="2399" spans="2:6" x14ac:dyDescent="0.25">
      <c r="B2399">
        <f t="shared" si="109"/>
        <v>4794</v>
      </c>
      <c r="C2399">
        <v>2397</v>
      </c>
      <c r="E2399">
        <f t="shared" si="110"/>
        <v>9588</v>
      </c>
      <c r="F2399">
        <v>2397</v>
      </c>
    </row>
    <row r="2400" spans="2:6" x14ac:dyDescent="0.25">
      <c r="B2400">
        <f t="shared" si="109"/>
        <v>4796</v>
      </c>
      <c r="C2400">
        <v>2398</v>
      </c>
      <c r="E2400">
        <f t="shared" si="110"/>
        <v>9592</v>
      </c>
      <c r="F2400">
        <v>2398</v>
      </c>
    </row>
    <row r="2401" spans="2:6" x14ac:dyDescent="0.25">
      <c r="B2401">
        <f t="shared" si="109"/>
        <v>4798</v>
      </c>
      <c r="C2401">
        <v>2399</v>
      </c>
      <c r="E2401">
        <f t="shared" si="110"/>
        <v>9596</v>
      </c>
      <c r="F2401">
        <v>2399</v>
      </c>
    </row>
    <row r="2402" spans="2:6" x14ac:dyDescent="0.25">
      <c r="B2402">
        <f t="shared" si="109"/>
        <v>4800</v>
      </c>
      <c r="C2402">
        <v>2400</v>
      </c>
      <c r="E2402">
        <f t="shared" si="110"/>
        <v>9600</v>
      </c>
      <c r="F2402">
        <v>2400</v>
      </c>
    </row>
    <row r="2403" spans="2:6" x14ac:dyDescent="0.25">
      <c r="B2403">
        <f t="shared" si="109"/>
        <v>4802</v>
      </c>
      <c r="C2403">
        <v>2401</v>
      </c>
      <c r="E2403">
        <f t="shared" si="110"/>
        <v>9604</v>
      </c>
      <c r="F2403">
        <v>2401</v>
      </c>
    </row>
    <row r="2404" spans="2:6" x14ac:dyDescent="0.25">
      <c r="B2404">
        <f t="shared" si="109"/>
        <v>4804</v>
      </c>
      <c r="C2404">
        <v>2402</v>
      </c>
      <c r="E2404">
        <f t="shared" si="110"/>
        <v>9608</v>
      </c>
      <c r="F2404">
        <v>2402</v>
      </c>
    </row>
    <row r="2405" spans="2:6" x14ac:dyDescent="0.25">
      <c r="B2405">
        <f t="shared" si="109"/>
        <v>4806</v>
      </c>
      <c r="C2405">
        <v>2403</v>
      </c>
      <c r="E2405">
        <f t="shared" si="110"/>
        <v>9612</v>
      </c>
      <c r="F2405">
        <v>2403</v>
      </c>
    </row>
    <row r="2406" spans="2:6" x14ac:dyDescent="0.25">
      <c r="B2406">
        <f t="shared" si="109"/>
        <v>4808</v>
      </c>
      <c r="C2406">
        <v>2404</v>
      </c>
      <c r="E2406">
        <f t="shared" si="110"/>
        <v>9616</v>
      </c>
      <c r="F2406">
        <v>2404</v>
      </c>
    </row>
    <row r="2407" spans="2:6" x14ac:dyDescent="0.25">
      <c r="B2407">
        <f t="shared" si="109"/>
        <v>4810</v>
      </c>
      <c r="C2407">
        <v>2405</v>
      </c>
      <c r="E2407">
        <f t="shared" si="110"/>
        <v>9620</v>
      </c>
      <c r="F2407">
        <v>2405</v>
      </c>
    </row>
    <row r="2408" spans="2:6" x14ac:dyDescent="0.25">
      <c r="B2408">
        <f t="shared" si="109"/>
        <v>4812</v>
      </c>
      <c r="C2408">
        <v>2406</v>
      </c>
      <c r="E2408">
        <f t="shared" si="110"/>
        <v>9624</v>
      </c>
      <c r="F2408">
        <v>2406</v>
      </c>
    </row>
    <row r="2409" spans="2:6" x14ac:dyDescent="0.25">
      <c r="B2409">
        <f t="shared" si="109"/>
        <v>4814</v>
      </c>
      <c r="C2409">
        <v>2407</v>
      </c>
      <c r="E2409">
        <f t="shared" si="110"/>
        <v>9628</v>
      </c>
      <c r="F2409">
        <v>2407</v>
      </c>
    </row>
    <row r="2410" spans="2:6" x14ac:dyDescent="0.25">
      <c r="B2410">
        <f t="shared" si="109"/>
        <v>4816</v>
      </c>
      <c r="C2410">
        <v>2408</v>
      </c>
      <c r="E2410">
        <f t="shared" si="110"/>
        <v>9632</v>
      </c>
      <c r="F2410">
        <v>2408</v>
      </c>
    </row>
    <row r="2411" spans="2:6" x14ac:dyDescent="0.25">
      <c r="B2411">
        <f t="shared" si="109"/>
        <v>4818</v>
      </c>
      <c r="C2411">
        <v>2409</v>
      </c>
      <c r="E2411">
        <f t="shared" si="110"/>
        <v>9636</v>
      </c>
      <c r="F2411">
        <v>2409</v>
      </c>
    </row>
    <row r="2412" spans="2:6" x14ac:dyDescent="0.25">
      <c r="B2412">
        <f t="shared" si="109"/>
        <v>4820</v>
      </c>
      <c r="C2412">
        <v>2410</v>
      </c>
      <c r="E2412">
        <f t="shared" si="110"/>
        <v>9640</v>
      </c>
      <c r="F2412">
        <v>2410</v>
      </c>
    </row>
    <row r="2413" spans="2:6" x14ac:dyDescent="0.25">
      <c r="B2413">
        <f t="shared" si="109"/>
        <v>4822</v>
      </c>
      <c r="C2413">
        <v>2411</v>
      </c>
      <c r="E2413">
        <f t="shared" si="110"/>
        <v>9644</v>
      </c>
      <c r="F2413">
        <v>2411</v>
      </c>
    </row>
    <row r="2414" spans="2:6" x14ac:dyDescent="0.25">
      <c r="B2414">
        <f t="shared" si="109"/>
        <v>4824</v>
      </c>
      <c r="C2414">
        <v>2412</v>
      </c>
      <c r="E2414">
        <f t="shared" si="110"/>
        <v>9648</v>
      </c>
      <c r="F2414">
        <v>2412</v>
      </c>
    </row>
    <row r="2415" spans="2:6" x14ac:dyDescent="0.25">
      <c r="B2415">
        <f t="shared" si="109"/>
        <v>4826</v>
      </c>
      <c r="C2415">
        <v>2413</v>
      </c>
      <c r="E2415">
        <f t="shared" si="110"/>
        <v>9652</v>
      </c>
      <c r="F2415">
        <v>2413</v>
      </c>
    </row>
    <row r="2416" spans="2:6" x14ac:dyDescent="0.25">
      <c r="B2416">
        <f t="shared" si="109"/>
        <v>4828</v>
      </c>
      <c r="C2416">
        <v>2414</v>
      </c>
      <c r="E2416">
        <f t="shared" si="110"/>
        <v>9656</v>
      </c>
      <c r="F2416">
        <v>2414</v>
      </c>
    </row>
    <row r="2417" spans="2:6" x14ac:dyDescent="0.25">
      <c r="B2417">
        <f t="shared" si="109"/>
        <v>4830</v>
      </c>
      <c r="C2417">
        <v>2415</v>
      </c>
      <c r="E2417">
        <f t="shared" si="110"/>
        <v>9660</v>
      </c>
      <c r="F2417">
        <v>2415</v>
      </c>
    </row>
    <row r="2418" spans="2:6" x14ac:dyDescent="0.25">
      <c r="B2418">
        <f t="shared" si="109"/>
        <v>4832</v>
      </c>
      <c r="C2418">
        <v>2416</v>
      </c>
      <c r="E2418">
        <f t="shared" si="110"/>
        <v>9664</v>
      </c>
      <c r="F2418">
        <v>2416</v>
      </c>
    </row>
    <row r="2419" spans="2:6" x14ac:dyDescent="0.25">
      <c r="B2419">
        <f t="shared" si="109"/>
        <v>4834</v>
      </c>
      <c r="C2419">
        <v>2417</v>
      </c>
      <c r="E2419">
        <f t="shared" si="110"/>
        <v>9668</v>
      </c>
      <c r="F2419">
        <v>2417</v>
      </c>
    </row>
    <row r="2420" spans="2:6" x14ac:dyDescent="0.25">
      <c r="B2420">
        <f t="shared" si="109"/>
        <v>4836</v>
      </c>
      <c r="C2420">
        <v>2418</v>
      </c>
      <c r="E2420">
        <f t="shared" si="110"/>
        <v>9672</v>
      </c>
      <c r="F2420">
        <v>2418</v>
      </c>
    </row>
    <row r="2421" spans="2:6" x14ac:dyDescent="0.25">
      <c r="B2421">
        <f t="shared" si="109"/>
        <v>4838</v>
      </c>
      <c r="C2421">
        <v>2419</v>
      </c>
      <c r="E2421">
        <f t="shared" si="110"/>
        <v>9676</v>
      </c>
      <c r="F2421">
        <v>2419</v>
      </c>
    </row>
    <row r="2422" spans="2:6" x14ac:dyDescent="0.25">
      <c r="B2422">
        <f t="shared" si="109"/>
        <v>4840</v>
      </c>
      <c r="C2422">
        <v>2420</v>
      </c>
      <c r="E2422">
        <f t="shared" si="110"/>
        <v>9680</v>
      </c>
      <c r="F2422">
        <v>2420</v>
      </c>
    </row>
    <row r="2423" spans="2:6" x14ac:dyDescent="0.25">
      <c r="B2423">
        <f t="shared" si="109"/>
        <v>4842</v>
      </c>
      <c r="C2423">
        <v>2421</v>
      </c>
      <c r="E2423">
        <f t="shared" si="110"/>
        <v>9684</v>
      </c>
      <c r="F2423">
        <v>2421</v>
      </c>
    </row>
    <row r="2424" spans="2:6" x14ac:dyDescent="0.25">
      <c r="B2424">
        <f t="shared" si="109"/>
        <v>4844</v>
      </c>
      <c r="C2424">
        <v>2422</v>
      </c>
      <c r="E2424">
        <f t="shared" si="110"/>
        <v>9688</v>
      </c>
      <c r="F2424">
        <v>2422</v>
      </c>
    </row>
    <row r="2425" spans="2:6" x14ac:dyDescent="0.25">
      <c r="B2425">
        <f t="shared" si="109"/>
        <v>4846</v>
      </c>
      <c r="C2425">
        <v>2423</v>
      </c>
      <c r="E2425">
        <f t="shared" si="110"/>
        <v>9692</v>
      </c>
      <c r="F2425">
        <v>2423</v>
      </c>
    </row>
    <row r="2426" spans="2:6" x14ac:dyDescent="0.25">
      <c r="B2426">
        <f t="shared" si="109"/>
        <v>4848</v>
      </c>
      <c r="C2426">
        <v>2424</v>
      </c>
      <c r="E2426">
        <f t="shared" si="110"/>
        <v>9696</v>
      </c>
      <c r="F2426">
        <v>2424</v>
      </c>
    </row>
    <row r="2427" spans="2:6" x14ac:dyDescent="0.25">
      <c r="B2427">
        <f t="shared" si="109"/>
        <v>4850</v>
      </c>
      <c r="C2427">
        <v>2425</v>
      </c>
      <c r="E2427">
        <f t="shared" si="110"/>
        <v>9700</v>
      </c>
      <c r="F2427">
        <v>2425</v>
      </c>
    </row>
    <row r="2428" spans="2:6" x14ac:dyDescent="0.25">
      <c r="B2428">
        <f t="shared" si="109"/>
        <v>4852</v>
      </c>
      <c r="C2428">
        <v>2426</v>
      </c>
      <c r="E2428">
        <f t="shared" si="110"/>
        <v>9704</v>
      </c>
      <c r="F2428">
        <v>2426</v>
      </c>
    </row>
    <row r="2429" spans="2:6" x14ac:dyDescent="0.25">
      <c r="B2429">
        <f t="shared" si="109"/>
        <v>4854</v>
      </c>
      <c r="C2429">
        <v>2427</v>
      </c>
      <c r="E2429">
        <f t="shared" si="110"/>
        <v>9708</v>
      </c>
      <c r="F2429">
        <v>2427</v>
      </c>
    </row>
    <row r="2430" spans="2:6" x14ac:dyDescent="0.25">
      <c r="B2430">
        <f t="shared" si="109"/>
        <v>4856</v>
      </c>
      <c r="C2430">
        <v>2428</v>
      </c>
      <c r="E2430">
        <f t="shared" si="110"/>
        <v>9712</v>
      </c>
      <c r="F2430">
        <v>2428</v>
      </c>
    </row>
    <row r="2431" spans="2:6" x14ac:dyDescent="0.25">
      <c r="B2431">
        <f t="shared" si="109"/>
        <v>4858</v>
      </c>
      <c r="C2431">
        <v>2429</v>
      </c>
      <c r="E2431">
        <f t="shared" si="110"/>
        <v>9716</v>
      </c>
      <c r="F2431">
        <v>2429</v>
      </c>
    </row>
    <row r="2432" spans="2:6" x14ac:dyDescent="0.25">
      <c r="B2432">
        <f t="shared" si="109"/>
        <v>4860</v>
      </c>
      <c r="C2432">
        <v>2430</v>
      </c>
      <c r="E2432">
        <f t="shared" si="110"/>
        <v>9720</v>
      </c>
      <c r="F2432">
        <v>2430</v>
      </c>
    </row>
    <row r="2433" spans="2:6" x14ac:dyDescent="0.25">
      <c r="B2433">
        <f t="shared" si="109"/>
        <v>4862</v>
      </c>
      <c r="C2433">
        <v>2431</v>
      </c>
      <c r="E2433">
        <f t="shared" si="110"/>
        <v>9724</v>
      </c>
      <c r="F2433">
        <v>2431</v>
      </c>
    </row>
    <row r="2434" spans="2:6" x14ac:dyDescent="0.25">
      <c r="B2434">
        <f t="shared" si="109"/>
        <v>4864</v>
      </c>
      <c r="C2434">
        <v>2432</v>
      </c>
      <c r="E2434">
        <f t="shared" si="110"/>
        <v>9728</v>
      </c>
      <c r="F2434">
        <v>2432</v>
      </c>
    </row>
    <row r="2435" spans="2:6" x14ac:dyDescent="0.25">
      <c r="B2435">
        <f t="shared" si="109"/>
        <v>4866</v>
      </c>
      <c r="C2435">
        <v>2433</v>
      </c>
      <c r="E2435">
        <f t="shared" si="110"/>
        <v>9732</v>
      </c>
      <c r="F2435">
        <v>2433</v>
      </c>
    </row>
    <row r="2436" spans="2:6" x14ac:dyDescent="0.25">
      <c r="B2436">
        <f t="shared" si="109"/>
        <v>4868</v>
      </c>
      <c r="C2436">
        <v>2434</v>
      </c>
      <c r="E2436">
        <f t="shared" si="110"/>
        <v>9736</v>
      </c>
      <c r="F2436">
        <v>2434</v>
      </c>
    </row>
    <row r="2437" spans="2:6" x14ac:dyDescent="0.25">
      <c r="B2437">
        <f t="shared" ref="B2437:B2500" si="111">B2436+2</f>
        <v>4870</v>
      </c>
      <c r="C2437">
        <v>2435</v>
      </c>
      <c r="E2437">
        <f t="shared" ref="E2437:E2500" si="112">E2436+4</f>
        <v>9740</v>
      </c>
      <c r="F2437">
        <v>2435</v>
      </c>
    </row>
    <row r="2438" spans="2:6" x14ac:dyDescent="0.25">
      <c r="B2438">
        <f t="shared" si="111"/>
        <v>4872</v>
      </c>
      <c r="C2438">
        <v>2436</v>
      </c>
      <c r="E2438">
        <f t="shared" si="112"/>
        <v>9744</v>
      </c>
      <c r="F2438">
        <v>2436</v>
      </c>
    </row>
    <row r="2439" spans="2:6" x14ac:dyDescent="0.25">
      <c r="B2439">
        <f t="shared" si="111"/>
        <v>4874</v>
      </c>
      <c r="C2439">
        <v>2437</v>
      </c>
      <c r="E2439">
        <f t="shared" si="112"/>
        <v>9748</v>
      </c>
      <c r="F2439">
        <v>2437</v>
      </c>
    </row>
    <row r="2440" spans="2:6" x14ac:dyDescent="0.25">
      <c r="B2440">
        <f t="shared" si="111"/>
        <v>4876</v>
      </c>
      <c r="C2440">
        <v>2438</v>
      </c>
      <c r="E2440">
        <f t="shared" si="112"/>
        <v>9752</v>
      </c>
      <c r="F2440">
        <v>2438</v>
      </c>
    </row>
    <row r="2441" spans="2:6" x14ac:dyDescent="0.25">
      <c r="B2441">
        <f t="shared" si="111"/>
        <v>4878</v>
      </c>
      <c r="C2441">
        <v>2439</v>
      </c>
      <c r="E2441">
        <f t="shared" si="112"/>
        <v>9756</v>
      </c>
      <c r="F2441">
        <v>2439</v>
      </c>
    </row>
    <row r="2442" spans="2:6" x14ac:dyDescent="0.25">
      <c r="B2442">
        <f t="shared" si="111"/>
        <v>4880</v>
      </c>
      <c r="C2442">
        <v>2440</v>
      </c>
      <c r="E2442">
        <f t="shared" si="112"/>
        <v>9760</v>
      </c>
      <c r="F2442">
        <v>2440</v>
      </c>
    </row>
    <row r="2443" spans="2:6" x14ac:dyDescent="0.25">
      <c r="B2443">
        <f t="shared" si="111"/>
        <v>4882</v>
      </c>
      <c r="C2443">
        <v>2441</v>
      </c>
      <c r="E2443">
        <f t="shared" si="112"/>
        <v>9764</v>
      </c>
      <c r="F2443">
        <v>2441</v>
      </c>
    </row>
    <row r="2444" spans="2:6" x14ac:dyDescent="0.25">
      <c r="B2444">
        <f t="shared" si="111"/>
        <v>4884</v>
      </c>
      <c r="C2444">
        <v>2442</v>
      </c>
      <c r="E2444">
        <f t="shared" si="112"/>
        <v>9768</v>
      </c>
      <c r="F2444">
        <v>2442</v>
      </c>
    </row>
    <row r="2445" spans="2:6" x14ac:dyDescent="0.25">
      <c r="B2445">
        <f t="shared" si="111"/>
        <v>4886</v>
      </c>
      <c r="C2445">
        <v>2443</v>
      </c>
      <c r="E2445">
        <f t="shared" si="112"/>
        <v>9772</v>
      </c>
      <c r="F2445">
        <v>2443</v>
      </c>
    </row>
    <row r="2446" spans="2:6" x14ac:dyDescent="0.25">
      <c r="B2446">
        <f t="shared" si="111"/>
        <v>4888</v>
      </c>
      <c r="C2446">
        <v>2444</v>
      </c>
      <c r="E2446">
        <f t="shared" si="112"/>
        <v>9776</v>
      </c>
      <c r="F2446">
        <v>2444</v>
      </c>
    </row>
    <row r="2447" spans="2:6" x14ac:dyDescent="0.25">
      <c r="B2447">
        <f t="shared" si="111"/>
        <v>4890</v>
      </c>
      <c r="C2447">
        <v>2445</v>
      </c>
      <c r="E2447">
        <f t="shared" si="112"/>
        <v>9780</v>
      </c>
      <c r="F2447">
        <v>2445</v>
      </c>
    </row>
    <row r="2448" spans="2:6" x14ac:dyDescent="0.25">
      <c r="B2448">
        <f t="shared" si="111"/>
        <v>4892</v>
      </c>
      <c r="C2448">
        <v>2446</v>
      </c>
      <c r="E2448">
        <f t="shared" si="112"/>
        <v>9784</v>
      </c>
      <c r="F2448">
        <v>2446</v>
      </c>
    </row>
    <row r="2449" spans="2:6" x14ac:dyDescent="0.25">
      <c r="B2449">
        <f t="shared" si="111"/>
        <v>4894</v>
      </c>
      <c r="C2449">
        <v>2447</v>
      </c>
      <c r="E2449">
        <f t="shared" si="112"/>
        <v>9788</v>
      </c>
      <c r="F2449">
        <v>2447</v>
      </c>
    </row>
    <row r="2450" spans="2:6" x14ac:dyDescent="0.25">
      <c r="B2450">
        <f t="shared" si="111"/>
        <v>4896</v>
      </c>
      <c r="C2450">
        <v>2448</v>
      </c>
      <c r="E2450">
        <f t="shared" si="112"/>
        <v>9792</v>
      </c>
      <c r="F2450">
        <v>2448</v>
      </c>
    </row>
    <row r="2451" spans="2:6" x14ac:dyDescent="0.25">
      <c r="B2451">
        <f t="shared" si="111"/>
        <v>4898</v>
      </c>
      <c r="C2451">
        <v>2449</v>
      </c>
      <c r="E2451">
        <f t="shared" si="112"/>
        <v>9796</v>
      </c>
      <c r="F2451">
        <v>2449</v>
      </c>
    </row>
    <row r="2452" spans="2:6" x14ac:dyDescent="0.25">
      <c r="B2452">
        <f t="shared" si="111"/>
        <v>4900</v>
      </c>
      <c r="C2452">
        <v>2450</v>
      </c>
      <c r="E2452">
        <f t="shared" si="112"/>
        <v>9800</v>
      </c>
      <c r="F2452">
        <v>2450</v>
      </c>
    </row>
    <row r="2453" spans="2:6" x14ac:dyDescent="0.25">
      <c r="B2453">
        <f t="shared" si="111"/>
        <v>4902</v>
      </c>
      <c r="C2453">
        <v>2451</v>
      </c>
      <c r="E2453">
        <f t="shared" si="112"/>
        <v>9804</v>
      </c>
      <c r="F2453">
        <v>2451</v>
      </c>
    </row>
    <row r="2454" spans="2:6" x14ac:dyDescent="0.25">
      <c r="B2454">
        <f t="shared" si="111"/>
        <v>4904</v>
      </c>
      <c r="C2454">
        <v>2452</v>
      </c>
      <c r="E2454">
        <f t="shared" si="112"/>
        <v>9808</v>
      </c>
      <c r="F2454">
        <v>2452</v>
      </c>
    </row>
    <row r="2455" spans="2:6" x14ac:dyDescent="0.25">
      <c r="B2455">
        <f t="shared" si="111"/>
        <v>4906</v>
      </c>
      <c r="C2455">
        <v>2453</v>
      </c>
      <c r="E2455">
        <f t="shared" si="112"/>
        <v>9812</v>
      </c>
      <c r="F2455">
        <v>2453</v>
      </c>
    </row>
    <row r="2456" spans="2:6" x14ac:dyDescent="0.25">
      <c r="B2456">
        <f t="shared" si="111"/>
        <v>4908</v>
      </c>
      <c r="C2456">
        <v>2454</v>
      </c>
      <c r="E2456">
        <f t="shared" si="112"/>
        <v>9816</v>
      </c>
      <c r="F2456">
        <v>2454</v>
      </c>
    </row>
    <row r="2457" spans="2:6" x14ac:dyDescent="0.25">
      <c r="B2457">
        <f t="shared" si="111"/>
        <v>4910</v>
      </c>
      <c r="C2457">
        <v>2455</v>
      </c>
      <c r="E2457">
        <f t="shared" si="112"/>
        <v>9820</v>
      </c>
      <c r="F2457">
        <v>2455</v>
      </c>
    </row>
    <row r="2458" spans="2:6" x14ac:dyDescent="0.25">
      <c r="B2458">
        <f t="shared" si="111"/>
        <v>4912</v>
      </c>
      <c r="C2458">
        <v>2456</v>
      </c>
      <c r="E2458">
        <f t="shared" si="112"/>
        <v>9824</v>
      </c>
      <c r="F2458">
        <v>2456</v>
      </c>
    </row>
    <row r="2459" spans="2:6" x14ac:dyDescent="0.25">
      <c r="B2459">
        <f t="shared" si="111"/>
        <v>4914</v>
      </c>
      <c r="C2459">
        <v>2457</v>
      </c>
      <c r="E2459">
        <f t="shared" si="112"/>
        <v>9828</v>
      </c>
      <c r="F2459">
        <v>2457</v>
      </c>
    </row>
    <row r="2460" spans="2:6" x14ac:dyDescent="0.25">
      <c r="B2460">
        <f t="shared" si="111"/>
        <v>4916</v>
      </c>
      <c r="C2460">
        <v>2458</v>
      </c>
      <c r="E2460">
        <f t="shared" si="112"/>
        <v>9832</v>
      </c>
      <c r="F2460">
        <v>2458</v>
      </c>
    </row>
    <row r="2461" spans="2:6" x14ac:dyDescent="0.25">
      <c r="B2461">
        <f t="shared" si="111"/>
        <v>4918</v>
      </c>
      <c r="C2461">
        <v>2459</v>
      </c>
      <c r="E2461">
        <f t="shared" si="112"/>
        <v>9836</v>
      </c>
      <c r="F2461">
        <v>2459</v>
      </c>
    </row>
    <row r="2462" spans="2:6" x14ac:dyDescent="0.25">
      <c r="B2462">
        <f t="shared" si="111"/>
        <v>4920</v>
      </c>
      <c r="C2462">
        <v>2460</v>
      </c>
      <c r="E2462">
        <f t="shared" si="112"/>
        <v>9840</v>
      </c>
      <c r="F2462">
        <v>2460</v>
      </c>
    </row>
    <row r="2463" spans="2:6" x14ac:dyDescent="0.25">
      <c r="B2463">
        <f t="shared" si="111"/>
        <v>4922</v>
      </c>
      <c r="C2463">
        <v>2461</v>
      </c>
      <c r="E2463">
        <f t="shared" si="112"/>
        <v>9844</v>
      </c>
      <c r="F2463">
        <v>2461</v>
      </c>
    </row>
    <row r="2464" spans="2:6" x14ac:dyDescent="0.25">
      <c r="B2464">
        <f t="shared" si="111"/>
        <v>4924</v>
      </c>
      <c r="C2464">
        <v>2462</v>
      </c>
      <c r="E2464">
        <f t="shared" si="112"/>
        <v>9848</v>
      </c>
      <c r="F2464">
        <v>2462</v>
      </c>
    </row>
    <row r="2465" spans="2:6" x14ac:dyDescent="0.25">
      <c r="B2465">
        <f t="shared" si="111"/>
        <v>4926</v>
      </c>
      <c r="C2465">
        <v>2463</v>
      </c>
      <c r="E2465">
        <f t="shared" si="112"/>
        <v>9852</v>
      </c>
      <c r="F2465">
        <v>2463</v>
      </c>
    </row>
    <row r="2466" spans="2:6" x14ac:dyDescent="0.25">
      <c r="B2466">
        <f t="shared" si="111"/>
        <v>4928</v>
      </c>
      <c r="C2466">
        <v>2464</v>
      </c>
      <c r="E2466">
        <f t="shared" si="112"/>
        <v>9856</v>
      </c>
      <c r="F2466">
        <v>2464</v>
      </c>
    </row>
    <row r="2467" spans="2:6" x14ac:dyDescent="0.25">
      <c r="B2467">
        <f t="shared" si="111"/>
        <v>4930</v>
      </c>
      <c r="C2467">
        <v>2465</v>
      </c>
      <c r="E2467">
        <f t="shared" si="112"/>
        <v>9860</v>
      </c>
      <c r="F2467">
        <v>2465</v>
      </c>
    </row>
    <row r="2468" spans="2:6" x14ac:dyDescent="0.25">
      <c r="B2468">
        <f t="shared" si="111"/>
        <v>4932</v>
      </c>
      <c r="C2468">
        <v>2466</v>
      </c>
      <c r="E2468">
        <f t="shared" si="112"/>
        <v>9864</v>
      </c>
      <c r="F2468">
        <v>2466</v>
      </c>
    </row>
    <row r="2469" spans="2:6" x14ac:dyDescent="0.25">
      <c r="B2469">
        <f t="shared" si="111"/>
        <v>4934</v>
      </c>
      <c r="C2469">
        <v>2467</v>
      </c>
      <c r="E2469">
        <f t="shared" si="112"/>
        <v>9868</v>
      </c>
      <c r="F2469">
        <v>2467</v>
      </c>
    </row>
    <row r="2470" spans="2:6" x14ac:dyDescent="0.25">
      <c r="B2470">
        <f t="shared" si="111"/>
        <v>4936</v>
      </c>
      <c r="C2470">
        <v>2468</v>
      </c>
      <c r="E2470">
        <f t="shared" si="112"/>
        <v>9872</v>
      </c>
      <c r="F2470">
        <v>2468</v>
      </c>
    </row>
    <row r="2471" spans="2:6" x14ac:dyDescent="0.25">
      <c r="B2471">
        <f t="shared" si="111"/>
        <v>4938</v>
      </c>
      <c r="C2471">
        <v>2469</v>
      </c>
      <c r="E2471">
        <f t="shared" si="112"/>
        <v>9876</v>
      </c>
      <c r="F2471">
        <v>2469</v>
      </c>
    </row>
    <row r="2472" spans="2:6" x14ac:dyDescent="0.25">
      <c r="B2472">
        <f t="shared" si="111"/>
        <v>4940</v>
      </c>
      <c r="C2472">
        <v>2470</v>
      </c>
      <c r="E2472">
        <f t="shared" si="112"/>
        <v>9880</v>
      </c>
      <c r="F2472">
        <v>2470</v>
      </c>
    </row>
    <row r="2473" spans="2:6" x14ac:dyDescent="0.25">
      <c r="B2473">
        <f t="shared" si="111"/>
        <v>4942</v>
      </c>
      <c r="C2473">
        <v>2471</v>
      </c>
      <c r="E2473">
        <f t="shared" si="112"/>
        <v>9884</v>
      </c>
      <c r="F2473">
        <v>2471</v>
      </c>
    </row>
    <row r="2474" spans="2:6" x14ac:dyDescent="0.25">
      <c r="B2474">
        <f t="shared" si="111"/>
        <v>4944</v>
      </c>
      <c r="C2474">
        <v>2472</v>
      </c>
      <c r="E2474">
        <f t="shared" si="112"/>
        <v>9888</v>
      </c>
      <c r="F2474">
        <v>2472</v>
      </c>
    </row>
    <row r="2475" spans="2:6" x14ac:dyDescent="0.25">
      <c r="B2475">
        <f t="shared" si="111"/>
        <v>4946</v>
      </c>
      <c r="C2475">
        <v>2473</v>
      </c>
      <c r="E2475">
        <f t="shared" si="112"/>
        <v>9892</v>
      </c>
      <c r="F2475">
        <v>2473</v>
      </c>
    </row>
    <row r="2476" spans="2:6" x14ac:dyDescent="0.25">
      <c r="B2476">
        <f t="shared" si="111"/>
        <v>4948</v>
      </c>
      <c r="C2476">
        <v>2474</v>
      </c>
      <c r="E2476">
        <f t="shared" si="112"/>
        <v>9896</v>
      </c>
      <c r="F2476">
        <v>2474</v>
      </c>
    </row>
    <row r="2477" spans="2:6" x14ac:dyDescent="0.25">
      <c r="B2477">
        <f t="shared" si="111"/>
        <v>4950</v>
      </c>
      <c r="C2477">
        <v>2475</v>
      </c>
      <c r="E2477">
        <f t="shared" si="112"/>
        <v>9900</v>
      </c>
      <c r="F2477">
        <v>2475</v>
      </c>
    </row>
    <row r="2478" spans="2:6" x14ac:dyDescent="0.25">
      <c r="B2478">
        <f t="shared" si="111"/>
        <v>4952</v>
      </c>
      <c r="C2478">
        <v>2476</v>
      </c>
      <c r="E2478">
        <f t="shared" si="112"/>
        <v>9904</v>
      </c>
      <c r="F2478">
        <v>2476</v>
      </c>
    </row>
    <row r="2479" spans="2:6" x14ac:dyDescent="0.25">
      <c r="B2479">
        <f t="shared" si="111"/>
        <v>4954</v>
      </c>
      <c r="C2479">
        <v>2477</v>
      </c>
      <c r="E2479">
        <f t="shared" si="112"/>
        <v>9908</v>
      </c>
      <c r="F2479">
        <v>2477</v>
      </c>
    </row>
    <row r="2480" spans="2:6" x14ac:dyDescent="0.25">
      <c r="B2480">
        <f t="shared" si="111"/>
        <v>4956</v>
      </c>
      <c r="C2480">
        <v>2478</v>
      </c>
      <c r="E2480">
        <f t="shared" si="112"/>
        <v>9912</v>
      </c>
      <c r="F2480">
        <v>2478</v>
      </c>
    </row>
    <row r="2481" spans="2:6" x14ac:dyDescent="0.25">
      <c r="B2481">
        <f t="shared" si="111"/>
        <v>4958</v>
      </c>
      <c r="C2481">
        <v>2479</v>
      </c>
      <c r="E2481">
        <f t="shared" si="112"/>
        <v>9916</v>
      </c>
      <c r="F2481">
        <v>2479</v>
      </c>
    </row>
    <row r="2482" spans="2:6" x14ac:dyDescent="0.25">
      <c r="B2482">
        <f t="shared" si="111"/>
        <v>4960</v>
      </c>
      <c r="C2482">
        <v>2480</v>
      </c>
      <c r="E2482">
        <f t="shared" si="112"/>
        <v>9920</v>
      </c>
      <c r="F2482">
        <v>2480</v>
      </c>
    </row>
    <row r="2483" spans="2:6" x14ac:dyDescent="0.25">
      <c r="B2483">
        <f t="shared" si="111"/>
        <v>4962</v>
      </c>
      <c r="C2483">
        <v>2481</v>
      </c>
      <c r="E2483">
        <f t="shared" si="112"/>
        <v>9924</v>
      </c>
      <c r="F2483">
        <v>2481</v>
      </c>
    </row>
    <row r="2484" spans="2:6" x14ac:dyDescent="0.25">
      <c r="B2484">
        <f t="shared" si="111"/>
        <v>4964</v>
      </c>
      <c r="C2484">
        <v>2482</v>
      </c>
      <c r="E2484">
        <f t="shared" si="112"/>
        <v>9928</v>
      </c>
      <c r="F2484">
        <v>2482</v>
      </c>
    </row>
    <row r="2485" spans="2:6" x14ac:dyDescent="0.25">
      <c r="B2485">
        <f t="shared" si="111"/>
        <v>4966</v>
      </c>
      <c r="C2485">
        <v>2483</v>
      </c>
      <c r="E2485">
        <f t="shared" si="112"/>
        <v>9932</v>
      </c>
      <c r="F2485">
        <v>2483</v>
      </c>
    </row>
    <row r="2486" spans="2:6" x14ac:dyDescent="0.25">
      <c r="B2486">
        <f t="shared" si="111"/>
        <v>4968</v>
      </c>
      <c r="C2486">
        <v>2484</v>
      </c>
      <c r="E2486">
        <f t="shared" si="112"/>
        <v>9936</v>
      </c>
      <c r="F2486">
        <v>2484</v>
      </c>
    </row>
    <row r="2487" spans="2:6" x14ac:dyDescent="0.25">
      <c r="B2487">
        <f t="shared" si="111"/>
        <v>4970</v>
      </c>
      <c r="C2487">
        <v>2485</v>
      </c>
      <c r="E2487">
        <f t="shared" si="112"/>
        <v>9940</v>
      </c>
      <c r="F2487">
        <v>2485</v>
      </c>
    </row>
    <row r="2488" spans="2:6" x14ac:dyDescent="0.25">
      <c r="B2488">
        <f t="shared" si="111"/>
        <v>4972</v>
      </c>
      <c r="C2488">
        <v>2486</v>
      </c>
      <c r="E2488">
        <f t="shared" si="112"/>
        <v>9944</v>
      </c>
      <c r="F2488">
        <v>2486</v>
      </c>
    </row>
    <row r="2489" spans="2:6" x14ac:dyDescent="0.25">
      <c r="B2489">
        <f t="shared" si="111"/>
        <v>4974</v>
      </c>
      <c r="C2489">
        <v>2487</v>
      </c>
      <c r="E2489">
        <f t="shared" si="112"/>
        <v>9948</v>
      </c>
      <c r="F2489">
        <v>2487</v>
      </c>
    </row>
    <row r="2490" spans="2:6" x14ac:dyDescent="0.25">
      <c r="B2490">
        <f t="shared" si="111"/>
        <v>4976</v>
      </c>
      <c r="C2490">
        <v>2488</v>
      </c>
      <c r="E2490">
        <f t="shared" si="112"/>
        <v>9952</v>
      </c>
      <c r="F2490">
        <v>2488</v>
      </c>
    </row>
    <row r="2491" spans="2:6" x14ac:dyDescent="0.25">
      <c r="B2491">
        <f t="shared" si="111"/>
        <v>4978</v>
      </c>
      <c r="C2491">
        <v>2489</v>
      </c>
      <c r="E2491">
        <f t="shared" si="112"/>
        <v>9956</v>
      </c>
      <c r="F2491">
        <v>2489</v>
      </c>
    </row>
    <row r="2492" spans="2:6" x14ac:dyDescent="0.25">
      <c r="B2492">
        <f t="shared" si="111"/>
        <v>4980</v>
      </c>
      <c r="C2492">
        <v>2490</v>
      </c>
      <c r="E2492">
        <f t="shared" si="112"/>
        <v>9960</v>
      </c>
      <c r="F2492">
        <v>2490</v>
      </c>
    </row>
    <row r="2493" spans="2:6" x14ac:dyDescent="0.25">
      <c r="B2493">
        <f t="shared" si="111"/>
        <v>4982</v>
      </c>
      <c r="C2493">
        <v>2491</v>
      </c>
      <c r="E2493">
        <f t="shared" si="112"/>
        <v>9964</v>
      </c>
      <c r="F2493">
        <v>2491</v>
      </c>
    </row>
    <row r="2494" spans="2:6" x14ac:dyDescent="0.25">
      <c r="B2494">
        <f t="shared" si="111"/>
        <v>4984</v>
      </c>
      <c r="C2494">
        <v>2492</v>
      </c>
      <c r="E2494">
        <f t="shared" si="112"/>
        <v>9968</v>
      </c>
      <c r="F2494">
        <v>2492</v>
      </c>
    </row>
    <row r="2495" spans="2:6" x14ac:dyDescent="0.25">
      <c r="B2495">
        <f t="shared" si="111"/>
        <v>4986</v>
      </c>
      <c r="C2495">
        <v>2493</v>
      </c>
      <c r="E2495">
        <f t="shared" si="112"/>
        <v>9972</v>
      </c>
      <c r="F2495">
        <v>2493</v>
      </c>
    </row>
    <row r="2496" spans="2:6" x14ac:dyDescent="0.25">
      <c r="B2496">
        <f t="shared" si="111"/>
        <v>4988</v>
      </c>
      <c r="C2496">
        <v>2494</v>
      </c>
      <c r="E2496">
        <f t="shared" si="112"/>
        <v>9976</v>
      </c>
      <c r="F2496">
        <v>2494</v>
      </c>
    </row>
    <row r="2497" spans="2:6" x14ac:dyDescent="0.25">
      <c r="B2497">
        <f t="shared" si="111"/>
        <v>4990</v>
      </c>
      <c r="C2497">
        <v>2495</v>
      </c>
      <c r="E2497">
        <f t="shared" si="112"/>
        <v>9980</v>
      </c>
      <c r="F2497">
        <v>2495</v>
      </c>
    </row>
    <row r="2498" spans="2:6" x14ac:dyDescent="0.25">
      <c r="B2498">
        <f t="shared" si="111"/>
        <v>4992</v>
      </c>
      <c r="C2498">
        <v>2496</v>
      </c>
      <c r="E2498">
        <f t="shared" si="112"/>
        <v>9984</v>
      </c>
      <c r="F2498">
        <v>2496</v>
      </c>
    </row>
    <row r="2499" spans="2:6" x14ac:dyDescent="0.25">
      <c r="B2499">
        <f t="shared" si="111"/>
        <v>4994</v>
      </c>
      <c r="C2499">
        <v>2497</v>
      </c>
      <c r="E2499">
        <f t="shared" si="112"/>
        <v>9988</v>
      </c>
      <c r="F2499">
        <v>2497</v>
      </c>
    </row>
    <row r="2500" spans="2:6" x14ac:dyDescent="0.25">
      <c r="B2500">
        <f t="shared" si="111"/>
        <v>4996</v>
      </c>
      <c r="C2500">
        <v>2498</v>
      </c>
      <c r="E2500">
        <f t="shared" si="112"/>
        <v>9992</v>
      </c>
      <c r="F2500">
        <v>2498</v>
      </c>
    </row>
    <row r="2501" spans="2:6" x14ac:dyDescent="0.25">
      <c r="B2501">
        <f t="shared" ref="B2501:B2564" si="113">B2500+2</f>
        <v>4998</v>
      </c>
      <c r="C2501">
        <v>2499</v>
      </c>
      <c r="E2501">
        <f t="shared" ref="E2501:E2564" si="114">E2500+4</f>
        <v>9996</v>
      </c>
      <c r="F2501">
        <v>2499</v>
      </c>
    </row>
    <row r="2502" spans="2:6" x14ac:dyDescent="0.25">
      <c r="B2502">
        <f t="shared" si="113"/>
        <v>5000</v>
      </c>
      <c r="C2502">
        <v>2500</v>
      </c>
      <c r="E2502">
        <f t="shared" si="114"/>
        <v>10000</v>
      </c>
      <c r="F2502">
        <v>2500</v>
      </c>
    </row>
    <row r="2503" spans="2:6" x14ac:dyDescent="0.25">
      <c r="B2503">
        <f t="shared" si="113"/>
        <v>5002</v>
      </c>
      <c r="C2503">
        <v>2501</v>
      </c>
      <c r="E2503">
        <f t="shared" si="114"/>
        <v>10004</v>
      </c>
      <c r="F2503">
        <v>2501</v>
      </c>
    </row>
    <row r="2504" spans="2:6" x14ac:dyDescent="0.25">
      <c r="B2504">
        <f t="shared" si="113"/>
        <v>5004</v>
      </c>
      <c r="C2504">
        <v>2502</v>
      </c>
      <c r="E2504">
        <f t="shared" si="114"/>
        <v>10008</v>
      </c>
      <c r="F2504">
        <v>2502</v>
      </c>
    </row>
    <row r="2505" spans="2:6" x14ac:dyDescent="0.25">
      <c r="B2505">
        <f t="shared" si="113"/>
        <v>5006</v>
      </c>
      <c r="C2505">
        <v>2503</v>
      </c>
      <c r="E2505">
        <f t="shared" si="114"/>
        <v>10012</v>
      </c>
      <c r="F2505">
        <v>2503</v>
      </c>
    </row>
    <row r="2506" spans="2:6" x14ac:dyDescent="0.25">
      <c r="B2506">
        <f t="shared" si="113"/>
        <v>5008</v>
      </c>
      <c r="C2506">
        <v>2504</v>
      </c>
      <c r="E2506">
        <f t="shared" si="114"/>
        <v>10016</v>
      </c>
      <c r="F2506">
        <v>2504</v>
      </c>
    </row>
    <row r="2507" spans="2:6" x14ac:dyDescent="0.25">
      <c r="B2507">
        <f t="shared" si="113"/>
        <v>5010</v>
      </c>
      <c r="C2507">
        <v>2505</v>
      </c>
      <c r="E2507">
        <f t="shared" si="114"/>
        <v>10020</v>
      </c>
      <c r="F2507">
        <v>2505</v>
      </c>
    </row>
    <row r="2508" spans="2:6" x14ac:dyDescent="0.25">
      <c r="B2508">
        <f t="shared" si="113"/>
        <v>5012</v>
      </c>
      <c r="C2508">
        <v>2506</v>
      </c>
      <c r="E2508">
        <f t="shared" si="114"/>
        <v>10024</v>
      </c>
      <c r="F2508">
        <v>2506</v>
      </c>
    </row>
    <row r="2509" spans="2:6" x14ac:dyDescent="0.25">
      <c r="B2509">
        <f t="shared" si="113"/>
        <v>5014</v>
      </c>
      <c r="C2509">
        <v>2507</v>
      </c>
      <c r="E2509">
        <f t="shared" si="114"/>
        <v>10028</v>
      </c>
      <c r="F2509">
        <v>2507</v>
      </c>
    </row>
    <row r="2510" spans="2:6" x14ac:dyDescent="0.25">
      <c r="B2510">
        <f t="shared" si="113"/>
        <v>5016</v>
      </c>
      <c r="C2510">
        <v>2508</v>
      </c>
      <c r="E2510">
        <f t="shared" si="114"/>
        <v>10032</v>
      </c>
      <c r="F2510">
        <v>2508</v>
      </c>
    </row>
    <row r="2511" spans="2:6" x14ac:dyDescent="0.25">
      <c r="B2511">
        <f t="shared" si="113"/>
        <v>5018</v>
      </c>
      <c r="C2511">
        <v>2509</v>
      </c>
      <c r="E2511">
        <f t="shared" si="114"/>
        <v>10036</v>
      </c>
      <c r="F2511">
        <v>2509</v>
      </c>
    </row>
    <row r="2512" spans="2:6" x14ac:dyDescent="0.25">
      <c r="B2512">
        <f t="shared" si="113"/>
        <v>5020</v>
      </c>
      <c r="C2512">
        <v>2510</v>
      </c>
      <c r="E2512">
        <f t="shared" si="114"/>
        <v>10040</v>
      </c>
      <c r="F2512">
        <v>2510</v>
      </c>
    </row>
    <row r="2513" spans="2:6" x14ac:dyDescent="0.25">
      <c r="B2513">
        <f t="shared" si="113"/>
        <v>5022</v>
      </c>
      <c r="C2513">
        <v>2511</v>
      </c>
      <c r="E2513">
        <f t="shared" si="114"/>
        <v>10044</v>
      </c>
      <c r="F2513">
        <v>2511</v>
      </c>
    </row>
    <row r="2514" spans="2:6" x14ac:dyDescent="0.25">
      <c r="B2514">
        <f t="shared" si="113"/>
        <v>5024</v>
      </c>
      <c r="C2514">
        <v>2512</v>
      </c>
      <c r="E2514">
        <f t="shared" si="114"/>
        <v>10048</v>
      </c>
      <c r="F2514">
        <v>2512</v>
      </c>
    </row>
    <row r="2515" spans="2:6" x14ac:dyDescent="0.25">
      <c r="B2515">
        <f t="shared" si="113"/>
        <v>5026</v>
      </c>
      <c r="C2515">
        <v>2513</v>
      </c>
      <c r="E2515">
        <f t="shared" si="114"/>
        <v>10052</v>
      </c>
      <c r="F2515">
        <v>2513</v>
      </c>
    </row>
    <row r="2516" spans="2:6" x14ac:dyDescent="0.25">
      <c r="B2516">
        <f t="shared" si="113"/>
        <v>5028</v>
      </c>
      <c r="C2516">
        <v>2514</v>
      </c>
      <c r="E2516">
        <f t="shared" si="114"/>
        <v>10056</v>
      </c>
      <c r="F2516">
        <v>2514</v>
      </c>
    </row>
    <row r="2517" spans="2:6" x14ac:dyDescent="0.25">
      <c r="B2517">
        <f t="shared" si="113"/>
        <v>5030</v>
      </c>
      <c r="C2517">
        <v>2515</v>
      </c>
      <c r="E2517">
        <f t="shared" si="114"/>
        <v>10060</v>
      </c>
      <c r="F2517">
        <v>2515</v>
      </c>
    </row>
    <row r="2518" spans="2:6" x14ac:dyDescent="0.25">
      <c r="B2518">
        <f t="shared" si="113"/>
        <v>5032</v>
      </c>
      <c r="C2518">
        <v>2516</v>
      </c>
      <c r="E2518">
        <f t="shared" si="114"/>
        <v>10064</v>
      </c>
      <c r="F2518">
        <v>2516</v>
      </c>
    </row>
    <row r="2519" spans="2:6" x14ac:dyDescent="0.25">
      <c r="B2519">
        <f t="shared" si="113"/>
        <v>5034</v>
      </c>
      <c r="C2519">
        <v>2517</v>
      </c>
      <c r="E2519">
        <f t="shared" si="114"/>
        <v>10068</v>
      </c>
      <c r="F2519">
        <v>2517</v>
      </c>
    </row>
    <row r="2520" spans="2:6" x14ac:dyDescent="0.25">
      <c r="B2520">
        <f t="shared" si="113"/>
        <v>5036</v>
      </c>
      <c r="C2520">
        <v>2518</v>
      </c>
      <c r="E2520">
        <f t="shared" si="114"/>
        <v>10072</v>
      </c>
      <c r="F2520">
        <v>2518</v>
      </c>
    </row>
    <row r="2521" spans="2:6" x14ac:dyDescent="0.25">
      <c r="B2521">
        <f t="shared" si="113"/>
        <v>5038</v>
      </c>
      <c r="C2521">
        <v>2519</v>
      </c>
      <c r="E2521">
        <f t="shared" si="114"/>
        <v>10076</v>
      </c>
      <c r="F2521">
        <v>2519</v>
      </c>
    </row>
    <row r="2522" spans="2:6" x14ac:dyDescent="0.25">
      <c r="B2522">
        <f t="shared" si="113"/>
        <v>5040</v>
      </c>
      <c r="C2522">
        <v>2520</v>
      </c>
      <c r="E2522">
        <f t="shared" si="114"/>
        <v>10080</v>
      </c>
      <c r="F2522">
        <v>2520</v>
      </c>
    </row>
    <row r="2523" spans="2:6" x14ac:dyDescent="0.25">
      <c r="B2523">
        <f t="shared" si="113"/>
        <v>5042</v>
      </c>
      <c r="C2523">
        <v>2521</v>
      </c>
      <c r="E2523">
        <f t="shared" si="114"/>
        <v>10084</v>
      </c>
      <c r="F2523">
        <v>2521</v>
      </c>
    </row>
    <row r="2524" spans="2:6" x14ac:dyDescent="0.25">
      <c r="B2524">
        <f t="shared" si="113"/>
        <v>5044</v>
      </c>
      <c r="C2524">
        <v>2522</v>
      </c>
      <c r="E2524">
        <f t="shared" si="114"/>
        <v>10088</v>
      </c>
      <c r="F2524">
        <v>2522</v>
      </c>
    </row>
    <row r="2525" spans="2:6" x14ac:dyDescent="0.25">
      <c r="B2525">
        <f t="shared" si="113"/>
        <v>5046</v>
      </c>
      <c r="C2525">
        <v>2523</v>
      </c>
      <c r="E2525">
        <f t="shared" si="114"/>
        <v>10092</v>
      </c>
      <c r="F2525">
        <v>2523</v>
      </c>
    </row>
    <row r="2526" spans="2:6" x14ac:dyDescent="0.25">
      <c r="B2526">
        <f t="shared" si="113"/>
        <v>5048</v>
      </c>
      <c r="C2526">
        <v>2524</v>
      </c>
      <c r="E2526">
        <f t="shared" si="114"/>
        <v>10096</v>
      </c>
      <c r="F2526">
        <v>2524</v>
      </c>
    </row>
    <row r="2527" spans="2:6" x14ac:dyDescent="0.25">
      <c r="B2527">
        <f t="shared" si="113"/>
        <v>5050</v>
      </c>
      <c r="C2527">
        <v>2525</v>
      </c>
      <c r="E2527">
        <f t="shared" si="114"/>
        <v>10100</v>
      </c>
      <c r="F2527">
        <v>2525</v>
      </c>
    </row>
    <row r="2528" spans="2:6" x14ac:dyDescent="0.25">
      <c r="B2528">
        <f t="shared" si="113"/>
        <v>5052</v>
      </c>
      <c r="C2528">
        <v>2526</v>
      </c>
      <c r="E2528">
        <f t="shared" si="114"/>
        <v>10104</v>
      </c>
      <c r="F2528">
        <v>2526</v>
      </c>
    </row>
    <row r="2529" spans="2:6" x14ac:dyDescent="0.25">
      <c r="B2529">
        <f t="shared" si="113"/>
        <v>5054</v>
      </c>
      <c r="C2529">
        <v>2527</v>
      </c>
      <c r="E2529">
        <f t="shared" si="114"/>
        <v>10108</v>
      </c>
      <c r="F2529">
        <v>2527</v>
      </c>
    </row>
    <row r="2530" spans="2:6" x14ac:dyDescent="0.25">
      <c r="B2530">
        <f t="shared" si="113"/>
        <v>5056</v>
      </c>
      <c r="C2530">
        <v>2528</v>
      </c>
      <c r="E2530">
        <f t="shared" si="114"/>
        <v>10112</v>
      </c>
      <c r="F2530">
        <v>2528</v>
      </c>
    </row>
    <row r="2531" spans="2:6" x14ac:dyDescent="0.25">
      <c r="B2531">
        <f t="shared" si="113"/>
        <v>5058</v>
      </c>
      <c r="C2531">
        <v>2529</v>
      </c>
      <c r="E2531">
        <f t="shared" si="114"/>
        <v>10116</v>
      </c>
      <c r="F2531">
        <v>2529</v>
      </c>
    </row>
    <row r="2532" spans="2:6" x14ac:dyDescent="0.25">
      <c r="B2532">
        <f t="shared" si="113"/>
        <v>5060</v>
      </c>
      <c r="C2532">
        <v>2530</v>
      </c>
      <c r="E2532">
        <f t="shared" si="114"/>
        <v>10120</v>
      </c>
      <c r="F2532">
        <v>2530</v>
      </c>
    </row>
    <row r="2533" spans="2:6" x14ac:dyDescent="0.25">
      <c r="B2533">
        <f t="shared" si="113"/>
        <v>5062</v>
      </c>
      <c r="C2533">
        <v>2531</v>
      </c>
      <c r="E2533">
        <f t="shared" si="114"/>
        <v>10124</v>
      </c>
      <c r="F2533">
        <v>2531</v>
      </c>
    </row>
    <row r="2534" spans="2:6" x14ac:dyDescent="0.25">
      <c r="B2534">
        <f t="shared" si="113"/>
        <v>5064</v>
      </c>
      <c r="C2534">
        <v>2532</v>
      </c>
      <c r="E2534">
        <f t="shared" si="114"/>
        <v>10128</v>
      </c>
      <c r="F2534">
        <v>2532</v>
      </c>
    </row>
    <row r="2535" spans="2:6" x14ac:dyDescent="0.25">
      <c r="B2535">
        <f t="shared" si="113"/>
        <v>5066</v>
      </c>
      <c r="C2535">
        <v>2533</v>
      </c>
      <c r="E2535">
        <f t="shared" si="114"/>
        <v>10132</v>
      </c>
      <c r="F2535">
        <v>2533</v>
      </c>
    </row>
    <row r="2536" spans="2:6" x14ac:dyDescent="0.25">
      <c r="B2536">
        <f t="shared" si="113"/>
        <v>5068</v>
      </c>
      <c r="C2536">
        <v>2534</v>
      </c>
      <c r="E2536">
        <f t="shared" si="114"/>
        <v>10136</v>
      </c>
      <c r="F2536">
        <v>2534</v>
      </c>
    </row>
    <row r="2537" spans="2:6" x14ac:dyDescent="0.25">
      <c r="B2537">
        <f t="shared" si="113"/>
        <v>5070</v>
      </c>
      <c r="C2537">
        <v>2535</v>
      </c>
      <c r="E2537">
        <f t="shared" si="114"/>
        <v>10140</v>
      </c>
      <c r="F2537">
        <v>2535</v>
      </c>
    </row>
    <row r="2538" spans="2:6" x14ac:dyDescent="0.25">
      <c r="B2538">
        <f t="shared" si="113"/>
        <v>5072</v>
      </c>
      <c r="C2538">
        <v>2536</v>
      </c>
      <c r="E2538">
        <f t="shared" si="114"/>
        <v>10144</v>
      </c>
      <c r="F2538">
        <v>2536</v>
      </c>
    </row>
    <row r="2539" spans="2:6" x14ac:dyDescent="0.25">
      <c r="B2539">
        <f t="shared" si="113"/>
        <v>5074</v>
      </c>
      <c r="C2539">
        <v>2537</v>
      </c>
      <c r="E2539">
        <f t="shared" si="114"/>
        <v>10148</v>
      </c>
      <c r="F2539">
        <v>2537</v>
      </c>
    </row>
    <row r="2540" spans="2:6" x14ac:dyDescent="0.25">
      <c r="B2540">
        <f t="shared" si="113"/>
        <v>5076</v>
      </c>
      <c r="C2540">
        <v>2538</v>
      </c>
      <c r="E2540">
        <f t="shared" si="114"/>
        <v>10152</v>
      </c>
      <c r="F2540">
        <v>2538</v>
      </c>
    </row>
    <row r="2541" spans="2:6" x14ac:dyDescent="0.25">
      <c r="B2541">
        <f t="shared" si="113"/>
        <v>5078</v>
      </c>
      <c r="C2541">
        <v>2539</v>
      </c>
      <c r="E2541">
        <f t="shared" si="114"/>
        <v>10156</v>
      </c>
      <c r="F2541">
        <v>2539</v>
      </c>
    </row>
    <row r="2542" spans="2:6" x14ac:dyDescent="0.25">
      <c r="B2542">
        <f t="shared" si="113"/>
        <v>5080</v>
      </c>
      <c r="C2542">
        <v>2540</v>
      </c>
      <c r="E2542">
        <f t="shared" si="114"/>
        <v>10160</v>
      </c>
      <c r="F2542">
        <v>2540</v>
      </c>
    </row>
    <row r="2543" spans="2:6" x14ac:dyDescent="0.25">
      <c r="B2543">
        <f t="shared" si="113"/>
        <v>5082</v>
      </c>
      <c r="C2543">
        <v>2541</v>
      </c>
      <c r="E2543">
        <f t="shared" si="114"/>
        <v>10164</v>
      </c>
      <c r="F2543">
        <v>2541</v>
      </c>
    </row>
    <row r="2544" spans="2:6" x14ac:dyDescent="0.25">
      <c r="B2544">
        <f t="shared" si="113"/>
        <v>5084</v>
      </c>
      <c r="C2544">
        <v>2542</v>
      </c>
      <c r="E2544">
        <f t="shared" si="114"/>
        <v>10168</v>
      </c>
      <c r="F2544">
        <v>2542</v>
      </c>
    </row>
    <row r="2545" spans="2:6" x14ac:dyDescent="0.25">
      <c r="B2545">
        <f t="shared" si="113"/>
        <v>5086</v>
      </c>
      <c r="C2545">
        <v>2543</v>
      </c>
      <c r="E2545">
        <f t="shared" si="114"/>
        <v>10172</v>
      </c>
      <c r="F2545">
        <v>2543</v>
      </c>
    </row>
    <row r="2546" spans="2:6" x14ac:dyDescent="0.25">
      <c r="B2546">
        <f t="shared" si="113"/>
        <v>5088</v>
      </c>
      <c r="C2546">
        <v>2544</v>
      </c>
      <c r="E2546">
        <f t="shared" si="114"/>
        <v>10176</v>
      </c>
      <c r="F2546">
        <v>2544</v>
      </c>
    </row>
    <row r="2547" spans="2:6" x14ac:dyDescent="0.25">
      <c r="B2547">
        <f t="shared" si="113"/>
        <v>5090</v>
      </c>
      <c r="C2547">
        <v>2545</v>
      </c>
      <c r="E2547">
        <f t="shared" si="114"/>
        <v>10180</v>
      </c>
      <c r="F2547">
        <v>2545</v>
      </c>
    </row>
    <row r="2548" spans="2:6" x14ac:dyDescent="0.25">
      <c r="B2548">
        <f t="shared" si="113"/>
        <v>5092</v>
      </c>
      <c r="C2548">
        <v>2546</v>
      </c>
      <c r="E2548">
        <f t="shared" si="114"/>
        <v>10184</v>
      </c>
      <c r="F2548">
        <v>2546</v>
      </c>
    </row>
    <row r="2549" spans="2:6" x14ac:dyDescent="0.25">
      <c r="B2549">
        <f t="shared" si="113"/>
        <v>5094</v>
      </c>
      <c r="C2549">
        <v>2547</v>
      </c>
      <c r="E2549">
        <f t="shared" si="114"/>
        <v>10188</v>
      </c>
      <c r="F2549">
        <v>2547</v>
      </c>
    </row>
    <row r="2550" spans="2:6" x14ac:dyDescent="0.25">
      <c r="B2550">
        <f t="shared" si="113"/>
        <v>5096</v>
      </c>
      <c r="C2550">
        <v>2548</v>
      </c>
      <c r="E2550">
        <f t="shared" si="114"/>
        <v>10192</v>
      </c>
      <c r="F2550">
        <v>2548</v>
      </c>
    </row>
    <row r="2551" spans="2:6" x14ac:dyDescent="0.25">
      <c r="B2551">
        <f t="shared" si="113"/>
        <v>5098</v>
      </c>
      <c r="C2551">
        <v>2549</v>
      </c>
      <c r="E2551">
        <f t="shared" si="114"/>
        <v>10196</v>
      </c>
      <c r="F2551">
        <v>2549</v>
      </c>
    </row>
    <row r="2552" spans="2:6" x14ac:dyDescent="0.25">
      <c r="B2552">
        <f t="shared" si="113"/>
        <v>5100</v>
      </c>
      <c r="C2552">
        <v>2550</v>
      </c>
      <c r="E2552">
        <f t="shared" si="114"/>
        <v>10200</v>
      </c>
      <c r="F2552">
        <v>2550</v>
      </c>
    </row>
    <row r="2553" spans="2:6" x14ac:dyDescent="0.25">
      <c r="B2553">
        <f t="shared" si="113"/>
        <v>5102</v>
      </c>
      <c r="C2553">
        <v>2551</v>
      </c>
      <c r="E2553">
        <f t="shared" si="114"/>
        <v>10204</v>
      </c>
      <c r="F2553">
        <v>2551</v>
      </c>
    </row>
    <row r="2554" spans="2:6" x14ac:dyDescent="0.25">
      <c r="B2554">
        <f t="shared" si="113"/>
        <v>5104</v>
      </c>
      <c r="C2554">
        <v>2552</v>
      </c>
      <c r="E2554">
        <f t="shared" si="114"/>
        <v>10208</v>
      </c>
      <c r="F2554">
        <v>2552</v>
      </c>
    </row>
    <row r="2555" spans="2:6" x14ac:dyDescent="0.25">
      <c r="B2555">
        <f t="shared" si="113"/>
        <v>5106</v>
      </c>
      <c r="C2555">
        <v>2553</v>
      </c>
      <c r="E2555">
        <f t="shared" si="114"/>
        <v>10212</v>
      </c>
      <c r="F2555">
        <v>2553</v>
      </c>
    </row>
    <row r="2556" spans="2:6" x14ac:dyDescent="0.25">
      <c r="B2556">
        <f t="shared" si="113"/>
        <v>5108</v>
      </c>
      <c r="C2556">
        <v>2554</v>
      </c>
      <c r="E2556">
        <f t="shared" si="114"/>
        <v>10216</v>
      </c>
      <c r="F2556">
        <v>2554</v>
      </c>
    </row>
    <row r="2557" spans="2:6" x14ac:dyDescent="0.25">
      <c r="B2557">
        <f t="shared" si="113"/>
        <v>5110</v>
      </c>
      <c r="C2557">
        <v>2555</v>
      </c>
      <c r="E2557">
        <f t="shared" si="114"/>
        <v>10220</v>
      </c>
      <c r="F2557">
        <v>2555</v>
      </c>
    </row>
    <row r="2558" spans="2:6" x14ac:dyDescent="0.25">
      <c r="B2558">
        <f t="shared" si="113"/>
        <v>5112</v>
      </c>
      <c r="C2558">
        <v>2556</v>
      </c>
      <c r="E2558">
        <f t="shared" si="114"/>
        <v>10224</v>
      </c>
      <c r="F2558">
        <v>2556</v>
      </c>
    </row>
    <row r="2559" spans="2:6" x14ac:dyDescent="0.25">
      <c r="B2559">
        <f t="shared" si="113"/>
        <v>5114</v>
      </c>
      <c r="C2559">
        <v>2557</v>
      </c>
      <c r="E2559">
        <f t="shared" si="114"/>
        <v>10228</v>
      </c>
      <c r="F2559">
        <v>2557</v>
      </c>
    </row>
    <row r="2560" spans="2:6" x14ac:dyDescent="0.25">
      <c r="B2560">
        <f t="shared" si="113"/>
        <v>5116</v>
      </c>
      <c r="C2560">
        <v>2558</v>
      </c>
      <c r="E2560">
        <f t="shared" si="114"/>
        <v>10232</v>
      </c>
      <c r="F2560">
        <v>2558</v>
      </c>
    </row>
    <row r="2561" spans="2:6" x14ac:dyDescent="0.25">
      <c r="B2561">
        <f t="shared" si="113"/>
        <v>5118</v>
      </c>
      <c r="C2561">
        <v>2559</v>
      </c>
      <c r="E2561">
        <f t="shared" si="114"/>
        <v>10236</v>
      </c>
      <c r="F2561">
        <v>2559</v>
      </c>
    </row>
    <row r="2562" spans="2:6" x14ac:dyDescent="0.25">
      <c r="B2562">
        <f t="shared" si="113"/>
        <v>5120</v>
      </c>
      <c r="C2562">
        <v>2560</v>
      </c>
      <c r="E2562">
        <f t="shared" si="114"/>
        <v>10240</v>
      </c>
      <c r="F2562">
        <v>2560</v>
      </c>
    </row>
    <row r="2563" spans="2:6" x14ac:dyDescent="0.25">
      <c r="B2563">
        <f t="shared" si="113"/>
        <v>5122</v>
      </c>
      <c r="C2563">
        <v>2561</v>
      </c>
      <c r="E2563">
        <f t="shared" si="114"/>
        <v>10244</v>
      </c>
      <c r="F2563">
        <v>2561</v>
      </c>
    </row>
    <row r="2564" spans="2:6" x14ac:dyDescent="0.25">
      <c r="B2564">
        <f t="shared" si="113"/>
        <v>5124</v>
      </c>
      <c r="C2564">
        <v>2562</v>
      </c>
      <c r="E2564">
        <f t="shared" si="114"/>
        <v>10248</v>
      </c>
      <c r="F2564">
        <v>2562</v>
      </c>
    </row>
    <row r="2565" spans="2:6" x14ac:dyDescent="0.25">
      <c r="B2565">
        <f t="shared" ref="B2565:B2628" si="115">B2564+2</f>
        <v>5126</v>
      </c>
      <c r="C2565">
        <v>2563</v>
      </c>
      <c r="E2565">
        <f t="shared" ref="E2565:E2628" si="116">E2564+4</f>
        <v>10252</v>
      </c>
      <c r="F2565">
        <v>2563</v>
      </c>
    </row>
    <row r="2566" spans="2:6" x14ac:dyDescent="0.25">
      <c r="B2566">
        <f t="shared" si="115"/>
        <v>5128</v>
      </c>
      <c r="C2566">
        <v>2564</v>
      </c>
      <c r="E2566">
        <f t="shared" si="116"/>
        <v>10256</v>
      </c>
      <c r="F2566">
        <v>2564</v>
      </c>
    </row>
    <row r="2567" spans="2:6" x14ac:dyDescent="0.25">
      <c r="B2567">
        <f t="shared" si="115"/>
        <v>5130</v>
      </c>
      <c r="C2567">
        <v>2565</v>
      </c>
      <c r="E2567">
        <f t="shared" si="116"/>
        <v>10260</v>
      </c>
      <c r="F2567">
        <v>2565</v>
      </c>
    </row>
    <row r="2568" spans="2:6" x14ac:dyDescent="0.25">
      <c r="B2568">
        <f t="shared" si="115"/>
        <v>5132</v>
      </c>
      <c r="C2568">
        <v>2566</v>
      </c>
      <c r="E2568">
        <f t="shared" si="116"/>
        <v>10264</v>
      </c>
      <c r="F2568">
        <v>2566</v>
      </c>
    </row>
    <row r="2569" spans="2:6" x14ac:dyDescent="0.25">
      <c r="B2569">
        <f t="shared" si="115"/>
        <v>5134</v>
      </c>
      <c r="C2569">
        <v>2567</v>
      </c>
      <c r="E2569">
        <f t="shared" si="116"/>
        <v>10268</v>
      </c>
      <c r="F2569">
        <v>2567</v>
      </c>
    </row>
    <row r="2570" spans="2:6" x14ac:dyDescent="0.25">
      <c r="B2570">
        <f t="shared" si="115"/>
        <v>5136</v>
      </c>
      <c r="C2570">
        <v>2568</v>
      </c>
      <c r="E2570">
        <f t="shared" si="116"/>
        <v>10272</v>
      </c>
      <c r="F2570">
        <v>2568</v>
      </c>
    </row>
    <row r="2571" spans="2:6" x14ac:dyDescent="0.25">
      <c r="B2571">
        <f t="shared" si="115"/>
        <v>5138</v>
      </c>
      <c r="C2571">
        <v>2569</v>
      </c>
      <c r="E2571">
        <f t="shared" si="116"/>
        <v>10276</v>
      </c>
      <c r="F2571">
        <v>2569</v>
      </c>
    </row>
    <row r="2572" spans="2:6" x14ac:dyDescent="0.25">
      <c r="B2572">
        <f t="shared" si="115"/>
        <v>5140</v>
      </c>
      <c r="C2572">
        <v>2570</v>
      </c>
      <c r="E2572">
        <f t="shared" si="116"/>
        <v>10280</v>
      </c>
      <c r="F2572">
        <v>2570</v>
      </c>
    </row>
    <row r="2573" spans="2:6" x14ac:dyDescent="0.25">
      <c r="B2573">
        <f t="shared" si="115"/>
        <v>5142</v>
      </c>
      <c r="C2573">
        <v>2571</v>
      </c>
      <c r="E2573">
        <f t="shared" si="116"/>
        <v>10284</v>
      </c>
      <c r="F2573">
        <v>2571</v>
      </c>
    </row>
    <row r="2574" spans="2:6" x14ac:dyDescent="0.25">
      <c r="B2574">
        <f t="shared" si="115"/>
        <v>5144</v>
      </c>
      <c r="C2574">
        <v>2572</v>
      </c>
      <c r="E2574">
        <f t="shared" si="116"/>
        <v>10288</v>
      </c>
      <c r="F2574">
        <v>2572</v>
      </c>
    </row>
    <row r="2575" spans="2:6" x14ac:dyDescent="0.25">
      <c r="B2575">
        <f t="shared" si="115"/>
        <v>5146</v>
      </c>
      <c r="C2575">
        <v>2573</v>
      </c>
      <c r="E2575">
        <f t="shared" si="116"/>
        <v>10292</v>
      </c>
      <c r="F2575">
        <v>2573</v>
      </c>
    </row>
    <row r="2576" spans="2:6" x14ac:dyDescent="0.25">
      <c r="B2576">
        <f t="shared" si="115"/>
        <v>5148</v>
      </c>
      <c r="C2576">
        <v>2574</v>
      </c>
      <c r="E2576">
        <f t="shared" si="116"/>
        <v>10296</v>
      </c>
      <c r="F2576">
        <v>2574</v>
      </c>
    </row>
    <row r="2577" spans="2:6" x14ac:dyDescent="0.25">
      <c r="B2577">
        <f t="shared" si="115"/>
        <v>5150</v>
      </c>
      <c r="C2577">
        <v>2575</v>
      </c>
      <c r="E2577">
        <f t="shared" si="116"/>
        <v>10300</v>
      </c>
      <c r="F2577">
        <v>2575</v>
      </c>
    </row>
    <row r="2578" spans="2:6" x14ac:dyDescent="0.25">
      <c r="B2578">
        <f t="shared" si="115"/>
        <v>5152</v>
      </c>
      <c r="C2578">
        <v>2576</v>
      </c>
      <c r="E2578">
        <f t="shared" si="116"/>
        <v>10304</v>
      </c>
      <c r="F2578">
        <v>2576</v>
      </c>
    </row>
    <row r="2579" spans="2:6" x14ac:dyDescent="0.25">
      <c r="B2579">
        <f t="shared" si="115"/>
        <v>5154</v>
      </c>
      <c r="C2579">
        <v>2577</v>
      </c>
      <c r="E2579">
        <f t="shared" si="116"/>
        <v>10308</v>
      </c>
      <c r="F2579">
        <v>2577</v>
      </c>
    </row>
    <row r="2580" spans="2:6" x14ac:dyDescent="0.25">
      <c r="B2580">
        <f t="shared" si="115"/>
        <v>5156</v>
      </c>
      <c r="C2580">
        <v>2578</v>
      </c>
      <c r="E2580">
        <f t="shared" si="116"/>
        <v>10312</v>
      </c>
      <c r="F2580">
        <v>2578</v>
      </c>
    </row>
    <row r="2581" spans="2:6" x14ac:dyDescent="0.25">
      <c r="B2581">
        <f t="shared" si="115"/>
        <v>5158</v>
      </c>
      <c r="C2581">
        <v>2579</v>
      </c>
      <c r="E2581">
        <f t="shared" si="116"/>
        <v>10316</v>
      </c>
      <c r="F2581">
        <v>2579</v>
      </c>
    </row>
    <row r="2582" spans="2:6" x14ac:dyDescent="0.25">
      <c r="B2582">
        <f t="shared" si="115"/>
        <v>5160</v>
      </c>
      <c r="C2582">
        <v>2580</v>
      </c>
      <c r="E2582">
        <f t="shared" si="116"/>
        <v>10320</v>
      </c>
      <c r="F2582">
        <v>2580</v>
      </c>
    </row>
    <row r="2583" spans="2:6" x14ac:dyDescent="0.25">
      <c r="B2583">
        <f t="shared" si="115"/>
        <v>5162</v>
      </c>
      <c r="C2583">
        <v>2581</v>
      </c>
      <c r="E2583">
        <f t="shared" si="116"/>
        <v>10324</v>
      </c>
      <c r="F2583">
        <v>2581</v>
      </c>
    </row>
    <row r="2584" spans="2:6" x14ac:dyDescent="0.25">
      <c r="B2584">
        <f t="shared" si="115"/>
        <v>5164</v>
      </c>
      <c r="C2584">
        <v>2582</v>
      </c>
      <c r="E2584">
        <f t="shared" si="116"/>
        <v>10328</v>
      </c>
      <c r="F2584">
        <v>2582</v>
      </c>
    </row>
    <row r="2585" spans="2:6" x14ac:dyDescent="0.25">
      <c r="B2585">
        <f t="shared" si="115"/>
        <v>5166</v>
      </c>
      <c r="C2585">
        <v>2583</v>
      </c>
      <c r="E2585">
        <f t="shared" si="116"/>
        <v>10332</v>
      </c>
      <c r="F2585">
        <v>2583</v>
      </c>
    </row>
    <row r="2586" spans="2:6" x14ac:dyDescent="0.25">
      <c r="B2586">
        <f t="shared" si="115"/>
        <v>5168</v>
      </c>
      <c r="C2586">
        <v>2584</v>
      </c>
      <c r="E2586">
        <f t="shared" si="116"/>
        <v>10336</v>
      </c>
      <c r="F2586">
        <v>2584</v>
      </c>
    </row>
    <row r="2587" spans="2:6" x14ac:dyDescent="0.25">
      <c r="B2587">
        <f t="shared" si="115"/>
        <v>5170</v>
      </c>
      <c r="C2587">
        <v>2585</v>
      </c>
      <c r="E2587">
        <f t="shared" si="116"/>
        <v>10340</v>
      </c>
      <c r="F2587">
        <v>2585</v>
      </c>
    </row>
    <row r="2588" spans="2:6" x14ac:dyDescent="0.25">
      <c r="B2588">
        <f t="shared" si="115"/>
        <v>5172</v>
      </c>
      <c r="C2588">
        <v>2586</v>
      </c>
      <c r="E2588">
        <f t="shared" si="116"/>
        <v>10344</v>
      </c>
      <c r="F2588">
        <v>2586</v>
      </c>
    </row>
    <row r="2589" spans="2:6" x14ac:dyDescent="0.25">
      <c r="B2589">
        <f t="shared" si="115"/>
        <v>5174</v>
      </c>
      <c r="C2589">
        <v>2587</v>
      </c>
      <c r="E2589">
        <f t="shared" si="116"/>
        <v>10348</v>
      </c>
      <c r="F2589">
        <v>2587</v>
      </c>
    </row>
    <row r="2590" spans="2:6" x14ac:dyDescent="0.25">
      <c r="B2590">
        <f t="shared" si="115"/>
        <v>5176</v>
      </c>
      <c r="C2590">
        <v>2588</v>
      </c>
      <c r="E2590">
        <f t="shared" si="116"/>
        <v>10352</v>
      </c>
      <c r="F2590">
        <v>2588</v>
      </c>
    </row>
    <row r="2591" spans="2:6" x14ac:dyDescent="0.25">
      <c r="B2591">
        <f t="shared" si="115"/>
        <v>5178</v>
      </c>
      <c r="C2591">
        <v>2589</v>
      </c>
      <c r="E2591">
        <f t="shared" si="116"/>
        <v>10356</v>
      </c>
      <c r="F2591">
        <v>2589</v>
      </c>
    </row>
    <row r="2592" spans="2:6" x14ac:dyDescent="0.25">
      <c r="B2592">
        <f t="shared" si="115"/>
        <v>5180</v>
      </c>
      <c r="C2592">
        <v>2590</v>
      </c>
      <c r="E2592">
        <f t="shared" si="116"/>
        <v>10360</v>
      </c>
      <c r="F2592">
        <v>2590</v>
      </c>
    </row>
    <row r="2593" spans="2:6" x14ac:dyDescent="0.25">
      <c r="B2593">
        <f t="shared" si="115"/>
        <v>5182</v>
      </c>
      <c r="C2593">
        <v>2591</v>
      </c>
      <c r="E2593">
        <f t="shared" si="116"/>
        <v>10364</v>
      </c>
      <c r="F2593">
        <v>2591</v>
      </c>
    </row>
    <row r="2594" spans="2:6" x14ac:dyDescent="0.25">
      <c r="B2594">
        <f t="shared" si="115"/>
        <v>5184</v>
      </c>
      <c r="C2594">
        <v>2592</v>
      </c>
      <c r="E2594">
        <f t="shared" si="116"/>
        <v>10368</v>
      </c>
      <c r="F2594">
        <v>2592</v>
      </c>
    </row>
    <row r="2595" spans="2:6" x14ac:dyDescent="0.25">
      <c r="B2595">
        <f t="shared" si="115"/>
        <v>5186</v>
      </c>
      <c r="C2595">
        <v>2593</v>
      </c>
      <c r="E2595">
        <f t="shared" si="116"/>
        <v>10372</v>
      </c>
      <c r="F2595">
        <v>2593</v>
      </c>
    </row>
    <row r="2596" spans="2:6" x14ac:dyDescent="0.25">
      <c r="B2596">
        <f t="shared" si="115"/>
        <v>5188</v>
      </c>
      <c r="C2596">
        <v>2594</v>
      </c>
      <c r="E2596">
        <f t="shared" si="116"/>
        <v>10376</v>
      </c>
      <c r="F2596">
        <v>2594</v>
      </c>
    </row>
    <row r="2597" spans="2:6" x14ac:dyDescent="0.25">
      <c r="B2597">
        <f t="shared" si="115"/>
        <v>5190</v>
      </c>
      <c r="C2597">
        <v>2595</v>
      </c>
      <c r="E2597">
        <f t="shared" si="116"/>
        <v>10380</v>
      </c>
      <c r="F2597">
        <v>2595</v>
      </c>
    </row>
    <row r="2598" spans="2:6" x14ac:dyDescent="0.25">
      <c r="B2598">
        <f t="shared" si="115"/>
        <v>5192</v>
      </c>
      <c r="C2598">
        <v>2596</v>
      </c>
      <c r="E2598">
        <f t="shared" si="116"/>
        <v>10384</v>
      </c>
      <c r="F2598">
        <v>2596</v>
      </c>
    </row>
    <row r="2599" spans="2:6" x14ac:dyDescent="0.25">
      <c r="B2599">
        <f t="shared" si="115"/>
        <v>5194</v>
      </c>
      <c r="C2599">
        <v>2597</v>
      </c>
      <c r="E2599">
        <f t="shared" si="116"/>
        <v>10388</v>
      </c>
      <c r="F2599">
        <v>2597</v>
      </c>
    </row>
    <row r="2600" spans="2:6" x14ac:dyDescent="0.25">
      <c r="B2600">
        <f t="shared" si="115"/>
        <v>5196</v>
      </c>
      <c r="C2600">
        <v>2598</v>
      </c>
      <c r="E2600">
        <f t="shared" si="116"/>
        <v>10392</v>
      </c>
      <c r="F2600">
        <v>2598</v>
      </c>
    </row>
    <row r="2601" spans="2:6" x14ac:dyDescent="0.25">
      <c r="B2601">
        <f t="shared" si="115"/>
        <v>5198</v>
      </c>
      <c r="C2601">
        <v>2599</v>
      </c>
      <c r="E2601">
        <f t="shared" si="116"/>
        <v>10396</v>
      </c>
      <c r="F2601">
        <v>2599</v>
      </c>
    </row>
    <row r="2602" spans="2:6" x14ac:dyDescent="0.25">
      <c r="B2602">
        <f t="shared" si="115"/>
        <v>5200</v>
      </c>
      <c r="C2602">
        <v>2600</v>
      </c>
      <c r="E2602">
        <f t="shared" si="116"/>
        <v>10400</v>
      </c>
      <c r="F2602">
        <v>2600</v>
      </c>
    </row>
    <row r="2603" spans="2:6" x14ac:dyDescent="0.25">
      <c r="B2603">
        <f t="shared" si="115"/>
        <v>5202</v>
      </c>
      <c r="C2603">
        <v>2601</v>
      </c>
      <c r="E2603">
        <f t="shared" si="116"/>
        <v>10404</v>
      </c>
      <c r="F2603">
        <v>2601</v>
      </c>
    </row>
    <row r="2604" spans="2:6" x14ac:dyDescent="0.25">
      <c r="B2604">
        <f t="shared" si="115"/>
        <v>5204</v>
      </c>
      <c r="C2604">
        <v>2602</v>
      </c>
      <c r="E2604">
        <f t="shared" si="116"/>
        <v>10408</v>
      </c>
      <c r="F2604">
        <v>2602</v>
      </c>
    </row>
    <row r="2605" spans="2:6" x14ac:dyDescent="0.25">
      <c r="B2605">
        <f t="shared" si="115"/>
        <v>5206</v>
      </c>
      <c r="C2605">
        <v>2603</v>
      </c>
      <c r="E2605">
        <f t="shared" si="116"/>
        <v>10412</v>
      </c>
      <c r="F2605">
        <v>2603</v>
      </c>
    </row>
    <row r="2606" spans="2:6" x14ac:dyDescent="0.25">
      <c r="B2606">
        <f t="shared" si="115"/>
        <v>5208</v>
      </c>
      <c r="C2606">
        <v>2604</v>
      </c>
      <c r="E2606">
        <f t="shared" si="116"/>
        <v>10416</v>
      </c>
      <c r="F2606">
        <v>2604</v>
      </c>
    </row>
    <row r="2607" spans="2:6" x14ac:dyDescent="0.25">
      <c r="B2607">
        <f t="shared" si="115"/>
        <v>5210</v>
      </c>
      <c r="C2607">
        <v>2605</v>
      </c>
      <c r="E2607">
        <f t="shared" si="116"/>
        <v>10420</v>
      </c>
      <c r="F2607">
        <v>2605</v>
      </c>
    </row>
    <row r="2608" spans="2:6" x14ac:dyDescent="0.25">
      <c r="B2608">
        <f t="shared" si="115"/>
        <v>5212</v>
      </c>
      <c r="C2608">
        <v>2606</v>
      </c>
      <c r="E2608">
        <f t="shared" si="116"/>
        <v>10424</v>
      </c>
      <c r="F2608">
        <v>2606</v>
      </c>
    </row>
    <row r="2609" spans="2:6" x14ac:dyDescent="0.25">
      <c r="B2609">
        <f t="shared" si="115"/>
        <v>5214</v>
      </c>
      <c r="C2609">
        <v>2607</v>
      </c>
      <c r="E2609">
        <f t="shared" si="116"/>
        <v>10428</v>
      </c>
      <c r="F2609">
        <v>2607</v>
      </c>
    </row>
    <row r="2610" spans="2:6" x14ac:dyDescent="0.25">
      <c r="B2610">
        <f t="shared" si="115"/>
        <v>5216</v>
      </c>
      <c r="C2610">
        <v>2608</v>
      </c>
      <c r="E2610">
        <f t="shared" si="116"/>
        <v>10432</v>
      </c>
      <c r="F2610">
        <v>2608</v>
      </c>
    </row>
    <row r="2611" spans="2:6" x14ac:dyDescent="0.25">
      <c r="B2611">
        <f t="shared" si="115"/>
        <v>5218</v>
      </c>
      <c r="C2611">
        <v>2609</v>
      </c>
      <c r="E2611">
        <f t="shared" si="116"/>
        <v>10436</v>
      </c>
      <c r="F2611">
        <v>2609</v>
      </c>
    </row>
    <row r="2612" spans="2:6" x14ac:dyDescent="0.25">
      <c r="B2612">
        <f t="shared" si="115"/>
        <v>5220</v>
      </c>
      <c r="C2612">
        <v>2610</v>
      </c>
      <c r="E2612">
        <f t="shared" si="116"/>
        <v>10440</v>
      </c>
      <c r="F2612">
        <v>2610</v>
      </c>
    </row>
    <row r="2613" spans="2:6" x14ac:dyDescent="0.25">
      <c r="B2613">
        <f t="shared" si="115"/>
        <v>5222</v>
      </c>
      <c r="C2613">
        <v>2611</v>
      </c>
      <c r="E2613">
        <f t="shared" si="116"/>
        <v>10444</v>
      </c>
      <c r="F2613">
        <v>2611</v>
      </c>
    </row>
    <row r="2614" spans="2:6" x14ac:dyDescent="0.25">
      <c r="B2614">
        <f t="shared" si="115"/>
        <v>5224</v>
      </c>
      <c r="C2614">
        <v>2612</v>
      </c>
      <c r="E2614">
        <f t="shared" si="116"/>
        <v>10448</v>
      </c>
      <c r="F2614">
        <v>2612</v>
      </c>
    </row>
    <row r="2615" spans="2:6" x14ac:dyDescent="0.25">
      <c r="B2615">
        <f t="shared" si="115"/>
        <v>5226</v>
      </c>
      <c r="C2615">
        <v>2613</v>
      </c>
      <c r="E2615">
        <f t="shared" si="116"/>
        <v>10452</v>
      </c>
      <c r="F2615">
        <v>2613</v>
      </c>
    </row>
    <row r="2616" spans="2:6" x14ac:dyDescent="0.25">
      <c r="B2616">
        <f t="shared" si="115"/>
        <v>5228</v>
      </c>
      <c r="C2616">
        <v>2614</v>
      </c>
      <c r="E2616">
        <f t="shared" si="116"/>
        <v>10456</v>
      </c>
      <c r="F2616">
        <v>2614</v>
      </c>
    </row>
    <row r="2617" spans="2:6" x14ac:dyDescent="0.25">
      <c r="B2617">
        <f t="shared" si="115"/>
        <v>5230</v>
      </c>
      <c r="C2617">
        <v>2615</v>
      </c>
      <c r="E2617">
        <f t="shared" si="116"/>
        <v>10460</v>
      </c>
      <c r="F2617">
        <v>2615</v>
      </c>
    </row>
    <row r="2618" spans="2:6" x14ac:dyDescent="0.25">
      <c r="B2618">
        <f t="shared" si="115"/>
        <v>5232</v>
      </c>
      <c r="C2618">
        <v>2616</v>
      </c>
      <c r="E2618">
        <f t="shared" si="116"/>
        <v>10464</v>
      </c>
      <c r="F2618">
        <v>2616</v>
      </c>
    </row>
    <row r="2619" spans="2:6" x14ac:dyDescent="0.25">
      <c r="B2619">
        <f t="shared" si="115"/>
        <v>5234</v>
      </c>
      <c r="C2619">
        <v>2617</v>
      </c>
      <c r="E2619">
        <f t="shared" si="116"/>
        <v>10468</v>
      </c>
      <c r="F2619">
        <v>2617</v>
      </c>
    </row>
    <row r="2620" spans="2:6" x14ac:dyDescent="0.25">
      <c r="B2620">
        <f t="shared" si="115"/>
        <v>5236</v>
      </c>
      <c r="C2620">
        <v>2618</v>
      </c>
      <c r="E2620">
        <f t="shared" si="116"/>
        <v>10472</v>
      </c>
      <c r="F2620">
        <v>2618</v>
      </c>
    </row>
    <row r="2621" spans="2:6" x14ac:dyDescent="0.25">
      <c r="B2621">
        <f t="shared" si="115"/>
        <v>5238</v>
      </c>
      <c r="C2621">
        <v>2619</v>
      </c>
      <c r="E2621">
        <f t="shared" si="116"/>
        <v>10476</v>
      </c>
      <c r="F2621">
        <v>2619</v>
      </c>
    </row>
    <row r="2622" spans="2:6" x14ac:dyDescent="0.25">
      <c r="B2622">
        <f t="shared" si="115"/>
        <v>5240</v>
      </c>
      <c r="C2622">
        <v>2620</v>
      </c>
      <c r="E2622">
        <f t="shared" si="116"/>
        <v>10480</v>
      </c>
      <c r="F2622">
        <v>2620</v>
      </c>
    </row>
    <row r="2623" spans="2:6" x14ac:dyDescent="0.25">
      <c r="B2623">
        <f t="shared" si="115"/>
        <v>5242</v>
      </c>
      <c r="C2623">
        <v>2621</v>
      </c>
      <c r="E2623">
        <f t="shared" si="116"/>
        <v>10484</v>
      </c>
      <c r="F2623">
        <v>2621</v>
      </c>
    </row>
    <row r="2624" spans="2:6" x14ac:dyDescent="0.25">
      <c r="B2624">
        <f t="shared" si="115"/>
        <v>5244</v>
      </c>
      <c r="C2624">
        <v>2622</v>
      </c>
      <c r="E2624">
        <f t="shared" si="116"/>
        <v>10488</v>
      </c>
      <c r="F2624">
        <v>2622</v>
      </c>
    </row>
    <row r="2625" spans="2:6" x14ac:dyDescent="0.25">
      <c r="B2625">
        <f t="shared" si="115"/>
        <v>5246</v>
      </c>
      <c r="C2625">
        <v>2623</v>
      </c>
      <c r="E2625">
        <f t="shared" si="116"/>
        <v>10492</v>
      </c>
      <c r="F2625">
        <v>2623</v>
      </c>
    </row>
    <row r="2626" spans="2:6" x14ac:dyDescent="0.25">
      <c r="B2626">
        <f t="shared" si="115"/>
        <v>5248</v>
      </c>
      <c r="C2626">
        <v>2624</v>
      </c>
      <c r="E2626">
        <f t="shared" si="116"/>
        <v>10496</v>
      </c>
      <c r="F2626">
        <v>2624</v>
      </c>
    </row>
    <row r="2627" spans="2:6" x14ac:dyDescent="0.25">
      <c r="B2627">
        <f t="shared" si="115"/>
        <v>5250</v>
      </c>
      <c r="C2627">
        <v>2625</v>
      </c>
      <c r="E2627">
        <f t="shared" si="116"/>
        <v>10500</v>
      </c>
      <c r="F2627">
        <v>2625</v>
      </c>
    </row>
    <row r="2628" spans="2:6" x14ac:dyDescent="0.25">
      <c r="B2628">
        <f t="shared" si="115"/>
        <v>5252</v>
      </c>
      <c r="C2628">
        <v>2626</v>
      </c>
      <c r="E2628">
        <f t="shared" si="116"/>
        <v>10504</v>
      </c>
      <c r="F2628">
        <v>2626</v>
      </c>
    </row>
    <row r="2629" spans="2:6" x14ac:dyDescent="0.25">
      <c r="B2629">
        <f t="shared" ref="B2629:B2692" si="117">B2628+2</f>
        <v>5254</v>
      </c>
      <c r="C2629">
        <v>2627</v>
      </c>
      <c r="E2629">
        <f t="shared" ref="E2629:E2692" si="118">E2628+4</f>
        <v>10508</v>
      </c>
      <c r="F2629">
        <v>2627</v>
      </c>
    </row>
    <row r="2630" spans="2:6" x14ac:dyDescent="0.25">
      <c r="B2630">
        <f t="shared" si="117"/>
        <v>5256</v>
      </c>
      <c r="C2630">
        <v>2628</v>
      </c>
      <c r="E2630">
        <f t="shared" si="118"/>
        <v>10512</v>
      </c>
      <c r="F2630">
        <v>2628</v>
      </c>
    </row>
    <row r="2631" spans="2:6" x14ac:dyDescent="0.25">
      <c r="B2631">
        <f t="shared" si="117"/>
        <v>5258</v>
      </c>
      <c r="C2631">
        <v>2629</v>
      </c>
      <c r="E2631">
        <f t="shared" si="118"/>
        <v>10516</v>
      </c>
      <c r="F2631">
        <v>2629</v>
      </c>
    </row>
    <row r="2632" spans="2:6" x14ac:dyDescent="0.25">
      <c r="B2632">
        <f t="shared" si="117"/>
        <v>5260</v>
      </c>
      <c r="C2632">
        <v>2630</v>
      </c>
      <c r="E2632">
        <f t="shared" si="118"/>
        <v>10520</v>
      </c>
      <c r="F2632">
        <v>2630</v>
      </c>
    </row>
    <row r="2633" spans="2:6" x14ac:dyDescent="0.25">
      <c r="B2633">
        <f t="shared" si="117"/>
        <v>5262</v>
      </c>
      <c r="C2633">
        <v>2631</v>
      </c>
      <c r="E2633">
        <f t="shared" si="118"/>
        <v>10524</v>
      </c>
      <c r="F2633">
        <v>2631</v>
      </c>
    </row>
    <row r="2634" spans="2:6" x14ac:dyDescent="0.25">
      <c r="B2634">
        <f t="shared" si="117"/>
        <v>5264</v>
      </c>
      <c r="C2634">
        <v>2632</v>
      </c>
      <c r="E2634">
        <f t="shared" si="118"/>
        <v>10528</v>
      </c>
      <c r="F2634">
        <v>2632</v>
      </c>
    </row>
    <row r="2635" spans="2:6" x14ac:dyDescent="0.25">
      <c r="B2635">
        <f t="shared" si="117"/>
        <v>5266</v>
      </c>
      <c r="C2635">
        <v>2633</v>
      </c>
      <c r="E2635">
        <f t="shared" si="118"/>
        <v>10532</v>
      </c>
      <c r="F2635">
        <v>2633</v>
      </c>
    </row>
    <row r="2636" spans="2:6" x14ac:dyDescent="0.25">
      <c r="B2636">
        <f t="shared" si="117"/>
        <v>5268</v>
      </c>
      <c r="C2636">
        <v>2634</v>
      </c>
      <c r="E2636">
        <f t="shared" si="118"/>
        <v>10536</v>
      </c>
      <c r="F2636">
        <v>2634</v>
      </c>
    </row>
    <row r="2637" spans="2:6" x14ac:dyDescent="0.25">
      <c r="B2637">
        <f t="shared" si="117"/>
        <v>5270</v>
      </c>
      <c r="C2637">
        <v>2635</v>
      </c>
      <c r="E2637">
        <f t="shared" si="118"/>
        <v>10540</v>
      </c>
      <c r="F2637">
        <v>2635</v>
      </c>
    </row>
    <row r="2638" spans="2:6" x14ac:dyDescent="0.25">
      <c r="B2638">
        <f t="shared" si="117"/>
        <v>5272</v>
      </c>
      <c r="C2638">
        <v>2636</v>
      </c>
      <c r="E2638">
        <f t="shared" si="118"/>
        <v>10544</v>
      </c>
      <c r="F2638">
        <v>2636</v>
      </c>
    </row>
    <row r="2639" spans="2:6" x14ac:dyDescent="0.25">
      <c r="B2639">
        <f t="shared" si="117"/>
        <v>5274</v>
      </c>
      <c r="C2639">
        <v>2637</v>
      </c>
      <c r="E2639">
        <f t="shared" si="118"/>
        <v>10548</v>
      </c>
      <c r="F2639">
        <v>2637</v>
      </c>
    </row>
    <row r="2640" spans="2:6" x14ac:dyDescent="0.25">
      <c r="B2640">
        <f t="shared" si="117"/>
        <v>5276</v>
      </c>
      <c r="C2640">
        <v>2638</v>
      </c>
      <c r="E2640">
        <f t="shared" si="118"/>
        <v>10552</v>
      </c>
      <c r="F2640">
        <v>2638</v>
      </c>
    </row>
    <row r="2641" spans="2:6" x14ac:dyDescent="0.25">
      <c r="B2641">
        <f t="shared" si="117"/>
        <v>5278</v>
      </c>
      <c r="C2641">
        <v>2639</v>
      </c>
      <c r="E2641">
        <f t="shared" si="118"/>
        <v>10556</v>
      </c>
      <c r="F2641">
        <v>2639</v>
      </c>
    </row>
    <row r="2642" spans="2:6" x14ac:dyDescent="0.25">
      <c r="B2642">
        <f t="shared" si="117"/>
        <v>5280</v>
      </c>
      <c r="C2642">
        <v>2640</v>
      </c>
      <c r="E2642">
        <f t="shared" si="118"/>
        <v>10560</v>
      </c>
      <c r="F2642">
        <v>2640</v>
      </c>
    </row>
    <row r="2643" spans="2:6" x14ac:dyDescent="0.25">
      <c r="B2643">
        <f t="shared" si="117"/>
        <v>5282</v>
      </c>
      <c r="C2643">
        <v>2641</v>
      </c>
      <c r="E2643">
        <f t="shared" si="118"/>
        <v>10564</v>
      </c>
      <c r="F2643">
        <v>2641</v>
      </c>
    </row>
    <row r="2644" spans="2:6" x14ac:dyDescent="0.25">
      <c r="B2644">
        <f t="shared" si="117"/>
        <v>5284</v>
      </c>
      <c r="C2644">
        <v>2642</v>
      </c>
      <c r="E2644">
        <f t="shared" si="118"/>
        <v>10568</v>
      </c>
      <c r="F2644">
        <v>2642</v>
      </c>
    </row>
    <row r="2645" spans="2:6" x14ac:dyDescent="0.25">
      <c r="B2645">
        <f t="shared" si="117"/>
        <v>5286</v>
      </c>
      <c r="C2645">
        <v>2643</v>
      </c>
      <c r="E2645">
        <f t="shared" si="118"/>
        <v>10572</v>
      </c>
      <c r="F2645">
        <v>2643</v>
      </c>
    </row>
    <row r="2646" spans="2:6" x14ac:dyDescent="0.25">
      <c r="B2646">
        <f t="shared" si="117"/>
        <v>5288</v>
      </c>
      <c r="C2646">
        <v>2644</v>
      </c>
      <c r="E2646">
        <f t="shared" si="118"/>
        <v>10576</v>
      </c>
      <c r="F2646">
        <v>2644</v>
      </c>
    </row>
    <row r="2647" spans="2:6" x14ac:dyDescent="0.25">
      <c r="B2647">
        <f t="shared" si="117"/>
        <v>5290</v>
      </c>
      <c r="C2647">
        <v>2645</v>
      </c>
      <c r="E2647">
        <f t="shared" si="118"/>
        <v>10580</v>
      </c>
      <c r="F2647">
        <v>2645</v>
      </c>
    </row>
    <row r="2648" spans="2:6" x14ac:dyDescent="0.25">
      <c r="B2648">
        <f t="shared" si="117"/>
        <v>5292</v>
      </c>
      <c r="C2648">
        <v>2646</v>
      </c>
      <c r="E2648">
        <f t="shared" si="118"/>
        <v>10584</v>
      </c>
      <c r="F2648">
        <v>2646</v>
      </c>
    </row>
    <row r="2649" spans="2:6" x14ac:dyDescent="0.25">
      <c r="B2649">
        <f t="shared" si="117"/>
        <v>5294</v>
      </c>
      <c r="C2649">
        <v>2647</v>
      </c>
      <c r="E2649">
        <f t="shared" si="118"/>
        <v>10588</v>
      </c>
      <c r="F2649">
        <v>2647</v>
      </c>
    </row>
    <row r="2650" spans="2:6" x14ac:dyDescent="0.25">
      <c r="B2650">
        <f t="shared" si="117"/>
        <v>5296</v>
      </c>
      <c r="C2650">
        <v>2648</v>
      </c>
      <c r="E2650">
        <f t="shared" si="118"/>
        <v>10592</v>
      </c>
      <c r="F2650">
        <v>2648</v>
      </c>
    </row>
    <row r="2651" spans="2:6" x14ac:dyDescent="0.25">
      <c r="B2651">
        <f t="shared" si="117"/>
        <v>5298</v>
      </c>
      <c r="C2651">
        <v>2649</v>
      </c>
      <c r="E2651">
        <f t="shared" si="118"/>
        <v>10596</v>
      </c>
      <c r="F2651">
        <v>2649</v>
      </c>
    </row>
    <row r="2652" spans="2:6" x14ac:dyDescent="0.25">
      <c r="B2652">
        <f t="shared" si="117"/>
        <v>5300</v>
      </c>
      <c r="C2652">
        <v>2650</v>
      </c>
      <c r="E2652">
        <f t="shared" si="118"/>
        <v>10600</v>
      </c>
      <c r="F2652">
        <v>2650</v>
      </c>
    </row>
    <row r="2653" spans="2:6" x14ac:dyDescent="0.25">
      <c r="B2653">
        <f t="shared" si="117"/>
        <v>5302</v>
      </c>
      <c r="C2653">
        <v>2651</v>
      </c>
      <c r="E2653">
        <f t="shared" si="118"/>
        <v>10604</v>
      </c>
      <c r="F2653">
        <v>2651</v>
      </c>
    </row>
    <row r="2654" spans="2:6" x14ac:dyDescent="0.25">
      <c r="B2654">
        <f t="shared" si="117"/>
        <v>5304</v>
      </c>
      <c r="C2654">
        <v>2652</v>
      </c>
      <c r="E2654">
        <f t="shared" si="118"/>
        <v>10608</v>
      </c>
      <c r="F2654">
        <v>2652</v>
      </c>
    </row>
    <row r="2655" spans="2:6" x14ac:dyDescent="0.25">
      <c r="B2655">
        <f t="shared" si="117"/>
        <v>5306</v>
      </c>
      <c r="C2655">
        <v>2653</v>
      </c>
      <c r="E2655">
        <f t="shared" si="118"/>
        <v>10612</v>
      </c>
      <c r="F2655">
        <v>2653</v>
      </c>
    </row>
    <row r="2656" spans="2:6" x14ac:dyDescent="0.25">
      <c r="B2656">
        <f t="shared" si="117"/>
        <v>5308</v>
      </c>
      <c r="C2656">
        <v>2654</v>
      </c>
      <c r="E2656">
        <f t="shared" si="118"/>
        <v>10616</v>
      </c>
      <c r="F2656">
        <v>2654</v>
      </c>
    </row>
    <row r="2657" spans="2:6" x14ac:dyDescent="0.25">
      <c r="B2657">
        <f t="shared" si="117"/>
        <v>5310</v>
      </c>
      <c r="C2657">
        <v>2655</v>
      </c>
      <c r="E2657">
        <f t="shared" si="118"/>
        <v>10620</v>
      </c>
      <c r="F2657">
        <v>2655</v>
      </c>
    </row>
    <row r="2658" spans="2:6" x14ac:dyDescent="0.25">
      <c r="B2658">
        <f t="shared" si="117"/>
        <v>5312</v>
      </c>
      <c r="C2658">
        <v>2656</v>
      </c>
      <c r="E2658">
        <f t="shared" si="118"/>
        <v>10624</v>
      </c>
      <c r="F2658">
        <v>2656</v>
      </c>
    </row>
    <row r="2659" spans="2:6" x14ac:dyDescent="0.25">
      <c r="B2659">
        <f t="shared" si="117"/>
        <v>5314</v>
      </c>
      <c r="C2659">
        <v>2657</v>
      </c>
      <c r="E2659">
        <f t="shared" si="118"/>
        <v>10628</v>
      </c>
      <c r="F2659">
        <v>2657</v>
      </c>
    </row>
    <row r="2660" spans="2:6" x14ac:dyDescent="0.25">
      <c r="B2660">
        <f t="shared" si="117"/>
        <v>5316</v>
      </c>
      <c r="C2660">
        <v>2658</v>
      </c>
      <c r="E2660">
        <f t="shared" si="118"/>
        <v>10632</v>
      </c>
      <c r="F2660">
        <v>2658</v>
      </c>
    </row>
    <row r="2661" spans="2:6" x14ac:dyDescent="0.25">
      <c r="B2661">
        <f t="shared" si="117"/>
        <v>5318</v>
      </c>
      <c r="C2661">
        <v>2659</v>
      </c>
      <c r="E2661">
        <f t="shared" si="118"/>
        <v>10636</v>
      </c>
      <c r="F2661">
        <v>2659</v>
      </c>
    </row>
    <row r="2662" spans="2:6" x14ac:dyDescent="0.25">
      <c r="B2662">
        <f t="shared" si="117"/>
        <v>5320</v>
      </c>
      <c r="C2662">
        <v>2660</v>
      </c>
      <c r="E2662">
        <f t="shared" si="118"/>
        <v>10640</v>
      </c>
      <c r="F2662">
        <v>2660</v>
      </c>
    </row>
    <row r="2663" spans="2:6" x14ac:dyDescent="0.25">
      <c r="B2663">
        <f t="shared" si="117"/>
        <v>5322</v>
      </c>
      <c r="C2663">
        <v>2661</v>
      </c>
      <c r="E2663">
        <f t="shared" si="118"/>
        <v>10644</v>
      </c>
      <c r="F2663">
        <v>2661</v>
      </c>
    </row>
    <row r="2664" spans="2:6" x14ac:dyDescent="0.25">
      <c r="B2664">
        <f t="shared" si="117"/>
        <v>5324</v>
      </c>
      <c r="C2664">
        <v>2662</v>
      </c>
      <c r="E2664">
        <f t="shared" si="118"/>
        <v>10648</v>
      </c>
      <c r="F2664">
        <v>2662</v>
      </c>
    </row>
    <row r="2665" spans="2:6" x14ac:dyDescent="0.25">
      <c r="B2665">
        <f t="shared" si="117"/>
        <v>5326</v>
      </c>
      <c r="C2665">
        <v>2663</v>
      </c>
      <c r="E2665">
        <f t="shared" si="118"/>
        <v>10652</v>
      </c>
      <c r="F2665">
        <v>2663</v>
      </c>
    </row>
    <row r="2666" spans="2:6" x14ac:dyDescent="0.25">
      <c r="B2666">
        <f t="shared" si="117"/>
        <v>5328</v>
      </c>
      <c r="C2666">
        <v>2664</v>
      </c>
      <c r="E2666">
        <f t="shared" si="118"/>
        <v>10656</v>
      </c>
      <c r="F2666">
        <v>2664</v>
      </c>
    </row>
    <row r="2667" spans="2:6" x14ac:dyDescent="0.25">
      <c r="B2667">
        <f t="shared" si="117"/>
        <v>5330</v>
      </c>
      <c r="C2667">
        <v>2665</v>
      </c>
      <c r="E2667">
        <f t="shared" si="118"/>
        <v>10660</v>
      </c>
      <c r="F2667">
        <v>2665</v>
      </c>
    </row>
    <row r="2668" spans="2:6" x14ac:dyDescent="0.25">
      <c r="B2668">
        <f t="shared" si="117"/>
        <v>5332</v>
      </c>
      <c r="C2668">
        <v>2666</v>
      </c>
      <c r="E2668">
        <f t="shared" si="118"/>
        <v>10664</v>
      </c>
      <c r="F2668">
        <v>2666</v>
      </c>
    </row>
    <row r="2669" spans="2:6" x14ac:dyDescent="0.25">
      <c r="B2669">
        <f t="shared" si="117"/>
        <v>5334</v>
      </c>
      <c r="C2669">
        <v>2667</v>
      </c>
      <c r="E2669">
        <f t="shared" si="118"/>
        <v>10668</v>
      </c>
      <c r="F2669">
        <v>2667</v>
      </c>
    </row>
    <row r="2670" spans="2:6" x14ac:dyDescent="0.25">
      <c r="B2670">
        <f t="shared" si="117"/>
        <v>5336</v>
      </c>
      <c r="C2670">
        <v>2668</v>
      </c>
      <c r="E2670">
        <f t="shared" si="118"/>
        <v>10672</v>
      </c>
      <c r="F2670">
        <v>2668</v>
      </c>
    </row>
    <row r="2671" spans="2:6" x14ac:dyDescent="0.25">
      <c r="B2671">
        <f t="shared" si="117"/>
        <v>5338</v>
      </c>
      <c r="C2671">
        <v>2669</v>
      </c>
      <c r="E2671">
        <f t="shared" si="118"/>
        <v>10676</v>
      </c>
      <c r="F2671">
        <v>2669</v>
      </c>
    </row>
    <row r="2672" spans="2:6" x14ac:dyDescent="0.25">
      <c r="B2672">
        <f t="shared" si="117"/>
        <v>5340</v>
      </c>
      <c r="C2672">
        <v>2670</v>
      </c>
      <c r="E2672">
        <f t="shared" si="118"/>
        <v>10680</v>
      </c>
      <c r="F2672">
        <v>2670</v>
      </c>
    </row>
    <row r="2673" spans="2:6" x14ac:dyDescent="0.25">
      <c r="B2673">
        <f t="shared" si="117"/>
        <v>5342</v>
      </c>
      <c r="C2673">
        <v>2671</v>
      </c>
      <c r="E2673">
        <f t="shared" si="118"/>
        <v>10684</v>
      </c>
      <c r="F2673">
        <v>2671</v>
      </c>
    </row>
    <row r="2674" spans="2:6" x14ac:dyDescent="0.25">
      <c r="B2674">
        <f t="shared" si="117"/>
        <v>5344</v>
      </c>
      <c r="C2674">
        <v>2672</v>
      </c>
      <c r="E2674">
        <f t="shared" si="118"/>
        <v>10688</v>
      </c>
      <c r="F2674">
        <v>2672</v>
      </c>
    </row>
    <row r="2675" spans="2:6" x14ac:dyDescent="0.25">
      <c r="B2675">
        <f t="shared" si="117"/>
        <v>5346</v>
      </c>
      <c r="C2675">
        <v>2673</v>
      </c>
      <c r="E2675">
        <f t="shared" si="118"/>
        <v>10692</v>
      </c>
      <c r="F2675">
        <v>2673</v>
      </c>
    </row>
    <row r="2676" spans="2:6" x14ac:dyDescent="0.25">
      <c r="B2676">
        <f t="shared" si="117"/>
        <v>5348</v>
      </c>
      <c r="C2676">
        <v>2674</v>
      </c>
      <c r="E2676">
        <f t="shared" si="118"/>
        <v>10696</v>
      </c>
      <c r="F2676">
        <v>2674</v>
      </c>
    </row>
    <row r="2677" spans="2:6" x14ac:dyDescent="0.25">
      <c r="B2677">
        <f t="shared" si="117"/>
        <v>5350</v>
      </c>
      <c r="C2677">
        <v>2675</v>
      </c>
      <c r="E2677">
        <f t="shared" si="118"/>
        <v>10700</v>
      </c>
      <c r="F2677">
        <v>2675</v>
      </c>
    </row>
    <row r="2678" spans="2:6" x14ac:dyDescent="0.25">
      <c r="B2678">
        <f t="shared" si="117"/>
        <v>5352</v>
      </c>
      <c r="C2678">
        <v>2676</v>
      </c>
      <c r="E2678">
        <f t="shared" si="118"/>
        <v>10704</v>
      </c>
      <c r="F2678">
        <v>2676</v>
      </c>
    </row>
    <row r="2679" spans="2:6" x14ac:dyDescent="0.25">
      <c r="B2679">
        <f t="shared" si="117"/>
        <v>5354</v>
      </c>
      <c r="C2679">
        <v>2677</v>
      </c>
      <c r="E2679">
        <f t="shared" si="118"/>
        <v>10708</v>
      </c>
      <c r="F2679">
        <v>2677</v>
      </c>
    </row>
    <row r="2680" spans="2:6" x14ac:dyDescent="0.25">
      <c r="B2680">
        <f t="shared" si="117"/>
        <v>5356</v>
      </c>
      <c r="C2680">
        <v>2678</v>
      </c>
      <c r="E2680">
        <f t="shared" si="118"/>
        <v>10712</v>
      </c>
      <c r="F2680">
        <v>2678</v>
      </c>
    </row>
    <row r="2681" spans="2:6" x14ac:dyDescent="0.25">
      <c r="B2681">
        <f t="shared" si="117"/>
        <v>5358</v>
      </c>
      <c r="C2681">
        <v>2679</v>
      </c>
      <c r="E2681">
        <f t="shared" si="118"/>
        <v>10716</v>
      </c>
      <c r="F2681">
        <v>2679</v>
      </c>
    </row>
    <row r="2682" spans="2:6" x14ac:dyDescent="0.25">
      <c r="B2682">
        <f t="shared" si="117"/>
        <v>5360</v>
      </c>
      <c r="C2682">
        <v>2680</v>
      </c>
      <c r="E2682">
        <f t="shared" si="118"/>
        <v>10720</v>
      </c>
      <c r="F2682">
        <v>2680</v>
      </c>
    </row>
    <row r="2683" spans="2:6" x14ac:dyDescent="0.25">
      <c r="B2683">
        <f t="shared" si="117"/>
        <v>5362</v>
      </c>
      <c r="C2683">
        <v>2681</v>
      </c>
      <c r="E2683">
        <f t="shared" si="118"/>
        <v>10724</v>
      </c>
      <c r="F2683">
        <v>2681</v>
      </c>
    </row>
    <row r="2684" spans="2:6" x14ac:dyDescent="0.25">
      <c r="B2684">
        <f t="shared" si="117"/>
        <v>5364</v>
      </c>
      <c r="C2684">
        <v>2682</v>
      </c>
      <c r="E2684">
        <f t="shared" si="118"/>
        <v>10728</v>
      </c>
      <c r="F2684">
        <v>2682</v>
      </c>
    </row>
    <row r="2685" spans="2:6" x14ac:dyDescent="0.25">
      <c r="B2685">
        <f t="shared" si="117"/>
        <v>5366</v>
      </c>
      <c r="C2685">
        <v>2683</v>
      </c>
      <c r="E2685">
        <f t="shared" si="118"/>
        <v>10732</v>
      </c>
      <c r="F2685">
        <v>2683</v>
      </c>
    </row>
    <row r="2686" spans="2:6" x14ac:dyDescent="0.25">
      <c r="B2686">
        <f t="shared" si="117"/>
        <v>5368</v>
      </c>
      <c r="C2686">
        <v>2684</v>
      </c>
      <c r="E2686">
        <f t="shared" si="118"/>
        <v>10736</v>
      </c>
      <c r="F2686">
        <v>2684</v>
      </c>
    </row>
    <row r="2687" spans="2:6" x14ac:dyDescent="0.25">
      <c r="B2687">
        <f t="shared" si="117"/>
        <v>5370</v>
      </c>
      <c r="C2687">
        <v>2685</v>
      </c>
      <c r="E2687">
        <f t="shared" si="118"/>
        <v>10740</v>
      </c>
      <c r="F2687">
        <v>2685</v>
      </c>
    </row>
    <row r="2688" spans="2:6" x14ac:dyDescent="0.25">
      <c r="B2688">
        <f t="shared" si="117"/>
        <v>5372</v>
      </c>
      <c r="C2688">
        <v>2686</v>
      </c>
      <c r="E2688">
        <f t="shared" si="118"/>
        <v>10744</v>
      </c>
      <c r="F2688">
        <v>2686</v>
      </c>
    </row>
    <row r="2689" spans="2:6" x14ac:dyDescent="0.25">
      <c r="B2689">
        <f t="shared" si="117"/>
        <v>5374</v>
      </c>
      <c r="C2689">
        <v>2687</v>
      </c>
      <c r="E2689">
        <f t="shared" si="118"/>
        <v>10748</v>
      </c>
      <c r="F2689">
        <v>2687</v>
      </c>
    </row>
    <row r="2690" spans="2:6" x14ac:dyDescent="0.25">
      <c r="B2690">
        <f t="shared" si="117"/>
        <v>5376</v>
      </c>
      <c r="C2690">
        <v>2688</v>
      </c>
      <c r="E2690">
        <f t="shared" si="118"/>
        <v>10752</v>
      </c>
      <c r="F2690">
        <v>2688</v>
      </c>
    </row>
    <row r="2691" spans="2:6" x14ac:dyDescent="0.25">
      <c r="B2691">
        <f t="shared" si="117"/>
        <v>5378</v>
      </c>
      <c r="C2691">
        <v>2689</v>
      </c>
      <c r="E2691">
        <f t="shared" si="118"/>
        <v>10756</v>
      </c>
      <c r="F2691">
        <v>2689</v>
      </c>
    </row>
    <row r="2692" spans="2:6" x14ac:dyDescent="0.25">
      <c r="B2692">
        <f t="shared" si="117"/>
        <v>5380</v>
      </c>
      <c r="C2692">
        <v>2690</v>
      </c>
      <c r="E2692">
        <f t="shared" si="118"/>
        <v>10760</v>
      </c>
      <c r="F2692">
        <v>2690</v>
      </c>
    </row>
    <row r="2693" spans="2:6" x14ac:dyDescent="0.25">
      <c r="B2693">
        <f t="shared" ref="B2693:B2756" si="119">B2692+2</f>
        <v>5382</v>
      </c>
      <c r="C2693">
        <v>2691</v>
      </c>
      <c r="E2693">
        <f t="shared" ref="E2693:E2756" si="120">E2692+4</f>
        <v>10764</v>
      </c>
      <c r="F2693">
        <v>2691</v>
      </c>
    </row>
    <row r="2694" spans="2:6" x14ac:dyDescent="0.25">
      <c r="B2694">
        <f t="shared" si="119"/>
        <v>5384</v>
      </c>
      <c r="C2694">
        <v>2692</v>
      </c>
      <c r="E2694">
        <f t="shared" si="120"/>
        <v>10768</v>
      </c>
      <c r="F2694">
        <v>2692</v>
      </c>
    </row>
    <row r="2695" spans="2:6" x14ac:dyDescent="0.25">
      <c r="B2695">
        <f t="shared" si="119"/>
        <v>5386</v>
      </c>
      <c r="C2695">
        <v>2693</v>
      </c>
      <c r="E2695">
        <f t="shared" si="120"/>
        <v>10772</v>
      </c>
      <c r="F2695">
        <v>2693</v>
      </c>
    </row>
    <row r="2696" spans="2:6" x14ac:dyDescent="0.25">
      <c r="B2696">
        <f t="shared" si="119"/>
        <v>5388</v>
      </c>
      <c r="C2696">
        <v>2694</v>
      </c>
      <c r="E2696">
        <f t="shared" si="120"/>
        <v>10776</v>
      </c>
      <c r="F2696">
        <v>2694</v>
      </c>
    </row>
    <row r="2697" spans="2:6" x14ac:dyDescent="0.25">
      <c r="B2697">
        <f t="shared" si="119"/>
        <v>5390</v>
      </c>
      <c r="C2697">
        <v>2695</v>
      </c>
      <c r="E2697">
        <f t="shared" si="120"/>
        <v>10780</v>
      </c>
      <c r="F2697">
        <v>2695</v>
      </c>
    </row>
    <row r="2698" spans="2:6" x14ac:dyDescent="0.25">
      <c r="B2698">
        <f t="shared" si="119"/>
        <v>5392</v>
      </c>
      <c r="C2698">
        <v>2696</v>
      </c>
      <c r="E2698">
        <f t="shared" si="120"/>
        <v>10784</v>
      </c>
      <c r="F2698">
        <v>2696</v>
      </c>
    </row>
    <row r="2699" spans="2:6" x14ac:dyDescent="0.25">
      <c r="B2699">
        <f t="shared" si="119"/>
        <v>5394</v>
      </c>
      <c r="C2699">
        <v>2697</v>
      </c>
      <c r="E2699">
        <f t="shared" si="120"/>
        <v>10788</v>
      </c>
      <c r="F2699">
        <v>2697</v>
      </c>
    </row>
    <row r="2700" spans="2:6" x14ac:dyDescent="0.25">
      <c r="B2700">
        <f t="shared" si="119"/>
        <v>5396</v>
      </c>
      <c r="C2700">
        <v>2698</v>
      </c>
      <c r="E2700">
        <f t="shared" si="120"/>
        <v>10792</v>
      </c>
      <c r="F2700">
        <v>2698</v>
      </c>
    </row>
    <row r="2701" spans="2:6" x14ac:dyDescent="0.25">
      <c r="B2701">
        <f t="shared" si="119"/>
        <v>5398</v>
      </c>
      <c r="C2701">
        <v>2699</v>
      </c>
      <c r="E2701">
        <f t="shared" si="120"/>
        <v>10796</v>
      </c>
      <c r="F2701">
        <v>2699</v>
      </c>
    </row>
    <row r="2702" spans="2:6" x14ac:dyDescent="0.25">
      <c r="B2702">
        <f t="shared" si="119"/>
        <v>5400</v>
      </c>
      <c r="C2702">
        <v>2700</v>
      </c>
      <c r="E2702">
        <f t="shared" si="120"/>
        <v>10800</v>
      </c>
      <c r="F2702">
        <v>2700</v>
      </c>
    </row>
    <row r="2703" spans="2:6" x14ac:dyDescent="0.25">
      <c r="B2703">
        <f t="shared" si="119"/>
        <v>5402</v>
      </c>
      <c r="C2703">
        <v>2701</v>
      </c>
      <c r="E2703">
        <f t="shared" si="120"/>
        <v>10804</v>
      </c>
      <c r="F2703">
        <v>2701</v>
      </c>
    </row>
    <row r="2704" spans="2:6" x14ac:dyDescent="0.25">
      <c r="B2704">
        <f t="shared" si="119"/>
        <v>5404</v>
      </c>
      <c r="C2704">
        <v>2702</v>
      </c>
      <c r="E2704">
        <f t="shared" si="120"/>
        <v>10808</v>
      </c>
      <c r="F2704">
        <v>2702</v>
      </c>
    </row>
    <row r="2705" spans="2:6" x14ac:dyDescent="0.25">
      <c r="B2705">
        <f t="shared" si="119"/>
        <v>5406</v>
      </c>
      <c r="C2705">
        <v>2703</v>
      </c>
      <c r="E2705">
        <f t="shared" si="120"/>
        <v>10812</v>
      </c>
      <c r="F2705">
        <v>2703</v>
      </c>
    </row>
    <row r="2706" spans="2:6" x14ac:dyDescent="0.25">
      <c r="B2706">
        <f t="shared" si="119"/>
        <v>5408</v>
      </c>
      <c r="C2706">
        <v>2704</v>
      </c>
      <c r="E2706">
        <f t="shared" si="120"/>
        <v>10816</v>
      </c>
      <c r="F2706">
        <v>2704</v>
      </c>
    </row>
    <row r="2707" spans="2:6" x14ac:dyDescent="0.25">
      <c r="B2707">
        <f t="shared" si="119"/>
        <v>5410</v>
      </c>
      <c r="C2707">
        <v>2705</v>
      </c>
      <c r="E2707">
        <f t="shared" si="120"/>
        <v>10820</v>
      </c>
      <c r="F2707">
        <v>2705</v>
      </c>
    </row>
    <row r="2708" spans="2:6" x14ac:dyDescent="0.25">
      <c r="B2708">
        <f t="shared" si="119"/>
        <v>5412</v>
      </c>
      <c r="C2708">
        <v>2706</v>
      </c>
      <c r="E2708">
        <f t="shared" si="120"/>
        <v>10824</v>
      </c>
      <c r="F2708">
        <v>2706</v>
      </c>
    </row>
    <row r="2709" spans="2:6" x14ac:dyDescent="0.25">
      <c r="B2709">
        <f t="shared" si="119"/>
        <v>5414</v>
      </c>
      <c r="C2709">
        <v>2707</v>
      </c>
      <c r="E2709">
        <f t="shared" si="120"/>
        <v>10828</v>
      </c>
      <c r="F2709">
        <v>2707</v>
      </c>
    </row>
    <row r="2710" spans="2:6" x14ac:dyDescent="0.25">
      <c r="B2710">
        <f t="shared" si="119"/>
        <v>5416</v>
      </c>
      <c r="C2710">
        <v>2708</v>
      </c>
      <c r="E2710">
        <f t="shared" si="120"/>
        <v>10832</v>
      </c>
      <c r="F2710">
        <v>2708</v>
      </c>
    </row>
    <row r="2711" spans="2:6" x14ac:dyDescent="0.25">
      <c r="B2711">
        <f t="shared" si="119"/>
        <v>5418</v>
      </c>
      <c r="C2711">
        <v>2709</v>
      </c>
      <c r="E2711">
        <f t="shared" si="120"/>
        <v>10836</v>
      </c>
      <c r="F2711">
        <v>2709</v>
      </c>
    </row>
    <row r="2712" spans="2:6" x14ac:dyDescent="0.25">
      <c r="B2712">
        <f t="shared" si="119"/>
        <v>5420</v>
      </c>
      <c r="C2712">
        <v>2710</v>
      </c>
      <c r="E2712">
        <f t="shared" si="120"/>
        <v>10840</v>
      </c>
      <c r="F2712">
        <v>2710</v>
      </c>
    </row>
    <row r="2713" spans="2:6" x14ac:dyDescent="0.25">
      <c r="B2713">
        <f t="shared" si="119"/>
        <v>5422</v>
      </c>
      <c r="C2713">
        <v>2711</v>
      </c>
      <c r="E2713">
        <f t="shared" si="120"/>
        <v>10844</v>
      </c>
      <c r="F2713">
        <v>2711</v>
      </c>
    </row>
    <row r="2714" spans="2:6" x14ac:dyDescent="0.25">
      <c r="B2714">
        <f t="shared" si="119"/>
        <v>5424</v>
      </c>
      <c r="C2714">
        <v>2712</v>
      </c>
      <c r="E2714">
        <f t="shared" si="120"/>
        <v>10848</v>
      </c>
      <c r="F2714">
        <v>2712</v>
      </c>
    </row>
    <row r="2715" spans="2:6" x14ac:dyDescent="0.25">
      <c r="B2715">
        <f t="shared" si="119"/>
        <v>5426</v>
      </c>
      <c r="C2715">
        <v>2713</v>
      </c>
      <c r="E2715">
        <f t="shared" si="120"/>
        <v>10852</v>
      </c>
      <c r="F2715">
        <v>2713</v>
      </c>
    </row>
    <row r="2716" spans="2:6" x14ac:dyDescent="0.25">
      <c r="B2716">
        <f t="shared" si="119"/>
        <v>5428</v>
      </c>
      <c r="C2716">
        <v>2714</v>
      </c>
      <c r="E2716">
        <f t="shared" si="120"/>
        <v>10856</v>
      </c>
      <c r="F2716">
        <v>2714</v>
      </c>
    </row>
    <row r="2717" spans="2:6" x14ac:dyDescent="0.25">
      <c r="B2717">
        <f t="shared" si="119"/>
        <v>5430</v>
      </c>
      <c r="C2717">
        <v>2715</v>
      </c>
      <c r="E2717">
        <f t="shared" si="120"/>
        <v>10860</v>
      </c>
      <c r="F2717">
        <v>2715</v>
      </c>
    </row>
    <row r="2718" spans="2:6" x14ac:dyDescent="0.25">
      <c r="B2718">
        <f t="shared" si="119"/>
        <v>5432</v>
      </c>
      <c r="C2718">
        <v>2716</v>
      </c>
      <c r="E2718">
        <f t="shared" si="120"/>
        <v>10864</v>
      </c>
      <c r="F2718">
        <v>2716</v>
      </c>
    </row>
    <row r="2719" spans="2:6" x14ac:dyDescent="0.25">
      <c r="B2719">
        <f t="shared" si="119"/>
        <v>5434</v>
      </c>
      <c r="C2719">
        <v>2717</v>
      </c>
      <c r="E2719">
        <f t="shared" si="120"/>
        <v>10868</v>
      </c>
      <c r="F2719">
        <v>2717</v>
      </c>
    </row>
    <row r="2720" spans="2:6" x14ac:dyDescent="0.25">
      <c r="B2720">
        <f t="shared" si="119"/>
        <v>5436</v>
      </c>
      <c r="C2720">
        <v>2718</v>
      </c>
      <c r="E2720">
        <f t="shared" si="120"/>
        <v>10872</v>
      </c>
      <c r="F2720">
        <v>2718</v>
      </c>
    </row>
    <row r="2721" spans="2:6" x14ac:dyDescent="0.25">
      <c r="B2721">
        <f t="shared" si="119"/>
        <v>5438</v>
      </c>
      <c r="C2721">
        <v>2719</v>
      </c>
      <c r="E2721">
        <f t="shared" si="120"/>
        <v>10876</v>
      </c>
      <c r="F2721">
        <v>2719</v>
      </c>
    </row>
    <row r="2722" spans="2:6" x14ac:dyDescent="0.25">
      <c r="B2722">
        <f t="shared" si="119"/>
        <v>5440</v>
      </c>
      <c r="C2722">
        <v>2720</v>
      </c>
      <c r="E2722">
        <f t="shared" si="120"/>
        <v>10880</v>
      </c>
      <c r="F2722">
        <v>2720</v>
      </c>
    </row>
    <row r="2723" spans="2:6" x14ac:dyDescent="0.25">
      <c r="B2723">
        <f t="shared" si="119"/>
        <v>5442</v>
      </c>
      <c r="C2723">
        <v>2721</v>
      </c>
      <c r="E2723">
        <f t="shared" si="120"/>
        <v>10884</v>
      </c>
      <c r="F2723">
        <v>2721</v>
      </c>
    </row>
    <row r="2724" spans="2:6" x14ac:dyDescent="0.25">
      <c r="B2724">
        <f t="shared" si="119"/>
        <v>5444</v>
      </c>
      <c r="C2724">
        <v>2722</v>
      </c>
      <c r="E2724">
        <f t="shared" si="120"/>
        <v>10888</v>
      </c>
      <c r="F2724">
        <v>2722</v>
      </c>
    </row>
    <row r="2725" spans="2:6" x14ac:dyDescent="0.25">
      <c r="B2725">
        <f t="shared" si="119"/>
        <v>5446</v>
      </c>
      <c r="C2725">
        <v>2723</v>
      </c>
      <c r="E2725">
        <f t="shared" si="120"/>
        <v>10892</v>
      </c>
      <c r="F2725">
        <v>2723</v>
      </c>
    </row>
    <row r="2726" spans="2:6" x14ac:dyDescent="0.25">
      <c r="B2726">
        <f t="shared" si="119"/>
        <v>5448</v>
      </c>
      <c r="C2726">
        <v>2724</v>
      </c>
      <c r="E2726">
        <f t="shared" si="120"/>
        <v>10896</v>
      </c>
      <c r="F2726">
        <v>2724</v>
      </c>
    </row>
    <row r="2727" spans="2:6" x14ac:dyDescent="0.25">
      <c r="B2727">
        <f t="shared" si="119"/>
        <v>5450</v>
      </c>
      <c r="C2727">
        <v>2725</v>
      </c>
      <c r="E2727">
        <f t="shared" si="120"/>
        <v>10900</v>
      </c>
      <c r="F2727">
        <v>2725</v>
      </c>
    </row>
    <row r="2728" spans="2:6" x14ac:dyDescent="0.25">
      <c r="B2728">
        <f t="shared" si="119"/>
        <v>5452</v>
      </c>
      <c r="C2728">
        <v>2726</v>
      </c>
      <c r="E2728">
        <f t="shared" si="120"/>
        <v>10904</v>
      </c>
      <c r="F2728">
        <v>2726</v>
      </c>
    </row>
    <row r="2729" spans="2:6" x14ac:dyDescent="0.25">
      <c r="B2729">
        <f t="shared" si="119"/>
        <v>5454</v>
      </c>
      <c r="C2729">
        <v>2727</v>
      </c>
      <c r="E2729">
        <f t="shared" si="120"/>
        <v>10908</v>
      </c>
      <c r="F2729">
        <v>2727</v>
      </c>
    </row>
    <row r="2730" spans="2:6" x14ac:dyDescent="0.25">
      <c r="B2730">
        <f t="shared" si="119"/>
        <v>5456</v>
      </c>
      <c r="C2730">
        <v>2728</v>
      </c>
      <c r="E2730">
        <f t="shared" si="120"/>
        <v>10912</v>
      </c>
      <c r="F2730">
        <v>2728</v>
      </c>
    </row>
    <row r="2731" spans="2:6" x14ac:dyDescent="0.25">
      <c r="B2731">
        <f t="shared" si="119"/>
        <v>5458</v>
      </c>
      <c r="C2731">
        <v>2729</v>
      </c>
      <c r="E2731">
        <f t="shared" si="120"/>
        <v>10916</v>
      </c>
      <c r="F2731">
        <v>2729</v>
      </c>
    </row>
    <row r="2732" spans="2:6" x14ac:dyDescent="0.25">
      <c r="B2732">
        <f t="shared" si="119"/>
        <v>5460</v>
      </c>
      <c r="C2732">
        <v>2730</v>
      </c>
      <c r="E2732">
        <f t="shared" si="120"/>
        <v>10920</v>
      </c>
      <c r="F2732">
        <v>2730</v>
      </c>
    </row>
    <row r="2733" spans="2:6" x14ac:dyDescent="0.25">
      <c r="B2733">
        <f t="shared" si="119"/>
        <v>5462</v>
      </c>
      <c r="C2733">
        <v>2731</v>
      </c>
      <c r="E2733">
        <f t="shared" si="120"/>
        <v>10924</v>
      </c>
      <c r="F2733">
        <v>2731</v>
      </c>
    </row>
    <row r="2734" spans="2:6" x14ac:dyDescent="0.25">
      <c r="B2734">
        <f t="shared" si="119"/>
        <v>5464</v>
      </c>
      <c r="C2734">
        <v>2732</v>
      </c>
      <c r="E2734">
        <f t="shared" si="120"/>
        <v>10928</v>
      </c>
      <c r="F2734">
        <v>2732</v>
      </c>
    </row>
    <row r="2735" spans="2:6" x14ac:dyDescent="0.25">
      <c r="B2735">
        <f t="shared" si="119"/>
        <v>5466</v>
      </c>
      <c r="C2735">
        <v>2733</v>
      </c>
      <c r="E2735">
        <f t="shared" si="120"/>
        <v>10932</v>
      </c>
      <c r="F2735">
        <v>2733</v>
      </c>
    </row>
    <row r="2736" spans="2:6" x14ac:dyDescent="0.25">
      <c r="B2736">
        <f t="shared" si="119"/>
        <v>5468</v>
      </c>
      <c r="C2736">
        <v>2734</v>
      </c>
      <c r="E2736">
        <f t="shared" si="120"/>
        <v>10936</v>
      </c>
      <c r="F2736">
        <v>2734</v>
      </c>
    </row>
    <row r="2737" spans="2:6" x14ac:dyDescent="0.25">
      <c r="B2737">
        <f t="shared" si="119"/>
        <v>5470</v>
      </c>
      <c r="C2737">
        <v>2735</v>
      </c>
      <c r="E2737">
        <f t="shared" si="120"/>
        <v>10940</v>
      </c>
      <c r="F2737">
        <v>2735</v>
      </c>
    </row>
    <row r="2738" spans="2:6" x14ac:dyDescent="0.25">
      <c r="B2738">
        <f t="shared" si="119"/>
        <v>5472</v>
      </c>
      <c r="C2738">
        <v>2736</v>
      </c>
      <c r="E2738">
        <f t="shared" si="120"/>
        <v>10944</v>
      </c>
      <c r="F2738">
        <v>2736</v>
      </c>
    </row>
    <row r="2739" spans="2:6" x14ac:dyDescent="0.25">
      <c r="B2739">
        <f t="shared" si="119"/>
        <v>5474</v>
      </c>
      <c r="C2739">
        <v>2737</v>
      </c>
      <c r="E2739">
        <f t="shared" si="120"/>
        <v>10948</v>
      </c>
      <c r="F2739">
        <v>2737</v>
      </c>
    </row>
    <row r="2740" spans="2:6" x14ac:dyDescent="0.25">
      <c r="B2740">
        <f t="shared" si="119"/>
        <v>5476</v>
      </c>
      <c r="C2740">
        <v>2738</v>
      </c>
      <c r="E2740">
        <f t="shared" si="120"/>
        <v>10952</v>
      </c>
      <c r="F2740">
        <v>2738</v>
      </c>
    </row>
    <row r="2741" spans="2:6" x14ac:dyDescent="0.25">
      <c r="B2741">
        <f t="shared" si="119"/>
        <v>5478</v>
      </c>
      <c r="C2741">
        <v>2739</v>
      </c>
      <c r="E2741">
        <f t="shared" si="120"/>
        <v>10956</v>
      </c>
      <c r="F2741">
        <v>2739</v>
      </c>
    </row>
    <row r="2742" spans="2:6" x14ac:dyDescent="0.25">
      <c r="B2742">
        <f t="shared" si="119"/>
        <v>5480</v>
      </c>
      <c r="C2742">
        <v>2740</v>
      </c>
      <c r="E2742">
        <f t="shared" si="120"/>
        <v>10960</v>
      </c>
      <c r="F2742">
        <v>2740</v>
      </c>
    </row>
    <row r="2743" spans="2:6" x14ac:dyDescent="0.25">
      <c r="B2743">
        <f t="shared" si="119"/>
        <v>5482</v>
      </c>
      <c r="C2743">
        <v>2741</v>
      </c>
      <c r="E2743">
        <f t="shared" si="120"/>
        <v>10964</v>
      </c>
      <c r="F2743">
        <v>2741</v>
      </c>
    </row>
    <row r="2744" spans="2:6" x14ac:dyDescent="0.25">
      <c r="B2744">
        <f t="shared" si="119"/>
        <v>5484</v>
      </c>
      <c r="C2744">
        <v>2742</v>
      </c>
      <c r="E2744">
        <f t="shared" si="120"/>
        <v>10968</v>
      </c>
      <c r="F2744">
        <v>2742</v>
      </c>
    </row>
    <row r="2745" spans="2:6" x14ac:dyDescent="0.25">
      <c r="B2745">
        <f t="shared" si="119"/>
        <v>5486</v>
      </c>
      <c r="C2745">
        <v>2743</v>
      </c>
      <c r="E2745">
        <f t="shared" si="120"/>
        <v>10972</v>
      </c>
      <c r="F2745">
        <v>2743</v>
      </c>
    </row>
    <row r="2746" spans="2:6" x14ac:dyDescent="0.25">
      <c r="B2746">
        <f t="shared" si="119"/>
        <v>5488</v>
      </c>
      <c r="C2746">
        <v>2744</v>
      </c>
      <c r="E2746">
        <f t="shared" si="120"/>
        <v>10976</v>
      </c>
      <c r="F2746">
        <v>2744</v>
      </c>
    </row>
    <row r="2747" spans="2:6" x14ac:dyDescent="0.25">
      <c r="B2747">
        <f t="shared" si="119"/>
        <v>5490</v>
      </c>
      <c r="C2747">
        <v>2745</v>
      </c>
      <c r="E2747">
        <f t="shared" si="120"/>
        <v>10980</v>
      </c>
      <c r="F2747">
        <v>2745</v>
      </c>
    </row>
    <row r="2748" spans="2:6" x14ac:dyDescent="0.25">
      <c r="B2748">
        <f t="shared" si="119"/>
        <v>5492</v>
      </c>
      <c r="C2748">
        <v>2746</v>
      </c>
      <c r="E2748">
        <f t="shared" si="120"/>
        <v>10984</v>
      </c>
      <c r="F2748">
        <v>2746</v>
      </c>
    </row>
    <row r="2749" spans="2:6" x14ac:dyDescent="0.25">
      <c r="B2749">
        <f t="shared" si="119"/>
        <v>5494</v>
      </c>
      <c r="C2749">
        <v>2747</v>
      </c>
      <c r="E2749">
        <f t="shared" si="120"/>
        <v>10988</v>
      </c>
      <c r="F2749">
        <v>2747</v>
      </c>
    </row>
    <row r="2750" spans="2:6" x14ac:dyDescent="0.25">
      <c r="B2750">
        <f t="shared" si="119"/>
        <v>5496</v>
      </c>
      <c r="C2750">
        <v>2748</v>
      </c>
      <c r="E2750">
        <f t="shared" si="120"/>
        <v>10992</v>
      </c>
      <c r="F2750">
        <v>2748</v>
      </c>
    </row>
    <row r="2751" spans="2:6" x14ac:dyDescent="0.25">
      <c r="B2751">
        <f t="shared" si="119"/>
        <v>5498</v>
      </c>
      <c r="C2751">
        <v>2749</v>
      </c>
      <c r="E2751">
        <f t="shared" si="120"/>
        <v>10996</v>
      </c>
      <c r="F2751">
        <v>2749</v>
      </c>
    </row>
    <row r="2752" spans="2:6" x14ac:dyDescent="0.25">
      <c r="B2752">
        <f t="shared" si="119"/>
        <v>5500</v>
      </c>
      <c r="C2752">
        <v>2750</v>
      </c>
      <c r="E2752">
        <f t="shared" si="120"/>
        <v>11000</v>
      </c>
      <c r="F2752">
        <v>2750</v>
      </c>
    </row>
    <row r="2753" spans="2:6" x14ac:dyDescent="0.25">
      <c r="B2753">
        <f t="shared" si="119"/>
        <v>5502</v>
      </c>
      <c r="C2753">
        <v>2751</v>
      </c>
      <c r="E2753">
        <f t="shared" si="120"/>
        <v>11004</v>
      </c>
      <c r="F2753">
        <v>2751</v>
      </c>
    </row>
    <row r="2754" spans="2:6" x14ac:dyDescent="0.25">
      <c r="B2754">
        <f t="shared" si="119"/>
        <v>5504</v>
      </c>
      <c r="C2754">
        <v>2752</v>
      </c>
      <c r="E2754">
        <f t="shared" si="120"/>
        <v>11008</v>
      </c>
      <c r="F2754">
        <v>2752</v>
      </c>
    </row>
    <row r="2755" spans="2:6" x14ac:dyDescent="0.25">
      <c r="B2755">
        <f t="shared" si="119"/>
        <v>5506</v>
      </c>
      <c r="C2755">
        <v>2753</v>
      </c>
      <c r="E2755">
        <f t="shared" si="120"/>
        <v>11012</v>
      </c>
      <c r="F2755">
        <v>2753</v>
      </c>
    </row>
    <row r="2756" spans="2:6" x14ac:dyDescent="0.25">
      <c r="B2756">
        <f t="shared" si="119"/>
        <v>5508</v>
      </c>
      <c r="C2756">
        <v>2754</v>
      </c>
      <c r="E2756">
        <f t="shared" si="120"/>
        <v>11016</v>
      </c>
      <c r="F2756">
        <v>2754</v>
      </c>
    </row>
    <row r="2757" spans="2:6" x14ac:dyDescent="0.25">
      <c r="B2757">
        <f t="shared" ref="B2757:B2820" si="121">B2756+2</f>
        <v>5510</v>
      </c>
      <c r="C2757">
        <v>2755</v>
      </c>
      <c r="E2757">
        <f t="shared" ref="E2757:E2820" si="122">E2756+4</f>
        <v>11020</v>
      </c>
      <c r="F2757">
        <v>2755</v>
      </c>
    </row>
    <row r="2758" spans="2:6" x14ac:dyDescent="0.25">
      <c r="B2758">
        <f t="shared" si="121"/>
        <v>5512</v>
      </c>
      <c r="C2758">
        <v>2756</v>
      </c>
      <c r="E2758">
        <f t="shared" si="122"/>
        <v>11024</v>
      </c>
      <c r="F2758">
        <v>2756</v>
      </c>
    </row>
    <row r="2759" spans="2:6" x14ac:dyDescent="0.25">
      <c r="B2759">
        <f t="shared" si="121"/>
        <v>5514</v>
      </c>
      <c r="C2759">
        <v>2757</v>
      </c>
      <c r="E2759">
        <f t="shared" si="122"/>
        <v>11028</v>
      </c>
      <c r="F2759">
        <v>2757</v>
      </c>
    </row>
    <row r="2760" spans="2:6" x14ac:dyDescent="0.25">
      <c r="B2760">
        <f t="shared" si="121"/>
        <v>5516</v>
      </c>
      <c r="C2760">
        <v>2758</v>
      </c>
      <c r="E2760">
        <f t="shared" si="122"/>
        <v>11032</v>
      </c>
      <c r="F2760">
        <v>2758</v>
      </c>
    </row>
    <row r="2761" spans="2:6" x14ac:dyDescent="0.25">
      <c r="B2761">
        <f t="shared" si="121"/>
        <v>5518</v>
      </c>
      <c r="C2761">
        <v>2759</v>
      </c>
      <c r="E2761">
        <f t="shared" si="122"/>
        <v>11036</v>
      </c>
      <c r="F2761">
        <v>2759</v>
      </c>
    </row>
    <row r="2762" spans="2:6" x14ac:dyDescent="0.25">
      <c r="B2762">
        <f t="shared" si="121"/>
        <v>5520</v>
      </c>
      <c r="C2762">
        <v>2760</v>
      </c>
      <c r="E2762">
        <f t="shared" si="122"/>
        <v>11040</v>
      </c>
      <c r="F2762">
        <v>2760</v>
      </c>
    </row>
    <row r="2763" spans="2:6" x14ac:dyDescent="0.25">
      <c r="B2763">
        <f t="shared" si="121"/>
        <v>5522</v>
      </c>
      <c r="C2763">
        <v>2761</v>
      </c>
      <c r="E2763">
        <f t="shared" si="122"/>
        <v>11044</v>
      </c>
      <c r="F2763">
        <v>2761</v>
      </c>
    </row>
    <row r="2764" spans="2:6" x14ac:dyDescent="0.25">
      <c r="B2764">
        <f t="shared" si="121"/>
        <v>5524</v>
      </c>
      <c r="C2764">
        <v>2762</v>
      </c>
      <c r="E2764">
        <f t="shared" si="122"/>
        <v>11048</v>
      </c>
      <c r="F2764">
        <v>2762</v>
      </c>
    </row>
    <row r="2765" spans="2:6" x14ac:dyDescent="0.25">
      <c r="B2765">
        <f t="shared" si="121"/>
        <v>5526</v>
      </c>
      <c r="C2765">
        <v>2763</v>
      </c>
      <c r="E2765">
        <f t="shared" si="122"/>
        <v>11052</v>
      </c>
      <c r="F2765">
        <v>2763</v>
      </c>
    </row>
    <row r="2766" spans="2:6" x14ac:dyDescent="0.25">
      <c r="B2766">
        <f t="shared" si="121"/>
        <v>5528</v>
      </c>
      <c r="C2766">
        <v>2764</v>
      </c>
      <c r="E2766">
        <f t="shared" si="122"/>
        <v>11056</v>
      </c>
      <c r="F2766">
        <v>2764</v>
      </c>
    </row>
    <row r="2767" spans="2:6" x14ac:dyDescent="0.25">
      <c r="B2767">
        <f t="shared" si="121"/>
        <v>5530</v>
      </c>
      <c r="C2767">
        <v>2765</v>
      </c>
      <c r="E2767">
        <f t="shared" si="122"/>
        <v>11060</v>
      </c>
      <c r="F2767">
        <v>2765</v>
      </c>
    </row>
    <row r="2768" spans="2:6" x14ac:dyDescent="0.25">
      <c r="B2768">
        <f t="shared" si="121"/>
        <v>5532</v>
      </c>
      <c r="C2768">
        <v>2766</v>
      </c>
      <c r="E2768">
        <f t="shared" si="122"/>
        <v>11064</v>
      </c>
      <c r="F2768">
        <v>2766</v>
      </c>
    </row>
    <row r="2769" spans="2:6" x14ac:dyDescent="0.25">
      <c r="B2769">
        <f t="shared" si="121"/>
        <v>5534</v>
      </c>
      <c r="C2769">
        <v>2767</v>
      </c>
      <c r="E2769">
        <f t="shared" si="122"/>
        <v>11068</v>
      </c>
      <c r="F2769">
        <v>2767</v>
      </c>
    </row>
    <row r="2770" spans="2:6" x14ac:dyDescent="0.25">
      <c r="B2770">
        <f t="shared" si="121"/>
        <v>5536</v>
      </c>
      <c r="C2770">
        <v>2768</v>
      </c>
      <c r="E2770">
        <f t="shared" si="122"/>
        <v>11072</v>
      </c>
      <c r="F2770">
        <v>2768</v>
      </c>
    </row>
    <row r="2771" spans="2:6" x14ac:dyDescent="0.25">
      <c r="B2771">
        <f t="shared" si="121"/>
        <v>5538</v>
      </c>
      <c r="C2771">
        <v>2769</v>
      </c>
      <c r="E2771">
        <f t="shared" si="122"/>
        <v>11076</v>
      </c>
      <c r="F2771">
        <v>2769</v>
      </c>
    </row>
    <row r="2772" spans="2:6" x14ac:dyDescent="0.25">
      <c r="B2772">
        <f t="shared" si="121"/>
        <v>5540</v>
      </c>
      <c r="C2772">
        <v>2770</v>
      </c>
      <c r="E2772">
        <f t="shared" si="122"/>
        <v>11080</v>
      </c>
      <c r="F2772">
        <v>2770</v>
      </c>
    </row>
    <row r="2773" spans="2:6" x14ac:dyDescent="0.25">
      <c r="B2773">
        <f t="shared" si="121"/>
        <v>5542</v>
      </c>
      <c r="C2773">
        <v>2771</v>
      </c>
      <c r="E2773">
        <f t="shared" si="122"/>
        <v>11084</v>
      </c>
      <c r="F2773">
        <v>2771</v>
      </c>
    </row>
    <row r="2774" spans="2:6" x14ac:dyDescent="0.25">
      <c r="B2774">
        <f t="shared" si="121"/>
        <v>5544</v>
      </c>
      <c r="C2774">
        <v>2772</v>
      </c>
      <c r="E2774">
        <f t="shared" si="122"/>
        <v>11088</v>
      </c>
      <c r="F2774">
        <v>2772</v>
      </c>
    </row>
    <row r="2775" spans="2:6" x14ac:dyDescent="0.25">
      <c r="B2775">
        <f t="shared" si="121"/>
        <v>5546</v>
      </c>
      <c r="C2775">
        <v>2773</v>
      </c>
      <c r="E2775">
        <f t="shared" si="122"/>
        <v>11092</v>
      </c>
      <c r="F2775">
        <v>2773</v>
      </c>
    </row>
    <row r="2776" spans="2:6" x14ac:dyDescent="0.25">
      <c r="B2776">
        <f t="shared" si="121"/>
        <v>5548</v>
      </c>
      <c r="C2776">
        <v>2774</v>
      </c>
      <c r="E2776">
        <f t="shared" si="122"/>
        <v>11096</v>
      </c>
      <c r="F2776">
        <v>2774</v>
      </c>
    </row>
    <row r="2777" spans="2:6" x14ac:dyDescent="0.25">
      <c r="B2777">
        <f t="shared" si="121"/>
        <v>5550</v>
      </c>
      <c r="C2777">
        <v>2775</v>
      </c>
      <c r="E2777">
        <f t="shared" si="122"/>
        <v>11100</v>
      </c>
      <c r="F2777">
        <v>2775</v>
      </c>
    </row>
    <row r="2778" spans="2:6" x14ac:dyDescent="0.25">
      <c r="B2778">
        <f t="shared" si="121"/>
        <v>5552</v>
      </c>
      <c r="C2778">
        <v>2776</v>
      </c>
      <c r="E2778">
        <f t="shared" si="122"/>
        <v>11104</v>
      </c>
      <c r="F2778">
        <v>2776</v>
      </c>
    </row>
    <row r="2779" spans="2:6" x14ac:dyDescent="0.25">
      <c r="B2779">
        <f t="shared" si="121"/>
        <v>5554</v>
      </c>
      <c r="C2779">
        <v>2777</v>
      </c>
      <c r="E2779">
        <f t="shared" si="122"/>
        <v>11108</v>
      </c>
      <c r="F2779">
        <v>2777</v>
      </c>
    </row>
    <row r="2780" spans="2:6" x14ac:dyDescent="0.25">
      <c r="B2780">
        <f t="shared" si="121"/>
        <v>5556</v>
      </c>
      <c r="C2780">
        <v>2778</v>
      </c>
      <c r="E2780">
        <f t="shared" si="122"/>
        <v>11112</v>
      </c>
      <c r="F2780">
        <v>2778</v>
      </c>
    </row>
    <row r="2781" spans="2:6" x14ac:dyDescent="0.25">
      <c r="B2781">
        <f t="shared" si="121"/>
        <v>5558</v>
      </c>
      <c r="C2781">
        <v>2779</v>
      </c>
      <c r="E2781">
        <f t="shared" si="122"/>
        <v>11116</v>
      </c>
      <c r="F2781">
        <v>2779</v>
      </c>
    </row>
    <row r="2782" spans="2:6" x14ac:dyDescent="0.25">
      <c r="B2782">
        <f t="shared" si="121"/>
        <v>5560</v>
      </c>
      <c r="C2782">
        <v>2780</v>
      </c>
      <c r="E2782">
        <f t="shared" si="122"/>
        <v>11120</v>
      </c>
      <c r="F2782">
        <v>2780</v>
      </c>
    </row>
    <row r="2783" spans="2:6" x14ac:dyDescent="0.25">
      <c r="B2783">
        <f t="shared" si="121"/>
        <v>5562</v>
      </c>
      <c r="C2783">
        <v>2781</v>
      </c>
      <c r="E2783">
        <f t="shared" si="122"/>
        <v>11124</v>
      </c>
      <c r="F2783">
        <v>2781</v>
      </c>
    </row>
    <row r="2784" spans="2:6" x14ac:dyDescent="0.25">
      <c r="B2784">
        <f t="shared" si="121"/>
        <v>5564</v>
      </c>
      <c r="C2784">
        <v>2782</v>
      </c>
      <c r="E2784">
        <f t="shared" si="122"/>
        <v>11128</v>
      </c>
      <c r="F2784">
        <v>2782</v>
      </c>
    </row>
    <row r="2785" spans="2:6" x14ac:dyDescent="0.25">
      <c r="B2785">
        <f t="shared" si="121"/>
        <v>5566</v>
      </c>
      <c r="C2785">
        <v>2783</v>
      </c>
      <c r="E2785">
        <f t="shared" si="122"/>
        <v>11132</v>
      </c>
      <c r="F2785">
        <v>2783</v>
      </c>
    </row>
    <row r="2786" spans="2:6" x14ac:dyDescent="0.25">
      <c r="B2786">
        <f t="shared" si="121"/>
        <v>5568</v>
      </c>
      <c r="C2786">
        <v>2784</v>
      </c>
      <c r="E2786">
        <f t="shared" si="122"/>
        <v>11136</v>
      </c>
      <c r="F2786">
        <v>2784</v>
      </c>
    </row>
    <row r="2787" spans="2:6" x14ac:dyDescent="0.25">
      <c r="B2787">
        <f t="shared" si="121"/>
        <v>5570</v>
      </c>
      <c r="C2787">
        <v>2785</v>
      </c>
      <c r="E2787">
        <f t="shared" si="122"/>
        <v>11140</v>
      </c>
      <c r="F2787">
        <v>2785</v>
      </c>
    </row>
    <row r="2788" spans="2:6" x14ac:dyDescent="0.25">
      <c r="B2788">
        <f t="shared" si="121"/>
        <v>5572</v>
      </c>
      <c r="C2788">
        <v>2786</v>
      </c>
      <c r="E2788">
        <f t="shared" si="122"/>
        <v>11144</v>
      </c>
      <c r="F2788">
        <v>2786</v>
      </c>
    </row>
    <row r="2789" spans="2:6" x14ac:dyDescent="0.25">
      <c r="B2789">
        <f t="shared" si="121"/>
        <v>5574</v>
      </c>
      <c r="C2789">
        <v>2787</v>
      </c>
      <c r="E2789">
        <f t="shared" si="122"/>
        <v>11148</v>
      </c>
      <c r="F2789">
        <v>2787</v>
      </c>
    </row>
    <row r="2790" spans="2:6" x14ac:dyDescent="0.25">
      <c r="B2790">
        <f t="shared" si="121"/>
        <v>5576</v>
      </c>
      <c r="C2790">
        <v>2788</v>
      </c>
      <c r="E2790">
        <f t="shared" si="122"/>
        <v>11152</v>
      </c>
      <c r="F2790">
        <v>2788</v>
      </c>
    </row>
    <row r="2791" spans="2:6" x14ac:dyDescent="0.25">
      <c r="B2791">
        <f t="shared" si="121"/>
        <v>5578</v>
      </c>
      <c r="C2791">
        <v>2789</v>
      </c>
      <c r="E2791">
        <f t="shared" si="122"/>
        <v>11156</v>
      </c>
      <c r="F2791">
        <v>2789</v>
      </c>
    </row>
    <row r="2792" spans="2:6" x14ac:dyDescent="0.25">
      <c r="B2792">
        <f t="shared" si="121"/>
        <v>5580</v>
      </c>
      <c r="C2792">
        <v>2790</v>
      </c>
      <c r="E2792">
        <f t="shared" si="122"/>
        <v>11160</v>
      </c>
      <c r="F2792">
        <v>2790</v>
      </c>
    </row>
    <row r="2793" spans="2:6" x14ac:dyDescent="0.25">
      <c r="B2793">
        <f t="shared" si="121"/>
        <v>5582</v>
      </c>
      <c r="C2793">
        <v>2791</v>
      </c>
      <c r="E2793">
        <f t="shared" si="122"/>
        <v>11164</v>
      </c>
      <c r="F2793">
        <v>2791</v>
      </c>
    </row>
    <row r="2794" spans="2:6" x14ac:dyDescent="0.25">
      <c r="B2794">
        <f t="shared" si="121"/>
        <v>5584</v>
      </c>
      <c r="C2794">
        <v>2792</v>
      </c>
      <c r="E2794">
        <f t="shared" si="122"/>
        <v>11168</v>
      </c>
      <c r="F2794">
        <v>2792</v>
      </c>
    </row>
    <row r="2795" spans="2:6" x14ac:dyDescent="0.25">
      <c r="B2795">
        <f t="shared" si="121"/>
        <v>5586</v>
      </c>
      <c r="C2795">
        <v>2793</v>
      </c>
      <c r="E2795">
        <f t="shared" si="122"/>
        <v>11172</v>
      </c>
      <c r="F2795">
        <v>2793</v>
      </c>
    </row>
    <row r="2796" spans="2:6" x14ac:dyDescent="0.25">
      <c r="B2796">
        <f t="shared" si="121"/>
        <v>5588</v>
      </c>
      <c r="C2796">
        <v>2794</v>
      </c>
      <c r="E2796">
        <f t="shared" si="122"/>
        <v>11176</v>
      </c>
      <c r="F2796">
        <v>2794</v>
      </c>
    </row>
    <row r="2797" spans="2:6" x14ac:dyDescent="0.25">
      <c r="B2797">
        <f t="shared" si="121"/>
        <v>5590</v>
      </c>
      <c r="C2797">
        <v>2795</v>
      </c>
      <c r="E2797">
        <f t="shared" si="122"/>
        <v>11180</v>
      </c>
      <c r="F2797">
        <v>2795</v>
      </c>
    </row>
    <row r="2798" spans="2:6" x14ac:dyDescent="0.25">
      <c r="B2798">
        <f t="shared" si="121"/>
        <v>5592</v>
      </c>
      <c r="C2798">
        <v>2796</v>
      </c>
      <c r="E2798">
        <f t="shared" si="122"/>
        <v>11184</v>
      </c>
      <c r="F2798">
        <v>2796</v>
      </c>
    </row>
    <row r="2799" spans="2:6" x14ac:dyDescent="0.25">
      <c r="B2799">
        <f t="shared" si="121"/>
        <v>5594</v>
      </c>
      <c r="C2799">
        <v>2797</v>
      </c>
      <c r="E2799">
        <f t="shared" si="122"/>
        <v>11188</v>
      </c>
      <c r="F2799">
        <v>2797</v>
      </c>
    </row>
    <row r="2800" spans="2:6" x14ac:dyDescent="0.25">
      <c r="B2800">
        <f t="shared" si="121"/>
        <v>5596</v>
      </c>
      <c r="C2800">
        <v>2798</v>
      </c>
      <c r="E2800">
        <f t="shared" si="122"/>
        <v>11192</v>
      </c>
      <c r="F2800">
        <v>2798</v>
      </c>
    </row>
    <row r="2801" spans="2:6" x14ac:dyDescent="0.25">
      <c r="B2801">
        <f t="shared" si="121"/>
        <v>5598</v>
      </c>
      <c r="C2801">
        <v>2799</v>
      </c>
      <c r="E2801">
        <f t="shared" si="122"/>
        <v>11196</v>
      </c>
      <c r="F2801">
        <v>2799</v>
      </c>
    </row>
    <row r="2802" spans="2:6" x14ac:dyDescent="0.25">
      <c r="B2802">
        <f t="shared" si="121"/>
        <v>5600</v>
      </c>
      <c r="C2802">
        <v>2800</v>
      </c>
      <c r="E2802">
        <f t="shared" si="122"/>
        <v>11200</v>
      </c>
      <c r="F2802">
        <v>2800</v>
      </c>
    </row>
    <row r="2803" spans="2:6" x14ac:dyDescent="0.25">
      <c r="B2803">
        <f t="shared" si="121"/>
        <v>5602</v>
      </c>
      <c r="C2803">
        <v>2801</v>
      </c>
      <c r="E2803">
        <f t="shared" si="122"/>
        <v>11204</v>
      </c>
      <c r="F2803">
        <v>2801</v>
      </c>
    </row>
    <row r="2804" spans="2:6" x14ac:dyDescent="0.25">
      <c r="B2804">
        <f t="shared" si="121"/>
        <v>5604</v>
      </c>
      <c r="C2804">
        <v>2802</v>
      </c>
      <c r="E2804">
        <f t="shared" si="122"/>
        <v>11208</v>
      </c>
      <c r="F2804">
        <v>2802</v>
      </c>
    </row>
    <row r="2805" spans="2:6" x14ac:dyDescent="0.25">
      <c r="B2805">
        <f t="shared" si="121"/>
        <v>5606</v>
      </c>
      <c r="C2805">
        <v>2803</v>
      </c>
      <c r="E2805">
        <f t="shared" si="122"/>
        <v>11212</v>
      </c>
      <c r="F2805">
        <v>2803</v>
      </c>
    </row>
    <row r="2806" spans="2:6" x14ac:dyDescent="0.25">
      <c r="B2806">
        <f t="shared" si="121"/>
        <v>5608</v>
      </c>
      <c r="C2806">
        <v>2804</v>
      </c>
      <c r="E2806">
        <f t="shared" si="122"/>
        <v>11216</v>
      </c>
      <c r="F2806">
        <v>2804</v>
      </c>
    </row>
    <row r="2807" spans="2:6" x14ac:dyDescent="0.25">
      <c r="B2807">
        <f t="shared" si="121"/>
        <v>5610</v>
      </c>
      <c r="C2807">
        <v>2805</v>
      </c>
      <c r="E2807">
        <f t="shared" si="122"/>
        <v>11220</v>
      </c>
      <c r="F2807">
        <v>2805</v>
      </c>
    </row>
    <row r="2808" spans="2:6" x14ac:dyDescent="0.25">
      <c r="B2808">
        <f t="shared" si="121"/>
        <v>5612</v>
      </c>
      <c r="C2808">
        <v>2806</v>
      </c>
      <c r="E2808">
        <f t="shared" si="122"/>
        <v>11224</v>
      </c>
      <c r="F2808">
        <v>2806</v>
      </c>
    </row>
    <row r="2809" spans="2:6" x14ac:dyDescent="0.25">
      <c r="B2809">
        <f t="shared" si="121"/>
        <v>5614</v>
      </c>
      <c r="C2809">
        <v>2807</v>
      </c>
      <c r="E2809">
        <f t="shared" si="122"/>
        <v>11228</v>
      </c>
      <c r="F2809">
        <v>2807</v>
      </c>
    </row>
    <row r="2810" spans="2:6" x14ac:dyDescent="0.25">
      <c r="B2810">
        <f t="shared" si="121"/>
        <v>5616</v>
      </c>
      <c r="C2810">
        <v>2808</v>
      </c>
      <c r="E2810">
        <f t="shared" si="122"/>
        <v>11232</v>
      </c>
      <c r="F2810">
        <v>2808</v>
      </c>
    </row>
    <row r="2811" spans="2:6" x14ac:dyDescent="0.25">
      <c r="B2811">
        <f t="shared" si="121"/>
        <v>5618</v>
      </c>
      <c r="C2811">
        <v>2809</v>
      </c>
      <c r="E2811">
        <f t="shared" si="122"/>
        <v>11236</v>
      </c>
      <c r="F2811">
        <v>2809</v>
      </c>
    </row>
    <row r="2812" spans="2:6" x14ac:dyDescent="0.25">
      <c r="B2812">
        <f t="shared" si="121"/>
        <v>5620</v>
      </c>
      <c r="C2812">
        <v>2810</v>
      </c>
      <c r="E2812">
        <f t="shared" si="122"/>
        <v>11240</v>
      </c>
      <c r="F2812">
        <v>2810</v>
      </c>
    </row>
    <row r="2813" spans="2:6" x14ac:dyDescent="0.25">
      <c r="B2813">
        <f t="shared" si="121"/>
        <v>5622</v>
      </c>
      <c r="C2813">
        <v>2811</v>
      </c>
      <c r="E2813">
        <f t="shared" si="122"/>
        <v>11244</v>
      </c>
      <c r="F2813">
        <v>2811</v>
      </c>
    </row>
    <row r="2814" spans="2:6" x14ac:dyDescent="0.25">
      <c r="B2814">
        <f t="shared" si="121"/>
        <v>5624</v>
      </c>
      <c r="C2814">
        <v>2812</v>
      </c>
      <c r="E2814">
        <f t="shared" si="122"/>
        <v>11248</v>
      </c>
      <c r="F2814">
        <v>2812</v>
      </c>
    </row>
    <row r="2815" spans="2:6" x14ac:dyDescent="0.25">
      <c r="B2815">
        <f t="shared" si="121"/>
        <v>5626</v>
      </c>
      <c r="C2815">
        <v>2813</v>
      </c>
      <c r="E2815">
        <f t="shared" si="122"/>
        <v>11252</v>
      </c>
      <c r="F2815">
        <v>2813</v>
      </c>
    </row>
    <row r="2816" spans="2:6" x14ac:dyDescent="0.25">
      <c r="B2816">
        <f t="shared" si="121"/>
        <v>5628</v>
      </c>
      <c r="C2816">
        <v>2814</v>
      </c>
      <c r="E2816">
        <f t="shared" si="122"/>
        <v>11256</v>
      </c>
      <c r="F2816">
        <v>2814</v>
      </c>
    </row>
    <row r="2817" spans="2:6" x14ac:dyDescent="0.25">
      <c r="B2817">
        <f t="shared" si="121"/>
        <v>5630</v>
      </c>
      <c r="C2817">
        <v>2815</v>
      </c>
      <c r="E2817">
        <f t="shared" si="122"/>
        <v>11260</v>
      </c>
      <c r="F2817">
        <v>2815</v>
      </c>
    </row>
    <row r="2818" spans="2:6" x14ac:dyDescent="0.25">
      <c r="B2818">
        <f t="shared" si="121"/>
        <v>5632</v>
      </c>
      <c r="C2818">
        <v>2816</v>
      </c>
      <c r="E2818">
        <f t="shared" si="122"/>
        <v>11264</v>
      </c>
      <c r="F2818">
        <v>2816</v>
      </c>
    </row>
    <row r="2819" spans="2:6" x14ac:dyDescent="0.25">
      <c r="B2819">
        <f t="shared" si="121"/>
        <v>5634</v>
      </c>
      <c r="C2819">
        <v>2817</v>
      </c>
      <c r="E2819">
        <f t="shared" si="122"/>
        <v>11268</v>
      </c>
      <c r="F2819">
        <v>2817</v>
      </c>
    </row>
    <row r="2820" spans="2:6" x14ac:dyDescent="0.25">
      <c r="B2820">
        <f t="shared" si="121"/>
        <v>5636</v>
      </c>
      <c r="C2820">
        <v>2818</v>
      </c>
      <c r="E2820">
        <f t="shared" si="122"/>
        <v>11272</v>
      </c>
      <c r="F2820">
        <v>2818</v>
      </c>
    </row>
    <row r="2821" spans="2:6" x14ac:dyDescent="0.25">
      <c r="B2821">
        <f t="shared" ref="B2821:B2884" si="123">B2820+2</f>
        <v>5638</v>
      </c>
      <c r="C2821">
        <v>2819</v>
      </c>
      <c r="E2821">
        <f t="shared" ref="E2821:E2884" si="124">E2820+4</f>
        <v>11276</v>
      </c>
      <c r="F2821">
        <v>2819</v>
      </c>
    </row>
    <row r="2822" spans="2:6" x14ac:dyDescent="0.25">
      <c r="B2822">
        <f t="shared" si="123"/>
        <v>5640</v>
      </c>
      <c r="C2822">
        <v>2820</v>
      </c>
      <c r="E2822">
        <f t="shared" si="124"/>
        <v>11280</v>
      </c>
      <c r="F2822">
        <v>2820</v>
      </c>
    </row>
    <row r="2823" spans="2:6" x14ac:dyDescent="0.25">
      <c r="B2823">
        <f t="shared" si="123"/>
        <v>5642</v>
      </c>
      <c r="C2823">
        <v>2821</v>
      </c>
      <c r="E2823">
        <f t="shared" si="124"/>
        <v>11284</v>
      </c>
      <c r="F2823">
        <v>2821</v>
      </c>
    </row>
    <row r="2824" spans="2:6" x14ac:dyDescent="0.25">
      <c r="B2824">
        <f t="shared" si="123"/>
        <v>5644</v>
      </c>
      <c r="C2824">
        <v>2822</v>
      </c>
      <c r="E2824">
        <f t="shared" si="124"/>
        <v>11288</v>
      </c>
      <c r="F2824">
        <v>2822</v>
      </c>
    </row>
    <row r="2825" spans="2:6" x14ac:dyDescent="0.25">
      <c r="B2825">
        <f t="shared" si="123"/>
        <v>5646</v>
      </c>
      <c r="C2825">
        <v>2823</v>
      </c>
      <c r="E2825">
        <f t="shared" si="124"/>
        <v>11292</v>
      </c>
      <c r="F2825">
        <v>2823</v>
      </c>
    </row>
    <row r="2826" spans="2:6" x14ac:dyDescent="0.25">
      <c r="B2826">
        <f t="shared" si="123"/>
        <v>5648</v>
      </c>
      <c r="C2826">
        <v>2824</v>
      </c>
      <c r="E2826">
        <f t="shared" si="124"/>
        <v>11296</v>
      </c>
      <c r="F2826">
        <v>2824</v>
      </c>
    </row>
    <row r="2827" spans="2:6" x14ac:dyDescent="0.25">
      <c r="B2827">
        <f t="shared" si="123"/>
        <v>5650</v>
      </c>
      <c r="C2827">
        <v>2825</v>
      </c>
      <c r="E2827">
        <f t="shared" si="124"/>
        <v>11300</v>
      </c>
      <c r="F2827">
        <v>2825</v>
      </c>
    </row>
    <row r="2828" spans="2:6" x14ac:dyDescent="0.25">
      <c r="B2828">
        <f t="shared" si="123"/>
        <v>5652</v>
      </c>
      <c r="C2828">
        <v>2826</v>
      </c>
      <c r="E2828">
        <f t="shared" si="124"/>
        <v>11304</v>
      </c>
      <c r="F2828">
        <v>2826</v>
      </c>
    </row>
    <row r="2829" spans="2:6" x14ac:dyDescent="0.25">
      <c r="B2829">
        <f t="shared" si="123"/>
        <v>5654</v>
      </c>
      <c r="C2829">
        <v>2827</v>
      </c>
      <c r="E2829">
        <f t="shared" si="124"/>
        <v>11308</v>
      </c>
      <c r="F2829">
        <v>2827</v>
      </c>
    </row>
    <row r="2830" spans="2:6" x14ac:dyDescent="0.25">
      <c r="B2830">
        <f t="shared" si="123"/>
        <v>5656</v>
      </c>
      <c r="C2830">
        <v>2828</v>
      </c>
      <c r="E2830">
        <f t="shared" si="124"/>
        <v>11312</v>
      </c>
      <c r="F2830">
        <v>2828</v>
      </c>
    </row>
    <row r="2831" spans="2:6" x14ac:dyDescent="0.25">
      <c r="B2831">
        <f t="shared" si="123"/>
        <v>5658</v>
      </c>
      <c r="C2831">
        <v>2829</v>
      </c>
      <c r="E2831">
        <f t="shared" si="124"/>
        <v>11316</v>
      </c>
      <c r="F2831">
        <v>2829</v>
      </c>
    </row>
    <row r="2832" spans="2:6" x14ac:dyDescent="0.25">
      <c r="B2832">
        <f t="shared" si="123"/>
        <v>5660</v>
      </c>
      <c r="C2832">
        <v>2830</v>
      </c>
      <c r="E2832">
        <f t="shared" si="124"/>
        <v>11320</v>
      </c>
      <c r="F2832">
        <v>2830</v>
      </c>
    </row>
    <row r="2833" spans="2:6" x14ac:dyDescent="0.25">
      <c r="B2833">
        <f t="shared" si="123"/>
        <v>5662</v>
      </c>
      <c r="C2833">
        <v>2831</v>
      </c>
      <c r="E2833">
        <f t="shared" si="124"/>
        <v>11324</v>
      </c>
      <c r="F2833">
        <v>2831</v>
      </c>
    </row>
    <row r="2834" spans="2:6" x14ac:dyDescent="0.25">
      <c r="B2834">
        <f t="shared" si="123"/>
        <v>5664</v>
      </c>
      <c r="C2834">
        <v>2832</v>
      </c>
      <c r="E2834">
        <f t="shared" si="124"/>
        <v>11328</v>
      </c>
      <c r="F2834">
        <v>2832</v>
      </c>
    </row>
    <row r="2835" spans="2:6" x14ac:dyDescent="0.25">
      <c r="B2835">
        <f t="shared" si="123"/>
        <v>5666</v>
      </c>
      <c r="C2835">
        <v>2833</v>
      </c>
      <c r="E2835">
        <f t="shared" si="124"/>
        <v>11332</v>
      </c>
      <c r="F2835">
        <v>2833</v>
      </c>
    </row>
    <row r="2836" spans="2:6" x14ac:dyDescent="0.25">
      <c r="B2836">
        <f t="shared" si="123"/>
        <v>5668</v>
      </c>
      <c r="C2836">
        <v>2834</v>
      </c>
      <c r="E2836">
        <f t="shared" si="124"/>
        <v>11336</v>
      </c>
      <c r="F2836">
        <v>2834</v>
      </c>
    </row>
    <row r="2837" spans="2:6" x14ac:dyDescent="0.25">
      <c r="B2837">
        <f t="shared" si="123"/>
        <v>5670</v>
      </c>
      <c r="C2837">
        <v>2835</v>
      </c>
      <c r="E2837">
        <f t="shared" si="124"/>
        <v>11340</v>
      </c>
      <c r="F2837">
        <v>2835</v>
      </c>
    </row>
    <row r="2838" spans="2:6" x14ac:dyDescent="0.25">
      <c r="B2838">
        <f t="shared" si="123"/>
        <v>5672</v>
      </c>
      <c r="C2838">
        <v>2836</v>
      </c>
      <c r="E2838">
        <f t="shared" si="124"/>
        <v>11344</v>
      </c>
      <c r="F2838">
        <v>2836</v>
      </c>
    </row>
    <row r="2839" spans="2:6" x14ac:dyDescent="0.25">
      <c r="B2839">
        <f t="shared" si="123"/>
        <v>5674</v>
      </c>
      <c r="C2839">
        <v>2837</v>
      </c>
      <c r="E2839">
        <f t="shared" si="124"/>
        <v>11348</v>
      </c>
      <c r="F2839">
        <v>2837</v>
      </c>
    </row>
    <row r="2840" spans="2:6" x14ac:dyDescent="0.25">
      <c r="B2840">
        <f t="shared" si="123"/>
        <v>5676</v>
      </c>
      <c r="C2840">
        <v>2838</v>
      </c>
      <c r="E2840">
        <f t="shared" si="124"/>
        <v>11352</v>
      </c>
      <c r="F2840">
        <v>2838</v>
      </c>
    </row>
    <row r="2841" spans="2:6" x14ac:dyDescent="0.25">
      <c r="B2841">
        <f t="shared" si="123"/>
        <v>5678</v>
      </c>
      <c r="C2841">
        <v>2839</v>
      </c>
      <c r="E2841">
        <f t="shared" si="124"/>
        <v>11356</v>
      </c>
      <c r="F2841">
        <v>2839</v>
      </c>
    </row>
    <row r="2842" spans="2:6" x14ac:dyDescent="0.25">
      <c r="B2842">
        <f t="shared" si="123"/>
        <v>5680</v>
      </c>
      <c r="C2842">
        <v>2840</v>
      </c>
      <c r="E2842">
        <f t="shared" si="124"/>
        <v>11360</v>
      </c>
      <c r="F2842">
        <v>2840</v>
      </c>
    </row>
    <row r="2843" spans="2:6" x14ac:dyDescent="0.25">
      <c r="B2843">
        <f t="shared" si="123"/>
        <v>5682</v>
      </c>
      <c r="C2843">
        <v>2841</v>
      </c>
      <c r="E2843">
        <f t="shared" si="124"/>
        <v>11364</v>
      </c>
      <c r="F2843">
        <v>2841</v>
      </c>
    </row>
    <row r="2844" spans="2:6" x14ac:dyDescent="0.25">
      <c r="B2844">
        <f t="shared" si="123"/>
        <v>5684</v>
      </c>
      <c r="C2844">
        <v>2842</v>
      </c>
      <c r="E2844">
        <f t="shared" si="124"/>
        <v>11368</v>
      </c>
      <c r="F2844">
        <v>2842</v>
      </c>
    </row>
    <row r="2845" spans="2:6" x14ac:dyDescent="0.25">
      <c r="B2845">
        <f t="shared" si="123"/>
        <v>5686</v>
      </c>
      <c r="C2845">
        <v>2843</v>
      </c>
      <c r="E2845">
        <f t="shared" si="124"/>
        <v>11372</v>
      </c>
      <c r="F2845">
        <v>2843</v>
      </c>
    </row>
    <row r="2846" spans="2:6" x14ac:dyDescent="0.25">
      <c r="B2846">
        <f t="shared" si="123"/>
        <v>5688</v>
      </c>
      <c r="C2846">
        <v>2844</v>
      </c>
      <c r="E2846">
        <f t="shared" si="124"/>
        <v>11376</v>
      </c>
      <c r="F2846">
        <v>2844</v>
      </c>
    </row>
    <row r="2847" spans="2:6" x14ac:dyDescent="0.25">
      <c r="B2847">
        <f t="shared" si="123"/>
        <v>5690</v>
      </c>
      <c r="C2847">
        <v>2845</v>
      </c>
      <c r="E2847">
        <f t="shared" si="124"/>
        <v>11380</v>
      </c>
      <c r="F2847">
        <v>2845</v>
      </c>
    </row>
    <row r="2848" spans="2:6" x14ac:dyDescent="0.25">
      <c r="B2848">
        <f t="shared" si="123"/>
        <v>5692</v>
      </c>
      <c r="C2848">
        <v>2846</v>
      </c>
      <c r="E2848">
        <f t="shared" si="124"/>
        <v>11384</v>
      </c>
      <c r="F2848">
        <v>2846</v>
      </c>
    </row>
    <row r="2849" spans="2:6" x14ac:dyDescent="0.25">
      <c r="B2849">
        <f t="shared" si="123"/>
        <v>5694</v>
      </c>
      <c r="C2849">
        <v>2847</v>
      </c>
      <c r="E2849">
        <f t="shared" si="124"/>
        <v>11388</v>
      </c>
      <c r="F2849">
        <v>2847</v>
      </c>
    </row>
    <row r="2850" spans="2:6" x14ac:dyDescent="0.25">
      <c r="B2850">
        <f t="shared" si="123"/>
        <v>5696</v>
      </c>
      <c r="C2850">
        <v>2848</v>
      </c>
      <c r="E2850">
        <f t="shared" si="124"/>
        <v>11392</v>
      </c>
      <c r="F2850">
        <v>2848</v>
      </c>
    </row>
    <row r="2851" spans="2:6" x14ac:dyDescent="0.25">
      <c r="B2851">
        <f t="shared" si="123"/>
        <v>5698</v>
      </c>
      <c r="C2851">
        <v>2849</v>
      </c>
      <c r="E2851">
        <f t="shared" si="124"/>
        <v>11396</v>
      </c>
      <c r="F2851">
        <v>2849</v>
      </c>
    </row>
    <row r="2852" spans="2:6" x14ac:dyDescent="0.25">
      <c r="B2852">
        <f t="shared" si="123"/>
        <v>5700</v>
      </c>
      <c r="C2852">
        <v>2850</v>
      </c>
      <c r="E2852">
        <f t="shared" si="124"/>
        <v>11400</v>
      </c>
      <c r="F2852">
        <v>2850</v>
      </c>
    </row>
    <row r="2853" spans="2:6" x14ac:dyDescent="0.25">
      <c r="B2853">
        <f t="shared" si="123"/>
        <v>5702</v>
      </c>
      <c r="C2853">
        <v>2851</v>
      </c>
      <c r="E2853">
        <f t="shared" si="124"/>
        <v>11404</v>
      </c>
      <c r="F2853">
        <v>2851</v>
      </c>
    </row>
    <row r="2854" spans="2:6" x14ac:dyDescent="0.25">
      <c r="B2854">
        <f t="shared" si="123"/>
        <v>5704</v>
      </c>
      <c r="C2854">
        <v>2852</v>
      </c>
      <c r="E2854">
        <f t="shared" si="124"/>
        <v>11408</v>
      </c>
      <c r="F2854">
        <v>2852</v>
      </c>
    </row>
    <row r="2855" spans="2:6" x14ac:dyDescent="0.25">
      <c r="B2855">
        <f t="shared" si="123"/>
        <v>5706</v>
      </c>
      <c r="C2855">
        <v>2853</v>
      </c>
      <c r="E2855">
        <f t="shared" si="124"/>
        <v>11412</v>
      </c>
      <c r="F2855">
        <v>2853</v>
      </c>
    </row>
    <row r="2856" spans="2:6" x14ac:dyDescent="0.25">
      <c r="B2856">
        <f t="shared" si="123"/>
        <v>5708</v>
      </c>
      <c r="C2856">
        <v>2854</v>
      </c>
      <c r="E2856">
        <f t="shared" si="124"/>
        <v>11416</v>
      </c>
      <c r="F2856">
        <v>2854</v>
      </c>
    </row>
    <row r="2857" spans="2:6" x14ac:dyDescent="0.25">
      <c r="B2857">
        <f t="shared" si="123"/>
        <v>5710</v>
      </c>
      <c r="C2857">
        <v>2855</v>
      </c>
      <c r="E2857">
        <f t="shared" si="124"/>
        <v>11420</v>
      </c>
      <c r="F2857">
        <v>2855</v>
      </c>
    </row>
    <row r="2858" spans="2:6" x14ac:dyDescent="0.25">
      <c r="B2858">
        <f t="shared" si="123"/>
        <v>5712</v>
      </c>
      <c r="C2858">
        <v>2856</v>
      </c>
      <c r="E2858">
        <f t="shared" si="124"/>
        <v>11424</v>
      </c>
      <c r="F2858">
        <v>2856</v>
      </c>
    </row>
    <row r="2859" spans="2:6" x14ac:dyDescent="0.25">
      <c r="B2859">
        <f t="shared" si="123"/>
        <v>5714</v>
      </c>
      <c r="C2859">
        <v>2857</v>
      </c>
      <c r="E2859">
        <f t="shared" si="124"/>
        <v>11428</v>
      </c>
      <c r="F2859">
        <v>2857</v>
      </c>
    </row>
    <row r="2860" spans="2:6" x14ac:dyDescent="0.25">
      <c r="B2860">
        <f t="shared" si="123"/>
        <v>5716</v>
      </c>
      <c r="C2860">
        <v>2858</v>
      </c>
      <c r="E2860">
        <f t="shared" si="124"/>
        <v>11432</v>
      </c>
      <c r="F2860">
        <v>2858</v>
      </c>
    </row>
    <row r="2861" spans="2:6" x14ac:dyDescent="0.25">
      <c r="B2861">
        <f t="shared" si="123"/>
        <v>5718</v>
      </c>
      <c r="C2861">
        <v>2859</v>
      </c>
      <c r="E2861">
        <f t="shared" si="124"/>
        <v>11436</v>
      </c>
      <c r="F2861">
        <v>2859</v>
      </c>
    </row>
    <row r="2862" spans="2:6" x14ac:dyDescent="0.25">
      <c r="B2862">
        <f t="shared" si="123"/>
        <v>5720</v>
      </c>
      <c r="C2862">
        <v>2860</v>
      </c>
      <c r="E2862">
        <f t="shared" si="124"/>
        <v>11440</v>
      </c>
      <c r="F2862">
        <v>2860</v>
      </c>
    </row>
    <row r="2863" spans="2:6" x14ac:dyDescent="0.25">
      <c r="B2863">
        <f t="shared" si="123"/>
        <v>5722</v>
      </c>
      <c r="C2863">
        <v>2861</v>
      </c>
      <c r="E2863">
        <f t="shared" si="124"/>
        <v>11444</v>
      </c>
      <c r="F2863">
        <v>2861</v>
      </c>
    </row>
    <row r="2864" spans="2:6" x14ac:dyDescent="0.25">
      <c r="B2864">
        <f t="shared" si="123"/>
        <v>5724</v>
      </c>
      <c r="C2864">
        <v>2862</v>
      </c>
      <c r="E2864">
        <f t="shared" si="124"/>
        <v>11448</v>
      </c>
      <c r="F2864">
        <v>2862</v>
      </c>
    </row>
    <row r="2865" spans="2:6" x14ac:dyDescent="0.25">
      <c r="B2865">
        <f t="shared" si="123"/>
        <v>5726</v>
      </c>
      <c r="C2865">
        <v>2863</v>
      </c>
      <c r="E2865">
        <f t="shared" si="124"/>
        <v>11452</v>
      </c>
      <c r="F2865">
        <v>2863</v>
      </c>
    </row>
    <row r="2866" spans="2:6" x14ac:dyDescent="0.25">
      <c r="B2866">
        <f t="shared" si="123"/>
        <v>5728</v>
      </c>
      <c r="C2866">
        <v>2864</v>
      </c>
      <c r="E2866">
        <f t="shared" si="124"/>
        <v>11456</v>
      </c>
      <c r="F2866">
        <v>2864</v>
      </c>
    </row>
    <row r="2867" spans="2:6" x14ac:dyDescent="0.25">
      <c r="B2867">
        <f t="shared" si="123"/>
        <v>5730</v>
      </c>
      <c r="C2867">
        <v>2865</v>
      </c>
      <c r="E2867">
        <f t="shared" si="124"/>
        <v>11460</v>
      </c>
      <c r="F2867">
        <v>2865</v>
      </c>
    </row>
    <row r="2868" spans="2:6" x14ac:dyDescent="0.25">
      <c r="B2868">
        <f t="shared" si="123"/>
        <v>5732</v>
      </c>
      <c r="C2868">
        <v>2866</v>
      </c>
      <c r="E2868">
        <f t="shared" si="124"/>
        <v>11464</v>
      </c>
      <c r="F2868">
        <v>2866</v>
      </c>
    </row>
    <row r="2869" spans="2:6" x14ac:dyDescent="0.25">
      <c r="B2869">
        <f t="shared" si="123"/>
        <v>5734</v>
      </c>
      <c r="C2869">
        <v>2867</v>
      </c>
      <c r="E2869">
        <f t="shared" si="124"/>
        <v>11468</v>
      </c>
      <c r="F2869">
        <v>2867</v>
      </c>
    </row>
    <row r="2870" spans="2:6" x14ac:dyDescent="0.25">
      <c r="B2870">
        <f t="shared" si="123"/>
        <v>5736</v>
      </c>
      <c r="C2870">
        <v>2868</v>
      </c>
      <c r="E2870">
        <f t="shared" si="124"/>
        <v>11472</v>
      </c>
      <c r="F2870">
        <v>2868</v>
      </c>
    </row>
    <row r="2871" spans="2:6" x14ac:dyDescent="0.25">
      <c r="B2871">
        <f t="shared" si="123"/>
        <v>5738</v>
      </c>
      <c r="C2871">
        <v>2869</v>
      </c>
      <c r="E2871">
        <f t="shared" si="124"/>
        <v>11476</v>
      </c>
      <c r="F2871">
        <v>2869</v>
      </c>
    </row>
    <row r="2872" spans="2:6" x14ac:dyDescent="0.25">
      <c r="B2872">
        <f t="shared" si="123"/>
        <v>5740</v>
      </c>
      <c r="C2872">
        <v>2870</v>
      </c>
      <c r="E2872">
        <f t="shared" si="124"/>
        <v>11480</v>
      </c>
      <c r="F2872">
        <v>2870</v>
      </c>
    </row>
    <row r="2873" spans="2:6" x14ac:dyDescent="0.25">
      <c r="B2873">
        <f t="shared" si="123"/>
        <v>5742</v>
      </c>
      <c r="C2873">
        <v>2871</v>
      </c>
      <c r="E2873">
        <f t="shared" si="124"/>
        <v>11484</v>
      </c>
      <c r="F2873">
        <v>2871</v>
      </c>
    </row>
    <row r="2874" spans="2:6" x14ac:dyDescent="0.25">
      <c r="B2874">
        <f t="shared" si="123"/>
        <v>5744</v>
      </c>
      <c r="C2874">
        <v>2872</v>
      </c>
      <c r="E2874">
        <f t="shared" si="124"/>
        <v>11488</v>
      </c>
      <c r="F2874">
        <v>2872</v>
      </c>
    </row>
    <row r="2875" spans="2:6" x14ac:dyDescent="0.25">
      <c r="B2875">
        <f t="shared" si="123"/>
        <v>5746</v>
      </c>
      <c r="C2875">
        <v>2873</v>
      </c>
      <c r="E2875">
        <f t="shared" si="124"/>
        <v>11492</v>
      </c>
      <c r="F2875">
        <v>2873</v>
      </c>
    </row>
    <row r="2876" spans="2:6" x14ac:dyDescent="0.25">
      <c r="B2876">
        <f t="shared" si="123"/>
        <v>5748</v>
      </c>
      <c r="C2876">
        <v>2874</v>
      </c>
      <c r="E2876">
        <f t="shared" si="124"/>
        <v>11496</v>
      </c>
      <c r="F2876">
        <v>2874</v>
      </c>
    </row>
    <row r="2877" spans="2:6" x14ac:dyDescent="0.25">
      <c r="B2877">
        <f t="shared" si="123"/>
        <v>5750</v>
      </c>
      <c r="C2877">
        <v>2875</v>
      </c>
      <c r="E2877">
        <f t="shared" si="124"/>
        <v>11500</v>
      </c>
      <c r="F2877">
        <v>2875</v>
      </c>
    </row>
    <row r="2878" spans="2:6" x14ac:dyDescent="0.25">
      <c r="B2878">
        <f t="shared" si="123"/>
        <v>5752</v>
      </c>
      <c r="C2878">
        <v>2876</v>
      </c>
      <c r="E2878">
        <f t="shared" si="124"/>
        <v>11504</v>
      </c>
      <c r="F2878">
        <v>2876</v>
      </c>
    </row>
    <row r="2879" spans="2:6" x14ac:dyDescent="0.25">
      <c r="B2879">
        <f t="shared" si="123"/>
        <v>5754</v>
      </c>
      <c r="C2879">
        <v>2877</v>
      </c>
      <c r="E2879">
        <f t="shared" si="124"/>
        <v>11508</v>
      </c>
      <c r="F2879">
        <v>2877</v>
      </c>
    </row>
    <row r="2880" spans="2:6" x14ac:dyDescent="0.25">
      <c r="B2880">
        <f t="shared" si="123"/>
        <v>5756</v>
      </c>
      <c r="C2880">
        <v>2878</v>
      </c>
      <c r="E2880">
        <f t="shared" si="124"/>
        <v>11512</v>
      </c>
      <c r="F2880">
        <v>2878</v>
      </c>
    </row>
    <row r="2881" spans="2:6" x14ac:dyDescent="0.25">
      <c r="B2881">
        <f t="shared" si="123"/>
        <v>5758</v>
      </c>
      <c r="C2881">
        <v>2879</v>
      </c>
      <c r="E2881">
        <f t="shared" si="124"/>
        <v>11516</v>
      </c>
      <c r="F2881">
        <v>2879</v>
      </c>
    </row>
    <row r="2882" spans="2:6" x14ac:dyDescent="0.25">
      <c r="B2882">
        <f t="shared" si="123"/>
        <v>5760</v>
      </c>
      <c r="C2882">
        <v>2880</v>
      </c>
      <c r="E2882">
        <f t="shared" si="124"/>
        <v>11520</v>
      </c>
      <c r="F2882">
        <v>2880</v>
      </c>
    </row>
    <row r="2883" spans="2:6" x14ac:dyDescent="0.25">
      <c r="B2883">
        <f t="shared" si="123"/>
        <v>5762</v>
      </c>
      <c r="C2883">
        <v>2881</v>
      </c>
      <c r="E2883">
        <f t="shared" si="124"/>
        <v>11524</v>
      </c>
      <c r="F2883">
        <v>2881</v>
      </c>
    </row>
    <row r="2884" spans="2:6" x14ac:dyDescent="0.25">
      <c r="B2884">
        <f t="shared" si="123"/>
        <v>5764</v>
      </c>
      <c r="C2884">
        <v>2882</v>
      </c>
      <c r="E2884">
        <f t="shared" si="124"/>
        <v>11528</v>
      </c>
      <c r="F2884">
        <v>2882</v>
      </c>
    </row>
    <row r="2885" spans="2:6" x14ac:dyDescent="0.25">
      <c r="B2885">
        <f t="shared" ref="B2885:B2948" si="125">B2884+2</f>
        <v>5766</v>
      </c>
      <c r="C2885">
        <v>2883</v>
      </c>
      <c r="E2885">
        <f t="shared" ref="E2885:E2948" si="126">E2884+4</f>
        <v>11532</v>
      </c>
      <c r="F2885">
        <v>2883</v>
      </c>
    </row>
    <row r="2886" spans="2:6" x14ac:dyDescent="0.25">
      <c r="B2886">
        <f t="shared" si="125"/>
        <v>5768</v>
      </c>
      <c r="C2886">
        <v>2884</v>
      </c>
      <c r="E2886">
        <f t="shared" si="126"/>
        <v>11536</v>
      </c>
      <c r="F2886">
        <v>2884</v>
      </c>
    </row>
    <row r="2887" spans="2:6" x14ac:dyDescent="0.25">
      <c r="B2887">
        <f t="shared" si="125"/>
        <v>5770</v>
      </c>
      <c r="C2887">
        <v>2885</v>
      </c>
      <c r="E2887">
        <f t="shared" si="126"/>
        <v>11540</v>
      </c>
      <c r="F2887">
        <v>2885</v>
      </c>
    </row>
    <row r="2888" spans="2:6" x14ac:dyDescent="0.25">
      <c r="B2888">
        <f t="shared" si="125"/>
        <v>5772</v>
      </c>
      <c r="C2888">
        <v>2886</v>
      </c>
      <c r="E2888">
        <f t="shared" si="126"/>
        <v>11544</v>
      </c>
      <c r="F2888">
        <v>2886</v>
      </c>
    </row>
    <row r="2889" spans="2:6" x14ac:dyDescent="0.25">
      <c r="B2889">
        <f t="shared" si="125"/>
        <v>5774</v>
      </c>
      <c r="C2889">
        <v>2887</v>
      </c>
      <c r="E2889">
        <f t="shared" si="126"/>
        <v>11548</v>
      </c>
      <c r="F2889">
        <v>2887</v>
      </c>
    </row>
    <row r="2890" spans="2:6" x14ac:dyDescent="0.25">
      <c r="B2890">
        <f t="shared" si="125"/>
        <v>5776</v>
      </c>
      <c r="C2890">
        <v>2888</v>
      </c>
      <c r="E2890">
        <f t="shared" si="126"/>
        <v>11552</v>
      </c>
      <c r="F2890">
        <v>2888</v>
      </c>
    </row>
    <row r="2891" spans="2:6" x14ac:dyDescent="0.25">
      <c r="B2891">
        <f t="shared" si="125"/>
        <v>5778</v>
      </c>
      <c r="C2891">
        <v>2889</v>
      </c>
      <c r="E2891">
        <f t="shared" si="126"/>
        <v>11556</v>
      </c>
      <c r="F2891">
        <v>2889</v>
      </c>
    </row>
    <row r="2892" spans="2:6" x14ac:dyDescent="0.25">
      <c r="B2892">
        <f t="shared" si="125"/>
        <v>5780</v>
      </c>
      <c r="C2892">
        <v>2890</v>
      </c>
      <c r="E2892">
        <f t="shared" si="126"/>
        <v>11560</v>
      </c>
      <c r="F2892">
        <v>2890</v>
      </c>
    </row>
    <row r="2893" spans="2:6" x14ac:dyDescent="0.25">
      <c r="B2893">
        <f t="shared" si="125"/>
        <v>5782</v>
      </c>
      <c r="C2893">
        <v>2891</v>
      </c>
      <c r="E2893">
        <f t="shared" si="126"/>
        <v>11564</v>
      </c>
      <c r="F2893">
        <v>2891</v>
      </c>
    </row>
    <row r="2894" spans="2:6" x14ac:dyDescent="0.25">
      <c r="B2894">
        <f t="shared" si="125"/>
        <v>5784</v>
      </c>
      <c r="C2894">
        <v>2892</v>
      </c>
      <c r="E2894">
        <f t="shared" si="126"/>
        <v>11568</v>
      </c>
      <c r="F2894">
        <v>2892</v>
      </c>
    </row>
    <row r="2895" spans="2:6" x14ac:dyDescent="0.25">
      <c r="B2895">
        <f t="shared" si="125"/>
        <v>5786</v>
      </c>
      <c r="C2895">
        <v>2893</v>
      </c>
      <c r="E2895">
        <f t="shared" si="126"/>
        <v>11572</v>
      </c>
      <c r="F2895">
        <v>2893</v>
      </c>
    </row>
    <row r="2896" spans="2:6" x14ac:dyDescent="0.25">
      <c r="B2896">
        <f t="shared" si="125"/>
        <v>5788</v>
      </c>
      <c r="C2896">
        <v>2894</v>
      </c>
      <c r="E2896">
        <f t="shared" si="126"/>
        <v>11576</v>
      </c>
      <c r="F2896">
        <v>2894</v>
      </c>
    </row>
    <row r="2897" spans="2:6" x14ac:dyDescent="0.25">
      <c r="B2897">
        <f t="shared" si="125"/>
        <v>5790</v>
      </c>
      <c r="C2897">
        <v>2895</v>
      </c>
      <c r="E2897">
        <f t="shared" si="126"/>
        <v>11580</v>
      </c>
      <c r="F2897">
        <v>2895</v>
      </c>
    </row>
    <row r="2898" spans="2:6" x14ac:dyDescent="0.25">
      <c r="B2898">
        <f t="shared" si="125"/>
        <v>5792</v>
      </c>
      <c r="C2898">
        <v>2896</v>
      </c>
      <c r="E2898">
        <f t="shared" si="126"/>
        <v>11584</v>
      </c>
      <c r="F2898">
        <v>2896</v>
      </c>
    </row>
    <row r="2899" spans="2:6" x14ac:dyDescent="0.25">
      <c r="B2899">
        <f t="shared" si="125"/>
        <v>5794</v>
      </c>
      <c r="C2899">
        <v>2897</v>
      </c>
      <c r="E2899">
        <f t="shared" si="126"/>
        <v>11588</v>
      </c>
      <c r="F2899">
        <v>2897</v>
      </c>
    </row>
    <row r="2900" spans="2:6" x14ac:dyDescent="0.25">
      <c r="B2900">
        <f t="shared" si="125"/>
        <v>5796</v>
      </c>
      <c r="C2900">
        <v>2898</v>
      </c>
      <c r="E2900">
        <f t="shared" si="126"/>
        <v>11592</v>
      </c>
      <c r="F2900">
        <v>2898</v>
      </c>
    </row>
    <row r="2901" spans="2:6" x14ac:dyDescent="0.25">
      <c r="B2901">
        <f t="shared" si="125"/>
        <v>5798</v>
      </c>
      <c r="C2901">
        <v>2899</v>
      </c>
      <c r="E2901">
        <f t="shared" si="126"/>
        <v>11596</v>
      </c>
      <c r="F2901">
        <v>2899</v>
      </c>
    </row>
    <row r="2902" spans="2:6" x14ac:dyDescent="0.25">
      <c r="B2902">
        <f t="shared" si="125"/>
        <v>5800</v>
      </c>
      <c r="C2902">
        <v>2900</v>
      </c>
      <c r="E2902">
        <f t="shared" si="126"/>
        <v>11600</v>
      </c>
      <c r="F2902">
        <v>2900</v>
      </c>
    </row>
    <row r="2903" spans="2:6" x14ac:dyDescent="0.25">
      <c r="B2903">
        <f t="shared" si="125"/>
        <v>5802</v>
      </c>
      <c r="C2903">
        <v>2901</v>
      </c>
      <c r="E2903">
        <f t="shared" si="126"/>
        <v>11604</v>
      </c>
      <c r="F2903">
        <v>2901</v>
      </c>
    </row>
    <row r="2904" spans="2:6" x14ac:dyDescent="0.25">
      <c r="B2904">
        <f t="shared" si="125"/>
        <v>5804</v>
      </c>
      <c r="C2904">
        <v>2902</v>
      </c>
      <c r="E2904">
        <f t="shared" si="126"/>
        <v>11608</v>
      </c>
      <c r="F2904">
        <v>2902</v>
      </c>
    </row>
    <row r="2905" spans="2:6" x14ac:dyDescent="0.25">
      <c r="B2905">
        <f t="shared" si="125"/>
        <v>5806</v>
      </c>
      <c r="C2905">
        <v>2903</v>
      </c>
      <c r="E2905">
        <f t="shared" si="126"/>
        <v>11612</v>
      </c>
      <c r="F2905">
        <v>2903</v>
      </c>
    </row>
    <row r="2906" spans="2:6" x14ac:dyDescent="0.25">
      <c r="B2906">
        <f t="shared" si="125"/>
        <v>5808</v>
      </c>
      <c r="C2906">
        <v>2904</v>
      </c>
      <c r="E2906">
        <f t="shared" si="126"/>
        <v>11616</v>
      </c>
      <c r="F2906">
        <v>2904</v>
      </c>
    </row>
    <row r="2907" spans="2:6" x14ac:dyDescent="0.25">
      <c r="B2907">
        <f t="shared" si="125"/>
        <v>5810</v>
      </c>
      <c r="C2907">
        <v>2905</v>
      </c>
      <c r="E2907">
        <f t="shared" si="126"/>
        <v>11620</v>
      </c>
      <c r="F2907">
        <v>2905</v>
      </c>
    </row>
    <row r="2908" spans="2:6" x14ac:dyDescent="0.25">
      <c r="B2908">
        <f t="shared" si="125"/>
        <v>5812</v>
      </c>
      <c r="C2908">
        <v>2906</v>
      </c>
      <c r="E2908">
        <f t="shared" si="126"/>
        <v>11624</v>
      </c>
      <c r="F2908">
        <v>2906</v>
      </c>
    </row>
    <row r="2909" spans="2:6" x14ac:dyDescent="0.25">
      <c r="B2909">
        <f t="shared" si="125"/>
        <v>5814</v>
      </c>
      <c r="C2909">
        <v>2907</v>
      </c>
      <c r="E2909">
        <f t="shared" si="126"/>
        <v>11628</v>
      </c>
      <c r="F2909">
        <v>2907</v>
      </c>
    </row>
    <row r="2910" spans="2:6" x14ac:dyDescent="0.25">
      <c r="B2910">
        <f t="shared" si="125"/>
        <v>5816</v>
      </c>
      <c r="C2910">
        <v>2908</v>
      </c>
      <c r="E2910">
        <f t="shared" si="126"/>
        <v>11632</v>
      </c>
      <c r="F2910">
        <v>2908</v>
      </c>
    </row>
    <row r="2911" spans="2:6" x14ac:dyDescent="0.25">
      <c r="B2911">
        <f t="shared" si="125"/>
        <v>5818</v>
      </c>
      <c r="C2911">
        <v>2909</v>
      </c>
      <c r="E2911">
        <f t="shared" si="126"/>
        <v>11636</v>
      </c>
      <c r="F2911">
        <v>2909</v>
      </c>
    </row>
    <row r="2912" spans="2:6" x14ac:dyDescent="0.25">
      <c r="B2912">
        <f t="shared" si="125"/>
        <v>5820</v>
      </c>
      <c r="C2912">
        <v>2910</v>
      </c>
      <c r="E2912">
        <f t="shared" si="126"/>
        <v>11640</v>
      </c>
      <c r="F2912">
        <v>2910</v>
      </c>
    </row>
    <row r="2913" spans="2:6" x14ac:dyDescent="0.25">
      <c r="B2913">
        <f t="shared" si="125"/>
        <v>5822</v>
      </c>
      <c r="C2913">
        <v>2911</v>
      </c>
      <c r="E2913">
        <f t="shared" si="126"/>
        <v>11644</v>
      </c>
      <c r="F2913">
        <v>2911</v>
      </c>
    </row>
    <row r="2914" spans="2:6" x14ac:dyDescent="0.25">
      <c r="B2914">
        <f t="shared" si="125"/>
        <v>5824</v>
      </c>
      <c r="C2914">
        <v>2912</v>
      </c>
      <c r="E2914">
        <f t="shared" si="126"/>
        <v>11648</v>
      </c>
      <c r="F2914">
        <v>2912</v>
      </c>
    </row>
    <row r="2915" spans="2:6" x14ac:dyDescent="0.25">
      <c r="B2915">
        <f t="shared" si="125"/>
        <v>5826</v>
      </c>
      <c r="C2915">
        <v>2913</v>
      </c>
      <c r="E2915">
        <f t="shared" si="126"/>
        <v>11652</v>
      </c>
      <c r="F2915">
        <v>2913</v>
      </c>
    </row>
    <row r="2916" spans="2:6" x14ac:dyDescent="0.25">
      <c r="B2916">
        <f t="shared" si="125"/>
        <v>5828</v>
      </c>
      <c r="C2916">
        <v>2914</v>
      </c>
      <c r="E2916">
        <f t="shared" si="126"/>
        <v>11656</v>
      </c>
      <c r="F2916">
        <v>2914</v>
      </c>
    </row>
    <row r="2917" spans="2:6" x14ac:dyDescent="0.25">
      <c r="B2917">
        <f t="shared" si="125"/>
        <v>5830</v>
      </c>
      <c r="C2917">
        <v>2915</v>
      </c>
      <c r="E2917">
        <f t="shared" si="126"/>
        <v>11660</v>
      </c>
      <c r="F2917">
        <v>2915</v>
      </c>
    </row>
    <row r="2918" spans="2:6" x14ac:dyDescent="0.25">
      <c r="B2918">
        <f t="shared" si="125"/>
        <v>5832</v>
      </c>
      <c r="C2918">
        <v>2916</v>
      </c>
      <c r="E2918">
        <f t="shared" si="126"/>
        <v>11664</v>
      </c>
      <c r="F2918">
        <v>2916</v>
      </c>
    </row>
    <row r="2919" spans="2:6" x14ac:dyDescent="0.25">
      <c r="B2919">
        <f t="shared" si="125"/>
        <v>5834</v>
      </c>
      <c r="C2919">
        <v>2917</v>
      </c>
      <c r="E2919">
        <f t="shared" si="126"/>
        <v>11668</v>
      </c>
      <c r="F2919">
        <v>2917</v>
      </c>
    </row>
    <row r="2920" spans="2:6" x14ac:dyDescent="0.25">
      <c r="B2920">
        <f t="shared" si="125"/>
        <v>5836</v>
      </c>
      <c r="C2920">
        <v>2918</v>
      </c>
      <c r="E2920">
        <f t="shared" si="126"/>
        <v>11672</v>
      </c>
      <c r="F2920">
        <v>2918</v>
      </c>
    </row>
    <row r="2921" spans="2:6" x14ac:dyDescent="0.25">
      <c r="B2921">
        <f t="shared" si="125"/>
        <v>5838</v>
      </c>
      <c r="C2921">
        <v>2919</v>
      </c>
      <c r="E2921">
        <f t="shared" si="126"/>
        <v>11676</v>
      </c>
      <c r="F2921">
        <v>2919</v>
      </c>
    </row>
    <row r="2922" spans="2:6" x14ac:dyDescent="0.25">
      <c r="B2922">
        <f t="shared" si="125"/>
        <v>5840</v>
      </c>
      <c r="C2922">
        <v>2920</v>
      </c>
      <c r="E2922">
        <f t="shared" si="126"/>
        <v>11680</v>
      </c>
      <c r="F2922">
        <v>2920</v>
      </c>
    </row>
    <row r="2923" spans="2:6" x14ac:dyDescent="0.25">
      <c r="B2923">
        <f t="shared" si="125"/>
        <v>5842</v>
      </c>
      <c r="C2923">
        <v>2921</v>
      </c>
      <c r="E2923">
        <f t="shared" si="126"/>
        <v>11684</v>
      </c>
      <c r="F2923">
        <v>2921</v>
      </c>
    </row>
    <row r="2924" spans="2:6" x14ac:dyDescent="0.25">
      <c r="B2924">
        <f t="shared" si="125"/>
        <v>5844</v>
      </c>
      <c r="C2924">
        <v>2922</v>
      </c>
      <c r="E2924">
        <f t="shared" si="126"/>
        <v>11688</v>
      </c>
      <c r="F2924">
        <v>2922</v>
      </c>
    </row>
    <row r="2925" spans="2:6" x14ac:dyDescent="0.25">
      <c r="B2925">
        <f t="shared" si="125"/>
        <v>5846</v>
      </c>
      <c r="C2925">
        <v>2923</v>
      </c>
      <c r="E2925">
        <f t="shared" si="126"/>
        <v>11692</v>
      </c>
      <c r="F2925">
        <v>2923</v>
      </c>
    </row>
    <row r="2926" spans="2:6" x14ac:dyDescent="0.25">
      <c r="B2926">
        <f t="shared" si="125"/>
        <v>5848</v>
      </c>
      <c r="C2926">
        <v>2924</v>
      </c>
      <c r="E2926">
        <f t="shared" si="126"/>
        <v>11696</v>
      </c>
      <c r="F2926">
        <v>2924</v>
      </c>
    </row>
    <row r="2927" spans="2:6" x14ac:dyDescent="0.25">
      <c r="B2927">
        <f t="shared" si="125"/>
        <v>5850</v>
      </c>
      <c r="C2927">
        <v>2925</v>
      </c>
      <c r="E2927">
        <f t="shared" si="126"/>
        <v>11700</v>
      </c>
      <c r="F2927">
        <v>2925</v>
      </c>
    </row>
    <row r="2928" spans="2:6" x14ac:dyDescent="0.25">
      <c r="B2928">
        <f t="shared" si="125"/>
        <v>5852</v>
      </c>
      <c r="C2928">
        <v>2926</v>
      </c>
      <c r="E2928">
        <f t="shared" si="126"/>
        <v>11704</v>
      </c>
      <c r="F2928">
        <v>2926</v>
      </c>
    </row>
    <row r="2929" spans="2:6" x14ac:dyDescent="0.25">
      <c r="B2929">
        <f t="shared" si="125"/>
        <v>5854</v>
      </c>
      <c r="C2929">
        <v>2927</v>
      </c>
      <c r="E2929">
        <f t="shared" si="126"/>
        <v>11708</v>
      </c>
      <c r="F2929">
        <v>2927</v>
      </c>
    </row>
    <row r="2930" spans="2:6" x14ac:dyDescent="0.25">
      <c r="B2930">
        <f t="shared" si="125"/>
        <v>5856</v>
      </c>
      <c r="C2930">
        <v>2928</v>
      </c>
      <c r="E2930">
        <f t="shared" si="126"/>
        <v>11712</v>
      </c>
      <c r="F2930">
        <v>2928</v>
      </c>
    </row>
    <row r="2931" spans="2:6" x14ac:dyDescent="0.25">
      <c r="B2931">
        <f t="shared" si="125"/>
        <v>5858</v>
      </c>
      <c r="C2931">
        <v>2929</v>
      </c>
      <c r="E2931">
        <f t="shared" si="126"/>
        <v>11716</v>
      </c>
      <c r="F2931">
        <v>2929</v>
      </c>
    </row>
    <row r="2932" spans="2:6" x14ac:dyDescent="0.25">
      <c r="B2932">
        <f t="shared" si="125"/>
        <v>5860</v>
      </c>
      <c r="C2932">
        <v>2930</v>
      </c>
      <c r="E2932">
        <f t="shared" si="126"/>
        <v>11720</v>
      </c>
      <c r="F2932">
        <v>2930</v>
      </c>
    </row>
    <row r="2933" spans="2:6" x14ac:dyDescent="0.25">
      <c r="B2933">
        <f t="shared" si="125"/>
        <v>5862</v>
      </c>
      <c r="C2933">
        <v>2931</v>
      </c>
      <c r="E2933">
        <f t="shared" si="126"/>
        <v>11724</v>
      </c>
      <c r="F2933">
        <v>2931</v>
      </c>
    </row>
    <row r="2934" spans="2:6" x14ac:dyDescent="0.25">
      <c r="B2934">
        <f t="shared" si="125"/>
        <v>5864</v>
      </c>
      <c r="C2934">
        <v>2932</v>
      </c>
      <c r="E2934">
        <f t="shared" si="126"/>
        <v>11728</v>
      </c>
      <c r="F2934">
        <v>2932</v>
      </c>
    </row>
    <row r="2935" spans="2:6" x14ac:dyDescent="0.25">
      <c r="B2935">
        <f t="shared" si="125"/>
        <v>5866</v>
      </c>
      <c r="C2935">
        <v>2933</v>
      </c>
      <c r="E2935">
        <f t="shared" si="126"/>
        <v>11732</v>
      </c>
      <c r="F2935">
        <v>2933</v>
      </c>
    </row>
    <row r="2936" spans="2:6" x14ac:dyDescent="0.25">
      <c r="B2936">
        <f t="shared" si="125"/>
        <v>5868</v>
      </c>
      <c r="C2936">
        <v>2934</v>
      </c>
      <c r="E2936">
        <f t="shared" si="126"/>
        <v>11736</v>
      </c>
      <c r="F2936">
        <v>2934</v>
      </c>
    </row>
    <row r="2937" spans="2:6" x14ac:dyDescent="0.25">
      <c r="B2937">
        <f t="shared" si="125"/>
        <v>5870</v>
      </c>
      <c r="C2937">
        <v>2935</v>
      </c>
      <c r="E2937">
        <f t="shared" si="126"/>
        <v>11740</v>
      </c>
      <c r="F2937">
        <v>2935</v>
      </c>
    </row>
    <row r="2938" spans="2:6" x14ac:dyDescent="0.25">
      <c r="B2938">
        <f t="shared" si="125"/>
        <v>5872</v>
      </c>
      <c r="C2938">
        <v>2936</v>
      </c>
      <c r="E2938">
        <f t="shared" si="126"/>
        <v>11744</v>
      </c>
      <c r="F2938">
        <v>2936</v>
      </c>
    </row>
    <row r="2939" spans="2:6" x14ac:dyDescent="0.25">
      <c r="B2939">
        <f t="shared" si="125"/>
        <v>5874</v>
      </c>
      <c r="C2939">
        <v>2937</v>
      </c>
      <c r="E2939">
        <f t="shared" si="126"/>
        <v>11748</v>
      </c>
      <c r="F2939">
        <v>2937</v>
      </c>
    </row>
    <row r="2940" spans="2:6" x14ac:dyDescent="0.25">
      <c r="B2940">
        <f t="shared" si="125"/>
        <v>5876</v>
      </c>
      <c r="C2940">
        <v>2938</v>
      </c>
      <c r="E2940">
        <f t="shared" si="126"/>
        <v>11752</v>
      </c>
      <c r="F2940">
        <v>2938</v>
      </c>
    </row>
    <row r="2941" spans="2:6" x14ac:dyDescent="0.25">
      <c r="B2941">
        <f t="shared" si="125"/>
        <v>5878</v>
      </c>
      <c r="C2941">
        <v>2939</v>
      </c>
      <c r="E2941">
        <f t="shared" si="126"/>
        <v>11756</v>
      </c>
      <c r="F2941">
        <v>2939</v>
      </c>
    </row>
    <row r="2942" spans="2:6" x14ac:dyDescent="0.25">
      <c r="B2942">
        <f t="shared" si="125"/>
        <v>5880</v>
      </c>
      <c r="C2942">
        <v>2940</v>
      </c>
      <c r="E2942">
        <f t="shared" si="126"/>
        <v>11760</v>
      </c>
      <c r="F2942">
        <v>2940</v>
      </c>
    </row>
    <row r="2943" spans="2:6" x14ac:dyDescent="0.25">
      <c r="B2943">
        <f t="shared" si="125"/>
        <v>5882</v>
      </c>
      <c r="C2943">
        <v>2941</v>
      </c>
      <c r="E2943">
        <f t="shared" si="126"/>
        <v>11764</v>
      </c>
      <c r="F2943">
        <v>2941</v>
      </c>
    </row>
    <row r="2944" spans="2:6" x14ac:dyDescent="0.25">
      <c r="B2944">
        <f t="shared" si="125"/>
        <v>5884</v>
      </c>
      <c r="C2944">
        <v>2942</v>
      </c>
      <c r="E2944">
        <f t="shared" si="126"/>
        <v>11768</v>
      </c>
      <c r="F2944">
        <v>2942</v>
      </c>
    </row>
    <row r="2945" spans="2:6" x14ac:dyDescent="0.25">
      <c r="B2945">
        <f t="shared" si="125"/>
        <v>5886</v>
      </c>
      <c r="C2945">
        <v>2943</v>
      </c>
      <c r="E2945">
        <f t="shared" si="126"/>
        <v>11772</v>
      </c>
      <c r="F2945">
        <v>2943</v>
      </c>
    </row>
    <row r="2946" spans="2:6" x14ac:dyDescent="0.25">
      <c r="B2946">
        <f t="shared" si="125"/>
        <v>5888</v>
      </c>
      <c r="C2946">
        <v>2944</v>
      </c>
      <c r="E2946">
        <f t="shared" si="126"/>
        <v>11776</v>
      </c>
      <c r="F2946">
        <v>2944</v>
      </c>
    </row>
    <row r="2947" spans="2:6" x14ac:dyDescent="0.25">
      <c r="B2947">
        <f t="shared" si="125"/>
        <v>5890</v>
      </c>
      <c r="C2947">
        <v>2945</v>
      </c>
      <c r="E2947">
        <f t="shared" si="126"/>
        <v>11780</v>
      </c>
      <c r="F2947">
        <v>2945</v>
      </c>
    </row>
    <row r="2948" spans="2:6" x14ac:dyDescent="0.25">
      <c r="B2948">
        <f t="shared" si="125"/>
        <v>5892</v>
      </c>
      <c r="C2948">
        <v>2946</v>
      </c>
      <c r="E2948">
        <f t="shared" si="126"/>
        <v>11784</v>
      </c>
      <c r="F2948">
        <v>2946</v>
      </c>
    </row>
    <row r="2949" spans="2:6" x14ac:dyDescent="0.25">
      <c r="B2949">
        <f t="shared" ref="B2949:B3012" si="127">B2948+2</f>
        <v>5894</v>
      </c>
      <c r="C2949">
        <v>2947</v>
      </c>
      <c r="E2949">
        <f t="shared" ref="E2949:E3012" si="128">E2948+4</f>
        <v>11788</v>
      </c>
      <c r="F2949">
        <v>2947</v>
      </c>
    </row>
    <row r="2950" spans="2:6" x14ac:dyDescent="0.25">
      <c r="B2950">
        <f t="shared" si="127"/>
        <v>5896</v>
      </c>
      <c r="C2950">
        <v>2948</v>
      </c>
      <c r="E2950">
        <f t="shared" si="128"/>
        <v>11792</v>
      </c>
      <c r="F2950">
        <v>2948</v>
      </c>
    </row>
    <row r="2951" spans="2:6" x14ac:dyDescent="0.25">
      <c r="B2951">
        <f t="shared" si="127"/>
        <v>5898</v>
      </c>
      <c r="C2951">
        <v>2949</v>
      </c>
      <c r="E2951">
        <f t="shared" si="128"/>
        <v>11796</v>
      </c>
      <c r="F2951">
        <v>2949</v>
      </c>
    </row>
    <row r="2952" spans="2:6" x14ac:dyDescent="0.25">
      <c r="B2952">
        <f t="shared" si="127"/>
        <v>5900</v>
      </c>
      <c r="C2952">
        <v>2950</v>
      </c>
      <c r="E2952">
        <f t="shared" si="128"/>
        <v>11800</v>
      </c>
      <c r="F2952">
        <v>2950</v>
      </c>
    </row>
    <row r="2953" spans="2:6" x14ac:dyDescent="0.25">
      <c r="B2953">
        <f t="shared" si="127"/>
        <v>5902</v>
      </c>
      <c r="C2953">
        <v>2951</v>
      </c>
      <c r="E2953">
        <f t="shared" si="128"/>
        <v>11804</v>
      </c>
      <c r="F2953">
        <v>2951</v>
      </c>
    </row>
    <row r="2954" spans="2:6" x14ac:dyDescent="0.25">
      <c r="B2954">
        <f t="shared" si="127"/>
        <v>5904</v>
      </c>
      <c r="C2954">
        <v>2952</v>
      </c>
      <c r="E2954">
        <f t="shared" si="128"/>
        <v>11808</v>
      </c>
      <c r="F2954">
        <v>2952</v>
      </c>
    </row>
    <row r="2955" spans="2:6" x14ac:dyDescent="0.25">
      <c r="B2955">
        <f t="shared" si="127"/>
        <v>5906</v>
      </c>
      <c r="C2955">
        <v>2953</v>
      </c>
      <c r="E2955">
        <f t="shared" si="128"/>
        <v>11812</v>
      </c>
      <c r="F2955">
        <v>2953</v>
      </c>
    </row>
    <row r="2956" spans="2:6" x14ac:dyDescent="0.25">
      <c r="B2956">
        <f t="shared" si="127"/>
        <v>5908</v>
      </c>
      <c r="C2956">
        <v>2954</v>
      </c>
      <c r="E2956">
        <f t="shared" si="128"/>
        <v>11816</v>
      </c>
      <c r="F2956">
        <v>2954</v>
      </c>
    </row>
    <row r="2957" spans="2:6" x14ac:dyDescent="0.25">
      <c r="B2957">
        <f t="shared" si="127"/>
        <v>5910</v>
      </c>
      <c r="C2957">
        <v>2955</v>
      </c>
      <c r="E2957">
        <f t="shared" si="128"/>
        <v>11820</v>
      </c>
      <c r="F2957">
        <v>2955</v>
      </c>
    </row>
    <row r="2958" spans="2:6" x14ac:dyDescent="0.25">
      <c r="B2958">
        <f t="shared" si="127"/>
        <v>5912</v>
      </c>
      <c r="C2958">
        <v>2956</v>
      </c>
      <c r="E2958">
        <f t="shared" si="128"/>
        <v>11824</v>
      </c>
      <c r="F2958">
        <v>2956</v>
      </c>
    </row>
    <row r="2959" spans="2:6" x14ac:dyDescent="0.25">
      <c r="B2959">
        <f t="shared" si="127"/>
        <v>5914</v>
      </c>
      <c r="C2959">
        <v>2957</v>
      </c>
      <c r="E2959">
        <f t="shared" si="128"/>
        <v>11828</v>
      </c>
      <c r="F2959">
        <v>2957</v>
      </c>
    </row>
    <row r="2960" spans="2:6" x14ac:dyDescent="0.25">
      <c r="B2960">
        <f t="shared" si="127"/>
        <v>5916</v>
      </c>
      <c r="C2960">
        <v>2958</v>
      </c>
      <c r="E2960">
        <f t="shared" si="128"/>
        <v>11832</v>
      </c>
      <c r="F2960">
        <v>2958</v>
      </c>
    </row>
    <row r="2961" spans="2:6" x14ac:dyDescent="0.25">
      <c r="B2961">
        <f t="shared" si="127"/>
        <v>5918</v>
      </c>
      <c r="C2961">
        <v>2959</v>
      </c>
      <c r="E2961">
        <f t="shared" si="128"/>
        <v>11836</v>
      </c>
      <c r="F2961">
        <v>2959</v>
      </c>
    </row>
    <row r="2962" spans="2:6" x14ac:dyDescent="0.25">
      <c r="B2962">
        <f t="shared" si="127"/>
        <v>5920</v>
      </c>
      <c r="C2962">
        <v>2960</v>
      </c>
      <c r="E2962">
        <f t="shared" si="128"/>
        <v>11840</v>
      </c>
      <c r="F2962">
        <v>2960</v>
      </c>
    </row>
    <row r="2963" spans="2:6" x14ac:dyDescent="0.25">
      <c r="B2963">
        <f t="shared" si="127"/>
        <v>5922</v>
      </c>
      <c r="C2963">
        <v>2961</v>
      </c>
      <c r="E2963">
        <f t="shared" si="128"/>
        <v>11844</v>
      </c>
      <c r="F2963">
        <v>2961</v>
      </c>
    </row>
    <row r="2964" spans="2:6" x14ac:dyDescent="0.25">
      <c r="B2964">
        <f t="shared" si="127"/>
        <v>5924</v>
      </c>
      <c r="C2964">
        <v>2962</v>
      </c>
      <c r="E2964">
        <f t="shared" si="128"/>
        <v>11848</v>
      </c>
      <c r="F2964">
        <v>2962</v>
      </c>
    </row>
    <row r="2965" spans="2:6" x14ac:dyDescent="0.25">
      <c r="B2965">
        <f t="shared" si="127"/>
        <v>5926</v>
      </c>
      <c r="C2965">
        <v>2963</v>
      </c>
      <c r="E2965">
        <f t="shared" si="128"/>
        <v>11852</v>
      </c>
      <c r="F2965">
        <v>2963</v>
      </c>
    </row>
    <row r="2966" spans="2:6" x14ac:dyDescent="0.25">
      <c r="B2966">
        <f t="shared" si="127"/>
        <v>5928</v>
      </c>
      <c r="C2966">
        <v>2964</v>
      </c>
      <c r="E2966">
        <f t="shared" si="128"/>
        <v>11856</v>
      </c>
      <c r="F2966">
        <v>2964</v>
      </c>
    </row>
    <row r="2967" spans="2:6" x14ac:dyDescent="0.25">
      <c r="B2967">
        <f t="shared" si="127"/>
        <v>5930</v>
      </c>
      <c r="C2967">
        <v>2965</v>
      </c>
      <c r="E2967">
        <f t="shared" si="128"/>
        <v>11860</v>
      </c>
      <c r="F2967">
        <v>2965</v>
      </c>
    </row>
    <row r="2968" spans="2:6" x14ac:dyDescent="0.25">
      <c r="B2968">
        <f t="shared" si="127"/>
        <v>5932</v>
      </c>
      <c r="C2968">
        <v>2966</v>
      </c>
      <c r="E2968">
        <f t="shared" si="128"/>
        <v>11864</v>
      </c>
      <c r="F2968">
        <v>2966</v>
      </c>
    </row>
    <row r="2969" spans="2:6" x14ac:dyDescent="0.25">
      <c r="B2969">
        <f t="shared" si="127"/>
        <v>5934</v>
      </c>
      <c r="C2969">
        <v>2967</v>
      </c>
      <c r="E2969">
        <f t="shared" si="128"/>
        <v>11868</v>
      </c>
      <c r="F2969">
        <v>2967</v>
      </c>
    </row>
    <row r="2970" spans="2:6" x14ac:dyDescent="0.25">
      <c r="B2970">
        <f t="shared" si="127"/>
        <v>5936</v>
      </c>
      <c r="C2970">
        <v>2968</v>
      </c>
      <c r="E2970">
        <f t="shared" si="128"/>
        <v>11872</v>
      </c>
      <c r="F2970">
        <v>2968</v>
      </c>
    </row>
    <row r="2971" spans="2:6" x14ac:dyDescent="0.25">
      <c r="B2971">
        <f t="shared" si="127"/>
        <v>5938</v>
      </c>
      <c r="C2971">
        <v>2969</v>
      </c>
      <c r="E2971">
        <f t="shared" si="128"/>
        <v>11876</v>
      </c>
      <c r="F2971">
        <v>2969</v>
      </c>
    </row>
    <row r="2972" spans="2:6" x14ac:dyDescent="0.25">
      <c r="B2972">
        <f t="shared" si="127"/>
        <v>5940</v>
      </c>
      <c r="C2972">
        <v>2970</v>
      </c>
      <c r="E2972">
        <f t="shared" si="128"/>
        <v>11880</v>
      </c>
      <c r="F2972">
        <v>2970</v>
      </c>
    </row>
    <row r="2973" spans="2:6" x14ac:dyDescent="0.25">
      <c r="B2973">
        <f t="shared" si="127"/>
        <v>5942</v>
      </c>
      <c r="C2973">
        <v>2971</v>
      </c>
      <c r="E2973">
        <f t="shared" si="128"/>
        <v>11884</v>
      </c>
      <c r="F2973">
        <v>2971</v>
      </c>
    </row>
    <row r="2974" spans="2:6" x14ac:dyDescent="0.25">
      <c r="B2974">
        <f t="shared" si="127"/>
        <v>5944</v>
      </c>
      <c r="C2974">
        <v>2972</v>
      </c>
      <c r="E2974">
        <f t="shared" si="128"/>
        <v>11888</v>
      </c>
      <c r="F2974">
        <v>2972</v>
      </c>
    </row>
    <row r="2975" spans="2:6" x14ac:dyDescent="0.25">
      <c r="B2975">
        <f t="shared" si="127"/>
        <v>5946</v>
      </c>
      <c r="C2975">
        <v>2973</v>
      </c>
      <c r="E2975">
        <f t="shared" si="128"/>
        <v>11892</v>
      </c>
      <c r="F2975">
        <v>2973</v>
      </c>
    </row>
    <row r="2976" spans="2:6" x14ac:dyDescent="0.25">
      <c r="B2976">
        <f t="shared" si="127"/>
        <v>5948</v>
      </c>
      <c r="C2976">
        <v>2974</v>
      </c>
      <c r="E2976">
        <f t="shared" si="128"/>
        <v>11896</v>
      </c>
      <c r="F2976">
        <v>2974</v>
      </c>
    </row>
    <row r="2977" spans="2:6" x14ac:dyDescent="0.25">
      <c r="B2977">
        <f t="shared" si="127"/>
        <v>5950</v>
      </c>
      <c r="C2977">
        <v>2975</v>
      </c>
      <c r="E2977">
        <f t="shared" si="128"/>
        <v>11900</v>
      </c>
      <c r="F2977">
        <v>2975</v>
      </c>
    </row>
    <row r="2978" spans="2:6" x14ac:dyDescent="0.25">
      <c r="B2978">
        <f t="shared" si="127"/>
        <v>5952</v>
      </c>
      <c r="C2978">
        <v>2976</v>
      </c>
      <c r="E2978">
        <f t="shared" si="128"/>
        <v>11904</v>
      </c>
      <c r="F2978">
        <v>2976</v>
      </c>
    </row>
    <row r="2979" spans="2:6" x14ac:dyDescent="0.25">
      <c r="B2979">
        <f t="shared" si="127"/>
        <v>5954</v>
      </c>
      <c r="C2979">
        <v>2977</v>
      </c>
      <c r="E2979">
        <f t="shared" si="128"/>
        <v>11908</v>
      </c>
      <c r="F2979">
        <v>2977</v>
      </c>
    </row>
    <row r="2980" spans="2:6" x14ac:dyDescent="0.25">
      <c r="B2980">
        <f t="shared" si="127"/>
        <v>5956</v>
      </c>
      <c r="C2980">
        <v>2978</v>
      </c>
      <c r="E2980">
        <f t="shared" si="128"/>
        <v>11912</v>
      </c>
      <c r="F2980">
        <v>2978</v>
      </c>
    </row>
    <row r="2981" spans="2:6" x14ac:dyDescent="0.25">
      <c r="B2981">
        <f t="shared" si="127"/>
        <v>5958</v>
      </c>
      <c r="C2981">
        <v>2979</v>
      </c>
      <c r="E2981">
        <f t="shared" si="128"/>
        <v>11916</v>
      </c>
      <c r="F2981">
        <v>2979</v>
      </c>
    </row>
    <row r="2982" spans="2:6" x14ac:dyDescent="0.25">
      <c r="B2982">
        <f t="shared" si="127"/>
        <v>5960</v>
      </c>
      <c r="C2982">
        <v>2980</v>
      </c>
      <c r="E2982">
        <f t="shared" si="128"/>
        <v>11920</v>
      </c>
      <c r="F2982">
        <v>2980</v>
      </c>
    </row>
    <row r="2983" spans="2:6" x14ac:dyDescent="0.25">
      <c r="B2983">
        <f t="shared" si="127"/>
        <v>5962</v>
      </c>
      <c r="C2983">
        <v>2981</v>
      </c>
      <c r="E2983">
        <f t="shared" si="128"/>
        <v>11924</v>
      </c>
      <c r="F2983">
        <v>2981</v>
      </c>
    </row>
    <row r="2984" spans="2:6" x14ac:dyDescent="0.25">
      <c r="B2984">
        <f t="shared" si="127"/>
        <v>5964</v>
      </c>
      <c r="C2984">
        <v>2982</v>
      </c>
      <c r="E2984">
        <f t="shared" si="128"/>
        <v>11928</v>
      </c>
      <c r="F2984">
        <v>2982</v>
      </c>
    </row>
    <row r="2985" spans="2:6" x14ac:dyDescent="0.25">
      <c r="B2985">
        <f t="shared" si="127"/>
        <v>5966</v>
      </c>
      <c r="C2985">
        <v>2983</v>
      </c>
      <c r="E2985">
        <f t="shared" si="128"/>
        <v>11932</v>
      </c>
      <c r="F2985">
        <v>2983</v>
      </c>
    </row>
    <row r="2986" spans="2:6" x14ac:dyDescent="0.25">
      <c r="B2986">
        <f t="shared" si="127"/>
        <v>5968</v>
      </c>
      <c r="C2986">
        <v>2984</v>
      </c>
      <c r="E2986">
        <f t="shared" si="128"/>
        <v>11936</v>
      </c>
      <c r="F2986">
        <v>2984</v>
      </c>
    </row>
    <row r="2987" spans="2:6" x14ac:dyDescent="0.25">
      <c r="B2987">
        <f t="shared" si="127"/>
        <v>5970</v>
      </c>
      <c r="C2987">
        <v>2985</v>
      </c>
      <c r="E2987">
        <f t="shared" si="128"/>
        <v>11940</v>
      </c>
      <c r="F2987">
        <v>2985</v>
      </c>
    </row>
    <row r="2988" spans="2:6" x14ac:dyDescent="0.25">
      <c r="B2988">
        <f t="shared" si="127"/>
        <v>5972</v>
      </c>
      <c r="C2988">
        <v>2986</v>
      </c>
      <c r="E2988">
        <f t="shared" si="128"/>
        <v>11944</v>
      </c>
      <c r="F2988">
        <v>2986</v>
      </c>
    </row>
    <row r="2989" spans="2:6" x14ac:dyDescent="0.25">
      <c r="B2989">
        <f t="shared" si="127"/>
        <v>5974</v>
      </c>
      <c r="C2989">
        <v>2987</v>
      </c>
      <c r="E2989">
        <f t="shared" si="128"/>
        <v>11948</v>
      </c>
      <c r="F2989">
        <v>2987</v>
      </c>
    </row>
    <row r="2990" spans="2:6" x14ac:dyDescent="0.25">
      <c r="B2990">
        <f t="shared" si="127"/>
        <v>5976</v>
      </c>
      <c r="C2990">
        <v>2988</v>
      </c>
      <c r="E2990">
        <f t="shared" si="128"/>
        <v>11952</v>
      </c>
      <c r="F2990">
        <v>2988</v>
      </c>
    </row>
    <row r="2991" spans="2:6" x14ac:dyDescent="0.25">
      <c r="B2991">
        <f t="shared" si="127"/>
        <v>5978</v>
      </c>
      <c r="C2991">
        <v>2989</v>
      </c>
      <c r="E2991">
        <f t="shared" si="128"/>
        <v>11956</v>
      </c>
      <c r="F2991">
        <v>2989</v>
      </c>
    </row>
    <row r="2992" spans="2:6" x14ac:dyDescent="0.25">
      <c r="B2992">
        <f t="shared" si="127"/>
        <v>5980</v>
      </c>
      <c r="C2992">
        <v>2990</v>
      </c>
      <c r="E2992">
        <f t="shared" si="128"/>
        <v>11960</v>
      </c>
      <c r="F2992">
        <v>2990</v>
      </c>
    </row>
    <row r="2993" spans="2:6" x14ac:dyDescent="0.25">
      <c r="B2993">
        <f t="shared" si="127"/>
        <v>5982</v>
      </c>
      <c r="C2993">
        <v>2991</v>
      </c>
      <c r="E2993">
        <f t="shared" si="128"/>
        <v>11964</v>
      </c>
      <c r="F2993">
        <v>2991</v>
      </c>
    </row>
    <row r="2994" spans="2:6" x14ac:dyDescent="0.25">
      <c r="B2994">
        <f t="shared" si="127"/>
        <v>5984</v>
      </c>
      <c r="C2994">
        <v>2992</v>
      </c>
      <c r="E2994">
        <f t="shared" si="128"/>
        <v>11968</v>
      </c>
      <c r="F2994">
        <v>2992</v>
      </c>
    </row>
    <row r="2995" spans="2:6" x14ac:dyDescent="0.25">
      <c r="B2995">
        <f t="shared" si="127"/>
        <v>5986</v>
      </c>
      <c r="C2995">
        <v>2993</v>
      </c>
      <c r="E2995">
        <f t="shared" si="128"/>
        <v>11972</v>
      </c>
      <c r="F2995">
        <v>2993</v>
      </c>
    </row>
    <row r="2996" spans="2:6" x14ac:dyDescent="0.25">
      <c r="B2996">
        <f t="shared" si="127"/>
        <v>5988</v>
      </c>
      <c r="C2996">
        <v>2994</v>
      </c>
      <c r="E2996">
        <f t="shared" si="128"/>
        <v>11976</v>
      </c>
      <c r="F2996">
        <v>2994</v>
      </c>
    </row>
    <row r="2997" spans="2:6" x14ac:dyDescent="0.25">
      <c r="B2997">
        <f t="shared" si="127"/>
        <v>5990</v>
      </c>
      <c r="C2997">
        <v>2995</v>
      </c>
      <c r="E2997">
        <f t="shared" si="128"/>
        <v>11980</v>
      </c>
      <c r="F2997">
        <v>2995</v>
      </c>
    </row>
    <row r="2998" spans="2:6" x14ac:dyDescent="0.25">
      <c r="B2998">
        <f t="shared" si="127"/>
        <v>5992</v>
      </c>
      <c r="C2998">
        <v>2996</v>
      </c>
      <c r="E2998">
        <f t="shared" si="128"/>
        <v>11984</v>
      </c>
      <c r="F2998">
        <v>2996</v>
      </c>
    </row>
    <row r="2999" spans="2:6" x14ac:dyDescent="0.25">
      <c r="B2999">
        <f t="shared" si="127"/>
        <v>5994</v>
      </c>
      <c r="C2999">
        <v>2997</v>
      </c>
      <c r="E2999">
        <f t="shared" si="128"/>
        <v>11988</v>
      </c>
      <c r="F2999">
        <v>2997</v>
      </c>
    </row>
    <row r="3000" spans="2:6" x14ac:dyDescent="0.25">
      <c r="B3000">
        <f t="shared" si="127"/>
        <v>5996</v>
      </c>
      <c r="C3000">
        <v>2998</v>
      </c>
      <c r="E3000">
        <f t="shared" si="128"/>
        <v>11992</v>
      </c>
      <c r="F3000">
        <v>2998</v>
      </c>
    </row>
    <row r="3001" spans="2:6" x14ac:dyDescent="0.25">
      <c r="B3001">
        <f t="shared" si="127"/>
        <v>5998</v>
      </c>
      <c r="C3001">
        <v>2999</v>
      </c>
      <c r="E3001">
        <f t="shared" si="128"/>
        <v>11996</v>
      </c>
      <c r="F3001">
        <v>2999</v>
      </c>
    </row>
    <row r="3002" spans="2:6" x14ac:dyDescent="0.25">
      <c r="B3002">
        <f t="shared" si="127"/>
        <v>6000</v>
      </c>
      <c r="C3002">
        <v>3000</v>
      </c>
      <c r="E3002">
        <f t="shared" si="128"/>
        <v>12000</v>
      </c>
      <c r="F3002">
        <v>3000</v>
      </c>
    </row>
    <row r="3003" spans="2:6" x14ac:dyDescent="0.25">
      <c r="B3003">
        <f t="shared" si="127"/>
        <v>6002</v>
      </c>
      <c r="C3003">
        <v>3001</v>
      </c>
      <c r="E3003">
        <f t="shared" si="128"/>
        <v>12004</v>
      </c>
      <c r="F3003">
        <v>3001</v>
      </c>
    </row>
    <row r="3004" spans="2:6" x14ac:dyDescent="0.25">
      <c r="B3004">
        <f t="shared" si="127"/>
        <v>6004</v>
      </c>
      <c r="C3004">
        <v>3002</v>
      </c>
      <c r="E3004">
        <f t="shared" si="128"/>
        <v>12008</v>
      </c>
      <c r="F3004">
        <v>3002</v>
      </c>
    </row>
    <row r="3005" spans="2:6" x14ac:dyDescent="0.25">
      <c r="B3005">
        <f t="shared" si="127"/>
        <v>6006</v>
      </c>
      <c r="C3005">
        <v>3003</v>
      </c>
      <c r="E3005">
        <f t="shared" si="128"/>
        <v>12012</v>
      </c>
      <c r="F3005">
        <v>3003</v>
      </c>
    </row>
    <row r="3006" spans="2:6" x14ac:dyDescent="0.25">
      <c r="B3006">
        <f t="shared" si="127"/>
        <v>6008</v>
      </c>
      <c r="C3006">
        <v>3004</v>
      </c>
      <c r="E3006">
        <f t="shared" si="128"/>
        <v>12016</v>
      </c>
      <c r="F3006">
        <v>3004</v>
      </c>
    </row>
    <row r="3007" spans="2:6" x14ac:dyDescent="0.25">
      <c r="B3007">
        <f t="shared" si="127"/>
        <v>6010</v>
      </c>
      <c r="C3007">
        <v>3005</v>
      </c>
      <c r="E3007">
        <f t="shared" si="128"/>
        <v>12020</v>
      </c>
      <c r="F3007">
        <v>3005</v>
      </c>
    </row>
    <row r="3008" spans="2:6" x14ac:dyDescent="0.25">
      <c r="B3008">
        <f t="shared" si="127"/>
        <v>6012</v>
      </c>
      <c r="C3008">
        <v>3006</v>
      </c>
      <c r="E3008">
        <f t="shared" si="128"/>
        <v>12024</v>
      </c>
      <c r="F3008">
        <v>3006</v>
      </c>
    </row>
    <row r="3009" spans="2:6" x14ac:dyDescent="0.25">
      <c r="B3009">
        <f t="shared" si="127"/>
        <v>6014</v>
      </c>
      <c r="C3009">
        <v>3007</v>
      </c>
      <c r="E3009">
        <f t="shared" si="128"/>
        <v>12028</v>
      </c>
      <c r="F3009">
        <v>3007</v>
      </c>
    </row>
    <row r="3010" spans="2:6" x14ac:dyDescent="0.25">
      <c r="B3010">
        <f t="shared" si="127"/>
        <v>6016</v>
      </c>
      <c r="C3010">
        <v>3008</v>
      </c>
      <c r="E3010">
        <f t="shared" si="128"/>
        <v>12032</v>
      </c>
      <c r="F3010">
        <v>3008</v>
      </c>
    </row>
    <row r="3011" spans="2:6" x14ac:dyDescent="0.25">
      <c r="B3011">
        <f t="shared" si="127"/>
        <v>6018</v>
      </c>
      <c r="C3011">
        <v>3009</v>
      </c>
      <c r="E3011">
        <f t="shared" si="128"/>
        <v>12036</v>
      </c>
      <c r="F3011">
        <v>3009</v>
      </c>
    </row>
    <row r="3012" spans="2:6" x14ac:dyDescent="0.25">
      <c r="B3012">
        <f t="shared" si="127"/>
        <v>6020</v>
      </c>
      <c r="C3012">
        <v>3010</v>
      </c>
      <c r="E3012">
        <f t="shared" si="128"/>
        <v>12040</v>
      </c>
      <c r="F3012">
        <v>3010</v>
      </c>
    </row>
    <row r="3013" spans="2:6" x14ac:dyDescent="0.25">
      <c r="B3013">
        <f t="shared" ref="B3013:B3076" si="129">B3012+2</f>
        <v>6022</v>
      </c>
      <c r="C3013">
        <v>3011</v>
      </c>
      <c r="E3013">
        <f t="shared" ref="E3013:E3076" si="130">E3012+4</f>
        <v>12044</v>
      </c>
      <c r="F3013">
        <v>3011</v>
      </c>
    </row>
    <row r="3014" spans="2:6" x14ac:dyDescent="0.25">
      <c r="B3014">
        <f t="shared" si="129"/>
        <v>6024</v>
      </c>
      <c r="C3014">
        <v>3012</v>
      </c>
      <c r="E3014">
        <f t="shared" si="130"/>
        <v>12048</v>
      </c>
      <c r="F3014">
        <v>3012</v>
      </c>
    </row>
    <row r="3015" spans="2:6" x14ac:dyDescent="0.25">
      <c r="B3015">
        <f t="shared" si="129"/>
        <v>6026</v>
      </c>
      <c r="C3015">
        <v>3013</v>
      </c>
      <c r="E3015">
        <f t="shared" si="130"/>
        <v>12052</v>
      </c>
      <c r="F3015">
        <v>3013</v>
      </c>
    </row>
    <row r="3016" spans="2:6" x14ac:dyDescent="0.25">
      <c r="B3016">
        <f t="shared" si="129"/>
        <v>6028</v>
      </c>
      <c r="C3016">
        <v>3014</v>
      </c>
      <c r="E3016">
        <f t="shared" si="130"/>
        <v>12056</v>
      </c>
      <c r="F3016">
        <v>3014</v>
      </c>
    </row>
    <row r="3017" spans="2:6" x14ac:dyDescent="0.25">
      <c r="B3017">
        <f t="shared" si="129"/>
        <v>6030</v>
      </c>
      <c r="C3017">
        <v>3015</v>
      </c>
      <c r="E3017">
        <f t="shared" si="130"/>
        <v>12060</v>
      </c>
      <c r="F3017">
        <v>3015</v>
      </c>
    </row>
    <row r="3018" spans="2:6" x14ac:dyDescent="0.25">
      <c r="B3018">
        <f t="shared" si="129"/>
        <v>6032</v>
      </c>
      <c r="C3018">
        <v>3016</v>
      </c>
      <c r="E3018">
        <f t="shared" si="130"/>
        <v>12064</v>
      </c>
      <c r="F3018">
        <v>3016</v>
      </c>
    </row>
    <row r="3019" spans="2:6" x14ac:dyDescent="0.25">
      <c r="B3019">
        <f t="shared" si="129"/>
        <v>6034</v>
      </c>
      <c r="C3019">
        <v>3017</v>
      </c>
      <c r="E3019">
        <f t="shared" si="130"/>
        <v>12068</v>
      </c>
      <c r="F3019">
        <v>3017</v>
      </c>
    </row>
    <row r="3020" spans="2:6" x14ac:dyDescent="0.25">
      <c r="B3020">
        <f t="shared" si="129"/>
        <v>6036</v>
      </c>
      <c r="C3020">
        <v>3018</v>
      </c>
      <c r="E3020">
        <f t="shared" si="130"/>
        <v>12072</v>
      </c>
      <c r="F3020">
        <v>3018</v>
      </c>
    </row>
    <row r="3021" spans="2:6" x14ac:dyDescent="0.25">
      <c r="B3021">
        <f t="shared" si="129"/>
        <v>6038</v>
      </c>
      <c r="C3021">
        <v>3019</v>
      </c>
      <c r="E3021">
        <f t="shared" si="130"/>
        <v>12076</v>
      </c>
      <c r="F3021">
        <v>3019</v>
      </c>
    </row>
    <row r="3022" spans="2:6" x14ac:dyDescent="0.25">
      <c r="B3022">
        <f t="shared" si="129"/>
        <v>6040</v>
      </c>
      <c r="C3022">
        <v>3020</v>
      </c>
      <c r="E3022">
        <f t="shared" si="130"/>
        <v>12080</v>
      </c>
      <c r="F3022">
        <v>3020</v>
      </c>
    </row>
    <row r="3023" spans="2:6" x14ac:dyDescent="0.25">
      <c r="B3023">
        <f t="shared" si="129"/>
        <v>6042</v>
      </c>
      <c r="C3023">
        <v>3021</v>
      </c>
      <c r="E3023">
        <f t="shared" si="130"/>
        <v>12084</v>
      </c>
      <c r="F3023">
        <v>3021</v>
      </c>
    </row>
    <row r="3024" spans="2:6" x14ac:dyDescent="0.25">
      <c r="B3024">
        <f t="shared" si="129"/>
        <v>6044</v>
      </c>
      <c r="C3024">
        <v>3022</v>
      </c>
      <c r="E3024">
        <f t="shared" si="130"/>
        <v>12088</v>
      </c>
      <c r="F3024">
        <v>3022</v>
      </c>
    </row>
    <row r="3025" spans="2:6" x14ac:dyDescent="0.25">
      <c r="B3025">
        <f t="shared" si="129"/>
        <v>6046</v>
      </c>
      <c r="C3025">
        <v>3023</v>
      </c>
      <c r="E3025">
        <f t="shared" si="130"/>
        <v>12092</v>
      </c>
      <c r="F3025">
        <v>3023</v>
      </c>
    </row>
    <row r="3026" spans="2:6" x14ac:dyDescent="0.25">
      <c r="B3026">
        <f t="shared" si="129"/>
        <v>6048</v>
      </c>
      <c r="C3026">
        <v>3024</v>
      </c>
      <c r="E3026">
        <f t="shared" si="130"/>
        <v>12096</v>
      </c>
      <c r="F3026">
        <v>3024</v>
      </c>
    </row>
    <row r="3027" spans="2:6" x14ac:dyDescent="0.25">
      <c r="B3027">
        <f t="shared" si="129"/>
        <v>6050</v>
      </c>
      <c r="C3027">
        <v>3025</v>
      </c>
      <c r="E3027">
        <f t="shared" si="130"/>
        <v>12100</v>
      </c>
      <c r="F3027">
        <v>3025</v>
      </c>
    </row>
    <row r="3028" spans="2:6" x14ac:dyDescent="0.25">
      <c r="B3028">
        <f t="shared" si="129"/>
        <v>6052</v>
      </c>
      <c r="C3028">
        <v>3026</v>
      </c>
      <c r="E3028">
        <f t="shared" si="130"/>
        <v>12104</v>
      </c>
      <c r="F3028">
        <v>3026</v>
      </c>
    </row>
    <row r="3029" spans="2:6" x14ac:dyDescent="0.25">
      <c r="B3029">
        <f t="shared" si="129"/>
        <v>6054</v>
      </c>
      <c r="C3029">
        <v>3027</v>
      </c>
      <c r="E3029">
        <f t="shared" si="130"/>
        <v>12108</v>
      </c>
      <c r="F3029">
        <v>3027</v>
      </c>
    </row>
    <row r="3030" spans="2:6" x14ac:dyDescent="0.25">
      <c r="B3030">
        <f t="shared" si="129"/>
        <v>6056</v>
      </c>
      <c r="C3030">
        <v>3028</v>
      </c>
      <c r="E3030">
        <f t="shared" si="130"/>
        <v>12112</v>
      </c>
      <c r="F3030">
        <v>3028</v>
      </c>
    </row>
    <row r="3031" spans="2:6" x14ac:dyDescent="0.25">
      <c r="B3031">
        <f t="shared" si="129"/>
        <v>6058</v>
      </c>
      <c r="C3031">
        <v>3029</v>
      </c>
      <c r="E3031">
        <f t="shared" si="130"/>
        <v>12116</v>
      </c>
      <c r="F3031">
        <v>3029</v>
      </c>
    </row>
    <row r="3032" spans="2:6" x14ac:dyDescent="0.25">
      <c r="B3032">
        <f t="shared" si="129"/>
        <v>6060</v>
      </c>
      <c r="C3032">
        <v>3030</v>
      </c>
      <c r="E3032">
        <f t="shared" si="130"/>
        <v>12120</v>
      </c>
      <c r="F3032">
        <v>3030</v>
      </c>
    </row>
    <row r="3033" spans="2:6" x14ac:dyDescent="0.25">
      <c r="B3033">
        <f t="shared" si="129"/>
        <v>6062</v>
      </c>
      <c r="C3033">
        <v>3031</v>
      </c>
      <c r="E3033">
        <f t="shared" si="130"/>
        <v>12124</v>
      </c>
      <c r="F3033">
        <v>3031</v>
      </c>
    </row>
    <row r="3034" spans="2:6" x14ac:dyDescent="0.25">
      <c r="B3034">
        <f t="shared" si="129"/>
        <v>6064</v>
      </c>
      <c r="C3034">
        <v>3032</v>
      </c>
      <c r="E3034">
        <f t="shared" si="130"/>
        <v>12128</v>
      </c>
      <c r="F3034">
        <v>3032</v>
      </c>
    </row>
    <row r="3035" spans="2:6" x14ac:dyDescent="0.25">
      <c r="B3035">
        <f t="shared" si="129"/>
        <v>6066</v>
      </c>
      <c r="C3035">
        <v>3033</v>
      </c>
      <c r="E3035">
        <f t="shared" si="130"/>
        <v>12132</v>
      </c>
      <c r="F3035">
        <v>3033</v>
      </c>
    </row>
    <row r="3036" spans="2:6" x14ac:dyDescent="0.25">
      <c r="B3036">
        <f t="shared" si="129"/>
        <v>6068</v>
      </c>
      <c r="C3036">
        <v>3034</v>
      </c>
      <c r="E3036">
        <f t="shared" si="130"/>
        <v>12136</v>
      </c>
      <c r="F3036">
        <v>3034</v>
      </c>
    </row>
    <row r="3037" spans="2:6" x14ac:dyDescent="0.25">
      <c r="B3037">
        <f t="shared" si="129"/>
        <v>6070</v>
      </c>
      <c r="C3037">
        <v>3035</v>
      </c>
      <c r="E3037">
        <f t="shared" si="130"/>
        <v>12140</v>
      </c>
      <c r="F3037">
        <v>3035</v>
      </c>
    </row>
    <row r="3038" spans="2:6" x14ac:dyDescent="0.25">
      <c r="B3038">
        <f t="shared" si="129"/>
        <v>6072</v>
      </c>
      <c r="C3038">
        <v>3036</v>
      </c>
      <c r="E3038">
        <f t="shared" si="130"/>
        <v>12144</v>
      </c>
      <c r="F3038">
        <v>3036</v>
      </c>
    </row>
    <row r="3039" spans="2:6" x14ac:dyDescent="0.25">
      <c r="B3039">
        <f t="shared" si="129"/>
        <v>6074</v>
      </c>
      <c r="C3039">
        <v>3037</v>
      </c>
      <c r="E3039">
        <f t="shared" si="130"/>
        <v>12148</v>
      </c>
      <c r="F3039">
        <v>3037</v>
      </c>
    </row>
    <row r="3040" spans="2:6" x14ac:dyDescent="0.25">
      <c r="B3040">
        <f t="shared" si="129"/>
        <v>6076</v>
      </c>
      <c r="C3040">
        <v>3038</v>
      </c>
      <c r="E3040">
        <f t="shared" si="130"/>
        <v>12152</v>
      </c>
      <c r="F3040">
        <v>3038</v>
      </c>
    </row>
    <row r="3041" spans="2:6" x14ac:dyDescent="0.25">
      <c r="B3041">
        <f t="shared" si="129"/>
        <v>6078</v>
      </c>
      <c r="C3041">
        <v>3039</v>
      </c>
      <c r="E3041">
        <f t="shared" si="130"/>
        <v>12156</v>
      </c>
      <c r="F3041">
        <v>3039</v>
      </c>
    </row>
    <row r="3042" spans="2:6" x14ac:dyDescent="0.25">
      <c r="B3042">
        <f t="shared" si="129"/>
        <v>6080</v>
      </c>
      <c r="C3042">
        <v>3040</v>
      </c>
      <c r="E3042">
        <f t="shared" si="130"/>
        <v>12160</v>
      </c>
      <c r="F3042">
        <v>3040</v>
      </c>
    </row>
    <row r="3043" spans="2:6" x14ac:dyDescent="0.25">
      <c r="B3043">
        <f t="shared" si="129"/>
        <v>6082</v>
      </c>
      <c r="C3043">
        <v>3041</v>
      </c>
      <c r="E3043">
        <f t="shared" si="130"/>
        <v>12164</v>
      </c>
      <c r="F3043">
        <v>3041</v>
      </c>
    </row>
    <row r="3044" spans="2:6" x14ac:dyDescent="0.25">
      <c r="B3044">
        <f t="shared" si="129"/>
        <v>6084</v>
      </c>
      <c r="C3044">
        <v>3042</v>
      </c>
      <c r="E3044">
        <f t="shared" si="130"/>
        <v>12168</v>
      </c>
      <c r="F3044">
        <v>3042</v>
      </c>
    </row>
    <row r="3045" spans="2:6" x14ac:dyDescent="0.25">
      <c r="B3045">
        <f t="shared" si="129"/>
        <v>6086</v>
      </c>
      <c r="C3045">
        <v>3043</v>
      </c>
      <c r="E3045">
        <f t="shared" si="130"/>
        <v>12172</v>
      </c>
      <c r="F3045">
        <v>3043</v>
      </c>
    </row>
    <row r="3046" spans="2:6" x14ac:dyDescent="0.25">
      <c r="B3046">
        <f t="shared" si="129"/>
        <v>6088</v>
      </c>
      <c r="C3046">
        <v>3044</v>
      </c>
      <c r="E3046">
        <f t="shared" si="130"/>
        <v>12176</v>
      </c>
      <c r="F3046">
        <v>3044</v>
      </c>
    </row>
    <row r="3047" spans="2:6" x14ac:dyDescent="0.25">
      <c r="B3047">
        <f t="shared" si="129"/>
        <v>6090</v>
      </c>
      <c r="C3047">
        <v>3045</v>
      </c>
      <c r="E3047">
        <f t="shared" si="130"/>
        <v>12180</v>
      </c>
      <c r="F3047">
        <v>3045</v>
      </c>
    </row>
    <row r="3048" spans="2:6" x14ac:dyDescent="0.25">
      <c r="B3048">
        <f t="shared" si="129"/>
        <v>6092</v>
      </c>
      <c r="C3048">
        <v>3046</v>
      </c>
      <c r="E3048">
        <f t="shared" si="130"/>
        <v>12184</v>
      </c>
      <c r="F3048">
        <v>3046</v>
      </c>
    </row>
    <row r="3049" spans="2:6" x14ac:dyDescent="0.25">
      <c r="B3049">
        <f t="shared" si="129"/>
        <v>6094</v>
      </c>
      <c r="C3049">
        <v>3047</v>
      </c>
      <c r="E3049">
        <f t="shared" si="130"/>
        <v>12188</v>
      </c>
      <c r="F3049">
        <v>3047</v>
      </c>
    </row>
    <row r="3050" spans="2:6" x14ac:dyDescent="0.25">
      <c r="B3050">
        <f t="shared" si="129"/>
        <v>6096</v>
      </c>
      <c r="C3050">
        <v>3048</v>
      </c>
      <c r="E3050">
        <f t="shared" si="130"/>
        <v>12192</v>
      </c>
      <c r="F3050">
        <v>3048</v>
      </c>
    </row>
    <row r="3051" spans="2:6" x14ac:dyDescent="0.25">
      <c r="B3051">
        <f t="shared" si="129"/>
        <v>6098</v>
      </c>
      <c r="C3051">
        <v>3049</v>
      </c>
      <c r="E3051">
        <f t="shared" si="130"/>
        <v>12196</v>
      </c>
      <c r="F3051">
        <v>3049</v>
      </c>
    </row>
    <row r="3052" spans="2:6" x14ac:dyDescent="0.25">
      <c r="B3052">
        <f t="shared" si="129"/>
        <v>6100</v>
      </c>
      <c r="C3052">
        <v>3050</v>
      </c>
      <c r="E3052">
        <f t="shared" si="130"/>
        <v>12200</v>
      </c>
      <c r="F3052">
        <v>3050</v>
      </c>
    </row>
    <row r="3053" spans="2:6" x14ac:dyDescent="0.25">
      <c r="B3053">
        <f t="shared" si="129"/>
        <v>6102</v>
      </c>
      <c r="C3053">
        <v>3051</v>
      </c>
      <c r="E3053">
        <f t="shared" si="130"/>
        <v>12204</v>
      </c>
      <c r="F3053">
        <v>3051</v>
      </c>
    </row>
    <row r="3054" spans="2:6" x14ac:dyDescent="0.25">
      <c r="B3054">
        <f t="shared" si="129"/>
        <v>6104</v>
      </c>
      <c r="C3054">
        <v>3052</v>
      </c>
      <c r="E3054">
        <f t="shared" si="130"/>
        <v>12208</v>
      </c>
      <c r="F3054">
        <v>3052</v>
      </c>
    </row>
    <row r="3055" spans="2:6" x14ac:dyDescent="0.25">
      <c r="B3055">
        <f t="shared" si="129"/>
        <v>6106</v>
      </c>
      <c r="C3055">
        <v>3053</v>
      </c>
      <c r="E3055">
        <f t="shared" si="130"/>
        <v>12212</v>
      </c>
      <c r="F3055">
        <v>3053</v>
      </c>
    </row>
    <row r="3056" spans="2:6" x14ac:dyDescent="0.25">
      <c r="B3056">
        <f t="shared" si="129"/>
        <v>6108</v>
      </c>
      <c r="C3056">
        <v>3054</v>
      </c>
      <c r="E3056">
        <f t="shared" si="130"/>
        <v>12216</v>
      </c>
      <c r="F3056">
        <v>3054</v>
      </c>
    </row>
    <row r="3057" spans="2:6" x14ac:dyDescent="0.25">
      <c r="B3057">
        <f t="shared" si="129"/>
        <v>6110</v>
      </c>
      <c r="C3057">
        <v>3055</v>
      </c>
      <c r="E3057">
        <f t="shared" si="130"/>
        <v>12220</v>
      </c>
      <c r="F3057">
        <v>3055</v>
      </c>
    </row>
    <row r="3058" spans="2:6" x14ac:dyDescent="0.25">
      <c r="B3058">
        <f t="shared" si="129"/>
        <v>6112</v>
      </c>
      <c r="C3058">
        <v>3056</v>
      </c>
      <c r="E3058">
        <f t="shared" si="130"/>
        <v>12224</v>
      </c>
      <c r="F3058">
        <v>3056</v>
      </c>
    </row>
    <row r="3059" spans="2:6" x14ac:dyDescent="0.25">
      <c r="B3059">
        <f t="shared" si="129"/>
        <v>6114</v>
      </c>
      <c r="C3059">
        <v>3057</v>
      </c>
      <c r="E3059">
        <f t="shared" si="130"/>
        <v>12228</v>
      </c>
      <c r="F3059">
        <v>3057</v>
      </c>
    </row>
    <row r="3060" spans="2:6" x14ac:dyDescent="0.25">
      <c r="B3060">
        <f t="shared" si="129"/>
        <v>6116</v>
      </c>
      <c r="C3060">
        <v>3058</v>
      </c>
      <c r="E3060">
        <f t="shared" si="130"/>
        <v>12232</v>
      </c>
      <c r="F3060">
        <v>3058</v>
      </c>
    </row>
    <row r="3061" spans="2:6" x14ac:dyDescent="0.25">
      <c r="B3061">
        <f t="shared" si="129"/>
        <v>6118</v>
      </c>
      <c r="C3061">
        <v>3059</v>
      </c>
      <c r="E3061">
        <f t="shared" si="130"/>
        <v>12236</v>
      </c>
      <c r="F3061">
        <v>3059</v>
      </c>
    </row>
    <row r="3062" spans="2:6" x14ac:dyDescent="0.25">
      <c r="B3062">
        <f t="shared" si="129"/>
        <v>6120</v>
      </c>
      <c r="C3062">
        <v>3060</v>
      </c>
      <c r="E3062">
        <f t="shared" si="130"/>
        <v>12240</v>
      </c>
      <c r="F3062">
        <v>3060</v>
      </c>
    </row>
    <row r="3063" spans="2:6" x14ac:dyDescent="0.25">
      <c r="B3063">
        <f t="shared" si="129"/>
        <v>6122</v>
      </c>
      <c r="C3063">
        <v>3061</v>
      </c>
      <c r="E3063">
        <f t="shared" si="130"/>
        <v>12244</v>
      </c>
      <c r="F3063">
        <v>3061</v>
      </c>
    </row>
    <row r="3064" spans="2:6" x14ac:dyDescent="0.25">
      <c r="B3064">
        <f t="shared" si="129"/>
        <v>6124</v>
      </c>
      <c r="C3064">
        <v>3062</v>
      </c>
      <c r="E3064">
        <f t="shared" si="130"/>
        <v>12248</v>
      </c>
      <c r="F3064">
        <v>3062</v>
      </c>
    </row>
    <row r="3065" spans="2:6" x14ac:dyDescent="0.25">
      <c r="B3065">
        <f t="shared" si="129"/>
        <v>6126</v>
      </c>
      <c r="C3065">
        <v>3063</v>
      </c>
      <c r="E3065">
        <f t="shared" si="130"/>
        <v>12252</v>
      </c>
      <c r="F3065">
        <v>3063</v>
      </c>
    </row>
    <row r="3066" spans="2:6" x14ac:dyDescent="0.25">
      <c r="B3066">
        <f t="shared" si="129"/>
        <v>6128</v>
      </c>
      <c r="C3066">
        <v>3064</v>
      </c>
      <c r="E3066">
        <f t="shared" si="130"/>
        <v>12256</v>
      </c>
      <c r="F3066">
        <v>3064</v>
      </c>
    </row>
    <row r="3067" spans="2:6" x14ac:dyDescent="0.25">
      <c r="B3067">
        <f t="shared" si="129"/>
        <v>6130</v>
      </c>
      <c r="C3067">
        <v>3065</v>
      </c>
      <c r="E3067">
        <f t="shared" si="130"/>
        <v>12260</v>
      </c>
      <c r="F3067">
        <v>3065</v>
      </c>
    </row>
    <row r="3068" spans="2:6" x14ac:dyDescent="0.25">
      <c r="B3068">
        <f t="shared" si="129"/>
        <v>6132</v>
      </c>
      <c r="C3068">
        <v>3066</v>
      </c>
      <c r="E3068">
        <f t="shared" si="130"/>
        <v>12264</v>
      </c>
      <c r="F3068">
        <v>3066</v>
      </c>
    </row>
    <row r="3069" spans="2:6" x14ac:dyDescent="0.25">
      <c r="B3069">
        <f t="shared" si="129"/>
        <v>6134</v>
      </c>
      <c r="C3069">
        <v>3067</v>
      </c>
      <c r="E3069">
        <f t="shared" si="130"/>
        <v>12268</v>
      </c>
      <c r="F3069">
        <v>3067</v>
      </c>
    </row>
    <row r="3070" spans="2:6" x14ac:dyDescent="0.25">
      <c r="B3070">
        <f t="shared" si="129"/>
        <v>6136</v>
      </c>
      <c r="C3070">
        <v>3068</v>
      </c>
      <c r="E3070">
        <f t="shared" si="130"/>
        <v>12272</v>
      </c>
      <c r="F3070">
        <v>3068</v>
      </c>
    </row>
    <row r="3071" spans="2:6" x14ac:dyDescent="0.25">
      <c r="B3071">
        <f t="shared" si="129"/>
        <v>6138</v>
      </c>
      <c r="C3071">
        <v>3069</v>
      </c>
      <c r="E3071">
        <f t="shared" si="130"/>
        <v>12276</v>
      </c>
      <c r="F3071">
        <v>3069</v>
      </c>
    </row>
    <row r="3072" spans="2:6" x14ac:dyDescent="0.25">
      <c r="B3072">
        <f t="shared" si="129"/>
        <v>6140</v>
      </c>
      <c r="C3072">
        <v>3070</v>
      </c>
      <c r="E3072">
        <f t="shared" si="130"/>
        <v>12280</v>
      </c>
      <c r="F3072">
        <v>3070</v>
      </c>
    </row>
    <row r="3073" spans="2:6" x14ac:dyDescent="0.25">
      <c r="B3073">
        <f t="shared" si="129"/>
        <v>6142</v>
      </c>
      <c r="C3073">
        <v>3071</v>
      </c>
      <c r="E3073">
        <f t="shared" si="130"/>
        <v>12284</v>
      </c>
      <c r="F3073">
        <v>3071</v>
      </c>
    </row>
    <row r="3074" spans="2:6" x14ac:dyDescent="0.25">
      <c r="B3074">
        <f t="shared" si="129"/>
        <v>6144</v>
      </c>
      <c r="C3074">
        <v>3072</v>
      </c>
      <c r="E3074">
        <f t="shared" si="130"/>
        <v>12288</v>
      </c>
      <c r="F3074">
        <v>3072</v>
      </c>
    </row>
    <row r="3075" spans="2:6" x14ac:dyDescent="0.25">
      <c r="B3075">
        <f t="shared" si="129"/>
        <v>6146</v>
      </c>
      <c r="C3075">
        <v>3073</v>
      </c>
      <c r="E3075">
        <f t="shared" si="130"/>
        <v>12292</v>
      </c>
      <c r="F3075">
        <v>3073</v>
      </c>
    </row>
    <row r="3076" spans="2:6" x14ac:dyDescent="0.25">
      <c r="B3076">
        <f t="shared" si="129"/>
        <v>6148</v>
      </c>
      <c r="C3076">
        <v>3074</v>
      </c>
      <c r="E3076">
        <f t="shared" si="130"/>
        <v>12296</v>
      </c>
      <c r="F3076">
        <v>3074</v>
      </c>
    </row>
    <row r="3077" spans="2:6" x14ac:dyDescent="0.25">
      <c r="B3077">
        <f t="shared" ref="B3077:B3140" si="131">B3076+2</f>
        <v>6150</v>
      </c>
      <c r="C3077">
        <v>3075</v>
      </c>
      <c r="E3077">
        <f t="shared" ref="E3077:E3140" si="132">E3076+4</f>
        <v>12300</v>
      </c>
      <c r="F3077">
        <v>3075</v>
      </c>
    </row>
    <row r="3078" spans="2:6" x14ac:dyDescent="0.25">
      <c r="B3078">
        <f t="shared" si="131"/>
        <v>6152</v>
      </c>
      <c r="C3078">
        <v>3076</v>
      </c>
      <c r="E3078">
        <f t="shared" si="132"/>
        <v>12304</v>
      </c>
      <c r="F3078">
        <v>3076</v>
      </c>
    </row>
    <row r="3079" spans="2:6" x14ac:dyDescent="0.25">
      <c r="B3079">
        <f t="shared" si="131"/>
        <v>6154</v>
      </c>
      <c r="C3079">
        <v>3077</v>
      </c>
      <c r="E3079">
        <f t="shared" si="132"/>
        <v>12308</v>
      </c>
      <c r="F3079">
        <v>3077</v>
      </c>
    </row>
    <row r="3080" spans="2:6" x14ac:dyDescent="0.25">
      <c r="B3080">
        <f t="shared" si="131"/>
        <v>6156</v>
      </c>
      <c r="C3080">
        <v>3078</v>
      </c>
      <c r="E3080">
        <f t="shared" si="132"/>
        <v>12312</v>
      </c>
      <c r="F3080">
        <v>3078</v>
      </c>
    </row>
    <row r="3081" spans="2:6" x14ac:dyDescent="0.25">
      <c r="B3081">
        <f t="shared" si="131"/>
        <v>6158</v>
      </c>
      <c r="C3081">
        <v>3079</v>
      </c>
      <c r="E3081">
        <f t="shared" si="132"/>
        <v>12316</v>
      </c>
      <c r="F3081">
        <v>3079</v>
      </c>
    </row>
    <row r="3082" spans="2:6" x14ac:dyDescent="0.25">
      <c r="B3082">
        <f t="shared" si="131"/>
        <v>6160</v>
      </c>
      <c r="C3082">
        <v>3080</v>
      </c>
      <c r="E3082">
        <f t="shared" si="132"/>
        <v>12320</v>
      </c>
      <c r="F3082">
        <v>3080</v>
      </c>
    </row>
    <row r="3083" spans="2:6" x14ac:dyDescent="0.25">
      <c r="B3083">
        <f t="shared" si="131"/>
        <v>6162</v>
      </c>
      <c r="C3083">
        <v>3081</v>
      </c>
      <c r="E3083">
        <f t="shared" si="132"/>
        <v>12324</v>
      </c>
      <c r="F3083">
        <v>3081</v>
      </c>
    </row>
    <row r="3084" spans="2:6" x14ac:dyDescent="0.25">
      <c r="B3084">
        <f t="shared" si="131"/>
        <v>6164</v>
      </c>
      <c r="C3084">
        <v>3082</v>
      </c>
      <c r="E3084">
        <f t="shared" si="132"/>
        <v>12328</v>
      </c>
      <c r="F3084">
        <v>3082</v>
      </c>
    </row>
    <row r="3085" spans="2:6" x14ac:dyDescent="0.25">
      <c r="B3085">
        <f t="shared" si="131"/>
        <v>6166</v>
      </c>
      <c r="C3085">
        <v>3083</v>
      </c>
      <c r="E3085">
        <f t="shared" si="132"/>
        <v>12332</v>
      </c>
      <c r="F3085">
        <v>3083</v>
      </c>
    </row>
    <row r="3086" spans="2:6" x14ac:dyDescent="0.25">
      <c r="B3086">
        <f t="shared" si="131"/>
        <v>6168</v>
      </c>
      <c r="C3086">
        <v>3084</v>
      </c>
      <c r="E3086">
        <f t="shared" si="132"/>
        <v>12336</v>
      </c>
      <c r="F3086">
        <v>3084</v>
      </c>
    </row>
    <row r="3087" spans="2:6" x14ac:dyDescent="0.25">
      <c r="B3087">
        <f t="shared" si="131"/>
        <v>6170</v>
      </c>
      <c r="C3087">
        <v>3085</v>
      </c>
      <c r="E3087">
        <f t="shared" si="132"/>
        <v>12340</v>
      </c>
      <c r="F3087">
        <v>3085</v>
      </c>
    </row>
    <row r="3088" spans="2:6" x14ac:dyDescent="0.25">
      <c r="B3088">
        <f t="shared" si="131"/>
        <v>6172</v>
      </c>
      <c r="C3088">
        <v>3086</v>
      </c>
      <c r="E3088">
        <f t="shared" si="132"/>
        <v>12344</v>
      </c>
      <c r="F3088">
        <v>3086</v>
      </c>
    </row>
    <row r="3089" spans="2:6" x14ac:dyDescent="0.25">
      <c r="B3089">
        <f t="shared" si="131"/>
        <v>6174</v>
      </c>
      <c r="C3089">
        <v>3087</v>
      </c>
      <c r="E3089">
        <f t="shared" si="132"/>
        <v>12348</v>
      </c>
      <c r="F3089">
        <v>3087</v>
      </c>
    </row>
    <row r="3090" spans="2:6" x14ac:dyDescent="0.25">
      <c r="B3090">
        <f t="shared" si="131"/>
        <v>6176</v>
      </c>
      <c r="C3090">
        <v>3088</v>
      </c>
      <c r="E3090">
        <f t="shared" si="132"/>
        <v>12352</v>
      </c>
      <c r="F3090">
        <v>3088</v>
      </c>
    </row>
    <row r="3091" spans="2:6" x14ac:dyDescent="0.25">
      <c r="B3091">
        <f t="shared" si="131"/>
        <v>6178</v>
      </c>
      <c r="C3091">
        <v>3089</v>
      </c>
      <c r="E3091">
        <f t="shared" si="132"/>
        <v>12356</v>
      </c>
      <c r="F3091">
        <v>3089</v>
      </c>
    </row>
    <row r="3092" spans="2:6" x14ac:dyDescent="0.25">
      <c r="B3092">
        <f t="shared" si="131"/>
        <v>6180</v>
      </c>
      <c r="C3092">
        <v>3090</v>
      </c>
      <c r="E3092">
        <f t="shared" si="132"/>
        <v>12360</v>
      </c>
      <c r="F3092">
        <v>3090</v>
      </c>
    </row>
    <row r="3093" spans="2:6" x14ac:dyDescent="0.25">
      <c r="B3093">
        <f t="shared" si="131"/>
        <v>6182</v>
      </c>
      <c r="C3093">
        <v>3091</v>
      </c>
      <c r="E3093">
        <f t="shared" si="132"/>
        <v>12364</v>
      </c>
      <c r="F3093">
        <v>3091</v>
      </c>
    </row>
    <row r="3094" spans="2:6" x14ac:dyDescent="0.25">
      <c r="B3094">
        <f t="shared" si="131"/>
        <v>6184</v>
      </c>
      <c r="C3094">
        <v>3092</v>
      </c>
      <c r="E3094">
        <f t="shared" si="132"/>
        <v>12368</v>
      </c>
      <c r="F3094">
        <v>3092</v>
      </c>
    </row>
    <row r="3095" spans="2:6" x14ac:dyDescent="0.25">
      <c r="B3095">
        <f t="shared" si="131"/>
        <v>6186</v>
      </c>
      <c r="C3095">
        <v>3093</v>
      </c>
      <c r="E3095">
        <f t="shared" si="132"/>
        <v>12372</v>
      </c>
      <c r="F3095">
        <v>3093</v>
      </c>
    </row>
    <row r="3096" spans="2:6" x14ac:dyDescent="0.25">
      <c r="B3096">
        <f t="shared" si="131"/>
        <v>6188</v>
      </c>
      <c r="C3096">
        <v>3094</v>
      </c>
      <c r="E3096">
        <f t="shared" si="132"/>
        <v>12376</v>
      </c>
      <c r="F3096">
        <v>3094</v>
      </c>
    </row>
    <row r="3097" spans="2:6" x14ac:dyDescent="0.25">
      <c r="B3097">
        <f t="shared" si="131"/>
        <v>6190</v>
      </c>
      <c r="C3097">
        <v>3095</v>
      </c>
      <c r="E3097">
        <f t="shared" si="132"/>
        <v>12380</v>
      </c>
      <c r="F3097">
        <v>3095</v>
      </c>
    </row>
    <row r="3098" spans="2:6" x14ac:dyDescent="0.25">
      <c r="B3098">
        <f t="shared" si="131"/>
        <v>6192</v>
      </c>
      <c r="C3098">
        <v>3096</v>
      </c>
      <c r="E3098">
        <f t="shared" si="132"/>
        <v>12384</v>
      </c>
      <c r="F3098">
        <v>3096</v>
      </c>
    </row>
    <row r="3099" spans="2:6" x14ac:dyDescent="0.25">
      <c r="B3099">
        <f t="shared" si="131"/>
        <v>6194</v>
      </c>
      <c r="C3099">
        <v>3097</v>
      </c>
      <c r="E3099">
        <f t="shared" si="132"/>
        <v>12388</v>
      </c>
      <c r="F3099">
        <v>3097</v>
      </c>
    </row>
    <row r="3100" spans="2:6" x14ac:dyDescent="0.25">
      <c r="B3100">
        <f t="shared" si="131"/>
        <v>6196</v>
      </c>
      <c r="C3100">
        <v>3098</v>
      </c>
      <c r="E3100">
        <f t="shared" si="132"/>
        <v>12392</v>
      </c>
      <c r="F3100">
        <v>3098</v>
      </c>
    </row>
    <row r="3101" spans="2:6" x14ac:dyDescent="0.25">
      <c r="B3101">
        <f t="shared" si="131"/>
        <v>6198</v>
      </c>
      <c r="C3101">
        <v>3099</v>
      </c>
      <c r="E3101">
        <f t="shared" si="132"/>
        <v>12396</v>
      </c>
      <c r="F3101">
        <v>3099</v>
      </c>
    </row>
    <row r="3102" spans="2:6" x14ac:dyDescent="0.25">
      <c r="B3102">
        <f t="shared" si="131"/>
        <v>6200</v>
      </c>
      <c r="C3102">
        <v>3100</v>
      </c>
      <c r="E3102">
        <f t="shared" si="132"/>
        <v>12400</v>
      </c>
      <c r="F3102">
        <v>3100</v>
      </c>
    </row>
    <row r="3103" spans="2:6" x14ac:dyDescent="0.25">
      <c r="B3103">
        <f t="shared" si="131"/>
        <v>6202</v>
      </c>
      <c r="C3103">
        <v>3101</v>
      </c>
      <c r="E3103">
        <f t="shared" si="132"/>
        <v>12404</v>
      </c>
      <c r="F3103">
        <v>3101</v>
      </c>
    </row>
    <row r="3104" spans="2:6" x14ac:dyDescent="0.25">
      <c r="B3104">
        <f t="shared" si="131"/>
        <v>6204</v>
      </c>
      <c r="C3104">
        <v>3102</v>
      </c>
      <c r="E3104">
        <f t="shared" si="132"/>
        <v>12408</v>
      </c>
      <c r="F3104">
        <v>3102</v>
      </c>
    </row>
    <row r="3105" spans="2:6" x14ac:dyDescent="0.25">
      <c r="B3105">
        <f t="shared" si="131"/>
        <v>6206</v>
      </c>
      <c r="C3105">
        <v>3103</v>
      </c>
      <c r="E3105">
        <f t="shared" si="132"/>
        <v>12412</v>
      </c>
      <c r="F3105">
        <v>3103</v>
      </c>
    </row>
    <row r="3106" spans="2:6" x14ac:dyDescent="0.25">
      <c r="B3106">
        <f t="shared" si="131"/>
        <v>6208</v>
      </c>
      <c r="C3106">
        <v>3104</v>
      </c>
      <c r="E3106">
        <f t="shared" si="132"/>
        <v>12416</v>
      </c>
      <c r="F3106">
        <v>3104</v>
      </c>
    </row>
    <row r="3107" spans="2:6" x14ac:dyDescent="0.25">
      <c r="B3107">
        <f t="shared" si="131"/>
        <v>6210</v>
      </c>
      <c r="C3107">
        <v>3105</v>
      </c>
      <c r="E3107">
        <f t="shared" si="132"/>
        <v>12420</v>
      </c>
      <c r="F3107">
        <v>3105</v>
      </c>
    </row>
    <row r="3108" spans="2:6" x14ac:dyDescent="0.25">
      <c r="B3108">
        <f t="shared" si="131"/>
        <v>6212</v>
      </c>
      <c r="C3108">
        <v>3106</v>
      </c>
      <c r="E3108">
        <f t="shared" si="132"/>
        <v>12424</v>
      </c>
      <c r="F3108">
        <v>3106</v>
      </c>
    </row>
    <row r="3109" spans="2:6" x14ac:dyDescent="0.25">
      <c r="B3109">
        <f t="shared" si="131"/>
        <v>6214</v>
      </c>
      <c r="C3109">
        <v>3107</v>
      </c>
      <c r="E3109">
        <f t="shared" si="132"/>
        <v>12428</v>
      </c>
      <c r="F3109">
        <v>3107</v>
      </c>
    </row>
    <row r="3110" spans="2:6" x14ac:dyDescent="0.25">
      <c r="B3110">
        <f t="shared" si="131"/>
        <v>6216</v>
      </c>
      <c r="C3110">
        <v>3108</v>
      </c>
      <c r="E3110">
        <f t="shared" si="132"/>
        <v>12432</v>
      </c>
      <c r="F3110">
        <v>3108</v>
      </c>
    </row>
    <row r="3111" spans="2:6" x14ac:dyDescent="0.25">
      <c r="B3111">
        <f t="shared" si="131"/>
        <v>6218</v>
      </c>
      <c r="C3111">
        <v>3109</v>
      </c>
      <c r="E3111">
        <f t="shared" si="132"/>
        <v>12436</v>
      </c>
      <c r="F3111">
        <v>3109</v>
      </c>
    </row>
    <row r="3112" spans="2:6" x14ac:dyDescent="0.25">
      <c r="B3112">
        <f t="shared" si="131"/>
        <v>6220</v>
      </c>
      <c r="C3112">
        <v>3110</v>
      </c>
      <c r="E3112">
        <f t="shared" si="132"/>
        <v>12440</v>
      </c>
      <c r="F3112">
        <v>3110</v>
      </c>
    </row>
    <row r="3113" spans="2:6" x14ac:dyDescent="0.25">
      <c r="B3113">
        <f t="shared" si="131"/>
        <v>6222</v>
      </c>
      <c r="C3113">
        <v>3111</v>
      </c>
      <c r="E3113">
        <f t="shared" si="132"/>
        <v>12444</v>
      </c>
      <c r="F3113">
        <v>3111</v>
      </c>
    </row>
    <row r="3114" spans="2:6" x14ac:dyDescent="0.25">
      <c r="B3114">
        <f t="shared" si="131"/>
        <v>6224</v>
      </c>
      <c r="C3114">
        <v>3112</v>
      </c>
      <c r="E3114">
        <f t="shared" si="132"/>
        <v>12448</v>
      </c>
      <c r="F3114">
        <v>3112</v>
      </c>
    </row>
    <row r="3115" spans="2:6" x14ac:dyDescent="0.25">
      <c r="B3115">
        <f t="shared" si="131"/>
        <v>6226</v>
      </c>
      <c r="C3115">
        <v>3113</v>
      </c>
      <c r="E3115">
        <f t="shared" si="132"/>
        <v>12452</v>
      </c>
      <c r="F3115">
        <v>3113</v>
      </c>
    </row>
    <row r="3116" spans="2:6" x14ac:dyDescent="0.25">
      <c r="B3116">
        <f t="shared" si="131"/>
        <v>6228</v>
      </c>
      <c r="C3116">
        <v>3114</v>
      </c>
      <c r="E3116">
        <f t="shared" si="132"/>
        <v>12456</v>
      </c>
      <c r="F3116">
        <v>3114</v>
      </c>
    </row>
    <row r="3117" spans="2:6" x14ac:dyDescent="0.25">
      <c r="B3117">
        <f t="shared" si="131"/>
        <v>6230</v>
      </c>
      <c r="C3117">
        <v>3115</v>
      </c>
      <c r="E3117">
        <f t="shared" si="132"/>
        <v>12460</v>
      </c>
      <c r="F3117">
        <v>3115</v>
      </c>
    </row>
    <row r="3118" spans="2:6" x14ac:dyDescent="0.25">
      <c r="B3118">
        <f t="shared" si="131"/>
        <v>6232</v>
      </c>
      <c r="C3118">
        <v>3116</v>
      </c>
      <c r="E3118">
        <f t="shared" si="132"/>
        <v>12464</v>
      </c>
      <c r="F3118">
        <v>3116</v>
      </c>
    </row>
    <row r="3119" spans="2:6" x14ac:dyDescent="0.25">
      <c r="B3119">
        <f t="shared" si="131"/>
        <v>6234</v>
      </c>
      <c r="C3119">
        <v>3117</v>
      </c>
      <c r="E3119">
        <f t="shared" si="132"/>
        <v>12468</v>
      </c>
      <c r="F3119">
        <v>3117</v>
      </c>
    </row>
    <row r="3120" spans="2:6" x14ac:dyDescent="0.25">
      <c r="B3120">
        <f t="shared" si="131"/>
        <v>6236</v>
      </c>
      <c r="C3120">
        <v>3118</v>
      </c>
      <c r="E3120">
        <f t="shared" si="132"/>
        <v>12472</v>
      </c>
      <c r="F3120">
        <v>3118</v>
      </c>
    </row>
    <row r="3121" spans="2:6" x14ac:dyDescent="0.25">
      <c r="B3121">
        <f t="shared" si="131"/>
        <v>6238</v>
      </c>
      <c r="C3121">
        <v>3119</v>
      </c>
      <c r="E3121">
        <f t="shared" si="132"/>
        <v>12476</v>
      </c>
      <c r="F3121">
        <v>3119</v>
      </c>
    </row>
    <row r="3122" spans="2:6" x14ac:dyDescent="0.25">
      <c r="B3122">
        <f t="shared" si="131"/>
        <v>6240</v>
      </c>
      <c r="C3122">
        <v>3120</v>
      </c>
      <c r="E3122">
        <f t="shared" si="132"/>
        <v>12480</v>
      </c>
      <c r="F3122">
        <v>3120</v>
      </c>
    </row>
    <row r="3123" spans="2:6" x14ac:dyDescent="0.25">
      <c r="B3123">
        <f t="shared" si="131"/>
        <v>6242</v>
      </c>
      <c r="C3123">
        <v>3121</v>
      </c>
      <c r="E3123">
        <f t="shared" si="132"/>
        <v>12484</v>
      </c>
      <c r="F3123">
        <v>3121</v>
      </c>
    </row>
    <row r="3124" spans="2:6" x14ac:dyDescent="0.25">
      <c r="B3124">
        <f t="shared" si="131"/>
        <v>6244</v>
      </c>
      <c r="C3124">
        <v>3122</v>
      </c>
      <c r="E3124">
        <f t="shared" si="132"/>
        <v>12488</v>
      </c>
      <c r="F3124">
        <v>3122</v>
      </c>
    </row>
    <row r="3125" spans="2:6" x14ac:dyDescent="0.25">
      <c r="B3125">
        <f t="shared" si="131"/>
        <v>6246</v>
      </c>
      <c r="C3125">
        <v>3123</v>
      </c>
      <c r="E3125">
        <f t="shared" si="132"/>
        <v>12492</v>
      </c>
      <c r="F3125">
        <v>3123</v>
      </c>
    </row>
    <row r="3126" spans="2:6" x14ac:dyDescent="0.25">
      <c r="B3126">
        <f t="shared" si="131"/>
        <v>6248</v>
      </c>
      <c r="C3126">
        <v>3124</v>
      </c>
      <c r="E3126">
        <f t="shared" si="132"/>
        <v>12496</v>
      </c>
      <c r="F3126">
        <v>3124</v>
      </c>
    </row>
    <row r="3127" spans="2:6" x14ac:dyDescent="0.25">
      <c r="B3127">
        <f t="shared" si="131"/>
        <v>6250</v>
      </c>
      <c r="C3127">
        <v>3125</v>
      </c>
      <c r="E3127">
        <f t="shared" si="132"/>
        <v>12500</v>
      </c>
      <c r="F3127">
        <v>3125</v>
      </c>
    </row>
    <row r="3128" spans="2:6" x14ac:dyDescent="0.25">
      <c r="B3128">
        <f t="shared" si="131"/>
        <v>6252</v>
      </c>
      <c r="C3128">
        <v>3126</v>
      </c>
      <c r="E3128">
        <f t="shared" si="132"/>
        <v>12504</v>
      </c>
      <c r="F3128">
        <v>3126</v>
      </c>
    </row>
    <row r="3129" spans="2:6" x14ac:dyDescent="0.25">
      <c r="B3129">
        <f t="shared" si="131"/>
        <v>6254</v>
      </c>
      <c r="C3129">
        <v>3127</v>
      </c>
      <c r="E3129">
        <f t="shared" si="132"/>
        <v>12508</v>
      </c>
      <c r="F3129">
        <v>3127</v>
      </c>
    </row>
    <row r="3130" spans="2:6" x14ac:dyDescent="0.25">
      <c r="B3130">
        <f t="shared" si="131"/>
        <v>6256</v>
      </c>
      <c r="C3130">
        <v>3128</v>
      </c>
      <c r="E3130">
        <f t="shared" si="132"/>
        <v>12512</v>
      </c>
      <c r="F3130">
        <v>3128</v>
      </c>
    </row>
    <row r="3131" spans="2:6" x14ac:dyDescent="0.25">
      <c r="B3131">
        <f t="shared" si="131"/>
        <v>6258</v>
      </c>
      <c r="C3131">
        <v>3129</v>
      </c>
      <c r="E3131">
        <f t="shared" si="132"/>
        <v>12516</v>
      </c>
      <c r="F3131">
        <v>3129</v>
      </c>
    </row>
    <row r="3132" spans="2:6" x14ac:dyDescent="0.25">
      <c r="B3132">
        <f t="shared" si="131"/>
        <v>6260</v>
      </c>
      <c r="C3132">
        <v>3130</v>
      </c>
      <c r="E3132">
        <f t="shared" si="132"/>
        <v>12520</v>
      </c>
      <c r="F3132">
        <v>3130</v>
      </c>
    </row>
    <row r="3133" spans="2:6" x14ac:dyDescent="0.25">
      <c r="B3133">
        <f t="shared" si="131"/>
        <v>6262</v>
      </c>
      <c r="C3133">
        <v>3131</v>
      </c>
      <c r="E3133">
        <f t="shared" si="132"/>
        <v>12524</v>
      </c>
      <c r="F3133">
        <v>3131</v>
      </c>
    </row>
    <row r="3134" spans="2:6" x14ac:dyDescent="0.25">
      <c r="B3134">
        <f t="shared" si="131"/>
        <v>6264</v>
      </c>
      <c r="C3134">
        <v>3132</v>
      </c>
      <c r="E3134">
        <f t="shared" si="132"/>
        <v>12528</v>
      </c>
      <c r="F3134">
        <v>3132</v>
      </c>
    </row>
    <row r="3135" spans="2:6" x14ac:dyDescent="0.25">
      <c r="B3135">
        <f t="shared" si="131"/>
        <v>6266</v>
      </c>
      <c r="C3135">
        <v>3133</v>
      </c>
      <c r="E3135">
        <f t="shared" si="132"/>
        <v>12532</v>
      </c>
      <c r="F3135">
        <v>3133</v>
      </c>
    </row>
    <row r="3136" spans="2:6" x14ac:dyDescent="0.25">
      <c r="B3136">
        <f t="shared" si="131"/>
        <v>6268</v>
      </c>
      <c r="C3136">
        <v>3134</v>
      </c>
      <c r="E3136">
        <f t="shared" si="132"/>
        <v>12536</v>
      </c>
      <c r="F3136">
        <v>3134</v>
      </c>
    </row>
    <row r="3137" spans="2:6" x14ac:dyDescent="0.25">
      <c r="B3137">
        <f t="shared" si="131"/>
        <v>6270</v>
      </c>
      <c r="C3137">
        <v>3135</v>
      </c>
      <c r="E3137">
        <f t="shared" si="132"/>
        <v>12540</v>
      </c>
      <c r="F3137">
        <v>3135</v>
      </c>
    </row>
    <row r="3138" spans="2:6" x14ac:dyDescent="0.25">
      <c r="B3138">
        <f t="shared" si="131"/>
        <v>6272</v>
      </c>
      <c r="C3138">
        <v>3136</v>
      </c>
      <c r="E3138">
        <f t="shared" si="132"/>
        <v>12544</v>
      </c>
      <c r="F3138">
        <v>3136</v>
      </c>
    </row>
    <row r="3139" spans="2:6" x14ac:dyDescent="0.25">
      <c r="B3139">
        <f t="shared" si="131"/>
        <v>6274</v>
      </c>
      <c r="C3139">
        <v>3137</v>
      </c>
      <c r="E3139">
        <f t="shared" si="132"/>
        <v>12548</v>
      </c>
      <c r="F3139">
        <v>3137</v>
      </c>
    </row>
    <row r="3140" spans="2:6" x14ac:dyDescent="0.25">
      <c r="B3140">
        <f t="shared" si="131"/>
        <v>6276</v>
      </c>
      <c r="C3140">
        <v>3138</v>
      </c>
      <c r="E3140">
        <f t="shared" si="132"/>
        <v>12552</v>
      </c>
      <c r="F3140">
        <v>3138</v>
      </c>
    </row>
    <row r="3141" spans="2:6" x14ac:dyDescent="0.25">
      <c r="B3141">
        <f t="shared" ref="B3141:B3204" si="133">B3140+2</f>
        <v>6278</v>
      </c>
      <c r="C3141">
        <v>3139</v>
      </c>
      <c r="E3141">
        <f t="shared" ref="E3141:E3204" si="134">E3140+4</f>
        <v>12556</v>
      </c>
      <c r="F3141">
        <v>3139</v>
      </c>
    </row>
    <row r="3142" spans="2:6" x14ac:dyDescent="0.25">
      <c r="B3142">
        <f t="shared" si="133"/>
        <v>6280</v>
      </c>
      <c r="C3142">
        <v>3140</v>
      </c>
      <c r="E3142">
        <f t="shared" si="134"/>
        <v>12560</v>
      </c>
      <c r="F3142">
        <v>3140</v>
      </c>
    </row>
    <row r="3143" spans="2:6" x14ac:dyDescent="0.25">
      <c r="B3143">
        <f t="shared" si="133"/>
        <v>6282</v>
      </c>
      <c r="C3143">
        <v>3141</v>
      </c>
      <c r="E3143">
        <f t="shared" si="134"/>
        <v>12564</v>
      </c>
      <c r="F3143">
        <v>3141</v>
      </c>
    </row>
    <row r="3144" spans="2:6" x14ac:dyDescent="0.25">
      <c r="B3144">
        <f t="shared" si="133"/>
        <v>6284</v>
      </c>
      <c r="C3144">
        <v>3142</v>
      </c>
      <c r="E3144">
        <f t="shared" si="134"/>
        <v>12568</v>
      </c>
      <c r="F3144">
        <v>3142</v>
      </c>
    </row>
    <row r="3145" spans="2:6" x14ac:dyDescent="0.25">
      <c r="B3145">
        <f t="shared" si="133"/>
        <v>6286</v>
      </c>
      <c r="C3145">
        <v>3143</v>
      </c>
      <c r="E3145">
        <f t="shared" si="134"/>
        <v>12572</v>
      </c>
      <c r="F3145">
        <v>3143</v>
      </c>
    </row>
    <row r="3146" spans="2:6" x14ac:dyDescent="0.25">
      <c r="B3146">
        <f t="shared" si="133"/>
        <v>6288</v>
      </c>
      <c r="C3146">
        <v>3144</v>
      </c>
      <c r="E3146">
        <f t="shared" si="134"/>
        <v>12576</v>
      </c>
      <c r="F3146">
        <v>3144</v>
      </c>
    </row>
    <row r="3147" spans="2:6" x14ac:dyDescent="0.25">
      <c r="B3147">
        <f t="shared" si="133"/>
        <v>6290</v>
      </c>
      <c r="C3147">
        <v>3145</v>
      </c>
      <c r="E3147">
        <f t="shared" si="134"/>
        <v>12580</v>
      </c>
      <c r="F3147">
        <v>3145</v>
      </c>
    </row>
    <row r="3148" spans="2:6" x14ac:dyDescent="0.25">
      <c r="B3148">
        <f t="shared" si="133"/>
        <v>6292</v>
      </c>
      <c r="C3148">
        <v>3146</v>
      </c>
      <c r="E3148">
        <f t="shared" si="134"/>
        <v>12584</v>
      </c>
      <c r="F3148">
        <v>3146</v>
      </c>
    </row>
    <row r="3149" spans="2:6" x14ac:dyDescent="0.25">
      <c r="B3149">
        <f t="shared" si="133"/>
        <v>6294</v>
      </c>
      <c r="C3149">
        <v>3147</v>
      </c>
      <c r="E3149">
        <f t="shared" si="134"/>
        <v>12588</v>
      </c>
      <c r="F3149">
        <v>3147</v>
      </c>
    </row>
    <row r="3150" spans="2:6" x14ac:dyDescent="0.25">
      <c r="B3150">
        <f t="shared" si="133"/>
        <v>6296</v>
      </c>
      <c r="C3150">
        <v>3148</v>
      </c>
      <c r="E3150">
        <f t="shared" si="134"/>
        <v>12592</v>
      </c>
      <c r="F3150">
        <v>3148</v>
      </c>
    </row>
    <row r="3151" spans="2:6" x14ac:dyDescent="0.25">
      <c r="B3151">
        <f t="shared" si="133"/>
        <v>6298</v>
      </c>
      <c r="C3151">
        <v>3149</v>
      </c>
      <c r="E3151">
        <f t="shared" si="134"/>
        <v>12596</v>
      </c>
      <c r="F3151">
        <v>3149</v>
      </c>
    </row>
    <row r="3152" spans="2:6" x14ac:dyDescent="0.25">
      <c r="B3152">
        <f t="shared" si="133"/>
        <v>6300</v>
      </c>
      <c r="C3152">
        <v>3150</v>
      </c>
      <c r="E3152">
        <f t="shared" si="134"/>
        <v>12600</v>
      </c>
      <c r="F3152">
        <v>3150</v>
      </c>
    </row>
    <row r="3153" spans="2:6" x14ac:dyDescent="0.25">
      <c r="B3153">
        <f t="shared" si="133"/>
        <v>6302</v>
      </c>
      <c r="C3153">
        <v>3151</v>
      </c>
      <c r="E3153">
        <f t="shared" si="134"/>
        <v>12604</v>
      </c>
      <c r="F3153">
        <v>3151</v>
      </c>
    </row>
    <row r="3154" spans="2:6" x14ac:dyDescent="0.25">
      <c r="B3154">
        <f t="shared" si="133"/>
        <v>6304</v>
      </c>
      <c r="C3154">
        <v>3152</v>
      </c>
      <c r="E3154">
        <f t="shared" si="134"/>
        <v>12608</v>
      </c>
      <c r="F3154">
        <v>3152</v>
      </c>
    </row>
    <row r="3155" spans="2:6" x14ac:dyDescent="0.25">
      <c r="B3155">
        <f t="shared" si="133"/>
        <v>6306</v>
      </c>
      <c r="C3155">
        <v>3153</v>
      </c>
      <c r="E3155">
        <f t="shared" si="134"/>
        <v>12612</v>
      </c>
      <c r="F3155">
        <v>3153</v>
      </c>
    </row>
    <row r="3156" spans="2:6" x14ac:dyDescent="0.25">
      <c r="B3156">
        <f t="shared" si="133"/>
        <v>6308</v>
      </c>
      <c r="C3156">
        <v>3154</v>
      </c>
      <c r="E3156">
        <f t="shared" si="134"/>
        <v>12616</v>
      </c>
      <c r="F3156">
        <v>3154</v>
      </c>
    </row>
    <row r="3157" spans="2:6" x14ac:dyDescent="0.25">
      <c r="B3157">
        <f t="shared" si="133"/>
        <v>6310</v>
      </c>
      <c r="C3157">
        <v>3155</v>
      </c>
      <c r="E3157">
        <f t="shared" si="134"/>
        <v>12620</v>
      </c>
      <c r="F3157">
        <v>3155</v>
      </c>
    </row>
    <row r="3158" spans="2:6" x14ac:dyDescent="0.25">
      <c r="B3158">
        <f t="shared" si="133"/>
        <v>6312</v>
      </c>
      <c r="C3158">
        <v>3156</v>
      </c>
      <c r="E3158">
        <f t="shared" si="134"/>
        <v>12624</v>
      </c>
      <c r="F3158">
        <v>3156</v>
      </c>
    </row>
    <row r="3159" spans="2:6" x14ac:dyDescent="0.25">
      <c r="B3159">
        <f t="shared" si="133"/>
        <v>6314</v>
      </c>
      <c r="C3159">
        <v>3157</v>
      </c>
      <c r="E3159">
        <f t="shared" si="134"/>
        <v>12628</v>
      </c>
      <c r="F3159">
        <v>3157</v>
      </c>
    </row>
    <row r="3160" spans="2:6" x14ac:dyDescent="0.25">
      <c r="B3160">
        <f t="shared" si="133"/>
        <v>6316</v>
      </c>
      <c r="C3160">
        <v>3158</v>
      </c>
      <c r="E3160">
        <f t="shared" si="134"/>
        <v>12632</v>
      </c>
      <c r="F3160">
        <v>3158</v>
      </c>
    </row>
    <row r="3161" spans="2:6" x14ac:dyDescent="0.25">
      <c r="B3161">
        <f t="shared" si="133"/>
        <v>6318</v>
      </c>
      <c r="C3161">
        <v>3159</v>
      </c>
      <c r="E3161">
        <f t="shared" si="134"/>
        <v>12636</v>
      </c>
      <c r="F3161">
        <v>3159</v>
      </c>
    </row>
    <row r="3162" spans="2:6" x14ac:dyDescent="0.25">
      <c r="B3162">
        <f t="shared" si="133"/>
        <v>6320</v>
      </c>
      <c r="C3162">
        <v>3160</v>
      </c>
      <c r="E3162">
        <f t="shared" si="134"/>
        <v>12640</v>
      </c>
      <c r="F3162">
        <v>3160</v>
      </c>
    </row>
    <row r="3163" spans="2:6" x14ac:dyDescent="0.25">
      <c r="B3163">
        <f t="shared" si="133"/>
        <v>6322</v>
      </c>
      <c r="C3163">
        <v>3161</v>
      </c>
      <c r="E3163">
        <f t="shared" si="134"/>
        <v>12644</v>
      </c>
      <c r="F3163">
        <v>3161</v>
      </c>
    </row>
    <row r="3164" spans="2:6" x14ac:dyDescent="0.25">
      <c r="B3164">
        <f t="shared" si="133"/>
        <v>6324</v>
      </c>
      <c r="C3164">
        <v>3162</v>
      </c>
      <c r="E3164">
        <f t="shared" si="134"/>
        <v>12648</v>
      </c>
      <c r="F3164">
        <v>3162</v>
      </c>
    </row>
    <row r="3165" spans="2:6" x14ac:dyDescent="0.25">
      <c r="B3165">
        <f t="shared" si="133"/>
        <v>6326</v>
      </c>
      <c r="C3165">
        <v>3163</v>
      </c>
      <c r="E3165">
        <f t="shared" si="134"/>
        <v>12652</v>
      </c>
      <c r="F3165">
        <v>3163</v>
      </c>
    </row>
    <row r="3166" spans="2:6" x14ac:dyDescent="0.25">
      <c r="B3166">
        <f t="shared" si="133"/>
        <v>6328</v>
      </c>
      <c r="C3166">
        <v>3164</v>
      </c>
      <c r="E3166">
        <f t="shared" si="134"/>
        <v>12656</v>
      </c>
      <c r="F3166">
        <v>3164</v>
      </c>
    </row>
    <row r="3167" spans="2:6" x14ac:dyDescent="0.25">
      <c r="B3167">
        <f t="shared" si="133"/>
        <v>6330</v>
      </c>
      <c r="C3167">
        <v>3165</v>
      </c>
      <c r="E3167">
        <f t="shared" si="134"/>
        <v>12660</v>
      </c>
      <c r="F3167">
        <v>3165</v>
      </c>
    </row>
    <row r="3168" spans="2:6" x14ac:dyDescent="0.25">
      <c r="B3168">
        <f t="shared" si="133"/>
        <v>6332</v>
      </c>
      <c r="C3168">
        <v>3166</v>
      </c>
      <c r="E3168">
        <f t="shared" si="134"/>
        <v>12664</v>
      </c>
      <c r="F3168">
        <v>3166</v>
      </c>
    </row>
    <row r="3169" spans="2:6" x14ac:dyDescent="0.25">
      <c r="B3169">
        <f t="shared" si="133"/>
        <v>6334</v>
      </c>
      <c r="C3169">
        <v>3167</v>
      </c>
      <c r="E3169">
        <f t="shared" si="134"/>
        <v>12668</v>
      </c>
      <c r="F3169">
        <v>3167</v>
      </c>
    </row>
    <row r="3170" spans="2:6" x14ac:dyDescent="0.25">
      <c r="B3170">
        <f t="shared" si="133"/>
        <v>6336</v>
      </c>
      <c r="C3170">
        <v>3168</v>
      </c>
      <c r="E3170">
        <f t="shared" si="134"/>
        <v>12672</v>
      </c>
      <c r="F3170">
        <v>3168</v>
      </c>
    </row>
    <row r="3171" spans="2:6" x14ac:dyDescent="0.25">
      <c r="B3171">
        <f t="shared" si="133"/>
        <v>6338</v>
      </c>
      <c r="C3171">
        <v>3169</v>
      </c>
      <c r="E3171">
        <f t="shared" si="134"/>
        <v>12676</v>
      </c>
      <c r="F3171">
        <v>3169</v>
      </c>
    </row>
    <row r="3172" spans="2:6" x14ac:dyDescent="0.25">
      <c r="B3172">
        <f t="shared" si="133"/>
        <v>6340</v>
      </c>
      <c r="C3172">
        <v>3170</v>
      </c>
      <c r="E3172">
        <f t="shared" si="134"/>
        <v>12680</v>
      </c>
      <c r="F3172">
        <v>3170</v>
      </c>
    </row>
    <row r="3173" spans="2:6" x14ac:dyDescent="0.25">
      <c r="B3173">
        <f t="shared" si="133"/>
        <v>6342</v>
      </c>
      <c r="C3173">
        <v>3171</v>
      </c>
      <c r="E3173">
        <f t="shared" si="134"/>
        <v>12684</v>
      </c>
      <c r="F3173">
        <v>3171</v>
      </c>
    </row>
    <row r="3174" spans="2:6" x14ac:dyDescent="0.25">
      <c r="B3174">
        <f t="shared" si="133"/>
        <v>6344</v>
      </c>
      <c r="C3174">
        <v>3172</v>
      </c>
      <c r="E3174">
        <f t="shared" si="134"/>
        <v>12688</v>
      </c>
      <c r="F3174">
        <v>3172</v>
      </c>
    </row>
    <row r="3175" spans="2:6" x14ac:dyDescent="0.25">
      <c r="B3175">
        <f t="shared" si="133"/>
        <v>6346</v>
      </c>
      <c r="C3175">
        <v>3173</v>
      </c>
      <c r="E3175">
        <f t="shared" si="134"/>
        <v>12692</v>
      </c>
      <c r="F3175">
        <v>3173</v>
      </c>
    </row>
    <row r="3176" spans="2:6" x14ac:dyDescent="0.25">
      <c r="B3176">
        <f t="shared" si="133"/>
        <v>6348</v>
      </c>
      <c r="C3176">
        <v>3174</v>
      </c>
      <c r="E3176">
        <f t="shared" si="134"/>
        <v>12696</v>
      </c>
      <c r="F3176">
        <v>3174</v>
      </c>
    </row>
    <row r="3177" spans="2:6" x14ac:dyDescent="0.25">
      <c r="B3177">
        <f t="shared" si="133"/>
        <v>6350</v>
      </c>
      <c r="C3177">
        <v>3175</v>
      </c>
      <c r="E3177">
        <f t="shared" si="134"/>
        <v>12700</v>
      </c>
      <c r="F3177">
        <v>3175</v>
      </c>
    </row>
    <row r="3178" spans="2:6" x14ac:dyDescent="0.25">
      <c r="B3178">
        <f t="shared" si="133"/>
        <v>6352</v>
      </c>
      <c r="C3178">
        <v>3176</v>
      </c>
      <c r="E3178">
        <f t="shared" si="134"/>
        <v>12704</v>
      </c>
      <c r="F3178">
        <v>3176</v>
      </c>
    </row>
    <row r="3179" spans="2:6" x14ac:dyDescent="0.25">
      <c r="B3179">
        <f t="shared" si="133"/>
        <v>6354</v>
      </c>
      <c r="C3179">
        <v>3177</v>
      </c>
      <c r="E3179">
        <f t="shared" si="134"/>
        <v>12708</v>
      </c>
      <c r="F3179">
        <v>3177</v>
      </c>
    </row>
    <row r="3180" spans="2:6" x14ac:dyDescent="0.25">
      <c r="B3180">
        <f t="shared" si="133"/>
        <v>6356</v>
      </c>
      <c r="C3180">
        <v>3178</v>
      </c>
      <c r="E3180">
        <f t="shared" si="134"/>
        <v>12712</v>
      </c>
      <c r="F3180">
        <v>3178</v>
      </c>
    </row>
    <row r="3181" spans="2:6" x14ac:dyDescent="0.25">
      <c r="B3181">
        <f t="shared" si="133"/>
        <v>6358</v>
      </c>
      <c r="C3181">
        <v>3179</v>
      </c>
      <c r="E3181">
        <f t="shared" si="134"/>
        <v>12716</v>
      </c>
      <c r="F3181">
        <v>3179</v>
      </c>
    </row>
    <row r="3182" spans="2:6" x14ac:dyDescent="0.25">
      <c r="B3182">
        <f t="shared" si="133"/>
        <v>6360</v>
      </c>
      <c r="C3182">
        <v>3180</v>
      </c>
      <c r="E3182">
        <f t="shared" si="134"/>
        <v>12720</v>
      </c>
      <c r="F3182">
        <v>3180</v>
      </c>
    </row>
    <row r="3183" spans="2:6" x14ac:dyDescent="0.25">
      <c r="B3183">
        <f t="shared" si="133"/>
        <v>6362</v>
      </c>
      <c r="C3183">
        <v>3181</v>
      </c>
      <c r="E3183">
        <f t="shared" si="134"/>
        <v>12724</v>
      </c>
      <c r="F3183">
        <v>3181</v>
      </c>
    </row>
    <row r="3184" spans="2:6" x14ac:dyDescent="0.25">
      <c r="B3184">
        <f t="shared" si="133"/>
        <v>6364</v>
      </c>
      <c r="C3184">
        <v>3182</v>
      </c>
      <c r="E3184">
        <f t="shared" si="134"/>
        <v>12728</v>
      </c>
      <c r="F3184">
        <v>3182</v>
      </c>
    </row>
    <row r="3185" spans="2:6" x14ac:dyDescent="0.25">
      <c r="B3185">
        <f t="shared" si="133"/>
        <v>6366</v>
      </c>
      <c r="C3185">
        <v>3183</v>
      </c>
      <c r="E3185">
        <f t="shared" si="134"/>
        <v>12732</v>
      </c>
      <c r="F3185">
        <v>3183</v>
      </c>
    </row>
    <row r="3186" spans="2:6" x14ac:dyDescent="0.25">
      <c r="B3186">
        <f t="shared" si="133"/>
        <v>6368</v>
      </c>
      <c r="C3186">
        <v>3184</v>
      </c>
      <c r="E3186">
        <f t="shared" si="134"/>
        <v>12736</v>
      </c>
      <c r="F3186">
        <v>3184</v>
      </c>
    </row>
    <row r="3187" spans="2:6" x14ac:dyDescent="0.25">
      <c r="B3187">
        <f t="shared" si="133"/>
        <v>6370</v>
      </c>
      <c r="C3187">
        <v>3185</v>
      </c>
      <c r="E3187">
        <f t="shared" si="134"/>
        <v>12740</v>
      </c>
      <c r="F3187">
        <v>3185</v>
      </c>
    </row>
    <row r="3188" spans="2:6" x14ac:dyDescent="0.25">
      <c r="B3188">
        <f t="shared" si="133"/>
        <v>6372</v>
      </c>
      <c r="C3188">
        <v>3186</v>
      </c>
      <c r="E3188">
        <f t="shared" si="134"/>
        <v>12744</v>
      </c>
      <c r="F3188">
        <v>3186</v>
      </c>
    </row>
    <row r="3189" spans="2:6" x14ac:dyDescent="0.25">
      <c r="B3189">
        <f t="shared" si="133"/>
        <v>6374</v>
      </c>
      <c r="C3189">
        <v>3187</v>
      </c>
      <c r="E3189">
        <f t="shared" si="134"/>
        <v>12748</v>
      </c>
      <c r="F3189">
        <v>3187</v>
      </c>
    </row>
    <row r="3190" spans="2:6" x14ac:dyDescent="0.25">
      <c r="B3190">
        <f t="shared" si="133"/>
        <v>6376</v>
      </c>
      <c r="C3190">
        <v>3188</v>
      </c>
      <c r="E3190">
        <f t="shared" si="134"/>
        <v>12752</v>
      </c>
      <c r="F3190">
        <v>3188</v>
      </c>
    </row>
    <row r="3191" spans="2:6" x14ac:dyDescent="0.25">
      <c r="B3191">
        <f t="shared" si="133"/>
        <v>6378</v>
      </c>
      <c r="C3191">
        <v>3189</v>
      </c>
      <c r="E3191">
        <f t="shared" si="134"/>
        <v>12756</v>
      </c>
      <c r="F3191">
        <v>3189</v>
      </c>
    </row>
    <row r="3192" spans="2:6" x14ac:dyDescent="0.25">
      <c r="B3192">
        <f t="shared" si="133"/>
        <v>6380</v>
      </c>
      <c r="C3192">
        <v>3190</v>
      </c>
      <c r="E3192">
        <f t="shared" si="134"/>
        <v>12760</v>
      </c>
      <c r="F3192">
        <v>3190</v>
      </c>
    </row>
    <row r="3193" spans="2:6" x14ac:dyDescent="0.25">
      <c r="B3193">
        <f t="shared" si="133"/>
        <v>6382</v>
      </c>
      <c r="C3193">
        <v>3191</v>
      </c>
      <c r="E3193">
        <f t="shared" si="134"/>
        <v>12764</v>
      </c>
      <c r="F3193">
        <v>3191</v>
      </c>
    </row>
    <row r="3194" spans="2:6" x14ac:dyDescent="0.25">
      <c r="B3194">
        <f t="shared" si="133"/>
        <v>6384</v>
      </c>
      <c r="C3194">
        <v>3192</v>
      </c>
      <c r="E3194">
        <f t="shared" si="134"/>
        <v>12768</v>
      </c>
      <c r="F3194">
        <v>3192</v>
      </c>
    </row>
    <row r="3195" spans="2:6" x14ac:dyDescent="0.25">
      <c r="B3195">
        <f t="shared" si="133"/>
        <v>6386</v>
      </c>
      <c r="C3195">
        <v>3193</v>
      </c>
      <c r="E3195">
        <f t="shared" si="134"/>
        <v>12772</v>
      </c>
      <c r="F3195">
        <v>3193</v>
      </c>
    </row>
    <row r="3196" spans="2:6" x14ac:dyDescent="0.25">
      <c r="B3196">
        <f t="shared" si="133"/>
        <v>6388</v>
      </c>
      <c r="C3196">
        <v>3194</v>
      </c>
      <c r="E3196">
        <f t="shared" si="134"/>
        <v>12776</v>
      </c>
      <c r="F3196">
        <v>3194</v>
      </c>
    </row>
    <row r="3197" spans="2:6" x14ac:dyDescent="0.25">
      <c r="B3197">
        <f t="shared" si="133"/>
        <v>6390</v>
      </c>
      <c r="C3197">
        <v>3195</v>
      </c>
      <c r="E3197">
        <f t="shared" si="134"/>
        <v>12780</v>
      </c>
      <c r="F3197">
        <v>3195</v>
      </c>
    </row>
    <row r="3198" spans="2:6" x14ac:dyDescent="0.25">
      <c r="B3198">
        <f t="shared" si="133"/>
        <v>6392</v>
      </c>
      <c r="C3198">
        <v>3196</v>
      </c>
      <c r="E3198">
        <f t="shared" si="134"/>
        <v>12784</v>
      </c>
      <c r="F3198">
        <v>3196</v>
      </c>
    </row>
    <row r="3199" spans="2:6" x14ac:dyDescent="0.25">
      <c r="B3199">
        <f t="shared" si="133"/>
        <v>6394</v>
      </c>
      <c r="C3199">
        <v>3197</v>
      </c>
      <c r="E3199">
        <f t="shared" si="134"/>
        <v>12788</v>
      </c>
      <c r="F3199">
        <v>3197</v>
      </c>
    </row>
    <row r="3200" spans="2:6" x14ac:dyDescent="0.25">
      <c r="B3200">
        <f t="shared" si="133"/>
        <v>6396</v>
      </c>
      <c r="C3200">
        <v>3198</v>
      </c>
      <c r="E3200">
        <f t="shared" si="134"/>
        <v>12792</v>
      </c>
      <c r="F3200">
        <v>3198</v>
      </c>
    </row>
    <row r="3201" spans="2:6" x14ac:dyDescent="0.25">
      <c r="B3201">
        <f t="shared" si="133"/>
        <v>6398</v>
      </c>
      <c r="C3201">
        <v>3199</v>
      </c>
      <c r="E3201">
        <f t="shared" si="134"/>
        <v>12796</v>
      </c>
      <c r="F3201">
        <v>3199</v>
      </c>
    </row>
    <row r="3202" spans="2:6" x14ac:dyDescent="0.25">
      <c r="B3202">
        <f t="shared" si="133"/>
        <v>6400</v>
      </c>
      <c r="C3202">
        <v>3200</v>
      </c>
      <c r="E3202">
        <f t="shared" si="134"/>
        <v>12800</v>
      </c>
      <c r="F3202">
        <v>3200</v>
      </c>
    </row>
    <row r="3203" spans="2:6" x14ac:dyDescent="0.25">
      <c r="B3203">
        <f t="shared" si="133"/>
        <v>6402</v>
      </c>
      <c r="C3203">
        <v>3201</v>
      </c>
      <c r="E3203">
        <f t="shared" si="134"/>
        <v>12804</v>
      </c>
      <c r="F3203">
        <v>3201</v>
      </c>
    </row>
    <row r="3204" spans="2:6" x14ac:dyDescent="0.25">
      <c r="B3204">
        <f t="shared" si="133"/>
        <v>6404</v>
      </c>
      <c r="C3204">
        <v>3202</v>
      </c>
      <c r="E3204">
        <f t="shared" si="134"/>
        <v>12808</v>
      </c>
      <c r="F3204">
        <v>3202</v>
      </c>
    </row>
    <row r="3205" spans="2:6" x14ac:dyDescent="0.25">
      <c r="B3205">
        <f t="shared" ref="B3205:B3268" si="135">B3204+2</f>
        <v>6406</v>
      </c>
      <c r="C3205">
        <v>3203</v>
      </c>
      <c r="E3205">
        <f t="shared" ref="E3205:E3268" si="136">E3204+4</f>
        <v>12812</v>
      </c>
      <c r="F3205">
        <v>3203</v>
      </c>
    </row>
    <row r="3206" spans="2:6" x14ac:dyDescent="0.25">
      <c r="B3206">
        <f t="shared" si="135"/>
        <v>6408</v>
      </c>
      <c r="C3206">
        <v>3204</v>
      </c>
      <c r="E3206">
        <f t="shared" si="136"/>
        <v>12816</v>
      </c>
      <c r="F3206">
        <v>3204</v>
      </c>
    </row>
    <row r="3207" spans="2:6" x14ac:dyDescent="0.25">
      <c r="B3207">
        <f t="shared" si="135"/>
        <v>6410</v>
      </c>
      <c r="C3207">
        <v>3205</v>
      </c>
      <c r="E3207">
        <f t="shared" si="136"/>
        <v>12820</v>
      </c>
      <c r="F3207">
        <v>3205</v>
      </c>
    </row>
    <row r="3208" spans="2:6" x14ac:dyDescent="0.25">
      <c r="B3208">
        <f t="shared" si="135"/>
        <v>6412</v>
      </c>
      <c r="C3208">
        <v>3206</v>
      </c>
      <c r="E3208">
        <f t="shared" si="136"/>
        <v>12824</v>
      </c>
      <c r="F3208">
        <v>3206</v>
      </c>
    </row>
    <row r="3209" spans="2:6" x14ac:dyDescent="0.25">
      <c r="B3209">
        <f t="shared" si="135"/>
        <v>6414</v>
      </c>
      <c r="C3209">
        <v>3207</v>
      </c>
      <c r="E3209">
        <f t="shared" si="136"/>
        <v>12828</v>
      </c>
      <c r="F3209">
        <v>3207</v>
      </c>
    </row>
    <row r="3210" spans="2:6" x14ac:dyDescent="0.25">
      <c r="B3210">
        <f t="shared" si="135"/>
        <v>6416</v>
      </c>
      <c r="C3210">
        <v>3208</v>
      </c>
      <c r="E3210">
        <f t="shared" si="136"/>
        <v>12832</v>
      </c>
      <c r="F3210">
        <v>3208</v>
      </c>
    </row>
    <row r="3211" spans="2:6" x14ac:dyDescent="0.25">
      <c r="B3211">
        <f t="shared" si="135"/>
        <v>6418</v>
      </c>
      <c r="C3211">
        <v>3209</v>
      </c>
      <c r="E3211">
        <f t="shared" si="136"/>
        <v>12836</v>
      </c>
      <c r="F3211">
        <v>3209</v>
      </c>
    </row>
    <row r="3212" spans="2:6" x14ac:dyDescent="0.25">
      <c r="B3212">
        <f t="shared" si="135"/>
        <v>6420</v>
      </c>
      <c r="C3212">
        <v>3210</v>
      </c>
      <c r="E3212">
        <f t="shared" si="136"/>
        <v>12840</v>
      </c>
      <c r="F3212">
        <v>3210</v>
      </c>
    </row>
    <row r="3213" spans="2:6" x14ac:dyDescent="0.25">
      <c r="B3213">
        <f t="shared" si="135"/>
        <v>6422</v>
      </c>
      <c r="C3213">
        <v>3211</v>
      </c>
      <c r="E3213">
        <f t="shared" si="136"/>
        <v>12844</v>
      </c>
      <c r="F3213">
        <v>3211</v>
      </c>
    </row>
    <row r="3214" spans="2:6" x14ac:dyDescent="0.25">
      <c r="B3214">
        <f t="shared" si="135"/>
        <v>6424</v>
      </c>
      <c r="C3214">
        <v>3212</v>
      </c>
      <c r="E3214">
        <f t="shared" si="136"/>
        <v>12848</v>
      </c>
      <c r="F3214">
        <v>3212</v>
      </c>
    </row>
    <row r="3215" spans="2:6" x14ac:dyDescent="0.25">
      <c r="B3215">
        <f t="shared" si="135"/>
        <v>6426</v>
      </c>
      <c r="C3215">
        <v>3213</v>
      </c>
      <c r="E3215">
        <f t="shared" si="136"/>
        <v>12852</v>
      </c>
      <c r="F3215">
        <v>3213</v>
      </c>
    </row>
    <row r="3216" spans="2:6" x14ac:dyDescent="0.25">
      <c r="B3216">
        <f t="shared" si="135"/>
        <v>6428</v>
      </c>
      <c r="C3216">
        <v>3214</v>
      </c>
      <c r="E3216">
        <f t="shared" si="136"/>
        <v>12856</v>
      </c>
      <c r="F3216">
        <v>3214</v>
      </c>
    </row>
    <row r="3217" spans="2:6" x14ac:dyDescent="0.25">
      <c r="B3217">
        <f t="shared" si="135"/>
        <v>6430</v>
      </c>
      <c r="C3217">
        <v>3215</v>
      </c>
      <c r="E3217">
        <f t="shared" si="136"/>
        <v>12860</v>
      </c>
      <c r="F3217">
        <v>3215</v>
      </c>
    </row>
    <row r="3218" spans="2:6" x14ac:dyDescent="0.25">
      <c r="B3218">
        <f t="shared" si="135"/>
        <v>6432</v>
      </c>
      <c r="C3218">
        <v>3216</v>
      </c>
      <c r="E3218">
        <f t="shared" si="136"/>
        <v>12864</v>
      </c>
      <c r="F3218">
        <v>3216</v>
      </c>
    </row>
    <row r="3219" spans="2:6" x14ac:dyDescent="0.25">
      <c r="B3219">
        <f t="shared" si="135"/>
        <v>6434</v>
      </c>
      <c r="C3219">
        <v>3217</v>
      </c>
      <c r="E3219">
        <f t="shared" si="136"/>
        <v>12868</v>
      </c>
      <c r="F3219">
        <v>3217</v>
      </c>
    </row>
    <row r="3220" spans="2:6" x14ac:dyDescent="0.25">
      <c r="B3220">
        <f t="shared" si="135"/>
        <v>6436</v>
      </c>
      <c r="C3220">
        <v>3218</v>
      </c>
      <c r="E3220">
        <f t="shared" si="136"/>
        <v>12872</v>
      </c>
      <c r="F3220">
        <v>3218</v>
      </c>
    </row>
    <row r="3221" spans="2:6" x14ac:dyDescent="0.25">
      <c r="B3221">
        <f t="shared" si="135"/>
        <v>6438</v>
      </c>
      <c r="C3221">
        <v>3219</v>
      </c>
      <c r="E3221">
        <f t="shared" si="136"/>
        <v>12876</v>
      </c>
      <c r="F3221">
        <v>3219</v>
      </c>
    </row>
    <row r="3222" spans="2:6" x14ac:dyDescent="0.25">
      <c r="B3222">
        <f t="shared" si="135"/>
        <v>6440</v>
      </c>
      <c r="C3222">
        <v>3220</v>
      </c>
      <c r="E3222">
        <f t="shared" si="136"/>
        <v>12880</v>
      </c>
      <c r="F3222">
        <v>3220</v>
      </c>
    </row>
    <row r="3223" spans="2:6" x14ac:dyDescent="0.25">
      <c r="B3223">
        <f t="shared" si="135"/>
        <v>6442</v>
      </c>
      <c r="C3223">
        <v>3221</v>
      </c>
      <c r="E3223">
        <f t="shared" si="136"/>
        <v>12884</v>
      </c>
      <c r="F3223">
        <v>3221</v>
      </c>
    </row>
    <row r="3224" spans="2:6" x14ac:dyDescent="0.25">
      <c r="B3224">
        <f t="shared" si="135"/>
        <v>6444</v>
      </c>
      <c r="C3224">
        <v>3222</v>
      </c>
      <c r="E3224">
        <f t="shared" si="136"/>
        <v>12888</v>
      </c>
      <c r="F3224">
        <v>3222</v>
      </c>
    </row>
    <row r="3225" spans="2:6" x14ac:dyDescent="0.25">
      <c r="B3225">
        <f t="shared" si="135"/>
        <v>6446</v>
      </c>
      <c r="C3225">
        <v>3223</v>
      </c>
      <c r="E3225">
        <f t="shared" si="136"/>
        <v>12892</v>
      </c>
      <c r="F3225">
        <v>3223</v>
      </c>
    </row>
    <row r="3226" spans="2:6" x14ac:dyDescent="0.25">
      <c r="B3226">
        <f t="shared" si="135"/>
        <v>6448</v>
      </c>
      <c r="C3226">
        <v>3224</v>
      </c>
      <c r="E3226">
        <f t="shared" si="136"/>
        <v>12896</v>
      </c>
      <c r="F3226">
        <v>3224</v>
      </c>
    </row>
    <row r="3227" spans="2:6" x14ac:dyDescent="0.25">
      <c r="B3227">
        <f t="shared" si="135"/>
        <v>6450</v>
      </c>
      <c r="C3227">
        <v>3225</v>
      </c>
      <c r="E3227">
        <f t="shared" si="136"/>
        <v>12900</v>
      </c>
      <c r="F3227">
        <v>3225</v>
      </c>
    </row>
    <row r="3228" spans="2:6" x14ac:dyDescent="0.25">
      <c r="B3228">
        <f t="shared" si="135"/>
        <v>6452</v>
      </c>
      <c r="C3228">
        <v>3226</v>
      </c>
      <c r="E3228">
        <f t="shared" si="136"/>
        <v>12904</v>
      </c>
      <c r="F3228">
        <v>3226</v>
      </c>
    </row>
    <row r="3229" spans="2:6" x14ac:dyDescent="0.25">
      <c r="B3229">
        <f t="shared" si="135"/>
        <v>6454</v>
      </c>
      <c r="C3229">
        <v>3227</v>
      </c>
      <c r="E3229">
        <f t="shared" si="136"/>
        <v>12908</v>
      </c>
      <c r="F3229">
        <v>3227</v>
      </c>
    </row>
    <row r="3230" spans="2:6" x14ac:dyDescent="0.25">
      <c r="B3230">
        <f t="shared" si="135"/>
        <v>6456</v>
      </c>
      <c r="C3230">
        <v>3228</v>
      </c>
      <c r="E3230">
        <f t="shared" si="136"/>
        <v>12912</v>
      </c>
      <c r="F3230">
        <v>3228</v>
      </c>
    </row>
    <row r="3231" spans="2:6" x14ac:dyDescent="0.25">
      <c r="B3231">
        <f t="shared" si="135"/>
        <v>6458</v>
      </c>
      <c r="C3231">
        <v>3229</v>
      </c>
      <c r="E3231">
        <f t="shared" si="136"/>
        <v>12916</v>
      </c>
      <c r="F3231">
        <v>3229</v>
      </c>
    </row>
    <row r="3232" spans="2:6" x14ac:dyDescent="0.25">
      <c r="B3232">
        <f t="shared" si="135"/>
        <v>6460</v>
      </c>
      <c r="C3232">
        <v>3230</v>
      </c>
      <c r="E3232">
        <f t="shared" si="136"/>
        <v>12920</v>
      </c>
      <c r="F3232">
        <v>3230</v>
      </c>
    </row>
    <row r="3233" spans="2:6" x14ac:dyDescent="0.25">
      <c r="B3233">
        <f t="shared" si="135"/>
        <v>6462</v>
      </c>
      <c r="C3233">
        <v>3231</v>
      </c>
      <c r="E3233">
        <f t="shared" si="136"/>
        <v>12924</v>
      </c>
      <c r="F3233">
        <v>3231</v>
      </c>
    </row>
    <row r="3234" spans="2:6" x14ac:dyDescent="0.25">
      <c r="B3234">
        <f t="shared" si="135"/>
        <v>6464</v>
      </c>
      <c r="C3234">
        <v>3232</v>
      </c>
      <c r="E3234">
        <f t="shared" si="136"/>
        <v>12928</v>
      </c>
      <c r="F3234">
        <v>3232</v>
      </c>
    </row>
    <row r="3235" spans="2:6" x14ac:dyDescent="0.25">
      <c r="B3235">
        <f t="shared" si="135"/>
        <v>6466</v>
      </c>
      <c r="C3235">
        <v>3233</v>
      </c>
      <c r="E3235">
        <f t="shared" si="136"/>
        <v>12932</v>
      </c>
      <c r="F3235">
        <v>3233</v>
      </c>
    </row>
    <row r="3236" spans="2:6" x14ac:dyDescent="0.25">
      <c r="B3236">
        <f t="shared" si="135"/>
        <v>6468</v>
      </c>
      <c r="C3236">
        <v>3234</v>
      </c>
      <c r="E3236">
        <f t="shared" si="136"/>
        <v>12936</v>
      </c>
      <c r="F3236">
        <v>3234</v>
      </c>
    </row>
    <row r="3237" spans="2:6" x14ac:dyDescent="0.25">
      <c r="B3237">
        <f t="shared" si="135"/>
        <v>6470</v>
      </c>
      <c r="C3237">
        <v>3235</v>
      </c>
      <c r="E3237">
        <f t="shared" si="136"/>
        <v>12940</v>
      </c>
      <c r="F3237">
        <v>3235</v>
      </c>
    </row>
    <row r="3238" spans="2:6" x14ac:dyDescent="0.25">
      <c r="B3238">
        <f t="shared" si="135"/>
        <v>6472</v>
      </c>
      <c r="C3238">
        <v>3236</v>
      </c>
      <c r="E3238">
        <f t="shared" si="136"/>
        <v>12944</v>
      </c>
      <c r="F3238">
        <v>3236</v>
      </c>
    </row>
    <row r="3239" spans="2:6" x14ac:dyDescent="0.25">
      <c r="B3239">
        <f t="shared" si="135"/>
        <v>6474</v>
      </c>
      <c r="C3239">
        <v>3237</v>
      </c>
      <c r="E3239">
        <f t="shared" si="136"/>
        <v>12948</v>
      </c>
      <c r="F3239">
        <v>3237</v>
      </c>
    </row>
    <row r="3240" spans="2:6" x14ac:dyDescent="0.25">
      <c r="B3240">
        <f t="shared" si="135"/>
        <v>6476</v>
      </c>
      <c r="C3240">
        <v>3238</v>
      </c>
      <c r="E3240">
        <f t="shared" si="136"/>
        <v>12952</v>
      </c>
      <c r="F3240">
        <v>3238</v>
      </c>
    </row>
    <row r="3241" spans="2:6" x14ac:dyDescent="0.25">
      <c r="B3241">
        <f t="shared" si="135"/>
        <v>6478</v>
      </c>
      <c r="C3241">
        <v>3239</v>
      </c>
      <c r="E3241">
        <f t="shared" si="136"/>
        <v>12956</v>
      </c>
      <c r="F3241">
        <v>3239</v>
      </c>
    </row>
    <row r="3242" spans="2:6" x14ac:dyDescent="0.25">
      <c r="B3242">
        <f t="shared" si="135"/>
        <v>6480</v>
      </c>
      <c r="C3242">
        <v>3240</v>
      </c>
      <c r="E3242">
        <f t="shared" si="136"/>
        <v>12960</v>
      </c>
      <c r="F3242">
        <v>3240</v>
      </c>
    </row>
    <row r="3243" spans="2:6" x14ac:dyDescent="0.25">
      <c r="B3243">
        <f t="shared" si="135"/>
        <v>6482</v>
      </c>
      <c r="C3243">
        <v>3241</v>
      </c>
      <c r="E3243">
        <f t="shared" si="136"/>
        <v>12964</v>
      </c>
      <c r="F3243">
        <v>3241</v>
      </c>
    </row>
    <row r="3244" spans="2:6" x14ac:dyDescent="0.25">
      <c r="B3244">
        <f t="shared" si="135"/>
        <v>6484</v>
      </c>
      <c r="C3244">
        <v>3242</v>
      </c>
      <c r="E3244">
        <f t="shared" si="136"/>
        <v>12968</v>
      </c>
      <c r="F3244">
        <v>3242</v>
      </c>
    </row>
    <row r="3245" spans="2:6" x14ac:dyDescent="0.25">
      <c r="B3245">
        <f t="shared" si="135"/>
        <v>6486</v>
      </c>
      <c r="C3245">
        <v>3243</v>
      </c>
      <c r="E3245">
        <f t="shared" si="136"/>
        <v>12972</v>
      </c>
      <c r="F3245">
        <v>3243</v>
      </c>
    </row>
    <row r="3246" spans="2:6" x14ac:dyDescent="0.25">
      <c r="B3246">
        <f t="shared" si="135"/>
        <v>6488</v>
      </c>
      <c r="C3246">
        <v>3244</v>
      </c>
      <c r="E3246">
        <f t="shared" si="136"/>
        <v>12976</v>
      </c>
      <c r="F3246">
        <v>3244</v>
      </c>
    </row>
    <row r="3247" spans="2:6" x14ac:dyDescent="0.25">
      <c r="B3247">
        <f t="shared" si="135"/>
        <v>6490</v>
      </c>
      <c r="C3247">
        <v>3245</v>
      </c>
      <c r="E3247">
        <f t="shared" si="136"/>
        <v>12980</v>
      </c>
      <c r="F3247">
        <v>3245</v>
      </c>
    </row>
    <row r="3248" spans="2:6" x14ac:dyDescent="0.25">
      <c r="B3248">
        <f t="shared" si="135"/>
        <v>6492</v>
      </c>
      <c r="C3248">
        <v>3246</v>
      </c>
      <c r="E3248">
        <f t="shared" si="136"/>
        <v>12984</v>
      </c>
      <c r="F3248">
        <v>3246</v>
      </c>
    </row>
    <row r="3249" spans="2:6" x14ac:dyDescent="0.25">
      <c r="B3249">
        <f t="shared" si="135"/>
        <v>6494</v>
      </c>
      <c r="C3249">
        <v>3247</v>
      </c>
      <c r="E3249">
        <f t="shared" si="136"/>
        <v>12988</v>
      </c>
      <c r="F3249">
        <v>3247</v>
      </c>
    </row>
    <row r="3250" spans="2:6" x14ac:dyDescent="0.25">
      <c r="B3250">
        <f t="shared" si="135"/>
        <v>6496</v>
      </c>
      <c r="C3250">
        <v>3248</v>
      </c>
      <c r="E3250">
        <f t="shared" si="136"/>
        <v>12992</v>
      </c>
      <c r="F3250">
        <v>3248</v>
      </c>
    </row>
    <row r="3251" spans="2:6" x14ac:dyDescent="0.25">
      <c r="B3251">
        <f t="shared" si="135"/>
        <v>6498</v>
      </c>
      <c r="C3251">
        <v>3249</v>
      </c>
      <c r="E3251">
        <f t="shared" si="136"/>
        <v>12996</v>
      </c>
      <c r="F3251">
        <v>3249</v>
      </c>
    </row>
    <row r="3252" spans="2:6" x14ac:dyDescent="0.25">
      <c r="B3252">
        <f t="shared" si="135"/>
        <v>6500</v>
      </c>
      <c r="C3252">
        <v>3250</v>
      </c>
      <c r="E3252">
        <f t="shared" si="136"/>
        <v>13000</v>
      </c>
      <c r="F3252">
        <v>3250</v>
      </c>
    </row>
    <row r="3253" spans="2:6" x14ac:dyDescent="0.25">
      <c r="B3253">
        <f t="shared" si="135"/>
        <v>6502</v>
      </c>
      <c r="C3253">
        <v>3251</v>
      </c>
      <c r="E3253">
        <f t="shared" si="136"/>
        <v>13004</v>
      </c>
      <c r="F3253">
        <v>3251</v>
      </c>
    </row>
    <row r="3254" spans="2:6" x14ac:dyDescent="0.25">
      <c r="B3254">
        <f t="shared" si="135"/>
        <v>6504</v>
      </c>
      <c r="C3254">
        <v>3252</v>
      </c>
      <c r="E3254">
        <f t="shared" si="136"/>
        <v>13008</v>
      </c>
      <c r="F3254">
        <v>3252</v>
      </c>
    </row>
    <row r="3255" spans="2:6" x14ac:dyDescent="0.25">
      <c r="B3255">
        <f t="shared" si="135"/>
        <v>6506</v>
      </c>
      <c r="C3255">
        <v>3253</v>
      </c>
      <c r="E3255">
        <f t="shared" si="136"/>
        <v>13012</v>
      </c>
      <c r="F3255">
        <v>3253</v>
      </c>
    </row>
    <row r="3256" spans="2:6" x14ac:dyDescent="0.25">
      <c r="B3256">
        <f t="shared" si="135"/>
        <v>6508</v>
      </c>
      <c r="C3256">
        <v>3254</v>
      </c>
      <c r="E3256">
        <f t="shared" si="136"/>
        <v>13016</v>
      </c>
      <c r="F3256">
        <v>3254</v>
      </c>
    </row>
    <row r="3257" spans="2:6" x14ac:dyDescent="0.25">
      <c r="B3257">
        <f t="shared" si="135"/>
        <v>6510</v>
      </c>
      <c r="C3257">
        <v>3255</v>
      </c>
      <c r="E3257">
        <f t="shared" si="136"/>
        <v>13020</v>
      </c>
      <c r="F3257">
        <v>3255</v>
      </c>
    </row>
    <row r="3258" spans="2:6" x14ac:dyDescent="0.25">
      <c r="B3258">
        <f t="shared" si="135"/>
        <v>6512</v>
      </c>
      <c r="C3258">
        <v>3256</v>
      </c>
      <c r="E3258">
        <f t="shared" si="136"/>
        <v>13024</v>
      </c>
      <c r="F3258">
        <v>3256</v>
      </c>
    </row>
    <row r="3259" spans="2:6" x14ac:dyDescent="0.25">
      <c r="B3259">
        <f t="shared" si="135"/>
        <v>6514</v>
      </c>
      <c r="C3259">
        <v>3257</v>
      </c>
      <c r="E3259">
        <f t="shared" si="136"/>
        <v>13028</v>
      </c>
      <c r="F3259">
        <v>3257</v>
      </c>
    </row>
    <row r="3260" spans="2:6" x14ac:dyDescent="0.25">
      <c r="B3260">
        <f t="shared" si="135"/>
        <v>6516</v>
      </c>
      <c r="C3260">
        <v>3258</v>
      </c>
      <c r="E3260">
        <f t="shared" si="136"/>
        <v>13032</v>
      </c>
      <c r="F3260">
        <v>3258</v>
      </c>
    </row>
    <row r="3261" spans="2:6" x14ac:dyDescent="0.25">
      <c r="B3261">
        <f t="shared" si="135"/>
        <v>6518</v>
      </c>
      <c r="C3261">
        <v>3259</v>
      </c>
      <c r="E3261">
        <f t="shared" si="136"/>
        <v>13036</v>
      </c>
      <c r="F3261">
        <v>3259</v>
      </c>
    </row>
    <row r="3262" spans="2:6" x14ac:dyDescent="0.25">
      <c r="B3262">
        <f t="shared" si="135"/>
        <v>6520</v>
      </c>
      <c r="C3262">
        <v>3260</v>
      </c>
      <c r="E3262">
        <f t="shared" si="136"/>
        <v>13040</v>
      </c>
      <c r="F3262">
        <v>3260</v>
      </c>
    </row>
    <row r="3263" spans="2:6" x14ac:dyDescent="0.25">
      <c r="B3263">
        <f t="shared" si="135"/>
        <v>6522</v>
      </c>
      <c r="C3263">
        <v>3261</v>
      </c>
      <c r="E3263">
        <f t="shared" si="136"/>
        <v>13044</v>
      </c>
      <c r="F3263">
        <v>3261</v>
      </c>
    </row>
    <row r="3264" spans="2:6" x14ac:dyDescent="0.25">
      <c r="B3264">
        <f t="shared" si="135"/>
        <v>6524</v>
      </c>
      <c r="C3264">
        <v>3262</v>
      </c>
      <c r="E3264">
        <f t="shared" si="136"/>
        <v>13048</v>
      </c>
      <c r="F3264">
        <v>3262</v>
      </c>
    </row>
    <row r="3265" spans="2:6" x14ac:dyDescent="0.25">
      <c r="B3265">
        <f t="shared" si="135"/>
        <v>6526</v>
      </c>
      <c r="C3265">
        <v>3263</v>
      </c>
      <c r="E3265">
        <f t="shared" si="136"/>
        <v>13052</v>
      </c>
      <c r="F3265">
        <v>3263</v>
      </c>
    </row>
    <row r="3266" spans="2:6" x14ac:dyDescent="0.25">
      <c r="B3266">
        <f t="shared" si="135"/>
        <v>6528</v>
      </c>
      <c r="C3266">
        <v>3264</v>
      </c>
      <c r="E3266">
        <f t="shared" si="136"/>
        <v>13056</v>
      </c>
      <c r="F3266">
        <v>3264</v>
      </c>
    </row>
    <row r="3267" spans="2:6" x14ac:dyDescent="0.25">
      <c r="B3267">
        <f t="shared" si="135"/>
        <v>6530</v>
      </c>
      <c r="C3267">
        <v>3265</v>
      </c>
      <c r="E3267">
        <f t="shared" si="136"/>
        <v>13060</v>
      </c>
      <c r="F3267">
        <v>3265</v>
      </c>
    </row>
    <row r="3268" spans="2:6" x14ac:dyDescent="0.25">
      <c r="B3268">
        <f t="shared" si="135"/>
        <v>6532</v>
      </c>
      <c r="C3268">
        <v>3266</v>
      </c>
      <c r="E3268">
        <f t="shared" si="136"/>
        <v>13064</v>
      </c>
      <c r="F3268">
        <v>3266</v>
      </c>
    </row>
    <row r="3269" spans="2:6" x14ac:dyDescent="0.25">
      <c r="B3269">
        <f t="shared" ref="B3269:B3332" si="137">B3268+2</f>
        <v>6534</v>
      </c>
      <c r="C3269">
        <v>3267</v>
      </c>
      <c r="E3269">
        <f t="shared" ref="E3269:E3332" si="138">E3268+4</f>
        <v>13068</v>
      </c>
      <c r="F3269">
        <v>3267</v>
      </c>
    </row>
    <row r="3270" spans="2:6" x14ac:dyDescent="0.25">
      <c r="B3270">
        <f t="shared" si="137"/>
        <v>6536</v>
      </c>
      <c r="C3270">
        <v>3268</v>
      </c>
      <c r="E3270">
        <f t="shared" si="138"/>
        <v>13072</v>
      </c>
      <c r="F3270">
        <v>3268</v>
      </c>
    </row>
    <row r="3271" spans="2:6" x14ac:dyDescent="0.25">
      <c r="B3271">
        <f t="shared" si="137"/>
        <v>6538</v>
      </c>
      <c r="C3271">
        <v>3269</v>
      </c>
      <c r="E3271">
        <f t="shared" si="138"/>
        <v>13076</v>
      </c>
      <c r="F3271">
        <v>3269</v>
      </c>
    </row>
    <row r="3272" spans="2:6" x14ac:dyDescent="0.25">
      <c r="B3272">
        <f t="shared" si="137"/>
        <v>6540</v>
      </c>
      <c r="C3272">
        <v>3270</v>
      </c>
      <c r="E3272">
        <f t="shared" si="138"/>
        <v>13080</v>
      </c>
      <c r="F3272">
        <v>3270</v>
      </c>
    </row>
    <row r="3273" spans="2:6" x14ac:dyDescent="0.25">
      <c r="B3273">
        <f t="shared" si="137"/>
        <v>6542</v>
      </c>
      <c r="C3273">
        <v>3271</v>
      </c>
      <c r="E3273">
        <f t="shared" si="138"/>
        <v>13084</v>
      </c>
      <c r="F3273">
        <v>3271</v>
      </c>
    </row>
    <row r="3274" spans="2:6" x14ac:dyDescent="0.25">
      <c r="B3274">
        <f t="shared" si="137"/>
        <v>6544</v>
      </c>
      <c r="C3274">
        <v>3272</v>
      </c>
      <c r="E3274">
        <f t="shared" si="138"/>
        <v>13088</v>
      </c>
      <c r="F3274">
        <v>3272</v>
      </c>
    </row>
    <row r="3275" spans="2:6" x14ac:dyDescent="0.25">
      <c r="B3275">
        <f t="shared" si="137"/>
        <v>6546</v>
      </c>
      <c r="C3275">
        <v>3273</v>
      </c>
      <c r="E3275">
        <f t="shared" si="138"/>
        <v>13092</v>
      </c>
      <c r="F3275">
        <v>3273</v>
      </c>
    </row>
    <row r="3276" spans="2:6" x14ac:dyDescent="0.25">
      <c r="B3276">
        <f t="shared" si="137"/>
        <v>6548</v>
      </c>
      <c r="C3276">
        <v>3274</v>
      </c>
      <c r="E3276">
        <f t="shared" si="138"/>
        <v>13096</v>
      </c>
      <c r="F3276">
        <v>3274</v>
      </c>
    </row>
    <row r="3277" spans="2:6" x14ac:dyDescent="0.25">
      <c r="B3277">
        <f t="shared" si="137"/>
        <v>6550</v>
      </c>
      <c r="C3277">
        <v>3275</v>
      </c>
      <c r="E3277">
        <f t="shared" si="138"/>
        <v>13100</v>
      </c>
      <c r="F3277">
        <v>3275</v>
      </c>
    </row>
    <row r="3278" spans="2:6" x14ac:dyDescent="0.25">
      <c r="B3278">
        <f t="shared" si="137"/>
        <v>6552</v>
      </c>
      <c r="C3278">
        <v>3276</v>
      </c>
      <c r="E3278">
        <f t="shared" si="138"/>
        <v>13104</v>
      </c>
      <c r="F3278">
        <v>3276</v>
      </c>
    </row>
    <row r="3279" spans="2:6" x14ac:dyDescent="0.25">
      <c r="B3279">
        <f t="shared" si="137"/>
        <v>6554</v>
      </c>
      <c r="C3279">
        <v>3277</v>
      </c>
      <c r="E3279">
        <f t="shared" si="138"/>
        <v>13108</v>
      </c>
      <c r="F3279">
        <v>3277</v>
      </c>
    </row>
    <row r="3280" spans="2:6" x14ac:dyDescent="0.25">
      <c r="B3280">
        <f t="shared" si="137"/>
        <v>6556</v>
      </c>
      <c r="C3280">
        <v>3278</v>
      </c>
      <c r="E3280">
        <f t="shared" si="138"/>
        <v>13112</v>
      </c>
      <c r="F3280">
        <v>3278</v>
      </c>
    </row>
    <row r="3281" spans="2:6" x14ac:dyDescent="0.25">
      <c r="B3281">
        <f t="shared" si="137"/>
        <v>6558</v>
      </c>
      <c r="C3281">
        <v>3279</v>
      </c>
      <c r="E3281">
        <f t="shared" si="138"/>
        <v>13116</v>
      </c>
      <c r="F3281">
        <v>3279</v>
      </c>
    </row>
    <row r="3282" spans="2:6" x14ac:dyDescent="0.25">
      <c r="B3282">
        <f t="shared" si="137"/>
        <v>6560</v>
      </c>
      <c r="C3282">
        <v>3280</v>
      </c>
      <c r="E3282">
        <f t="shared" si="138"/>
        <v>13120</v>
      </c>
      <c r="F3282">
        <v>3280</v>
      </c>
    </row>
    <row r="3283" spans="2:6" x14ac:dyDescent="0.25">
      <c r="B3283">
        <f t="shared" si="137"/>
        <v>6562</v>
      </c>
      <c r="C3283">
        <v>3281</v>
      </c>
      <c r="E3283">
        <f t="shared" si="138"/>
        <v>13124</v>
      </c>
      <c r="F3283">
        <v>3281</v>
      </c>
    </row>
    <row r="3284" spans="2:6" x14ac:dyDescent="0.25">
      <c r="B3284">
        <f t="shared" si="137"/>
        <v>6564</v>
      </c>
      <c r="C3284">
        <v>3282</v>
      </c>
      <c r="E3284">
        <f t="shared" si="138"/>
        <v>13128</v>
      </c>
      <c r="F3284">
        <v>3282</v>
      </c>
    </row>
    <row r="3285" spans="2:6" x14ac:dyDescent="0.25">
      <c r="B3285">
        <f t="shared" si="137"/>
        <v>6566</v>
      </c>
      <c r="C3285">
        <v>3283</v>
      </c>
      <c r="E3285">
        <f t="shared" si="138"/>
        <v>13132</v>
      </c>
      <c r="F3285">
        <v>3283</v>
      </c>
    </row>
    <row r="3286" spans="2:6" x14ac:dyDescent="0.25">
      <c r="B3286">
        <f t="shared" si="137"/>
        <v>6568</v>
      </c>
      <c r="C3286">
        <v>3284</v>
      </c>
      <c r="E3286">
        <f t="shared" si="138"/>
        <v>13136</v>
      </c>
      <c r="F3286">
        <v>3284</v>
      </c>
    </row>
    <row r="3287" spans="2:6" x14ac:dyDescent="0.25">
      <c r="B3287">
        <f t="shared" si="137"/>
        <v>6570</v>
      </c>
      <c r="C3287">
        <v>3285</v>
      </c>
      <c r="E3287">
        <f t="shared" si="138"/>
        <v>13140</v>
      </c>
      <c r="F3287">
        <v>3285</v>
      </c>
    </row>
    <row r="3288" spans="2:6" x14ac:dyDescent="0.25">
      <c r="B3288">
        <f t="shared" si="137"/>
        <v>6572</v>
      </c>
      <c r="C3288">
        <v>3286</v>
      </c>
      <c r="E3288">
        <f t="shared" si="138"/>
        <v>13144</v>
      </c>
      <c r="F3288">
        <v>3286</v>
      </c>
    </row>
    <row r="3289" spans="2:6" x14ac:dyDescent="0.25">
      <c r="B3289">
        <f t="shared" si="137"/>
        <v>6574</v>
      </c>
      <c r="C3289">
        <v>3287</v>
      </c>
      <c r="E3289">
        <f t="shared" si="138"/>
        <v>13148</v>
      </c>
      <c r="F3289">
        <v>3287</v>
      </c>
    </row>
    <row r="3290" spans="2:6" x14ac:dyDescent="0.25">
      <c r="B3290">
        <f t="shared" si="137"/>
        <v>6576</v>
      </c>
      <c r="C3290">
        <v>3288</v>
      </c>
      <c r="E3290">
        <f t="shared" si="138"/>
        <v>13152</v>
      </c>
      <c r="F3290">
        <v>3288</v>
      </c>
    </row>
    <row r="3291" spans="2:6" x14ac:dyDescent="0.25">
      <c r="B3291">
        <f t="shared" si="137"/>
        <v>6578</v>
      </c>
      <c r="C3291">
        <v>3289</v>
      </c>
      <c r="E3291">
        <f t="shared" si="138"/>
        <v>13156</v>
      </c>
      <c r="F3291">
        <v>3289</v>
      </c>
    </row>
    <row r="3292" spans="2:6" x14ac:dyDescent="0.25">
      <c r="B3292">
        <f t="shared" si="137"/>
        <v>6580</v>
      </c>
      <c r="C3292">
        <v>3290</v>
      </c>
      <c r="E3292">
        <f t="shared" si="138"/>
        <v>13160</v>
      </c>
      <c r="F3292">
        <v>3290</v>
      </c>
    </row>
    <row r="3293" spans="2:6" x14ac:dyDescent="0.25">
      <c r="B3293">
        <f t="shared" si="137"/>
        <v>6582</v>
      </c>
      <c r="C3293">
        <v>3291</v>
      </c>
      <c r="E3293">
        <f t="shared" si="138"/>
        <v>13164</v>
      </c>
      <c r="F3293">
        <v>3291</v>
      </c>
    </row>
    <row r="3294" spans="2:6" x14ac:dyDescent="0.25">
      <c r="B3294">
        <f t="shared" si="137"/>
        <v>6584</v>
      </c>
      <c r="C3294">
        <v>3292</v>
      </c>
      <c r="E3294">
        <f t="shared" si="138"/>
        <v>13168</v>
      </c>
      <c r="F3294">
        <v>3292</v>
      </c>
    </row>
    <row r="3295" spans="2:6" x14ac:dyDescent="0.25">
      <c r="B3295">
        <f t="shared" si="137"/>
        <v>6586</v>
      </c>
      <c r="C3295">
        <v>3293</v>
      </c>
      <c r="E3295">
        <f t="shared" si="138"/>
        <v>13172</v>
      </c>
      <c r="F3295">
        <v>3293</v>
      </c>
    </row>
    <row r="3296" spans="2:6" x14ac:dyDescent="0.25">
      <c r="B3296">
        <f t="shared" si="137"/>
        <v>6588</v>
      </c>
      <c r="C3296">
        <v>3294</v>
      </c>
      <c r="E3296">
        <f t="shared" si="138"/>
        <v>13176</v>
      </c>
      <c r="F3296">
        <v>3294</v>
      </c>
    </row>
    <row r="3297" spans="2:6" x14ac:dyDescent="0.25">
      <c r="B3297">
        <f t="shared" si="137"/>
        <v>6590</v>
      </c>
      <c r="C3297">
        <v>3295</v>
      </c>
      <c r="E3297">
        <f t="shared" si="138"/>
        <v>13180</v>
      </c>
      <c r="F3297">
        <v>3295</v>
      </c>
    </row>
    <row r="3298" spans="2:6" x14ac:dyDescent="0.25">
      <c r="B3298">
        <f t="shared" si="137"/>
        <v>6592</v>
      </c>
      <c r="C3298">
        <v>3296</v>
      </c>
      <c r="E3298">
        <f t="shared" si="138"/>
        <v>13184</v>
      </c>
      <c r="F3298">
        <v>3296</v>
      </c>
    </row>
    <row r="3299" spans="2:6" x14ac:dyDescent="0.25">
      <c r="B3299">
        <f t="shared" si="137"/>
        <v>6594</v>
      </c>
      <c r="C3299">
        <v>3297</v>
      </c>
      <c r="E3299">
        <f t="shared" si="138"/>
        <v>13188</v>
      </c>
      <c r="F3299">
        <v>3297</v>
      </c>
    </row>
    <row r="3300" spans="2:6" x14ac:dyDescent="0.25">
      <c r="B3300">
        <f t="shared" si="137"/>
        <v>6596</v>
      </c>
      <c r="C3300">
        <v>3298</v>
      </c>
      <c r="E3300">
        <f t="shared" si="138"/>
        <v>13192</v>
      </c>
      <c r="F3300">
        <v>3298</v>
      </c>
    </row>
    <row r="3301" spans="2:6" x14ac:dyDescent="0.25">
      <c r="B3301">
        <f t="shared" si="137"/>
        <v>6598</v>
      </c>
      <c r="C3301">
        <v>3299</v>
      </c>
      <c r="E3301">
        <f t="shared" si="138"/>
        <v>13196</v>
      </c>
      <c r="F3301">
        <v>3299</v>
      </c>
    </row>
    <row r="3302" spans="2:6" x14ac:dyDescent="0.25">
      <c r="B3302">
        <f t="shared" si="137"/>
        <v>6600</v>
      </c>
      <c r="C3302">
        <v>3300</v>
      </c>
      <c r="E3302">
        <f t="shared" si="138"/>
        <v>13200</v>
      </c>
      <c r="F3302">
        <v>3300</v>
      </c>
    </row>
    <row r="3303" spans="2:6" x14ac:dyDescent="0.25">
      <c r="B3303">
        <f t="shared" si="137"/>
        <v>6602</v>
      </c>
      <c r="C3303">
        <v>3301</v>
      </c>
      <c r="E3303">
        <f t="shared" si="138"/>
        <v>13204</v>
      </c>
      <c r="F3303">
        <v>3301</v>
      </c>
    </row>
    <row r="3304" spans="2:6" x14ac:dyDescent="0.25">
      <c r="B3304">
        <f t="shared" si="137"/>
        <v>6604</v>
      </c>
      <c r="C3304">
        <v>3302</v>
      </c>
      <c r="E3304">
        <f t="shared" si="138"/>
        <v>13208</v>
      </c>
      <c r="F3304">
        <v>3302</v>
      </c>
    </row>
    <row r="3305" spans="2:6" x14ac:dyDescent="0.25">
      <c r="B3305">
        <f t="shared" si="137"/>
        <v>6606</v>
      </c>
      <c r="C3305">
        <v>3303</v>
      </c>
      <c r="E3305">
        <f t="shared" si="138"/>
        <v>13212</v>
      </c>
      <c r="F3305">
        <v>3303</v>
      </c>
    </row>
    <row r="3306" spans="2:6" x14ac:dyDescent="0.25">
      <c r="B3306">
        <f t="shared" si="137"/>
        <v>6608</v>
      </c>
      <c r="C3306">
        <v>3304</v>
      </c>
      <c r="E3306">
        <f t="shared" si="138"/>
        <v>13216</v>
      </c>
      <c r="F3306">
        <v>3304</v>
      </c>
    </row>
    <row r="3307" spans="2:6" x14ac:dyDescent="0.25">
      <c r="B3307">
        <f t="shared" si="137"/>
        <v>6610</v>
      </c>
      <c r="C3307">
        <v>3305</v>
      </c>
      <c r="E3307">
        <f t="shared" si="138"/>
        <v>13220</v>
      </c>
      <c r="F3307">
        <v>3305</v>
      </c>
    </row>
    <row r="3308" spans="2:6" x14ac:dyDescent="0.25">
      <c r="B3308">
        <f t="shared" si="137"/>
        <v>6612</v>
      </c>
      <c r="C3308">
        <v>3306</v>
      </c>
      <c r="E3308">
        <f t="shared" si="138"/>
        <v>13224</v>
      </c>
      <c r="F3308">
        <v>3306</v>
      </c>
    </row>
    <row r="3309" spans="2:6" x14ac:dyDescent="0.25">
      <c r="B3309">
        <f t="shared" si="137"/>
        <v>6614</v>
      </c>
      <c r="C3309">
        <v>3307</v>
      </c>
      <c r="E3309">
        <f t="shared" si="138"/>
        <v>13228</v>
      </c>
      <c r="F3309">
        <v>3307</v>
      </c>
    </row>
    <row r="3310" spans="2:6" x14ac:dyDescent="0.25">
      <c r="B3310">
        <f t="shared" si="137"/>
        <v>6616</v>
      </c>
      <c r="C3310">
        <v>3308</v>
      </c>
      <c r="E3310">
        <f t="shared" si="138"/>
        <v>13232</v>
      </c>
      <c r="F3310">
        <v>3308</v>
      </c>
    </row>
    <row r="3311" spans="2:6" x14ac:dyDescent="0.25">
      <c r="B3311">
        <f t="shared" si="137"/>
        <v>6618</v>
      </c>
      <c r="C3311">
        <v>3309</v>
      </c>
      <c r="E3311">
        <f t="shared" si="138"/>
        <v>13236</v>
      </c>
      <c r="F3311">
        <v>3309</v>
      </c>
    </row>
    <row r="3312" spans="2:6" x14ac:dyDescent="0.25">
      <c r="B3312">
        <f t="shared" si="137"/>
        <v>6620</v>
      </c>
      <c r="C3312">
        <v>3310</v>
      </c>
      <c r="E3312">
        <f t="shared" si="138"/>
        <v>13240</v>
      </c>
      <c r="F3312">
        <v>3310</v>
      </c>
    </row>
    <row r="3313" spans="2:6" x14ac:dyDescent="0.25">
      <c r="B3313">
        <f t="shared" si="137"/>
        <v>6622</v>
      </c>
      <c r="C3313">
        <v>3311</v>
      </c>
      <c r="E3313">
        <f t="shared" si="138"/>
        <v>13244</v>
      </c>
      <c r="F3313">
        <v>3311</v>
      </c>
    </row>
    <row r="3314" spans="2:6" x14ac:dyDescent="0.25">
      <c r="B3314">
        <f t="shared" si="137"/>
        <v>6624</v>
      </c>
      <c r="C3314">
        <v>3312</v>
      </c>
      <c r="E3314">
        <f t="shared" si="138"/>
        <v>13248</v>
      </c>
      <c r="F3314">
        <v>3312</v>
      </c>
    </row>
    <row r="3315" spans="2:6" x14ac:dyDescent="0.25">
      <c r="B3315">
        <f t="shared" si="137"/>
        <v>6626</v>
      </c>
      <c r="C3315">
        <v>3313</v>
      </c>
      <c r="E3315">
        <f t="shared" si="138"/>
        <v>13252</v>
      </c>
      <c r="F3315">
        <v>3313</v>
      </c>
    </row>
    <row r="3316" spans="2:6" x14ac:dyDescent="0.25">
      <c r="B3316">
        <f t="shared" si="137"/>
        <v>6628</v>
      </c>
      <c r="C3316">
        <v>3314</v>
      </c>
      <c r="E3316">
        <f t="shared" si="138"/>
        <v>13256</v>
      </c>
      <c r="F3316">
        <v>3314</v>
      </c>
    </row>
    <row r="3317" spans="2:6" x14ac:dyDescent="0.25">
      <c r="B3317">
        <f t="shared" si="137"/>
        <v>6630</v>
      </c>
      <c r="C3317">
        <v>3315</v>
      </c>
      <c r="E3317">
        <f t="shared" si="138"/>
        <v>13260</v>
      </c>
      <c r="F3317">
        <v>3315</v>
      </c>
    </row>
    <row r="3318" spans="2:6" x14ac:dyDescent="0.25">
      <c r="B3318">
        <f t="shared" si="137"/>
        <v>6632</v>
      </c>
      <c r="C3318">
        <v>3316</v>
      </c>
      <c r="E3318">
        <f t="shared" si="138"/>
        <v>13264</v>
      </c>
      <c r="F3318">
        <v>3316</v>
      </c>
    </row>
    <row r="3319" spans="2:6" x14ac:dyDescent="0.25">
      <c r="B3319">
        <f t="shared" si="137"/>
        <v>6634</v>
      </c>
      <c r="C3319">
        <v>3317</v>
      </c>
      <c r="E3319">
        <f t="shared" si="138"/>
        <v>13268</v>
      </c>
      <c r="F3319">
        <v>3317</v>
      </c>
    </row>
    <row r="3320" spans="2:6" x14ac:dyDescent="0.25">
      <c r="B3320">
        <f t="shared" si="137"/>
        <v>6636</v>
      </c>
      <c r="C3320">
        <v>3318</v>
      </c>
      <c r="E3320">
        <f t="shared" si="138"/>
        <v>13272</v>
      </c>
      <c r="F3320">
        <v>3318</v>
      </c>
    </row>
    <row r="3321" spans="2:6" x14ac:dyDescent="0.25">
      <c r="B3321">
        <f t="shared" si="137"/>
        <v>6638</v>
      </c>
      <c r="C3321">
        <v>3319</v>
      </c>
      <c r="E3321">
        <f t="shared" si="138"/>
        <v>13276</v>
      </c>
      <c r="F3321">
        <v>3319</v>
      </c>
    </row>
    <row r="3322" spans="2:6" x14ac:dyDescent="0.25">
      <c r="B3322">
        <f t="shared" si="137"/>
        <v>6640</v>
      </c>
      <c r="C3322">
        <v>3320</v>
      </c>
      <c r="E3322">
        <f t="shared" si="138"/>
        <v>13280</v>
      </c>
      <c r="F3322">
        <v>3320</v>
      </c>
    </row>
    <row r="3323" spans="2:6" x14ac:dyDescent="0.25">
      <c r="B3323">
        <f t="shared" si="137"/>
        <v>6642</v>
      </c>
      <c r="C3323">
        <v>3321</v>
      </c>
      <c r="E3323">
        <f t="shared" si="138"/>
        <v>13284</v>
      </c>
      <c r="F3323">
        <v>3321</v>
      </c>
    </row>
    <row r="3324" spans="2:6" x14ac:dyDescent="0.25">
      <c r="B3324">
        <f t="shared" si="137"/>
        <v>6644</v>
      </c>
      <c r="C3324">
        <v>3322</v>
      </c>
      <c r="E3324">
        <f t="shared" si="138"/>
        <v>13288</v>
      </c>
      <c r="F3324">
        <v>3322</v>
      </c>
    </row>
    <row r="3325" spans="2:6" x14ac:dyDescent="0.25">
      <c r="B3325">
        <f t="shared" si="137"/>
        <v>6646</v>
      </c>
      <c r="C3325">
        <v>3323</v>
      </c>
      <c r="E3325">
        <f t="shared" si="138"/>
        <v>13292</v>
      </c>
      <c r="F3325">
        <v>3323</v>
      </c>
    </row>
    <row r="3326" spans="2:6" x14ac:dyDescent="0.25">
      <c r="B3326">
        <f t="shared" si="137"/>
        <v>6648</v>
      </c>
      <c r="C3326">
        <v>3324</v>
      </c>
      <c r="E3326">
        <f t="shared" si="138"/>
        <v>13296</v>
      </c>
      <c r="F3326">
        <v>3324</v>
      </c>
    </row>
    <row r="3327" spans="2:6" x14ac:dyDescent="0.25">
      <c r="B3327">
        <f t="shared" si="137"/>
        <v>6650</v>
      </c>
      <c r="C3327">
        <v>3325</v>
      </c>
      <c r="E3327">
        <f t="shared" si="138"/>
        <v>13300</v>
      </c>
      <c r="F3327">
        <v>3325</v>
      </c>
    </row>
    <row r="3328" spans="2:6" x14ac:dyDescent="0.25">
      <c r="B3328">
        <f t="shared" si="137"/>
        <v>6652</v>
      </c>
      <c r="C3328">
        <v>3326</v>
      </c>
      <c r="E3328">
        <f t="shared" si="138"/>
        <v>13304</v>
      </c>
      <c r="F3328">
        <v>3326</v>
      </c>
    </row>
    <row r="3329" spans="2:6" x14ac:dyDescent="0.25">
      <c r="B3329">
        <f t="shared" si="137"/>
        <v>6654</v>
      </c>
      <c r="C3329">
        <v>3327</v>
      </c>
      <c r="E3329">
        <f t="shared" si="138"/>
        <v>13308</v>
      </c>
      <c r="F3329">
        <v>3327</v>
      </c>
    </row>
    <row r="3330" spans="2:6" x14ac:dyDescent="0.25">
      <c r="B3330">
        <f t="shared" si="137"/>
        <v>6656</v>
      </c>
      <c r="C3330">
        <v>3328</v>
      </c>
      <c r="E3330">
        <f t="shared" si="138"/>
        <v>13312</v>
      </c>
      <c r="F3330">
        <v>3328</v>
      </c>
    </row>
    <row r="3331" spans="2:6" x14ac:dyDescent="0.25">
      <c r="B3331">
        <f t="shared" si="137"/>
        <v>6658</v>
      </c>
      <c r="C3331">
        <v>3329</v>
      </c>
      <c r="E3331">
        <f t="shared" si="138"/>
        <v>13316</v>
      </c>
      <c r="F3331">
        <v>3329</v>
      </c>
    </row>
    <row r="3332" spans="2:6" x14ac:dyDescent="0.25">
      <c r="B3332">
        <f t="shared" si="137"/>
        <v>6660</v>
      </c>
      <c r="C3332">
        <v>3330</v>
      </c>
      <c r="E3332">
        <f t="shared" si="138"/>
        <v>13320</v>
      </c>
      <c r="F3332">
        <v>3330</v>
      </c>
    </row>
    <row r="3333" spans="2:6" x14ac:dyDescent="0.25">
      <c r="B3333">
        <f t="shared" ref="B3333:B3396" si="139">B3332+2</f>
        <v>6662</v>
      </c>
      <c r="C3333">
        <v>3331</v>
      </c>
      <c r="E3333">
        <f t="shared" ref="E3333:E3396" si="140">E3332+4</f>
        <v>13324</v>
      </c>
      <c r="F3333">
        <v>3331</v>
      </c>
    </row>
    <row r="3334" spans="2:6" x14ac:dyDescent="0.25">
      <c r="B3334">
        <f t="shared" si="139"/>
        <v>6664</v>
      </c>
      <c r="C3334">
        <v>3332</v>
      </c>
      <c r="E3334">
        <f t="shared" si="140"/>
        <v>13328</v>
      </c>
      <c r="F3334">
        <v>3332</v>
      </c>
    </row>
    <row r="3335" spans="2:6" x14ac:dyDescent="0.25">
      <c r="B3335">
        <f t="shared" si="139"/>
        <v>6666</v>
      </c>
      <c r="C3335">
        <v>3333</v>
      </c>
      <c r="E3335">
        <f t="shared" si="140"/>
        <v>13332</v>
      </c>
      <c r="F3335">
        <v>3333</v>
      </c>
    </row>
    <row r="3336" spans="2:6" x14ac:dyDescent="0.25">
      <c r="B3336">
        <f t="shared" si="139"/>
        <v>6668</v>
      </c>
      <c r="C3336">
        <v>3334</v>
      </c>
      <c r="E3336">
        <f t="shared" si="140"/>
        <v>13336</v>
      </c>
      <c r="F3336">
        <v>3334</v>
      </c>
    </row>
    <row r="3337" spans="2:6" x14ac:dyDescent="0.25">
      <c r="B3337">
        <f t="shared" si="139"/>
        <v>6670</v>
      </c>
      <c r="C3337">
        <v>3335</v>
      </c>
      <c r="E3337">
        <f t="shared" si="140"/>
        <v>13340</v>
      </c>
      <c r="F3337">
        <v>3335</v>
      </c>
    </row>
    <row r="3338" spans="2:6" x14ac:dyDescent="0.25">
      <c r="B3338">
        <f t="shared" si="139"/>
        <v>6672</v>
      </c>
      <c r="C3338">
        <v>3336</v>
      </c>
      <c r="E3338">
        <f t="shared" si="140"/>
        <v>13344</v>
      </c>
      <c r="F3338">
        <v>3336</v>
      </c>
    </row>
    <row r="3339" spans="2:6" x14ac:dyDescent="0.25">
      <c r="B3339">
        <f t="shared" si="139"/>
        <v>6674</v>
      </c>
      <c r="C3339">
        <v>3337</v>
      </c>
      <c r="E3339">
        <f t="shared" si="140"/>
        <v>13348</v>
      </c>
      <c r="F3339">
        <v>3337</v>
      </c>
    </row>
    <row r="3340" spans="2:6" x14ac:dyDescent="0.25">
      <c r="B3340">
        <f t="shared" si="139"/>
        <v>6676</v>
      </c>
      <c r="C3340">
        <v>3338</v>
      </c>
      <c r="E3340">
        <f t="shared" si="140"/>
        <v>13352</v>
      </c>
      <c r="F3340">
        <v>3338</v>
      </c>
    </row>
    <row r="3341" spans="2:6" x14ac:dyDescent="0.25">
      <c r="B3341">
        <f t="shared" si="139"/>
        <v>6678</v>
      </c>
      <c r="C3341">
        <v>3339</v>
      </c>
      <c r="E3341">
        <f t="shared" si="140"/>
        <v>13356</v>
      </c>
      <c r="F3341">
        <v>3339</v>
      </c>
    </row>
    <row r="3342" spans="2:6" x14ac:dyDescent="0.25">
      <c r="B3342">
        <f t="shared" si="139"/>
        <v>6680</v>
      </c>
      <c r="C3342">
        <v>3340</v>
      </c>
      <c r="E3342">
        <f t="shared" si="140"/>
        <v>13360</v>
      </c>
      <c r="F3342">
        <v>3340</v>
      </c>
    </row>
    <row r="3343" spans="2:6" x14ac:dyDescent="0.25">
      <c r="B3343">
        <f t="shared" si="139"/>
        <v>6682</v>
      </c>
      <c r="C3343">
        <v>3341</v>
      </c>
      <c r="E3343">
        <f t="shared" si="140"/>
        <v>13364</v>
      </c>
      <c r="F3343">
        <v>3341</v>
      </c>
    </row>
    <row r="3344" spans="2:6" x14ac:dyDescent="0.25">
      <c r="B3344">
        <f t="shared" si="139"/>
        <v>6684</v>
      </c>
      <c r="C3344">
        <v>3342</v>
      </c>
      <c r="E3344">
        <f t="shared" si="140"/>
        <v>13368</v>
      </c>
      <c r="F3344">
        <v>3342</v>
      </c>
    </row>
    <row r="3345" spans="2:6" x14ac:dyDescent="0.25">
      <c r="B3345">
        <f t="shared" si="139"/>
        <v>6686</v>
      </c>
      <c r="C3345">
        <v>3343</v>
      </c>
      <c r="E3345">
        <f t="shared" si="140"/>
        <v>13372</v>
      </c>
      <c r="F3345">
        <v>3343</v>
      </c>
    </row>
    <row r="3346" spans="2:6" x14ac:dyDescent="0.25">
      <c r="B3346">
        <f t="shared" si="139"/>
        <v>6688</v>
      </c>
      <c r="C3346">
        <v>3344</v>
      </c>
      <c r="E3346">
        <f t="shared" si="140"/>
        <v>13376</v>
      </c>
      <c r="F3346">
        <v>3344</v>
      </c>
    </row>
    <row r="3347" spans="2:6" x14ac:dyDescent="0.25">
      <c r="B3347">
        <f t="shared" si="139"/>
        <v>6690</v>
      </c>
      <c r="C3347">
        <v>3345</v>
      </c>
      <c r="E3347">
        <f t="shared" si="140"/>
        <v>13380</v>
      </c>
      <c r="F3347">
        <v>3345</v>
      </c>
    </row>
    <row r="3348" spans="2:6" x14ac:dyDescent="0.25">
      <c r="B3348">
        <f t="shared" si="139"/>
        <v>6692</v>
      </c>
      <c r="C3348">
        <v>3346</v>
      </c>
      <c r="E3348">
        <f t="shared" si="140"/>
        <v>13384</v>
      </c>
      <c r="F3348">
        <v>3346</v>
      </c>
    </row>
    <row r="3349" spans="2:6" x14ac:dyDescent="0.25">
      <c r="B3349">
        <f t="shared" si="139"/>
        <v>6694</v>
      </c>
      <c r="C3349">
        <v>3347</v>
      </c>
      <c r="E3349">
        <f t="shared" si="140"/>
        <v>13388</v>
      </c>
      <c r="F3349">
        <v>3347</v>
      </c>
    </row>
    <row r="3350" spans="2:6" x14ac:dyDescent="0.25">
      <c r="B3350">
        <f t="shared" si="139"/>
        <v>6696</v>
      </c>
      <c r="C3350">
        <v>3348</v>
      </c>
      <c r="E3350">
        <f t="shared" si="140"/>
        <v>13392</v>
      </c>
      <c r="F3350">
        <v>3348</v>
      </c>
    </row>
    <row r="3351" spans="2:6" x14ac:dyDescent="0.25">
      <c r="B3351">
        <f t="shared" si="139"/>
        <v>6698</v>
      </c>
      <c r="C3351">
        <v>3349</v>
      </c>
      <c r="E3351">
        <f t="shared" si="140"/>
        <v>13396</v>
      </c>
      <c r="F3351">
        <v>3349</v>
      </c>
    </row>
    <row r="3352" spans="2:6" x14ac:dyDescent="0.25">
      <c r="B3352">
        <f t="shared" si="139"/>
        <v>6700</v>
      </c>
      <c r="C3352">
        <v>3350</v>
      </c>
      <c r="E3352">
        <f t="shared" si="140"/>
        <v>13400</v>
      </c>
      <c r="F3352">
        <v>3350</v>
      </c>
    </row>
    <row r="3353" spans="2:6" x14ac:dyDescent="0.25">
      <c r="B3353">
        <f t="shared" si="139"/>
        <v>6702</v>
      </c>
      <c r="C3353">
        <v>3351</v>
      </c>
      <c r="E3353">
        <f t="shared" si="140"/>
        <v>13404</v>
      </c>
      <c r="F3353">
        <v>3351</v>
      </c>
    </row>
    <row r="3354" spans="2:6" x14ac:dyDescent="0.25">
      <c r="B3354">
        <f t="shared" si="139"/>
        <v>6704</v>
      </c>
      <c r="C3354">
        <v>3352</v>
      </c>
      <c r="E3354">
        <f t="shared" si="140"/>
        <v>13408</v>
      </c>
      <c r="F3354">
        <v>3352</v>
      </c>
    </row>
    <row r="3355" spans="2:6" x14ac:dyDescent="0.25">
      <c r="B3355">
        <f t="shared" si="139"/>
        <v>6706</v>
      </c>
      <c r="C3355">
        <v>3353</v>
      </c>
      <c r="E3355">
        <f t="shared" si="140"/>
        <v>13412</v>
      </c>
      <c r="F3355">
        <v>3353</v>
      </c>
    </row>
    <row r="3356" spans="2:6" x14ac:dyDescent="0.25">
      <c r="B3356">
        <f t="shared" si="139"/>
        <v>6708</v>
      </c>
      <c r="C3356">
        <v>3354</v>
      </c>
      <c r="E3356">
        <f t="shared" si="140"/>
        <v>13416</v>
      </c>
      <c r="F3356">
        <v>3354</v>
      </c>
    </row>
    <row r="3357" spans="2:6" x14ac:dyDescent="0.25">
      <c r="B3357">
        <f t="shared" si="139"/>
        <v>6710</v>
      </c>
      <c r="C3357">
        <v>3355</v>
      </c>
      <c r="E3357">
        <f t="shared" si="140"/>
        <v>13420</v>
      </c>
      <c r="F3357">
        <v>3355</v>
      </c>
    </row>
    <row r="3358" spans="2:6" x14ac:dyDescent="0.25">
      <c r="B3358">
        <f t="shared" si="139"/>
        <v>6712</v>
      </c>
      <c r="C3358">
        <v>3356</v>
      </c>
      <c r="E3358">
        <f t="shared" si="140"/>
        <v>13424</v>
      </c>
      <c r="F3358">
        <v>3356</v>
      </c>
    </row>
    <row r="3359" spans="2:6" x14ac:dyDescent="0.25">
      <c r="B3359">
        <f t="shared" si="139"/>
        <v>6714</v>
      </c>
      <c r="C3359">
        <v>3357</v>
      </c>
      <c r="E3359">
        <f t="shared" si="140"/>
        <v>13428</v>
      </c>
      <c r="F3359">
        <v>3357</v>
      </c>
    </row>
    <row r="3360" spans="2:6" x14ac:dyDescent="0.25">
      <c r="B3360">
        <f t="shared" si="139"/>
        <v>6716</v>
      </c>
      <c r="C3360">
        <v>3358</v>
      </c>
      <c r="E3360">
        <f t="shared" si="140"/>
        <v>13432</v>
      </c>
      <c r="F3360">
        <v>3358</v>
      </c>
    </row>
    <row r="3361" spans="2:6" x14ac:dyDescent="0.25">
      <c r="B3361">
        <f t="shared" si="139"/>
        <v>6718</v>
      </c>
      <c r="C3361">
        <v>3359</v>
      </c>
      <c r="E3361">
        <f t="shared" si="140"/>
        <v>13436</v>
      </c>
      <c r="F3361">
        <v>3359</v>
      </c>
    </row>
    <row r="3362" spans="2:6" x14ac:dyDescent="0.25">
      <c r="B3362">
        <f t="shared" si="139"/>
        <v>6720</v>
      </c>
      <c r="C3362">
        <v>3360</v>
      </c>
      <c r="E3362">
        <f t="shared" si="140"/>
        <v>13440</v>
      </c>
      <c r="F3362">
        <v>3360</v>
      </c>
    </row>
    <row r="3363" spans="2:6" x14ac:dyDescent="0.25">
      <c r="B3363">
        <f t="shared" si="139"/>
        <v>6722</v>
      </c>
      <c r="C3363">
        <v>3361</v>
      </c>
      <c r="E3363">
        <f t="shared" si="140"/>
        <v>13444</v>
      </c>
      <c r="F3363">
        <v>3361</v>
      </c>
    </row>
    <row r="3364" spans="2:6" x14ac:dyDescent="0.25">
      <c r="B3364">
        <f t="shared" si="139"/>
        <v>6724</v>
      </c>
      <c r="C3364">
        <v>3362</v>
      </c>
      <c r="E3364">
        <f t="shared" si="140"/>
        <v>13448</v>
      </c>
      <c r="F3364">
        <v>3362</v>
      </c>
    </row>
    <row r="3365" spans="2:6" x14ac:dyDescent="0.25">
      <c r="B3365">
        <f t="shared" si="139"/>
        <v>6726</v>
      </c>
      <c r="C3365">
        <v>3363</v>
      </c>
      <c r="E3365">
        <f t="shared" si="140"/>
        <v>13452</v>
      </c>
      <c r="F3365">
        <v>3363</v>
      </c>
    </row>
    <row r="3366" spans="2:6" x14ac:dyDescent="0.25">
      <c r="B3366">
        <f t="shared" si="139"/>
        <v>6728</v>
      </c>
      <c r="C3366">
        <v>3364</v>
      </c>
      <c r="E3366">
        <f t="shared" si="140"/>
        <v>13456</v>
      </c>
      <c r="F3366">
        <v>3364</v>
      </c>
    </row>
    <row r="3367" spans="2:6" x14ac:dyDescent="0.25">
      <c r="B3367">
        <f t="shared" si="139"/>
        <v>6730</v>
      </c>
      <c r="C3367">
        <v>3365</v>
      </c>
      <c r="E3367">
        <f t="shared" si="140"/>
        <v>13460</v>
      </c>
      <c r="F3367">
        <v>3365</v>
      </c>
    </row>
    <row r="3368" spans="2:6" x14ac:dyDescent="0.25">
      <c r="B3368">
        <f t="shared" si="139"/>
        <v>6732</v>
      </c>
      <c r="C3368">
        <v>3366</v>
      </c>
      <c r="E3368">
        <f t="shared" si="140"/>
        <v>13464</v>
      </c>
      <c r="F3368">
        <v>3366</v>
      </c>
    </row>
    <row r="3369" spans="2:6" x14ac:dyDescent="0.25">
      <c r="B3369">
        <f t="shared" si="139"/>
        <v>6734</v>
      </c>
      <c r="C3369">
        <v>3367</v>
      </c>
      <c r="E3369">
        <f t="shared" si="140"/>
        <v>13468</v>
      </c>
      <c r="F3369">
        <v>3367</v>
      </c>
    </row>
    <row r="3370" spans="2:6" x14ac:dyDescent="0.25">
      <c r="B3370">
        <f t="shared" si="139"/>
        <v>6736</v>
      </c>
      <c r="C3370">
        <v>3368</v>
      </c>
      <c r="E3370">
        <f t="shared" si="140"/>
        <v>13472</v>
      </c>
      <c r="F3370">
        <v>3368</v>
      </c>
    </row>
    <row r="3371" spans="2:6" x14ac:dyDescent="0.25">
      <c r="B3371">
        <f t="shared" si="139"/>
        <v>6738</v>
      </c>
      <c r="C3371">
        <v>3369</v>
      </c>
      <c r="E3371">
        <f t="shared" si="140"/>
        <v>13476</v>
      </c>
      <c r="F3371">
        <v>3369</v>
      </c>
    </row>
    <row r="3372" spans="2:6" x14ac:dyDescent="0.25">
      <c r="B3372">
        <f t="shared" si="139"/>
        <v>6740</v>
      </c>
      <c r="C3372">
        <v>3370</v>
      </c>
      <c r="E3372">
        <f t="shared" si="140"/>
        <v>13480</v>
      </c>
      <c r="F3372">
        <v>3370</v>
      </c>
    </row>
    <row r="3373" spans="2:6" x14ac:dyDescent="0.25">
      <c r="B3373">
        <f t="shared" si="139"/>
        <v>6742</v>
      </c>
      <c r="C3373">
        <v>3371</v>
      </c>
      <c r="E3373">
        <f t="shared" si="140"/>
        <v>13484</v>
      </c>
      <c r="F3373">
        <v>3371</v>
      </c>
    </row>
    <row r="3374" spans="2:6" x14ac:dyDescent="0.25">
      <c r="B3374">
        <f t="shared" si="139"/>
        <v>6744</v>
      </c>
      <c r="C3374">
        <v>3372</v>
      </c>
      <c r="E3374">
        <f t="shared" si="140"/>
        <v>13488</v>
      </c>
      <c r="F3374">
        <v>3372</v>
      </c>
    </row>
    <row r="3375" spans="2:6" x14ac:dyDescent="0.25">
      <c r="B3375">
        <f t="shared" si="139"/>
        <v>6746</v>
      </c>
      <c r="C3375">
        <v>3373</v>
      </c>
      <c r="E3375">
        <f t="shared" si="140"/>
        <v>13492</v>
      </c>
      <c r="F3375">
        <v>3373</v>
      </c>
    </row>
    <row r="3376" spans="2:6" x14ac:dyDescent="0.25">
      <c r="B3376">
        <f t="shared" si="139"/>
        <v>6748</v>
      </c>
      <c r="C3376">
        <v>3374</v>
      </c>
      <c r="E3376">
        <f t="shared" si="140"/>
        <v>13496</v>
      </c>
      <c r="F3376">
        <v>3374</v>
      </c>
    </row>
    <row r="3377" spans="2:6" x14ac:dyDescent="0.25">
      <c r="B3377">
        <f t="shared" si="139"/>
        <v>6750</v>
      </c>
      <c r="C3377">
        <v>3375</v>
      </c>
      <c r="E3377">
        <f t="shared" si="140"/>
        <v>13500</v>
      </c>
      <c r="F3377">
        <v>3375</v>
      </c>
    </row>
    <row r="3378" spans="2:6" x14ac:dyDescent="0.25">
      <c r="B3378">
        <f t="shared" si="139"/>
        <v>6752</v>
      </c>
      <c r="C3378">
        <v>3376</v>
      </c>
      <c r="E3378">
        <f t="shared" si="140"/>
        <v>13504</v>
      </c>
      <c r="F3378">
        <v>3376</v>
      </c>
    </row>
    <row r="3379" spans="2:6" x14ac:dyDescent="0.25">
      <c r="B3379">
        <f t="shared" si="139"/>
        <v>6754</v>
      </c>
      <c r="C3379">
        <v>3377</v>
      </c>
      <c r="E3379">
        <f t="shared" si="140"/>
        <v>13508</v>
      </c>
      <c r="F3379">
        <v>3377</v>
      </c>
    </row>
    <row r="3380" spans="2:6" x14ac:dyDescent="0.25">
      <c r="B3380">
        <f t="shared" si="139"/>
        <v>6756</v>
      </c>
      <c r="C3380">
        <v>3378</v>
      </c>
      <c r="E3380">
        <f t="shared" si="140"/>
        <v>13512</v>
      </c>
      <c r="F3380">
        <v>3378</v>
      </c>
    </row>
    <row r="3381" spans="2:6" x14ac:dyDescent="0.25">
      <c r="B3381">
        <f t="shared" si="139"/>
        <v>6758</v>
      </c>
      <c r="C3381">
        <v>3379</v>
      </c>
      <c r="E3381">
        <f t="shared" si="140"/>
        <v>13516</v>
      </c>
      <c r="F3381">
        <v>3379</v>
      </c>
    </row>
    <row r="3382" spans="2:6" x14ac:dyDescent="0.25">
      <c r="B3382">
        <f t="shared" si="139"/>
        <v>6760</v>
      </c>
      <c r="C3382">
        <v>3380</v>
      </c>
      <c r="E3382">
        <f t="shared" si="140"/>
        <v>13520</v>
      </c>
      <c r="F3382">
        <v>3380</v>
      </c>
    </row>
    <row r="3383" spans="2:6" x14ac:dyDescent="0.25">
      <c r="B3383">
        <f t="shared" si="139"/>
        <v>6762</v>
      </c>
      <c r="C3383">
        <v>3381</v>
      </c>
      <c r="E3383">
        <f t="shared" si="140"/>
        <v>13524</v>
      </c>
      <c r="F3383">
        <v>3381</v>
      </c>
    </row>
    <row r="3384" spans="2:6" x14ac:dyDescent="0.25">
      <c r="B3384">
        <f t="shared" si="139"/>
        <v>6764</v>
      </c>
      <c r="C3384">
        <v>3382</v>
      </c>
      <c r="E3384">
        <f t="shared" si="140"/>
        <v>13528</v>
      </c>
      <c r="F3384">
        <v>3382</v>
      </c>
    </row>
    <row r="3385" spans="2:6" x14ac:dyDescent="0.25">
      <c r="B3385">
        <f t="shared" si="139"/>
        <v>6766</v>
      </c>
      <c r="C3385">
        <v>3383</v>
      </c>
      <c r="E3385">
        <f t="shared" si="140"/>
        <v>13532</v>
      </c>
      <c r="F3385">
        <v>3383</v>
      </c>
    </row>
    <row r="3386" spans="2:6" x14ac:dyDescent="0.25">
      <c r="B3386">
        <f t="shared" si="139"/>
        <v>6768</v>
      </c>
      <c r="C3386">
        <v>3384</v>
      </c>
      <c r="E3386">
        <f t="shared" si="140"/>
        <v>13536</v>
      </c>
      <c r="F3386">
        <v>3384</v>
      </c>
    </row>
    <row r="3387" spans="2:6" x14ac:dyDescent="0.25">
      <c r="B3387">
        <f t="shared" si="139"/>
        <v>6770</v>
      </c>
      <c r="C3387">
        <v>3385</v>
      </c>
      <c r="E3387">
        <f t="shared" si="140"/>
        <v>13540</v>
      </c>
      <c r="F3387">
        <v>3385</v>
      </c>
    </row>
    <row r="3388" spans="2:6" x14ac:dyDescent="0.25">
      <c r="B3388">
        <f t="shared" si="139"/>
        <v>6772</v>
      </c>
      <c r="C3388">
        <v>3386</v>
      </c>
      <c r="E3388">
        <f t="shared" si="140"/>
        <v>13544</v>
      </c>
      <c r="F3388">
        <v>3386</v>
      </c>
    </row>
    <row r="3389" spans="2:6" x14ac:dyDescent="0.25">
      <c r="B3389">
        <f t="shared" si="139"/>
        <v>6774</v>
      </c>
      <c r="C3389">
        <v>3387</v>
      </c>
      <c r="E3389">
        <f t="shared" si="140"/>
        <v>13548</v>
      </c>
      <c r="F3389">
        <v>3387</v>
      </c>
    </row>
    <row r="3390" spans="2:6" x14ac:dyDescent="0.25">
      <c r="B3390">
        <f t="shared" si="139"/>
        <v>6776</v>
      </c>
      <c r="C3390">
        <v>3388</v>
      </c>
      <c r="E3390">
        <f t="shared" si="140"/>
        <v>13552</v>
      </c>
      <c r="F3390">
        <v>3388</v>
      </c>
    </row>
    <row r="3391" spans="2:6" x14ac:dyDescent="0.25">
      <c r="B3391">
        <f t="shared" si="139"/>
        <v>6778</v>
      </c>
      <c r="C3391">
        <v>3389</v>
      </c>
      <c r="E3391">
        <f t="shared" si="140"/>
        <v>13556</v>
      </c>
      <c r="F3391">
        <v>3389</v>
      </c>
    </row>
    <row r="3392" spans="2:6" x14ac:dyDescent="0.25">
      <c r="B3392">
        <f t="shared" si="139"/>
        <v>6780</v>
      </c>
      <c r="C3392">
        <v>3390</v>
      </c>
      <c r="E3392">
        <f t="shared" si="140"/>
        <v>13560</v>
      </c>
      <c r="F3392">
        <v>3390</v>
      </c>
    </row>
    <row r="3393" spans="2:6" x14ac:dyDescent="0.25">
      <c r="B3393">
        <f t="shared" si="139"/>
        <v>6782</v>
      </c>
      <c r="C3393">
        <v>3391</v>
      </c>
      <c r="E3393">
        <f t="shared" si="140"/>
        <v>13564</v>
      </c>
      <c r="F3393">
        <v>3391</v>
      </c>
    </row>
    <row r="3394" spans="2:6" x14ac:dyDescent="0.25">
      <c r="B3394">
        <f t="shared" si="139"/>
        <v>6784</v>
      </c>
      <c r="C3394">
        <v>3392</v>
      </c>
      <c r="E3394">
        <f t="shared" si="140"/>
        <v>13568</v>
      </c>
      <c r="F3394">
        <v>3392</v>
      </c>
    </row>
    <row r="3395" spans="2:6" x14ac:dyDescent="0.25">
      <c r="B3395">
        <f t="shared" si="139"/>
        <v>6786</v>
      </c>
      <c r="C3395">
        <v>3393</v>
      </c>
      <c r="E3395">
        <f t="shared" si="140"/>
        <v>13572</v>
      </c>
      <c r="F3395">
        <v>3393</v>
      </c>
    </row>
    <row r="3396" spans="2:6" x14ac:dyDescent="0.25">
      <c r="B3396">
        <f t="shared" si="139"/>
        <v>6788</v>
      </c>
      <c r="C3396">
        <v>3394</v>
      </c>
      <c r="E3396">
        <f t="shared" si="140"/>
        <v>13576</v>
      </c>
      <c r="F3396">
        <v>3394</v>
      </c>
    </row>
    <row r="3397" spans="2:6" x14ac:dyDescent="0.25">
      <c r="B3397">
        <f t="shared" ref="B3397:B3460" si="141">B3396+2</f>
        <v>6790</v>
      </c>
      <c r="C3397">
        <v>3395</v>
      </c>
      <c r="E3397">
        <f t="shared" ref="E3397:E3460" si="142">E3396+4</f>
        <v>13580</v>
      </c>
      <c r="F3397">
        <v>3395</v>
      </c>
    </row>
    <row r="3398" spans="2:6" x14ac:dyDescent="0.25">
      <c r="B3398">
        <f t="shared" si="141"/>
        <v>6792</v>
      </c>
      <c r="C3398">
        <v>3396</v>
      </c>
      <c r="E3398">
        <f t="shared" si="142"/>
        <v>13584</v>
      </c>
      <c r="F3398">
        <v>3396</v>
      </c>
    </row>
    <row r="3399" spans="2:6" x14ac:dyDescent="0.25">
      <c r="B3399">
        <f t="shared" si="141"/>
        <v>6794</v>
      </c>
      <c r="C3399">
        <v>3397</v>
      </c>
      <c r="E3399">
        <f t="shared" si="142"/>
        <v>13588</v>
      </c>
      <c r="F3399">
        <v>3397</v>
      </c>
    </row>
    <row r="3400" spans="2:6" x14ac:dyDescent="0.25">
      <c r="B3400">
        <f t="shared" si="141"/>
        <v>6796</v>
      </c>
      <c r="C3400">
        <v>3398</v>
      </c>
      <c r="E3400">
        <f t="shared" si="142"/>
        <v>13592</v>
      </c>
      <c r="F3400">
        <v>3398</v>
      </c>
    </row>
    <row r="3401" spans="2:6" x14ac:dyDescent="0.25">
      <c r="B3401">
        <f t="shared" si="141"/>
        <v>6798</v>
      </c>
      <c r="C3401">
        <v>3399</v>
      </c>
      <c r="E3401">
        <f t="shared" si="142"/>
        <v>13596</v>
      </c>
      <c r="F3401">
        <v>3399</v>
      </c>
    </row>
    <row r="3402" spans="2:6" x14ac:dyDescent="0.25">
      <c r="B3402">
        <f t="shared" si="141"/>
        <v>6800</v>
      </c>
      <c r="C3402">
        <v>3400</v>
      </c>
      <c r="E3402">
        <f t="shared" si="142"/>
        <v>13600</v>
      </c>
      <c r="F3402">
        <v>3400</v>
      </c>
    </row>
    <row r="3403" spans="2:6" x14ac:dyDescent="0.25">
      <c r="B3403">
        <f t="shared" si="141"/>
        <v>6802</v>
      </c>
      <c r="C3403">
        <v>3401</v>
      </c>
      <c r="E3403">
        <f t="shared" si="142"/>
        <v>13604</v>
      </c>
      <c r="F3403">
        <v>3401</v>
      </c>
    </row>
    <row r="3404" spans="2:6" x14ac:dyDescent="0.25">
      <c r="B3404">
        <f t="shared" si="141"/>
        <v>6804</v>
      </c>
      <c r="C3404">
        <v>3402</v>
      </c>
      <c r="E3404">
        <f t="shared" si="142"/>
        <v>13608</v>
      </c>
      <c r="F3404">
        <v>3402</v>
      </c>
    </row>
    <row r="3405" spans="2:6" x14ac:dyDescent="0.25">
      <c r="B3405">
        <f t="shared" si="141"/>
        <v>6806</v>
      </c>
      <c r="C3405">
        <v>3403</v>
      </c>
      <c r="E3405">
        <f t="shared" si="142"/>
        <v>13612</v>
      </c>
      <c r="F3405">
        <v>3403</v>
      </c>
    </row>
    <row r="3406" spans="2:6" x14ac:dyDescent="0.25">
      <c r="B3406">
        <f t="shared" si="141"/>
        <v>6808</v>
      </c>
      <c r="C3406">
        <v>3404</v>
      </c>
      <c r="E3406">
        <f t="shared" si="142"/>
        <v>13616</v>
      </c>
      <c r="F3406">
        <v>3404</v>
      </c>
    </row>
    <row r="3407" spans="2:6" x14ac:dyDescent="0.25">
      <c r="B3407">
        <f t="shared" si="141"/>
        <v>6810</v>
      </c>
      <c r="C3407">
        <v>3405</v>
      </c>
      <c r="E3407">
        <f t="shared" si="142"/>
        <v>13620</v>
      </c>
      <c r="F3407">
        <v>3405</v>
      </c>
    </row>
    <row r="3408" spans="2:6" x14ac:dyDescent="0.25">
      <c r="B3408">
        <f t="shared" si="141"/>
        <v>6812</v>
      </c>
      <c r="C3408">
        <v>3406</v>
      </c>
      <c r="E3408">
        <f t="shared" si="142"/>
        <v>13624</v>
      </c>
      <c r="F3408">
        <v>3406</v>
      </c>
    </row>
    <row r="3409" spans="2:6" x14ac:dyDescent="0.25">
      <c r="B3409">
        <f t="shared" si="141"/>
        <v>6814</v>
      </c>
      <c r="C3409">
        <v>3407</v>
      </c>
      <c r="E3409">
        <f t="shared" si="142"/>
        <v>13628</v>
      </c>
      <c r="F3409">
        <v>3407</v>
      </c>
    </row>
    <row r="3410" spans="2:6" x14ac:dyDescent="0.25">
      <c r="B3410">
        <f t="shared" si="141"/>
        <v>6816</v>
      </c>
      <c r="C3410">
        <v>3408</v>
      </c>
      <c r="E3410">
        <f t="shared" si="142"/>
        <v>13632</v>
      </c>
      <c r="F3410">
        <v>3408</v>
      </c>
    </row>
    <row r="3411" spans="2:6" x14ac:dyDescent="0.25">
      <c r="B3411">
        <f t="shared" si="141"/>
        <v>6818</v>
      </c>
      <c r="C3411">
        <v>3409</v>
      </c>
      <c r="E3411">
        <f t="shared" si="142"/>
        <v>13636</v>
      </c>
      <c r="F3411">
        <v>3409</v>
      </c>
    </row>
    <row r="3412" spans="2:6" x14ac:dyDescent="0.25">
      <c r="B3412">
        <f t="shared" si="141"/>
        <v>6820</v>
      </c>
      <c r="C3412">
        <v>3410</v>
      </c>
      <c r="E3412">
        <f t="shared" si="142"/>
        <v>13640</v>
      </c>
      <c r="F3412">
        <v>3410</v>
      </c>
    </row>
    <row r="3413" spans="2:6" x14ac:dyDescent="0.25">
      <c r="B3413">
        <f t="shared" si="141"/>
        <v>6822</v>
      </c>
      <c r="C3413">
        <v>3411</v>
      </c>
      <c r="E3413">
        <f t="shared" si="142"/>
        <v>13644</v>
      </c>
      <c r="F3413">
        <v>3411</v>
      </c>
    </row>
    <row r="3414" spans="2:6" x14ac:dyDescent="0.25">
      <c r="B3414">
        <f t="shared" si="141"/>
        <v>6824</v>
      </c>
      <c r="C3414">
        <v>3412</v>
      </c>
      <c r="E3414">
        <f t="shared" si="142"/>
        <v>13648</v>
      </c>
      <c r="F3414">
        <v>3412</v>
      </c>
    </row>
    <row r="3415" spans="2:6" x14ac:dyDescent="0.25">
      <c r="B3415">
        <f t="shared" si="141"/>
        <v>6826</v>
      </c>
      <c r="C3415">
        <v>3413</v>
      </c>
      <c r="E3415">
        <f t="shared" si="142"/>
        <v>13652</v>
      </c>
      <c r="F3415">
        <v>3413</v>
      </c>
    </row>
    <row r="3416" spans="2:6" x14ac:dyDescent="0.25">
      <c r="B3416">
        <f t="shared" si="141"/>
        <v>6828</v>
      </c>
      <c r="C3416">
        <v>3414</v>
      </c>
      <c r="E3416">
        <f t="shared" si="142"/>
        <v>13656</v>
      </c>
      <c r="F3416">
        <v>3414</v>
      </c>
    </row>
    <row r="3417" spans="2:6" x14ac:dyDescent="0.25">
      <c r="B3417">
        <f t="shared" si="141"/>
        <v>6830</v>
      </c>
      <c r="C3417">
        <v>3415</v>
      </c>
      <c r="E3417">
        <f t="shared" si="142"/>
        <v>13660</v>
      </c>
      <c r="F3417">
        <v>3415</v>
      </c>
    </row>
    <row r="3418" spans="2:6" x14ac:dyDescent="0.25">
      <c r="B3418">
        <f t="shared" si="141"/>
        <v>6832</v>
      </c>
      <c r="C3418">
        <v>3416</v>
      </c>
      <c r="E3418">
        <f t="shared" si="142"/>
        <v>13664</v>
      </c>
      <c r="F3418">
        <v>3416</v>
      </c>
    </row>
    <row r="3419" spans="2:6" x14ac:dyDescent="0.25">
      <c r="B3419">
        <f t="shared" si="141"/>
        <v>6834</v>
      </c>
      <c r="C3419">
        <v>3417</v>
      </c>
      <c r="E3419">
        <f t="shared" si="142"/>
        <v>13668</v>
      </c>
      <c r="F3419">
        <v>3417</v>
      </c>
    </row>
    <row r="3420" spans="2:6" x14ac:dyDescent="0.25">
      <c r="B3420">
        <f t="shared" si="141"/>
        <v>6836</v>
      </c>
      <c r="C3420">
        <v>3418</v>
      </c>
      <c r="E3420">
        <f t="shared" si="142"/>
        <v>13672</v>
      </c>
      <c r="F3420">
        <v>3418</v>
      </c>
    </row>
    <row r="3421" spans="2:6" x14ac:dyDescent="0.25">
      <c r="B3421">
        <f t="shared" si="141"/>
        <v>6838</v>
      </c>
      <c r="C3421">
        <v>3419</v>
      </c>
      <c r="E3421">
        <f t="shared" si="142"/>
        <v>13676</v>
      </c>
      <c r="F3421">
        <v>3419</v>
      </c>
    </row>
    <row r="3422" spans="2:6" x14ac:dyDescent="0.25">
      <c r="B3422">
        <f t="shared" si="141"/>
        <v>6840</v>
      </c>
      <c r="C3422">
        <v>3420</v>
      </c>
      <c r="E3422">
        <f t="shared" si="142"/>
        <v>13680</v>
      </c>
      <c r="F3422">
        <v>3420</v>
      </c>
    </row>
    <row r="3423" spans="2:6" x14ac:dyDescent="0.25">
      <c r="B3423">
        <f t="shared" si="141"/>
        <v>6842</v>
      </c>
      <c r="C3423">
        <v>3421</v>
      </c>
      <c r="E3423">
        <f t="shared" si="142"/>
        <v>13684</v>
      </c>
      <c r="F3423">
        <v>3421</v>
      </c>
    </row>
    <row r="3424" spans="2:6" x14ac:dyDescent="0.25">
      <c r="B3424">
        <f t="shared" si="141"/>
        <v>6844</v>
      </c>
      <c r="C3424">
        <v>3422</v>
      </c>
      <c r="E3424">
        <f t="shared" si="142"/>
        <v>13688</v>
      </c>
      <c r="F3424">
        <v>3422</v>
      </c>
    </row>
    <row r="3425" spans="2:6" x14ac:dyDescent="0.25">
      <c r="B3425">
        <f t="shared" si="141"/>
        <v>6846</v>
      </c>
      <c r="C3425">
        <v>3423</v>
      </c>
      <c r="E3425">
        <f t="shared" si="142"/>
        <v>13692</v>
      </c>
      <c r="F3425">
        <v>3423</v>
      </c>
    </row>
    <row r="3426" spans="2:6" x14ac:dyDescent="0.25">
      <c r="B3426">
        <f t="shared" si="141"/>
        <v>6848</v>
      </c>
      <c r="C3426">
        <v>3424</v>
      </c>
      <c r="E3426">
        <f t="shared" si="142"/>
        <v>13696</v>
      </c>
      <c r="F3426">
        <v>3424</v>
      </c>
    </row>
    <row r="3427" spans="2:6" x14ac:dyDescent="0.25">
      <c r="B3427">
        <f t="shared" si="141"/>
        <v>6850</v>
      </c>
      <c r="C3427">
        <v>3425</v>
      </c>
      <c r="E3427">
        <f t="shared" si="142"/>
        <v>13700</v>
      </c>
      <c r="F3427">
        <v>3425</v>
      </c>
    </row>
    <row r="3428" spans="2:6" x14ac:dyDescent="0.25">
      <c r="B3428">
        <f t="shared" si="141"/>
        <v>6852</v>
      </c>
      <c r="C3428">
        <v>3426</v>
      </c>
      <c r="E3428">
        <f t="shared" si="142"/>
        <v>13704</v>
      </c>
      <c r="F3428">
        <v>3426</v>
      </c>
    </row>
    <row r="3429" spans="2:6" x14ac:dyDescent="0.25">
      <c r="B3429">
        <f t="shared" si="141"/>
        <v>6854</v>
      </c>
      <c r="C3429">
        <v>3427</v>
      </c>
      <c r="E3429">
        <f t="shared" si="142"/>
        <v>13708</v>
      </c>
      <c r="F3429">
        <v>3427</v>
      </c>
    </row>
    <row r="3430" spans="2:6" x14ac:dyDescent="0.25">
      <c r="B3430">
        <f t="shared" si="141"/>
        <v>6856</v>
      </c>
      <c r="C3430">
        <v>3428</v>
      </c>
      <c r="E3430">
        <f t="shared" si="142"/>
        <v>13712</v>
      </c>
      <c r="F3430">
        <v>3428</v>
      </c>
    </row>
    <row r="3431" spans="2:6" x14ac:dyDescent="0.25">
      <c r="B3431">
        <f t="shared" si="141"/>
        <v>6858</v>
      </c>
      <c r="C3431">
        <v>3429</v>
      </c>
      <c r="E3431">
        <f t="shared" si="142"/>
        <v>13716</v>
      </c>
      <c r="F3431">
        <v>3429</v>
      </c>
    </row>
    <row r="3432" spans="2:6" x14ac:dyDescent="0.25">
      <c r="B3432">
        <f t="shared" si="141"/>
        <v>6860</v>
      </c>
      <c r="C3432">
        <v>3430</v>
      </c>
      <c r="E3432">
        <f t="shared" si="142"/>
        <v>13720</v>
      </c>
      <c r="F3432">
        <v>3430</v>
      </c>
    </row>
    <row r="3433" spans="2:6" x14ac:dyDescent="0.25">
      <c r="B3433">
        <f t="shared" si="141"/>
        <v>6862</v>
      </c>
      <c r="C3433">
        <v>3431</v>
      </c>
      <c r="E3433">
        <f t="shared" si="142"/>
        <v>13724</v>
      </c>
      <c r="F3433">
        <v>3431</v>
      </c>
    </row>
    <row r="3434" spans="2:6" x14ac:dyDescent="0.25">
      <c r="B3434">
        <f t="shared" si="141"/>
        <v>6864</v>
      </c>
      <c r="C3434">
        <v>3432</v>
      </c>
      <c r="E3434">
        <f t="shared" si="142"/>
        <v>13728</v>
      </c>
      <c r="F3434">
        <v>3432</v>
      </c>
    </row>
    <row r="3435" spans="2:6" x14ac:dyDescent="0.25">
      <c r="B3435">
        <f t="shared" si="141"/>
        <v>6866</v>
      </c>
      <c r="C3435">
        <v>3433</v>
      </c>
      <c r="E3435">
        <f t="shared" si="142"/>
        <v>13732</v>
      </c>
      <c r="F3435">
        <v>3433</v>
      </c>
    </row>
    <row r="3436" spans="2:6" x14ac:dyDescent="0.25">
      <c r="B3436">
        <f t="shared" si="141"/>
        <v>6868</v>
      </c>
      <c r="C3436">
        <v>3434</v>
      </c>
      <c r="E3436">
        <f t="shared" si="142"/>
        <v>13736</v>
      </c>
      <c r="F3436">
        <v>3434</v>
      </c>
    </row>
    <row r="3437" spans="2:6" x14ac:dyDescent="0.25">
      <c r="B3437">
        <f t="shared" si="141"/>
        <v>6870</v>
      </c>
      <c r="C3437">
        <v>3435</v>
      </c>
      <c r="E3437">
        <f t="shared" si="142"/>
        <v>13740</v>
      </c>
      <c r="F3437">
        <v>3435</v>
      </c>
    </row>
    <row r="3438" spans="2:6" x14ac:dyDescent="0.25">
      <c r="B3438">
        <f t="shared" si="141"/>
        <v>6872</v>
      </c>
      <c r="C3438">
        <v>3436</v>
      </c>
      <c r="E3438">
        <f t="shared" si="142"/>
        <v>13744</v>
      </c>
      <c r="F3438">
        <v>3436</v>
      </c>
    </row>
    <row r="3439" spans="2:6" x14ac:dyDescent="0.25">
      <c r="B3439">
        <f t="shared" si="141"/>
        <v>6874</v>
      </c>
      <c r="C3439">
        <v>3437</v>
      </c>
      <c r="E3439">
        <f t="shared" si="142"/>
        <v>13748</v>
      </c>
      <c r="F3439">
        <v>3437</v>
      </c>
    </row>
    <row r="3440" spans="2:6" x14ac:dyDescent="0.25">
      <c r="B3440">
        <f t="shared" si="141"/>
        <v>6876</v>
      </c>
      <c r="C3440">
        <v>3438</v>
      </c>
      <c r="E3440">
        <f t="shared" si="142"/>
        <v>13752</v>
      </c>
      <c r="F3440">
        <v>3438</v>
      </c>
    </row>
    <row r="3441" spans="2:6" x14ac:dyDescent="0.25">
      <c r="B3441">
        <f t="shared" si="141"/>
        <v>6878</v>
      </c>
      <c r="C3441">
        <v>3439</v>
      </c>
      <c r="E3441">
        <f t="shared" si="142"/>
        <v>13756</v>
      </c>
      <c r="F3441">
        <v>3439</v>
      </c>
    </row>
    <row r="3442" spans="2:6" x14ac:dyDescent="0.25">
      <c r="B3442">
        <f t="shared" si="141"/>
        <v>6880</v>
      </c>
      <c r="C3442">
        <v>3440</v>
      </c>
      <c r="E3442">
        <f t="shared" si="142"/>
        <v>13760</v>
      </c>
      <c r="F3442">
        <v>3440</v>
      </c>
    </row>
    <row r="3443" spans="2:6" x14ac:dyDescent="0.25">
      <c r="B3443">
        <f t="shared" si="141"/>
        <v>6882</v>
      </c>
      <c r="C3443">
        <v>3441</v>
      </c>
      <c r="E3443">
        <f t="shared" si="142"/>
        <v>13764</v>
      </c>
      <c r="F3443">
        <v>3441</v>
      </c>
    </row>
    <row r="3444" spans="2:6" x14ac:dyDescent="0.25">
      <c r="B3444">
        <f t="shared" si="141"/>
        <v>6884</v>
      </c>
      <c r="C3444">
        <v>3442</v>
      </c>
      <c r="E3444">
        <f t="shared" si="142"/>
        <v>13768</v>
      </c>
      <c r="F3444">
        <v>3442</v>
      </c>
    </row>
    <row r="3445" spans="2:6" x14ac:dyDescent="0.25">
      <c r="B3445">
        <f t="shared" si="141"/>
        <v>6886</v>
      </c>
      <c r="C3445">
        <v>3443</v>
      </c>
      <c r="E3445">
        <f t="shared" si="142"/>
        <v>13772</v>
      </c>
      <c r="F3445">
        <v>3443</v>
      </c>
    </row>
    <row r="3446" spans="2:6" x14ac:dyDescent="0.25">
      <c r="B3446">
        <f t="shared" si="141"/>
        <v>6888</v>
      </c>
      <c r="C3446">
        <v>3444</v>
      </c>
      <c r="E3446">
        <f t="shared" si="142"/>
        <v>13776</v>
      </c>
      <c r="F3446">
        <v>3444</v>
      </c>
    </row>
    <row r="3447" spans="2:6" x14ac:dyDescent="0.25">
      <c r="B3447">
        <f t="shared" si="141"/>
        <v>6890</v>
      </c>
      <c r="C3447">
        <v>3445</v>
      </c>
      <c r="E3447">
        <f t="shared" si="142"/>
        <v>13780</v>
      </c>
      <c r="F3447">
        <v>3445</v>
      </c>
    </row>
    <row r="3448" spans="2:6" x14ac:dyDescent="0.25">
      <c r="B3448">
        <f t="shared" si="141"/>
        <v>6892</v>
      </c>
      <c r="C3448">
        <v>3446</v>
      </c>
      <c r="E3448">
        <f t="shared" si="142"/>
        <v>13784</v>
      </c>
      <c r="F3448">
        <v>3446</v>
      </c>
    </row>
    <row r="3449" spans="2:6" x14ac:dyDescent="0.25">
      <c r="B3449">
        <f t="shared" si="141"/>
        <v>6894</v>
      </c>
      <c r="C3449">
        <v>3447</v>
      </c>
      <c r="E3449">
        <f t="shared" si="142"/>
        <v>13788</v>
      </c>
      <c r="F3449">
        <v>3447</v>
      </c>
    </row>
    <row r="3450" spans="2:6" x14ac:dyDescent="0.25">
      <c r="B3450">
        <f t="shared" si="141"/>
        <v>6896</v>
      </c>
      <c r="C3450">
        <v>3448</v>
      </c>
      <c r="E3450">
        <f t="shared" si="142"/>
        <v>13792</v>
      </c>
      <c r="F3450">
        <v>3448</v>
      </c>
    </row>
    <row r="3451" spans="2:6" x14ac:dyDescent="0.25">
      <c r="B3451">
        <f t="shared" si="141"/>
        <v>6898</v>
      </c>
      <c r="C3451">
        <v>3449</v>
      </c>
      <c r="E3451">
        <f t="shared" si="142"/>
        <v>13796</v>
      </c>
      <c r="F3451">
        <v>3449</v>
      </c>
    </row>
    <row r="3452" spans="2:6" x14ac:dyDescent="0.25">
      <c r="B3452">
        <f t="shared" si="141"/>
        <v>6900</v>
      </c>
      <c r="C3452">
        <v>3450</v>
      </c>
      <c r="E3452">
        <f t="shared" si="142"/>
        <v>13800</v>
      </c>
      <c r="F3452">
        <v>3450</v>
      </c>
    </row>
    <row r="3453" spans="2:6" x14ac:dyDescent="0.25">
      <c r="B3453">
        <f t="shared" si="141"/>
        <v>6902</v>
      </c>
      <c r="C3453">
        <v>3451</v>
      </c>
      <c r="E3453">
        <f t="shared" si="142"/>
        <v>13804</v>
      </c>
      <c r="F3453">
        <v>3451</v>
      </c>
    </row>
    <row r="3454" spans="2:6" x14ac:dyDescent="0.25">
      <c r="B3454">
        <f t="shared" si="141"/>
        <v>6904</v>
      </c>
      <c r="C3454">
        <v>3452</v>
      </c>
      <c r="E3454">
        <f t="shared" si="142"/>
        <v>13808</v>
      </c>
      <c r="F3454">
        <v>3452</v>
      </c>
    </row>
    <row r="3455" spans="2:6" x14ac:dyDescent="0.25">
      <c r="B3455">
        <f t="shared" si="141"/>
        <v>6906</v>
      </c>
      <c r="C3455">
        <v>3453</v>
      </c>
      <c r="E3455">
        <f t="shared" si="142"/>
        <v>13812</v>
      </c>
      <c r="F3455">
        <v>3453</v>
      </c>
    </row>
    <row r="3456" spans="2:6" x14ac:dyDescent="0.25">
      <c r="B3456">
        <f t="shared" si="141"/>
        <v>6908</v>
      </c>
      <c r="C3456">
        <v>3454</v>
      </c>
      <c r="E3456">
        <f t="shared" si="142"/>
        <v>13816</v>
      </c>
      <c r="F3456">
        <v>3454</v>
      </c>
    </row>
    <row r="3457" spans="2:6" x14ac:dyDescent="0.25">
      <c r="B3457">
        <f t="shared" si="141"/>
        <v>6910</v>
      </c>
      <c r="C3457">
        <v>3455</v>
      </c>
      <c r="E3457">
        <f t="shared" si="142"/>
        <v>13820</v>
      </c>
      <c r="F3457">
        <v>3455</v>
      </c>
    </row>
    <row r="3458" spans="2:6" x14ac:dyDescent="0.25">
      <c r="B3458">
        <f t="shared" si="141"/>
        <v>6912</v>
      </c>
      <c r="C3458">
        <v>3456</v>
      </c>
      <c r="E3458">
        <f t="shared" si="142"/>
        <v>13824</v>
      </c>
      <c r="F3458">
        <v>3456</v>
      </c>
    </row>
    <row r="3459" spans="2:6" x14ac:dyDescent="0.25">
      <c r="B3459">
        <f t="shared" si="141"/>
        <v>6914</v>
      </c>
      <c r="C3459">
        <v>3457</v>
      </c>
      <c r="E3459">
        <f t="shared" si="142"/>
        <v>13828</v>
      </c>
      <c r="F3459">
        <v>3457</v>
      </c>
    </row>
    <row r="3460" spans="2:6" x14ac:dyDescent="0.25">
      <c r="B3460">
        <f t="shared" si="141"/>
        <v>6916</v>
      </c>
      <c r="C3460">
        <v>3458</v>
      </c>
      <c r="E3460">
        <f t="shared" si="142"/>
        <v>13832</v>
      </c>
      <c r="F3460">
        <v>3458</v>
      </c>
    </row>
    <row r="3461" spans="2:6" x14ac:dyDescent="0.25">
      <c r="B3461">
        <f t="shared" ref="B3461:B3524" si="143">B3460+2</f>
        <v>6918</v>
      </c>
      <c r="C3461">
        <v>3459</v>
      </c>
      <c r="E3461">
        <f t="shared" ref="E3461:E3524" si="144">E3460+4</f>
        <v>13836</v>
      </c>
      <c r="F3461">
        <v>3459</v>
      </c>
    </row>
    <row r="3462" spans="2:6" x14ac:dyDescent="0.25">
      <c r="B3462">
        <f t="shared" si="143"/>
        <v>6920</v>
      </c>
      <c r="C3462">
        <v>3460</v>
      </c>
      <c r="E3462">
        <f t="shared" si="144"/>
        <v>13840</v>
      </c>
      <c r="F3462">
        <v>3460</v>
      </c>
    </row>
    <row r="3463" spans="2:6" x14ac:dyDescent="0.25">
      <c r="B3463">
        <f t="shared" si="143"/>
        <v>6922</v>
      </c>
      <c r="C3463">
        <v>3461</v>
      </c>
      <c r="E3463">
        <f t="shared" si="144"/>
        <v>13844</v>
      </c>
      <c r="F3463">
        <v>3461</v>
      </c>
    </row>
    <row r="3464" spans="2:6" x14ac:dyDescent="0.25">
      <c r="B3464">
        <f t="shared" si="143"/>
        <v>6924</v>
      </c>
      <c r="C3464">
        <v>3462</v>
      </c>
      <c r="E3464">
        <f t="shared" si="144"/>
        <v>13848</v>
      </c>
      <c r="F3464">
        <v>3462</v>
      </c>
    </row>
    <row r="3465" spans="2:6" x14ac:dyDescent="0.25">
      <c r="B3465">
        <f t="shared" si="143"/>
        <v>6926</v>
      </c>
      <c r="C3465">
        <v>3463</v>
      </c>
      <c r="E3465">
        <f t="shared" si="144"/>
        <v>13852</v>
      </c>
      <c r="F3465">
        <v>3463</v>
      </c>
    </row>
    <row r="3466" spans="2:6" x14ac:dyDescent="0.25">
      <c r="B3466">
        <f t="shared" si="143"/>
        <v>6928</v>
      </c>
      <c r="C3466">
        <v>3464</v>
      </c>
      <c r="E3466">
        <f t="shared" si="144"/>
        <v>13856</v>
      </c>
      <c r="F3466">
        <v>3464</v>
      </c>
    </row>
    <row r="3467" spans="2:6" x14ac:dyDescent="0.25">
      <c r="B3467">
        <f t="shared" si="143"/>
        <v>6930</v>
      </c>
      <c r="C3467">
        <v>3465</v>
      </c>
      <c r="E3467">
        <f t="shared" si="144"/>
        <v>13860</v>
      </c>
      <c r="F3467">
        <v>3465</v>
      </c>
    </row>
    <row r="3468" spans="2:6" x14ac:dyDescent="0.25">
      <c r="B3468">
        <f t="shared" si="143"/>
        <v>6932</v>
      </c>
      <c r="C3468">
        <v>3466</v>
      </c>
      <c r="E3468">
        <f t="shared" si="144"/>
        <v>13864</v>
      </c>
      <c r="F3468">
        <v>3466</v>
      </c>
    </row>
    <row r="3469" spans="2:6" x14ac:dyDescent="0.25">
      <c r="B3469">
        <f t="shared" si="143"/>
        <v>6934</v>
      </c>
      <c r="C3469">
        <v>3467</v>
      </c>
      <c r="E3469">
        <f t="shared" si="144"/>
        <v>13868</v>
      </c>
      <c r="F3469">
        <v>3467</v>
      </c>
    </row>
    <row r="3470" spans="2:6" x14ac:dyDescent="0.25">
      <c r="B3470">
        <f t="shared" si="143"/>
        <v>6936</v>
      </c>
      <c r="C3470">
        <v>3468</v>
      </c>
      <c r="E3470">
        <f t="shared" si="144"/>
        <v>13872</v>
      </c>
      <c r="F3470">
        <v>3468</v>
      </c>
    </row>
    <row r="3471" spans="2:6" x14ac:dyDescent="0.25">
      <c r="B3471">
        <f t="shared" si="143"/>
        <v>6938</v>
      </c>
      <c r="C3471">
        <v>3469</v>
      </c>
      <c r="E3471">
        <f t="shared" si="144"/>
        <v>13876</v>
      </c>
      <c r="F3471">
        <v>3469</v>
      </c>
    </row>
    <row r="3472" spans="2:6" x14ac:dyDescent="0.25">
      <c r="B3472">
        <f t="shared" si="143"/>
        <v>6940</v>
      </c>
      <c r="C3472">
        <v>3470</v>
      </c>
      <c r="E3472">
        <f t="shared" si="144"/>
        <v>13880</v>
      </c>
      <c r="F3472">
        <v>3470</v>
      </c>
    </row>
    <row r="3473" spans="2:6" x14ac:dyDescent="0.25">
      <c r="B3473">
        <f t="shared" si="143"/>
        <v>6942</v>
      </c>
      <c r="C3473">
        <v>3471</v>
      </c>
      <c r="E3473">
        <f t="shared" si="144"/>
        <v>13884</v>
      </c>
      <c r="F3473">
        <v>3471</v>
      </c>
    </row>
    <row r="3474" spans="2:6" x14ac:dyDescent="0.25">
      <c r="B3474">
        <f t="shared" si="143"/>
        <v>6944</v>
      </c>
      <c r="C3474">
        <v>3472</v>
      </c>
      <c r="E3474">
        <f t="shared" si="144"/>
        <v>13888</v>
      </c>
      <c r="F3474">
        <v>3472</v>
      </c>
    </row>
    <row r="3475" spans="2:6" x14ac:dyDescent="0.25">
      <c r="B3475">
        <f t="shared" si="143"/>
        <v>6946</v>
      </c>
      <c r="C3475">
        <v>3473</v>
      </c>
      <c r="E3475">
        <f t="shared" si="144"/>
        <v>13892</v>
      </c>
      <c r="F3475">
        <v>3473</v>
      </c>
    </row>
    <row r="3476" spans="2:6" x14ac:dyDescent="0.25">
      <c r="B3476">
        <f t="shared" si="143"/>
        <v>6948</v>
      </c>
      <c r="C3476">
        <v>3474</v>
      </c>
      <c r="E3476">
        <f t="shared" si="144"/>
        <v>13896</v>
      </c>
      <c r="F3476">
        <v>3474</v>
      </c>
    </row>
    <row r="3477" spans="2:6" x14ac:dyDescent="0.25">
      <c r="B3477">
        <f t="shared" si="143"/>
        <v>6950</v>
      </c>
      <c r="C3477">
        <v>3475</v>
      </c>
      <c r="E3477">
        <f t="shared" si="144"/>
        <v>13900</v>
      </c>
      <c r="F3477">
        <v>3475</v>
      </c>
    </row>
    <row r="3478" spans="2:6" x14ac:dyDescent="0.25">
      <c r="B3478">
        <f t="shared" si="143"/>
        <v>6952</v>
      </c>
      <c r="C3478">
        <v>3476</v>
      </c>
      <c r="E3478">
        <f t="shared" si="144"/>
        <v>13904</v>
      </c>
      <c r="F3478">
        <v>3476</v>
      </c>
    </row>
    <row r="3479" spans="2:6" x14ac:dyDescent="0.25">
      <c r="B3479">
        <f t="shared" si="143"/>
        <v>6954</v>
      </c>
      <c r="C3479">
        <v>3477</v>
      </c>
      <c r="E3479">
        <f t="shared" si="144"/>
        <v>13908</v>
      </c>
      <c r="F3479">
        <v>3477</v>
      </c>
    </row>
    <row r="3480" spans="2:6" x14ac:dyDescent="0.25">
      <c r="B3480">
        <f t="shared" si="143"/>
        <v>6956</v>
      </c>
      <c r="C3480">
        <v>3478</v>
      </c>
      <c r="E3480">
        <f t="shared" si="144"/>
        <v>13912</v>
      </c>
      <c r="F3480">
        <v>3478</v>
      </c>
    </row>
    <row r="3481" spans="2:6" x14ac:dyDescent="0.25">
      <c r="B3481">
        <f t="shared" si="143"/>
        <v>6958</v>
      </c>
      <c r="C3481">
        <v>3479</v>
      </c>
      <c r="E3481">
        <f t="shared" si="144"/>
        <v>13916</v>
      </c>
      <c r="F3481">
        <v>3479</v>
      </c>
    </row>
    <row r="3482" spans="2:6" x14ac:dyDescent="0.25">
      <c r="B3482">
        <f t="shared" si="143"/>
        <v>6960</v>
      </c>
      <c r="C3482">
        <v>3480</v>
      </c>
      <c r="E3482">
        <f t="shared" si="144"/>
        <v>13920</v>
      </c>
      <c r="F3482">
        <v>3480</v>
      </c>
    </row>
    <row r="3483" spans="2:6" x14ac:dyDescent="0.25">
      <c r="B3483">
        <f t="shared" si="143"/>
        <v>6962</v>
      </c>
      <c r="C3483">
        <v>3481</v>
      </c>
      <c r="E3483">
        <f t="shared" si="144"/>
        <v>13924</v>
      </c>
      <c r="F3483">
        <v>3481</v>
      </c>
    </row>
    <row r="3484" spans="2:6" x14ac:dyDescent="0.25">
      <c r="B3484">
        <f t="shared" si="143"/>
        <v>6964</v>
      </c>
      <c r="C3484">
        <v>3482</v>
      </c>
      <c r="E3484">
        <f t="shared" si="144"/>
        <v>13928</v>
      </c>
      <c r="F3484">
        <v>3482</v>
      </c>
    </row>
    <row r="3485" spans="2:6" x14ac:dyDescent="0.25">
      <c r="B3485">
        <f t="shared" si="143"/>
        <v>6966</v>
      </c>
      <c r="C3485">
        <v>3483</v>
      </c>
      <c r="E3485">
        <f t="shared" si="144"/>
        <v>13932</v>
      </c>
      <c r="F3485">
        <v>3483</v>
      </c>
    </row>
    <row r="3486" spans="2:6" x14ac:dyDescent="0.25">
      <c r="B3486">
        <f t="shared" si="143"/>
        <v>6968</v>
      </c>
      <c r="C3486">
        <v>3484</v>
      </c>
      <c r="E3486">
        <f t="shared" si="144"/>
        <v>13936</v>
      </c>
      <c r="F3486">
        <v>3484</v>
      </c>
    </row>
    <row r="3487" spans="2:6" x14ac:dyDescent="0.25">
      <c r="B3487">
        <f t="shared" si="143"/>
        <v>6970</v>
      </c>
      <c r="C3487">
        <v>3485</v>
      </c>
      <c r="E3487">
        <f t="shared" si="144"/>
        <v>13940</v>
      </c>
      <c r="F3487">
        <v>3485</v>
      </c>
    </row>
    <row r="3488" spans="2:6" x14ac:dyDescent="0.25">
      <c r="B3488">
        <f t="shared" si="143"/>
        <v>6972</v>
      </c>
      <c r="C3488">
        <v>3486</v>
      </c>
      <c r="E3488">
        <f t="shared" si="144"/>
        <v>13944</v>
      </c>
      <c r="F3488">
        <v>3486</v>
      </c>
    </row>
    <row r="3489" spans="2:6" x14ac:dyDescent="0.25">
      <c r="B3489">
        <f t="shared" si="143"/>
        <v>6974</v>
      </c>
      <c r="C3489">
        <v>3487</v>
      </c>
      <c r="E3489">
        <f t="shared" si="144"/>
        <v>13948</v>
      </c>
      <c r="F3489">
        <v>3487</v>
      </c>
    </row>
    <row r="3490" spans="2:6" x14ac:dyDescent="0.25">
      <c r="B3490">
        <f t="shared" si="143"/>
        <v>6976</v>
      </c>
      <c r="C3490">
        <v>3488</v>
      </c>
      <c r="E3490">
        <f t="shared" si="144"/>
        <v>13952</v>
      </c>
      <c r="F3490">
        <v>3488</v>
      </c>
    </row>
    <row r="3491" spans="2:6" x14ac:dyDescent="0.25">
      <c r="B3491">
        <f t="shared" si="143"/>
        <v>6978</v>
      </c>
      <c r="C3491">
        <v>3489</v>
      </c>
      <c r="E3491">
        <f t="shared" si="144"/>
        <v>13956</v>
      </c>
      <c r="F3491">
        <v>3489</v>
      </c>
    </row>
    <row r="3492" spans="2:6" x14ac:dyDescent="0.25">
      <c r="B3492">
        <f t="shared" si="143"/>
        <v>6980</v>
      </c>
      <c r="C3492">
        <v>3490</v>
      </c>
      <c r="E3492">
        <f t="shared" si="144"/>
        <v>13960</v>
      </c>
      <c r="F3492">
        <v>3490</v>
      </c>
    </row>
    <row r="3493" spans="2:6" x14ac:dyDescent="0.25">
      <c r="B3493">
        <f t="shared" si="143"/>
        <v>6982</v>
      </c>
      <c r="C3493">
        <v>3491</v>
      </c>
      <c r="E3493">
        <f t="shared" si="144"/>
        <v>13964</v>
      </c>
      <c r="F3493">
        <v>3491</v>
      </c>
    </row>
    <row r="3494" spans="2:6" x14ac:dyDescent="0.25">
      <c r="B3494">
        <f t="shared" si="143"/>
        <v>6984</v>
      </c>
      <c r="C3494">
        <v>3492</v>
      </c>
      <c r="E3494">
        <f t="shared" si="144"/>
        <v>13968</v>
      </c>
      <c r="F3494">
        <v>3492</v>
      </c>
    </row>
    <row r="3495" spans="2:6" x14ac:dyDescent="0.25">
      <c r="B3495">
        <f t="shared" si="143"/>
        <v>6986</v>
      </c>
      <c r="C3495">
        <v>3493</v>
      </c>
      <c r="E3495">
        <f t="shared" si="144"/>
        <v>13972</v>
      </c>
      <c r="F3495">
        <v>3493</v>
      </c>
    </row>
    <row r="3496" spans="2:6" x14ac:dyDescent="0.25">
      <c r="B3496">
        <f t="shared" si="143"/>
        <v>6988</v>
      </c>
      <c r="C3496">
        <v>3494</v>
      </c>
      <c r="E3496">
        <f t="shared" si="144"/>
        <v>13976</v>
      </c>
      <c r="F3496">
        <v>3494</v>
      </c>
    </row>
    <row r="3497" spans="2:6" x14ac:dyDescent="0.25">
      <c r="B3497">
        <f t="shared" si="143"/>
        <v>6990</v>
      </c>
      <c r="C3497">
        <v>3495</v>
      </c>
      <c r="E3497">
        <f t="shared" si="144"/>
        <v>13980</v>
      </c>
      <c r="F3497">
        <v>3495</v>
      </c>
    </row>
    <row r="3498" spans="2:6" x14ac:dyDescent="0.25">
      <c r="B3498">
        <f t="shared" si="143"/>
        <v>6992</v>
      </c>
      <c r="C3498">
        <v>3496</v>
      </c>
      <c r="E3498">
        <f t="shared" si="144"/>
        <v>13984</v>
      </c>
      <c r="F3498">
        <v>3496</v>
      </c>
    </row>
    <row r="3499" spans="2:6" x14ac:dyDescent="0.25">
      <c r="B3499">
        <f t="shared" si="143"/>
        <v>6994</v>
      </c>
      <c r="C3499">
        <v>3497</v>
      </c>
      <c r="E3499">
        <f t="shared" si="144"/>
        <v>13988</v>
      </c>
      <c r="F3499">
        <v>3497</v>
      </c>
    </row>
    <row r="3500" spans="2:6" x14ac:dyDescent="0.25">
      <c r="B3500">
        <f t="shared" si="143"/>
        <v>6996</v>
      </c>
      <c r="C3500">
        <v>3498</v>
      </c>
      <c r="E3500">
        <f t="shared" si="144"/>
        <v>13992</v>
      </c>
      <c r="F3500">
        <v>3498</v>
      </c>
    </row>
    <row r="3501" spans="2:6" x14ac:dyDescent="0.25">
      <c r="B3501">
        <f t="shared" si="143"/>
        <v>6998</v>
      </c>
      <c r="C3501">
        <v>3499</v>
      </c>
      <c r="E3501">
        <f t="shared" si="144"/>
        <v>13996</v>
      </c>
      <c r="F3501">
        <v>3499</v>
      </c>
    </row>
    <row r="3502" spans="2:6" x14ac:dyDescent="0.25">
      <c r="B3502">
        <f t="shared" si="143"/>
        <v>7000</v>
      </c>
      <c r="C3502">
        <v>3500</v>
      </c>
      <c r="E3502">
        <f t="shared" si="144"/>
        <v>14000</v>
      </c>
      <c r="F3502">
        <v>3500</v>
      </c>
    </row>
    <row r="3503" spans="2:6" x14ac:dyDescent="0.25">
      <c r="B3503">
        <f t="shared" si="143"/>
        <v>7002</v>
      </c>
      <c r="C3503">
        <v>3501</v>
      </c>
      <c r="E3503">
        <f t="shared" si="144"/>
        <v>14004</v>
      </c>
      <c r="F3503">
        <v>3501</v>
      </c>
    </row>
    <row r="3504" spans="2:6" x14ac:dyDescent="0.25">
      <c r="B3504">
        <f t="shared" si="143"/>
        <v>7004</v>
      </c>
      <c r="C3504">
        <v>3502</v>
      </c>
      <c r="E3504">
        <f t="shared" si="144"/>
        <v>14008</v>
      </c>
      <c r="F3504">
        <v>3502</v>
      </c>
    </row>
    <row r="3505" spans="2:6" x14ac:dyDescent="0.25">
      <c r="B3505">
        <f t="shared" si="143"/>
        <v>7006</v>
      </c>
      <c r="C3505">
        <v>3503</v>
      </c>
      <c r="E3505">
        <f t="shared" si="144"/>
        <v>14012</v>
      </c>
      <c r="F3505">
        <v>3503</v>
      </c>
    </row>
    <row r="3506" spans="2:6" x14ac:dyDescent="0.25">
      <c r="B3506">
        <f t="shared" si="143"/>
        <v>7008</v>
      </c>
      <c r="C3506">
        <v>3504</v>
      </c>
      <c r="E3506">
        <f t="shared" si="144"/>
        <v>14016</v>
      </c>
      <c r="F3506">
        <v>3504</v>
      </c>
    </row>
    <row r="3507" spans="2:6" x14ac:dyDescent="0.25">
      <c r="B3507">
        <f t="shared" si="143"/>
        <v>7010</v>
      </c>
      <c r="C3507">
        <v>3505</v>
      </c>
      <c r="E3507">
        <f t="shared" si="144"/>
        <v>14020</v>
      </c>
      <c r="F3507">
        <v>3505</v>
      </c>
    </row>
    <row r="3508" spans="2:6" x14ac:dyDescent="0.25">
      <c r="B3508">
        <f t="shared" si="143"/>
        <v>7012</v>
      </c>
      <c r="C3508">
        <v>3506</v>
      </c>
      <c r="E3508">
        <f t="shared" si="144"/>
        <v>14024</v>
      </c>
      <c r="F3508">
        <v>3506</v>
      </c>
    </row>
    <row r="3509" spans="2:6" x14ac:dyDescent="0.25">
      <c r="B3509">
        <f t="shared" si="143"/>
        <v>7014</v>
      </c>
      <c r="C3509">
        <v>3507</v>
      </c>
      <c r="E3509">
        <f t="shared" si="144"/>
        <v>14028</v>
      </c>
      <c r="F3509">
        <v>3507</v>
      </c>
    </row>
    <row r="3510" spans="2:6" x14ac:dyDescent="0.25">
      <c r="B3510">
        <f t="shared" si="143"/>
        <v>7016</v>
      </c>
      <c r="C3510">
        <v>3508</v>
      </c>
      <c r="E3510">
        <f t="shared" si="144"/>
        <v>14032</v>
      </c>
      <c r="F3510">
        <v>3508</v>
      </c>
    </row>
    <row r="3511" spans="2:6" x14ac:dyDescent="0.25">
      <c r="B3511">
        <f t="shared" si="143"/>
        <v>7018</v>
      </c>
      <c r="C3511">
        <v>3509</v>
      </c>
      <c r="E3511">
        <f t="shared" si="144"/>
        <v>14036</v>
      </c>
      <c r="F3511">
        <v>3509</v>
      </c>
    </row>
    <row r="3512" spans="2:6" x14ac:dyDescent="0.25">
      <c r="B3512">
        <f t="shared" si="143"/>
        <v>7020</v>
      </c>
      <c r="C3512">
        <v>3510</v>
      </c>
      <c r="E3512">
        <f t="shared" si="144"/>
        <v>14040</v>
      </c>
      <c r="F3512">
        <v>3510</v>
      </c>
    </row>
    <row r="3513" spans="2:6" x14ac:dyDescent="0.25">
      <c r="B3513">
        <f t="shared" si="143"/>
        <v>7022</v>
      </c>
      <c r="C3513">
        <v>3511</v>
      </c>
      <c r="E3513">
        <f t="shared" si="144"/>
        <v>14044</v>
      </c>
      <c r="F3513">
        <v>3511</v>
      </c>
    </row>
    <row r="3514" spans="2:6" x14ac:dyDescent="0.25">
      <c r="B3514">
        <f t="shared" si="143"/>
        <v>7024</v>
      </c>
      <c r="C3514">
        <v>3512</v>
      </c>
      <c r="E3514">
        <f t="shared" si="144"/>
        <v>14048</v>
      </c>
      <c r="F3514">
        <v>3512</v>
      </c>
    </row>
    <row r="3515" spans="2:6" x14ac:dyDescent="0.25">
      <c r="B3515">
        <f t="shared" si="143"/>
        <v>7026</v>
      </c>
      <c r="C3515">
        <v>3513</v>
      </c>
      <c r="E3515">
        <f t="shared" si="144"/>
        <v>14052</v>
      </c>
      <c r="F3515">
        <v>3513</v>
      </c>
    </row>
    <row r="3516" spans="2:6" x14ac:dyDescent="0.25">
      <c r="B3516">
        <f t="shared" si="143"/>
        <v>7028</v>
      </c>
      <c r="C3516">
        <v>3514</v>
      </c>
      <c r="E3516">
        <f t="shared" si="144"/>
        <v>14056</v>
      </c>
      <c r="F3516">
        <v>3514</v>
      </c>
    </row>
    <row r="3517" spans="2:6" x14ac:dyDescent="0.25">
      <c r="B3517">
        <f t="shared" si="143"/>
        <v>7030</v>
      </c>
      <c r="C3517">
        <v>3515</v>
      </c>
      <c r="E3517">
        <f t="shared" si="144"/>
        <v>14060</v>
      </c>
      <c r="F3517">
        <v>3515</v>
      </c>
    </row>
    <row r="3518" spans="2:6" x14ac:dyDescent="0.25">
      <c r="B3518">
        <f t="shared" si="143"/>
        <v>7032</v>
      </c>
      <c r="C3518">
        <v>3516</v>
      </c>
      <c r="E3518">
        <f t="shared" si="144"/>
        <v>14064</v>
      </c>
      <c r="F3518">
        <v>3516</v>
      </c>
    </row>
    <row r="3519" spans="2:6" x14ac:dyDescent="0.25">
      <c r="B3519">
        <f t="shared" si="143"/>
        <v>7034</v>
      </c>
      <c r="C3519">
        <v>3517</v>
      </c>
      <c r="E3519">
        <f t="shared" si="144"/>
        <v>14068</v>
      </c>
      <c r="F3519">
        <v>3517</v>
      </c>
    </row>
    <row r="3520" spans="2:6" x14ac:dyDescent="0.25">
      <c r="B3520">
        <f t="shared" si="143"/>
        <v>7036</v>
      </c>
      <c r="C3520">
        <v>3518</v>
      </c>
      <c r="E3520">
        <f t="shared" si="144"/>
        <v>14072</v>
      </c>
      <c r="F3520">
        <v>3518</v>
      </c>
    </row>
    <row r="3521" spans="2:6" x14ac:dyDescent="0.25">
      <c r="B3521">
        <f t="shared" si="143"/>
        <v>7038</v>
      </c>
      <c r="C3521">
        <v>3519</v>
      </c>
      <c r="E3521">
        <f t="shared" si="144"/>
        <v>14076</v>
      </c>
      <c r="F3521">
        <v>3519</v>
      </c>
    </row>
    <row r="3522" spans="2:6" x14ac:dyDescent="0.25">
      <c r="B3522">
        <f t="shared" si="143"/>
        <v>7040</v>
      </c>
      <c r="C3522">
        <v>3520</v>
      </c>
      <c r="E3522">
        <f t="shared" si="144"/>
        <v>14080</v>
      </c>
      <c r="F3522">
        <v>3520</v>
      </c>
    </row>
    <row r="3523" spans="2:6" x14ac:dyDescent="0.25">
      <c r="B3523">
        <f t="shared" si="143"/>
        <v>7042</v>
      </c>
      <c r="C3523">
        <v>3521</v>
      </c>
      <c r="E3523">
        <f t="shared" si="144"/>
        <v>14084</v>
      </c>
      <c r="F3523">
        <v>3521</v>
      </c>
    </row>
    <row r="3524" spans="2:6" x14ac:dyDescent="0.25">
      <c r="B3524">
        <f t="shared" si="143"/>
        <v>7044</v>
      </c>
      <c r="C3524">
        <v>3522</v>
      </c>
      <c r="E3524">
        <f t="shared" si="144"/>
        <v>14088</v>
      </c>
      <c r="F3524">
        <v>3522</v>
      </c>
    </row>
    <row r="3525" spans="2:6" x14ac:dyDescent="0.25">
      <c r="B3525">
        <f t="shared" ref="B3525:B3588" si="145">B3524+2</f>
        <v>7046</v>
      </c>
      <c r="C3525">
        <v>3523</v>
      </c>
      <c r="E3525">
        <f t="shared" ref="E3525:E3588" si="146">E3524+4</f>
        <v>14092</v>
      </c>
      <c r="F3525">
        <v>3523</v>
      </c>
    </row>
    <row r="3526" spans="2:6" x14ac:dyDescent="0.25">
      <c r="B3526">
        <f t="shared" si="145"/>
        <v>7048</v>
      </c>
      <c r="C3526">
        <v>3524</v>
      </c>
      <c r="E3526">
        <f t="shared" si="146"/>
        <v>14096</v>
      </c>
      <c r="F3526">
        <v>3524</v>
      </c>
    </row>
    <row r="3527" spans="2:6" x14ac:dyDescent="0.25">
      <c r="B3527">
        <f t="shared" si="145"/>
        <v>7050</v>
      </c>
      <c r="C3527">
        <v>3525</v>
      </c>
      <c r="E3527">
        <f t="shared" si="146"/>
        <v>14100</v>
      </c>
      <c r="F3527">
        <v>3525</v>
      </c>
    </row>
    <row r="3528" spans="2:6" x14ac:dyDescent="0.25">
      <c r="B3528">
        <f t="shared" si="145"/>
        <v>7052</v>
      </c>
      <c r="C3528">
        <v>3526</v>
      </c>
      <c r="E3528">
        <f t="shared" si="146"/>
        <v>14104</v>
      </c>
      <c r="F3528">
        <v>3526</v>
      </c>
    </row>
    <row r="3529" spans="2:6" x14ac:dyDescent="0.25">
      <c r="B3529">
        <f t="shared" si="145"/>
        <v>7054</v>
      </c>
      <c r="C3529">
        <v>3527</v>
      </c>
      <c r="E3529">
        <f t="shared" si="146"/>
        <v>14108</v>
      </c>
      <c r="F3529">
        <v>3527</v>
      </c>
    </row>
    <row r="3530" spans="2:6" x14ac:dyDescent="0.25">
      <c r="B3530">
        <f t="shared" si="145"/>
        <v>7056</v>
      </c>
      <c r="C3530">
        <v>3528</v>
      </c>
      <c r="E3530">
        <f t="shared" si="146"/>
        <v>14112</v>
      </c>
      <c r="F3530">
        <v>3528</v>
      </c>
    </row>
    <row r="3531" spans="2:6" x14ac:dyDescent="0.25">
      <c r="B3531">
        <f t="shared" si="145"/>
        <v>7058</v>
      </c>
      <c r="C3531">
        <v>3529</v>
      </c>
      <c r="E3531">
        <f t="shared" si="146"/>
        <v>14116</v>
      </c>
      <c r="F3531">
        <v>3529</v>
      </c>
    </row>
    <row r="3532" spans="2:6" x14ac:dyDescent="0.25">
      <c r="B3532">
        <f t="shared" si="145"/>
        <v>7060</v>
      </c>
      <c r="C3532">
        <v>3530</v>
      </c>
      <c r="E3532">
        <f t="shared" si="146"/>
        <v>14120</v>
      </c>
      <c r="F3532">
        <v>3530</v>
      </c>
    </row>
    <row r="3533" spans="2:6" x14ac:dyDescent="0.25">
      <c r="B3533">
        <f t="shared" si="145"/>
        <v>7062</v>
      </c>
      <c r="C3533">
        <v>3531</v>
      </c>
      <c r="E3533">
        <f t="shared" si="146"/>
        <v>14124</v>
      </c>
      <c r="F3533">
        <v>3531</v>
      </c>
    </row>
    <row r="3534" spans="2:6" x14ac:dyDescent="0.25">
      <c r="B3534">
        <f t="shared" si="145"/>
        <v>7064</v>
      </c>
      <c r="C3534">
        <v>3532</v>
      </c>
      <c r="E3534">
        <f t="shared" si="146"/>
        <v>14128</v>
      </c>
      <c r="F3534">
        <v>3532</v>
      </c>
    </row>
    <row r="3535" spans="2:6" x14ac:dyDescent="0.25">
      <c r="B3535">
        <f t="shared" si="145"/>
        <v>7066</v>
      </c>
      <c r="C3535">
        <v>3533</v>
      </c>
      <c r="E3535">
        <f t="shared" si="146"/>
        <v>14132</v>
      </c>
      <c r="F3535">
        <v>3533</v>
      </c>
    </row>
    <row r="3536" spans="2:6" x14ac:dyDescent="0.25">
      <c r="B3536">
        <f t="shared" si="145"/>
        <v>7068</v>
      </c>
      <c r="C3536">
        <v>3534</v>
      </c>
      <c r="E3536">
        <f t="shared" si="146"/>
        <v>14136</v>
      </c>
      <c r="F3536">
        <v>3534</v>
      </c>
    </row>
    <row r="3537" spans="2:6" x14ac:dyDescent="0.25">
      <c r="B3537">
        <f t="shared" si="145"/>
        <v>7070</v>
      </c>
      <c r="C3537">
        <v>3535</v>
      </c>
      <c r="E3537">
        <f t="shared" si="146"/>
        <v>14140</v>
      </c>
      <c r="F3537">
        <v>3535</v>
      </c>
    </row>
    <row r="3538" spans="2:6" x14ac:dyDescent="0.25">
      <c r="B3538">
        <f t="shared" si="145"/>
        <v>7072</v>
      </c>
      <c r="C3538">
        <v>3536</v>
      </c>
      <c r="E3538">
        <f t="shared" si="146"/>
        <v>14144</v>
      </c>
      <c r="F3538">
        <v>3536</v>
      </c>
    </row>
    <row r="3539" spans="2:6" x14ac:dyDescent="0.25">
      <c r="B3539">
        <f t="shared" si="145"/>
        <v>7074</v>
      </c>
      <c r="C3539">
        <v>3537</v>
      </c>
      <c r="E3539">
        <f t="shared" si="146"/>
        <v>14148</v>
      </c>
      <c r="F3539">
        <v>3537</v>
      </c>
    </row>
    <row r="3540" spans="2:6" x14ac:dyDescent="0.25">
      <c r="B3540">
        <f t="shared" si="145"/>
        <v>7076</v>
      </c>
      <c r="C3540">
        <v>3538</v>
      </c>
      <c r="E3540">
        <f t="shared" si="146"/>
        <v>14152</v>
      </c>
      <c r="F3540">
        <v>3538</v>
      </c>
    </row>
    <row r="3541" spans="2:6" x14ac:dyDescent="0.25">
      <c r="B3541">
        <f t="shared" si="145"/>
        <v>7078</v>
      </c>
      <c r="C3541">
        <v>3539</v>
      </c>
      <c r="E3541">
        <f t="shared" si="146"/>
        <v>14156</v>
      </c>
      <c r="F3541">
        <v>3539</v>
      </c>
    </row>
    <row r="3542" spans="2:6" x14ac:dyDescent="0.25">
      <c r="B3542">
        <f t="shared" si="145"/>
        <v>7080</v>
      </c>
      <c r="C3542">
        <v>3540</v>
      </c>
      <c r="E3542">
        <f t="shared" si="146"/>
        <v>14160</v>
      </c>
      <c r="F3542">
        <v>3540</v>
      </c>
    </row>
    <row r="3543" spans="2:6" x14ac:dyDescent="0.25">
      <c r="B3543">
        <f t="shared" si="145"/>
        <v>7082</v>
      </c>
      <c r="C3543">
        <v>3541</v>
      </c>
      <c r="E3543">
        <f t="shared" si="146"/>
        <v>14164</v>
      </c>
      <c r="F3543">
        <v>3541</v>
      </c>
    </row>
    <row r="3544" spans="2:6" x14ac:dyDescent="0.25">
      <c r="B3544">
        <f t="shared" si="145"/>
        <v>7084</v>
      </c>
      <c r="C3544">
        <v>3542</v>
      </c>
      <c r="E3544">
        <f t="shared" si="146"/>
        <v>14168</v>
      </c>
      <c r="F3544">
        <v>3542</v>
      </c>
    </row>
    <row r="3545" spans="2:6" x14ac:dyDescent="0.25">
      <c r="B3545">
        <f t="shared" si="145"/>
        <v>7086</v>
      </c>
      <c r="C3545">
        <v>3543</v>
      </c>
      <c r="E3545">
        <f t="shared" si="146"/>
        <v>14172</v>
      </c>
      <c r="F3545">
        <v>3543</v>
      </c>
    </row>
    <row r="3546" spans="2:6" x14ac:dyDescent="0.25">
      <c r="B3546">
        <f t="shared" si="145"/>
        <v>7088</v>
      </c>
      <c r="C3546">
        <v>3544</v>
      </c>
      <c r="E3546">
        <f t="shared" si="146"/>
        <v>14176</v>
      </c>
      <c r="F3546">
        <v>3544</v>
      </c>
    </row>
    <row r="3547" spans="2:6" x14ac:dyDescent="0.25">
      <c r="B3547">
        <f t="shared" si="145"/>
        <v>7090</v>
      </c>
      <c r="C3547">
        <v>3545</v>
      </c>
      <c r="E3547">
        <f t="shared" si="146"/>
        <v>14180</v>
      </c>
      <c r="F3547">
        <v>3545</v>
      </c>
    </row>
    <row r="3548" spans="2:6" x14ac:dyDescent="0.25">
      <c r="B3548">
        <f t="shared" si="145"/>
        <v>7092</v>
      </c>
      <c r="C3548">
        <v>3546</v>
      </c>
      <c r="E3548">
        <f t="shared" si="146"/>
        <v>14184</v>
      </c>
      <c r="F3548">
        <v>3546</v>
      </c>
    </row>
    <row r="3549" spans="2:6" x14ac:dyDescent="0.25">
      <c r="B3549">
        <f t="shared" si="145"/>
        <v>7094</v>
      </c>
      <c r="C3549">
        <v>3547</v>
      </c>
      <c r="E3549">
        <f t="shared" si="146"/>
        <v>14188</v>
      </c>
      <c r="F3549">
        <v>3547</v>
      </c>
    </row>
    <row r="3550" spans="2:6" x14ac:dyDescent="0.25">
      <c r="B3550">
        <f t="shared" si="145"/>
        <v>7096</v>
      </c>
      <c r="C3550">
        <v>3548</v>
      </c>
      <c r="E3550">
        <f t="shared" si="146"/>
        <v>14192</v>
      </c>
      <c r="F3550">
        <v>3548</v>
      </c>
    </row>
    <row r="3551" spans="2:6" x14ac:dyDescent="0.25">
      <c r="B3551">
        <f t="shared" si="145"/>
        <v>7098</v>
      </c>
      <c r="C3551">
        <v>3549</v>
      </c>
      <c r="E3551">
        <f t="shared" si="146"/>
        <v>14196</v>
      </c>
      <c r="F3551">
        <v>3549</v>
      </c>
    </row>
    <row r="3552" spans="2:6" x14ac:dyDescent="0.25">
      <c r="B3552">
        <f t="shared" si="145"/>
        <v>7100</v>
      </c>
      <c r="C3552">
        <v>3550</v>
      </c>
      <c r="E3552">
        <f t="shared" si="146"/>
        <v>14200</v>
      </c>
      <c r="F3552">
        <v>3550</v>
      </c>
    </row>
    <row r="3553" spans="2:6" x14ac:dyDescent="0.25">
      <c r="B3553">
        <f t="shared" si="145"/>
        <v>7102</v>
      </c>
      <c r="C3553">
        <v>3551</v>
      </c>
      <c r="E3553">
        <f t="shared" si="146"/>
        <v>14204</v>
      </c>
      <c r="F3553">
        <v>3551</v>
      </c>
    </row>
    <row r="3554" spans="2:6" x14ac:dyDescent="0.25">
      <c r="B3554">
        <f t="shared" si="145"/>
        <v>7104</v>
      </c>
      <c r="C3554">
        <v>3552</v>
      </c>
      <c r="E3554">
        <f t="shared" si="146"/>
        <v>14208</v>
      </c>
      <c r="F3554">
        <v>3552</v>
      </c>
    </row>
    <row r="3555" spans="2:6" x14ac:dyDescent="0.25">
      <c r="B3555">
        <f t="shared" si="145"/>
        <v>7106</v>
      </c>
      <c r="C3555">
        <v>3553</v>
      </c>
      <c r="E3555">
        <f t="shared" si="146"/>
        <v>14212</v>
      </c>
      <c r="F3555">
        <v>3553</v>
      </c>
    </row>
    <row r="3556" spans="2:6" x14ac:dyDescent="0.25">
      <c r="B3556">
        <f t="shared" si="145"/>
        <v>7108</v>
      </c>
      <c r="C3556">
        <v>3554</v>
      </c>
      <c r="E3556">
        <f t="shared" si="146"/>
        <v>14216</v>
      </c>
      <c r="F3556">
        <v>3554</v>
      </c>
    </row>
    <row r="3557" spans="2:6" x14ac:dyDescent="0.25">
      <c r="B3557">
        <f t="shared" si="145"/>
        <v>7110</v>
      </c>
      <c r="C3557">
        <v>3555</v>
      </c>
      <c r="E3557">
        <f t="shared" si="146"/>
        <v>14220</v>
      </c>
      <c r="F3557">
        <v>3555</v>
      </c>
    </row>
    <row r="3558" spans="2:6" x14ac:dyDescent="0.25">
      <c r="B3558">
        <f t="shared" si="145"/>
        <v>7112</v>
      </c>
      <c r="C3558">
        <v>3556</v>
      </c>
      <c r="E3558">
        <f t="shared" si="146"/>
        <v>14224</v>
      </c>
      <c r="F3558">
        <v>3556</v>
      </c>
    </row>
    <row r="3559" spans="2:6" x14ac:dyDescent="0.25">
      <c r="B3559">
        <f t="shared" si="145"/>
        <v>7114</v>
      </c>
      <c r="C3559">
        <v>3557</v>
      </c>
      <c r="E3559">
        <f t="shared" si="146"/>
        <v>14228</v>
      </c>
      <c r="F3559">
        <v>3557</v>
      </c>
    </row>
    <row r="3560" spans="2:6" x14ac:dyDescent="0.25">
      <c r="B3560">
        <f t="shared" si="145"/>
        <v>7116</v>
      </c>
      <c r="C3560">
        <v>3558</v>
      </c>
      <c r="E3560">
        <f t="shared" si="146"/>
        <v>14232</v>
      </c>
      <c r="F3560">
        <v>3558</v>
      </c>
    </row>
    <row r="3561" spans="2:6" x14ac:dyDescent="0.25">
      <c r="B3561">
        <f t="shared" si="145"/>
        <v>7118</v>
      </c>
      <c r="C3561">
        <v>3559</v>
      </c>
      <c r="E3561">
        <f t="shared" si="146"/>
        <v>14236</v>
      </c>
      <c r="F3561">
        <v>3559</v>
      </c>
    </row>
    <row r="3562" spans="2:6" x14ac:dyDescent="0.25">
      <c r="B3562">
        <f t="shared" si="145"/>
        <v>7120</v>
      </c>
      <c r="C3562">
        <v>3560</v>
      </c>
      <c r="E3562">
        <f t="shared" si="146"/>
        <v>14240</v>
      </c>
      <c r="F3562">
        <v>3560</v>
      </c>
    </row>
    <row r="3563" spans="2:6" x14ac:dyDescent="0.25">
      <c r="B3563">
        <f t="shared" si="145"/>
        <v>7122</v>
      </c>
      <c r="C3563">
        <v>3561</v>
      </c>
      <c r="E3563">
        <f t="shared" si="146"/>
        <v>14244</v>
      </c>
      <c r="F3563">
        <v>3561</v>
      </c>
    </row>
    <row r="3564" spans="2:6" x14ac:dyDescent="0.25">
      <c r="B3564">
        <f t="shared" si="145"/>
        <v>7124</v>
      </c>
      <c r="C3564">
        <v>3562</v>
      </c>
      <c r="E3564">
        <f t="shared" si="146"/>
        <v>14248</v>
      </c>
      <c r="F3564">
        <v>3562</v>
      </c>
    </row>
    <row r="3565" spans="2:6" x14ac:dyDescent="0.25">
      <c r="B3565">
        <f t="shared" si="145"/>
        <v>7126</v>
      </c>
      <c r="C3565">
        <v>3563</v>
      </c>
      <c r="E3565">
        <f t="shared" si="146"/>
        <v>14252</v>
      </c>
      <c r="F3565">
        <v>3563</v>
      </c>
    </row>
    <row r="3566" spans="2:6" x14ac:dyDescent="0.25">
      <c r="B3566">
        <f t="shared" si="145"/>
        <v>7128</v>
      </c>
      <c r="C3566">
        <v>3564</v>
      </c>
      <c r="E3566">
        <f t="shared" si="146"/>
        <v>14256</v>
      </c>
      <c r="F3566">
        <v>3564</v>
      </c>
    </row>
    <row r="3567" spans="2:6" x14ac:dyDescent="0.25">
      <c r="B3567">
        <f t="shared" si="145"/>
        <v>7130</v>
      </c>
      <c r="C3567">
        <v>3565</v>
      </c>
      <c r="E3567">
        <f t="shared" si="146"/>
        <v>14260</v>
      </c>
      <c r="F3567">
        <v>3565</v>
      </c>
    </row>
    <row r="3568" spans="2:6" x14ac:dyDescent="0.25">
      <c r="B3568">
        <f t="shared" si="145"/>
        <v>7132</v>
      </c>
      <c r="C3568">
        <v>3566</v>
      </c>
      <c r="E3568">
        <f t="shared" si="146"/>
        <v>14264</v>
      </c>
      <c r="F3568">
        <v>3566</v>
      </c>
    </row>
    <row r="3569" spans="2:6" x14ac:dyDescent="0.25">
      <c r="B3569">
        <f t="shared" si="145"/>
        <v>7134</v>
      </c>
      <c r="C3569">
        <v>3567</v>
      </c>
      <c r="E3569">
        <f t="shared" si="146"/>
        <v>14268</v>
      </c>
      <c r="F3569">
        <v>3567</v>
      </c>
    </row>
    <row r="3570" spans="2:6" x14ac:dyDescent="0.25">
      <c r="B3570">
        <f t="shared" si="145"/>
        <v>7136</v>
      </c>
      <c r="C3570">
        <v>3568</v>
      </c>
      <c r="E3570">
        <f t="shared" si="146"/>
        <v>14272</v>
      </c>
      <c r="F3570">
        <v>3568</v>
      </c>
    </row>
    <row r="3571" spans="2:6" x14ac:dyDescent="0.25">
      <c r="B3571">
        <f t="shared" si="145"/>
        <v>7138</v>
      </c>
      <c r="C3571">
        <v>3569</v>
      </c>
      <c r="E3571">
        <f t="shared" si="146"/>
        <v>14276</v>
      </c>
      <c r="F3571">
        <v>3569</v>
      </c>
    </row>
    <row r="3572" spans="2:6" x14ac:dyDescent="0.25">
      <c r="B3572">
        <f t="shared" si="145"/>
        <v>7140</v>
      </c>
      <c r="C3572">
        <v>3570</v>
      </c>
      <c r="E3572">
        <f t="shared" si="146"/>
        <v>14280</v>
      </c>
      <c r="F3572">
        <v>3570</v>
      </c>
    </row>
    <row r="3573" spans="2:6" x14ac:dyDescent="0.25">
      <c r="B3573">
        <f t="shared" si="145"/>
        <v>7142</v>
      </c>
      <c r="C3573">
        <v>3571</v>
      </c>
      <c r="E3573">
        <f t="shared" si="146"/>
        <v>14284</v>
      </c>
      <c r="F3573">
        <v>3571</v>
      </c>
    </row>
    <row r="3574" spans="2:6" x14ac:dyDescent="0.25">
      <c r="B3574">
        <f t="shared" si="145"/>
        <v>7144</v>
      </c>
      <c r="C3574">
        <v>3572</v>
      </c>
      <c r="E3574">
        <f t="shared" si="146"/>
        <v>14288</v>
      </c>
      <c r="F3574">
        <v>3572</v>
      </c>
    </row>
    <row r="3575" spans="2:6" x14ac:dyDescent="0.25">
      <c r="B3575">
        <f t="shared" si="145"/>
        <v>7146</v>
      </c>
      <c r="C3575">
        <v>3573</v>
      </c>
      <c r="E3575">
        <f t="shared" si="146"/>
        <v>14292</v>
      </c>
      <c r="F3575">
        <v>3573</v>
      </c>
    </row>
    <row r="3576" spans="2:6" x14ac:dyDescent="0.25">
      <c r="B3576">
        <f t="shared" si="145"/>
        <v>7148</v>
      </c>
      <c r="C3576">
        <v>3574</v>
      </c>
      <c r="E3576">
        <f t="shared" si="146"/>
        <v>14296</v>
      </c>
      <c r="F3576">
        <v>3574</v>
      </c>
    </row>
    <row r="3577" spans="2:6" x14ac:dyDescent="0.25">
      <c r="B3577">
        <f t="shared" si="145"/>
        <v>7150</v>
      </c>
      <c r="C3577">
        <v>3575</v>
      </c>
      <c r="E3577">
        <f t="shared" si="146"/>
        <v>14300</v>
      </c>
      <c r="F3577">
        <v>3575</v>
      </c>
    </row>
    <row r="3578" spans="2:6" x14ac:dyDescent="0.25">
      <c r="B3578">
        <f t="shared" si="145"/>
        <v>7152</v>
      </c>
      <c r="C3578">
        <v>3576</v>
      </c>
      <c r="E3578">
        <f t="shared" si="146"/>
        <v>14304</v>
      </c>
      <c r="F3578">
        <v>3576</v>
      </c>
    </row>
    <row r="3579" spans="2:6" x14ac:dyDescent="0.25">
      <c r="B3579">
        <f t="shared" si="145"/>
        <v>7154</v>
      </c>
      <c r="C3579">
        <v>3577</v>
      </c>
      <c r="E3579">
        <f t="shared" si="146"/>
        <v>14308</v>
      </c>
      <c r="F3579">
        <v>3577</v>
      </c>
    </row>
    <row r="3580" spans="2:6" x14ac:dyDescent="0.25">
      <c r="B3580">
        <f t="shared" si="145"/>
        <v>7156</v>
      </c>
      <c r="C3580">
        <v>3578</v>
      </c>
      <c r="E3580">
        <f t="shared" si="146"/>
        <v>14312</v>
      </c>
      <c r="F3580">
        <v>3578</v>
      </c>
    </row>
    <row r="3581" spans="2:6" x14ac:dyDescent="0.25">
      <c r="B3581">
        <f t="shared" si="145"/>
        <v>7158</v>
      </c>
      <c r="C3581">
        <v>3579</v>
      </c>
      <c r="E3581">
        <f t="shared" si="146"/>
        <v>14316</v>
      </c>
      <c r="F3581">
        <v>3579</v>
      </c>
    </row>
    <row r="3582" spans="2:6" x14ac:dyDescent="0.25">
      <c r="B3582">
        <f t="shared" si="145"/>
        <v>7160</v>
      </c>
      <c r="C3582">
        <v>3580</v>
      </c>
      <c r="E3582">
        <f t="shared" si="146"/>
        <v>14320</v>
      </c>
      <c r="F3582">
        <v>3580</v>
      </c>
    </row>
    <row r="3583" spans="2:6" x14ac:dyDescent="0.25">
      <c r="B3583">
        <f t="shared" si="145"/>
        <v>7162</v>
      </c>
      <c r="C3583">
        <v>3581</v>
      </c>
      <c r="E3583">
        <f t="shared" si="146"/>
        <v>14324</v>
      </c>
      <c r="F3583">
        <v>3581</v>
      </c>
    </row>
    <row r="3584" spans="2:6" x14ac:dyDescent="0.25">
      <c r="B3584">
        <f t="shared" si="145"/>
        <v>7164</v>
      </c>
      <c r="C3584">
        <v>3582</v>
      </c>
      <c r="E3584">
        <f t="shared" si="146"/>
        <v>14328</v>
      </c>
      <c r="F3584">
        <v>3582</v>
      </c>
    </row>
    <row r="3585" spans="2:6" x14ac:dyDescent="0.25">
      <c r="B3585">
        <f t="shared" si="145"/>
        <v>7166</v>
      </c>
      <c r="C3585">
        <v>3583</v>
      </c>
      <c r="E3585">
        <f t="shared" si="146"/>
        <v>14332</v>
      </c>
      <c r="F3585">
        <v>3583</v>
      </c>
    </row>
    <row r="3586" spans="2:6" x14ac:dyDescent="0.25">
      <c r="B3586">
        <f t="shared" si="145"/>
        <v>7168</v>
      </c>
      <c r="C3586">
        <v>3584</v>
      </c>
      <c r="E3586">
        <f t="shared" si="146"/>
        <v>14336</v>
      </c>
      <c r="F3586">
        <v>3584</v>
      </c>
    </row>
    <row r="3587" spans="2:6" x14ac:dyDescent="0.25">
      <c r="B3587">
        <f t="shared" si="145"/>
        <v>7170</v>
      </c>
      <c r="C3587">
        <v>3585</v>
      </c>
      <c r="E3587">
        <f t="shared" si="146"/>
        <v>14340</v>
      </c>
      <c r="F3587">
        <v>3585</v>
      </c>
    </row>
    <row r="3588" spans="2:6" x14ac:dyDescent="0.25">
      <c r="B3588">
        <f t="shared" si="145"/>
        <v>7172</v>
      </c>
      <c r="C3588">
        <v>3586</v>
      </c>
      <c r="E3588">
        <f t="shared" si="146"/>
        <v>14344</v>
      </c>
      <c r="F3588">
        <v>3586</v>
      </c>
    </row>
    <row r="3589" spans="2:6" x14ac:dyDescent="0.25">
      <c r="B3589">
        <f t="shared" ref="B3589:B3652" si="147">B3588+2</f>
        <v>7174</v>
      </c>
      <c r="C3589">
        <v>3587</v>
      </c>
      <c r="E3589">
        <f t="shared" ref="E3589:E3652" si="148">E3588+4</f>
        <v>14348</v>
      </c>
      <c r="F3589">
        <v>3587</v>
      </c>
    </row>
    <row r="3590" spans="2:6" x14ac:dyDescent="0.25">
      <c r="B3590">
        <f t="shared" si="147"/>
        <v>7176</v>
      </c>
      <c r="C3590">
        <v>3588</v>
      </c>
      <c r="E3590">
        <f t="shared" si="148"/>
        <v>14352</v>
      </c>
      <c r="F3590">
        <v>3588</v>
      </c>
    </row>
    <row r="3591" spans="2:6" x14ac:dyDescent="0.25">
      <c r="B3591">
        <f t="shared" si="147"/>
        <v>7178</v>
      </c>
      <c r="C3591">
        <v>3589</v>
      </c>
      <c r="E3591">
        <f t="shared" si="148"/>
        <v>14356</v>
      </c>
      <c r="F3591">
        <v>3589</v>
      </c>
    </row>
    <row r="3592" spans="2:6" x14ac:dyDescent="0.25">
      <c r="B3592">
        <f t="shared" si="147"/>
        <v>7180</v>
      </c>
      <c r="C3592">
        <v>3590</v>
      </c>
      <c r="E3592">
        <f t="shared" si="148"/>
        <v>14360</v>
      </c>
      <c r="F3592">
        <v>3590</v>
      </c>
    </row>
    <row r="3593" spans="2:6" x14ac:dyDescent="0.25">
      <c r="B3593">
        <f t="shared" si="147"/>
        <v>7182</v>
      </c>
      <c r="C3593">
        <v>3591</v>
      </c>
      <c r="E3593">
        <f t="shared" si="148"/>
        <v>14364</v>
      </c>
      <c r="F3593">
        <v>3591</v>
      </c>
    </row>
    <row r="3594" spans="2:6" x14ac:dyDescent="0.25">
      <c r="B3594">
        <f t="shared" si="147"/>
        <v>7184</v>
      </c>
      <c r="C3594">
        <v>3592</v>
      </c>
      <c r="E3594">
        <f t="shared" si="148"/>
        <v>14368</v>
      </c>
      <c r="F3594">
        <v>3592</v>
      </c>
    </row>
    <row r="3595" spans="2:6" x14ac:dyDescent="0.25">
      <c r="B3595">
        <f t="shared" si="147"/>
        <v>7186</v>
      </c>
      <c r="C3595">
        <v>3593</v>
      </c>
      <c r="E3595">
        <f t="shared" si="148"/>
        <v>14372</v>
      </c>
      <c r="F3595">
        <v>3593</v>
      </c>
    </row>
    <row r="3596" spans="2:6" x14ac:dyDescent="0.25">
      <c r="B3596">
        <f t="shared" si="147"/>
        <v>7188</v>
      </c>
      <c r="C3596">
        <v>3594</v>
      </c>
      <c r="E3596">
        <f t="shared" si="148"/>
        <v>14376</v>
      </c>
      <c r="F3596">
        <v>3594</v>
      </c>
    </row>
    <row r="3597" spans="2:6" x14ac:dyDescent="0.25">
      <c r="B3597">
        <f t="shared" si="147"/>
        <v>7190</v>
      </c>
      <c r="C3597">
        <v>3595</v>
      </c>
      <c r="E3597">
        <f t="shared" si="148"/>
        <v>14380</v>
      </c>
      <c r="F3597">
        <v>3595</v>
      </c>
    </row>
    <row r="3598" spans="2:6" x14ac:dyDescent="0.25">
      <c r="B3598">
        <f t="shared" si="147"/>
        <v>7192</v>
      </c>
      <c r="C3598">
        <v>3596</v>
      </c>
      <c r="E3598">
        <f t="shared" si="148"/>
        <v>14384</v>
      </c>
      <c r="F3598">
        <v>3596</v>
      </c>
    </row>
    <row r="3599" spans="2:6" x14ac:dyDescent="0.25">
      <c r="B3599">
        <f t="shared" si="147"/>
        <v>7194</v>
      </c>
      <c r="C3599">
        <v>3597</v>
      </c>
      <c r="E3599">
        <f t="shared" si="148"/>
        <v>14388</v>
      </c>
      <c r="F3599">
        <v>3597</v>
      </c>
    </row>
    <row r="3600" spans="2:6" x14ac:dyDescent="0.25">
      <c r="B3600">
        <f t="shared" si="147"/>
        <v>7196</v>
      </c>
      <c r="C3600">
        <v>3598</v>
      </c>
      <c r="E3600">
        <f t="shared" si="148"/>
        <v>14392</v>
      </c>
      <c r="F3600">
        <v>3598</v>
      </c>
    </row>
    <row r="3601" spans="2:6" x14ac:dyDescent="0.25">
      <c r="B3601">
        <f t="shared" si="147"/>
        <v>7198</v>
      </c>
      <c r="C3601">
        <v>3599</v>
      </c>
      <c r="E3601">
        <f t="shared" si="148"/>
        <v>14396</v>
      </c>
      <c r="F3601">
        <v>3599</v>
      </c>
    </row>
    <row r="3602" spans="2:6" x14ac:dyDescent="0.25">
      <c r="B3602">
        <f t="shared" si="147"/>
        <v>7200</v>
      </c>
      <c r="C3602">
        <v>3600</v>
      </c>
      <c r="E3602">
        <f t="shared" si="148"/>
        <v>14400</v>
      </c>
      <c r="F3602">
        <v>3600</v>
      </c>
    </row>
    <row r="3603" spans="2:6" x14ac:dyDescent="0.25">
      <c r="B3603">
        <f t="shared" si="147"/>
        <v>7202</v>
      </c>
      <c r="C3603">
        <v>3601</v>
      </c>
      <c r="E3603">
        <f t="shared" si="148"/>
        <v>14404</v>
      </c>
      <c r="F3603">
        <v>3601</v>
      </c>
    </row>
    <row r="3604" spans="2:6" x14ac:dyDescent="0.25">
      <c r="B3604">
        <f t="shared" si="147"/>
        <v>7204</v>
      </c>
      <c r="C3604">
        <v>3602</v>
      </c>
      <c r="E3604">
        <f t="shared" si="148"/>
        <v>14408</v>
      </c>
      <c r="F3604">
        <v>3602</v>
      </c>
    </row>
    <row r="3605" spans="2:6" x14ac:dyDescent="0.25">
      <c r="B3605">
        <f t="shared" si="147"/>
        <v>7206</v>
      </c>
      <c r="C3605">
        <v>3603</v>
      </c>
      <c r="E3605">
        <f t="shared" si="148"/>
        <v>14412</v>
      </c>
      <c r="F3605">
        <v>3603</v>
      </c>
    </row>
    <row r="3606" spans="2:6" x14ac:dyDescent="0.25">
      <c r="B3606">
        <f t="shared" si="147"/>
        <v>7208</v>
      </c>
      <c r="C3606">
        <v>3604</v>
      </c>
      <c r="E3606">
        <f t="shared" si="148"/>
        <v>14416</v>
      </c>
      <c r="F3606">
        <v>3604</v>
      </c>
    </row>
    <row r="3607" spans="2:6" x14ac:dyDescent="0.25">
      <c r="B3607">
        <f t="shared" si="147"/>
        <v>7210</v>
      </c>
      <c r="C3607">
        <v>3605</v>
      </c>
      <c r="E3607">
        <f t="shared" si="148"/>
        <v>14420</v>
      </c>
      <c r="F3607">
        <v>3605</v>
      </c>
    </row>
    <row r="3608" spans="2:6" x14ac:dyDescent="0.25">
      <c r="B3608">
        <f t="shared" si="147"/>
        <v>7212</v>
      </c>
      <c r="C3608">
        <v>3606</v>
      </c>
      <c r="E3608">
        <f t="shared" si="148"/>
        <v>14424</v>
      </c>
      <c r="F3608">
        <v>3606</v>
      </c>
    </row>
    <row r="3609" spans="2:6" x14ac:dyDescent="0.25">
      <c r="B3609">
        <f t="shared" si="147"/>
        <v>7214</v>
      </c>
      <c r="C3609">
        <v>3607</v>
      </c>
      <c r="E3609">
        <f t="shared" si="148"/>
        <v>14428</v>
      </c>
      <c r="F3609">
        <v>3607</v>
      </c>
    </row>
    <row r="3610" spans="2:6" x14ac:dyDescent="0.25">
      <c r="B3610">
        <f t="shared" si="147"/>
        <v>7216</v>
      </c>
      <c r="C3610">
        <v>3608</v>
      </c>
      <c r="E3610">
        <f t="shared" si="148"/>
        <v>14432</v>
      </c>
      <c r="F3610">
        <v>3608</v>
      </c>
    </row>
    <row r="3611" spans="2:6" x14ac:dyDescent="0.25">
      <c r="B3611">
        <f t="shared" si="147"/>
        <v>7218</v>
      </c>
      <c r="C3611">
        <v>3609</v>
      </c>
      <c r="E3611">
        <f t="shared" si="148"/>
        <v>14436</v>
      </c>
      <c r="F3611">
        <v>3609</v>
      </c>
    </row>
    <row r="3612" spans="2:6" x14ac:dyDescent="0.25">
      <c r="B3612">
        <f t="shared" si="147"/>
        <v>7220</v>
      </c>
      <c r="C3612">
        <v>3610</v>
      </c>
      <c r="E3612">
        <f t="shared" si="148"/>
        <v>14440</v>
      </c>
      <c r="F3612">
        <v>3610</v>
      </c>
    </row>
    <row r="3613" spans="2:6" x14ac:dyDescent="0.25">
      <c r="B3613">
        <f t="shared" si="147"/>
        <v>7222</v>
      </c>
      <c r="C3613">
        <v>3611</v>
      </c>
      <c r="E3613">
        <f t="shared" si="148"/>
        <v>14444</v>
      </c>
      <c r="F3613">
        <v>3611</v>
      </c>
    </row>
    <row r="3614" spans="2:6" x14ac:dyDescent="0.25">
      <c r="B3614">
        <f t="shared" si="147"/>
        <v>7224</v>
      </c>
      <c r="C3614">
        <v>3612</v>
      </c>
      <c r="E3614">
        <f t="shared" si="148"/>
        <v>14448</v>
      </c>
      <c r="F3614">
        <v>3612</v>
      </c>
    </row>
    <row r="3615" spans="2:6" x14ac:dyDescent="0.25">
      <c r="B3615">
        <f t="shared" si="147"/>
        <v>7226</v>
      </c>
      <c r="C3615">
        <v>3613</v>
      </c>
      <c r="E3615">
        <f t="shared" si="148"/>
        <v>14452</v>
      </c>
      <c r="F3615">
        <v>3613</v>
      </c>
    </row>
    <row r="3616" spans="2:6" x14ac:dyDescent="0.25">
      <c r="B3616">
        <f t="shared" si="147"/>
        <v>7228</v>
      </c>
      <c r="C3616">
        <v>3614</v>
      </c>
      <c r="E3616">
        <f t="shared" si="148"/>
        <v>14456</v>
      </c>
      <c r="F3616">
        <v>3614</v>
      </c>
    </row>
    <row r="3617" spans="2:6" x14ac:dyDescent="0.25">
      <c r="B3617">
        <f t="shared" si="147"/>
        <v>7230</v>
      </c>
      <c r="C3617">
        <v>3615</v>
      </c>
      <c r="E3617">
        <f t="shared" si="148"/>
        <v>14460</v>
      </c>
      <c r="F3617">
        <v>3615</v>
      </c>
    </row>
    <row r="3618" spans="2:6" x14ac:dyDescent="0.25">
      <c r="B3618">
        <f t="shared" si="147"/>
        <v>7232</v>
      </c>
      <c r="C3618">
        <v>3616</v>
      </c>
      <c r="E3618">
        <f t="shared" si="148"/>
        <v>14464</v>
      </c>
      <c r="F3618">
        <v>3616</v>
      </c>
    </row>
    <row r="3619" spans="2:6" x14ac:dyDescent="0.25">
      <c r="B3619">
        <f t="shared" si="147"/>
        <v>7234</v>
      </c>
      <c r="C3619">
        <v>3617</v>
      </c>
      <c r="E3619">
        <f t="shared" si="148"/>
        <v>14468</v>
      </c>
      <c r="F3619">
        <v>3617</v>
      </c>
    </row>
    <row r="3620" spans="2:6" x14ac:dyDescent="0.25">
      <c r="B3620">
        <f t="shared" si="147"/>
        <v>7236</v>
      </c>
      <c r="C3620">
        <v>3618</v>
      </c>
      <c r="E3620">
        <f t="shared" si="148"/>
        <v>14472</v>
      </c>
      <c r="F3620">
        <v>3618</v>
      </c>
    </row>
    <row r="3621" spans="2:6" x14ac:dyDescent="0.25">
      <c r="B3621">
        <f t="shared" si="147"/>
        <v>7238</v>
      </c>
      <c r="C3621">
        <v>3619</v>
      </c>
      <c r="E3621">
        <f t="shared" si="148"/>
        <v>14476</v>
      </c>
      <c r="F3621">
        <v>3619</v>
      </c>
    </row>
    <row r="3622" spans="2:6" x14ac:dyDescent="0.25">
      <c r="B3622">
        <f t="shared" si="147"/>
        <v>7240</v>
      </c>
      <c r="C3622">
        <v>3620</v>
      </c>
      <c r="E3622">
        <f t="shared" si="148"/>
        <v>14480</v>
      </c>
      <c r="F3622">
        <v>3620</v>
      </c>
    </row>
    <row r="3623" spans="2:6" x14ac:dyDescent="0.25">
      <c r="B3623">
        <f t="shared" si="147"/>
        <v>7242</v>
      </c>
      <c r="C3623">
        <v>3621</v>
      </c>
      <c r="E3623">
        <f t="shared" si="148"/>
        <v>14484</v>
      </c>
      <c r="F3623">
        <v>3621</v>
      </c>
    </row>
    <row r="3624" spans="2:6" x14ac:dyDescent="0.25">
      <c r="B3624">
        <f t="shared" si="147"/>
        <v>7244</v>
      </c>
      <c r="C3624">
        <v>3622</v>
      </c>
      <c r="E3624">
        <f t="shared" si="148"/>
        <v>14488</v>
      </c>
      <c r="F3624">
        <v>3622</v>
      </c>
    </row>
    <row r="3625" spans="2:6" x14ac:dyDescent="0.25">
      <c r="B3625">
        <f t="shared" si="147"/>
        <v>7246</v>
      </c>
      <c r="C3625">
        <v>3623</v>
      </c>
      <c r="E3625">
        <f t="shared" si="148"/>
        <v>14492</v>
      </c>
      <c r="F3625">
        <v>3623</v>
      </c>
    </row>
    <row r="3626" spans="2:6" x14ac:dyDescent="0.25">
      <c r="B3626">
        <f t="shared" si="147"/>
        <v>7248</v>
      </c>
      <c r="C3626">
        <v>3624</v>
      </c>
      <c r="E3626">
        <f t="shared" si="148"/>
        <v>14496</v>
      </c>
      <c r="F3626">
        <v>3624</v>
      </c>
    </row>
    <row r="3627" spans="2:6" x14ac:dyDescent="0.25">
      <c r="B3627">
        <f t="shared" si="147"/>
        <v>7250</v>
      </c>
      <c r="C3627">
        <v>3625</v>
      </c>
      <c r="E3627">
        <f t="shared" si="148"/>
        <v>14500</v>
      </c>
      <c r="F3627">
        <v>3625</v>
      </c>
    </row>
    <row r="3628" spans="2:6" x14ac:dyDescent="0.25">
      <c r="B3628">
        <f t="shared" si="147"/>
        <v>7252</v>
      </c>
      <c r="C3628">
        <v>3626</v>
      </c>
      <c r="E3628">
        <f t="shared" si="148"/>
        <v>14504</v>
      </c>
      <c r="F3628">
        <v>3626</v>
      </c>
    </row>
    <row r="3629" spans="2:6" x14ac:dyDescent="0.25">
      <c r="B3629">
        <f t="shared" si="147"/>
        <v>7254</v>
      </c>
      <c r="C3629">
        <v>3627</v>
      </c>
      <c r="E3629">
        <f t="shared" si="148"/>
        <v>14508</v>
      </c>
      <c r="F3629">
        <v>3627</v>
      </c>
    </row>
    <row r="3630" spans="2:6" x14ac:dyDescent="0.25">
      <c r="B3630">
        <f t="shared" si="147"/>
        <v>7256</v>
      </c>
      <c r="C3630">
        <v>3628</v>
      </c>
      <c r="E3630">
        <f t="shared" si="148"/>
        <v>14512</v>
      </c>
      <c r="F3630">
        <v>3628</v>
      </c>
    </row>
    <row r="3631" spans="2:6" x14ac:dyDescent="0.25">
      <c r="B3631">
        <f t="shared" si="147"/>
        <v>7258</v>
      </c>
      <c r="C3631">
        <v>3629</v>
      </c>
      <c r="E3631">
        <f t="shared" si="148"/>
        <v>14516</v>
      </c>
      <c r="F3631">
        <v>3629</v>
      </c>
    </row>
    <row r="3632" spans="2:6" x14ac:dyDescent="0.25">
      <c r="B3632">
        <f t="shared" si="147"/>
        <v>7260</v>
      </c>
      <c r="C3632">
        <v>3630</v>
      </c>
      <c r="E3632">
        <f t="shared" si="148"/>
        <v>14520</v>
      </c>
      <c r="F3632">
        <v>3630</v>
      </c>
    </row>
    <row r="3633" spans="2:6" x14ac:dyDescent="0.25">
      <c r="B3633">
        <f t="shared" si="147"/>
        <v>7262</v>
      </c>
      <c r="C3633">
        <v>3631</v>
      </c>
      <c r="E3633">
        <f t="shared" si="148"/>
        <v>14524</v>
      </c>
      <c r="F3633">
        <v>3631</v>
      </c>
    </row>
    <row r="3634" spans="2:6" x14ac:dyDescent="0.25">
      <c r="B3634">
        <f t="shared" si="147"/>
        <v>7264</v>
      </c>
      <c r="C3634">
        <v>3632</v>
      </c>
      <c r="E3634">
        <f t="shared" si="148"/>
        <v>14528</v>
      </c>
      <c r="F3634">
        <v>3632</v>
      </c>
    </row>
    <row r="3635" spans="2:6" x14ac:dyDescent="0.25">
      <c r="B3635">
        <f t="shared" si="147"/>
        <v>7266</v>
      </c>
      <c r="C3635">
        <v>3633</v>
      </c>
      <c r="E3635">
        <f t="shared" si="148"/>
        <v>14532</v>
      </c>
      <c r="F3635">
        <v>3633</v>
      </c>
    </row>
    <row r="3636" spans="2:6" x14ac:dyDescent="0.25">
      <c r="B3636">
        <f t="shared" si="147"/>
        <v>7268</v>
      </c>
      <c r="C3636">
        <v>3634</v>
      </c>
      <c r="E3636">
        <f t="shared" si="148"/>
        <v>14536</v>
      </c>
      <c r="F3636">
        <v>3634</v>
      </c>
    </row>
    <row r="3637" spans="2:6" x14ac:dyDescent="0.25">
      <c r="B3637">
        <f t="shared" si="147"/>
        <v>7270</v>
      </c>
      <c r="C3637">
        <v>3635</v>
      </c>
      <c r="E3637">
        <f t="shared" si="148"/>
        <v>14540</v>
      </c>
      <c r="F3637">
        <v>3635</v>
      </c>
    </row>
    <row r="3638" spans="2:6" x14ac:dyDescent="0.25">
      <c r="B3638">
        <f t="shared" si="147"/>
        <v>7272</v>
      </c>
      <c r="C3638">
        <v>3636</v>
      </c>
      <c r="E3638">
        <f t="shared" si="148"/>
        <v>14544</v>
      </c>
      <c r="F3638">
        <v>3636</v>
      </c>
    </row>
    <row r="3639" spans="2:6" x14ac:dyDescent="0.25">
      <c r="B3639">
        <f t="shared" si="147"/>
        <v>7274</v>
      </c>
      <c r="C3639">
        <v>3637</v>
      </c>
      <c r="E3639">
        <f t="shared" si="148"/>
        <v>14548</v>
      </c>
      <c r="F3639">
        <v>3637</v>
      </c>
    </row>
    <row r="3640" spans="2:6" x14ac:dyDescent="0.25">
      <c r="B3640">
        <f t="shared" si="147"/>
        <v>7276</v>
      </c>
      <c r="C3640">
        <v>3638</v>
      </c>
      <c r="E3640">
        <f t="shared" si="148"/>
        <v>14552</v>
      </c>
      <c r="F3640">
        <v>3638</v>
      </c>
    </row>
    <row r="3641" spans="2:6" x14ac:dyDescent="0.25">
      <c r="B3641">
        <f t="shared" si="147"/>
        <v>7278</v>
      </c>
      <c r="C3641">
        <v>3639</v>
      </c>
      <c r="E3641">
        <f t="shared" si="148"/>
        <v>14556</v>
      </c>
      <c r="F3641">
        <v>3639</v>
      </c>
    </row>
    <row r="3642" spans="2:6" x14ac:dyDescent="0.25">
      <c r="B3642">
        <f t="shared" si="147"/>
        <v>7280</v>
      </c>
      <c r="C3642">
        <v>3640</v>
      </c>
      <c r="E3642">
        <f t="shared" si="148"/>
        <v>14560</v>
      </c>
      <c r="F3642">
        <v>3640</v>
      </c>
    </row>
    <row r="3643" spans="2:6" x14ac:dyDescent="0.25">
      <c r="B3643">
        <f t="shared" si="147"/>
        <v>7282</v>
      </c>
      <c r="C3643">
        <v>3641</v>
      </c>
      <c r="E3643">
        <f t="shared" si="148"/>
        <v>14564</v>
      </c>
      <c r="F3643">
        <v>3641</v>
      </c>
    </row>
    <row r="3644" spans="2:6" x14ac:dyDescent="0.25">
      <c r="B3644">
        <f t="shared" si="147"/>
        <v>7284</v>
      </c>
      <c r="C3644">
        <v>3642</v>
      </c>
      <c r="E3644">
        <f t="shared" si="148"/>
        <v>14568</v>
      </c>
      <c r="F3644">
        <v>3642</v>
      </c>
    </row>
    <row r="3645" spans="2:6" x14ac:dyDescent="0.25">
      <c r="B3645">
        <f t="shared" si="147"/>
        <v>7286</v>
      </c>
      <c r="C3645">
        <v>3643</v>
      </c>
      <c r="E3645">
        <f t="shared" si="148"/>
        <v>14572</v>
      </c>
      <c r="F3645">
        <v>3643</v>
      </c>
    </row>
    <row r="3646" spans="2:6" x14ac:dyDescent="0.25">
      <c r="B3646">
        <f t="shared" si="147"/>
        <v>7288</v>
      </c>
      <c r="C3646">
        <v>3644</v>
      </c>
      <c r="E3646">
        <f t="shared" si="148"/>
        <v>14576</v>
      </c>
      <c r="F3646">
        <v>3644</v>
      </c>
    </row>
    <row r="3647" spans="2:6" x14ac:dyDescent="0.25">
      <c r="B3647">
        <f t="shared" si="147"/>
        <v>7290</v>
      </c>
      <c r="C3647">
        <v>3645</v>
      </c>
      <c r="E3647">
        <f t="shared" si="148"/>
        <v>14580</v>
      </c>
      <c r="F3647">
        <v>3645</v>
      </c>
    </row>
    <row r="3648" spans="2:6" x14ac:dyDescent="0.25">
      <c r="B3648">
        <f t="shared" si="147"/>
        <v>7292</v>
      </c>
      <c r="C3648">
        <v>3646</v>
      </c>
      <c r="E3648">
        <f t="shared" si="148"/>
        <v>14584</v>
      </c>
      <c r="F3648">
        <v>3646</v>
      </c>
    </row>
    <row r="3649" spans="2:6" x14ac:dyDescent="0.25">
      <c r="B3649">
        <f t="shared" si="147"/>
        <v>7294</v>
      </c>
      <c r="C3649">
        <v>3647</v>
      </c>
      <c r="E3649">
        <f t="shared" si="148"/>
        <v>14588</v>
      </c>
      <c r="F3649">
        <v>3647</v>
      </c>
    </row>
    <row r="3650" spans="2:6" x14ac:dyDescent="0.25">
      <c r="B3650">
        <f t="shared" si="147"/>
        <v>7296</v>
      </c>
      <c r="C3650">
        <v>3648</v>
      </c>
      <c r="E3650">
        <f t="shared" si="148"/>
        <v>14592</v>
      </c>
      <c r="F3650">
        <v>3648</v>
      </c>
    </row>
    <row r="3651" spans="2:6" x14ac:dyDescent="0.25">
      <c r="B3651">
        <f t="shared" si="147"/>
        <v>7298</v>
      </c>
      <c r="C3651">
        <v>3649</v>
      </c>
      <c r="E3651">
        <f t="shared" si="148"/>
        <v>14596</v>
      </c>
      <c r="F3651">
        <v>3649</v>
      </c>
    </row>
    <row r="3652" spans="2:6" x14ac:dyDescent="0.25">
      <c r="B3652">
        <f t="shared" si="147"/>
        <v>7300</v>
      </c>
      <c r="C3652">
        <v>3650</v>
      </c>
      <c r="E3652">
        <f t="shared" si="148"/>
        <v>14600</v>
      </c>
      <c r="F3652">
        <v>3650</v>
      </c>
    </row>
    <row r="3653" spans="2:6" x14ac:dyDescent="0.25">
      <c r="B3653">
        <f t="shared" ref="B3653:B3716" si="149">B3652+2</f>
        <v>7302</v>
      </c>
      <c r="C3653">
        <v>3651</v>
      </c>
      <c r="E3653">
        <f t="shared" ref="E3653:E3716" si="150">E3652+4</f>
        <v>14604</v>
      </c>
      <c r="F3653">
        <v>3651</v>
      </c>
    </row>
    <row r="3654" spans="2:6" x14ac:dyDescent="0.25">
      <c r="B3654">
        <f t="shared" si="149"/>
        <v>7304</v>
      </c>
      <c r="C3654">
        <v>3652</v>
      </c>
      <c r="E3654">
        <f t="shared" si="150"/>
        <v>14608</v>
      </c>
      <c r="F3654">
        <v>3652</v>
      </c>
    </row>
    <row r="3655" spans="2:6" x14ac:dyDescent="0.25">
      <c r="B3655">
        <f t="shared" si="149"/>
        <v>7306</v>
      </c>
      <c r="C3655">
        <v>3653</v>
      </c>
      <c r="E3655">
        <f t="shared" si="150"/>
        <v>14612</v>
      </c>
      <c r="F3655">
        <v>3653</v>
      </c>
    </row>
    <row r="3656" spans="2:6" x14ac:dyDescent="0.25">
      <c r="B3656">
        <f t="shared" si="149"/>
        <v>7308</v>
      </c>
      <c r="C3656">
        <v>3654</v>
      </c>
      <c r="E3656">
        <f t="shared" si="150"/>
        <v>14616</v>
      </c>
      <c r="F3656">
        <v>3654</v>
      </c>
    </row>
    <row r="3657" spans="2:6" x14ac:dyDescent="0.25">
      <c r="B3657">
        <f t="shared" si="149"/>
        <v>7310</v>
      </c>
      <c r="C3657">
        <v>3655</v>
      </c>
      <c r="E3657">
        <f t="shared" si="150"/>
        <v>14620</v>
      </c>
      <c r="F3657">
        <v>3655</v>
      </c>
    </row>
    <row r="3658" spans="2:6" x14ac:dyDescent="0.25">
      <c r="B3658">
        <f t="shared" si="149"/>
        <v>7312</v>
      </c>
      <c r="C3658">
        <v>3656</v>
      </c>
      <c r="E3658">
        <f t="shared" si="150"/>
        <v>14624</v>
      </c>
      <c r="F3658">
        <v>3656</v>
      </c>
    </row>
    <row r="3659" spans="2:6" x14ac:dyDescent="0.25">
      <c r="B3659">
        <f t="shared" si="149"/>
        <v>7314</v>
      </c>
      <c r="C3659">
        <v>3657</v>
      </c>
      <c r="E3659">
        <f t="shared" si="150"/>
        <v>14628</v>
      </c>
      <c r="F3659">
        <v>3657</v>
      </c>
    </row>
    <row r="3660" spans="2:6" x14ac:dyDescent="0.25">
      <c r="B3660">
        <f t="shared" si="149"/>
        <v>7316</v>
      </c>
      <c r="C3660">
        <v>3658</v>
      </c>
      <c r="E3660">
        <f t="shared" si="150"/>
        <v>14632</v>
      </c>
      <c r="F3660">
        <v>3658</v>
      </c>
    </row>
    <row r="3661" spans="2:6" x14ac:dyDescent="0.25">
      <c r="B3661">
        <f t="shared" si="149"/>
        <v>7318</v>
      </c>
      <c r="C3661">
        <v>3659</v>
      </c>
      <c r="E3661">
        <f t="shared" si="150"/>
        <v>14636</v>
      </c>
      <c r="F3661">
        <v>3659</v>
      </c>
    </row>
    <row r="3662" spans="2:6" x14ac:dyDescent="0.25">
      <c r="B3662">
        <f t="shared" si="149"/>
        <v>7320</v>
      </c>
      <c r="C3662">
        <v>3660</v>
      </c>
      <c r="E3662">
        <f t="shared" si="150"/>
        <v>14640</v>
      </c>
      <c r="F3662">
        <v>3660</v>
      </c>
    </row>
    <row r="3663" spans="2:6" x14ac:dyDescent="0.25">
      <c r="B3663">
        <f t="shared" si="149"/>
        <v>7322</v>
      </c>
      <c r="C3663">
        <v>3661</v>
      </c>
      <c r="E3663">
        <f t="shared" si="150"/>
        <v>14644</v>
      </c>
      <c r="F3663">
        <v>3661</v>
      </c>
    </row>
    <row r="3664" spans="2:6" x14ac:dyDescent="0.25">
      <c r="B3664">
        <f t="shared" si="149"/>
        <v>7324</v>
      </c>
      <c r="C3664">
        <v>3662</v>
      </c>
      <c r="E3664">
        <f t="shared" si="150"/>
        <v>14648</v>
      </c>
      <c r="F3664">
        <v>3662</v>
      </c>
    </row>
    <row r="3665" spans="2:6" x14ac:dyDescent="0.25">
      <c r="B3665">
        <f t="shared" si="149"/>
        <v>7326</v>
      </c>
      <c r="C3665">
        <v>3663</v>
      </c>
      <c r="E3665">
        <f t="shared" si="150"/>
        <v>14652</v>
      </c>
      <c r="F3665">
        <v>3663</v>
      </c>
    </row>
    <row r="3666" spans="2:6" x14ac:dyDescent="0.25">
      <c r="B3666">
        <f t="shared" si="149"/>
        <v>7328</v>
      </c>
      <c r="C3666">
        <v>3664</v>
      </c>
      <c r="E3666">
        <f t="shared" si="150"/>
        <v>14656</v>
      </c>
      <c r="F3666">
        <v>3664</v>
      </c>
    </row>
    <row r="3667" spans="2:6" x14ac:dyDescent="0.25">
      <c r="B3667">
        <f t="shared" si="149"/>
        <v>7330</v>
      </c>
      <c r="C3667">
        <v>3665</v>
      </c>
      <c r="E3667">
        <f t="shared" si="150"/>
        <v>14660</v>
      </c>
      <c r="F3667">
        <v>3665</v>
      </c>
    </row>
    <row r="3668" spans="2:6" x14ac:dyDescent="0.25">
      <c r="B3668">
        <f t="shared" si="149"/>
        <v>7332</v>
      </c>
      <c r="C3668">
        <v>3666</v>
      </c>
      <c r="E3668">
        <f t="shared" si="150"/>
        <v>14664</v>
      </c>
      <c r="F3668">
        <v>3666</v>
      </c>
    </row>
    <row r="3669" spans="2:6" x14ac:dyDescent="0.25">
      <c r="B3669">
        <f t="shared" si="149"/>
        <v>7334</v>
      </c>
      <c r="C3669">
        <v>3667</v>
      </c>
      <c r="E3669">
        <f t="shared" si="150"/>
        <v>14668</v>
      </c>
      <c r="F3669">
        <v>3667</v>
      </c>
    </row>
    <row r="3670" spans="2:6" x14ac:dyDescent="0.25">
      <c r="B3670">
        <f t="shared" si="149"/>
        <v>7336</v>
      </c>
      <c r="C3670">
        <v>3668</v>
      </c>
      <c r="E3670">
        <f t="shared" si="150"/>
        <v>14672</v>
      </c>
      <c r="F3670">
        <v>3668</v>
      </c>
    </row>
    <row r="3671" spans="2:6" x14ac:dyDescent="0.25">
      <c r="B3671">
        <f t="shared" si="149"/>
        <v>7338</v>
      </c>
      <c r="C3671">
        <v>3669</v>
      </c>
      <c r="E3671">
        <f t="shared" si="150"/>
        <v>14676</v>
      </c>
      <c r="F3671">
        <v>3669</v>
      </c>
    </row>
    <row r="3672" spans="2:6" x14ac:dyDescent="0.25">
      <c r="B3672">
        <f t="shared" si="149"/>
        <v>7340</v>
      </c>
      <c r="C3672">
        <v>3670</v>
      </c>
      <c r="E3672">
        <f t="shared" si="150"/>
        <v>14680</v>
      </c>
      <c r="F3672">
        <v>3670</v>
      </c>
    </row>
    <row r="3673" spans="2:6" x14ac:dyDescent="0.25">
      <c r="B3673">
        <f t="shared" si="149"/>
        <v>7342</v>
      </c>
      <c r="C3673">
        <v>3671</v>
      </c>
      <c r="E3673">
        <f t="shared" si="150"/>
        <v>14684</v>
      </c>
      <c r="F3673">
        <v>3671</v>
      </c>
    </row>
    <row r="3674" spans="2:6" x14ac:dyDescent="0.25">
      <c r="B3674">
        <f t="shared" si="149"/>
        <v>7344</v>
      </c>
      <c r="C3674">
        <v>3672</v>
      </c>
      <c r="E3674">
        <f t="shared" si="150"/>
        <v>14688</v>
      </c>
      <c r="F3674">
        <v>3672</v>
      </c>
    </row>
    <row r="3675" spans="2:6" x14ac:dyDescent="0.25">
      <c r="B3675">
        <f t="shared" si="149"/>
        <v>7346</v>
      </c>
      <c r="C3675">
        <v>3673</v>
      </c>
      <c r="E3675">
        <f t="shared" si="150"/>
        <v>14692</v>
      </c>
      <c r="F3675">
        <v>3673</v>
      </c>
    </row>
    <row r="3676" spans="2:6" x14ac:dyDescent="0.25">
      <c r="B3676">
        <f t="shared" si="149"/>
        <v>7348</v>
      </c>
      <c r="C3676">
        <v>3674</v>
      </c>
      <c r="E3676">
        <f t="shared" si="150"/>
        <v>14696</v>
      </c>
      <c r="F3676">
        <v>3674</v>
      </c>
    </row>
    <row r="3677" spans="2:6" x14ac:dyDescent="0.25">
      <c r="B3677">
        <f t="shared" si="149"/>
        <v>7350</v>
      </c>
      <c r="C3677">
        <v>3675</v>
      </c>
      <c r="E3677">
        <f t="shared" si="150"/>
        <v>14700</v>
      </c>
      <c r="F3677">
        <v>3675</v>
      </c>
    </row>
    <row r="3678" spans="2:6" x14ac:dyDescent="0.25">
      <c r="B3678">
        <f t="shared" si="149"/>
        <v>7352</v>
      </c>
      <c r="C3678">
        <v>3676</v>
      </c>
      <c r="E3678">
        <f t="shared" si="150"/>
        <v>14704</v>
      </c>
      <c r="F3678">
        <v>3676</v>
      </c>
    </row>
    <row r="3679" spans="2:6" x14ac:dyDescent="0.25">
      <c r="B3679">
        <f t="shared" si="149"/>
        <v>7354</v>
      </c>
      <c r="C3679">
        <v>3677</v>
      </c>
      <c r="E3679">
        <f t="shared" si="150"/>
        <v>14708</v>
      </c>
      <c r="F3679">
        <v>3677</v>
      </c>
    </row>
    <row r="3680" spans="2:6" x14ac:dyDescent="0.25">
      <c r="B3680">
        <f t="shared" si="149"/>
        <v>7356</v>
      </c>
      <c r="C3680">
        <v>3678</v>
      </c>
      <c r="E3680">
        <f t="shared" si="150"/>
        <v>14712</v>
      </c>
      <c r="F3680">
        <v>3678</v>
      </c>
    </row>
    <row r="3681" spans="2:6" x14ac:dyDescent="0.25">
      <c r="B3681">
        <f t="shared" si="149"/>
        <v>7358</v>
      </c>
      <c r="C3681">
        <v>3679</v>
      </c>
      <c r="E3681">
        <f t="shared" si="150"/>
        <v>14716</v>
      </c>
      <c r="F3681">
        <v>3679</v>
      </c>
    </row>
    <row r="3682" spans="2:6" x14ac:dyDescent="0.25">
      <c r="B3682">
        <f t="shared" si="149"/>
        <v>7360</v>
      </c>
      <c r="C3682">
        <v>3680</v>
      </c>
      <c r="E3682">
        <f t="shared" si="150"/>
        <v>14720</v>
      </c>
      <c r="F3682">
        <v>3680</v>
      </c>
    </row>
    <row r="3683" spans="2:6" x14ac:dyDescent="0.25">
      <c r="B3683">
        <f t="shared" si="149"/>
        <v>7362</v>
      </c>
      <c r="C3683">
        <v>3681</v>
      </c>
      <c r="E3683">
        <f t="shared" si="150"/>
        <v>14724</v>
      </c>
      <c r="F3683">
        <v>3681</v>
      </c>
    </row>
    <row r="3684" spans="2:6" x14ac:dyDescent="0.25">
      <c r="B3684">
        <f t="shared" si="149"/>
        <v>7364</v>
      </c>
      <c r="C3684">
        <v>3682</v>
      </c>
      <c r="E3684">
        <f t="shared" si="150"/>
        <v>14728</v>
      </c>
      <c r="F3684">
        <v>3682</v>
      </c>
    </row>
    <row r="3685" spans="2:6" x14ac:dyDescent="0.25">
      <c r="B3685">
        <f t="shared" si="149"/>
        <v>7366</v>
      </c>
      <c r="C3685">
        <v>3683</v>
      </c>
      <c r="E3685">
        <f t="shared" si="150"/>
        <v>14732</v>
      </c>
      <c r="F3685">
        <v>3683</v>
      </c>
    </row>
    <row r="3686" spans="2:6" x14ac:dyDescent="0.25">
      <c r="B3686">
        <f t="shared" si="149"/>
        <v>7368</v>
      </c>
      <c r="C3686">
        <v>3684</v>
      </c>
      <c r="E3686">
        <f t="shared" si="150"/>
        <v>14736</v>
      </c>
      <c r="F3686">
        <v>3684</v>
      </c>
    </row>
    <row r="3687" spans="2:6" x14ac:dyDescent="0.25">
      <c r="B3687">
        <f t="shared" si="149"/>
        <v>7370</v>
      </c>
      <c r="C3687">
        <v>3685</v>
      </c>
      <c r="E3687">
        <f t="shared" si="150"/>
        <v>14740</v>
      </c>
      <c r="F3687">
        <v>3685</v>
      </c>
    </row>
    <row r="3688" spans="2:6" x14ac:dyDescent="0.25">
      <c r="B3688">
        <f t="shared" si="149"/>
        <v>7372</v>
      </c>
      <c r="C3688">
        <v>3686</v>
      </c>
      <c r="E3688">
        <f t="shared" si="150"/>
        <v>14744</v>
      </c>
      <c r="F3688">
        <v>3686</v>
      </c>
    </row>
    <row r="3689" spans="2:6" x14ac:dyDescent="0.25">
      <c r="B3689">
        <f t="shared" si="149"/>
        <v>7374</v>
      </c>
      <c r="C3689">
        <v>3687</v>
      </c>
      <c r="E3689">
        <f t="shared" si="150"/>
        <v>14748</v>
      </c>
      <c r="F3689">
        <v>3687</v>
      </c>
    </row>
    <row r="3690" spans="2:6" x14ac:dyDescent="0.25">
      <c r="B3690">
        <f t="shared" si="149"/>
        <v>7376</v>
      </c>
      <c r="C3690">
        <v>3688</v>
      </c>
      <c r="E3690">
        <f t="shared" si="150"/>
        <v>14752</v>
      </c>
      <c r="F3690">
        <v>3688</v>
      </c>
    </row>
    <row r="3691" spans="2:6" x14ac:dyDescent="0.25">
      <c r="B3691">
        <f t="shared" si="149"/>
        <v>7378</v>
      </c>
      <c r="C3691">
        <v>3689</v>
      </c>
      <c r="E3691">
        <f t="shared" si="150"/>
        <v>14756</v>
      </c>
      <c r="F3691">
        <v>3689</v>
      </c>
    </row>
    <row r="3692" spans="2:6" x14ac:dyDescent="0.25">
      <c r="B3692">
        <f t="shared" si="149"/>
        <v>7380</v>
      </c>
      <c r="C3692">
        <v>3690</v>
      </c>
      <c r="E3692">
        <f t="shared" si="150"/>
        <v>14760</v>
      </c>
      <c r="F3692">
        <v>3690</v>
      </c>
    </row>
    <row r="3693" spans="2:6" x14ac:dyDescent="0.25">
      <c r="B3693">
        <f t="shared" si="149"/>
        <v>7382</v>
      </c>
      <c r="C3693">
        <v>3691</v>
      </c>
      <c r="E3693">
        <f t="shared" si="150"/>
        <v>14764</v>
      </c>
      <c r="F3693">
        <v>3691</v>
      </c>
    </row>
    <row r="3694" spans="2:6" x14ac:dyDescent="0.25">
      <c r="B3694">
        <f t="shared" si="149"/>
        <v>7384</v>
      </c>
      <c r="C3694">
        <v>3692</v>
      </c>
      <c r="E3694">
        <f t="shared" si="150"/>
        <v>14768</v>
      </c>
      <c r="F3694">
        <v>3692</v>
      </c>
    </row>
    <row r="3695" spans="2:6" x14ac:dyDescent="0.25">
      <c r="B3695">
        <f t="shared" si="149"/>
        <v>7386</v>
      </c>
      <c r="C3695">
        <v>3693</v>
      </c>
      <c r="E3695">
        <f t="shared" si="150"/>
        <v>14772</v>
      </c>
      <c r="F3695">
        <v>3693</v>
      </c>
    </row>
    <row r="3696" spans="2:6" x14ac:dyDescent="0.25">
      <c r="B3696">
        <f t="shared" si="149"/>
        <v>7388</v>
      </c>
      <c r="C3696">
        <v>3694</v>
      </c>
      <c r="E3696">
        <f t="shared" si="150"/>
        <v>14776</v>
      </c>
      <c r="F3696">
        <v>3694</v>
      </c>
    </row>
    <row r="3697" spans="2:6" x14ac:dyDescent="0.25">
      <c r="B3697">
        <f t="shared" si="149"/>
        <v>7390</v>
      </c>
      <c r="C3697">
        <v>3695</v>
      </c>
      <c r="E3697">
        <f t="shared" si="150"/>
        <v>14780</v>
      </c>
      <c r="F3697">
        <v>3695</v>
      </c>
    </row>
    <row r="3698" spans="2:6" x14ac:dyDescent="0.25">
      <c r="B3698">
        <f t="shared" si="149"/>
        <v>7392</v>
      </c>
      <c r="C3698">
        <v>3696</v>
      </c>
      <c r="E3698">
        <f t="shared" si="150"/>
        <v>14784</v>
      </c>
      <c r="F3698">
        <v>3696</v>
      </c>
    </row>
    <row r="3699" spans="2:6" x14ac:dyDescent="0.25">
      <c r="B3699">
        <f t="shared" si="149"/>
        <v>7394</v>
      </c>
      <c r="C3699">
        <v>3697</v>
      </c>
      <c r="E3699">
        <f t="shared" si="150"/>
        <v>14788</v>
      </c>
      <c r="F3699">
        <v>3697</v>
      </c>
    </row>
    <row r="3700" spans="2:6" x14ac:dyDescent="0.25">
      <c r="B3700">
        <f t="shared" si="149"/>
        <v>7396</v>
      </c>
      <c r="C3700">
        <v>3698</v>
      </c>
      <c r="E3700">
        <f t="shared" si="150"/>
        <v>14792</v>
      </c>
      <c r="F3700">
        <v>3698</v>
      </c>
    </row>
    <row r="3701" spans="2:6" x14ac:dyDescent="0.25">
      <c r="B3701">
        <f t="shared" si="149"/>
        <v>7398</v>
      </c>
      <c r="C3701">
        <v>3699</v>
      </c>
      <c r="E3701">
        <f t="shared" si="150"/>
        <v>14796</v>
      </c>
      <c r="F3701">
        <v>3699</v>
      </c>
    </row>
    <row r="3702" spans="2:6" x14ac:dyDescent="0.25">
      <c r="B3702">
        <f t="shared" si="149"/>
        <v>7400</v>
      </c>
      <c r="C3702">
        <v>3700</v>
      </c>
      <c r="E3702">
        <f t="shared" si="150"/>
        <v>14800</v>
      </c>
      <c r="F3702">
        <v>3700</v>
      </c>
    </row>
    <row r="3703" spans="2:6" x14ac:dyDescent="0.25">
      <c r="B3703">
        <f t="shared" si="149"/>
        <v>7402</v>
      </c>
      <c r="C3703">
        <v>3701</v>
      </c>
      <c r="E3703">
        <f t="shared" si="150"/>
        <v>14804</v>
      </c>
      <c r="F3703">
        <v>3701</v>
      </c>
    </row>
    <row r="3704" spans="2:6" x14ac:dyDescent="0.25">
      <c r="B3704">
        <f t="shared" si="149"/>
        <v>7404</v>
      </c>
      <c r="C3704">
        <v>3702</v>
      </c>
      <c r="E3704">
        <f t="shared" si="150"/>
        <v>14808</v>
      </c>
      <c r="F3704">
        <v>3702</v>
      </c>
    </row>
    <row r="3705" spans="2:6" x14ac:dyDescent="0.25">
      <c r="B3705">
        <f t="shared" si="149"/>
        <v>7406</v>
      </c>
      <c r="C3705">
        <v>3703</v>
      </c>
      <c r="E3705">
        <f t="shared" si="150"/>
        <v>14812</v>
      </c>
      <c r="F3705">
        <v>3703</v>
      </c>
    </row>
    <row r="3706" spans="2:6" x14ac:dyDescent="0.25">
      <c r="B3706">
        <f t="shared" si="149"/>
        <v>7408</v>
      </c>
      <c r="C3706">
        <v>3704</v>
      </c>
      <c r="E3706">
        <f t="shared" si="150"/>
        <v>14816</v>
      </c>
      <c r="F3706">
        <v>3704</v>
      </c>
    </row>
    <row r="3707" spans="2:6" x14ac:dyDescent="0.25">
      <c r="B3707">
        <f t="shared" si="149"/>
        <v>7410</v>
      </c>
      <c r="C3707">
        <v>3705</v>
      </c>
      <c r="E3707">
        <f t="shared" si="150"/>
        <v>14820</v>
      </c>
      <c r="F3707">
        <v>3705</v>
      </c>
    </row>
    <row r="3708" spans="2:6" x14ac:dyDescent="0.25">
      <c r="B3708">
        <f t="shared" si="149"/>
        <v>7412</v>
      </c>
      <c r="C3708">
        <v>3706</v>
      </c>
      <c r="E3708">
        <f t="shared" si="150"/>
        <v>14824</v>
      </c>
      <c r="F3708">
        <v>3706</v>
      </c>
    </row>
    <row r="3709" spans="2:6" x14ac:dyDescent="0.25">
      <c r="B3709">
        <f t="shared" si="149"/>
        <v>7414</v>
      </c>
      <c r="C3709">
        <v>3707</v>
      </c>
      <c r="E3709">
        <f t="shared" si="150"/>
        <v>14828</v>
      </c>
      <c r="F3709">
        <v>3707</v>
      </c>
    </row>
    <row r="3710" spans="2:6" x14ac:dyDescent="0.25">
      <c r="B3710">
        <f t="shared" si="149"/>
        <v>7416</v>
      </c>
      <c r="C3710">
        <v>3708</v>
      </c>
      <c r="E3710">
        <f t="shared" si="150"/>
        <v>14832</v>
      </c>
      <c r="F3710">
        <v>3708</v>
      </c>
    </row>
    <row r="3711" spans="2:6" x14ac:dyDescent="0.25">
      <c r="B3711">
        <f t="shared" si="149"/>
        <v>7418</v>
      </c>
      <c r="C3711">
        <v>3709</v>
      </c>
      <c r="E3711">
        <f t="shared" si="150"/>
        <v>14836</v>
      </c>
      <c r="F3711">
        <v>3709</v>
      </c>
    </row>
    <row r="3712" spans="2:6" x14ac:dyDescent="0.25">
      <c r="B3712">
        <f t="shared" si="149"/>
        <v>7420</v>
      </c>
      <c r="C3712">
        <v>3710</v>
      </c>
      <c r="E3712">
        <f t="shared" si="150"/>
        <v>14840</v>
      </c>
      <c r="F3712">
        <v>3710</v>
      </c>
    </row>
    <row r="3713" spans="2:6" x14ac:dyDescent="0.25">
      <c r="B3713">
        <f t="shared" si="149"/>
        <v>7422</v>
      </c>
      <c r="C3713">
        <v>3711</v>
      </c>
      <c r="E3713">
        <f t="shared" si="150"/>
        <v>14844</v>
      </c>
      <c r="F3713">
        <v>3711</v>
      </c>
    </row>
    <row r="3714" spans="2:6" x14ac:dyDescent="0.25">
      <c r="B3714">
        <f t="shared" si="149"/>
        <v>7424</v>
      </c>
      <c r="C3714">
        <v>3712</v>
      </c>
      <c r="E3714">
        <f t="shared" si="150"/>
        <v>14848</v>
      </c>
      <c r="F3714">
        <v>3712</v>
      </c>
    </row>
    <row r="3715" spans="2:6" x14ac:dyDescent="0.25">
      <c r="B3715">
        <f t="shared" si="149"/>
        <v>7426</v>
      </c>
      <c r="C3715">
        <v>3713</v>
      </c>
      <c r="E3715">
        <f t="shared" si="150"/>
        <v>14852</v>
      </c>
      <c r="F3715">
        <v>3713</v>
      </c>
    </row>
    <row r="3716" spans="2:6" x14ac:dyDescent="0.25">
      <c r="B3716">
        <f t="shared" si="149"/>
        <v>7428</v>
      </c>
      <c r="C3716">
        <v>3714</v>
      </c>
      <c r="E3716">
        <f t="shared" si="150"/>
        <v>14856</v>
      </c>
      <c r="F3716">
        <v>3714</v>
      </c>
    </row>
    <row r="3717" spans="2:6" x14ac:dyDescent="0.25">
      <c r="B3717">
        <f t="shared" ref="B3717:B3780" si="151">B3716+2</f>
        <v>7430</v>
      </c>
      <c r="C3717">
        <v>3715</v>
      </c>
      <c r="E3717">
        <f t="shared" ref="E3717:E3780" si="152">E3716+4</f>
        <v>14860</v>
      </c>
      <c r="F3717">
        <v>3715</v>
      </c>
    </row>
    <row r="3718" spans="2:6" x14ac:dyDescent="0.25">
      <c r="B3718">
        <f t="shared" si="151"/>
        <v>7432</v>
      </c>
      <c r="C3718">
        <v>3716</v>
      </c>
      <c r="E3718">
        <f t="shared" si="152"/>
        <v>14864</v>
      </c>
      <c r="F3718">
        <v>3716</v>
      </c>
    </row>
    <row r="3719" spans="2:6" x14ac:dyDescent="0.25">
      <c r="B3719">
        <f t="shared" si="151"/>
        <v>7434</v>
      </c>
      <c r="C3719">
        <v>3717</v>
      </c>
      <c r="E3719">
        <f t="shared" si="152"/>
        <v>14868</v>
      </c>
      <c r="F3719">
        <v>3717</v>
      </c>
    </row>
    <row r="3720" spans="2:6" x14ac:dyDescent="0.25">
      <c r="B3720">
        <f t="shared" si="151"/>
        <v>7436</v>
      </c>
      <c r="C3720">
        <v>3718</v>
      </c>
      <c r="E3720">
        <f t="shared" si="152"/>
        <v>14872</v>
      </c>
      <c r="F3720">
        <v>3718</v>
      </c>
    </row>
    <row r="3721" spans="2:6" x14ac:dyDescent="0.25">
      <c r="B3721">
        <f t="shared" si="151"/>
        <v>7438</v>
      </c>
      <c r="C3721">
        <v>3719</v>
      </c>
      <c r="E3721">
        <f t="shared" si="152"/>
        <v>14876</v>
      </c>
      <c r="F3721">
        <v>3719</v>
      </c>
    </row>
    <row r="3722" spans="2:6" x14ac:dyDescent="0.25">
      <c r="B3722">
        <f t="shared" si="151"/>
        <v>7440</v>
      </c>
      <c r="C3722">
        <v>3720</v>
      </c>
      <c r="E3722">
        <f t="shared" si="152"/>
        <v>14880</v>
      </c>
      <c r="F3722">
        <v>3720</v>
      </c>
    </row>
    <row r="3723" spans="2:6" x14ac:dyDescent="0.25">
      <c r="B3723">
        <f t="shared" si="151"/>
        <v>7442</v>
      </c>
      <c r="C3723">
        <v>3721</v>
      </c>
      <c r="E3723">
        <f t="shared" si="152"/>
        <v>14884</v>
      </c>
      <c r="F3723">
        <v>3721</v>
      </c>
    </row>
    <row r="3724" spans="2:6" x14ac:dyDescent="0.25">
      <c r="B3724">
        <f t="shared" si="151"/>
        <v>7444</v>
      </c>
      <c r="C3724">
        <v>3722</v>
      </c>
      <c r="E3724">
        <f t="shared" si="152"/>
        <v>14888</v>
      </c>
      <c r="F3724">
        <v>3722</v>
      </c>
    </row>
    <row r="3725" spans="2:6" x14ac:dyDescent="0.25">
      <c r="B3725">
        <f t="shared" si="151"/>
        <v>7446</v>
      </c>
      <c r="C3725">
        <v>3723</v>
      </c>
      <c r="E3725">
        <f t="shared" si="152"/>
        <v>14892</v>
      </c>
      <c r="F3725">
        <v>3723</v>
      </c>
    </row>
    <row r="3726" spans="2:6" x14ac:dyDescent="0.25">
      <c r="B3726">
        <f t="shared" si="151"/>
        <v>7448</v>
      </c>
      <c r="C3726">
        <v>3724</v>
      </c>
      <c r="E3726">
        <f t="shared" si="152"/>
        <v>14896</v>
      </c>
      <c r="F3726">
        <v>3724</v>
      </c>
    </row>
    <row r="3727" spans="2:6" x14ac:dyDescent="0.25">
      <c r="B3727">
        <f t="shared" si="151"/>
        <v>7450</v>
      </c>
      <c r="C3727">
        <v>3725</v>
      </c>
      <c r="E3727">
        <f t="shared" si="152"/>
        <v>14900</v>
      </c>
      <c r="F3727">
        <v>3725</v>
      </c>
    </row>
    <row r="3728" spans="2:6" x14ac:dyDescent="0.25">
      <c r="B3728">
        <f t="shared" si="151"/>
        <v>7452</v>
      </c>
      <c r="C3728">
        <v>3726</v>
      </c>
      <c r="E3728">
        <f t="shared" si="152"/>
        <v>14904</v>
      </c>
      <c r="F3728">
        <v>3726</v>
      </c>
    </row>
    <row r="3729" spans="2:6" x14ac:dyDescent="0.25">
      <c r="B3729">
        <f t="shared" si="151"/>
        <v>7454</v>
      </c>
      <c r="C3729">
        <v>3727</v>
      </c>
      <c r="E3729">
        <f t="shared" si="152"/>
        <v>14908</v>
      </c>
      <c r="F3729">
        <v>3727</v>
      </c>
    </row>
    <row r="3730" spans="2:6" x14ac:dyDescent="0.25">
      <c r="B3730">
        <f t="shared" si="151"/>
        <v>7456</v>
      </c>
      <c r="C3730">
        <v>3728</v>
      </c>
      <c r="E3730">
        <f t="shared" si="152"/>
        <v>14912</v>
      </c>
      <c r="F3730">
        <v>3728</v>
      </c>
    </row>
    <row r="3731" spans="2:6" x14ac:dyDescent="0.25">
      <c r="B3731">
        <f t="shared" si="151"/>
        <v>7458</v>
      </c>
      <c r="C3731">
        <v>3729</v>
      </c>
      <c r="E3731">
        <f t="shared" si="152"/>
        <v>14916</v>
      </c>
      <c r="F3731">
        <v>3729</v>
      </c>
    </row>
    <row r="3732" spans="2:6" x14ac:dyDescent="0.25">
      <c r="B3732">
        <f t="shared" si="151"/>
        <v>7460</v>
      </c>
      <c r="C3732">
        <v>3730</v>
      </c>
      <c r="E3732">
        <f t="shared" si="152"/>
        <v>14920</v>
      </c>
      <c r="F3732">
        <v>3730</v>
      </c>
    </row>
    <row r="3733" spans="2:6" x14ac:dyDescent="0.25">
      <c r="B3733">
        <f t="shared" si="151"/>
        <v>7462</v>
      </c>
      <c r="C3733">
        <v>3731</v>
      </c>
      <c r="E3733">
        <f t="shared" si="152"/>
        <v>14924</v>
      </c>
      <c r="F3733">
        <v>3731</v>
      </c>
    </row>
    <row r="3734" spans="2:6" x14ac:dyDescent="0.25">
      <c r="B3734">
        <f t="shared" si="151"/>
        <v>7464</v>
      </c>
      <c r="C3734">
        <v>3732</v>
      </c>
      <c r="E3734">
        <f t="shared" si="152"/>
        <v>14928</v>
      </c>
      <c r="F3734">
        <v>3732</v>
      </c>
    </row>
    <row r="3735" spans="2:6" x14ac:dyDescent="0.25">
      <c r="B3735">
        <f t="shared" si="151"/>
        <v>7466</v>
      </c>
      <c r="C3735">
        <v>3733</v>
      </c>
      <c r="E3735">
        <f t="shared" si="152"/>
        <v>14932</v>
      </c>
      <c r="F3735">
        <v>3733</v>
      </c>
    </row>
    <row r="3736" spans="2:6" x14ac:dyDescent="0.25">
      <c r="B3736">
        <f t="shared" si="151"/>
        <v>7468</v>
      </c>
      <c r="C3736">
        <v>3734</v>
      </c>
      <c r="E3736">
        <f t="shared" si="152"/>
        <v>14936</v>
      </c>
      <c r="F3736">
        <v>3734</v>
      </c>
    </row>
    <row r="3737" spans="2:6" x14ac:dyDescent="0.25">
      <c r="B3737">
        <f t="shared" si="151"/>
        <v>7470</v>
      </c>
      <c r="C3737">
        <v>3735</v>
      </c>
      <c r="E3737">
        <f t="shared" si="152"/>
        <v>14940</v>
      </c>
      <c r="F3737">
        <v>3735</v>
      </c>
    </row>
    <row r="3738" spans="2:6" x14ac:dyDescent="0.25">
      <c r="B3738">
        <f t="shared" si="151"/>
        <v>7472</v>
      </c>
      <c r="C3738">
        <v>3736</v>
      </c>
      <c r="E3738">
        <f t="shared" si="152"/>
        <v>14944</v>
      </c>
      <c r="F3738">
        <v>3736</v>
      </c>
    </row>
    <row r="3739" spans="2:6" x14ac:dyDescent="0.25">
      <c r="B3739">
        <f t="shared" si="151"/>
        <v>7474</v>
      </c>
      <c r="C3739">
        <v>3737</v>
      </c>
      <c r="E3739">
        <f t="shared" si="152"/>
        <v>14948</v>
      </c>
      <c r="F3739">
        <v>3737</v>
      </c>
    </row>
    <row r="3740" spans="2:6" x14ac:dyDescent="0.25">
      <c r="B3740">
        <f t="shared" si="151"/>
        <v>7476</v>
      </c>
      <c r="C3740">
        <v>3738</v>
      </c>
      <c r="E3740">
        <f t="shared" si="152"/>
        <v>14952</v>
      </c>
      <c r="F3740">
        <v>3738</v>
      </c>
    </row>
    <row r="3741" spans="2:6" x14ac:dyDescent="0.25">
      <c r="B3741">
        <f t="shared" si="151"/>
        <v>7478</v>
      </c>
      <c r="C3741">
        <v>3739</v>
      </c>
      <c r="E3741">
        <f t="shared" si="152"/>
        <v>14956</v>
      </c>
      <c r="F3741">
        <v>3739</v>
      </c>
    </row>
    <row r="3742" spans="2:6" x14ac:dyDescent="0.25">
      <c r="B3742">
        <f t="shared" si="151"/>
        <v>7480</v>
      </c>
      <c r="C3742">
        <v>3740</v>
      </c>
      <c r="E3742">
        <f t="shared" si="152"/>
        <v>14960</v>
      </c>
      <c r="F3742">
        <v>3740</v>
      </c>
    </row>
    <row r="3743" spans="2:6" x14ac:dyDescent="0.25">
      <c r="B3743">
        <f t="shared" si="151"/>
        <v>7482</v>
      </c>
      <c r="C3743">
        <v>3741</v>
      </c>
      <c r="E3743">
        <f t="shared" si="152"/>
        <v>14964</v>
      </c>
      <c r="F3743">
        <v>3741</v>
      </c>
    </row>
    <row r="3744" spans="2:6" x14ac:dyDescent="0.25">
      <c r="B3744">
        <f t="shared" si="151"/>
        <v>7484</v>
      </c>
      <c r="C3744">
        <v>3742</v>
      </c>
      <c r="E3744">
        <f t="shared" si="152"/>
        <v>14968</v>
      </c>
      <c r="F3744">
        <v>3742</v>
      </c>
    </row>
    <row r="3745" spans="2:6" x14ac:dyDescent="0.25">
      <c r="B3745">
        <f t="shared" si="151"/>
        <v>7486</v>
      </c>
      <c r="C3745">
        <v>3743</v>
      </c>
      <c r="E3745">
        <f t="shared" si="152"/>
        <v>14972</v>
      </c>
      <c r="F3745">
        <v>3743</v>
      </c>
    </row>
    <row r="3746" spans="2:6" x14ac:dyDescent="0.25">
      <c r="B3746">
        <f t="shared" si="151"/>
        <v>7488</v>
      </c>
      <c r="C3746">
        <v>3744</v>
      </c>
      <c r="E3746">
        <f t="shared" si="152"/>
        <v>14976</v>
      </c>
      <c r="F3746">
        <v>3744</v>
      </c>
    </row>
    <row r="3747" spans="2:6" x14ac:dyDescent="0.25">
      <c r="B3747">
        <f t="shared" si="151"/>
        <v>7490</v>
      </c>
      <c r="C3747">
        <v>3745</v>
      </c>
      <c r="E3747">
        <f t="shared" si="152"/>
        <v>14980</v>
      </c>
      <c r="F3747">
        <v>3745</v>
      </c>
    </row>
    <row r="3748" spans="2:6" x14ac:dyDescent="0.25">
      <c r="B3748">
        <f t="shared" si="151"/>
        <v>7492</v>
      </c>
      <c r="C3748">
        <v>3746</v>
      </c>
      <c r="E3748">
        <f t="shared" si="152"/>
        <v>14984</v>
      </c>
      <c r="F3748">
        <v>3746</v>
      </c>
    </row>
    <row r="3749" spans="2:6" x14ac:dyDescent="0.25">
      <c r="B3749">
        <f t="shared" si="151"/>
        <v>7494</v>
      </c>
      <c r="C3749">
        <v>3747</v>
      </c>
      <c r="E3749">
        <f t="shared" si="152"/>
        <v>14988</v>
      </c>
      <c r="F3749">
        <v>3747</v>
      </c>
    </row>
    <row r="3750" spans="2:6" x14ac:dyDescent="0.25">
      <c r="B3750">
        <f t="shared" si="151"/>
        <v>7496</v>
      </c>
      <c r="C3750">
        <v>3748</v>
      </c>
      <c r="E3750">
        <f t="shared" si="152"/>
        <v>14992</v>
      </c>
      <c r="F3750">
        <v>3748</v>
      </c>
    </row>
    <row r="3751" spans="2:6" x14ac:dyDescent="0.25">
      <c r="B3751">
        <f t="shared" si="151"/>
        <v>7498</v>
      </c>
      <c r="C3751">
        <v>3749</v>
      </c>
      <c r="E3751">
        <f t="shared" si="152"/>
        <v>14996</v>
      </c>
      <c r="F3751">
        <v>3749</v>
      </c>
    </row>
    <row r="3752" spans="2:6" x14ac:dyDescent="0.25">
      <c r="B3752">
        <f t="shared" si="151"/>
        <v>7500</v>
      </c>
      <c r="C3752">
        <v>3750</v>
      </c>
      <c r="E3752">
        <f t="shared" si="152"/>
        <v>15000</v>
      </c>
      <c r="F3752">
        <v>3750</v>
      </c>
    </row>
    <row r="3753" spans="2:6" x14ac:dyDescent="0.25">
      <c r="B3753">
        <f t="shared" si="151"/>
        <v>7502</v>
      </c>
      <c r="C3753">
        <v>3751</v>
      </c>
      <c r="E3753">
        <f t="shared" si="152"/>
        <v>15004</v>
      </c>
      <c r="F3753">
        <v>3751</v>
      </c>
    </row>
    <row r="3754" spans="2:6" x14ac:dyDescent="0.25">
      <c r="B3754">
        <f t="shared" si="151"/>
        <v>7504</v>
      </c>
      <c r="C3754">
        <v>3752</v>
      </c>
      <c r="E3754">
        <f t="shared" si="152"/>
        <v>15008</v>
      </c>
      <c r="F3754">
        <v>3752</v>
      </c>
    </row>
    <row r="3755" spans="2:6" x14ac:dyDescent="0.25">
      <c r="B3755">
        <f t="shared" si="151"/>
        <v>7506</v>
      </c>
      <c r="C3755">
        <v>3753</v>
      </c>
      <c r="E3755">
        <f t="shared" si="152"/>
        <v>15012</v>
      </c>
      <c r="F3755">
        <v>3753</v>
      </c>
    </row>
    <row r="3756" spans="2:6" x14ac:dyDescent="0.25">
      <c r="B3756">
        <f t="shared" si="151"/>
        <v>7508</v>
      </c>
      <c r="C3756">
        <v>3754</v>
      </c>
      <c r="E3756">
        <f t="shared" si="152"/>
        <v>15016</v>
      </c>
      <c r="F3756">
        <v>3754</v>
      </c>
    </row>
    <row r="3757" spans="2:6" x14ac:dyDescent="0.25">
      <c r="B3757">
        <f t="shared" si="151"/>
        <v>7510</v>
      </c>
      <c r="C3757">
        <v>3755</v>
      </c>
      <c r="E3757">
        <f t="shared" si="152"/>
        <v>15020</v>
      </c>
      <c r="F3757">
        <v>3755</v>
      </c>
    </row>
    <row r="3758" spans="2:6" x14ac:dyDescent="0.25">
      <c r="B3758">
        <f t="shared" si="151"/>
        <v>7512</v>
      </c>
      <c r="C3758">
        <v>3756</v>
      </c>
      <c r="E3758">
        <f t="shared" si="152"/>
        <v>15024</v>
      </c>
      <c r="F3758">
        <v>3756</v>
      </c>
    </row>
    <row r="3759" spans="2:6" x14ac:dyDescent="0.25">
      <c r="B3759">
        <f t="shared" si="151"/>
        <v>7514</v>
      </c>
      <c r="C3759">
        <v>3757</v>
      </c>
      <c r="E3759">
        <f t="shared" si="152"/>
        <v>15028</v>
      </c>
      <c r="F3759">
        <v>3757</v>
      </c>
    </row>
    <row r="3760" spans="2:6" x14ac:dyDescent="0.25">
      <c r="B3760">
        <f t="shared" si="151"/>
        <v>7516</v>
      </c>
      <c r="C3760">
        <v>3758</v>
      </c>
      <c r="E3760">
        <f t="shared" si="152"/>
        <v>15032</v>
      </c>
      <c r="F3760">
        <v>3758</v>
      </c>
    </row>
    <row r="3761" spans="2:6" x14ac:dyDescent="0.25">
      <c r="B3761">
        <f t="shared" si="151"/>
        <v>7518</v>
      </c>
      <c r="C3761">
        <v>3759</v>
      </c>
      <c r="E3761">
        <f t="shared" si="152"/>
        <v>15036</v>
      </c>
      <c r="F3761">
        <v>3759</v>
      </c>
    </row>
    <row r="3762" spans="2:6" x14ac:dyDescent="0.25">
      <c r="B3762">
        <f t="shared" si="151"/>
        <v>7520</v>
      </c>
      <c r="C3762">
        <v>3760</v>
      </c>
      <c r="E3762">
        <f t="shared" si="152"/>
        <v>15040</v>
      </c>
      <c r="F3762">
        <v>3760</v>
      </c>
    </row>
    <row r="3763" spans="2:6" x14ac:dyDescent="0.25">
      <c r="B3763">
        <f t="shared" si="151"/>
        <v>7522</v>
      </c>
      <c r="C3763">
        <v>3761</v>
      </c>
      <c r="E3763">
        <f t="shared" si="152"/>
        <v>15044</v>
      </c>
      <c r="F3763">
        <v>3761</v>
      </c>
    </row>
    <row r="3764" spans="2:6" x14ac:dyDescent="0.25">
      <c r="B3764">
        <f t="shared" si="151"/>
        <v>7524</v>
      </c>
      <c r="C3764">
        <v>3762</v>
      </c>
      <c r="E3764">
        <f t="shared" si="152"/>
        <v>15048</v>
      </c>
      <c r="F3764">
        <v>3762</v>
      </c>
    </row>
    <row r="3765" spans="2:6" x14ac:dyDescent="0.25">
      <c r="B3765">
        <f t="shared" si="151"/>
        <v>7526</v>
      </c>
      <c r="C3765">
        <v>3763</v>
      </c>
      <c r="E3765">
        <f t="shared" si="152"/>
        <v>15052</v>
      </c>
      <c r="F3765">
        <v>3763</v>
      </c>
    </row>
    <row r="3766" spans="2:6" x14ac:dyDescent="0.25">
      <c r="B3766">
        <f t="shared" si="151"/>
        <v>7528</v>
      </c>
      <c r="C3766">
        <v>3764</v>
      </c>
      <c r="E3766">
        <f t="shared" si="152"/>
        <v>15056</v>
      </c>
      <c r="F3766">
        <v>3764</v>
      </c>
    </row>
    <row r="3767" spans="2:6" x14ac:dyDescent="0.25">
      <c r="B3767">
        <f t="shared" si="151"/>
        <v>7530</v>
      </c>
      <c r="C3767">
        <v>3765</v>
      </c>
      <c r="E3767">
        <f t="shared" si="152"/>
        <v>15060</v>
      </c>
      <c r="F3767">
        <v>3765</v>
      </c>
    </row>
    <row r="3768" spans="2:6" x14ac:dyDescent="0.25">
      <c r="B3768">
        <f t="shared" si="151"/>
        <v>7532</v>
      </c>
      <c r="C3768">
        <v>3766</v>
      </c>
      <c r="E3768">
        <f t="shared" si="152"/>
        <v>15064</v>
      </c>
      <c r="F3768">
        <v>3766</v>
      </c>
    </row>
    <row r="3769" spans="2:6" x14ac:dyDescent="0.25">
      <c r="B3769">
        <f t="shared" si="151"/>
        <v>7534</v>
      </c>
      <c r="C3769">
        <v>3767</v>
      </c>
      <c r="E3769">
        <f t="shared" si="152"/>
        <v>15068</v>
      </c>
      <c r="F3769">
        <v>3767</v>
      </c>
    </row>
    <row r="3770" spans="2:6" x14ac:dyDescent="0.25">
      <c r="B3770">
        <f t="shared" si="151"/>
        <v>7536</v>
      </c>
      <c r="C3770">
        <v>3768</v>
      </c>
      <c r="E3770">
        <f t="shared" si="152"/>
        <v>15072</v>
      </c>
      <c r="F3770">
        <v>3768</v>
      </c>
    </row>
    <row r="3771" spans="2:6" x14ac:dyDescent="0.25">
      <c r="B3771">
        <f t="shared" si="151"/>
        <v>7538</v>
      </c>
      <c r="C3771">
        <v>3769</v>
      </c>
      <c r="E3771">
        <f t="shared" si="152"/>
        <v>15076</v>
      </c>
      <c r="F3771">
        <v>3769</v>
      </c>
    </row>
    <row r="3772" spans="2:6" x14ac:dyDescent="0.25">
      <c r="B3772">
        <f t="shared" si="151"/>
        <v>7540</v>
      </c>
      <c r="C3772">
        <v>3770</v>
      </c>
      <c r="E3772">
        <f t="shared" si="152"/>
        <v>15080</v>
      </c>
      <c r="F3772">
        <v>3770</v>
      </c>
    </row>
    <row r="3773" spans="2:6" x14ac:dyDescent="0.25">
      <c r="B3773">
        <f t="shared" si="151"/>
        <v>7542</v>
      </c>
      <c r="C3773">
        <v>3771</v>
      </c>
      <c r="E3773">
        <f t="shared" si="152"/>
        <v>15084</v>
      </c>
      <c r="F3773">
        <v>3771</v>
      </c>
    </row>
    <row r="3774" spans="2:6" x14ac:dyDescent="0.25">
      <c r="B3774">
        <f t="shared" si="151"/>
        <v>7544</v>
      </c>
      <c r="C3774">
        <v>3772</v>
      </c>
      <c r="E3774">
        <f t="shared" si="152"/>
        <v>15088</v>
      </c>
      <c r="F3774">
        <v>3772</v>
      </c>
    </row>
    <row r="3775" spans="2:6" x14ac:dyDescent="0.25">
      <c r="B3775">
        <f t="shared" si="151"/>
        <v>7546</v>
      </c>
      <c r="C3775">
        <v>3773</v>
      </c>
      <c r="E3775">
        <f t="shared" si="152"/>
        <v>15092</v>
      </c>
      <c r="F3775">
        <v>3773</v>
      </c>
    </row>
    <row r="3776" spans="2:6" x14ac:dyDescent="0.25">
      <c r="B3776">
        <f t="shared" si="151"/>
        <v>7548</v>
      </c>
      <c r="C3776">
        <v>3774</v>
      </c>
      <c r="E3776">
        <f t="shared" si="152"/>
        <v>15096</v>
      </c>
      <c r="F3776">
        <v>3774</v>
      </c>
    </row>
    <row r="3777" spans="2:6" x14ac:dyDescent="0.25">
      <c r="B3777">
        <f t="shared" si="151"/>
        <v>7550</v>
      </c>
      <c r="C3777">
        <v>3775</v>
      </c>
      <c r="E3777">
        <f t="shared" si="152"/>
        <v>15100</v>
      </c>
      <c r="F3777">
        <v>3775</v>
      </c>
    </row>
    <row r="3778" spans="2:6" x14ac:dyDescent="0.25">
      <c r="B3778">
        <f t="shared" si="151"/>
        <v>7552</v>
      </c>
      <c r="C3778">
        <v>3776</v>
      </c>
      <c r="E3778">
        <f t="shared" si="152"/>
        <v>15104</v>
      </c>
      <c r="F3778">
        <v>3776</v>
      </c>
    </row>
    <row r="3779" spans="2:6" x14ac:dyDescent="0.25">
      <c r="B3779">
        <f t="shared" si="151"/>
        <v>7554</v>
      </c>
      <c r="C3779">
        <v>3777</v>
      </c>
      <c r="E3779">
        <f t="shared" si="152"/>
        <v>15108</v>
      </c>
      <c r="F3779">
        <v>3777</v>
      </c>
    </row>
    <row r="3780" spans="2:6" x14ac:dyDescent="0.25">
      <c r="B3780">
        <f t="shared" si="151"/>
        <v>7556</v>
      </c>
      <c r="C3780">
        <v>3778</v>
      </c>
      <c r="E3780">
        <f t="shared" si="152"/>
        <v>15112</v>
      </c>
      <c r="F3780">
        <v>3778</v>
      </c>
    </row>
    <row r="3781" spans="2:6" x14ac:dyDescent="0.25">
      <c r="B3781">
        <f t="shared" ref="B3781:B3844" si="153">B3780+2</f>
        <v>7558</v>
      </c>
      <c r="C3781">
        <v>3779</v>
      </c>
      <c r="E3781">
        <f t="shared" ref="E3781:E3844" si="154">E3780+4</f>
        <v>15116</v>
      </c>
      <c r="F3781">
        <v>3779</v>
      </c>
    </row>
    <row r="3782" spans="2:6" x14ac:dyDescent="0.25">
      <c r="B3782">
        <f t="shared" si="153"/>
        <v>7560</v>
      </c>
      <c r="C3782">
        <v>3780</v>
      </c>
      <c r="E3782">
        <f t="shared" si="154"/>
        <v>15120</v>
      </c>
      <c r="F3782">
        <v>3780</v>
      </c>
    </row>
    <row r="3783" spans="2:6" x14ac:dyDescent="0.25">
      <c r="B3783">
        <f t="shared" si="153"/>
        <v>7562</v>
      </c>
      <c r="C3783">
        <v>3781</v>
      </c>
      <c r="E3783">
        <f t="shared" si="154"/>
        <v>15124</v>
      </c>
      <c r="F3783">
        <v>3781</v>
      </c>
    </row>
    <row r="3784" spans="2:6" x14ac:dyDescent="0.25">
      <c r="B3784">
        <f t="shared" si="153"/>
        <v>7564</v>
      </c>
      <c r="C3784">
        <v>3782</v>
      </c>
      <c r="E3784">
        <f t="shared" si="154"/>
        <v>15128</v>
      </c>
      <c r="F3784">
        <v>3782</v>
      </c>
    </row>
    <row r="3785" spans="2:6" x14ac:dyDescent="0.25">
      <c r="B3785">
        <f t="shared" si="153"/>
        <v>7566</v>
      </c>
      <c r="C3785">
        <v>3783</v>
      </c>
      <c r="E3785">
        <f t="shared" si="154"/>
        <v>15132</v>
      </c>
      <c r="F3785">
        <v>3783</v>
      </c>
    </row>
    <row r="3786" spans="2:6" x14ac:dyDescent="0.25">
      <c r="B3786">
        <f t="shared" si="153"/>
        <v>7568</v>
      </c>
      <c r="C3786">
        <v>3784</v>
      </c>
      <c r="E3786">
        <f t="shared" si="154"/>
        <v>15136</v>
      </c>
      <c r="F3786">
        <v>3784</v>
      </c>
    </row>
    <row r="3787" spans="2:6" x14ac:dyDescent="0.25">
      <c r="B3787">
        <f t="shared" si="153"/>
        <v>7570</v>
      </c>
      <c r="C3787">
        <v>3785</v>
      </c>
      <c r="E3787">
        <f t="shared" si="154"/>
        <v>15140</v>
      </c>
      <c r="F3787">
        <v>3785</v>
      </c>
    </row>
    <row r="3788" spans="2:6" x14ac:dyDescent="0.25">
      <c r="B3788">
        <f t="shared" si="153"/>
        <v>7572</v>
      </c>
      <c r="C3788">
        <v>3786</v>
      </c>
      <c r="E3788">
        <f t="shared" si="154"/>
        <v>15144</v>
      </c>
      <c r="F3788">
        <v>3786</v>
      </c>
    </row>
    <row r="3789" spans="2:6" x14ac:dyDescent="0.25">
      <c r="B3789">
        <f t="shared" si="153"/>
        <v>7574</v>
      </c>
      <c r="C3789">
        <v>3787</v>
      </c>
      <c r="E3789">
        <f t="shared" si="154"/>
        <v>15148</v>
      </c>
      <c r="F3789">
        <v>3787</v>
      </c>
    </row>
    <row r="3790" spans="2:6" x14ac:dyDescent="0.25">
      <c r="B3790">
        <f t="shared" si="153"/>
        <v>7576</v>
      </c>
      <c r="C3790">
        <v>3788</v>
      </c>
      <c r="E3790">
        <f t="shared" si="154"/>
        <v>15152</v>
      </c>
      <c r="F3790">
        <v>3788</v>
      </c>
    </row>
    <row r="3791" spans="2:6" x14ac:dyDescent="0.25">
      <c r="B3791">
        <f t="shared" si="153"/>
        <v>7578</v>
      </c>
      <c r="C3791">
        <v>3789</v>
      </c>
      <c r="E3791">
        <f t="shared" si="154"/>
        <v>15156</v>
      </c>
      <c r="F3791">
        <v>3789</v>
      </c>
    </row>
    <row r="3792" spans="2:6" x14ac:dyDescent="0.25">
      <c r="B3792">
        <f t="shared" si="153"/>
        <v>7580</v>
      </c>
      <c r="C3792">
        <v>3790</v>
      </c>
      <c r="E3792">
        <f t="shared" si="154"/>
        <v>15160</v>
      </c>
      <c r="F3792">
        <v>3790</v>
      </c>
    </row>
    <row r="3793" spans="2:6" x14ac:dyDescent="0.25">
      <c r="B3793">
        <f t="shared" si="153"/>
        <v>7582</v>
      </c>
      <c r="C3793">
        <v>3791</v>
      </c>
      <c r="E3793">
        <f t="shared" si="154"/>
        <v>15164</v>
      </c>
      <c r="F3793">
        <v>3791</v>
      </c>
    </row>
    <row r="3794" spans="2:6" x14ac:dyDescent="0.25">
      <c r="B3794">
        <f t="shared" si="153"/>
        <v>7584</v>
      </c>
      <c r="C3794">
        <v>3792</v>
      </c>
      <c r="E3794">
        <f t="shared" si="154"/>
        <v>15168</v>
      </c>
      <c r="F3794">
        <v>3792</v>
      </c>
    </row>
    <row r="3795" spans="2:6" x14ac:dyDescent="0.25">
      <c r="B3795">
        <f t="shared" si="153"/>
        <v>7586</v>
      </c>
      <c r="C3795">
        <v>3793</v>
      </c>
      <c r="E3795">
        <f t="shared" si="154"/>
        <v>15172</v>
      </c>
      <c r="F3795">
        <v>3793</v>
      </c>
    </row>
    <row r="3796" spans="2:6" x14ac:dyDescent="0.25">
      <c r="B3796">
        <f t="shared" si="153"/>
        <v>7588</v>
      </c>
      <c r="C3796">
        <v>3794</v>
      </c>
      <c r="E3796">
        <f t="shared" si="154"/>
        <v>15176</v>
      </c>
      <c r="F3796">
        <v>3794</v>
      </c>
    </row>
    <row r="3797" spans="2:6" x14ac:dyDescent="0.25">
      <c r="B3797">
        <f t="shared" si="153"/>
        <v>7590</v>
      </c>
      <c r="C3797">
        <v>3795</v>
      </c>
      <c r="E3797">
        <f t="shared" si="154"/>
        <v>15180</v>
      </c>
      <c r="F3797">
        <v>3795</v>
      </c>
    </row>
    <row r="3798" spans="2:6" x14ac:dyDescent="0.25">
      <c r="B3798">
        <f t="shared" si="153"/>
        <v>7592</v>
      </c>
      <c r="C3798">
        <v>3796</v>
      </c>
      <c r="E3798">
        <f t="shared" si="154"/>
        <v>15184</v>
      </c>
      <c r="F3798">
        <v>3796</v>
      </c>
    </row>
    <row r="3799" spans="2:6" x14ac:dyDescent="0.25">
      <c r="B3799">
        <f t="shared" si="153"/>
        <v>7594</v>
      </c>
      <c r="C3799">
        <v>3797</v>
      </c>
      <c r="E3799">
        <f t="shared" si="154"/>
        <v>15188</v>
      </c>
      <c r="F3799">
        <v>3797</v>
      </c>
    </row>
    <row r="3800" spans="2:6" x14ac:dyDescent="0.25">
      <c r="B3800">
        <f t="shared" si="153"/>
        <v>7596</v>
      </c>
      <c r="C3800">
        <v>3798</v>
      </c>
      <c r="E3800">
        <f t="shared" si="154"/>
        <v>15192</v>
      </c>
      <c r="F3800">
        <v>3798</v>
      </c>
    </row>
    <row r="3801" spans="2:6" x14ac:dyDescent="0.25">
      <c r="B3801">
        <f t="shared" si="153"/>
        <v>7598</v>
      </c>
      <c r="C3801">
        <v>3799</v>
      </c>
      <c r="E3801">
        <f t="shared" si="154"/>
        <v>15196</v>
      </c>
      <c r="F3801">
        <v>3799</v>
      </c>
    </row>
    <row r="3802" spans="2:6" x14ac:dyDescent="0.25">
      <c r="B3802">
        <f t="shared" si="153"/>
        <v>7600</v>
      </c>
      <c r="C3802">
        <v>3800</v>
      </c>
      <c r="E3802">
        <f t="shared" si="154"/>
        <v>15200</v>
      </c>
      <c r="F3802">
        <v>3800</v>
      </c>
    </row>
    <row r="3803" spans="2:6" x14ac:dyDescent="0.25">
      <c r="B3803">
        <f t="shared" si="153"/>
        <v>7602</v>
      </c>
      <c r="C3803">
        <v>3801</v>
      </c>
      <c r="E3803">
        <f t="shared" si="154"/>
        <v>15204</v>
      </c>
      <c r="F3803">
        <v>3801</v>
      </c>
    </row>
    <row r="3804" spans="2:6" x14ac:dyDescent="0.25">
      <c r="B3804">
        <f t="shared" si="153"/>
        <v>7604</v>
      </c>
      <c r="C3804">
        <v>3802</v>
      </c>
      <c r="E3804">
        <f t="shared" si="154"/>
        <v>15208</v>
      </c>
      <c r="F3804">
        <v>3802</v>
      </c>
    </row>
    <row r="3805" spans="2:6" x14ac:dyDescent="0.25">
      <c r="B3805">
        <f t="shared" si="153"/>
        <v>7606</v>
      </c>
      <c r="C3805">
        <v>3803</v>
      </c>
      <c r="E3805">
        <f t="shared" si="154"/>
        <v>15212</v>
      </c>
      <c r="F3805">
        <v>3803</v>
      </c>
    </row>
    <row r="3806" spans="2:6" x14ac:dyDescent="0.25">
      <c r="B3806">
        <f t="shared" si="153"/>
        <v>7608</v>
      </c>
      <c r="C3806">
        <v>3804</v>
      </c>
      <c r="E3806">
        <f t="shared" si="154"/>
        <v>15216</v>
      </c>
      <c r="F3806">
        <v>3804</v>
      </c>
    </row>
    <row r="3807" spans="2:6" x14ac:dyDescent="0.25">
      <c r="B3807">
        <f t="shared" si="153"/>
        <v>7610</v>
      </c>
      <c r="C3807">
        <v>3805</v>
      </c>
      <c r="E3807">
        <f t="shared" si="154"/>
        <v>15220</v>
      </c>
      <c r="F3807">
        <v>3805</v>
      </c>
    </row>
    <row r="3808" spans="2:6" x14ac:dyDescent="0.25">
      <c r="B3808">
        <f t="shared" si="153"/>
        <v>7612</v>
      </c>
      <c r="C3808">
        <v>3806</v>
      </c>
      <c r="E3808">
        <f t="shared" si="154"/>
        <v>15224</v>
      </c>
      <c r="F3808">
        <v>3806</v>
      </c>
    </row>
    <row r="3809" spans="2:6" x14ac:dyDescent="0.25">
      <c r="B3809">
        <f t="shared" si="153"/>
        <v>7614</v>
      </c>
      <c r="C3809">
        <v>3807</v>
      </c>
      <c r="E3809">
        <f t="shared" si="154"/>
        <v>15228</v>
      </c>
      <c r="F3809">
        <v>3807</v>
      </c>
    </row>
    <row r="3810" spans="2:6" x14ac:dyDescent="0.25">
      <c r="B3810">
        <f t="shared" si="153"/>
        <v>7616</v>
      </c>
      <c r="C3810">
        <v>3808</v>
      </c>
      <c r="E3810">
        <f t="shared" si="154"/>
        <v>15232</v>
      </c>
      <c r="F3810">
        <v>3808</v>
      </c>
    </row>
    <row r="3811" spans="2:6" x14ac:dyDescent="0.25">
      <c r="B3811">
        <f t="shared" si="153"/>
        <v>7618</v>
      </c>
      <c r="C3811">
        <v>3809</v>
      </c>
      <c r="E3811">
        <f t="shared" si="154"/>
        <v>15236</v>
      </c>
      <c r="F3811">
        <v>3809</v>
      </c>
    </row>
    <row r="3812" spans="2:6" x14ac:dyDescent="0.25">
      <c r="B3812">
        <f t="shared" si="153"/>
        <v>7620</v>
      </c>
      <c r="C3812">
        <v>3810</v>
      </c>
      <c r="E3812">
        <f t="shared" si="154"/>
        <v>15240</v>
      </c>
      <c r="F3812">
        <v>3810</v>
      </c>
    </row>
    <row r="3813" spans="2:6" x14ac:dyDescent="0.25">
      <c r="B3813">
        <f t="shared" si="153"/>
        <v>7622</v>
      </c>
      <c r="C3813">
        <v>3811</v>
      </c>
      <c r="E3813">
        <f t="shared" si="154"/>
        <v>15244</v>
      </c>
      <c r="F3813">
        <v>3811</v>
      </c>
    </row>
    <row r="3814" spans="2:6" x14ac:dyDescent="0.25">
      <c r="B3814">
        <f t="shared" si="153"/>
        <v>7624</v>
      </c>
      <c r="C3814">
        <v>3812</v>
      </c>
      <c r="E3814">
        <f t="shared" si="154"/>
        <v>15248</v>
      </c>
      <c r="F3814">
        <v>3812</v>
      </c>
    </row>
    <row r="3815" spans="2:6" x14ac:dyDescent="0.25">
      <c r="B3815">
        <f t="shared" si="153"/>
        <v>7626</v>
      </c>
      <c r="C3815">
        <v>3813</v>
      </c>
      <c r="E3815">
        <f t="shared" si="154"/>
        <v>15252</v>
      </c>
      <c r="F3815">
        <v>3813</v>
      </c>
    </row>
    <row r="3816" spans="2:6" x14ac:dyDescent="0.25">
      <c r="B3816">
        <f t="shared" si="153"/>
        <v>7628</v>
      </c>
      <c r="C3816">
        <v>3814</v>
      </c>
      <c r="E3816">
        <f t="shared" si="154"/>
        <v>15256</v>
      </c>
      <c r="F3816">
        <v>3814</v>
      </c>
    </row>
    <row r="3817" spans="2:6" x14ac:dyDescent="0.25">
      <c r="B3817">
        <f t="shared" si="153"/>
        <v>7630</v>
      </c>
      <c r="C3817">
        <v>3815</v>
      </c>
      <c r="E3817">
        <f t="shared" si="154"/>
        <v>15260</v>
      </c>
      <c r="F3817">
        <v>3815</v>
      </c>
    </row>
    <row r="3818" spans="2:6" x14ac:dyDescent="0.25">
      <c r="B3818">
        <f t="shared" si="153"/>
        <v>7632</v>
      </c>
      <c r="C3818">
        <v>3816</v>
      </c>
      <c r="E3818">
        <f t="shared" si="154"/>
        <v>15264</v>
      </c>
      <c r="F3818">
        <v>3816</v>
      </c>
    </row>
    <row r="3819" spans="2:6" x14ac:dyDescent="0.25">
      <c r="B3819">
        <f t="shared" si="153"/>
        <v>7634</v>
      </c>
      <c r="C3819">
        <v>3817</v>
      </c>
      <c r="E3819">
        <f t="shared" si="154"/>
        <v>15268</v>
      </c>
      <c r="F3819">
        <v>3817</v>
      </c>
    </row>
    <row r="3820" spans="2:6" x14ac:dyDescent="0.25">
      <c r="B3820">
        <f t="shared" si="153"/>
        <v>7636</v>
      </c>
      <c r="C3820">
        <v>3818</v>
      </c>
      <c r="E3820">
        <f t="shared" si="154"/>
        <v>15272</v>
      </c>
      <c r="F3820">
        <v>3818</v>
      </c>
    </row>
    <row r="3821" spans="2:6" x14ac:dyDescent="0.25">
      <c r="B3821">
        <f t="shared" si="153"/>
        <v>7638</v>
      </c>
      <c r="C3821">
        <v>3819</v>
      </c>
      <c r="E3821">
        <f t="shared" si="154"/>
        <v>15276</v>
      </c>
      <c r="F3821">
        <v>3819</v>
      </c>
    </row>
    <row r="3822" spans="2:6" x14ac:dyDescent="0.25">
      <c r="B3822">
        <f t="shared" si="153"/>
        <v>7640</v>
      </c>
      <c r="C3822">
        <v>3820</v>
      </c>
      <c r="E3822">
        <f t="shared" si="154"/>
        <v>15280</v>
      </c>
      <c r="F3822">
        <v>3820</v>
      </c>
    </row>
    <row r="3823" spans="2:6" x14ac:dyDescent="0.25">
      <c r="B3823">
        <f t="shared" si="153"/>
        <v>7642</v>
      </c>
      <c r="C3823">
        <v>3821</v>
      </c>
      <c r="E3823">
        <f t="shared" si="154"/>
        <v>15284</v>
      </c>
      <c r="F3823">
        <v>3821</v>
      </c>
    </row>
    <row r="3824" spans="2:6" x14ac:dyDescent="0.25">
      <c r="B3824">
        <f t="shared" si="153"/>
        <v>7644</v>
      </c>
      <c r="C3824">
        <v>3822</v>
      </c>
      <c r="E3824">
        <f t="shared" si="154"/>
        <v>15288</v>
      </c>
      <c r="F3824">
        <v>3822</v>
      </c>
    </row>
    <row r="3825" spans="2:6" x14ac:dyDescent="0.25">
      <c r="B3825">
        <f t="shared" si="153"/>
        <v>7646</v>
      </c>
      <c r="C3825">
        <v>3823</v>
      </c>
      <c r="E3825">
        <f t="shared" si="154"/>
        <v>15292</v>
      </c>
      <c r="F3825">
        <v>3823</v>
      </c>
    </row>
    <row r="3826" spans="2:6" x14ac:dyDescent="0.25">
      <c r="B3826">
        <f t="shared" si="153"/>
        <v>7648</v>
      </c>
      <c r="C3826">
        <v>3824</v>
      </c>
      <c r="E3826">
        <f t="shared" si="154"/>
        <v>15296</v>
      </c>
      <c r="F3826">
        <v>3824</v>
      </c>
    </row>
    <row r="3827" spans="2:6" x14ac:dyDescent="0.25">
      <c r="B3827">
        <f t="shared" si="153"/>
        <v>7650</v>
      </c>
      <c r="C3827">
        <v>3825</v>
      </c>
      <c r="E3827">
        <f t="shared" si="154"/>
        <v>15300</v>
      </c>
      <c r="F3827">
        <v>3825</v>
      </c>
    </row>
    <row r="3828" spans="2:6" x14ac:dyDescent="0.25">
      <c r="B3828">
        <f t="shared" si="153"/>
        <v>7652</v>
      </c>
      <c r="C3828">
        <v>3826</v>
      </c>
      <c r="E3828">
        <f t="shared" si="154"/>
        <v>15304</v>
      </c>
      <c r="F3828">
        <v>3826</v>
      </c>
    </row>
    <row r="3829" spans="2:6" x14ac:dyDescent="0.25">
      <c r="B3829">
        <f t="shared" si="153"/>
        <v>7654</v>
      </c>
      <c r="C3829">
        <v>3827</v>
      </c>
      <c r="E3829">
        <f t="shared" si="154"/>
        <v>15308</v>
      </c>
      <c r="F3829">
        <v>3827</v>
      </c>
    </row>
    <row r="3830" spans="2:6" x14ac:dyDescent="0.25">
      <c r="B3830">
        <f t="shared" si="153"/>
        <v>7656</v>
      </c>
      <c r="C3830">
        <v>3828</v>
      </c>
      <c r="E3830">
        <f t="shared" si="154"/>
        <v>15312</v>
      </c>
      <c r="F3830">
        <v>3828</v>
      </c>
    </row>
    <row r="3831" spans="2:6" x14ac:dyDescent="0.25">
      <c r="B3831">
        <f t="shared" si="153"/>
        <v>7658</v>
      </c>
      <c r="C3831">
        <v>3829</v>
      </c>
      <c r="E3831">
        <f t="shared" si="154"/>
        <v>15316</v>
      </c>
      <c r="F3831">
        <v>3829</v>
      </c>
    </row>
    <row r="3832" spans="2:6" x14ac:dyDescent="0.25">
      <c r="B3832">
        <f t="shared" si="153"/>
        <v>7660</v>
      </c>
      <c r="C3832">
        <v>3830</v>
      </c>
      <c r="E3832">
        <f t="shared" si="154"/>
        <v>15320</v>
      </c>
      <c r="F3832">
        <v>3830</v>
      </c>
    </row>
    <row r="3833" spans="2:6" x14ac:dyDescent="0.25">
      <c r="B3833">
        <f t="shared" si="153"/>
        <v>7662</v>
      </c>
      <c r="C3833">
        <v>3831</v>
      </c>
      <c r="E3833">
        <f t="shared" si="154"/>
        <v>15324</v>
      </c>
      <c r="F3833">
        <v>3831</v>
      </c>
    </row>
    <row r="3834" spans="2:6" x14ac:dyDescent="0.25">
      <c r="B3834">
        <f t="shared" si="153"/>
        <v>7664</v>
      </c>
      <c r="C3834">
        <v>3832</v>
      </c>
      <c r="E3834">
        <f t="shared" si="154"/>
        <v>15328</v>
      </c>
      <c r="F3834">
        <v>3832</v>
      </c>
    </row>
    <row r="3835" spans="2:6" x14ac:dyDescent="0.25">
      <c r="B3835">
        <f t="shared" si="153"/>
        <v>7666</v>
      </c>
      <c r="C3835">
        <v>3833</v>
      </c>
      <c r="E3835">
        <f t="shared" si="154"/>
        <v>15332</v>
      </c>
      <c r="F3835">
        <v>3833</v>
      </c>
    </row>
    <row r="3836" spans="2:6" x14ac:dyDescent="0.25">
      <c r="B3836">
        <f t="shared" si="153"/>
        <v>7668</v>
      </c>
      <c r="C3836">
        <v>3834</v>
      </c>
      <c r="E3836">
        <f t="shared" si="154"/>
        <v>15336</v>
      </c>
      <c r="F3836">
        <v>3834</v>
      </c>
    </row>
    <row r="3837" spans="2:6" x14ac:dyDescent="0.25">
      <c r="B3837">
        <f t="shared" si="153"/>
        <v>7670</v>
      </c>
      <c r="C3837">
        <v>3835</v>
      </c>
      <c r="E3837">
        <f t="shared" si="154"/>
        <v>15340</v>
      </c>
      <c r="F3837">
        <v>3835</v>
      </c>
    </row>
    <row r="3838" spans="2:6" x14ac:dyDescent="0.25">
      <c r="B3838">
        <f t="shared" si="153"/>
        <v>7672</v>
      </c>
      <c r="C3838">
        <v>3836</v>
      </c>
      <c r="E3838">
        <f t="shared" si="154"/>
        <v>15344</v>
      </c>
      <c r="F3838">
        <v>3836</v>
      </c>
    </row>
    <row r="3839" spans="2:6" x14ac:dyDescent="0.25">
      <c r="B3839">
        <f t="shared" si="153"/>
        <v>7674</v>
      </c>
      <c r="C3839">
        <v>3837</v>
      </c>
      <c r="E3839">
        <f t="shared" si="154"/>
        <v>15348</v>
      </c>
      <c r="F3839">
        <v>3837</v>
      </c>
    </row>
    <row r="3840" spans="2:6" x14ac:dyDescent="0.25">
      <c r="B3840">
        <f t="shared" si="153"/>
        <v>7676</v>
      </c>
      <c r="C3840">
        <v>3838</v>
      </c>
      <c r="E3840">
        <f t="shared" si="154"/>
        <v>15352</v>
      </c>
      <c r="F3840">
        <v>3838</v>
      </c>
    </row>
    <row r="3841" spans="2:6" x14ac:dyDescent="0.25">
      <c r="B3841">
        <f t="shared" si="153"/>
        <v>7678</v>
      </c>
      <c r="C3841">
        <v>3839</v>
      </c>
      <c r="E3841">
        <f t="shared" si="154"/>
        <v>15356</v>
      </c>
      <c r="F3841">
        <v>3839</v>
      </c>
    </row>
    <row r="3842" spans="2:6" x14ac:dyDescent="0.25">
      <c r="B3842">
        <f t="shared" si="153"/>
        <v>7680</v>
      </c>
      <c r="C3842">
        <v>3840</v>
      </c>
      <c r="E3842">
        <f t="shared" si="154"/>
        <v>15360</v>
      </c>
      <c r="F3842">
        <v>3840</v>
      </c>
    </row>
    <row r="3843" spans="2:6" x14ac:dyDescent="0.25">
      <c r="B3843">
        <f t="shared" si="153"/>
        <v>7682</v>
      </c>
      <c r="C3843">
        <v>3841</v>
      </c>
      <c r="E3843">
        <f t="shared" si="154"/>
        <v>15364</v>
      </c>
      <c r="F3843">
        <v>3841</v>
      </c>
    </row>
    <row r="3844" spans="2:6" x14ac:dyDescent="0.25">
      <c r="B3844">
        <f t="shared" si="153"/>
        <v>7684</v>
      </c>
      <c r="C3844">
        <v>3842</v>
      </c>
      <c r="E3844">
        <f t="shared" si="154"/>
        <v>15368</v>
      </c>
      <c r="F3844">
        <v>3842</v>
      </c>
    </row>
    <row r="3845" spans="2:6" x14ac:dyDescent="0.25">
      <c r="B3845">
        <f t="shared" ref="B3845:B3908" si="155">B3844+2</f>
        <v>7686</v>
      </c>
      <c r="C3845">
        <v>3843</v>
      </c>
      <c r="E3845">
        <f t="shared" ref="E3845:E3908" si="156">E3844+4</f>
        <v>15372</v>
      </c>
      <c r="F3845">
        <v>3843</v>
      </c>
    </row>
    <row r="3846" spans="2:6" x14ac:dyDescent="0.25">
      <c r="B3846">
        <f t="shared" si="155"/>
        <v>7688</v>
      </c>
      <c r="C3846">
        <v>3844</v>
      </c>
      <c r="E3846">
        <f t="shared" si="156"/>
        <v>15376</v>
      </c>
      <c r="F3846">
        <v>3844</v>
      </c>
    </row>
    <row r="3847" spans="2:6" x14ac:dyDescent="0.25">
      <c r="B3847">
        <f t="shared" si="155"/>
        <v>7690</v>
      </c>
      <c r="C3847">
        <v>3845</v>
      </c>
      <c r="E3847">
        <f t="shared" si="156"/>
        <v>15380</v>
      </c>
      <c r="F3847">
        <v>3845</v>
      </c>
    </row>
    <row r="3848" spans="2:6" x14ac:dyDescent="0.25">
      <c r="B3848">
        <f t="shared" si="155"/>
        <v>7692</v>
      </c>
      <c r="C3848">
        <v>3846</v>
      </c>
      <c r="E3848">
        <f t="shared" si="156"/>
        <v>15384</v>
      </c>
      <c r="F3848">
        <v>3846</v>
      </c>
    </row>
    <row r="3849" spans="2:6" x14ac:dyDescent="0.25">
      <c r="B3849">
        <f t="shared" si="155"/>
        <v>7694</v>
      </c>
      <c r="C3849">
        <v>3847</v>
      </c>
      <c r="E3849">
        <f t="shared" si="156"/>
        <v>15388</v>
      </c>
      <c r="F3849">
        <v>3847</v>
      </c>
    </row>
    <row r="3850" spans="2:6" x14ac:dyDescent="0.25">
      <c r="B3850">
        <f t="shared" si="155"/>
        <v>7696</v>
      </c>
      <c r="C3850">
        <v>3848</v>
      </c>
      <c r="E3850">
        <f t="shared" si="156"/>
        <v>15392</v>
      </c>
      <c r="F3850">
        <v>3848</v>
      </c>
    </row>
    <row r="3851" spans="2:6" x14ac:dyDescent="0.25">
      <c r="B3851">
        <f t="shared" si="155"/>
        <v>7698</v>
      </c>
      <c r="C3851">
        <v>3849</v>
      </c>
      <c r="E3851">
        <f t="shared" si="156"/>
        <v>15396</v>
      </c>
      <c r="F3851">
        <v>3849</v>
      </c>
    </row>
    <row r="3852" spans="2:6" x14ac:dyDescent="0.25">
      <c r="B3852">
        <f t="shared" si="155"/>
        <v>7700</v>
      </c>
      <c r="C3852">
        <v>3850</v>
      </c>
      <c r="E3852">
        <f t="shared" si="156"/>
        <v>15400</v>
      </c>
      <c r="F3852">
        <v>3850</v>
      </c>
    </row>
    <row r="3853" spans="2:6" x14ac:dyDescent="0.25">
      <c r="B3853">
        <f t="shared" si="155"/>
        <v>7702</v>
      </c>
      <c r="C3853">
        <v>3851</v>
      </c>
      <c r="E3853">
        <f t="shared" si="156"/>
        <v>15404</v>
      </c>
      <c r="F3853">
        <v>3851</v>
      </c>
    </row>
    <row r="3854" spans="2:6" x14ac:dyDescent="0.25">
      <c r="B3854">
        <f t="shared" si="155"/>
        <v>7704</v>
      </c>
      <c r="C3854">
        <v>3852</v>
      </c>
      <c r="E3854">
        <f t="shared" si="156"/>
        <v>15408</v>
      </c>
      <c r="F3854">
        <v>3852</v>
      </c>
    </row>
    <row r="3855" spans="2:6" x14ac:dyDescent="0.25">
      <c r="B3855">
        <f t="shared" si="155"/>
        <v>7706</v>
      </c>
      <c r="C3855">
        <v>3853</v>
      </c>
      <c r="E3855">
        <f t="shared" si="156"/>
        <v>15412</v>
      </c>
      <c r="F3855">
        <v>3853</v>
      </c>
    </row>
    <row r="3856" spans="2:6" x14ac:dyDescent="0.25">
      <c r="B3856">
        <f t="shared" si="155"/>
        <v>7708</v>
      </c>
      <c r="C3856">
        <v>3854</v>
      </c>
      <c r="E3856">
        <f t="shared" si="156"/>
        <v>15416</v>
      </c>
      <c r="F3856">
        <v>3854</v>
      </c>
    </row>
    <row r="3857" spans="2:6" x14ac:dyDescent="0.25">
      <c r="B3857">
        <f t="shared" si="155"/>
        <v>7710</v>
      </c>
      <c r="C3857">
        <v>3855</v>
      </c>
      <c r="E3857">
        <f t="shared" si="156"/>
        <v>15420</v>
      </c>
      <c r="F3857">
        <v>3855</v>
      </c>
    </row>
    <row r="3858" spans="2:6" x14ac:dyDescent="0.25">
      <c r="B3858">
        <f t="shared" si="155"/>
        <v>7712</v>
      </c>
      <c r="C3858">
        <v>3856</v>
      </c>
      <c r="E3858">
        <f t="shared" si="156"/>
        <v>15424</v>
      </c>
      <c r="F3858">
        <v>3856</v>
      </c>
    </row>
    <row r="3859" spans="2:6" x14ac:dyDescent="0.25">
      <c r="B3859">
        <f t="shared" si="155"/>
        <v>7714</v>
      </c>
      <c r="C3859">
        <v>3857</v>
      </c>
      <c r="E3859">
        <f t="shared" si="156"/>
        <v>15428</v>
      </c>
      <c r="F3859">
        <v>3857</v>
      </c>
    </row>
    <row r="3860" spans="2:6" x14ac:dyDescent="0.25">
      <c r="B3860">
        <f t="shared" si="155"/>
        <v>7716</v>
      </c>
      <c r="C3860">
        <v>3858</v>
      </c>
      <c r="E3860">
        <f t="shared" si="156"/>
        <v>15432</v>
      </c>
      <c r="F3860">
        <v>3858</v>
      </c>
    </row>
    <row r="3861" spans="2:6" x14ac:dyDescent="0.25">
      <c r="B3861">
        <f t="shared" si="155"/>
        <v>7718</v>
      </c>
      <c r="C3861">
        <v>3859</v>
      </c>
      <c r="E3861">
        <f t="shared" si="156"/>
        <v>15436</v>
      </c>
      <c r="F3861">
        <v>3859</v>
      </c>
    </row>
    <row r="3862" spans="2:6" x14ac:dyDescent="0.25">
      <c r="B3862">
        <f t="shared" si="155"/>
        <v>7720</v>
      </c>
      <c r="C3862">
        <v>3860</v>
      </c>
      <c r="E3862">
        <f t="shared" si="156"/>
        <v>15440</v>
      </c>
      <c r="F3862">
        <v>3860</v>
      </c>
    </row>
    <row r="3863" spans="2:6" x14ac:dyDescent="0.25">
      <c r="B3863">
        <f t="shared" si="155"/>
        <v>7722</v>
      </c>
      <c r="C3863">
        <v>3861</v>
      </c>
      <c r="E3863">
        <f t="shared" si="156"/>
        <v>15444</v>
      </c>
      <c r="F3863">
        <v>3861</v>
      </c>
    </row>
    <row r="3864" spans="2:6" x14ac:dyDescent="0.25">
      <c r="B3864">
        <f t="shared" si="155"/>
        <v>7724</v>
      </c>
      <c r="C3864">
        <v>3862</v>
      </c>
      <c r="E3864">
        <f t="shared" si="156"/>
        <v>15448</v>
      </c>
      <c r="F3864">
        <v>3862</v>
      </c>
    </row>
    <row r="3865" spans="2:6" x14ac:dyDescent="0.25">
      <c r="B3865">
        <f t="shared" si="155"/>
        <v>7726</v>
      </c>
      <c r="C3865">
        <v>3863</v>
      </c>
      <c r="E3865">
        <f t="shared" si="156"/>
        <v>15452</v>
      </c>
      <c r="F3865">
        <v>3863</v>
      </c>
    </row>
    <row r="3866" spans="2:6" x14ac:dyDescent="0.25">
      <c r="B3866">
        <f t="shared" si="155"/>
        <v>7728</v>
      </c>
      <c r="C3866">
        <v>3864</v>
      </c>
      <c r="E3866">
        <f t="shared" si="156"/>
        <v>15456</v>
      </c>
      <c r="F3866">
        <v>3864</v>
      </c>
    </row>
    <row r="3867" spans="2:6" x14ac:dyDescent="0.25">
      <c r="B3867">
        <f t="shared" si="155"/>
        <v>7730</v>
      </c>
      <c r="C3867">
        <v>3865</v>
      </c>
      <c r="E3867">
        <f t="shared" si="156"/>
        <v>15460</v>
      </c>
      <c r="F3867">
        <v>3865</v>
      </c>
    </row>
    <row r="3868" spans="2:6" x14ac:dyDescent="0.25">
      <c r="B3868">
        <f t="shared" si="155"/>
        <v>7732</v>
      </c>
      <c r="C3868">
        <v>3866</v>
      </c>
      <c r="E3868">
        <f t="shared" si="156"/>
        <v>15464</v>
      </c>
      <c r="F3868">
        <v>3866</v>
      </c>
    </row>
    <row r="3869" spans="2:6" x14ac:dyDescent="0.25">
      <c r="B3869">
        <f t="shared" si="155"/>
        <v>7734</v>
      </c>
      <c r="C3869">
        <v>3867</v>
      </c>
      <c r="E3869">
        <f t="shared" si="156"/>
        <v>15468</v>
      </c>
      <c r="F3869">
        <v>3867</v>
      </c>
    </row>
    <row r="3870" spans="2:6" x14ac:dyDescent="0.25">
      <c r="B3870">
        <f t="shared" si="155"/>
        <v>7736</v>
      </c>
      <c r="C3870">
        <v>3868</v>
      </c>
      <c r="E3870">
        <f t="shared" si="156"/>
        <v>15472</v>
      </c>
      <c r="F3870">
        <v>3868</v>
      </c>
    </row>
    <row r="3871" spans="2:6" x14ac:dyDescent="0.25">
      <c r="B3871">
        <f t="shared" si="155"/>
        <v>7738</v>
      </c>
      <c r="C3871">
        <v>3869</v>
      </c>
      <c r="E3871">
        <f t="shared" si="156"/>
        <v>15476</v>
      </c>
      <c r="F3871">
        <v>3869</v>
      </c>
    </row>
    <row r="3872" spans="2:6" x14ac:dyDescent="0.25">
      <c r="B3872">
        <f t="shared" si="155"/>
        <v>7740</v>
      </c>
      <c r="C3872">
        <v>3870</v>
      </c>
      <c r="E3872">
        <f t="shared" si="156"/>
        <v>15480</v>
      </c>
      <c r="F3872">
        <v>3870</v>
      </c>
    </row>
    <row r="3873" spans="2:6" x14ac:dyDescent="0.25">
      <c r="B3873">
        <f t="shared" si="155"/>
        <v>7742</v>
      </c>
      <c r="C3873">
        <v>3871</v>
      </c>
      <c r="E3873">
        <f t="shared" si="156"/>
        <v>15484</v>
      </c>
      <c r="F3873">
        <v>3871</v>
      </c>
    </row>
    <row r="3874" spans="2:6" x14ac:dyDescent="0.25">
      <c r="B3874">
        <f t="shared" si="155"/>
        <v>7744</v>
      </c>
      <c r="C3874">
        <v>3872</v>
      </c>
      <c r="E3874">
        <f t="shared" si="156"/>
        <v>15488</v>
      </c>
      <c r="F3874">
        <v>3872</v>
      </c>
    </row>
    <row r="3875" spans="2:6" x14ac:dyDescent="0.25">
      <c r="B3875">
        <f t="shared" si="155"/>
        <v>7746</v>
      </c>
      <c r="C3875">
        <v>3873</v>
      </c>
      <c r="E3875">
        <f t="shared" si="156"/>
        <v>15492</v>
      </c>
      <c r="F3875">
        <v>3873</v>
      </c>
    </row>
    <row r="3876" spans="2:6" x14ac:dyDescent="0.25">
      <c r="B3876">
        <f t="shared" si="155"/>
        <v>7748</v>
      </c>
      <c r="C3876">
        <v>3874</v>
      </c>
      <c r="E3876">
        <f t="shared" si="156"/>
        <v>15496</v>
      </c>
      <c r="F3876">
        <v>3874</v>
      </c>
    </row>
    <row r="3877" spans="2:6" x14ac:dyDescent="0.25">
      <c r="B3877">
        <f t="shared" si="155"/>
        <v>7750</v>
      </c>
      <c r="C3877">
        <v>3875</v>
      </c>
      <c r="E3877">
        <f t="shared" si="156"/>
        <v>15500</v>
      </c>
      <c r="F3877">
        <v>3875</v>
      </c>
    </row>
    <row r="3878" spans="2:6" x14ac:dyDescent="0.25">
      <c r="B3878">
        <f t="shared" si="155"/>
        <v>7752</v>
      </c>
      <c r="C3878">
        <v>3876</v>
      </c>
      <c r="E3878">
        <f t="shared" si="156"/>
        <v>15504</v>
      </c>
      <c r="F3878">
        <v>3876</v>
      </c>
    </row>
    <row r="3879" spans="2:6" x14ac:dyDescent="0.25">
      <c r="B3879">
        <f t="shared" si="155"/>
        <v>7754</v>
      </c>
      <c r="C3879">
        <v>3877</v>
      </c>
      <c r="E3879">
        <f t="shared" si="156"/>
        <v>15508</v>
      </c>
      <c r="F3879">
        <v>3877</v>
      </c>
    </row>
    <row r="3880" spans="2:6" x14ac:dyDescent="0.25">
      <c r="B3880">
        <f t="shared" si="155"/>
        <v>7756</v>
      </c>
      <c r="C3880">
        <v>3878</v>
      </c>
      <c r="E3880">
        <f t="shared" si="156"/>
        <v>15512</v>
      </c>
      <c r="F3880">
        <v>3878</v>
      </c>
    </row>
    <row r="3881" spans="2:6" x14ac:dyDescent="0.25">
      <c r="B3881">
        <f t="shared" si="155"/>
        <v>7758</v>
      </c>
      <c r="C3881">
        <v>3879</v>
      </c>
      <c r="E3881">
        <f t="shared" si="156"/>
        <v>15516</v>
      </c>
      <c r="F3881">
        <v>3879</v>
      </c>
    </row>
    <row r="3882" spans="2:6" x14ac:dyDescent="0.25">
      <c r="B3882">
        <f t="shared" si="155"/>
        <v>7760</v>
      </c>
      <c r="C3882">
        <v>3880</v>
      </c>
      <c r="E3882">
        <f t="shared" si="156"/>
        <v>15520</v>
      </c>
      <c r="F3882">
        <v>3880</v>
      </c>
    </row>
    <row r="3883" spans="2:6" x14ac:dyDescent="0.25">
      <c r="B3883">
        <f t="shared" si="155"/>
        <v>7762</v>
      </c>
      <c r="C3883">
        <v>3881</v>
      </c>
      <c r="E3883">
        <f t="shared" si="156"/>
        <v>15524</v>
      </c>
      <c r="F3883">
        <v>3881</v>
      </c>
    </row>
    <row r="3884" spans="2:6" x14ac:dyDescent="0.25">
      <c r="B3884">
        <f t="shared" si="155"/>
        <v>7764</v>
      </c>
      <c r="C3884">
        <v>3882</v>
      </c>
      <c r="E3884">
        <f t="shared" si="156"/>
        <v>15528</v>
      </c>
      <c r="F3884">
        <v>3882</v>
      </c>
    </row>
    <row r="3885" spans="2:6" x14ac:dyDescent="0.25">
      <c r="B3885">
        <f t="shared" si="155"/>
        <v>7766</v>
      </c>
      <c r="C3885">
        <v>3883</v>
      </c>
      <c r="E3885">
        <f t="shared" si="156"/>
        <v>15532</v>
      </c>
      <c r="F3885">
        <v>3883</v>
      </c>
    </row>
    <row r="3886" spans="2:6" x14ac:dyDescent="0.25">
      <c r="B3886">
        <f t="shared" si="155"/>
        <v>7768</v>
      </c>
      <c r="C3886">
        <v>3884</v>
      </c>
      <c r="E3886">
        <f t="shared" si="156"/>
        <v>15536</v>
      </c>
      <c r="F3886">
        <v>3884</v>
      </c>
    </row>
    <row r="3887" spans="2:6" x14ac:dyDescent="0.25">
      <c r="B3887">
        <f t="shared" si="155"/>
        <v>7770</v>
      </c>
      <c r="C3887">
        <v>3885</v>
      </c>
      <c r="E3887">
        <f t="shared" si="156"/>
        <v>15540</v>
      </c>
      <c r="F3887">
        <v>3885</v>
      </c>
    </row>
    <row r="3888" spans="2:6" x14ac:dyDescent="0.25">
      <c r="B3888">
        <f t="shared" si="155"/>
        <v>7772</v>
      </c>
      <c r="C3888">
        <v>3886</v>
      </c>
      <c r="E3888">
        <f t="shared" si="156"/>
        <v>15544</v>
      </c>
      <c r="F3888">
        <v>3886</v>
      </c>
    </row>
    <row r="3889" spans="2:6" x14ac:dyDescent="0.25">
      <c r="B3889">
        <f t="shared" si="155"/>
        <v>7774</v>
      </c>
      <c r="C3889">
        <v>3887</v>
      </c>
      <c r="E3889">
        <f t="shared" si="156"/>
        <v>15548</v>
      </c>
      <c r="F3889">
        <v>3887</v>
      </c>
    </row>
    <row r="3890" spans="2:6" x14ac:dyDescent="0.25">
      <c r="B3890">
        <f t="shared" si="155"/>
        <v>7776</v>
      </c>
      <c r="C3890">
        <v>3888</v>
      </c>
      <c r="E3890">
        <f t="shared" si="156"/>
        <v>15552</v>
      </c>
      <c r="F3890">
        <v>3888</v>
      </c>
    </row>
    <row r="3891" spans="2:6" x14ac:dyDescent="0.25">
      <c r="B3891">
        <f t="shared" si="155"/>
        <v>7778</v>
      </c>
      <c r="C3891">
        <v>3889</v>
      </c>
      <c r="E3891">
        <f t="shared" si="156"/>
        <v>15556</v>
      </c>
      <c r="F3891">
        <v>3889</v>
      </c>
    </row>
    <row r="3892" spans="2:6" x14ac:dyDescent="0.25">
      <c r="B3892">
        <f t="shared" si="155"/>
        <v>7780</v>
      </c>
      <c r="C3892">
        <v>3890</v>
      </c>
      <c r="E3892">
        <f t="shared" si="156"/>
        <v>15560</v>
      </c>
      <c r="F3892">
        <v>3890</v>
      </c>
    </row>
    <row r="3893" spans="2:6" x14ac:dyDescent="0.25">
      <c r="B3893">
        <f t="shared" si="155"/>
        <v>7782</v>
      </c>
      <c r="C3893">
        <v>3891</v>
      </c>
      <c r="E3893">
        <f t="shared" si="156"/>
        <v>15564</v>
      </c>
      <c r="F3893">
        <v>3891</v>
      </c>
    </row>
    <row r="3894" spans="2:6" x14ac:dyDescent="0.25">
      <c r="B3894">
        <f t="shared" si="155"/>
        <v>7784</v>
      </c>
      <c r="C3894">
        <v>3892</v>
      </c>
      <c r="E3894">
        <f t="shared" si="156"/>
        <v>15568</v>
      </c>
      <c r="F3894">
        <v>3892</v>
      </c>
    </row>
    <row r="3895" spans="2:6" x14ac:dyDescent="0.25">
      <c r="B3895">
        <f t="shared" si="155"/>
        <v>7786</v>
      </c>
      <c r="C3895">
        <v>3893</v>
      </c>
      <c r="E3895">
        <f t="shared" si="156"/>
        <v>15572</v>
      </c>
      <c r="F3895">
        <v>3893</v>
      </c>
    </row>
    <row r="3896" spans="2:6" x14ac:dyDescent="0.25">
      <c r="B3896">
        <f t="shared" si="155"/>
        <v>7788</v>
      </c>
      <c r="C3896">
        <v>3894</v>
      </c>
      <c r="E3896">
        <f t="shared" si="156"/>
        <v>15576</v>
      </c>
      <c r="F3896">
        <v>3894</v>
      </c>
    </row>
    <row r="3897" spans="2:6" x14ac:dyDescent="0.25">
      <c r="B3897">
        <f t="shared" si="155"/>
        <v>7790</v>
      </c>
      <c r="C3897">
        <v>3895</v>
      </c>
      <c r="E3897">
        <f t="shared" si="156"/>
        <v>15580</v>
      </c>
      <c r="F3897">
        <v>3895</v>
      </c>
    </row>
    <row r="3898" spans="2:6" x14ac:dyDescent="0.25">
      <c r="B3898">
        <f t="shared" si="155"/>
        <v>7792</v>
      </c>
      <c r="C3898">
        <v>3896</v>
      </c>
      <c r="E3898">
        <f t="shared" si="156"/>
        <v>15584</v>
      </c>
      <c r="F3898">
        <v>3896</v>
      </c>
    </row>
    <row r="3899" spans="2:6" x14ac:dyDescent="0.25">
      <c r="B3899">
        <f t="shared" si="155"/>
        <v>7794</v>
      </c>
      <c r="C3899">
        <v>3897</v>
      </c>
      <c r="E3899">
        <f t="shared" si="156"/>
        <v>15588</v>
      </c>
      <c r="F3899">
        <v>3897</v>
      </c>
    </row>
    <row r="3900" spans="2:6" x14ac:dyDescent="0.25">
      <c r="B3900">
        <f t="shared" si="155"/>
        <v>7796</v>
      </c>
      <c r="C3900">
        <v>3898</v>
      </c>
      <c r="E3900">
        <f t="shared" si="156"/>
        <v>15592</v>
      </c>
      <c r="F3900">
        <v>3898</v>
      </c>
    </row>
    <row r="3901" spans="2:6" x14ac:dyDescent="0.25">
      <c r="B3901">
        <f t="shared" si="155"/>
        <v>7798</v>
      </c>
      <c r="C3901">
        <v>3899</v>
      </c>
      <c r="E3901">
        <f t="shared" si="156"/>
        <v>15596</v>
      </c>
      <c r="F3901">
        <v>3899</v>
      </c>
    </row>
    <row r="3902" spans="2:6" x14ac:dyDescent="0.25">
      <c r="B3902">
        <f t="shared" si="155"/>
        <v>7800</v>
      </c>
      <c r="C3902">
        <v>3900</v>
      </c>
      <c r="E3902">
        <f t="shared" si="156"/>
        <v>15600</v>
      </c>
      <c r="F3902">
        <v>3900</v>
      </c>
    </row>
    <row r="3903" spans="2:6" x14ac:dyDescent="0.25">
      <c r="B3903">
        <f t="shared" si="155"/>
        <v>7802</v>
      </c>
      <c r="C3903">
        <v>3901</v>
      </c>
      <c r="E3903">
        <f t="shared" si="156"/>
        <v>15604</v>
      </c>
      <c r="F3903">
        <v>3901</v>
      </c>
    </row>
    <row r="3904" spans="2:6" x14ac:dyDescent="0.25">
      <c r="B3904">
        <f t="shared" si="155"/>
        <v>7804</v>
      </c>
      <c r="C3904">
        <v>3902</v>
      </c>
      <c r="E3904">
        <f t="shared" si="156"/>
        <v>15608</v>
      </c>
      <c r="F3904">
        <v>3902</v>
      </c>
    </row>
    <row r="3905" spans="2:6" x14ac:dyDescent="0.25">
      <c r="B3905">
        <f t="shared" si="155"/>
        <v>7806</v>
      </c>
      <c r="C3905">
        <v>3903</v>
      </c>
      <c r="E3905">
        <f t="shared" si="156"/>
        <v>15612</v>
      </c>
      <c r="F3905">
        <v>3903</v>
      </c>
    </row>
    <row r="3906" spans="2:6" x14ac:dyDescent="0.25">
      <c r="B3906">
        <f t="shared" si="155"/>
        <v>7808</v>
      </c>
      <c r="C3906">
        <v>3904</v>
      </c>
      <c r="E3906">
        <f t="shared" si="156"/>
        <v>15616</v>
      </c>
      <c r="F3906">
        <v>3904</v>
      </c>
    </row>
    <row r="3907" spans="2:6" x14ac:dyDescent="0.25">
      <c r="B3907">
        <f t="shared" si="155"/>
        <v>7810</v>
      </c>
      <c r="C3907">
        <v>3905</v>
      </c>
      <c r="E3907">
        <f t="shared" si="156"/>
        <v>15620</v>
      </c>
      <c r="F3907">
        <v>3905</v>
      </c>
    </row>
    <row r="3908" spans="2:6" x14ac:dyDescent="0.25">
      <c r="B3908">
        <f t="shared" si="155"/>
        <v>7812</v>
      </c>
      <c r="C3908">
        <v>3906</v>
      </c>
      <c r="E3908">
        <f t="shared" si="156"/>
        <v>15624</v>
      </c>
      <c r="F3908">
        <v>3906</v>
      </c>
    </row>
    <row r="3909" spans="2:6" x14ac:dyDescent="0.25">
      <c r="B3909">
        <f t="shared" ref="B3909:B3972" si="157">B3908+2</f>
        <v>7814</v>
      </c>
      <c r="C3909">
        <v>3907</v>
      </c>
      <c r="E3909">
        <f t="shared" ref="E3909:E3972" si="158">E3908+4</f>
        <v>15628</v>
      </c>
      <c r="F3909">
        <v>3907</v>
      </c>
    </row>
    <row r="3910" spans="2:6" x14ac:dyDescent="0.25">
      <c r="B3910">
        <f t="shared" si="157"/>
        <v>7816</v>
      </c>
      <c r="C3910">
        <v>3908</v>
      </c>
      <c r="E3910">
        <f t="shared" si="158"/>
        <v>15632</v>
      </c>
      <c r="F3910">
        <v>3908</v>
      </c>
    </row>
    <row r="3911" spans="2:6" x14ac:dyDescent="0.25">
      <c r="B3911">
        <f t="shared" si="157"/>
        <v>7818</v>
      </c>
      <c r="C3911">
        <v>3909</v>
      </c>
      <c r="E3911">
        <f t="shared" si="158"/>
        <v>15636</v>
      </c>
      <c r="F3911">
        <v>3909</v>
      </c>
    </row>
    <row r="3912" spans="2:6" x14ac:dyDescent="0.25">
      <c r="B3912">
        <f t="shared" si="157"/>
        <v>7820</v>
      </c>
      <c r="C3912">
        <v>3910</v>
      </c>
      <c r="E3912">
        <f t="shared" si="158"/>
        <v>15640</v>
      </c>
      <c r="F3912">
        <v>3910</v>
      </c>
    </row>
    <row r="3913" spans="2:6" x14ac:dyDescent="0.25">
      <c r="B3913">
        <f t="shared" si="157"/>
        <v>7822</v>
      </c>
      <c r="C3913">
        <v>3911</v>
      </c>
      <c r="E3913">
        <f t="shared" si="158"/>
        <v>15644</v>
      </c>
      <c r="F3913">
        <v>3911</v>
      </c>
    </row>
    <row r="3914" spans="2:6" x14ac:dyDescent="0.25">
      <c r="B3914">
        <f t="shared" si="157"/>
        <v>7824</v>
      </c>
      <c r="C3914">
        <v>3912</v>
      </c>
      <c r="E3914">
        <f t="shared" si="158"/>
        <v>15648</v>
      </c>
      <c r="F3914">
        <v>3912</v>
      </c>
    </row>
    <row r="3915" spans="2:6" x14ac:dyDescent="0.25">
      <c r="B3915">
        <f t="shared" si="157"/>
        <v>7826</v>
      </c>
      <c r="C3915">
        <v>3913</v>
      </c>
      <c r="E3915">
        <f t="shared" si="158"/>
        <v>15652</v>
      </c>
      <c r="F3915">
        <v>3913</v>
      </c>
    </row>
    <row r="3916" spans="2:6" x14ac:dyDescent="0.25">
      <c r="B3916">
        <f t="shared" si="157"/>
        <v>7828</v>
      </c>
      <c r="C3916">
        <v>3914</v>
      </c>
      <c r="E3916">
        <f t="shared" si="158"/>
        <v>15656</v>
      </c>
      <c r="F3916">
        <v>3914</v>
      </c>
    </row>
    <row r="3917" spans="2:6" x14ac:dyDescent="0.25">
      <c r="B3917">
        <f t="shared" si="157"/>
        <v>7830</v>
      </c>
      <c r="C3917">
        <v>3915</v>
      </c>
      <c r="E3917">
        <f t="shared" si="158"/>
        <v>15660</v>
      </c>
      <c r="F3917">
        <v>3915</v>
      </c>
    </row>
    <row r="3918" spans="2:6" x14ac:dyDescent="0.25">
      <c r="B3918">
        <f t="shared" si="157"/>
        <v>7832</v>
      </c>
      <c r="C3918">
        <v>3916</v>
      </c>
      <c r="E3918">
        <f t="shared" si="158"/>
        <v>15664</v>
      </c>
      <c r="F3918">
        <v>3916</v>
      </c>
    </row>
    <row r="3919" spans="2:6" x14ac:dyDescent="0.25">
      <c r="B3919">
        <f t="shared" si="157"/>
        <v>7834</v>
      </c>
      <c r="C3919">
        <v>3917</v>
      </c>
      <c r="E3919">
        <f t="shared" si="158"/>
        <v>15668</v>
      </c>
      <c r="F3919">
        <v>3917</v>
      </c>
    </row>
    <row r="3920" spans="2:6" x14ac:dyDescent="0.25">
      <c r="B3920">
        <f t="shared" si="157"/>
        <v>7836</v>
      </c>
      <c r="C3920">
        <v>3918</v>
      </c>
      <c r="E3920">
        <f t="shared" si="158"/>
        <v>15672</v>
      </c>
      <c r="F3920">
        <v>3918</v>
      </c>
    </row>
    <row r="3921" spans="2:6" x14ac:dyDescent="0.25">
      <c r="B3921">
        <f t="shared" si="157"/>
        <v>7838</v>
      </c>
      <c r="C3921">
        <v>3919</v>
      </c>
      <c r="E3921">
        <f t="shared" si="158"/>
        <v>15676</v>
      </c>
      <c r="F3921">
        <v>3919</v>
      </c>
    </row>
    <row r="3922" spans="2:6" x14ac:dyDescent="0.25">
      <c r="B3922">
        <f t="shared" si="157"/>
        <v>7840</v>
      </c>
      <c r="C3922">
        <v>3920</v>
      </c>
      <c r="E3922">
        <f t="shared" si="158"/>
        <v>15680</v>
      </c>
      <c r="F3922">
        <v>3920</v>
      </c>
    </row>
    <row r="3923" spans="2:6" x14ac:dyDescent="0.25">
      <c r="B3923">
        <f t="shared" si="157"/>
        <v>7842</v>
      </c>
      <c r="C3923">
        <v>3921</v>
      </c>
      <c r="E3923">
        <f t="shared" si="158"/>
        <v>15684</v>
      </c>
      <c r="F3923">
        <v>3921</v>
      </c>
    </row>
    <row r="3924" spans="2:6" x14ac:dyDescent="0.25">
      <c r="B3924">
        <f t="shared" si="157"/>
        <v>7844</v>
      </c>
      <c r="C3924">
        <v>3922</v>
      </c>
      <c r="E3924">
        <f t="shared" si="158"/>
        <v>15688</v>
      </c>
      <c r="F3924">
        <v>3922</v>
      </c>
    </row>
    <row r="3925" spans="2:6" x14ac:dyDescent="0.25">
      <c r="B3925">
        <f t="shared" si="157"/>
        <v>7846</v>
      </c>
      <c r="C3925">
        <v>3923</v>
      </c>
      <c r="E3925">
        <f t="shared" si="158"/>
        <v>15692</v>
      </c>
      <c r="F3925">
        <v>3923</v>
      </c>
    </row>
    <row r="3926" spans="2:6" x14ac:dyDescent="0.25">
      <c r="B3926">
        <f t="shared" si="157"/>
        <v>7848</v>
      </c>
      <c r="C3926">
        <v>3924</v>
      </c>
      <c r="E3926">
        <f t="shared" si="158"/>
        <v>15696</v>
      </c>
      <c r="F3926">
        <v>3924</v>
      </c>
    </row>
    <row r="3927" spans="2:6" x14ac:dyDescent="0.25">
      <c r="B3927">
        <f t="shared" si="157"/>
        <v>7850</v>
      </c>
      <c r="C3927">
        <v>3925</v>
      </c>
      <c r="E3927">
        <f t="shared" si="158"/>
        <v>15700</v>
      </c>
      <c r="F3927">
        <v>3925</v>
      </c>
    </row>
    <row r="3928" spans="2:6" x14ac:dyDescent="0.25">
      <c r="B3928">
        <f t="shared" si="157"/>
        <v>7852</v>
      </c>
      <c r="C3928">
        <v>3926</v>
      </c>
      <c r="E3928">
        <f t="shared" si="158"/>
        <v>15704</v>
      </c>
      <c r="F3928">
        <v>3926</v>
      </c>
    </row>
    <row r="3929" spans="2:6" x14ac:dyDescent="0.25">
      <c r="B3929">
        <f t="shared" si="157"/>
        <v>7854</v>
      </c>
      <c r="C3929">
        <v>3927</v>
      </c>
      <c r="E3929">
        <f t="shared" si="158"/>
        <v>15708</v>
      </c>
      <c r="F3929">
        <v>3927</v>
      </c>
    </row>
    <row r="3930" spans="2:6" x14ac:dyDescent="0.25">
      <c r="B3930">
        <f t="shared" si="157"/>
        <v>7856</v>
      </c>
      <c r="C3930">
        <v>3928</v>
      </c>
      <c r="E3930">
        <f t="shared" si="158"/>
        <v>15712</v>
      </c>
      <c r="F3930">
        <v>3928</v>
      </c>
    </row>
    <row r="3931" spans="2:6" x14ac:dyDescent="0.25">
      <c r="B3931">
        <f t="shared" si="157"/>
        <v>7858</v>
      </c>
      <c r="C3931">
        <v>3929</v>
      </c>
      <c r="E3931">
        <f t="shared" si="158"/>
        <v>15716</v>
      </c>
      <c r="F3931">
        <v>3929</v>
      </c>
    </row>
    <row r="3932" spans="2:6" x14ac:dyDescent="0.25">
      <c r="B3932">
        <f t="shared" si="157"/>
        <v>7860</v>
      </c>
      <c r="C3932">
        <v>3930</v>
      </c>
      <c r="E3932">
        <f t="shared" si="158"/>
        <v>15720</v>
      </c>
      <c r="F3932">
        <v>3930</v>
      </c>
    </row>
    <row r="3933" spans="2:6" x14ac:dyDescent="0.25">
      <c r="B3933">
        <f t="shared" si="157"/>
        <v>7862</v>
      </c>
      <c r="C3933">
        <v>3931</v>
      </c>
      <c r="E3933">
        <f t="shared" si="158"/>
        <v>15724</v>
      </c>
      <c r="F3933">
        <v>3931</v>
      </c>
    </row>
    <row r="3934" spans="2:6" x14ac:dyDescent="0.25">
      <c r="B3934">
        <f t="shared" si="157"/>
        <v>7864</v>
      </c>
      <c r="C3934">
        <v>3932</v>
      </c>
      <c r="E3934">
        <f t="shared" si="158"/>
        <v>15728</v>
      </c>
      <c r="F3934">
        <v>3932</v>
      </c>
    </row>
    <row r="3935" spans="2:6" x14ac:dyDescent="0.25">
      <c r="B3935">
        <f t="shared" si="157"/>
        <v>7866</v>
      </c>
      <c r="C3935">
        <v>3933</v>
      </c>
      <c r="E3935">
        <f t="shared" si="158"/>
        <v>15732</v>
      </c>
      <c r="F3935">
        <v>3933</v>
      </c>
    </row>
    <row r="3936" spans="2:6" x14ac:dyDescent="0.25">
      <c r="B3936">
        <f t="shared" si="157"/>
        <v>7868</v>
      </c>
      <c r="C3936">
        <v>3934</v>
      </c>
      <c r="E3936">
        <f t="shared" si="158"/>
        <v>15736</v>
      </c>
      <c r="F3936">
        <v>3934</v>
      </c>
    </row>
    <row r="3937" spans="2:6" x14ac:dyDescent="0.25">
      <c r="B3937">
        <f t="shared" si="157"/>
        <v>7870</v>
      </c>
      <c r="C3937">
        <v>3935</v>
      </c>
      <c r="E3937">
        <f t="shared" si="158"/>
        <v>15740</v>
      </c>
      <c r="F3937">
        <v>3935</v>
      </c>
    </row>
    <row r="3938" spans="2:6" x14ac:dyDescent="0.25">
      <c r="B3938">
        <f t="shared" si="157"/>
        <v>7872</v>
      </c>
      <c r="C3938">
        <v>3936</v>
      </c>
      <c r="E3938">
        <f t="shared" si="158"/>
        <v>15744</v>
      </c>
      <c r="F3938">
        <v>3936</v>
      </c>
    </row>
    <row r="3939" spans="2:6" x14ac:dyDescent="0.25">
      <c r="B3939">
        <f t="shared" si="157"/>
        <v>7874</v>
      </c>
      <c r="C3939">
        <v>3937</v>
      </c>
      <c r="E3939">
        <f t="shared" si="158"/>
        <v>15748</v>
      </c>
      <c r="F3939">
        <v>3937</v>
      </c>
    </row>
    <row r="3940" spans="2:6" x14ac:dyDescent="0.25">
      <c r="B3940">
        <f t="shared" si="157"/>
        <v>7876</v>
      </c>
      <c r="C3940">
        <v>3938</v>
      </c>
      <c r="E3940">
        <f t="shared" si="158"/>
        <v>15752</v>
      </c>
      <c r="F3940">
        <v>3938</v>
      </c>
    </row>
    <row r="3941" spans="2:6" x14ac:dyDescent="0.25">
      <c r="B3941">
        <f t="shared" si="157"/>
        <v>7878</v>
      </c>
      <c r="C3941">
        <v>3939</v>
      </c>
      <c r="E3941">
        <f t="shared" si="158"/>
        <v>15756</v>
      </c>
      <c r="F3941">
        <v>3939</v>
      </c>
    </row>
    <row r="3942" spans="2:6" x14ac:dyDescent="0.25">
      <c r="B3942">
        <f t="shared" si="157"/>
        <v>7880</v>
      </c>
      <c r="C3942">
        <v>3940</v>
      </c>
      <c r="E3942">
        <f t="shared" si="158"/>
        <v>15760</v>
      </c>
      <c r="F3942">
        <v>3940</v>
      </c>
    </row>
    <row r="3943" spans="2:6" x14ac:dyDescent="0.25">
      <c r="B3943">
        <f t="shared" si="157"/>
        <v>7882</v>
      </c>
      <c r="C3943">
        <v>3941</v>
      </c>
      <c r="E3943">
        <f t="shared" si="158"/>
        <v>15764</v>
      </c>
      <c r="F3943">
        <v>3941</v>
      </c>
    </row>
    <row r="3944" spans="2:6" x14ac:dyDescent="0.25">
      <c r="B3944">
        <f t="shared" si="157"/>
        <v>7884</v>
      </c>
      <c r="C3944">
        <v>3942</v>
      </c>
      <c r="E3944">
        <f t="shared" si="158"/>
        <v>15768</v>
      </c>
      <c r="F3944">
        <v>3942</v>
      </c>
    </row>
    <row r="3945" spans="2:6" x14ac:dyDescent="0.25">
      <c r="B3945">
        <f t="shared" si="157"/>
        <v>7886</v>
      </c>
      <c r="C3945">
        <v>3943</v>
      </c>
      <c r="E3945">
        <f t="shared" si="158"/>
        <v>15772</v>
      </c>
      <c r="F3945">
        <v>3943</v>
      </c>
    </row>
    <row r="3946" spans="2:6" x14ac:dyDescent="0.25">
      <c r="B3946">
        <f t="shared" si="157"/>
        <v>7888</v>
      </c>
      <c r="C3946">
        <v>3944</v>
      </c>
      <c r="E3946">
        <f t="shared" si="158"/>
        <v>15776</v>
      </c>
      <c r="F3946">
        <v>3944</v>
      </c>
    </row>
    <row r="3947" spans="2:6" x14ac:dyDescent="0.25">
      <c r="B3947">
        <f t="shared" si="157"/>
        <v>7890</v>
      </c>
      <c r="C3947">
        <v>3945</v>
      </c>
      <c r="E3947">
        <f t="shared" si="158"/>
        <v>15780</v>
      </c>
      <c r="F3947">
        <v>3945</v>
      </c>
    </row>
    <row r="3948" spans="2:6" x14ac:dyDescent="0.25">
      <c r="B3948">
        <f t="shared" si="157"/>
        <v>7892</v>
      </c>
      <c r="C3948">
        <v>3946</v>
      </c>
      <c r="E3948">
        <f t="shared" si="158"/>
        <v>15784</v>
      </c>
      <c r="F3948">
        <v>3946</v>
      </c>
    </row>
    <row r="3949" spans="2:6" x14ac:dyDescent="0.25">
      <c r="B3949">
        <f t="shared" si="157"/>
        <v>7894</v>
      </c>
      <c r="C3949">
        <v>3947</v>
      </c>
      <c r="E3949">
        <f t="shared" si="158"/>
        <v>15788</v>
      </c>
      <c r="F3949">
        <v>3947</v>
      </c>
    </row>
    <row r="3950" spans="2:6" x14ac:dyDescent="0.25">
      <c r="B3950">
        <f t="shared" si="157"/>
        <v>7896</v>
      </c>
      <c r="C3950">
        <v>3948</v>
      </c>
      <c r="E3950">
        <f t="shared" si="158"/>
        <v>15792</v>
      </c>
      <c r="F3950">
        <v>3948</v>
      </c>
    </row>
    <row r="3951" spans="2:6" x14ac:dyDescent="0.25">
      <c r="B3951">
        <f t="shared" si="157"/>
        <v>7898</v>
      </c>
      <c r="C3951">
        <v>3949</v>
      </c>
      <c r="E3951">
        <f t="shared" si="158"/>
        <v>15796</v>
      </c>
      <c r="F3951">
        <v>3949</v>
      </c>
    </row>
    <row r="3952" spans="2:6" x14ac:dyDescent="0.25">
      <c r="B3952">
        <f t="shared" si="157"/>
        <v>7900</v>
      </c>
      <c r="C3952">
        <v>3950</v>
      </c>
      <c r="E3952">
        <f t="shared" si="158"/>
        <v>15800</v>
      </c>
      <c r="F3952">
        <v>3950</v>
      </c>
    </row>
    <row r="3953" spans="2:6" x14ac:dyDescent="0.25">
      <c r="B3953">
        <f t="shared" si="157"/>
        <v>7902</v>
      </c>
      <c r="C3953">
        <v>3951</v>
      </c>
      <c r="E3953">
        <f t="shared" si="158"/>
        <v>15804</v>
      </c>
      <c r="F3953">
        <v>3951</v>
      </c>
    </row>
    <row r="3954" spans="2:6" x14ac:dyDescent="0.25">
      <c r="B3954">
        <f t="shared" si="157"/>
        <v>7904</v>
      </c>
      <c r="C3954">
        <v>3952</v>
      </c>
      <c r="E3954">
        <f t="shared" si="158"/>
        <v>15808</v>
      </c>
      <c r="F3954">
        <v>3952</v>
      </c>
    </row>
    <row r="3955" spans="2:6" x14ac:dyDescent="0.25">
      <c r="B3955">
        <f t="shared" si="157"/>
        <v>7906</v>
      </c>
      <c r="C3955">
        <v>3953</v>
      </c>
      <c r="E3955">
        <f t="shared" si="158"/>
        <v>15812</v>
      </c>
      <c r="F3955">
        <v>3953</v>
      </c>
    </row>
    <row r="3956" spans="2:6" x14ac:dyDescent="0.25">
      <c r="B3956">
        <f t="shared" si="157"/>
        <v>7908</v>
      </c>
      <c r="C3956">
        <v>3954</v>
      </c>
      <c r="E3956">
        <f t="shared" si="158"/>
        <v>15816</v>
      </c>
      <c r="F3956">
        <v>3954</v>
      </c>
    </row>
    <row r="3957" spans="2:6" x14ac:dyDescent="0.25">
      <c r="B3957">
        <f t="shared" si="157"/>
        <v>7910</v>
      </c>
      <c r="C3957">
        <v>3955</v>
      </c>
      <c r="E3957">
        <f t="shared" si="158"/>
        <v>15820</v>
      </c>
      <c r="F3957">
        <v>3955</v>
      </c>
    </row>
    <row r="3958" spans="2:6" x14ac:dyDescent="0.25">
      <c r="B3958">
        <f t="shared" si="157"/>
        <v>7912</v>
      </c>
      <c r="C3958">
        <v>3956</v>
      </c>
      <c r="E3958">
        <f t="shared" si="158"/>
        <v>15824</v>
      </c>
      <c r="F3958">
        <v>3956</v>
      </c>
    </row>
    <row r="3959" spans="2:6" x14ac:dyDescent="0.25">
      <c r="B3959">
        <f t="shared" si="157"/>
        <v>7914</v>
      </c>
      <c r="C3959">
        <v>3957</v>
      </c>
      <c r="E3959">
        <f t="shared" si="158"/>
        <v>15828</v>
      </c>
      <c r="F3959">
        <v>3957</v>
      </c>
    </row>
    <row r="3960" spans="2:6" x14ac:dyDescent="0.25">
      <c r="B3960">
        <f t="shared" si="157"/>
        <v>7916</v>
      </c>
      <c r="C3960">
        <v>3958</v>
      </c>
      <c r="E3960">
        <f t="shared" si="158"/>
        <v>15832</v>
      </c>
      <c r="F3960">
        <v>3958</v>
      </c>
    </row>
    <row r="3961" spans="2:6" x14ac:dyDescent="0.25">
      <c r="B3961">
        <f t="shared" si="157"/>
        <v>7918</v>
      </c>
      <c r="C3961">
        <v>3959</v>
      </c>
      <c r="E3961">
        <f t="shared" si="158"/>
        <v>15836</v>
      </c>
      <c r="F3961">
        <v>3959</v>
      </c>
    </row>
    <row r="3962" spans="2:6" x14ac:dyDescent="0.25">
      <c r="B3962">
        <f t="shared" si="157"/>
        <v>7920</v>
      </c>
      <c r="C3962">
        <v>3960</v>
      </c>
      <c r="E3962">
        <f t="shared" si="158"/>
        <v>15840</v>
      </c>
      <c r="F3962">
        <v>3960</v>
      </c>
    </row>
    <row r="3963" spans="2:6" x14ac:dyDescent="0.25">
      <c r="B3963">
        <f t="shared" si="157"/>
        <v>7922</v>
      </c>
      <c r="C3963">
        <v>3961</v>
      </c>
      <c r="E3963">
        <f t="shared" si="158"/>
        <v>15844</v>
      </c>
      <c r="F3963">
        <v>3961</v>
      </c>
    </row>
    <row r="3964" spans="2:6" x14ac:dyDescent="0.25">
      <c r="B3964">
        <f t="shared" si="157"/>
        <v>7924</v>
      </c>
      <c r="C3964">
        <v>3962</v>
      </c>
      <c r="E3964">
        <f t="shared" si="158"/>
        <v>15848</v>
      </c>
      <c r="F3964">
        <v>3962</v>
      </c>
    </row>
    <row r="3965" spans="2:6" x14ac:dyDescent="0.25">
      <c r="B3965">
        <f t="shared" si="157"/>
        <v>7926</v>
      </c>
      <c r="C3965">
        <v>3963</v>
      </c>
      <c r="E3965">
        <f t="shared" si="158"/>
        <v>15852</v>
      </c>
      <c r="F3965">
        <v>3963</v>
      </c>
    </row>
    <row r="3966" spans="2:6" x14ac:dyDescent="0.25">
      <c r="B3966">
        <f t="shared" si="157"/>
        <v>7928</v>
      </c>
      <c r="C3966">
        <v>3964</v>
      </c>
      <c r="E3966">
        <f t="shared" si="158"/>
        <v>15856</v>
      </c>
      <c r="F3966">
        <v>3964</v>
      </c>
    </row>
    <row r="3967" spans="2:6" x14ac:dyDescent="0.25">
      <c r="B3967">
        <f t="shared" si="157"/>
        <v>7930</v>
      </c>
      <c r="C3967">
        <v>3965</v>
      </c>
      <c r="E3967">
        <f t="shared" si="158"/>
        <v>15860</v>
      </c>
      <c r="F3967">
        <v>3965</v>
      </c>
    </row>
    <row r="3968" spans="2:6" x14ac:dyDescent="0.25">
      <c r="B3968">
        <f t="shared" si="157"/>
        <v>7932</v>
      </c>
      <c r="C3968">
        <v>3966</v>
      </c>
      <c r="E3968">
        <f t="shared" si="158"/>
        <v>15864</v>
      </c>
      <c r="F3968">
        <v>3966</v>
      </c>
    </row>
    <row r="3969" spans="2:6" x14ac:dyDescent="0.25">
      <c r="B3969">
        <f t="shared" si="157"/>
        <v>7934</v>
      </c>
      <c r="C3969">
        <v>3967</v>
      </c>
      <c r="E3969">
        <f t="shared" si="158"/>
        <v>15868</v>
      </c>
      <c r="F3969">
        <v>3967</v>
      </c>
    </row>
    <row r="3970" spans="2:6" x14ac:dyDescent="0.25">
      <c r="B3970">
        <f t="shared" si="157"/>
        <v>7936</v>
      </c>
      <c r="C3970">
        <v>3968</v>
      </c>
      <c r="E3970">
        <f t="shared" si="158"/>
        <v>15872</v>
      </c>
      <c r="F3970">
        <v>3968</v>
      </c>
    </row>
    <row r="3971" spans="2:6" x14ac:dyDescent="0.25">
      <c r="B3971">
        <f t="shared" si="157"/>
        <v>7938</v>
      </c>
      <c r="C3971">
        <v>3969</v>
      </c>
      <c r="E3971">
        <f t="shared" si="158"/>
        <v>15876</v>
      </c>
      <c r="F3971">
        <v>3969</v>
      </c>
    </row>
    <row r="3972" spans="2:6" x14ac:dyDescent="0.25">
      <c r="B3972">
        <f t="shared" si="157"/>
        <v>7940</v>
      </c>
      <c r="C3972">
        <v>3970</v>
      </c>
      <c r="E3972">
        <f t="shared" si="158"/>
        <v>15880</v>
      </c>
      <c r="F3972">
        <v>3970</v>
      </c>
    </row>
    <row r="3973" spans="2:6" x14ac:dyDescent="0.25">
      <c r="B3973">
        <f t="shared" ref="B3973:B4036" si="159">B3972+2</f>
        <v>7942</v>
      </c>
      <c r="C3973">
        <v>3971</v>
      </c>
      <c r="E3973">
        <f t="shared" ref="E3973:E4036" si="160">E3972+4</f>
        <v>15884</v>
      </c>
      <c r="F3973">
        <v>3971</v>
      </c>
    </row>
    <row r="3974" spans="2:6" x14ac:dyDescent="0.25">
      <c r="B3974">
        <f t="shared" si="159"/>
        <v>7944</v>
      </c>
      <c r="C3974">
        <v>3972</v>
      </c>
      <c r="E3974">
        <f t="shared" si="160"/>
        <v>15888</v>
      </c>
      <c r="F3974">
        <v>3972</v>
      </c>
    </row>
    <row r="3975" spans="2:6" x14ac:dyDescent="0.25">
      <c r="B3975">
        <f t="shared" si="159"/>
        <v>7946</v>
      </c>
      <c r="C3975">
        <v>3973</v>
      </c>
      <c r="E3975">
        <f t="shared" si="160"/>
        <v>15892</v>
      </c>
      <c r="F3975">
        <v>3973</v>
      </c>
    </row>
    <row r="3976" spans="2:6" x14ac:dyDescent="0.25">
      <c r="B3976">
        <f t="shared" si="159"/>
        <v>7948</v>
      </c>
      <c r="C3976">
        <v>3974</v>
      </c>
      <c r="E3976">
        <f t="shared" si="160"/>
        <v>15896</v>
      </c>
      <c r="F3976">
        <v>3974</v>
      </c>
    </row>
    <row r="3977" spans="2:6" x14ac:dyDescent="0.25">
      <c r="B3977">
        <f t="shared" si="159"/>
        <v>7950</v>
      </c>
      <c r="C3977">
        <v>3975</v>
      </c>
      <c r="E3977">
        <f t="shared" si="160"/>
        <v>15900</v>
      </c>
      <c r="F3977">
        <v>3975</v>
      </c>
    </row>
    <row r="3978" spans="2:6" x14ac:dyDescent="0.25">
      <c r="B3978">
        <f t="shared" si="159"/>
        <v>7952</v>
      </c>
      <c r="C3978">
        <v>3976</v>
      </c>
      <c r="E3978">
        <f t="shared" si="160"/>
        <v>15904</v>
      </c>
      <c r="F3978">
        <v>3976</v>
      </c>
    </row>
    <row r="3979" spans="2:6" x14ac:dyDescent="0.25">
      <c r="B3979">
        <f t="shared" si="159"/>
        <v>7954</v>
      </c>
      <c r="C3979">
        <v>3977</v>
      </c>
      <c r="E3979">
        <f t="shared" si="160"/>
        <v>15908</v>
      </c>
      <c r="F3979">
        <v>3977</v>
      </c>
    </row>
    <row r="3980" spans="2:6" x14ac:dyDescent="0.25">
      <c r="B3980">
        <f t="shared" si="159"/>
        <v>7956</v>
      </c>
      <c r="C3980">
        <v>3978</v>
      </c>
      <c r="E3980">
        <f t="shared" si="160"/>
        <v>15912</v>
      </c>
      <c r="F3980">
        <v>3978</v>
      </c>
    </row>
    <row r="3981" spans="2:6" x14ac:dyDescent="0.25">
      <c r="B3981">
        <f t="shared" si="159"/>
        <v>7958</v>
      </c>
      <c r="C3981">
        <v>3979</v>
      </c>
      <c r="E3981">
        <f t="shared" si="160"/>
        <v>15916</v>
      </c>
      <c r="F3981">
        <v>3979</v>
      </c>
    </row>
    <row r="3982" spans="2:6" x14ac:dyDescent="0.25">
      <c r="B3982">
        <f t="shared" si="159"/>
        <v>7960</v>
      </c>
      <c r="C3982">
        <v>3980</v>
      </c>
      <c r="E3982">
        <f t="shared" si="160"/>
        <v>15920</v>
      </c>
      <c r="F3982">
        <v>3980</v>
      </c>
    </row>
    <row r="3983" spans="2:6" x14ac:dyDescent="0.25">
      <c r="B3983">
        <f t="shared" si="159"/>
        <v>7962</v>
      </c>
      <c r="C3983">
        <v>3981</v>
      </c>
      <c r="E3983">
        <f t="shared" si="160"/>
        <v>15924</v>
      </c>
      <c r="F3983">
        <v>3981</v>
      </c>
    </row>
    <row r="3984" spans="2:6" x14ac:dyDescent="0.25">
      <c r="B3984">
        <f t="shared" si="159"/>
        <v>7964</v>
      </c>
      <c r="C3984">
        <v>3982</v>
      </c>
      <c r="E3984">
        <f t="shared" si="160"/>
        <v>15928</v>
      </c>
      <c r="F3984">
        <v>3982</v>
      </c>
    </row>
    <row r="3985" spans="2:6" x14ac:dyDescent="0.25">
      <c r="B3985">
        <f t="shared" si="159"/>
        <v>7966</v>
      </c>
      <c r="C3985">
        <v>3983</v>
      </c>
      <c r="E3985">
        <f t="shared" si="160"/>
        <v>15932</v>
      </c>
      <c r="F3985">
        <v>3983</v>
      </c>
    </row>
    <row r="3986" spans="2:6" x14ac:dyDescent="0.25">
      <c r="B3986">
        <f t="shared" si="159"/>
        <v>7968</v>
      </c>
      <c r="C3986">
        <v>3984</v>
      </c>
      <c r="E3986">
        <f t="shared" si="160"/>
        <v>15936</v>
      </c>
      <c r="F3986">
        <v>3984</v>
      </c>
    </row>
    <row r="3987" spans="2:6" x14ac:dyDescent="0.25">
      <c r="B3987">
        <f t="shared" si="159"/>
        <v>7970</v>
      </c>
      <c r="C3987">
        <v>3985</v>
      </c>
      <c r="E3987">
        <f t="shared" si="160"/>
        <v>15940</v>
      </c>
      <c r="F3987">
        <v>3985</v>
      </c>
    </row>
    <row r="3988" spans="2:6" x14ac:dyDescent="0.25">
      <c r="B3988">
        <f t="shared" si="159"/>
        <v>7972</v>
      </c>
      <c r="C3988">
        <v>3986</v>
      </c>
      <c r="E3988">
        <f t="shared" si="160"/>
        <v>15944</v>
      </c>
      <c r="F3988">
        <v>3986</v>
      </c>
    </row>
    <row r="3989" spans="2:6" x14ac:dyDescent="0.25">
      <c r="B3989">
        <f t="shared" si="159"/>
        <v>7974</v>
      </c>
      <c r="C3989">
        <v>3987</v>
      </c>
      <c r="E3989">
        <f t="shared" si="160"/>
        <v>15948</v>
      </c>
      <c r="F3989">
        <v>3987</v>
      </c>
    </row>
    <row r="3990" spans="2:6" x14ac:dyDescent="0.25">
      <c r="B3990">
        <f t="shared" si="159"/>
        <v>7976</v>
      </c>
      <c r="C3990">
        <v>3988</v>
      </c>
      <c r="E3990">
        <f t="shared" si="160"/>
        <v>15952</v>
      </c>
      <c r="F3990">
        <v>3988</v>
      </c>
    </row>
    <row r="3991" spans="2:6" x14ac:dyDescent="0.25">
      <c r="B3991">
        <f t="shared" si="159"/>
        <v>7978</v>
      </c>
      <c r="C3991">
        <v>3989</v>
      </c>
      <c r="E3991">
        <f t="shared" si="160"/>
        <v>15956</v>
      </c>
      <c r="F3991">
        <v>3989</v>
      </c>
    </row>
    <row r="3992" spans="2:6" x14ac:dyDescent="0.25">
      <c r="B3992">
        <f t="shared" si="159"/>
        <v>7980</v>
      </c>
      <c r="C3992">
        <v>3990</v>
      </c>
      <c r="E3992">
        <f t="shared" si="160"/>
        <v>15960</v>
      </c>
      <c r="F3992">
        <v>3990</v>
      </c>
    </row>
    <row r="3993" spans="2:6" x14ac:dyDescent="0.25">
      <c r="B3993">
        <f t="shared" si="159"/>
        <v>7982</v>
      </c>
      <c r="C3993">
        <v>3991</v>
      </c>
      <c r="E3993">
        <f t="shared" si="160"/>
        <v>15964</v>
      </c>
      <c r="F3993">
        <v>3991</v>
      </c>
    </row>
    <row r="3994" spans="2:6" x14ac:dyDescent="0.25">
      <c r="B3994">
        <f t="shared" si="159"/>
        <v>7984</v>
      </c>
      <c r="C3994">
        <v>3992</v>
      </c>
      <c r="E3994">
        <f t="shared" si="160"/>
        <v>15968</v>
      </c>
      <c r="F3994">
        <v>3992</v>
      </c>
    </row>
    <row r="3995" spans="2:6" x14ac:dyDescent="0.25">
      <c r="B3995">
        <f t="shared" si="159"/>
        <v>7986</v>
      </c>
      <c r="C3995">
        <v>3993</v>
      </c>
      <c r="E3995">
        <f t="shared" si="160"/>
        <v>15972</v>
      </c>
      <c r="F3995">
        <v>3993</v>
      </c>
    </row>
    <row r="3996" spans="2:6" x14ac:dyDescent="0.25">
      <c r="B3996">
        <f t="shared" si="159"/>
        <v>7988</v>
      </c>
      <c r="C3996">
        <v>3994</v>
      </c>
      <c r="E3996">
        <f t="shared" si="160"/>
        <v>15976</v>
      </c>
      <c r="F3996">
        <v>3994</v>
      </c>
    </row>
    <row r="3997" spans="2:6" x14ac:dyDescent="0.25">
      <c r="B3997">
        <f t="shared" si="159"/>
        <v>7990</v>
      </c>
      <c r="C3997">
        <v>3995</v>
      </c>
      <c r="E3997">
        <f t="shared" si="160"/>
        <v>15980</v>
      </c>
      <c r="F3997">
        <v>3995</v>
      </c>
    </row>
    <row r="3998" spans="2:6" x14ac:dyDescent="0.25">
      <c r="B3998">
        <f t="shared" si="159"/>
        <v>7992</v>
      </c>
      <c r="C3998">
        <v>3996</v>
      </c>
      <c r="E3998">
        <f t="shared" si="160"/>
        <v>15984</v>
      </c>
      <c r="F3998">
        <v>3996</v>
      </c>
    </row>
    <row r="3999" spans="2:6" x14ac:dyDescent="0.25">
      <c r="B3999">
        <f t="shared" si="159"/>
        <v>7994</v>
      </c>
      <c r="C3999">
        <v>3997</v>
      </c>
      <c r="E3999">
        <f t="shared" si="160"/>
        <v>15988</v>
      </c>
      <c r="F3999">
        <v>3997</v>
      </c>
    </row>
    <row r="4000" spans="2:6" x14ac:dyDescent="0.25">
      <c r="B4000">
        <f t="shared" si="159"/>
        <v>7996</v>
      </c>
      <c r="C4000">
        <v>3998</v>
      </c>
      <c r="E4000">
        <f t="shared" si="160"/>
        <v>15992</v>
      </c>
      <c r="F4000">
        <v>3998</v>
      </c>
    </row>
    <row r="4001" spans="2:6" x14ac:dyDescent="0.25">
      <c r="B4001">
        <f t="shared" si="159"/>
        <v>7998</v>
      </c>
      <c r="C4001">
        <v>3999</v>
      </c>
      <c r="E4001">
        <f t="shared" si="160"/>
        <v>15996</v>
      </c>
      <c r="F4001">
        <v>3999</v>
      </c>
    </row>
    <row r="4002" spans="2:6" x14ac:dyDescent="0.25">
      <c r="B4002">
        <f t="shared" si="159"/>
        <v>8000</v>
      </c>
      <c r="C4002">
        <v>4000</v>
      </c>
      <c r="E4002">
        <f t="shared" si="160"/>
        <v>16000</v>
      </c>
      <c r="F4002">
        <v>4000</v>
      </c>
    </row>
    <row r="4003" spans="2:6" x14ac:dyDescent="0.25">
      <c r="B4003">
        <f t="shared" si="159"/>
        <v>8002</v>
      </c>
      <c r="C4003">
        <v>4001</v>
      </c>
      <c r="E4003">
        <f t="shared" si="160"/>
        <v>16004</v>
      </c>
      <c r="F4003">
        <v>4001</v>
      </c>
    </row>
    <row r="4004" spans="2:6" x14ac:dyDescent="0.25">
      <c r="B4004">
        <f t="shared" si="159"/>
        <v>8004</v>
      </c>
      <c r="C4004">
        <v>4002</v>
      </c>
      <c r="E4004">
        <f t="shared" si="160"/>
        <v>16008</v>
      </c>
      <c r="F4004">
        <v>4002</v>
      </c>
    </row>
    <row r="4005" spans="2:6" x14ac:dyDescent="0.25">
      <c r="B4005">
        <f t="shared" si="159"/>
        <v>8006</v>
      </c>
      <c r="C4005">
        <v>4003</v>
      </c>
      <c r="E4005">
        <f t="shared" si="160"/>
        <v>16012</v>
      </c>
      <c r="F4005">
        <v>4003</v>
      </c>
    </row>
    <row r="4006" spans="2:6" x14ac:dyDescent="0.25">
      <c r="B4006">
        <f t="shared" si="159"/>
        <v>8008</v>
      </c>
      <c r="C4006">
        <v>4004</v>
      </c>
      <c r="E4006">
        <f t="shared" si="160"/>
        <v>16016</v>
      </c>
      <c r="F4006">
        <v>4004</v>
      </c>
    </row>
    <row r="4007" spans="2:6" x14ac:dyDescent="0.25">
      <c r="B4007">
        <f t="shared" si="159"/>
        <v>8010</v>
      </c>
      <c r="C4007">
        <v>4005</v>
      </c>
      <c r="E4007">
        <f t="shared" si="160"/>
        <v>16020</v>
      </c>
      <c r="F4007">
        <v>4005</v>
      </c>
    </row>
    <row r="4008" spans="2:6" x14ac:dyDescent="0.25">
      <c r="B4008">
        <f t="shared" si="159"/>
        <v>8012</v>
      </c>
      <c r="C4008">
        <v>4006</v>
      </c>
      <c r="E4008">
        <f t="shared" si="160"/>
        <v>16024</v>
      </c>
      <c r="F4008">
        <v>4006</v>
      </c>
    </row>
    <row r="4009" spans="2:6" x14ac:dyDescent="0.25">
      <c r="B4009">
        <f t="shared" si="159"/>
        <v>8014</v>
      </c>
      <c r="C4009">
        <v>4007</v>
      </c>
      <c r="E4009">
        <f t="shared" si="160"/>
        <v>16028</v>
      </c>
      <c r="F4009">
        <v>4007</v>
      </c>
    </row>
    <row r="4010" spans="2:6" x14ac:dyDescent="0.25">
      <c r="B4010">
        <f t="shared" si="159"/>
        <v>8016</v>
      </c>
      <c r="C4010">
        <v>4008</v>
      </c>
      <c r="E4010">
        <f t="shared" si="160"/>
        <v>16032</v>
      </c>
      <c r="F4010">
        <v>4008</v>
      </c>
    </row>
    <row r="4011" spans="2:6" x14ac:dyDescent="0.25">
      <c r="B4011">
        <f t="shared" si="159"/>
        <v>8018</v>
      </c>
      <c r="C4011">
        <v>4009</v>
      </c>
      <c r="E4011">
        <f t="shared" si="160"/>
        <v>16036</v>
      </c>
      <c r="F4011">
        <v>4009</v>
      </c>
    </row>
    <row r="4012" spans="2:6" x14ac:dyDescent="0.25">
      <c r="B4012">
        <f t="shared" si="159"/>
        <v>8020</v>
      </c>
      <c r="C4012">
        <v>4010</v>
      </c>
      <c r="E4012">
        <f t="shared" si="160"/>
        <v>16040</v>
      </c>
      <c r="F4012">
        <v>4010</v>
      </c>
    </row>
    <row r="4013" spans="2:6" x14ac:dyDescent="0.25">
      <c r="B4013">
        <f t="shared" si="159"/>
        <v>8022</v>
      </c>
      <c r="C4013">
        <v>4011</v>
      </c>
      <c r="E4013">
        <f t="shared" si="160"/>
        <v>16044</v>
      </c>
      <c r="F4013">
        <v>4011</v>
      </c>
    </row>
    <row r="4014" spans="2:6" x14ac:dyDescent="0.25">
      <c r="B4014">
        <f t="shared" si="159"/>
        <v>8024</v>
      </c>
      <c r="C4014">
        <v>4012</v>
      </c>
      <c r="E4014">
        <f t="shared" si="160"/>
        <v>16048</v>
      </c>
      <c r="F4014">
        <v>4012</v>
      </c>
    </row>
    <row r="4015" spans="2:6" x14ac:dyDescent="0.25">
      <c r="B4015">
        <f t="shared" si="159"/>
        <v>8026</v>
      </c>
      <c r="C4015">
        <v>4013</v>
      </c>
      <c r="E4015">
        <f t="shared" si="160"/>
        <v>16052</v>
      </c>
      <c r="F4015">
        <v>4013</v>
      </c>
    </row>
    <row r="4016" spans="2:6" x14ac:dyDescent="0.25">
      <c r="B4016">
        <f t="shared" si="159"/>
        <v>8028</v>
      </c>
      <c r="C4016">
        <v>4014</v>
      </c>
      <c r="E4016">
        <f t="shared" si="160"/>
        <v>16056</v>
      </c>
      <c r="F4016">
        <v>4014</v>
      </c>
    </row>
    <row r="4017" spans="2:6" x14ac:dyDescent="0.25">
      <c r="B4017">
        <f t="shared" si="159"/>
        <v>8030</v>
      </c>
      <c r="C4017">
        <v>4015</v>
      </c>
      <c r="E4017">
        <f t="shared" si="160"/>
        <v>16060</v>
      </c>
      <c r="F4017">
        <v>4015</v>
      </c>
    </row>
    <row r="4018" spans="2:6" x14ac:dyDescent="0.25">
      <c r="B4018">
        <f t="shared" si="159"/>
        <v>8032</v>
      </c>
      <c r="C4018">
        <v>4016</v>
      </c>
      <c r="E4018">
        <f t="shared" si="160"/>
        <v>16064</v>
      </c>
      <c r="F4018">
        <v>4016</v>
      </c>
    </row>
    <row r="4019" spans="2:6" x14ac:dyDescent="0.25">
      <c r="B4019">
        <f t="shared" si="159"/>
        <v>8034</v>
      </c>
      <c r="C4019">
        <v>4017</v>
      </c>
      <c r="E4019">
        <f t="shared" si="160"/>
        <v>16068</v>
      </c>
      <c r="F4019">
        <v>4017</v>
      </c>
    </row>
    <row r="4020" spans="2:6" x14ac:dyDescent="0.25">
      <c r="B4020">
        <f t="shared" si="159"/>
        <v>8036</v>
      </c>
      <c r="C4020">
        <v>4018</v>
      </c>
      <c r="E4020">
        <f t="shared" si="160"/>
        <v>16072</v>
      </c>
      <c r="F4020">
        <v>4018</v>
      </c>
    </row>
    <row r="4021" spans="2:6" x14ac:dyDescent="0.25">
      <c r="B4021">
        <f t="shared" si="159"/>
        <v>8038</v>
      </c>
      <c r="C4021">
        <v>4019</v>
      </c>
      <c r="E4021">
        <f t="shared" si="160"/>
        <v>16076</v>
      </c>
      <c r="F4021">
        <v>4019</v>
      </c>
    </row>
    <row r="4022" spans="2:6" x14ac:dyDescent="0.25">
      <c r="B4022">
        <f t="shared" si="159"/>
        <v>8040</v>
      </c>
      <c r="C4022">
        <v>4020</v>
      </c>
      <c r="E4022">
        <f t="shared" si="160"/>
        <v>16080</v>
      </c>
      <c r="F4022">
        <v>4020</v>
      </c>
    </row>
    <row r="4023" spans="2:6" x14ac:dyDescent="0.25">
      <c r="B4023">
        <f t="shared" si="159"/>
        <v>8042</v>
      </c>
      <c r="C4023">
        <v>4021</v>
      </c>
      <c r="E4023">
        <f t="shared" si="160"/>
        <v>16084</v>
      </c>
      <c r="F4023">
        <v>4021</v>
      </c>
    </row>
    <row r="4024" spans="2:6" x14ac:dyDescent="0.25">
      <c r="B4024">
        <f t="shared" si="159"/>
        <v>8044</v>
      </c>
      <c r="C4024">
        <v>4022</v>
      </c>
      <c r="E4024">
        <f t="shared" si="160"/>
        <v>16088</v>
      </c>
      <c r="F4024">
        <v>4022</v>
      </c>
    </row>
    <row r="4025" spans="2:6" x14ac:dyDescent="0.25">
      <c r="B4025">
        <f t="shared" si="159"/>
        <v>8046</v>
      </c>
      <c r="C4025">
        <v>4023</v>
      </c>
      <c r="E4025">
        <f t="shared" si="160"/>
        <v>16092</v>
      </c>
      <c r="F4025">
        <v>4023</v>
      </c>
    </row>
    <row r="4026" spans="2:6" x14ac:dyDescent="0.25">
      <c r="B4026">
        <f t="shared" si="159"/>
        <v>8048</v>
      </c>
      <c r="C4026">
        <v>4024</v>
      </c>
      <c r="E4026">
        <f t="shared" si="160"/>
        <v>16096</v>
      </c>
      <c r="F4026">
        <v>4024</v>
      </c>
    </row>
    <row r="4027" spans="2:6" x14ac:dyDescent="0.25">
      <c r="B4027">
        <f t="shared" si="159"/>
        <v>8050</v>
      </c>
      <c r="C4027">
        <v>4025</v>
      </c>
      <c r="E4027">
        <f t="shared" si="160"/>
        <v>16100</v>
      </c>
      <c r="F4027">
        <v>4025</v>
      </c>
    </row>
    <row r="4028" spans="2:6" x14ac:dyDescent="0.25">
      <c r="B4028">
        <f t="shared" si="159"/>
        <v>8052</v>
      </c>
      <c r="C4028">
        <v>4026</v>
      </c>
      <c r="E4028">
        <f t="shared" si="160"/>
        <v>16104</v>
      </c>
      <c r="F4028">
        <v>4026</v>
      </c>
    </row>
    <row r="4029" spans="2:6" x14ac:dyDescent="0.25">
      <c r="B4029">
        <f t="shared" si="159"/>
        <v>8054</v>
      </c>
      <c r="C4029">
        <v>4027</v>
      </c>
      <c r="E4029">
        <f t="shared" si="160"/>
        <v>16108</v>
      </c>
      <c r="F4029">
        <v>4027</v>
      </c>
    </row>
    <row r="4030" spans="2:6" x14ac:dyDescent="0.25">
      <c r="B4030">
        <f t="shared" si="159"/>
        <v>8056</v>
      </c>
      <c r="C4030">
        <v>4028</v>
      </c>
      <c r="E4030">
        <f t="shared" si="160"/>
        <v>16112</v>
      </c>
      <c r="F4030">
        <v>4028</v>
      </c>
    </row>
    <row r="4031" spans="2:6" x14ac:dyDescent="0.25">
      <c r="B4031">
        <f t="shared" si="159"/>
        <v>8058</v>
      </c>
      <c r="C4031">
        <v>4029</v>
      </c>
      <c r="E4031">
        <f t="shared" si="160"/>
        <v>16116</v>
      </c>
      <c r="F4031">
        <v>4029</v>
      </c>
    </row>
    <row r="4032" spans="2:6" x14ac:dyDescent="0.25">
      <c r="B4032">
        <f t="shared" si="159"/>
        <v>8060</v>
      </c>
      <c r="C4032">
        <v>4030</v>
      </c>
      <c r="E4032">
        <f t="shared" si="160"/>
        <v>16120</v>
      </c>
      <c r="F4032">
        <v>4030</v>
      </c>
    </row>
    <row r="4033" spans="2:6" x14ac:dyDescent="0.25">
      <c r="B4033">
        <f t="shared" si="159"/>
        <v>8062</v>
      </c>
      <c r="C4033">
        <v>4031</v>
      </c>
      <c r="E4033">
        <f t="shared" si="160"/>
        <v>16124</v>
      </c>
      <c r="F4033">
        <v>4031</v>
      </c>
    </row>
    <row r="4034" spans="2:6" x14ac:dyDescent="0.25">
      <c r="B4034">
        <f t="shared" si="159"/>
        <v>8064</v>
      </c>
      <c r="C4034">
        <v>4032</v>
      </c>
      <c r="E4034">
        <f t="shared" si="160"/>
        <v>16128</v>
      </c>
      <c r="F4034">
        <v>4032</v>
      </c>
    </row>
    <row r="4035" spans="2:6" x14ac:dyDescent="0.25">
      <c r="B4035">
        <f t="shared" si="159"/>
        <v>8066</v>
      </c>
      <c r="C4035">
        <v>4033</v>
      </c>
      <c r="E4035">
        <f t="shared" si="160"/>
        <v>16132</v>
      </c>
      <c r="F4035">
        <v>4033</v>
      </c>
    </row>
    <row r="4036" spans="2:6" x14ac:dyDescent="0.25">
      <c r="B4036">
        <f t="shared" si="159"/>
        <v>8068</v>
      </c>
      <c r="C4036">
        <v>4034</v>
      </c>
      <c r="E4036">
        <f t="shared" si="160"/>
        <v>16136</v>
      </c>
      <c r="F4036">
        <v>4034</v>
      </c>
    </row>
    <row r="4037" spans="2:6" x14ac:dyDescent="0.25">
      <c r="B4037">
        <f t="shared" ref="B4037:B4100" si="161">B4036+2</f>
        <v>8070</v>
      </c>
      <c r="C4037">
        <v>4035</v>
      </c>
      <c r="E4037">
        <f t="shared" ref="E4037:E4100" si="162">E4036+4</f>
        <v>16140</v>
      </c>
      <c r="F4037">
        <v>4035</v>
      </c>
    </row>
    <row r="4038" spans="2:6" x14ac:dyDescent="0.25">
      <c r="B4038">
        <f t="shared" si="161"/>
        <v>8072</v>
      </c>
      <c r="C4038">
        <v>4036</v>
      </c>
      <c r="E4038">
        <f t="shared" si="162"/>
        <v>16144</v>
      </c>
      <c r="F4038">
        <v>4036</v>
      </c>
    </row>
    <row r="4039" spans="2:6" x14ac:dyDescent="0.25">
      <c r="B4039">
        <f t="shared" si="161"/>
        <v>8074</v>
      </c>
      <c r="C4039">
        <v>4037</v>
      </c>
      <c r="E4039">
        <f t="shared" si="162"/>
        <v>16148</v>
      </c>
      <c r="F4039">
        <v>4037</v>
      </c>
    </row>
    <row r="4040" spans="2:6" x14ac:dyDescent="0.25">
      <c r="B4040">
        <f t="shared" si="161"/>
        <v>8076</v>
      </c>
      <c r="C4040">
        <v>4038</v>
      </c>
      <c r="E4040">
        <f t="shared" si="162"/>
        <v>16152</v>
      </c>
      <c r="F4040">
        <v>4038</v>
      </c>
    </row>
    <row r="4041" spans="2:6" x14ac:dyDescent="0.25">
      <c r="B4041">
        <f t="shared" si="161"/>
        <v>8078</v>
      </c>
      <c r="C4041">
        <v>4039</v>
      </c>
      <c r="E4041">
        <f t="shared" si="162"/>
        <v>16156</v>
      </c>
      <c r="F4041">
        <v>4039</v>
      </c>
    </row>
    <row r="4042" spans="2:6" x14ac:dyDescent="0.25">
      <c r="B4042">
        <f t="shared" si="161"/>
        <v>8080</v>
      </c>
      <c r="C4042">
        <v>4040</v>
      </c>
      <c r="E4042">
        <f t="shared" si="162"/>
        <v>16160</v>
      </c>
      <c r="F4042">
        <v>4040</v>
      </c>
    </row>
    <row r="4043" spans="2:6" x14ac:dyDescent="0.25">
      <c r="B4043">
        <f t="shared" si="161"/>
        <v>8082</v>
      </c>
      <c r="C4043">
        <v>4041</v>
      </c>
      <c r="E4043">
        <f t="shared" si="162"/>
        <v>16164</v>
      </c>
      <c r="F4043">
        <v>4041</v>
      </c>
    </row>
    <row r="4044" spans="2:6" x14ac:dyDescent="0.25">
      <c r="B4044">
        <f t="shared" si="161"/>
        <v>8084</v>
      </c>
      <c r="C4044">
        <v>4042</v>
      </c>
      <c r="E4044">
        <f t="shared" si="162"/>
        <v>16168</v>
      </c>
      <c r="F4044">
        <v>4042</v>
      </c>
    </row>
    <row r="4045" spans="2:6" x14ac:dyDescent="0.25">
      <c r="B4045">
        <f t="shared" si="161"/>
        <v>8086</v>
      </c>
      <c r="C4045">
        <v>4043</v>
      </c>
      <c r="E4045">
        <f t="shared" si="162"/>
        <v>16172</v>
      </c>
      <c r="F4045">
        <v>4043</v>
      </c>
    </row>
    <row r="4046" spans="2:6" x14ac:dyDescent="0.25">
      <c r="B4046">
        <f t="shared" si="161"/>
        <v>8088</v>
      </c>
      <c r="C4046">
        <v>4044</v>
      </c>
      <c r="E4046">
        <f t="shared" si="162"/>
        <v>16176</v>
      </c>
      <c r="F4046">
        <v>4044</v>
      </c>
    </row>
    <row r="4047" spans="2:6" x14ac:dyDescent="0.25">
      <c r="B4047">
        <f t="shared" si="161"/>
        <v>8090</v>
      </c>
      <c r="C4047">
        <v>4045</v>
      </c>
      <c r="E4047">
        <f t="shared" si="162"/>
        <v>16180</v>
      </c>
      <c r="F4047">
        <v>4045</v>
      </c>
    </row>
    <row r="4048" spans="2:6" x14ac:dyDescent="0.25">
      <c r="B4048">
        <f t="shared" si="161"/>
        <v>8092</v>
      </c>
      <c r="C4048">
        <v>4046</v>
      </c>
      <c r="E4048">
        <f t="shared" si="162"/>
        <v>16184</v>
      </c>
      <c r="F4048">
        <v>4046</v>
      </c>
    </row>
    <row r="4049" spans="2:6" x14ac:dyDescent="0.25">
      <c r="B4049">
        <f t="shared" si="161"/>
        <v>8094</v>
      </c>
      <c r="C4049">
        <v>4047</v>
      </c>
      <c r="E4049">
        <f t="shared" si="162"/>
        <v>16188</v>
      </c>
      <c r="F4049">
        <v>4047</v>
      </c>
    </row>
    <row r="4050" spans="2:6" x14ac:dyDescent="0.25">
      <c r="B4050">
        <f t="shared" si="161"/>
        <v>8096</v>
      </c>
      <c r="C4050">
        <v>4048</v>
      </c>
      <c r="E4050">
        <f t="shared" si="162"/>
        <v>16192</v>
      </c>
      <c r="F4050">
        <v>4048</v>
      </c>
    </row>
    <row r="4051" spans="2:6" x14ac:dyDescent="0.25">
      <c r="B4051">
        <f t="shared" si="161"/>
        <v>8098</v>
      </c>
      <c r="C4051">
        <v>4049</v>
      </c>
      <c r="E4051">
        <f t="shared" si="162"/>
        <v>16196</v>
      </c>
      <c r="F4051">
        <v>4049</v>
      </c>
    </row>
    <row r="4052" spans="2:6" x14ac:dyDescent="0.25">
      <c r="B4052">
        <f t="shared" si="161"/>
        <v>8100</v>
      </c>
      <c r="C4052">
        <v>4050</v>
      </c>
      <c r="E4052">
        <f t="shared" si="162"/>
        <v>16200</v>
      </c>
      <c r="F4052">
        <v>4050</v>
      </c>
    </row>
    <row r="4053" spans="2:6" x14ac:dyDescent="0.25">
      <c r="B4053">
        <f t="shared" si="161"/>
        <v>8102</v>
      </c>
      <c r="C4053">
        <v>4051</v>
      </c>
      <c r="E4053">
        <f t="shared" si="162"/>
        <v>16204</v>
      </c>
      <c r="F4053">
        <v>4051</v>
      </c>
    </row>
    <row r="4054" spans="2:6" x14ac:dyDescent="0.25">
      <c r="B4054">
        <f t="shared" si="161"/>
        <v>8104</v>
      </c>
      <c r="C4054">
        <v>4052</v>
      </c>
      <c r="E4054">
        <f t="shared" si="162"/>
        <v>16208</v>
      </c>
      <c r="F4054">
        <v>4052</v>
      </c>
    </row>
    <row r="4055" spans="2:6" x14ac:dyDescent="0.25">
      <c r="B4055">
        <f t="shared" si="161"/>
        <v>8106</v>
      </c>
      <c r="C4055">
        <v>4053</v>
      </c>
      <c r="E4055">
        <f t="shared" si="162"/>
        <v>16212</v>
      </c>
      <c r="F4055">
        <v>4053</v>
      </c>
    </row>
    <row r="4056" spans="2:6" x14ac:dyDescent="0.25">
      <c r="B4056">
        <f t="shared" si="161"/>
        <v>8108</v>
      </c>
      <c r="C4056">
        <v>4054</v>
      </c>
      <c r="E4056">
        <f t="shared" si="162"/>
        <v>16216</v>
      </c>
      <c r="F4056">
        <v>4054</v>
      </c>
    </row>
    <row r="4057" spans="2:6" x14ac:dyDescent="0.25">
      <c r="B4057">
        <f t="shared" si="161"/>
        <v>8110</v>
      </c>
      <c r="C4057">
        <v>4055</v>
      </c>
      <c r="E4057">
        <f t="shared" si="162"/>
        <v>16220</v>
      </c>
      <c r="F4057">
        <v>4055</v>
      </c>
    </row>
    <row r="4058" spans="2:6" x14ac:dyDescent="0.25">
      <c r="B4058">
        <f t="shared" si="161"/>
        <v>8112</v>
      </c>
      <c r="C4058">
        <v>4056</v>
      </c>
      <c r="E4058">
        <f t="shared" si="162"/>
        <v>16224</v>
      </c>
      <c r="F4058">
        <v>4056</v>
      </c>
    </row>
    <row r="4059" spans="2:6" x14ac:dyDescent="0.25">
      <c r="B4059">
        <f t="shared" si="161"/>
        <v>8114</v>
      </c>
      <c r="C4059">
        <v>4057</v>
      </c>
      <c r="E4059">
        <f t="shared" si="162"/>
        <v>16228</v>
      </c>
      <c r="F4059">
        <v>4057</v>
      </c>
    </row>
    <row r="4060" spans="2:6" x14ac:dyDescent="0.25">
      <c r="B4060">
        <f t="shared" si="161"/>
        <v>8116</v>
      </c>
      <c r="C4060">
        <v>4058</v>
      </c>
      <c r="E4060">
        <f t="shared" si="162"/>
        <v>16232</v>
      </c>
      <c r="F4060">
        <v>4058</v>
      </c>
    </row>
    <row r="4061" spans="2:6" x14ac:dyDescent="0.25">
      <c r="B4061">
        <f t="shared" si="161"/>
        <v>8118</v>
      </c>
      <c r="C4061">
        <v>4059</v>
      </c>
      <c r="E4061">
        <f t="shared" si="162"/>
        <v>16236</v>
      </c>
      <c r="F4061">
        <v>4059</v>
      </c>
    </row>
    <row r="4062" spans="2:6" x14ac:dyDescent="0.25">
      <c r="B4062">
        <f t="shared" si="161"/>
        <v>8120</v>
      </c>
      <c r="C4062">
        <v>4060</v>
      </c>
      <c r="E4062">
        <f t="shared" si="162"/>
        <v>16240</v>
      </c>
      <c r="F4062">
        <v>4060</v>
      </c>
    </row>
    <row r="4063" spans="2:6" x14ac:dyDescent="0.25">
      <c r="B4063">
        <f t="shared" si="161"/>
        <v>8122</v>
      </c>
      <c r="C4063">
        <v>4061</v>
      </c>
      <c r="E4063">
        <f t="shared" si="162"/>
        <v>16244</v>
      </c>
      <c r="F4063">
        <v>4061</v>
      </c>
    </row>
    <row r="4064" spans="2:6" x14ac:dyDescent="0.25">
      <c r="B4064">
        <f t="shared" si="161"/>
        <v>8124</v>
      </c>
      <c r="C4064">
        <v>4062</v>
      </c>
      <c r="E4064">
        <f t="shared" si="162"/>
        <v>16248</v>
      </c>
      <c r="F4064">
        <v>4062</v>
      </c>
    </row>
    <row r="4065" spans="2:6" x14ac:dyDescent="0.25">
      <c r="B4065">
        <f t="shared" si="161"/>
        <v>8126</v>
      </c>
      <c r="C4065">
        <v>4063</v>
      </c>
      <c r="E4065">
        <f t="shared" si="162"/>
        <v>16252</v>
      </c>
      <c r="F4065">
        <v>4063</v>
      </c>
    </row>
    <row r="4066" spans="2:6" x14ac:dyDescent="0.25">
      <c r="B4066">
        <f t="shared" si="161"/>
        <v>8128</v>
      </c>
      <c r="C4066">
        <v>4064</v>
      </c>
      <c r="E4066">
        <f t="shared" si="162"/>
        <v>16256</v>
      </c>
      <c r="F4066">
        <v>4064</v>
      </c>
    </row>
    <row r="4067" spans="2:6" x14ac:dyDescent="0.25">
      <c r="B4067">
        <f t="shared" si="161"/>
        <v>8130</v>
      </c>
      <c r="C4067">
        <v>4065</v>
      </c>
      <c r="E4067">
        <f t="shared" si="162"/>
        <v>16260</v>
      </c>
      <c r="F4067">
        <v>4065</v>
      </c>
    </row>
    <row r="4068" spans="2:6" x14ac:dyDescent="0.25">
      <c r="B4068">
        <f t="shared" si="161"/>
        <v>8132</v>
      </c>
      <c r="C4068">
        <v>4066</v>
      </c>
      <c r="E4068">
        <f t="shared" si="162"/>
        <v>16264</v>
      </c>
      <c r="F4068">
        <v>4066</v>
      </c>
    </row>
    <row r="4069" spans="2:6" x14ac:dyDescent="0.25">
      <c r="B4069">
        <f t="shared" si="161"/>
        <v>8134</v>
      </c>
      <c r="C4069">
        <v>4067</v>
      </c>
      <c r="E4069">
        <f t="shared" si="162"/>
        <v>16268</v>
      </c>
      <c r="F4069">
        <v>4067</v>
      </c>
    </row>
    <row r="4070" spans="2:6" x14ac:dyDescent="0.25">
      <c r="B4070">
        <f t="shared" si="161"/>
        <v>8136</v>
      </c>
      <c r="C4070">
        <v>4068</v>
      </c>
      <c r="E4070">
        <f t="shared" si="162"/>
        <v>16272</v>
      </c>
      <c r="F4070">
        <v>4068</v>
      </c>
    </row>
    <row r="4071" spans="2:6" x14ac:dyDescent="0.25">
      <c r="B4071">
        <f t="shared" si="161"/>
        <v>8138</v>
      </c>
      <c r="C4071">
        <v>4069</v>
      </c>
      <c r="E4071">
        <f t="shared" si="162"/>
        <v>16276</v>
      </c>
      <c r="F4071">
        <v>4069</v>
      </c>
    </row>
    <row r="4072" spans="2:6" x14ac:dyDescent="0.25">
      <c r="B4072">
        <f t="shared" si="161"/>
        <v>8140</v>
      </c>
      <c r="C4072">
        <v>4070</v>
      </c>
      <c r="E4072">
        <f t="shared" si="162"/>
        <v>16280</v>
      </c>
      <c r="F4072">
        <v>4070</v>
      </c>
    </row>
    <row r="4073" spans="2:6" x14ac:dyDescent="0.25">
      <c r="B4073">
        <f t="shared" si="161"/>
        <v>8142</v>
      </c>
      <c r="C4073">
        <v>4071</v>
      </c>
      <c r="E4073">
        <f t="shared" si="162"/>
        <v>16284</v>
      </c>
      <c r="F4073">
        <v>4071</v>
      </c>
    </row>
    <row r="4074" spans="2:6" x14ac:dyDescent="0.25">
      <c r="B4074">
        <f t="shared" si="161"/>
        <v>8144</v>
      </c>
      <c r="C4074">
        <v>4072</v>
      </c>
      <c r="E4074">
        <f t="shared" si="162"/>
        <v>16288</v>
      </c>
      <c r="F4074">
        <v>4072</v>
      </c>
    </row>
    <row r="4075" spans="2:6" x14ac:dyDescent="0.25">
      <c r="B4075">
        <f t="shared" si="161"/>
        <v>8146</v>
      </c>
      <c r="C4075">
        <v>4073</v>
      </c>
      <c r="E4075">
        <f t="shared" si="162"/>
        <v>16292</v>
      </c>
      <c r="F4075">
        <v>4073</v>
      </c>
    </row>
    <row r="4076" spans="2:6" x14ac:dyDescent="0.25">
      <c r="B4076">
        <f t="shared" si="161"/>
        <v>8148</v>
      </c>
      <c r="C4076">
        <v>4074</v>
      </c>
      <c r="E4076">
        <f t="shared" si="162"/>
        <v>16296</v>
      </c>
      <c r="F4076">
        <v>4074</v>
      </c>
    </row>
    <row r="4077" spans="2:6" x14ac:dyDescent="0.25">
      <c r="B4077">
        <f t="shared" si="161"/>
        <v>8150</v>
      </c>
      <c r="C4077">
        <v>4075</v>
      </c>
      <c r="E4077">
        <f t="shared" si="162"/>
        <v>16300</v>
      </c>
      <c r="F4077">
        <v>4075</v>
      </c>
    </row>
    <row r="4078" spans="2:6" x14ac:dyDescent="0.25">
      <c r="B4078">
        <f t="shared" si="161"/>
        <v>8152</v>
      </c>
      <c r="C4078">
        <v>4076</v>
      </c>
      <c r="E4078">
        <f t="shared" si="162"/>
        <v>16304</v>
      </c>
      <c r="F4078">
        <v>4076</v>
      </c>
    </row>
    <row r="4079" spans="2:6" x14ac:dyDescent="0.25">
      <c r="B4079">
        <f t="shared" si="161"/>
        <v>8154</v>
      </c>
      <c r="C4079">
        <v>4077</v>
      </c>
      <c r="E4079">
        <f t="shared" si="162"/>
        <v>16308</v>
      </c>
      <c r="F4079">
        <v>4077</v>
      </c>
    </row>
    <row r="4080" spans="2:6" x14ac:dyDescent="0.25">
      <c r="B4080">
        <f t="shared" si="161"/>
        <v>8156</v>
      </c>
      <c r="C4080">
        <v>4078</v>
      </c>
      <c r="E4080">
        <f t="shared" si="162"/>
        <v>16312</v>
      </c>
      <c r="F4080">
        <v>4078</v>
      </c>
    </row>
    <row r="4081" spans="2:6" x14ac:dyDescent="0.25">
      <c r="B4081">
        <f t="shared" si="161"/>
        <v>8158</v>
      </c>
      <c r="C4081">
        <v>4079</v>
      </c>
      <c r="E4081">
        <f t="shared" si="162"/>
        <v>16316</v>
      </c>
      <c r="F4081">
        <v>4079</v>
      </c>
    </row>
    <row r="4082" spans="2:6" x14ac:dyDescent="0.25">
      <c r="B4082">
        <f t="shared" si="161"/>
        <v>8160</v>
      </c>
      <c r="C4082">
        <v>4080</v>
      </c>
      <c r="E4082">
        <f t="shared" si="162"/>
        <v>16320</v>
      </c>
      <c r="F4082">
        <v>4080</v>
      </c>
    </row>
    <row r="4083" spans="2:6" x14ac:dyDescent="0.25">
      <c r="B4083">
        <f t="shared" si="161"/>
        <v>8162</v>
      </c>
      <c r="C4083">
        <v>4081</v>
      </c>
      <c r="E4083">
        <f t="shared" si="162"/>
        <v>16324</v>
      </c>
      <c r="F4083">
        <v>4081</v>
      </c>
    </row>
    <row r="4084" spans="2:6" x14ac:dyDescent="0.25">
      <c r="B4084">
        <f t="shared" si="161"/>
        <v>8164</v>
      </c>
      <c r="C4084">
        <v>4082</v>
      </c>
      <c r="E4084">
        <f t="shared" si="162"/>
        <v>16328</v>
      </c>
      <c r="F4084">
        <v>4082</v>
      </c>
    </row>
    <row r="4085" spans="2:6" x14ac:dyDescent="0.25">
      <c r="B4085">
        <f t="shared" si="161"/>
        <v>8166</v>
      </c>
      <c r="C4085">
        <v>4083</v>
      </c>
      <c r="E4085">
        <f t="shared" si="162"/>
        <v>16332</v>
      </c>
      <c r="F4085">
        <v>4083</v>
      </c>
    </row>
    <row r="4086" spans="2:6" x14ac:dyDescent="0.25">
      <c r="B4086">
        <f t="shared" si="161"/>
        <v>8168</v>
      </c>
      <c r="C4086">
        <v>4084</v>
      </c>
      <c r="E4086">
        <f t="shared" si="162"/>
        <v>16336</v>
      </c>
      <c r="F4086">
        <v>4084</v>
      </c>
    </row>
    <row r="4087" spans="2:6" x14ac:dyDescent="0.25">
      <c r="B4087">
        <f t="shared" si="161"/>
        <v>8170</v>
      </c>
      <c r="C4087">
        <v>4085</v>
      </c>
      <c r="E4087">
        <f t="shared" si="162"/>
        <v>16340</v>
      </c>
      <c r="F4087">
        <v>4085</v>
      </c>
    </row>
    <row r="4088" spans="2:6" x14ac:dyDescent="0.25">
      <c r="B4088">
        <f t="shared" si="161"/>
        <v>8172</v>
      </c>
      <c r="C4088">
        <v>4086</v>
      </c>
      <c r="E4088">
        <f t="shared" si="162"/>
        <v>16344</v>
      </c>
      <c r="F4088">
        <v>4086</v>
      </c>
    </row>
    <row r="4089" spans="2:6" x14ac:dyDescent="0.25">
      <c r="B4089">
        <f t="shared" si="161"/>
        <v>8174</v>
      </c>
      <c r="C4089">
        <v>4087</v>
      </c>
      <c r="E4089">
        <f t="shared" si="162"/>
        <v>16348</v>
      </c>
      <c r="F4089">
        <v>4087</v>
      </c>
    </row>
    <row r="4090" spans="2:6" x14ac:dyDescent="0.25">
      <c r="B4090">
        <f t="shared" si="161"/>
        <v>8176</v>
      </c>
      <c r="C4090">
        <v>4088</v>
      </c>
      <c r="E4090">
        <f t="shared" si="162"/>
        <v>16352</v>
      </c>
      <c r="F4090">
        <v>4088</v>
      </c>
    </row>
    <row r="4091" spans="2:6" x14ac:dyDescent="0.25">
      <c r="B4091">
        <f t="shared" si="161"/>
        <v>8178</v>
      </c>
      <c r="C4091">
        <v>4089</v>
      </c>
      <c r="E4091">
        <f t="shared" si="162"/>
        <v>16356</v>
      </c>
      <c r="F4091">
        <v>4089</v>
      </c>
    </row>
    <row r="4092" spans="2:6" x14ac:dyDescent="0.25">
      <c r="B4092">
        <f t="shared" si="161"/>
        <v>8180</v>
      </c>
      <c r="C4092">
        <v>4090</v>
      </c>
      <c r="E4092">
        <f t="shared" si="162"/>
        <v>16360</v>
      </c>
      <c r="F4092">
        <v>4090</v>
      </c>
    </row>
    <row r="4093" spans="2:6" x14ac:dyDescent="0.25">
      <c r="B4093">
        <f t="shared" si="161"/>
        <v>8182</v>
      </c>
      <c r="C4093">
        <v>4091</v>
      </c>
      <c r="E4093">
        <f t="shared" si="162"/>
        <v>16364</v>
      </c>
      <c r="F4093">
        <v>4091</v>
      </c>
    </row>
    <row r="4094" spans="2:6" x14ac:dyDescent="0.25">
      <c r="B4094">
        <f t="shared" si="161"/>
        <v>8184</v>
      </c>
      <c r="C4094">
        <v>4092</v>
      </c>
      <c r="E4094">
        <f t="shared" si="162"/>
        <v>16368</v>
      </c>
      <c r="F4094">
        <v>4092</v>
      </c>
    </row>
    <row r="4095" spans="2:6" x14ac:dyDescent="0.25">
      <c r="B4095">
        <f t="shared" si="161"/>
        <v>8186</v>
      </c>
      <c r="C4095">
        <v>4093</v>
      </c>
      <c r="E4095">
        <f t="shared" si="162"/>
        <v>16372</v>
      </c>
      <c r="F4095">
        <v>4093</v>
      </c>
    </row>
    <row r="4096" spans="2:6" x14ac:dyDescent="0.25">
      <c r="B4096">
        <f t="shared" si="161"/>
        <v>8188</v>
      </c>
      <c r="C4096">
        <v>4094</v>
      </c>
      <c r="E4096">
        <f t="shared" si="162"/>
        <v>16376</v>
      </c>
      <c r="F4096">
        <v>4094</v>
      </c>
    </row>
    <row r="4097" spans="2:6" x14ac:dyDescent="0.25">
      <c r="B4097">
        <f t="shared" si="161"/>
        <v>8190</v>
      </c>
      <c r="C4097">
        <v>4095</v>
      </c>
      <c r="E4097">
        <f t="shared" si="162"/>
        <v>16380</v>
      </c>
      <c r="F4097">
        <v>4095</v>
      </c>
    </row>
    <row r="4098" spans="2:6" x14ac:dyDescent="0.25">
      <c r="B4098">
        <f t="shared" si="161"/>
        <v>8192</v>
      </c>
      <c r="C4098">
        <v>4096</v>
      </c>
      <c r="E4098">
        <f t="shared" si="162"/>
        <v>16384</v>
      </c>
      <c r="F4098">
        <v>4096</v>
      </c>
    </row>
    <row r="4099" spans="2:6" x14ac:dyDescent="0.25">
      <c r="B4099">
        <f t="shared" si="161"/>
        <v>8194</v>
      </c>
      <c r="C4099">
        <v>4097</v>
      </c>
      <c r="E4099">
        <f t="shared" si="162"/>
        <v>16388</v>
      </c>
      <c r="F4099">
        <v>4097</v>
      </c>
    </row>
    <row r="4100" spans="2:6" x14ac:dyDescent="0.25">
      <c r="B4100">
        <f t="shared" si="161"/>
        <v>8196</v>
      </c>
      <c r="C4100">
        <v>4098</v>
      </c>
      <c r="E4100">
        <f t="shared" si="162"/>
        <v>16392</v>
      </c>
      <c r="F4100">
        <v>4098</v>
      </c>
    </row>
    <row r="4101" spans="2:6" x14ac:dyDescent="0.25">
      <c r="B4101">
        <f t="shared" ref="B4101:B4164" si="163">B4100+2</f>
        <v>8198</v>
      </c>
      <c r="C4101">
        <v>4099</v>
      </c>
      <c r="E4101">
        <f t="shared" ref="E4101:E4164" si="164">E4100+4</f>
        <v>16396</v>
      </c>
      <c r="F4101">
        <v>4099</v>
      </c>
    </row>
    <row r="4102" spans="2:6" x14ac:dyDescent="0.25">
      <c r="B4102">
        <f t="shared" si="163"/>
        <v>8200</v>
      </c>
      <c r="C4102">
        <v>4100</v>
      </c>
      <c r="E4102">
        <f t="shared" si="164"/>
        <v>16400</v>
      </c>
      <c r="F4102">
        <v>4100</v>
      </c>
    </row>
    <row r="4103" spans="2:6" x14ac:dyDescent="0.25">
      <c r="B4103">
        <f t="shared" si="163"/>
        <v>8202</v>
      </c>
      <c r="C4103">
        <v>4101</v>
      </c>
      <c r="E4103">
        <f t="shared" si="164"/>
        <v>16404</v>
      </c>
      <c r="F4103">
        <v>4101</v>
      </c>
    </row>
    <row r="4104" spans="2:6" x14ac:dyDescent="0.25">
      <c r="B4104">
        <f t="shared" si="163"/>
        <v>8204</v>
      </c>
      <c r="C4104">
        <v>4102</v>
      </c>
      <c r="E4104">
        <f t="shared" si="164"/>
        <v>16408</v>
      </c>
      <c r="F4104">
        <v>4102</v>
      </c>
    </row>
    <row r="4105" spans="2:6" x14ac:dyDescent="0.25">
      <c r="B4105">
        <f t="shared" si="163"/>
        <v>8206</v>
      </c>
      <c r="C4105">
        <v>4103</v>
      </c>
      <c r="E4105">
        <f t="shared" si="164"/>
        <v>16412</v>
      </c>
      <c r="F4105">
        <v>4103</v>
      </c>
    </row>
    <row r="4106" spans="2:6" x14ac:dyDescent="0.25">
      <c r="B4106">
        <f t="shared" si="163"/>
        <v>8208</v>
      </c>
      <c r="C4106">
        <v>4104</v>
      </c>
      <c r="E4106">
        <f t="shared" si="164"/>
        <v>16416</v>
      </c>
      <c r="F4106">
        <v>4104</v>
      </c>
    </row>
    <row r="4107" spans="2:6" x14ac:dyDescent="0.25">
      <c r="B4107">
        <f t="shared" si="163"/>
        <v>8210</v>
      </c>
      <c r="C4107">
        <v>4105</v>
      </c>
      <c r="E4107">
        <f t="shared" si="164"/>
        <v>16420</v>
      </c>
      <c r="F4107">
        <v>4105</v>
      </c>
    </row>
    <row r="4108" spans="2:6" x14ac:dyDescent="0.25">
      <c r="B4108">
        <f t="shared" si="163"/>
        <v>8212</v>
      </c>
      <c r="C4108">
        <v>4106</v>
      </c>
      <c r="E4108">
        <f t="shared" si="164"/>
        <v>16424</v>
      </c>
      <c r="F4108">
        <v>4106</v>
      </c>
    </row>
    <row r="4109" spans="2:6" x14ac:dyDescent="0.25">
      <c r="B4109">
        <f t="shared" si="163"/>
        <v>8214</v>
      </c>
      <c r="C4109">
        <v>4107</v>
      </c>
      <c r="E4109">
        <f t="shared" si="164"/>
        <v>16428</v>
      </c>
      <c r="F4109">
        <v>4107</v>
      </c>
    </row>
    <row r="4110" spans="2:6" x14ac:dyDescent="0.25">
      <c r="B4110">
        <f t="shared" si="163"/>
        <v>8216</v>
      </c>
      <c r="C4110">
        <v>4108</v>
      </c>
      <c r="E4110">
        <f t="shared" si="164"/>
        <v>16432</v>
      </c>
      <c r="F4110">
        <v>4108</v>
      </c>
    </row>
    <row r="4111" spans="2:6" x14ac:dyDescent="0.25">
      <c r="B4111">
        <f t="shared" si="163"/>
        <v>8218</v>
      </c>
      <c r="C4111">
        <v>4109</v>
      </c>
      <c r="E4111">
        <f t="shared" si="164"/>
        <v>16436</v>
      </c>
      <c r="F4111">
        <v>4109</v>
      </c>
    </row>
    <row r="4112" spans="2:6" x14ac:dyDescent="0.25">
      <c r="B4112">
        <f t="shared" si="163"/>
        <v>8220</v>
      </c>
      <c r="C4112">
        <v>4110</v>
      </c>
      <c r="E4112">
        <f t="shared" si="164"/>
        <v>16440</v>
      </c>
      <c r="F4112">
        <v>4110</v>
      </c>
    </row>
    <row r="4113" spans="2:6" x14ac:dyDescent="0.25">
      <c r="B4113">
        <f t="shared" si="163"/>
        <v>8222</v>
      </c>
      <c r="C4113">
        <v>4111</v>
      </c>
      <c r="E4113">
        <f t="shared" si="164"/>
        <v>16444</v>
      </c>
      <c r="F4113">
        <v>4111</v>
      </c>
    </row>
    <row r="4114" spans="2:6" x14ac:dyDescent="0.25">
      <c r="B4114">
        <f t="shared" si="163"/>
        <v>8224</v>
      </c>
      <c r="C4114">
        <v>4112</v>
      </c>
      <c r="E4114">
        <f t="shared" si="164"/>
        <v>16448</v>
      </c>
      <c r="F4114">
        <v>4112</v>
      </c>
    </row>
    <row r="4115" spans="2:6" x14ac:dyDescent="0.25">
      <c r="B4115">
        <f t="shared" si="163"/>
        <v>8226</v>
      </c>
      <c r="C4115">
        <v>4113</v>
      </c>
      <c r="E4115">
        <f t="shared" si="164"/>
        <v>16452</v>
      </c>
      <c r="F4115">
        <v>4113</v>
      </c>
    </row>
    <row r="4116" spans="2:6" x14ac:dyDescent="0.25">
      <c r="B4116">
        <f t="shared" si="163"/>
        <v>8228</v>
      </c>
      <c r="C4116">
        <v>4114</v>
      </c>
      <c r="E4116">
        <f t="shared" si="164"/>
        <v>16456</v>
      </c>
      <c r="F4116">
        <v>4114</v>
      </c>
    </row>
    <row r="4117" spans="2:6" x14ac:dyDescent="0.25">
      <c r="B4117">
        <f t="shared" si="163"/>
        <v>8230</v>
      </c>
      <c r="C4117">
        <v>4115</v>
      </c>
      <c r="E4117">
        <f t="shared" si="164"/>
        <v>16460</v>
      </c>
      <c r="F4117">
        <v>4115</v>
      </c>
    </row>
    <row r="4118" spans="2:6" x14ac:dyDescent="0.25">
      <c r="B4118">
        <f t="shared" si="163"/>
        <v>8232</v>
      </c>
      <c r="C4118">
        <v>4116</v>
      </c>
      <c r="E4118">
        <f t="shared" si="164"/>
        <v>16464</v>
      </c>
      <c r="F4118">
        <v>4116</v>
      </c>
    </row>
    <row r="4119" spans="2:6" x14ac:dyDescent="0.25">
      <c r="B4119">
        <f t="shared" si="163"/>
        <v>8234</v>
      </c>
      <c r="C4119">
        <v>4117</v>
      </c>
      <c r="E4119">
        <f t="shared" si="164"/>
        <v>16468</v>
      </c>
      <c r="F4119">
        <v>4117</v>
      </c>
    </row>
    <row r="4120" spans="2:6" x14ac:dyDescent="0.25">
      <c r="B4120">
        <f t="shared" si="163"/>
        <v>8236</v>
      </c>
      <c r="C4120">
        <v>4118</v>
      </c>
      <c r="E4120">
        <f t="shared" si="164"/>
        <v>16472</v>
      </c>
      <c r="F4120">
        <v>4118</v>
      </c>
    </row>
    <row r="4121" spans="2:6" x14ac:dyDescent="0.25">
      <c r="B4121">
        <f t="shared" si="163"/>
        <v>8238</v>
      </c>
      <c r="C4121">
        <v>4119</v>
      </c>
      <c r="E4121">
        <f t="shared" si="164"/>
        <v>16476</v>
      </c>
      <c r="F4121">
        <v>4119</v>
      </c>
    </row>
    <row r="4122" spans="2:6" x14ac:dyDescent="0.25">
      <c r="B4122">
        <f t="shared" si="163"/>
        <v>8240</v>
      </c>
      <c r="C4122">
        <v>4120</v>
      </c>
      <c r="E4122">
        <f t="shared" si="164"/>
        <v>16480</v>
      </c>
      <c r="F4122">
        <v>4120</v>
      </c>
    </row>
    <row r="4123" spans="2:6" x14ac:dyDescent="0.25">
      <c r="B4123">
        <f t="shared" si="163"/>
        <v>8242</v>
      </c>
      <c r="C4123">
        <v>4121</v>
      </c>
      <c r="E4123">
        <f t="shared" si="164"/>
        <v>16484</v>
      </c>
      <c r="F4123">
        <v>4121</v>
      </c>
    </row>
    <row r="4124" spans="2:6" x14ac:dyDescent="0.25">
      <c r="B4124">
        <f t="shared" si="163"/>
        <v>8244</v>
      </c>
      <c r="C4124">
        <v>4122</v>
      </c>
      <c r="E4124">
        <f t="shared" si="164"/>
        <v>16488</v>
      </c>
      <c r="F4124">
        <v>4122</v>
      </c>
    </row>
    <row r="4125" spans="2:6" x14ac:dyDescent="0.25">
      <c r="B4125">
        <f t="shared" si="163"/>
        <v>8246</v>
      </c>
      <c r="C4125">
        <v>4123</v>
      </c>
      <c r="E4125">
        <f t="shared" si="164"/>
        <v>16492</v>
      </c>
      <c r="F4125">
        <v>4123</v>
      </c>
    </row>
    <row r="4126" spans="2:6" x14ac:dyDescent="0.25">
      <c r="B4126">
        <f t="shared" si="163"/>
        <v>8248</v>
      </c>
      <c r="C4126">
        <v>4124</v>
      </c>
      <c r="E4126">
        <f t="shared" si="164"/>
        <v>16496</v>
      </c>
      <c r="F4126">
        <v>4124</v>
      </c>
    </row>
    <row r="4127" spans="2:6" x14ac:dyDescent="0.25">
      <c r="B4127">
        <f t="shared" si="163"/>
        <v>8250</v>
      </c>
      <c r="C4127">
        <v>4125</v>
      </c>
      <c r="E4127">
        <f t="shared" si="164"/>
        <v>16500</v>
      </c>
      <c r="F4127">
        <v>4125</v>
      </c>
    </row>
    <row r="4128" spans="2:6" x14ac:dyDescent="0.25">
      <c r="B4128">
        <f t="shared" si="163"/>
        <v>8252</v>
      </c>
      <c r="C4128">
        <v>4126</v>
      </c>
      <c r="E4128">
        <f t="shared" si="164"/>
        <v>16504</v>
      </c>
      <c r="F4128">
        <v>4126</v>
      </c>
    </row>
    <row r="4129" spans="2:6" x14ac:dyDescent="0.25">
      <c r="B4129">
        <f t="shared" si="163"/>
        <v>8254</v>
      </c>
      <c r="C4129">
        <v>4127</v>
      </c>
      <c r="E4129">
        <f t="shared" si="164"/>
        <v>16508</v>
      </c>
      <c r="F4129">
        <v>4127</v>
      </c>
    </row>
    <row r="4130" spans="2:6" x14ac:dyDescent="0.25">
      <c r="B4130">
        <f t="shared" si="163"/>
        <v>8256</v>
      </c>
      <c r="C4130">
        <v>4128</v>
      </c>
      <c r="E4130">
        <f t="shared" si="164"/>
        <v>16512</v>
      </c>
      <c r="F4130">
        <v>4128</v>
      </c>
    </row>
    <row r="4131" spans="2:6" x14ac:dyDescent="0.25">
      <c r="B4131">
        <f t="shared" si="163"/>
        <v>8258</v>
      </c>
      <c r="C4131">
        <v>4129</v>
      </c>
      <c r="E4131">
        <f t="shared" si="164"/>
        <v>16516</v>
      </c>
      <c r="F4131">
        <v>4129</v>
      </c>
    </row>
    <row r="4132" spans="2:6" x14ac:dyDescent="0.25">
      <c r="B4132">
        <f t="shared" si="163"/>
        <v>8260</v>
      </c>
      <c r="C4132">
        <v>4130</v>
      </c>
      <c r="E4132">
        <f t="shared" si="164"/>
        <v>16520</v>
      </c>
      <c r="F4132">
        <v>4130</v>
      </c>
    </row>
    <row r="4133" spans="2:6" x14ac:dyDescent="0.25">
      <c r="B4133">
        <f t="shared" si="163"/>
        <v>8262</v>
      </c>
      <c r="C4133">
        <v>4131</v>
      </c>
      <c r="E4133">
        <f t="shared" si="164"/>
        <v>16524</v>
      </c>
      <c r="F4133">
        <v>4131</v>
      </c>
    </row>
    <row r="4134" spans="2:6" x14ac:dyDescent="0.25">
      <c r="B4134">
        <f t="shared" si="163"/>
        <v>8264</v>
      </c>
      <c r="C4134">
        <v>4132</v>
      </c>
      <c r="E4134">
        <f t="shared" si="164"/>
        <v>16528</v>
      </c>
      <c r="F4134">
        <v>4132</v>
      </c>
    </row>
    <row r="4135" spans="2:6" x14ac:dyDescent="0.25">
      <c r="B4135">
        <f t="shared" si="163"/>
        <v>8266</v>
      </c>
      <c r="C4135">
        <v>4133</v>
      </c>
      <c r="E4135">
        <f t="shared" si="164"/>
        <v>16532</v>
      </c>
      <c r="F4135">
        <v>4133</v>
      </c>
    </row>
    <row r="4136" spans="2:6" x14ac:dyDescent="0.25">
      <c r="B4136">
        <f t="shared" si="163"/>
        <v>8268</v>
      </c>
      <c r="C4136">
        <v>4134</v>
      </c>
      <c r="E4136">
        <f t="shared" si="164"/>
        <v>16536</v>
      </c>
      <c r="F4136">
        <v>4134</v>
      </c>
    </row>
    <row r="4137" spans="2:6" x14ac:dyDescent="0.25">
      <c r="B4137">
        <f t="shared" si="163"/>
        <v>8270</v>
      </c>
      <c r="C4137">
        <v>4135</v>
      </c>
      <c r="E4137">
        <f t="shared" si="164"/>
        <v>16540</v>
      </c>
      <c r="F4137">
        <v>4135</v>
      </c>
    </row>
    <row r="4138" spans="2:6" x14ac:dyDescent="0.25">
      <c r="B4138">
        <f t="shared" si="163"/>
        <v>8272</v>
      </c>
      <c r="C4138">
        <v>4136</v>
      </c>
      <c r="E4138">
        <f t="shared" si="164"/>
        <v>16544</v>
      </c>
      <c r="F4138">
        <v>4136</v>
      </c>
    </row>
    <row r="4139" spans="2:6" x14ac:dyDescent="0.25">
      <c r="B4139">
        <f t="shared" si="163"/>
        <v>8274</v>
      </c>
      <c r="C4139">
        <v>4137</v>
      </c>
      <c r="E4139">
        <f t="shared" si="164"/>
        <v>16548</v>
      </c>
      <c r="F4139">
        <v>4137</v>
      </c>
    </row>
    <row r="4140" spans="2:6" x14ac:dyDescent="0.25">
      <c r="B4140">
        <f t="shared" si="163"/>
        <v>8276</v>
      </c>
      <c r="C4140">
        <v>4138</v>
      </c>
      <c r="E4140">
        <f t="shared" si="164"/>
        <v>16552</v>
      </c>
      <c r="F4140">
        <v>4138</v>
      </c>
    </row>
    <row r="4141" spans="2:6" x14ac:dyDescent="0.25">
      <c r="B4141">
        <f t="shared" si="163"/>
        <v>8278</v>
      </c>
      <c r="C4141">
        <v>4139</v>
      </c>
      <c r="E4141">
        <f t="shared" si="164"/>
        <v>16556</v>
      </c>
      <c r="F4141">
        <v>4139</v>
      </c>
    </row>
    <row r="4142" spans="2:6" x14ac:dyDescent="0.25">
      <c r="B4142">
        <f t="shared" si="163"/>
        <v>8280</v>
      </c>
      <c r="C4142">
        <v>4140</v>
      </c>
      <c r="E4142">
        <f t="shared" si="164"/>
        <v>16560</v>
      </c>
      <c r="F4142">
        <v>4140</v>
      </c>
    </row>
    <row r="4143" spans="2:6" x14ac:dyDescent="0.25">
      <c r="B4143">
        <f t="shared" si="163"/>
        <v>8282</v>
      </c>
      <c r="C4143">
        <v>4141</v>
      </c>
      <c r="E4143">
        <f t="shared" si="164"/>
        <v>16564</v>
      </c>
      <c r="F4143">
        <v>4141</v>
      </c>
    </row>
    <row r="4144" spans="2:6" x14ac:dyDescent="0.25">
      <c r="B4144">
        <f t="shared" si="163"/>
        <v>8284</v>
      </c>
      <c r="C4144">
        <v>4142</v>
      </c>
      <c r="E4144">
        <f t="shared" si="164"/>
        <v>16568</v>
      </c>
      <c r="F4144">
        <v>4142</v>
      </c>
    </row>
    <row r="4145" spans="2:6" x14ac:dyDescent="0.25">
      <c r="B4145">
        <f t="shared" si="163"/>
        <v>8286</v>
      </c>
      <c r="C4145">
        <v>4143</v>
      </c>
      <c r="E4145">
        <f t="shared" si="164"/>
        <v>16572</v>
      </c>
      <c r="F4145">
        <v>4143</v>
      </c>
    </row>
    <row r="4146" spans="2:6" x14ac:dyDescent="0.25">
      <c r="B4146">
        <f t="shared" si="163"/>
        <v>8288</v>
      </c>
      <c r="C4146">
        <v>4144</v>
      </c>
      <c r="E4146">
        <f t="shared" si="164"/>
        <v>16576</v>
      </c>
      <c r="F4146">
        <v>4144</v>
      </c>
    </row>
    <row r="4147" spans="2:6" x14ac:dyDescent="0.25">
      <c r="B4147">
        <f t="shared" si="163"/>
        <v>8290</v>
      </c>
      <c r="C4147">
        <v>4145</v>
      </c>
      <c r="E4147">
        <f t="shared" si="164"/>
        <v>16580</v>
      </c>
      <c r="F4147">
        <v>4145</v>
      </c>
    </row>
    <row r="4148" spans="2:6" x14ac:dyDescent="0.25">
      <c r="B4148">
        <f t="shared" si="163"/>
        <v>8292</v>
      </c>
      <c r="C4148">
        <v>4146</v>
      </c>
      <c r="E4148">
        <f t="shared" si="164"/>
        <v>16584</v>
      </c>
      <c r="F4148">
        <v>4146</v>
      </c>
    </row>
    <row r="4149" spans="2:6" x14ac:dyDescent="0.25">
      <c r="B4149">
        <f t="shared" si="163"/>
        <v>8294</v>
      </c>
      <c r="C4149">
        <v>4147</v>
      </c>
      <c r="E4149">
        <f t="shared" si="164"/>
        <v>16588</v>
      </c>
      <c r="F4149">
        <v>4147</v>
      </c>
    </row>
    <row r="4150" spans="2:6" x14ac:dyDescent="0.25">
      <c r="B4150">
        <f t="shared" si="163"/>
        <v>8296</v>
      </c>
      <c r="C4150">
        <v>4148</v>
      </c>
      <c r="E4150">
        <f t="shared" si="164"/>
        <v>16592</v>
      </c>
      <c r="F4150">
        <v>4148</v>
      </c>
    </row>
    <row r="4151" spans="2:6" x14ac:dyDescent="0.25">
      <c r="B4151">
        <f t="shared" si="163"/>
        <v>8298</v>
      </c>
      <c r="C4151">
        <v>4149</v>
      </c>
      <c r="E4151">
        <f t="shared" si="164"/>
        <v>16596</v>
      </c>
      <c r="F4151">
        <v>4149</v>
      </c>
    </row>
    <row r="4152" spans="2:6" x14ac:dyDescent="0.25">
      <c r="B4152">
        <f t="shared" si="163"/>
        <v>8300</v>
      </c>
      <c r="C4152">
        <v>4150</v>
      </c>
      <c r="E4152">
        <f t="shared" si="164"/>
        <v>16600</v>
      </c>
      <c r="F4152">
        <v>4150</v>
      </c>
    </row>
    <row r="4153" spans="2:6" x14ac:dyDescent="0.25">
      <c r="B4153">
        <f t="shared" si="163"/>
        <v>8302</v>
      </c>
      <c r="C4153">
        <v>4151</v>
      </c>
      <c r="E4153">
        <f t="shared" si="164"/>
        <v>16604</v>
      </c>
      <c r="F4153">
        <v>4151</v>
      </c>
    </row>
    <row r="4154" spans="2:6" x14ac:dyDescent="0.25">
      <c r="B4154">
        <f t="shared" si="163"/>
        <v>8304</v>
      </c>
      <c r="C4154">
        <v>4152</v>
      </c>
      <c r="E4154">
        <f t="shared" si="164"/>
        <v>16608</v>
      </c>
      <c r="F4154">
        <v>4152</v>
      </c>
    </row>
    <row r="4155" spans="2:6" x14ac:dyDescent="0.25">
      <c r="B4155">
        <f t="shared" si="163"/>
        <v>8306</v>
      </c>
      <c r="C4155">
        <v>4153</v>
      </c>
      <c r="E4155">
        <f t="shared" si="164"/>
        <v>16612</v>
      </c>
      <c r="F4155">
        <v>4153</v>
      </c>
    </row>
    <row r="4156" spans="2:6" x14ac:dyDescent="0.25">
      <c r="B4156">
        <f t="shared" si="163"/>
        <v>8308</v>
      </c>
      <c r="C4156">
        <v>4154</v>
      </c>
      <c r="E4156">
        <f t="shared" si="164"/>
        <v>16616</v>
      </c>
      <c r="F4156">
        <v>4154</v>
      </c>
    </row>
    <row r="4157" spans="2:6" x14ac:dyDescent="0.25">
      <c r="B4157">
        <f t="shared" si="163"/>
        <v>8310</v>
      </c>
      <c r="C4157">
        <v>4155</v>
      </c>
      <c r="E4157">
        <f t="shared" si="164"/>
        <v>16620</v>
      </c>
      <c r="F4157">
        <v>4155</v>
      </c>
    </row>
    <row r="4158" spans="2:6" x14ac:dyDescent="0.25">
      <c r="B4158">
        <f t="shared" si="163"/>
        <v>8312</v>
      </c>
      <c r="C4158">
        <v>4156</v>
      </c>
      <c r="E4158">
        <f t="shared" si="164"/>
        <v>16624</v>
      </c>
      <c r="F4158">
        <v>4156</v>
      </c>
    </row>
    <row r="4159" spans="2:6" x14ac:dyDescent="0.25">
      <c r="B4159">
        <f t="shared" si="163"/>
        <v>8314</v>
      </c>
      <c r="C4159">
        <v>4157</v>
      </c>
      <c r="E4159">
        <f t="shared" si="164"/>
        <v>16628</v>
      </c>
      <c r="F4159">
        <v>4157</v>
      </c>
    </row>
    <row r="4160" spans="2:6" x14ac:dyDescent="0.25">
      <c r="B4160">
        <f t="shared" si="163"/>
        <v>8316</v>
      </c>
      <c r="C4160">
        <v>4158</v>
      </c>
      <c r="E4160">
        <f t="shared" si="164"/>
        <v>16632</v>
      </c>
      <c r="F4160">
        <v>4158</v>
      </c>
    </row>
    <row r="4161" spans="2:6" x14ac:dyDescent="0.25">
      <c r="B4161">
        <f t="shared" si="163"/>
        <v>8318</v>
      </c>
      <c r="C4161">
        <v>4159</v>
      </c>
      <c r="E4161">
        <f t="shared" si="164"/>
        <v>16636</v>
      </c>
      <c r="F4161">
        <v>4159</v>
      </c>
    </row>
    <row r="4162" spans="2:6" x14ac:dyDescent="0.25">
      <c r="B4162">
        <f t="shared" si="163"/>
        <v>8320</v>
      </c>
      <c r="C4162">
        <v>4160</v>
      </c>
      <c r="E4162">
        <f t="shared" si="164"/>
        <v>16640</v>
      </c>
      <c r="F4162">
        <v>4160</v>
      </c>
    </row>
    <row r="4163" spans="2:6" x14ac:dyDescent="0.25">
      <c r="B4163">
        <f t="shared" si="163"/>
        <v>8322</v>
      </c>
      <c r="C4163">
        <v>4161</v>
      </c>
      <c r="E4163">
        <f t="shared" si="164"/>
        <v>16644</v>
      </c>
      <c r="F4163">
        <v>4161</v>
      </c>
    </row>
    <row r="4164" spans="2:6" x14ac:dyDescent="0.25">
      <c r="B4164">
        <f t="shared" si="163"/>
        <v>8324</v>
      </c>
      <c r="C4164">
        <v>4162</v>
      </c>
      <c r="E4164">
        <f t="shared" si="164"/>
        <v>16648</v>
      </c>
      <c r="F4164">
        <v>4162</v>
      </c>
    </row>
    <row r="4165" spans="2:6" x14ac:dyDescent="0.25">
      <c r="B4165">
        <f t="shared" ref="B4165:B4228" si="165">B4164+2</f>
        <v>8326</v>
      </c>
      <c r="C4165">
        <v>4163</v>
      </c>
      <c r="E4165">
        <f t="shared" ref="E4165:E4228" si="166">E4164+4</f>
        <v>16652</v>
      </c>
      <c r="F4165">
        <v>4163</v>
      </c>
    </row>
    <row r="4166" spans="2:6" x14ac:dyDescent="0.25">
      <c r="B4166">
        <f t="shared" si="165"/>
        <v>8328</v>
      </c>
      <c r="C4166">
        <v>4164</v>
      </c>
      <c r="E4166">
        <f t="shared" si="166"/>
        <v>16656</v>
      </c>
      <c r="F4166">
        <v>4164</v>
      </c>
    </row>
    <row r="4167" spans="2:6" x14ac:dyDescent="0.25">
      <c r="B4167">
        <f t="shared" si="165"/>
        <v>8330</v>
      </c>
      <c r="C4167">
        <v>4165</v>
      </c>
      <c r="E4167">
        <f t="shared" si="166"/>
        <v>16660</v>
      </c>
      <c r="F4167">
        <v>4165</v>
      </c>
    </row>
    <row r="4168" spans="2:6" x14ac:dyDescent="0.25">
      <c r="B4168">
        <f t="shared" si="165"/>
        <v>8332</v>
      </c>
      <c r="C4168">
        <v>4166</v>
      </c>
      <c r="E4168">
        <f t="shared" si="166"/>
        <v>16664</v>
      </c>
      <c r="F4168">
        <v>4166</v>
      </c>
    </row>
    <row r="4169" spans="2:6" x14ac:dyDescent="0.25">
      <c r="B4169">
        <f t="shared" si="165"/>
        <v>8334</v>
      </c>
      <c r="C4169">
        <v>4167</v>
      </c>
      <c r="E4169">
        <f t="shared" si="166"/>
        <v>16668</v>
      </c>
      <c r="F4169">
        <v>4167</v>
      </c>
    </row>
    <row r="4170" spans="2:6" x14ac:dyDescent="0.25">
      <c r="B4170">
        <f t="shared" si="165"/>
        <v>8336</v>
      </c>
      <c r="C4170">
        <v>4168</v>
      </c>
      <c r="E4170">
        <f t="shared" si="166"/>
        <v>16672</v>
      </c>
      <c r="F4170">
        <v>4168</v>
      </c>
    </row>
    <row r="4171" spans="2:6" x14ac:dyDescent="0.25">
      <c r="B4171">
        <f t="shared" si="165"/>
        <v>8338</v>
      </c>
      <c r="C4171">
        <v>4169</v>
      </c>
      <c r="E4171">
        <f t="shared" si="166"/>
        <v>16676</v>
      </c>
      <c r="F4171">
        <v>4169</v>
      </c>
    </row>
    <row r="4172" spans="2:6" x14ac:dyDescent="0.25">
      <c r="B4172">
        <f t="shared" si="165"/>
        <v>8340</v>
      </c>
      <c r="C4172">
        <v>4170</v>
      </c>
      <c r="E4172">
        <f t="shared" si="166"/>
        <v>16680</v>
      </c>
      <c r="F4172">
        <v>4170</v>
      </c>
    </row>
    <row r="4173" spans="2:6" x14ac:dyDescent="0.25">
      <c r="B4173">
        <f t="shared" si="165"/>
        <v>8342</v>
      </c>
      <c r="C4173">
        <v>4171</v>
      </c>
      <c r="E4173">
        <f t="shared" si="166"/>
        <v>16684</v>
      </c>
      <c r="F4173">
        <v>4171</v>
      </c>
    </row>
    <row r="4174" spans="2:6" x14ac:dyDescent="0.25">
      <c r="B4174">
        <f t="shared" si="165"/>
        <v>8344</v>
      </c>
      <c r="C4174">
        <v>4172</v>
      </c>
      <c r="E4174">
        <f t="shared" si="166"/>
        <v>16688</v>
      </c>
      <c r="F4174">
        <v>4172</v>
      </c>
    </row>
    <row r="4175" spans="2:6" x14ac:dyDescent="0.25">
      <c r="B4175">
        <f t="shared" si="165"/>
        <v>8346</v>
      </c>
      <c r="C4175">
        <v>4173</v>
      </c>
      <c r="E4175">
        <f t="shared" si="166"/>
        <v>16692</v>
      </c>
      <c r="F4175">
        <v>4173</v>
      </c>
    </row>
    <row r="4176" spans="2:6" x14ac:dyDescent="0.25">
      <c r="B4176">
        <f t="shared" si="165"/>
        <v>8348</v>
      </c>
      <c r="C4176">
        <v>4174</v>
      </c>
      <c r="E4176">
        <f t="shared" si="166"/>
        <v>16696</v>
      </c>
      <c r="F4176">
        <v>4174</v>
      </c>
    </row>
    <row r="4177" spans="2:6" x14ac:dyDescent="0.25">
      <c r="B4177">
        <f t="shared" si="165"/>
        <v>8350</v>
      </c>
      <c r="C4177">
        <v>4175</v>
      </c>
      <c r="E4177">
        <f t="shared" si="166"/>
        <v>16700</v>
      </c>
      <c r="F4177">
        <v>4175</v>
      </c>
    </row>
    <row r="4178" spans="2:6" x14ac:dyDescent="0.25">
      <c r="B4178">
        <f t="shared" si="165"/>
        <v>8352</v>
      </c>
      <c r="C4178">
        <v>4176</v>
      </c>
      <c r="E4178">
        <f t="shared" si="166"/>
        <v>16704</v>
      </c>
      <c r="F4178">
        <v>4176</v>
      </c>
    </row>
    <row r="4179" spans="2:6" x14ac:dyDescent="0.25">
      <c r="B4179">
        <f t="shared" si="165"/>
        <v>8354</v>
      </c>
      <c r="C4179">
        <v>4177</v>
      </c>
      <c r="E4179">
        <f t="shared" si="166"/>
        <v>16708</v>
      </c>
      <c r="F4179">
        <v>4177</v>
      </c>
    </row>
    <row r="4180" spans="2:6" x14ac:dyDescent="0.25">
      <c r="B4180">
        <f t="shared" si="165"/>
        <v>8356</v>
      </c>
      <c r="C4180">
        <v>4178</v>
      </c>
      <c r="E4180">
        <f t="shared" si="166"/>
        <v>16712</v>
      </c>
      <c r="F4180">
        <v>4178</v>
      </c>
    </row>
    <row r="4181" spans="2:6" x14ac:dyDescent="0.25">
      <c r="B4181">
        <f t="shared" si="165"/>
        <v>8358</v>
      </c>
      <c r="C4181">
        <v>4179</v>
      </c>
      <c r="E4181">
        <f t="shared" si="166"/>
        <v>16716</v>
      </c>
      <c r="F4181">
        <v>4179</v>
      </c>
    </row>
    <row r="4182" spans="2:6" x14ac:dyDescent="0.25">
      <c r="B4182">
        <f t="shared" si="165"/>
        <v>8360</v>
      </c>
      <c r="C4182">
        <v>4180</v>
      </c>
      <c r="E4182">
        <f t="shared" si="166"/>
        <v>16720</v>
      </c>
      <c r="F4182">
        <v>4180</v>
      </c>
    </row>
    <row r="4183" spans="2:6" x14ac:dyDescent="0.25">
      <c r="B4183">
        <f t="shared" si="165"/>
        <v>8362</v>
      </c>
      <c r="C4183">
        <v>4181</v>
      </c>
      <c r="E4183">
        <f t="shared" si="166"/>
        <v>16724</v>
      </c>
      <c r="F4183">
        <v>4181</v>
      </c>
    </row>
    <row r="4184" spans="2:6" x14ac:dyDescent="0.25">
      <c r="B4184">
        <f t="shared" si="165"/>
        <v>8364</v>
      </c>
      <c r="C4184">
        <v>4182</v>
      </c>
      <c r="E4184">
        <f t="shared" si="166"/>
        <v>16728</v>
      </c>
      <c r="F4184">
        <v>4182</v>
      </c>
    </row>
    <row r="4185" spans="2:6" x14ac:dyDescent="0.25">
      <c r="B4185">
        <f t="shared" si="165"/>
        <v>8366</v>
      </c>
      <c r="C4185">
        <v>4183</v>
      </c>
      <c r="E4185">
        <f t="shared" si="166"/>
        <v>16732</v>
      </c>
      <c r="F4185">
        <v>4183</v>
      </c>
    </row>
    <row r="4186" spans="2:6" x14ac:dyDescent="0.25">
      <c r="B4186">
        <f t="shared" si="165"/>
        <v>8368</v>
      </c>
      <c r="C4186">
        <v>4184</v>
      </c>
      <c r="E4186">
        <f t="shared" si="166"/>
        <v>16736</v>
      </c>
      <c r="F4186">
        <v>4184</v>
      </c>
    </row>
    <row r="4187" spans="2:6" x14ac:dyDescent="0.25">
      <c r="B4187">
        <f t="shared" si="165"/>
        <v>8370</v>
      </c>
      <c r="C4187">
        <v>4185</v>
      </c>
      <c r="E4187">
        <f t="shared" si="166"/>
        <v>16740</v>
      </c>
      <c r="F4187">
        <v>4185</v>
      </c>
    </row>
    <row r="4188" spans="2:6" x14ac:dyDescent="0.25">
      <c r="B4188">
        <f t="shared" si="165"/>
        <v>8372</v>
      </c>
      <c r="C4188">
        <v>4186</v>
      </c>
      <c r="E4188">
        <f t="shared" si="166"/>
        <v>16744</v>
      </c>
      <c r="F4188">
        <v>4186</v>
      </c>
    </row>
    <row r="4189" spans="2:6" x14ac:dyDescent="0.25">
      <c r="B4189">
        <f t="shared" si="165"/>
        <v>8374</v>
      </c>
      <c r="C4189">
        <v>4187</v>
      </c>
      <c r="E4189">
        <f t="shared" si="166"/>
        <v>16748</v>
      </c>
      <c r="F4189">
        <v>4187</v>
      </c>
    </row>
    <row r="4190" spans="2:6" x14ac:dyDescent="0.25">
      <c r="B4190">
        <f t="shared" si="165"/>
        <v>8376</v>
      </c>
      <c r="C4190">
        <v>4188</v>
      </c>
      <c r="E4190">
        <f t="shared" si="166"/>
        <v>16752</v>
      </c>
      <c r="F4190">
        <v>4188</v>
      </c>
    </row>
    <row r="4191" spans="2:6" x14ac:dyDescent="0.25">
      <c r="B4191">
        <f t="shared" si="165"/>
        <v>8378</v>
      </c>
      <c r="C4191">
        <v>4189</v>
      </c>
      <c r="E4191">
        <f t="shared" si="166"/>
        <v>16756</v>
      </c>
      <c r="F4191">
        <v>4189</v>
      </c>
    </row>
    <row r="4192" spans="2:6" x14ac:dyDescent="0.25">
      <c r="B4192">
        <f t="shared" si="165"/>
        <v>8380</v>
      </c>
      <c r="C4192">
        <v>4190</v>
      </c>
      <c r="E4192">
        <f t="shared" si="166"/>
        <v>16760</v>
      </c>
      <c r="F4192">
        <v>4190</v>
      </c>
    </row>
    <row r="4193" spans="2:6" x14ac:dyDescent="0.25">
      <c r="B4193">
        <f t="shared" si="165"/>
        <v>8382</v>
      </c>
      <c r="C4193">
        <v>4191</v>
      </c>
      <c r="E4193">
        <f t="shared" si="166"/>
        <v>16764</v>
      </c>
      <c r="F4193">
        <v>4191</v>
      </c>
    </row>
    <row r="4194" spans="2:6" x14ac:dyDescent="0.25">
      <c r="B4194">
        <f t="shared" si="165"/>
        <v>8384</v>
      </c>
      <c r="C4194">
        <v>4192</v>
      </c>
      <c r="E4194">
        <f t="shared" si="166"/>
        <v>16768</v>
      </c>
      <c r="F4194">
        <v>4192</v>
      </c>
    </row>
    <row r="4195" spans="2:6" x14ac:dyDescent="0.25">
      <c r="B4195">
        <f t="shared" si="165"/>
        <v>8386</v>
      </c>
      <c r="C4195">
        <v>4193</v>
      </c>
      <c r="E4195">
        <f t="shared" si="166"/>
        <v>16772</v>
      </c>
      <c r="F4195">
        <v>4193</v>
      </c>
    </row>
    <row r="4196" spans="2:6" x14ac:dyDescent="0.25">
      <c r="B4196">
        <f t="shared" si="165"/>
        <v>8388</v>
      </c>
      <c r="C4196">
        <v>4194</v>
      </c>
      <c r="E4196">
        <f t="shared" si="166"/>
        <v>16776</v>
      </c>
      <c r="F4196">
        <v>4194</v>
      </c>
    </row>
    <row r="4197" spans="2:6" x14ac:dyDescent="0.25">
      <c r="B4197">
        <f t="shared" si="165"/>
        <v>8390</v>
      </c>
      <c r="C4197">
        <v>4195</v>
      </c>
      <c r="E4197">
        <f t="shared" si="166"/>
        <v>16780</v>
      </c>
      <c r="F4197">
        <v>4195</v>
      </c>
    </row>
    <row r="4198" spans="2:6" x14ac:dyDescent="0.25">
      <c r="B4198">
        <f t="shared" si="165"/>
        <v>8392</v>
      </c>
      <c r="C4198">
        <v>4196</v>
      </c>
      <c r="E4198">
        <f t="shared" si="166"/>
        <v>16784</v>
      </c>
      <c r="F4198">
        <v>4196</v>
      </c>
    </row>
    <row r="4199" spans="2:6" x14ac:dyDescent="0.25">
      <c r="B4199">
        <f t="shared" si="165"/>
        <v>8394</v>
      </c>
      <c r="C4199">
        <v>4197</v>
      </c>
      <c r="E4199">
        <f t="shared" si="166"/>
        <v>16788</v>
      </c>
      <c r="F4199">
        <v>4197</v>
      </c>
    </row>
    <row r="4200" spans="2:6" x14ac:dyDescent="0.25">
      <c r="B4200">
        <f t="shared" si="165"/>
        <v>8396</v>
      </c>
      <c r="C4200">
        <v>4198</v>
      </c>
      <c r="E4200">
        <f t="shared" si="166"/>
        <v>16792</v>
      </c>
      <c r="F4200">
        <v>4198</v>
      </c>
    </row>
    <row r="4201" spans="2:6" x14ac:dyDescent="0.25">
      <c r="B4201">
        <f t="shared" si="165"/>
        <v>8398</v>
      </c>
      <c r="C4201">
        <v>4199</v>
      </c>
      <c r="E4201">
        <f t="shared" si="166"/>
        <v>16796</v>
      </c>
      <c r="F4201">
        <v>4199</v>
      </c>
    </row>
    <row r="4202" spans="2:6" x14ac:dyDescent="0.25">
      <c r="B4202">
        <f t="shared" si="165"/>
        <v>8400</v>
      </c>
      <c r="C4202">
        <v>4200</v>
      </c>
      <c r="E4202">
        <f t="shared" si="166"/>
        <v>16800</v>
      </c>
      <c r="F4202">
        <v>4200</v>
      </c>
    </row>
    <row r="4203" spans="2:6" x14ac:dyDescent="0.25">
      <c r="B4203">
        <f t="shared" si="165"/>
        <v>8402</v>
      </c>
      <c r="C4203">
        <v>4201</v>
      </c>
      <c r="E4203">
        <f t="shared" si="166"/>
        <v>16804</v>
      </c>
      <c r="F4203">
        <v>4201</v>
      </c>
    </row>
    <row r="4204" spans="2:6" x14ac:dyDescent="0.25">
      <c r="B4204">
        <f t="shared" si="165"/>
        <v>8404</v>
      </c>
      <c r="C4204">
        <v>4202</v>
      </c>
      <c r="E4204">
        <f t="shared" si="166"/>
        <v>16808</v>
      </c>
      <c r="F4204">
        <v>4202</v>
      </c>
    </row>
    <row r="4205" spans="2:6" x14ac:dyDescent="0.25">
      <c r="B4205">
        <f t="shared" si="165"/>
        <v>8406</v>
      </c>
      <c r="C4205">
        <v>4203</v>
      </c>
      <c r="E4205">
        <f t="shared" si="166"/>
        <v>16812</v>
      </c>
      <c r="F4205">
        <v>4203</v>
      </c>
    </row>
    <row r="4206" spans="2:6" x14ac:dyDescent="0.25">
      <c r="B4206">
        <f t="shared" si="165"/>
        <v>8408</v>
      </c>
      <c r="C4206">
        <v>4204</v>
      </c>
      <c r="E4206">
        <f t="shared" si="166"/>
        <v>16816</v>
      </c>
      <c r="F4206">
        <v>4204</v>
      </c>
    </row>
    <row r="4207" spans="2:6" x14ac:dyDescent="0.25">
      <c r="B4207">
        <f t="shared" si="165"/>
        <v>8410</v>
      </c>
      <c r="C4207">
        <v>4205</v>
      </c>
      <c r="E4207">
        <f t="shared" si="166"/>
        <v>16820</v>
      </c>
      <c r="F4207">
        <v>4205</v>
      </c>
    </row>
    <row r="4208" spans="2:6" x14ac:dyDescent="0.25">
      <c r="B4208">
        <f t="shared" si="165"/>
        <v>8412</v>
      </c>
      <c r="C4208">
        <v>4206</v>
      </c>
      <c r="E4208">
        <f t="shared" si="166"/>
        <v>16824</v>
      </c>
      <c r="F4208">
        <v>4206</v>
      </c>
    </row>
    <row r="4209" spans="2:6" x14ac:dyDescent="0.25">
      <c r="B4209">
        <f t="shared" si="165"/>
        <v>8414</v>
      </c>
      <c r="C4209">
        <v>4207</v>
      </c>
      <c r="E4209">
        <f t="shared" si="166"/>
        <v>16828</v>
      </c>
      <c r="F4209">
        <v>4207</v>
      </c>
    </row>
    <row r="4210" spans="2:6" x14ac:dyDescent="0.25">
      <c r="B4210">
        <f t="shared" si="165"/>
        <v>8416</v>
      </c>
      <c r="C4210">
        <v>4208</v>
      </c>
      <c r="E4210">
        <f t="shared" si="166"/>
        <v>16832</v>
      </c>
      <c r="F4210">
        <v>4208</v>
      </c>
    </row>
    <row r="4211" spans="2:6" x14ac:dyDescent="0.25">
      <c r="B4211">
        <f t="shared" si="165"/>
        <v>8418</v>
      </c>
      <c r="C4211">
        <v>4209</v>
      </c>
      <c r="E4211">
        <f t="shared" si="166"/>
        <v>16836</v>
      </c>
      <c r="F4211">
        <v>4209</v>
      </c>
    </row>
    <row r="4212" spans="2:6" x14ac:dyDescent="0.25">
      <c r="B4212">
        <f t="shared" si="165"/>
        <v>8420</v>
      </c>
      <c r="C4212">
        <v>4210</v>
      </c>
      <c r="E4212">
        <f t="shared" si="166"/>
        <v>16840</v>
      </c>
      <c r="F4212">
        <v>4210</v>
      </c>
    </row>
    <row r="4213" spans="2:6" x14ac:dyDescent="0.25">
      <c r="B4213">
        <f t="shared" si="165"/>
        <v>8422</v>
      </c>
      <c r="C4213">
        <v>4211</v>
      </c>
      <c r="E4213">
        <f t="shared" si="166"/>
        <v>16844</v>
      </c>
      <c r="F4213">
        <v>4211</v>
      </c>
    </row>
    <row r="4214" spans="2:6" x14ac:dyDescent="0.25">
      <c r="B4214">
        <f t="shared" si="165"/>
        <v>8424</v>
      </c>
      <c r="C4214">
        <v>4212</v>
      </c>
      <c r="E4214">
        <f t="shared" si="166"/>
        <v>16848</v>
      </c>
      <c r="F4214">
        <v>4212</v>
      </c>
    </row>
    <row r="4215" spans="2:6" x14ac:dyDescent="0.25">
      <c r="B4215">
        <f t="shared" si="165"/>
        <v>8426</v>
      </c>
      <c r="C4215">
        <v>4213</v>
      </c>
      <c r="E4215">
        <f t="shared" si="166"/>
        <v>16852</v>
      </c>
      <c r="F4215">
        <v>4213</v>
      </c>
    </row>
    <row r="4216" spans="2:6" x14ac:dyDescent="0.25">
      <c r="B4216">
        <f t="shared" si="165"/>
        <v>8428</v>
      </c>
      <c r="C4216">
        <v>4214</v>
      </c>
      <c r="E4216">
        <f t="shared" si="166"/>
        <v>16856</v>
      </c>
      <c r="F4216">
        <v>4214</v>
      </c>
    </row>
    <row r="4217" spans="2:6" x14ac:dyDescent="0.25">
      <c r="B4217">
        <f t="shared" si="165"/>
        <v>8430</v>
      </c>
      <c r="C4217">
        <v>4215</v>
      </c>
      <c r="E4217">
        <f t="shared" si="166"/>
        <v>16860</v>
      </c>
      <c r="F4217">
        <v>4215</v>
      </c>
    </row>
    <row r="4218" spans="2:6" x14ac:dyDescent="0.25">
      <c r="B4218">
        <f t="shared" si="165"/>
        <v>8432</v>
      </c>
      <c r="C4218">
        <v>4216</v>
      </c>
      <c r="E4218">
        <f t="shared" si="166"/>
        <v>16864</v>
      </c>
      <c r="F4218">
        <v>4216</v>
      </c>
    </row>
    <row r="4219" spans="2:6" x14ac:dyDescent="0.25">
      <c r="B4219">
        <f t="shared" si="165"/>
        <v>8434</v>
      </c>
      <c r="C4219">
        <v>4217</v>
      </c>
      <c r="E4219">
        <f t="shared" si="166"/>
        <v>16868</v>
      </c>
      <c r="F4219">
        <v>4217</v>
      </c>
    </row>
    <row r="4220" spans="2:6" x14ac:dyDescent="0.25">
      <c r="B4220">
        <f t="shared" si="165"/>
        <v>8436</v>
      </c>
      <c r="C4220">
        <v>4218</v>
      </c>
      <c r="E4220">
        <f t="shared" si="166"/>
        <v>16872</v>
      </c>
      <c r="F4220">
        <v>4218</v>
      </c>
    </row>
    <row r="4221" spans="2:6" x14ac:dyDescent="0.25">
      <c r="B4221">
        <f t="shared" si="165"/>
        <v>8438</v>
      </c>
      <c r="C4221">
        <v>4219</v>
      </c>
      <c r="E4221">
        <f t="shared" si="166"/>
        <v>16876</v>
      </c>
      <c r="F4221">
        <v>4219</v>
      </c>
    </row>
    <row r="4222" spans="2:6" x14ac:dyDescent="0.25">
      <c r="B4222">
        <f t="shared" si="165"/>
        <v>8440</v>
      </c>
      <c r="C4222">
        <v>4220</v>
      </c>
      <c r="E4222">
        <f t="shared" si="166"/>
        <v>16880</v>
      </c>
      <c r="F4222">
        <v>4220</v>
      </c>
    </row>
    <row r="4223" spans="2:6" x14ac:dyDescent="0.25">
      <c r="B4223">
        <f t="shared" si="165"/>
        <v>8442</v>
      </c>
      <c r="C4223">
        <v>4221</v>
      </c>
      <c r="E4223">
        <f t="shared" si="166"/>
        <v>16884</v>
      </c>
      <c r="F4223">
        <v>4221</v>
      </c>
    </row>
    <row r="4224" spans="2:6" x14ac:dyDescent="0.25">
      <c r="B4224">
        <f t="shared" si="165"/>
        <v>8444</v>
      </c>
      <c r="C4224">
        <v>4222</v>
      </c>
      <c r="E4224">
        <f t="shared" si="166"/>
        <v>16888</v>
      </c>
      <c r="F4224">
        <v>4222</v>
      </c>
    </row>
    <row r="4225" spans="2:6" x14ac:dyDescent="0.25">
      <c r="B4225">
        <f t="shared" si="165"/>
        <v>8446</v>
      </c>
      <c r="C4225">
        <v>4223</v>
      </c>
      <c r="E4225">
        <f t="shared" si="166"/>
        <v>16892</v>
      </c>
      <c r="F4225">
        <v>4223</v>
      </c>
    </row>
    <row r="4226" spans="2:6" x14ac:dyDescent="0.25">
      <c r="B4226">
        <f t="shared" si="165"/>
        <v>8448</v>
      </c>
      <c r="C4226">
        <v>4224</v>
      </c>
      <c r="E4226">
        <f t="shared" si="166"/>
        <v>16896</v>
      </c>
      <c r="F4226">
        <v>4224</v>
      </c>
    </row>
    <row r="4227" spans="2:6" x14ac:dyDescent="0.25">
      <c r="B4227">
        <f t="shared" si="165"/>
        <v>8450</v>
      </c>
      <c r="C4227">
        <v>4225</v>
      </c>
      <c r="E4227">
        <f t="shared" si="166"/>
        <v>16900</v>
      </c>
      <c r="F4227">
        <v>4225</v>
      </c>
    </row>
    <row r="4228" spans="2:6" x14ac:dyDescent="0.25">
      <c r="B4228">
        <f t="shared" si="165"/>
        <v>8452</v>
      </c>
      <c r="C4228">
        <v>4226</v>
      </c>
      <c r="E4228">
        <f t="shared" si="166"/>
        <v>16904</v>
      </c>
      <c r="F4228">
        <v>4226</v>
      </c>
    </row>
    <row r="4229" spans="2:6" x14ac:dyDescent="0.25">
      <c r="B4229">
        <f t="shared" ref="B4229:B4292" si="167">B4228+2</f>
        <v>8454</v>
      </c>
      <c r="C4229">
        <v>4227</v>
      </c>
      <c r="E4229">
        <f t="shared" ref="E4229:E4292" si="168">E4228+4</f>
        <v>16908</v>
      </c>
      <c r="F4229">
        <v>4227</v>
      </c>
    </row>
    <row r="4230" spans="2:6" x14ac:dyDescent="0.25">
      <c r="B4230">
        <f t="shared" si="167"/>
        <v>8456</v>
      </c>
      <c r="C4230">
        <v>4228</v>
      </c>
      <c r="E4230">
        <f t="shared" si="168"/>
        <v>16912</v>
      </c>
      <c r="F4230">
        <v>4228</v>
      </c>
    </row>
    <row r="4231" spans="2:6" x14ac:dyDescent="0.25">
      <c r="B4231">
        <f t="shared" si="167"/>
        <v>8458</v>
      </c>
      <c r="C4231">
        <v>4229</v>
      </c>
      <c r="E4231">
        <f t="shared" si="168"/>
        <v>16916</v>
      </c>
      <c r="F4231">
        <v>4229</v>
      </c>
    </row>
    <row r="4232" spans="2:6" x14ac:dyDescent="0.25">
      <c r="B4232">
        <f t="shared" si="167"/>
        <v>8460</v>
      </c>
      <c r="C4232">
        <v>4230</v>
      </c>
      <c r="E4232">
        <f t="shared" si="168"/>
        <v>16920</v>
      </c>
      <c r="F4232">
        <v>4230</v>
      </c>
    </row>
    <row r="4233" spans="2:6" x14ac:dyDescent="0.25">
      <c r="B4233">
        <f t="shared" si="167"/>
        <v>8462</v>
      </c>
      <c r="C4233">
        <v>4231</v>
      </c>
      <c r="E4233">
        <f t="shared" si="168"/>
        <v>16924</v>
      </c>
      <c r="F4233">
        <v>4231</v>
      </c>
    </row>
    <row r="4234" spans="2:6" x14ac:dyDescent="0.25">
      <c r="B4234">
        <f t="shared" si="167"/>
        <v>8464</v>
      </c>
      <c r="C4234">
        <v>4232</v>
      </c>
      <c r="E4234">
        <f t="shared" si="168"/>
        <v>16928</v>
      </c>
      <c r="F4234">
        <v>4232</v>
      </c>
    </row>
    <row r="4235" spans="2:6" x14ac:dyDescent="0.25">
      <c r="B4235">
        <f t="shared" si="167"/>
        <v>8466</v>
      </c>
      <c r="C4235">
        <v>4233</v>
      </c>
      <c r="E4235">
        <f t="shared" si="168"/>
        <v>16932</v>
      </c>
      <c r="F4235">
        <v>4233</v>
      </c>
    </row>
    <row r="4236" spans="2:6" x14ac:dyDescent="0.25">
      <c r="B4236">
        <f t="shared" si="167"/>
        <v>8468</v>
      </c>
      <c r="C4236">
        <v>4234</v>
      </c>
      <c r="E4236">
        <f t="shared" si="168"/>
        <v>16936</v>
      </c>
      <c r="F4236">
        <v>4234</v>
      </c>
    </row>
    <row r="4237" spans="2:6" x14ac:dyDescent="0.25">
      <c r="B4237">
        <f t="shared" si="167"/>
        <v>8470</v>
      </c>
      <c r="C4237">
        <v>4235</v>
      </c>
      <c r="E4237">
        <f t="shared" si="168"/>
        <v>16940</v>
      </c>
      <c r="F4237">
        <v>4235</v>
      </c>
    </row>
    <row r="4238" spans="2:6" x14ac:dyDescent="0.25">
      <c r="B4238">
        <f t="shared" si="167"/>
        <v>8472</v>
      </c>
      <c r="C4238">
        <v>4236</v>
      </c>
      <c r="E4238">
        <f t="shared" si="168"/>
        <v>16944</v>
      </c>
      <c r="F4238">
        <v>4236</v>
      </c>
    </row>
    <row r="4239" spans="2:6" x14ac:dyDescent="0.25">
      <c r="B4239">
        <f t="shared" si="167"/>
        <v>8474</v>
      </c>
      <c r="C4239">
        <v>4237</v>
      </c>
      <c r="E4239">
        <f t="shared" si="168"/>
        <v>16948</v>
      </c>
      <c r="F4239">
        <v>4237</v>
      </c>
    </row>
    <row r="4240" spans="2:6" x14ac:dyDescent="0.25">
      <c r="B4240">
        <f t="shared" si="167"/>
        <v>8476</v>
      </c>
      <c r="C4240">
        <v>4238</v>
      </c>
      <c r="E4240">
        <f t="shared" si="168"/>
        <v>16952</v>
      </c>
      <c r="F4240">
        <v>4238</v>
      </c>
    </row>
    <row r="4241" spans="2:6" x14ac:dyDescent="0.25">
      <c r="B4241">
        <f t="shared" si="167"/>
        <v>8478</v>
      </c>
      <c r="C4241">
        <v>4239</v>
      </c>
      <c r="E4241">
        <f t="shared" si="168"/>
        <v>16956</v>
      </c>
      <c r="F4241">
        <v>4239</v>
      </c>
    </row>
    <row r="4242" spans="2:6" x14ac:dyDescent="0.25">
      <c r="B4242">
        <f t="shared" si="167"/>
        <v>8480</v>
      </c>
      <c r="C4242">
        <v>4240</v>
      </c>
      <c r="E4242">
        <f t="shared" si="168"/>
        <v>16960</v>
      </c>
      <c r="F4242">
        <v>4240</v>
      </c>
    </row>
    <row r="4243" spans="2:6" x14ac:dyDescent="0.25">
      <c r="B4243">
        <f t="shared" si="167"/>
        <v>8482</v>
      </c>
      <c r="C4243">
        <v>4241</v>
      </c>
      <c r="E4243">
        <f t="shared" si="168"/>
        <v>16964</v>
      </c>
      <c r="F4243">
        <v>4241</v>
      </c>
    </row>
    <row r="4244" spans="2:6" x14ac:dyDescent="0.25">
      <c r="B4244">
        <f t="shared" si="167"/>
        <v>8484</v>
      </c>
      <c r="C4244">
        <v>4242</v>
      </c>
      <c r="E4244">
        <f t="shared" si="168"/>
        <v>16968</v>
      </c>
      <c r="F4244">
        <v>4242</v>
      </c>
    </row>
    <row r="4245" spans="2:6" x14ac:dyDescent="0.25">
      <c r="B4245">
        <f t="shared" si="167"/>
        <v>8486</v>
      </c>
      <c r="C4245">
        <v>4243</v>
      </c>
      <c r="E4245">
        <f t="shared" si="168"/>
        <v>16972</v>
      </c>
      <c r="F4245">
        <v>4243</v>
      </c>
    </row>
    <row r="4246" spans="2:6" x14ac:dyDescent="0.25">
      <c r="B4246">
        <f t="shared" si="167"/>
        <v>8488</v>
      </c>
      <c r="C4246">
        <v>4244</v>
      </c>
      <c r="E4246">
        <f t="shared" si="168"/>
        <v>16976</v>
      </c>
      <c r="F4246">
        <v>4244</v>
      </c>
    </row>
    <row r="4247" spans="2:6" x14ac:dyDescent="0.25">
      <c r="B4247">
        <f t="shared" si="167"/>
        <v>8490</v>
      </c>
      <c r="C4247">
        <v>4245</v>
      </c>
      <c r="E4247">
        <f t="shared" si="168"/>
        <v>16980</v>
      </c>
      <c r="F4247">
        <v>4245</v>
      </c>
    </row>
    <row r="4248" spans="2:6" x14ac:dyDescent="0.25">
      <c r="B4248">
        <f t="shared" si="167"/>
        <v>8492</v>
      </c>
      <c r="C4248">
        <v>4246</v>
      </c>
      <c r="E4248">
        <f t="shared" si="168"/>
        <v>16984</v>
      </c>
      <c r="F4248">
        <v>4246</v>
      </c>
    </row>
    <row r="4249" spans="2:6" x14ac:dyDescent="0.25">
      <c r="B4249">
        <f t="shared" si="167"/>
        <v>8494</v>
      </c>
      <c r="C4249">
        <v>4247</v>
      </c>
      <c r="E4249">
        <f t="shared" si="168"/>
        <v>16988</v>
      </c>
      <c r="F4249">
        <v>4247</v>
      </c>
    </row>
    <row r="4250" spans="2:6" x14ac:dyDescent="0.25">
      <c r="B4250">
        <f t="shared" si="167"/>
        <v>8496</v>
      </c>
      <c r="C4250">
        <v>4248</v>
      </c>
      <c r="E4250">
        <f t="shared" si="168"/>
        <v>16992</v>
      </c>
      <c r="F4250">
        <v>4248</v>
      </c>
    </row>
    <row r="4251" spans="2:6" x14ac:dyDescent="0.25">
      <c r="B4251">
        <f t="shared" si="167"/>
        <v>8498</v>
      </c>
      <c r="C4251">
        <v>4249</v>
      </c>
      <c r="E4251">
        <f t="shared" si="168"/>
        <v>16996</v>
      </c>
      <c r="F4251">
        <v>4249</v>
      </c>
    </row>
    <row r="4252" spans="2:6" x14ac:dyDescent="0.25">
      <c r="B4252">
        <f t="shared" si="167"/>
        <v>8500</v>
      </c>
      <c r="C4252">
        <v>4250</v>
      </c>
      <c r="E4252">
        <f t="shared" si="168"/>
        <v>17000</v>
      </c>
      <c r="F4252">
        <v>4250</v>
      </c>
    </row>
    <row r="4253" spans="2:6" x14ac:dyDescent="0.25">
      <c r="B4253">
        <f t="shared" si="167"/>
        <v>8502</v>
      </c>
      <c r="C4253">
        <v>4251</v>
      </c>
      <c r="E4253">
        <f t="shared" si="168"/>
        <v>17004</v>
      </c>
      <c r="F4253">
        <v>4251</v>
      </c>
    </row>
    <row r="4254" spans="2:6" x14ac:dyDescent="0.25">
      <c r="B4254">
        <f t="shared" si="167"/>
        <v>8504</v>
      </c>
      <c r="C4254">
        <v>4252</v>
      </c>
      <c r="E4254">
        <f t="shared" si="168"/>
        <v>17008</v>
      </c>
      <c r="F4254">
        <v>4252</v>
      </c>
    </row>
    <row r="4255" spans="2:6" x14ac:dyDescent="0.25">
      <c r="B4255">
        <f t="shared" si="167"/>
        <v>8506</v>
      </c>
      <c r="C4255">
        <v>4253</v>
      </c>
      <c r="E4255">
        <f t="shared" si="168"/>
        <v>17012</v>
      </c>
      <c r="F4255">
        <v>4253</v>
      </c>
    </row>
    <row r="4256" spans="2:6" x14ac:dyDescent="0.25">
      <c r="B4256">
        <f t="shared" si="167"/>
        <v>8508</v>
      </c>
      <c r="C4256">
        <v>4254</v>
      </c>
      <c r="E4256">
        <f t="shared" si="168"/>
        <v>17016</v>
      </c>
      <c r="F4256">
        <v>4254</v>
      </c>
    </row>
    <row r="4257" spans="2:6" x14ac:dyDescent="0.25">
      <c r="B4257">
        <f t="shared" si="167"/>
        <v>8510</v>
      </c>
      <c r="C4257">
        <v>4255</v>
      </c>
      <c r="E4257">
        <f t="shared" si="168"/>
        <v>17020</v>
      </c>
      <c r="F4257">
        <v>4255</v>
      </c>
    </row>
    <row r="4258" spans="2:6" x14ac:dyDescent="0.25">
      <c r="B4258">
        <f t="shared" si="167"/>
        <v>8512</v>
      </c>
      <c r="C4258">
        <v>4256</v>
      </c>
      <c r="E4258">
        <f t="shared" si="168"/>
        <v>17024</v>
      </c>
      <c r="F4258">
        <v>4256</v>
      </c>
    </row>
    <row r="4259" spans="2:6" x14ac:dyDescent="0.25">
      <c r="B4259">
        <f t="shared" si="167"/>
        <v>8514</v>
      </c>
      <c r="C4259">
        <v>4257</v>
      </c>
      <c r="E4259">
        <f t="shared" si="168"/>
        <v>17028</v>
      </c>
      <c r="F4259">
        <v>4257</v>
      </c>
    </row>
    <row r="4260" spans="2:6" x14ac:dyDescent="0.25">
      <c r="B4260">
        <f t="shared" si="167"/>
        <v>8516</v>
      </c>
      <c r="C4260">
        <v>4258</v>
      </c>
      <c r="E4260">
        <f t="shared" si="168"/>
        <v>17032</v>
      </c>
      <c r="F4260">
        <v>4258</v>
      </c>
    </row>
    <row r="4261" spans="2:6" x14ac:dyDescent="0.25">
      <c r="B4261">
        <f t="shared" si="167"/>
        <v>8518</v>
      </c>
      <c r="C4261">
        <v>4259</v>
      </c>
      <c r="E4261">
        <f t="shared" si="168"/>
        <v>17036</v>
      </c>
      <c r="F4261">
        <v>4259</v>
      </c>
    </row>
    <row r="4262" spans="2:6" x14ac:dyDescent="0.25">
      <c r="B4262">
        <f t="shared" si="167"/>
        <v>8520</v>
      </c>
      <c r="C4262">
        <v>4260</v>
      </c>
      <c r="E4262">
        <f t="shared" si="168"/>
        <v>17040</v>
      </c>
      <c r="F4262">
        <v>4260</v>
      </c>
    </row>
    <row r="4263" spans="2:6" x14ac:dyDescent="0.25">
      <c r="B4263">
        <f t="shared" si="167"/>
        <v>8522</v>
      </c>
      <c r="C4263">
        <v>4261</v>
      </c>
      <c r="E4263">
        <f t="shared" si="168"/>
        <v>17044</v>
      </c>
      <c r="F4263">
        <v>4261</v>
      </c>
    </row>
    <row r="4264" spans="2:6" x14ac:dyDescent="0.25">
      <c r="B4264">
        <f t="shared" si="167"/>
        <v>8524</v>
      </c>
      <c r="C4264">
        <v>4262</v>
      </c>
      <c r="E4264">
        <f t="shared" si="168"/>
        <v>17048</v>
      </c>
      <c r="F4264">
        <v>4262</v>
      </c>
    </row>
    <row r="4265" spans="2:6" x14ac:dyDescent="0.25">
      <c r="B4265">
        <f t="shared" si="167"/>
        <v>8526</v>
      </c>
      <c r="C4265">
        <v>4263</v>
      </c>
      <c r="E4265">
        <f t="shared" si="168"/>
        <v>17052</v>
      </c>
      <c r="F4265">
        <v>4263</v>
      </c>
    </row>
    <row r="4266" spans="2:6" x14ac:dyDescent="0.25">
      <c r="B4266">
        <f t="shared" si="167"/>
        <v>8528</v>
      </c>
      <c r="C4266">
        <v>4264</v>
      </c>
      <c r="E4266">
        <f t="shared" si="168"/>
        <v>17056</v>
      </c>
      <c r="F4266">
        <v>4264</v>
      </c>
    </row>
    <row r="4267" spans="2:6" x14ac:dyDescent="0.25">
      <c r="B4267">
        <f t="shared" si="167"/>
        <v>8530</v>
      </c>
      <c r="C4267">
        <v>4265</v>
      </c>
      <c r="E4267">
        <f t="shared" si="168"/>
        <v>17060</v>
      </c>
      <c r="F4267">
        <v>4265</v>
      </c>
    </row>
    <row r="4268" spans="2:6" x14ac:dyDescent="0.25">
      <c r="B4268">
        <f t="shared" si="167"/>
        <v>8532</v>
      </c>
      <c r="C4268">
        <v>4266</v>
      </c>
      <c r="E4268">
        <f t="shared" si="168"/>
        <v>17064</v>
      </c>
      <c r="F4268">
        <v>4266</v>
      </c>
    </row>
    <row r="4269" spans="2:6" x14ac:dyDescent="0.25">
      <c r="B4269">
        <f t="shared" si="167"/>
        <v>8534</v>
      </c>
      <c r="C4269">
        <v>4267</v>
      </c>
      <c r="E4269">
        <f t="shared" si="168"/>
        <v>17068</v>
      </c>
      <c r="F4269">
        <v>4267</v>
      </c>
    </row>
    <row r="4270" spans="2:6" x14ac:dyDescent="0.25">
      <c r="B4270">
        <f t="shared" si="167"/>
        <v>8536</v>
      </c>
      <c r="C4270">
        <v>4268</v>
      </c>
      <c r="E4270">
        <f t="shared" si="168"/>
        <v>17072</v>
      </c>
      <c r="F4270">
        <v>4268</v>
      </c>
    </row>
    <row r="4271" spans="2:6" x14ac:dyDescent="0.25">
      <c r="B4271">
        <f t="shared" si="167"/>
        <v>8538</v>
      </c>
      <c r="C4271">
        <v>4269</v>
      </c>
      <c r="E4271">
        <f t="shared" si="168"/>
        <v>17076</v>
      </c>
      <c r="F4271">
        <v>4269</v>
      </c>
    </row>
    <row r="4272" spans="2:6" x14ac:dyDescent="0.25">
      <c r="B4272">
        <f t="shared" si="167"/>
        <v>8540</v>
      </c>
      <c r="C4272">
        <v>4270</v>
      </c>
      <c r="E4272">
        <f t="shared" si="168"/>
        <v>17080</v>
      </c>
      <c r="F4272">
        <v>4270</v>
      </c>
    </row>
    <row r="4273" spans="2:6" x14ac:dyDescent="0.25">
      <c r="B4273">
        <f t="shared" si="167"/>
        <v>8542</v>
      </c>
      <c r="C4273">
        <v>4271</v>
      </c>
      <c r="E4273">
        <f t="shared" si="168"/>
        <v>17084</v>
      </c>
      <c r="F4273">
        <v>4271</v>
      </c>
    </row>
    <row r="4274" spans="2:6" x14ac:dyDescent="0.25">
      <c r="B4274">
        <f t="shared" si="167"/>
        <v>8544</v>
      </c>
      <c r="C4274">
        <v>4272</v>
      </c>
      <c r="E4274">
        <f t="shared" si="168"/>
        <v>17088</v>
      </c>
      <c r="F4274">
        <v>4272</v>
      </c>
    </row>
    <row r="4275" spans="2:6" x14ac:dyDescent="0.25">
      <c r="B4275">
        <f t="shared" si="167"/>
        <v>8546</v>
      </c>
      <c r="C4275">
        <v>4273</v>
      </c>
      <c r="E4275">
        <f t="shared" si="168"/>
        <v>17092</v>
      </c>
      <c r="F4275">
        <v>4273</v>
      </c>
    </row>
    <row r="4276" spans="2:6" x14ac:dyDescent="0.25">
      <c r="B4276">
        <f t="shared" si="167"/>
        <v>8548</v>
      </c>
      <c r="C4276">
        <v>4274</v>
      </c>
      <c r="E4276">
        <f t="shared" si="168"/>
        <v>17096</v>
      </c>
      <c r="F4276">
        <v>4274</v>
      </c>
    </row>
    <row r="4277" spans="2:6" x14ac:dyDescent="0.25">
      <c r="B4277">
        <f t="shared" si="167"/>
        <v>8550</v>
      </c>
      <c r="C4277">
        <v>4275</v>
      </c>
      <c r="E4277">
        <f t="shared" si="168"/>
        <v>17100</v>
      </c>
      <c r="F4277">
        <v>4275</v>
      </c>
    </row>
    <row r="4278" spans="2:6" x14ac:dyDescent="0.25">
      <c r="B4278">
        <f t="shared" si="167"/>
        <v>8552</v>
      </c>
      <c r="C4278">
        <v>4276</v>
      </c>
      <c r="E4278">
        <f t="shared" si="168"/>
        <v>17104</v>
      </c>
      <c r="F4278">
        <v>4276</v>
      </c>
    </row>
    <row r="4279" spans="2:6" x14ac:dyDescent="0.25">
      <c r="B4279">
        <f t="shared" si="167"/>
        <v>8554</v>
      </c>
      <c r="C4279">
        <v>4277</v>
      </c>
      <c r="E4279">
        <f t="shared" si="168"/>
        <v>17108</v>
      </c>
      <c r="F4279">
        <v>4277</v>
      </c>
    </row>
    <row r="4280" spans="2:6" x14ac:dyDescent="0.25">
      <c r="B4280">
        <f t="shared" si="167"/>
        <v>8556</v>
      </c>
      <c r="C4280">
        <v>4278</v>
      </c>
      <c r="E4280">
        <f t="shared" si="168"/>
        <v>17112</v>
      </c>
      <c r="F4280">
        <v>4278</v>
      </c>
    </row>
    <row r="4281" spans="2:6" x14ac:dyDescent="0.25">
      <c r="B4281">
        <f t="shared" si="167"/>
        <v>8558</v>
      </c>
      <c r="C4281">
        <v>4279</v>
      </c>
      <c r="E4281">
        <f t="shared" si="168"/>
        <v>17116</v>
      </c>
      <c r="F4281">
        <v>4279</v>
      </c>
    </row>
    <row r="4282" spans="2:6" x14ac:dyDescent="0.25">
      <c r="B4282">
        <f t="shared" si="167"/>
        <v>8560</v>
      </c>
      <c r="C4282">
        <v>4280</v>
      </c>
      <c r="E4282">
        <f t="shared" si="168"/>
        <v>17120</v>
      </c>
      <c r="F4282">
        <v>4280</v>
      </c>
    </row>
    <row r="4283" spans="2:6" x14ac:dyDescent="0.25">
      <c r="B4283">
        <f t="shared" si="167"/>
        <v>8562</v>
      </c>
      <c r="C4283">
        <v>4281</v>
      </c>
      <c r="E4283">
        <f t="shared" si="168"/>
        <v>17124</v>
      </c>
      <c r="F4283">
        <v>4281</v>
      </c>
    </row>
    <row r="4284" spans="2:6" x14ac:dyDescent="0.25">
      <c r="B4284">
        <f t="shared" si="167"/>
        <v>8564</v>
      </c>
      <c r="C4284">
        <v>4282</v>
      </c>
      <c r="E4284">
        <f t="shared" si="168"/>
        <v>17128</v>
      </c>
      <c r="F4284">
        <v>4282</v>
      </c>
    </row>
    <row r="4285" spans="2:6" x14ac:dyDescent="0.25">
      <c r="B4285">
        <f t="shared" si="167"/>
        <v>8566</v>
      </c>
      <c r="C4285">
        <v>4283</v>
      </c>
      <c r="E4285">
        <f t="shared" si="168"/>
        <v>17132</v>
      </c>
      <c r="F4285">
        <v>4283</v>
      </c>
    </row>
    <row r="4286" spans="2:6" x14ac:dyDescent="0.25">
      <c r="B4286">
        <f t="shared" si="167"/>
        <v>8568</v>
      </c>
      <c r="C4286">
        <v>4284</v>
      </c>
      <c r="E4286">
        <f t="shared" si="168"/>
        <v>17136</v>
      </c>
      <c r="F4286">
        <v>4284</v>
      </c>
    </row>
    <row r="4287" spans="2:6" x14ac:dyDescent="0.25">
      <c r="B4287">
        <f t="shared" si="167"/>
        <v>8570</v>
      </c>
      <c r="C4287">
        <v>4285</v>
      </c>
      <c r="E4287">
        <f t="shared" si="168"/>
        <v>17140</v>
      </c>
      <c r="F4287">
        <v>4285</v>
      </c>
    </row>
    <row r="4288" spans="2:6" x14ac:dyDescent="0.25">
      <c r="B4288">
        <f t="shared" si="167"/>
        <v>8572</v>
      </c>
      <c r="C4288">
        <v>4286</v>
      </c>
      <c r="E4288">
        <f t="shared" si="168"/>
        <v>17144</v>
      </c>
      <c r="F4288">
        <v>4286</v>
      </c>
    </row>
    <row r="4289" spans="2:6" x14ac:dyDescent="0.25">
      <c r="B4289">
        <f t="shared" si="167"/>
        <v>8574</v>
      </c>
      <c r="C4289">
        <v>4287</v>
      </c>
      <c r="E4289">
        <f t="shared" si="168"/>
        <v>17148</v>
      </c>
      <c r="F4289">
        <v>4287</v>
      </c>
    </row>
    <row r="4290" spans="2:6" x14ac:dyDescent="0.25">
      <c r="B4290">
        <f t="shared" si="167"/>
        <v>8576</v>
      </c>
      <c r="C4290">
        <v>4288</v>
      </c>
      <c r="E4290">
        <f t="shared" si="168"/>
        <v>17152</v>
      </c>
      <c r="F4290">
        <v>4288</v>
      </c>
    </row>
    <row r="4291" spans="2:6" x14ac:dyDescent="0.25">
      <c r="B4291">
        <f t="shared" si="167"/>
        <v>8578</v>
      </c>
      <c r="C4291">
        <v>4289</v>
      </c>
      <c r="E4291">
        <f t="shared" si="168"/>
        <v>17156</v>
      </c>
      <c r="F4291">
        <v>4289</v>
      </c>
    </row>
    <row r="4292" spans="2:6" x14ac:dyDescent="0.25">
      <c r="B4292">
        <f t="shared" si="167"/>
        <v>8580</v>
      </c>
      <c r="C4292">
        <v>4290</v>
      </c>
      <c r="E4292">
        <f t="shared" si="168"/>
        <v>17160</v>
      </c>
      <c r="F4292">
        <v>4290</v>
      </c>
    </row>
    <row r="4293" spans="2:6" x14ac:dyDescent="0.25">
      <c r="B4293">
        <f t="shared" ref="B4293:B4356" si="169">B4292+2</f>
        <v>8582</v>
      </c>
      <c r="C4293">
        <v>4291</v>
      </c>
      <c r="E4293">
        <f t="shared" ref="E4293:E4356" si="170">E4292+4</f>
        <v>17164</v>
      </c>
      <c r="F4293">
        <v>4291</v>
      </c>
    </row>
    <row r="4294" spans="2:6" x14ac:dyDescent="0.25">
      <c r="B4294">
        <f t="shared" si="169"/>
        <v>8584</v>
      </c>
      <c r="C4294">
        <v>4292</v>
      </c>
      <c r="E4294">
        <f t="shared" si="170"/>
        <v>17168</v>
      </c>
      <c r="F4294">
        <v>4292</v>
      </c>
    </row>
    <row r="4295" spans="2:6" x14ac:dyDescent="0.25">
      <c r="B4295">
        <f t="shared" si="169"/>
        <v>8586</v>
      </c>
      <c r="C4295">
        <v>4293</v>
      </c>
      <c r="E4295">
        <f t="shared" si="170"/>
        <v>17172</v>
      </c>
      <c r="F4295">
        <v>4293</v>
      </c>
    </row>
    <row r="4296" spans="2:6" x14ac:dyDescent="0.25">
      <c r="B4296">
        <f t="shared" si="169"/>
        <v>8588</v>
      </c>
      <c r="C4296">
        <v>4294</v>
      </c>
      <c r="E4296">
        <f t="shared" si="170"/>
        <v>17176</v>
      </c>
      <c r="F4296">
        <v>4294</v>
      </c>
    </row>
    <row r="4297" spans="2:6" x14ac:dyDescent="0.25">
      <c r="B4297">
        <f t="shared" si="169"/>
        <v>8590</v>
      </c>
      <c r="C4297">
        <v>4295</v>
      </c>
      <c r="E4297">
        <f t="shared" si="170"/>
        <v>17180</v>
      </c>
      <c r="F4297">
        <v>4295</v>
      </c>
    </row>
    <row r="4298" spans="2:6" x14ac:dyDescent="0.25">
      <c r="B4298">
        <f t="shared" si="169"/>
        <v>8592</v>
      </c>
      <c r="C4298">
        <v>4296</v>
      </c>
      <c r="E4298">
        <f t="shared" si="170"/>
        <v>17184</v>
      </c>
      <c r="F4298">
        <v>4296</v>
      </c>
    </row>
    <row r="4299" spans="2:6" x14ac:dyDescent="0.25">
      <c r="B4299">
        <f t="shared" si="169"/>
        <v>8594</v>
      </c>
      <c r="C4299">
        <v>4297</v>
      </c>
      <c r="E4299">
        <f t="shared" si="170"/>
        <v>17188</v>
      </c>
      <c r="F4299">
        <v>4297</v>
      </c>
    </row>
    <row r="4300" spans="2:6" x14ac:dyDescent="0.25">
      <c r="B4300">
        <f t="shared" si="169"/>
        <v>8596</v>
      </c>
      <c r="C4300">
        <v>4298</v>
      </c>
      <c r="E4300">
        <f t="shared" si="170"/>
        <v>17192</v>
      </c>
      <c r="F4300">
        <v>4298</v>
      </c>
    </row>
    <row r="4301" spans="2:6" x14ac:dyDescent="0.25">
      <c r="B4301">
        <f t="shared" si="169"/>
        <v>8598</v>
      </c>
      <c r="C4301">
        <v>4299</v>
      </c>
      <c r="E4301">
        <f t="shared" si="170"/>
        <v>17196</v>
      </c>
      <c r="F4301">
        <v>4299</v>
      </c>
    </row>
    <row r="4302" spans="2:6" x14ac:dyDescent="0.25">
      <c r="B4302">
        <f t="shared" si="169"/>
        <v>8600</v>
      </c>
      <c r="C4302">
        <v>4300</v>
      </c>
      <c r="E4302">
        <f t="shared" si="170"/>
        <v>17200</v>
      </c>
      <c r="F4302">
        <v>4300</v>
      </c>
    </row>
    <row r="4303" spans="2:6" x14ac:dyDescent="0.25">
      <c r="B4303">
        <f t="shared" si="169"/>
        <v>8602</v>
      </c>
      <c r="C4303">
        <v>4301</v>
      </c>
      <c r="E4303">
        <f t="shared" si="170"/>
        <v>17204</v>
      </c>
      <c r="F4303">
        <v>4301</v>
      </c>
    </row>
    <row r="4304" spans="2:6" x14ac:dyDescent="0.25">
      <c r="B4304">
        <f t="shared" si="169"/>
        <v>8604</v>
      </c>
      <c r="C4304">
        <v>4302</v>
      </c>
      <c r="E4304">
        <f t="shared" si="170"/>
        <v>17208</v>
      </c>
      <c r="F4304">
        <v>4302</v>
      </c>
    </row>
    <row r="4305" spans="2:6" x14ac:dyDescent="0.25">
      <c r="B4305">
        <f t="shared" si="169"/>
        <v>8606</v>
      </c>
      <c r="C4305">
        <v>4303</v>
      </c>
      <c r="E4305">
        <f t="shared" si="170"/>
        <v>17212</v>
      </c>
      <c r="F4305">
        <v>4303</v>
      </c>
    </row>
    <row r="4306" spans="2:6" x14ac:dyDescent="0.25">
      <c r="B4306">
        <f t="shared" si="169"/>
        <v>8608</v>
      </c>
      <c r="C4306">
        <v>4304</v>
      </c>
      <c r="E4306">
        <f t="shared" si="170"/>
        <v>17216</v>
      </c>
      <c r="F4306">
        <v>4304</v>
      </c>
    </row>
    <row r="4307" spans="2:6" x14ac:dyDescent="0.25">
      <c r="B4307">
        <f t="shared" si="169"/>
        <v>8610</v>
      </c>
      <c r="C4307">
        <v>4305</v>
      </c>
      <c r="E4307">
        <f t="shared" si="170"/>
        <v>17220</v>
      </c>
      <c r="F4307">
        <v>4305</v>
      </c>
    </row>
    <row r="4308" spans="2:6" x14ac:dyDescent="0.25">
      <c r="B4308">
        <f t="shared" si="169"/>
        <v>8612</v>
      </c>
      <c r="C4308">
        <v>4306</v>
      </c>
      <c r="E4308">
        <f t="shared" si="170"/>
        <v>17224</v>
      </c>
      <c r="F4308">
        <v>4306</v>
      </c>
    </row>
    <row r="4309" spans="2:6" x14ac:dyDescent="0.25">
      <c r="B4309">
        <f t="shared" si="169"/>
        <v>8614</v>
      </c>
      <c r="C4309">
        <v>4307</v>
      </c>
      <c r="E4309">
        <f t="shared" si="170"/>
        <v>17228</v>
      </c>
      <c r="F4309">
        <v>4307</v>
      </c>
    </row>
    <row r="4310" spans="2:6" x14ac:dyDescent="0.25">
      <c r="B4310">
        <f t="shared" si="169"/>
        <v>8616</v>
      </c>
      <c r="C4310">
        <v>4308</v>
      </c>
      <c r="E4310">
        <f t="shared" si="170"/>
        <v>17232</v>
      </c>
      <c r="F4310">
        <v>4308</v>
      </c>
    </row>
    <row r="4311" spans="2:6" x14ac:dyDescent="0.25">
      <c r="B4311">
        <f t="shared" si="169"/>
        <v>8618</v>
      </c>
      <c r="C4311">
        <v>4309</v>
      </c>
      <c r="E4311">
        <f t="shared" si="170"/>
        <v>17236</v>
      </c>
      <c r="F4311">
        <v>4309</v>
      </c>
    </row>
    <row r="4312" spans="2:6" x14ac:dyDescent="0.25">
      <c r="B4312">
        <f t="shared" si="169"/>
        <v>8620</v>
      </c>
      <c r="C4312">
        <v>4310</v>
      </c>
      <c r="E4312">
        <f t="shared" si="170"/>
        <v>17240</v>
      </c>
      <c r="F4312">
        <v>4310</v>
      </c>
    </row>
    <row r="4313" spans="2:6" x14ac:dyDescent="0.25">
      <c r="B4313">
        <f t="shared" si="169"/>
        <v>8622</v>
      </c>
      <c r="C4313">
        <v>4311</v>
      </c>
      <c r="E4313">
        <f t="shared" si="170"/>
        <v>17244</v>
      </c>
      <c r="F4313">
        <v>4311</v>
      </c>
    </row>
    <row r="4314" spans="2:6" x14ac:dyDescent="0.25">
      <c r="B4314">
        <f t="shared" si="169"/>
        <v>8624</v>
      </c>
      <c r="C4314">
        <v>4312</v>
      </c>
      <c r="E4314">
        <f t="shared" si="170"/>
        <v>17248</v>
      </c>
      <c r="F4314">
        <v>4312</v>
      </c>
    </row>
    <row r="4315" spans="2:6" x14ac:dyDescent="0.25">
      <c r="B4315">
        <f t="shared" si="169"/>
        <v>8626</v>
      </c>
      <c r="C4315">
        <v>4313</v>
      </c>
      <c r="E4315">
        <f t="shared" si="170"/>
        <v>17252</v>
      </c>
      <c r="F4315">
        <v>4313</v>
      </c>
    </row>
    <row r="4316" spans="2:6" x14ac:dyDescent="0.25">
      <c r="B4316">
        <f t="shared" si="169"/>
        <v>8628</v>
      </c>
      <c r="C4316">
        <v>4314</v>
      </c>
      <c r="E4316">
        <f t="shared" si="170"/>
        <v>17256</v>
      </c>
      <c r="F4316">
        <v>4314</v>
      </c>
    </row>
    <row r="4317" spans="2:6" x14ac:dyDescent="0.25">
      <c r="B4317">
        <f t="shared" si="169"/>
        <v>8630</v>
      </c>
      <c r="C4317">
        <v>4315</v>
      </c>
      <c r="E4317">
        <f t="shared" si="170"/>
        <v>17260</v>
      </c>
      <c r="F4317">
        <v>4315</v>
      </c>
    </row>
    <row r="4318" spans="2:6" x14ac:dyDescent="0.25">
      <c r="B4318">
        <f t="shared" si="169"/>
        <v>8632</v>
      </c>
      <c r="C4318">
        <v>4316</v>
      </c>
      <c r="E4318">
        <f t="shared" si="170"/>
        <v>17264</v>
      </c>
      <c r="F4318">
        <v>4316</v>
      </c>
    </row>
    <row r="4319" spans="2:6" x14ac:dyDescent="0.25">
      <c r="B4319">
        <f t="shared" si="169"/>
        <v>8634</v>
      </c>
      <c r="C4319">
        <v>4317</v>
      </c>
      <c r="E4319">
        <f t="shared" si="170"/>
        <v>17268</v>
      </c>
      <c r="F4319">
        <v>4317</v>
      </c>
    </row>
    <row r="4320" spans="2:6" x14ac:dyDescent="0.25">
      <c r="B4320">
        <f t="shared" si="169"/>
        <v>8636</v>
      </c>
      <c r="C4320">
        <v>4318</v>
      </c>
      <c r="E4320">
        <f t="shared" si="170"/>
        <v>17272</v>
      </c>
      <c r="F4320">
        <v>4318</v>
      </c>
    </row>
    <row r="4321" spans="2:6" x14ac:dyDescent="0.25">
      <c r="B4321">
        <f t="shared" si="169"/>
        <v>8638</v>
      </c>
      <c r="C4321">
        <v>4319</v>
      </c>
      <c r="E4321">
        <f t="shared" si="170"/>
        <v>17276</v>
      </c>
      <c r="F4321">
        <v>4319</v>
      </c>
    </row>
    <row r="4322" spans="2:6" x14ac:dyDescent="0.25">
      <c r="B4322">
        <f t="shared" si="169"/>
        <v>8640</v>
      </c>
      <c r="C4322">
        <v>4320</v>
      </c>
      <c r="E4322">
        <f t="shared" si="170"/>
        <v>17280</v>
      </c>
      <c r="F4322">
        <v>4320</v>
      </c>
    </row>
    <row r="4323" spans="2:6" x14ac:dyDescent="0.25">
      <c r="B4323">
        <f t="shared" si="169"/>
        <v>8642</v>
      </c>
      <c r="C4323">
        <v>4321</v>
      </c>
      <c r="E4323">
        <f t="shared" si="170"/>
        <v>17284</v>
      </c>
      <c r="F4323">
        <v>4321</v>
      </c>
    </row>
    <row r="4324" spans="2:6" x14ac:dyDescent="0.25">
      <c r="B4324">
        <f t="shared" si="169"/>
        <v>8644</v>
      </c>
      <c r="C4324">
        <v>4322</v>
      </c>
      <c r="E4324">
        <f t="shared" si="170"/>
        <v>17288</v>
      </c>
      <c r="F4324">
        <v>4322</v>
      </c>
    </row>
    <row r="4325" spans="2:6" x14ac:dyDescent="0.25">
      <c r="B4325">
        <f t="shared" si="169"/>
        <v>8646</v>
      </c>
      <c r="C4325">
        <v>4323</v>
      </c>
      <c r="E4325">
        <f t="shared" si="170"/>
        <v>17292</v>
      </c>
      <c r="F4325">
        <v>4323</v>
      </c>
    </row>
    <row r="4326" spans="2:6" x14ac:dyDescent="0.25">
      <c r="B4326">
        <f t="shared" si="169"/>
        <v>8648</v>
      </c>
      <c r="C4326">
        <v>4324</v>
      </c>
      <c r="E4326">
        <f t="shared" si="170"/>
        <v>17296</v>
      </c>
      <c r="F4326">
        <v>4324</v>
      </c>
    </row>
    <row r="4327" spans="2:6" x14ac:dyDescent="0.25">
      <c r="B4327">
        <f t="shared" si="169"/>
        <v>8650</v>
      </c>
      <c r="C4327">
        <v>4325</v>
      </c>
      <c r="E4327">
        <f t="shared" si="170"/>
        <v>17300</v>
      </c>
      <c r="F4327">
        <v>4325</v>
      </c>
    </row>
    <row r="4328" spans="2:6" x14ac:dyDescent="0.25">
      <c r="B4328">
        <f t="shared" si="169"/>
        <v>8652</v>
      </c>
      <c r="C4328">
        <v>4326</v>
      </c>
      <c r="E4328">
        <f t="shared" si="170"/>
        <v>17304</v>
      </c>
      <c r="F4328">
        <v>4326</v>
      </c>
    </row>
    <row r="4329" spans="2:6" x14ac:dyDescent="0.25">
      <c r="B4329">
        <f t="shared" si="169"/>
        <v>8654</v>
      </c>
      <c r="C4329">
        <v>4327</v>
      </c>
      <c r="E4329">
        <f t="shared" si="170"/>
        <v>17308</v>
      </c>
      <c r="F4329">
        <v>4327</v>
      </c>
    </row>
    <row r="4330" spans="2:6" x14ac:dyDescent="0.25">
      <c r="B4330">
        <f t="shared" si="169"/>
        <v>8656</v>
      </c>
      <c r="C4330">
        <v>4328</v>
      </c>
      <c r="E4330">
        <f t="shared" si="170"/>
        <v>17312</v>
      </c>
      <c r="F4330">
        <v>4328</v>
      </c>
    </row>
    <row r="4331" spans="2:6" x14ac:dyDescent="0.25">
      <c r="B4331">
        <f t="shared" si="169"/>
        <v>8658</v>
      </c>
      <c r="C4331">
        <v>4329</v>
      </c>
      <c r="E4331">
        <f t="shared" si="170"/>
        <v>17316</v>
      </c>
      <c r="F4331">
        <v>4329</v>
      </c>
    </row>
    <row r="4332" spans="2:6" x14ac:dyDescent="0.25">
      <c r="B4332">
        <f t="shared" si="169"/>
        <v>8660</v>
      </c>
      <c r="C4332">
        <v>4330</v>
      </c>
      <c r="E4332">
        <f t="shared" si="170"/>
        <v>17320</v>
      </c>
      <c r="F4332">
        <v>4330</v>
      </c>
    </row>
    <row r="4333" spans="2:6" x14ac:dyDescent="0.25">
      <c r="B4333">
        <f t="shared" si="169"/>
        <v>8662</v>
      </c>
      <c r="C4333">
        <v>4331</v>
      </c>
      <c r="E4333">
        <f t="shared" si="170"/>
        <v>17324</v>
      </c>
      <c r="F4333">
        <v>4331</v>
      </c>
    </row>
    <row r="4334" spans="2:6" x14ac:dyDescent="0.25">
      <c r="B4334">
        <f t="shared" si="169"/>
        <v>8664</v>
      </c>
      <c r="C4334">
        <v>4332</v>
      </c>
      <c r="E4334">
        <f t="shared" si="170"/>
        <v>17328</v>
      </c>
      <c r="F4334">
        <v>4332</v>
      </c>
    </row>
    <row r="4335" spans="2:6" x14ac:dyDescent="0.25">
      <c r="B4335">
        <f t="shared" si="169"/>
        <v>8666</v>
      </c>
      <c r="C4335">
        <v>4333</v>
      </c>
      <c r="E4335">
        <f t="shared" si="170"/>
        <v>17332</v>
      </c>
      <c r="F4335">
        <v>4333</v>
      </c>
    </row>
    <row r="4336" spans="2:6" x14ac:dyDescent="0.25">
      <c r="B4336">
        <f t="shared" si="169"/>
        <v>8668</v>
      </c>
      <c r="C4336">
        <v>4334</v>
      </c>
      <c r="E4336">
        <f t="shared" si="170"/>
        <v>17336</v>
      </c>
      <c r="F4336">
        <v>4334</v>
      </c>
    </row>
    <row r="4337" spans="2:6" x14ac:dyDescent="0.25">
      <c r="B4337">
        <f t="shared" si="169"/>
        <v>8670</v>
      </c>
      <c r="C4337">
        <v>4335</v>
      </c>
      <c r="E4337">
        <f t="shared" si="170"/>
        <v>17340</v>
      </c>
      <c r="F4337">
        <v>4335</v>
      </c>
    </row>
    <row r="4338" spans="2:6" x14ac:dyDescent="0.25">
      <c r="B4338">
        <f t="shared" si="169"/>
        <v>8672</v>
      </c>
      <c r="C4338">
        <v>4336</v>
      </c>
      <c r="E4338">
        <f t="shared" si="170"/>
        <v>17344</v>
      </c>
      <c r="F4338">
        <v>4336</v>
      </c>
    </row>
    <row r="4339" spans="2:6" x14ac:dyDescent="0.25">
      <c r="B4339">
        <f t="shared" si="169"/>
        <v>8674</v>
      </c>
      <c r="C4339">
        <v>4337</v>
      </c>
      <c r="E4339">
        <f t="shared" si="170"/>
        <v>17348</v>
      </c>
      <c r="F4339">
        <v>4337</v>
      </c>
    </row>
    <row r="4340" spans="2:6" x14ac:dyDescent="0.25">
      <c r="B4340">
        <f t="shared" si="169"/>
        <v>8676</v>
      </c>
      <c r="C4340">
        <v>4338</v>
      </c>
      <c r="E4340">
        <f t="shared" si="170"/>
        <v>17352</v>
      </c>
      <c r="F4340">
        <v>4338</v>
      </c>
    </row>
    <row r="4341" spans="2:6" x14ac:dyDescent="0.25">
      <c r="B4341">
        <f t="shared" si="169"/>
        <v>8678</v>
      </c>
      <c r="C4341">
        <v>4339</v>
      </c>
      <c r="E4341">
        <f t="shared" si="170"/>
        <v>17356</v>
      </c>
      <c r="F4341">
        <v>4339</v>
      </c>
    </row>
    <row r="4342" spans="2:6" x14ac:dyDescent="0.25">
      <c r="B4342">
        <f t="shared" si="169"/>
        <v>8680</v>
      </c>
      <c r="C4342">
        <v>4340</v>
      </c>
      <c r="E4342">
        <f t="shared" si="170"/>
        <v>17360</v>
      </c>
      <c r="F4342">
        <v>4340</v>
      </c>
    </row>
    <row r="4343" spans="2:6" x14ac:dyDescent="0.25">
      <c r="B4343">
        <f t="shared" si="169"/>
        <v>8682</v>
      </c>
      <c r="C4343">
        <v>4341</v>
      </c>
      <c r="E4343">
        <f t="shared" si="170"/>
        <v>17364</v>
      </c>
      <c r="F4343">
        <v>4341</v>
      </c>
    </row>
    <row r="4344" spans="2:6" x14ac:dyDescent="0.25">
      <c r="B4344">
        <f t="shared" si="169"/>
        <v>8684</v>
      </c>
      <c r="C4344">
        <v>4342</v>
      </c>
      <c r="E4344">
        <f t="shared" si="170"/>
        <v>17368</v>
      </c>
      <c r="F4344">
        <v>4342</v>
      </c>
    </row>
    <row r="4345" spans="2:6" x14ac:dyDescent="0.25">
      <c r="B4345">
        <f t="shared" si="169"/>
        <v>8686</v>
      </c>
      <c r="C4345">
        <v>4343</v>
      </c>
      <c r="E4345">
        <f t="shared" si="170"/>
        <v>17372</v>
      </c>
      <c r="F4345">
        <v>4343</v>
      </c>
    </row>
    <row r="4346" spans="2:6" x14ac:dyDescent="0.25">
      <c r="B4346">
        <f t="shared" si="169"/>
        <v>8688</v>
      </c>
      <c r="C4346">
        <v>4344</v>
      </c>
      <c r="E4346">
        <f t="shared" si="170"/>
        <v>17376</v>
      </c>
      <c r="F4346">
        <v>4344</v>
      </c>
    </row>
    <row r="4347" spans="2:6" x14ac:dyDescent="0.25">
      <c r="B4347">
        <f t="shared" si="169"/>
        <v>8690</v>
      </c>
      <c r="C4347">
        <v>4345</v>
      </c>
      <c r="E4347">
        <f t="shared" si="170"/>
        <v>17380</v>
      </c>
      <c r="F4347">
        <v>4345</v>
      </c>
    </row>
    <row r="4348" spans="2:6" x14ac:dyDescent="0.25">
      <c r="B4348">
        <f t="shared" si="169"/>
        <v>8692</v>
      </c>
      <c r="C4348">
        <v>4346</v>
      </c>
      <c r="E4348">
        <f t="shared" si="170"/>
        <v>17384</v>
      </c>
      <c r="F4348">
        <v>4346</v>
      </c>
    </row>
    <row r="4349" spans="2:6" x14ac:dyDescent="0.25">
      <c r="B4349">
        <f t="shared" si="169"/>
        <v>8694</v>
      </c>
      <c r="C4349">
        <v>4347</v>
      </c>
      <c r="E4349">
        <f t="shared" si="170"/>
        <v>17388</v>
      </c>
      <c r="F4349">
        <v>4347</v>
      </c>
    </row>
    <row r="4350" spans="2:6" x14ac:dyDescent="0.25">
      <c r="B4350">
        <f t="shared" si="169"/>
        <v>8696</v>
      </c>
      <c r="C4350">
        <v>4348</v>
      </c>
      <c r="E4350">
        <f t="shared" si="170"/>
        <v>17392</v>
      </c>
      <c r="F4350">
        <v>4348</v>
      </c>
    </row>
    <row r="4351" spans="2:6" x14ac:dyDescent="0.25">
      <c r="B4351">
        <f t="shared" si="169"/>
        <v>8698</v>
      </c>
      <c r="C4351">
        <v>4349</v>
      </c>
      <c r="E4351">
        <f t="shared" si="170"/>
        <v>17396</v>
      </c>
      <c r="F4351">
        <v>4349</v>
      </c>
    </row>
    <row r="4352" spans="2:6" x14ac:dyDescent="0.25">
      <c r="B4352">
        <f t="shared" si="169"/>
        <v>8700</v>
      </c>
      <c r="C4352">
        <v>4350</v>
      </c>
      <c r="E4352">
        <f t="shared" si="170"/>
        <v>17400</v>
      </c>
      <c r="F4352">
        <v>4350</v>
      </c>
    </row>
    <row r="4353" spans="2:6" x14ac:dyDescent="0.25">
      <c r="B4353">
        <f t="shared" si="169"/>
        <v>8702</v>
      </c>
      <c r="C4353">
        <v>4351</v>
      </c>
      <c r="E4353">
        <f t="shared" si="170"/>
        <v>17404</v>
      </c>
      <c r="F4353">
        <v>4351</v>
      </c>
    </row>
    <row r="4354" spans="2:6" x14ac:dyDescent="0.25">
      <c r="B4354">
        <f t="shared" si="169"/>
        <v>8704</v>
      </c>
      <c r="C4354">
        <v>4352</v>
      </c>
      <c r="E4354">
        <f t="shared" si="170"/>
        <v>17408</v>
      </c>
      <c r="F4354">
        <v>4352</v>
      </c>
    </row>
    <row r="4355" spans="2:6" x14ac:dyDescent="0.25">
      <c r="B4355">
        <f t="shared" si="169"/>
        <v>8706</v>
      </c>
      <c r="C4355">
        <v>4353</v>
      </c>
      <c r="E4355">
        <f t="shared" si="170"/>
        <v>17412</v>
      </c>
      <c r="F4355">
        <v>4353</v>
      </c>
    </row>
    <row r="4356" spans="2:6" x14ac:dyDescent="0.25">
      <c r="B4356">
        <f t="shared" si="169"/>
        <v>8708</v>
      </c>
      <c r="C4356">
        <v>4354</v>
      </c>
      <c r="E4356">
        <f t="shared" si="170"/>
        <v>17416</v>
      </c>
      <c r="F4356">
        <v>4354</v>
      </c>
    </row>
    <row r="4357" spans="2:6" x14ac:dyDescent="0.25">
      <c r="B4357">
        <f t="shared" ref="B4357:B4420" si="171">B4356+2</f>
        <v>8710</v>
      </c>
      <c r="C4357">
        <v>4355</v>
      </c>
      <c r="E4357">
        <f t="shared" ref="E4357:E4382" si="172">E4356+4</f>
        <v>17420</v>
      </c>
      <c r="F4357">
        <v>4355</v>
      </c>
    </row>
    <row r="4358" spans="2:6" x14ac:dyDescent="0.25">
      <c r="B4358">
        <f t="shared" si="171"/>
        <v>8712</v>
      </c>
      <c r="C4358">
        <v>4356</v>
      </c>
      <c r="E4358">
        <f t="shared" si="172"/>
        <v>17424</v>
      </c>
      <c r="F4358">
        <v>4356</v>
      </c>
    </row>
    <row r="4359" spans="2:6" x14ac:dyDescent="0.25">
      <c r="B4359">
        <f t="shared" si="171"/>
        <v>8714</v>
      </c>
      <c r="C4359">
        <v>4357</v>
      </c>
      <c r="E4359">
        <f t="shared" si="172"/>
        <v>17428</v>
      </c>
      <c r="F4359">
        <v>4357</v>
      </c>
    </row>
    <row r="4360" spans="2:6" x14ac:dyDescent="0.25">
      <c r="B4360">
        <f t="shared" si="171"/>
        <v>8716</v>
      </c>
      <c r="C4360">
        <v>4358</v>
      </c>
      <c r="E4360">
        <f t="shared" si="172"/>
        <v>17432</v>
      </c>
      <c r="F4360">
        <v>4358</v>
      </c>
    </row>
    <row r="4361" spans="2:6" x14ac:dyDescent="0.25">
      <c r="B4361">
        <f t="shared" si="171"/>
        <v>8718</v>
      </c>
      <c r="C4361">
        <v>4359</v>
      </c>
      <c r="E4361">
        <f t="shared" si="172"/>
        <v>17436</v>
      </c>
      <c r="F4361">
        <v>4359</v>
      </c>
    </row>
    <row r="4362" spans="2:6" x14ac:dyDescent="0.25">
      <c r="B4362">
        <f t="shared" si="171"/>
        <v>8720</v>
      </c>
      <c r="C4362">
        <v>4360</v>
      </c>
      <c r="E4362">
        <f t="shared" si="172"/>
        <v>17440</v>
      </c>
      <c r="F4362">
        <v>4360</v>
      </c>
    </row>
    <row r="4363" spans="2:6" x14ac:dyDescent="0.25">
      <c r="B4363">
        <f t="shared" si="171"/>
        <v>8722</v>
      </c>
      <c r="C4363">
        <v>4361</v>
      </c>
      <c r="E4363">
        <f t="shared" si="172"/>
        <v>17444</v>
      </c>
      <c r="F4363">
        <v>4361</v>
      </c>
    </row>
    <row r="4364" spans="2:6" x14ac:dyDescent="0.25">
      <c r="B4364">
        <f t="shared" si="171"/>
        <v>8724</v>
      </c>
      <c r="C4364">
        <v>4362</v>
      </c>
      <c r="E4364">
        <f t="shared" si="172"/>
        <v>17448</v>
      </c>
      <c r="F4364">
        <v>4362</v>
      </c>
    </row>
    <row r="4365" spans="2:6" x14ac:dyDescent="0.25">
      <c r="B4365">
        <f t="shared" si="171"/>
        <v>8726</v>
      </c>
      <c r="C4365">
        <v>4363</v>
      </c>
      <c r="E4365">
        <f t="shared" si="172"/>
        <v>17452</v>
      </c>
      <c r="F4365">
        <v>4363</v>
      </c>
    </row>
    <row r="4366" spans="2:6" x14ac:dyDescent="0.25">
      <c r="B4366">
        <f t="shared" si="171"/>
        <v>8728</v>
      </c>
      <c r="C4366">
        <v>4364</v>
      </c>
      <c r="E4366">
        <f t="shared" si="172"/>
        <v>17456</v>
      </c>
      <c r="F4366">
        <v>4364</v>
      </c>
    </row>
    <row r="4367" spans="2:6" x14ac:dyDescent="0.25">
      <c r="B4367">
        <f t="shared" si="171"/>
        <v>8730</v>
      </c>
      <c r="C4367">
        <v>4365</v>
      </c>
      <c r="E4367">
        <f t="shared" si="172"/>
        <v>17460</v>
      </c>
      <c r="F4367">
        <v>4365</v>
      </c>
    </row>
    <row r="4368" spans="2:6" x14ac:dyDescent="0.25">
      <c r="B4368">
        <f t="shared" si="171"/>
        <v>8732</v>
      </c>
      <c r="C4368">
        <v>4366</v>
      </c>
      <c r="E4368">
        <f t="shared" si="172"/>
        <v>17464</v>
      </c>
      <c r="F4368">
        <v>4366</v>
      </c>
    </row>
    <row r="4369" spans="2:6" x14ac:dyDescent="0.25">
      <c r="B4369">
        <f t="shared" si="171"/>
        <v>8734</v>
      </c>
      <c r="C4369">
        <v>4367</v>
      </c>
      <c r="E4369">
        <f t="shared" si="172"/>
        <v>17468</v>
      </c>
      <c r="F4369">
        <v>4367</v>
      </c>
    </row>
    <row r="4370" spans="2:6" x14ac:dyDescent="0.25">
      <c r="B4370">
        <f t="shared" si="171"/>
        <v>8736</v>
      </c>
      <c r="C4370">
        <v>4368</v>
      </c>
      <c r="E4370">
        <f t="shared" si="172"/>
        <v>17472</v>
      </c>
      <c r="F4370">
        <v>4368</v>
      </c>
    </row>
    <row r="4371" spans="2:6" x14ac:dyDescent="0.25">
      <c r="B4371">
        <f t="shared" si="171"/>
        <v>8738</v>
      </c>
      <c r="C4371">
        <v>4369</v>
      </c>
      <c r="E4371">
        <f t="shared" si="172"/>
        <v>17476</v>
      </c>
      <c r="F4371">
        <v>4369</v>
      </c>
    </row>
    <row r="4372" spans="2:6" x14ac:dyDescent="0.25">
      <c r="B4372">
        <f t="shared" si="171"/>
        <v>8740</v>
      </c>
      <c r="C4372">
        <v>4370</v>
      </c>
      <c r="E4372">
        <f t="shared" si="172"/>
        <v>17480</v>
      </c>
      <c r="F4372">
        <v>4370</v>
      </c>
    </row>
    <row r="4373" spans="2:6" x14ac:dyDescent="0.25">
      <c r="B4373">
        <f t="shared" si="171"/>
        <v>8742</v>
      </c>
      <c r="C4373">
        <v>4371</v>
      </c>
      <c r="E4373">
        <f t="shared" si="172"/>
        <v>17484</v>
      </c>
      <c r="F4373">
        <v>4371</v>
      </c>
    </row>
    <row r="4374" spans="2:6" x14ac:dyDescent="0.25">
      <c r="B4374">
        <f t="shared" si="171"/>
        <v>8744</v>
      </c>
      <c r="C4374">
        <v>4372</v>
      </c>
      <c r="E4374">
        <f t="shared" si="172"/>
        <v>17488</v>
      </c>
      <c r="F4374">
        <v>4372</v>
      </c>
    </row>
    <row r="4375" spans="2:6" x14ac:dyDescent="0.25">
      <c r="B4375">
        <f t="shared" si="171"/>
        <v>8746</v>
      </c>
      <c r="C4375">
        <v>4373</v>
      </c>
      <c r="E4375">
        <f t="shared" si="172"/>
        <v>17492</v>
      </c>
      <c r="F4375">
        <v>4373</v>
      </c>
    </row>
    <row r="4376" spans="2:6" x14ac:dyDescent="0.25">
      <c r="B4376">
        <f t="shared" si="171"/>
        <v>8748</v>
      </c>
      <c r="C4376">
        <v>4374</v>
      </c>
      <c r="E4376">
        <f t="shared" si="172"/>
        <v>17496</v>
      </c>
      <c r="F4376">
        <v>4374</v>
      </c>
    </row>
    <row r="4377" spans="2:6" x14ac:dyDescent="0.25">
      <c r="B4377">
        <f t="shared" si="171"/>
        <v>8750</v>
      </c>
      <c r="C4377">
        <v>4375</v>
      </c>
      <c r="E4377">
        <f t="shared" si="172"/>
        <v>17500</v>
      </c>
      <c r="F4377">
        <v>4375</v>
      </c>
    </row>
    <row r="4378" spans="2:6" x14ac:dyDescent="0.25">
      <c r="B4378">
        <f t="shared" si="171"/>
        <v>8752</v>
      </c>
      <c r="C4378">
        <v>4376</v>
      </c>
      <c r="E4378">
        <f t="shared" si="172"/>
        <v>17504</v>
      </c>
      <c r="F4378">
        <v>4376</v>
      </c>
    </row>
    <row r="4379" spans="2:6" x14ac:dyDescent="0.25">
      <c r="B4379">
        <f t="shared" si="171"/>
        <v>8754</v>
      </c>
      <c r="C4379">
        <v>4377</v>
      </c>
      <c r="E4379">
        <f t="shared" si="172"/>
        <v>17508</v>
      </c>
      <c r="F4379">
        <v>4377</v>
      </c>
    </row>
    <row r="4380" spans="2:6" x14ac:dyDescent="0.25">
      <c r="B4380">
        <f t="shared" si="171"/>
        <v>8756</v>
      </c>
      <c r="C4380">
        <v>4378</v>
      </c>
      <c r="E4380">
        <f t="shared" si="172"/>
        <v>17512</v>
      </c>
      <c r="F4380">
        <v>4378</v>
      </c>
    </row>
    <row r="4381" spans="2:6" x14ac:dyDescent="0.25">
      <c r="B4381">
        <f t="shared" si="171"/>
        <v>8758</v>
      </c>
      <c r="C4381">
        <v>4379</v>
      </c>
      <c r="E4381">
        <f t="shared" si="172"/>
        <v>17516</v>
      </c>
      <c r="F4381">
        <v>4379</v>
      </c>
    </row>
    <row r="4382" spans="2:6" x14ac:dyDescent="0.25">
      <c r="B4382">
        <f t="shared" si="171"/>
        <v>8760</v>
      </c>
      <c r="C4382">
        <v>4380</v>
      </c>
      <c r="E4382">
        <f t="shared" si="172"/>
        <v>17520</v>
      </c>
      <c r="F4382">
        <v>4380</v>
      </c>
    </row>
    <row r="4383" spans="2:6" x14ac:dyDescent="0.25">
      <c r="B4383">
        <f t="shared" si="171"/>
        <v>8762</v>
      </c>
      <c r="C4383">
        <v>4381</v>
      </c>
    </row>
    <row r="4384" spans="2:6" x14ac:dyDescent="0.25">
      <c r="B4384">
        <f t="shared" si="171"/>
        <v>8764</v>
      </c>
      <c r="C4384">
        <v>4382</v>
      </c>
    </row>
    <row r="4385" spans="2:3" x14ac:dyDescent="0.25">
      <c r="B4385">
        <f t="shared" si="171"/>
        <v>8766</v>
      </c>
      <c r="C4385">
        <v>4383</v>
      </c>
    </row>
    <row r="4386" spans="2:3" x14ac:dyDescent="0.25">
      <c r="B4386">
        <f t="shared" si="171"/>
        <v>8768</v>
      </c>
      <c r="C4386">
        <v>4384</v>
      </c>
    </row>
    <row r="4387" spans="2:3" x14ac:dyDescent="0.25">
      <c r="B4387">
        <f t="shared" si="171"/>
        <v>8770</v>
      </c>
      <c r="C4387">
        <v>4385</v>
      </c>
    </row>
    <row r="4388" spans="2:3" x14ac:dyDescent="0.25">
      <c r="B4388">
        <f t="shared" si="171"/>
        <v>8772</v>
      </c>
      <c r="C4388">
        <v>4386</v>
      </c>
    </row>
    <row r="4389" spans="2:3" x14ac:dyDescent="0.25">
      <c r="B4389">
        <f t="shared" si="171"/>
        <v>8774</v>
      </c>
      <c r="C4389">
        <v>4387</v>
      </c>
    </row>
    <row r="4390" spans="2:3" x14ac:dyDescent="0.25">
      <c r="B4390">
        <f t="shared" si="171"/>
        <v>8776</v>
      </c>
      <c r="C4390">
        <v>4388</v>
      </c>
    </row>
    <row r="4391" spans="2:3" x14ac:dyDescent="0.25">
      <c r="B4391">
        <f t="shared" si="171"/>
        <v>8778</v>
      </c>
      <c r="C4391">
        <v>4389</v>
      </c>
    </row>
    <row r="4392" spans="2:3" x14ac:dyDescent="0.25">
      <c r="B4392">
        <f t="shared" si="171"/>
        <v>8780</v>
      </c>
      <c r="C4392">
        <v>4390</v>
      </c>
    </row>
    <row r="4393" spans="2:3" x14ac:dyDescent="0.25">
      <c r="B4393">
        <f t="shared" si="171"/>
        <v>8782</v>
      </c>
      <c r="C4393">
        <v>4391</v>
      </c>
    </row>
    <row r="4394" spans="2:3" x14ac:dyDescent="0.25">
      <c r="B4394">
        <f t="shared" si="171"/>
        <v>8784</v>
      </c>
      <c r="C4394">
        <v>4392</v>
      </c>
    </row>
    <row r="4395" spans="2:3" x14ac:dyDescent="0.25">
      <c r="B4395">
        <f t="shared" si="171"/>
        <v>8786</v>
      </c>
      <c r="C4395">
        <v>4393</v>
      </c>
    </row>
    <row r="4396" spans="2:3" x14ac:dyDescent="0.25">
      <c r="B4396">
        <f t="shared" si="171"/>
        <v>8788</v>
      </c>
      <c r="C4396">
        <v>4394</v>
      </c>
    </row>
    <row r="4397" spans="2:3" x14ac:dyDescent="0.25">
      <c r="B4397">
        <f t="shared" si="171"/>
        <v>8790</v>
      </c>
      <c r="C4397">
        <v>4395</v>
      </c>
    </row>
    <row r="4398" spans="2:3" x14ac:dyDescent="0.25">
      <c r="B4398">
        <f t="shared" si="171"/>
        <v>8792</v>
      </c>
      <c r="C4398">
        <v>4396</v>
      </c>
    </row>
    <row r="4399" spans="2:3" x14ac:dyDescent="0.25">
      <c r="B4399">
        <f t="shared" si="171"/>
        <v>8794</v>
      </c>
      <c r="C4399">
        <v>4397</v>
      </c>
    </row>
    <row r="4400" spans="2:3" x14ac:dyDescent="0.25">
      <c r="B4400">
        <f t="shared" si="171"/>
        <v>8796</v>
      </c>
      <c r="C4400">
        <v>4398</v>
      </c>
    </row>
    <row r="4401" spans="2:3" x14ac:dyDescent="0.25">
      <c r="B4401">
        <f t="shared" si="171"/>
        <v>8798</v>
      </c>
      <c r="C4401">
        <v>4399</v>
      </c>
    </row>
    <row r="4402" spans="2:3" x14ac:dyDescent="0.25">
      <c r="B4402">
        <f t="shared" si="171"/>
        <v>8800</v>
      </c>
      <c r="C4402">
        <v>4400</v>
      </c>
    </row>
    <row r="4403" spans="2:3" x14ac:dyDescent="0.25">
      <c r="B4403">
        <f t="shared" si="171"/>
        <v>8802</v>
      </c>
      <c r="C4403">
        <v>4401</v>
      </c>
    </row>
    <row r="4404" spans="2:3" x14ac:dyDescent="0.25">
      <c r="B4404">
        <f t="shared" si="171"/>
        <v>8804</v>
      </c>
      <c r="C4404">
        <v>4402</v>
      </c>
    </row>
    <row r="4405" spans="2:3" x14ac:dyDescent="0.25">
      <c r="B4405">
        <f t="shared" si="171"/>
        <v>8806</v>
      </c>
      <c r="C4405">
        <v>4403</v>
      </c>
    </row>
    <row r="4406" spans="2:3" x14ac:dyDescent="0.25">
      <c r="B4406">
        <f t="shared" si="171"/>
        <v>8808</v>
      </c>
      <c r="C4406">
        <v>4404</v>
      </c>
    </row>
    <row r="4407" spans="2:3" x14ac:dyDescent="0.25">
      <c r="B4407">
        <f t="shared" si="171"/>
        <v>8810</v>
      </c>
      <c r="C4407">
        <v>4405</v>
      </c>
    </row>
    <row r="4408" spans="2:3" x14ac:dyDescent="0.25">
      <c r="B4408">
        <f t="shared" si="171"/>
        <v>8812</v>
      </c>
      <c r="C4408">
        <v>4406</v>
      </c>
    </row>
    <row r="4409" spans="2:3" x14ac:dyDescent="0.25">
      <c r="B4409">
        <f t="shared" si="171"/>
        <v>8814</v>
      </c>
      <c r="C4409">
        <v>4407</v>
      </c>
    </row>
    <row r="4410" spans="2:3" x14ac:dyDescent="0.25">
      <c r="B4410">
        <f t="shared" si="171"/>
        <v>8816</v>
      </c>
      <c r="C4410">
        <v>4408</v>
      </c>
    </row>
    <row r="4411" spans="2:3" x14ac:dyDescent="0.25">
      <c r="B4411">
        <f t="shared" si="171"/>
        <v>8818</v>
      </c>
      <c r="C4411">
        <v>4409</v>
      </c>
    </row>
    <row r="4412" spans="2:3" x14ac:dyDescent="0.25">
      <c r="B4412">
        <f t="shared" si="171"/>
        <v>8820</v>
      </c>
      <c r="C4412">
        <v>4410</v>
      </c>
    </row>
    <row r="4413" spans="2:3" x14ac:dyDescent="0.25">
      <c r="B4413">
        <f t="shared" si="171"/>
        <v>8822</v>
      </c>
      <c r="C4413">
        <v>4411</v>
      </c>
    </row>
    <row r="4414" spans="2:3" x14ac:dyDescent="0.25">
      <c r="B4414">
        <f t="shared" si="171"/>
        <v>8824</v>
      </c>
      <c r="C4414">
        <v>4412</v>
      </c>
    </row>
    <row r="4415" spans="2:3" x14ac:dyDescent="0.25">
      <c r="B4415">
        <f t="shared" si="171"/>
        <v>8826</v>
      </c>
      <c r="C4415">
        <v>4413</v>
      </c>
    </row>
    <row r="4416" spans="2:3" x14ac:dyDescent="0.25">
      <c r="B4416">
        <f t="shared" si="171"/>
        <v>8828</v>
      </c>
      <c r="C4416">
        <v>4414</v>
      </c>
    </row>
    <row r="4417" spans="2:3" x14ac:dyDescent="0.25">
      <c r="B4417">
        <f t="shared" si="171"/>
        <v>8830</v>
      </c>
      <c r="C4417">
        <v>4415</v>
      </c>
    </row>
    <row r="4418" spans="2:3" x14ac:dyDescent="0.25">
      <c r="B4418">
        <f t="shared" si="171"/>
        <v>8832</v>
      </c>
      <c r="C4418">
        <v>4416</v>
      </c>
    </row>
    <row r="4419" spans="2:3" x14ac:dyDescent="0.25">
      <c r="B4419">
        <f t="shared" si="171"/>
        <v>8834</v>
      </c>
      <c r="C4419">
        <v>4417</v>
      </c>
    </row>
    <row r="4420" spans="2:3" x14ac:dyDescent="0.25">
      <c r="B4420">
        <f t="shared" si="171"/>
        <v>8836</v>
      </c>
      <c r="C4420">
        <v>4418</v>
      </c>
    </row>
    <row r="4421" spans="2:3" x14ac:dyDescent="0.25">
      <c r="B4421">
        <f t="shared" ref="B4421:B4484" si="173">B4420+2</f>
        <v>8838</v>
      </c>
      <c r="C4421">
        <v>4419</v>
      </c>
    </row>
    <row r="4422" spans="2:3" x14ac:dyDescent="0.25">
      <c r="B4422">
        <f t="shared" si="173"/>
        <v>8840</v>
      </c>
      <c r="C4422">
        <v>4420</v>
      </c>
    </row>
    <row r="4423" spans="2:3" x14ac:dyDescent="0.25">
      <c r="B4423">
        <f t="shared" si="173"/>
        <v>8842</v>
      </c>
      <c r="C4423">
        <v>4421</v>
      </c>
    </row>
    <row r="4424" spans="2:3" x14ac:dyDescent="0.25">
      <c r="B4424">
        <f t="shared" si="173"/>
        <v>8844</v>
      </c>
      <c r="C4424">
        <v>4422</v>
      </c>
    </row>
    <row r="4425" spans="2:3" x14ac:dyDescent="0.25">
      <c r="B4425">
        <f t="shared" si="173"/>
        <v>8846</v>
      </c>
      <c r="C4425">
        <v>4423</v>
      </c>
    </row>
    <row r="4426" spans="2:3" x14ac:dyDescent="0.25">
      <c r="B4426">
        <f t="shared" si="173"/>
        <v>8848</v>
      </c>
      <c r="C4426">
        <v>4424</v>
      </c>
    </row>
    <row r="4427" spans="2:3" x14ac:dyDescent="0.25">
      <c r="B4427">
        <f t="shared" si="173"/>
        <v>8850</v>
      </c>
      <c r="C4427">
        <v>4425</v>
      </c>
    </row>
    <row r="4428" spans="2:3" x14ac:dyDescent="0.25">
      <c r="B4428">
        <f t="shared" si="173"/>
        <v>8852</v>
      </c>
      <c r="C4428">
        <v>4426</v>
      </c>
    </row>
    <row r="4429" spans="2:3" x14ac:dyDescent="0.25">
      <c r="B4429">
        <f t="shared" si="173"/>
        <v>8854</v>
      </c>
      <c r="C4429">
        <v>4427</v>
      </c>
    </row>
    <row r="4430" spans="2:3" x14ac:dyDescent="0.25">
      <c r="B4430">
        <f t="shared" si="173"/>
        <v>8856</v>
      </c>
      <c r="C4430">
        <v>4428</v>
      </c>
    </row>
    <row r="4431" spans="2:3" x14ac:dyDescent="0.25">
      <c r="B4431">
        <f t="shared" si="173"/>
        <v>8858</v>
      </c>
      <c r="C4431">
        <v>4429</v>
      </c>
    </row>
    <row r="4432" spans="2:3" x14ac:dyDescent="0.25">
      <c r="B4432">
        <f t="shared" si="173"/>
        <v>8860</v>
      </c>
      <c r="C4432">
        <v>4430</v>
      </c>
    </row>
    <row r="4433" spans="2:3" x14ac:dyDescent="0.25">
      <c r="B4433">
        <f t="shared" si="173"/>
        <v>8862</v>
      </c>
      <c r="C4433">
        <v>4431</v>
      </c>
    </row>
    <row r="4434" spans="2:3" x14ac:dyDescent="0.25">
      <c r="B4434">
        <f t="shared" si="173"/>
        <v>8864</v>
      </c>
      <c r="C4434">
        <v>4432</v>
      </c>
    </row>
    <row r="4435" spans="2:3" x14ac:dyDescent="0.25">
      <c r="B4435">
        <f t="shared" si="173"/>
        <v>8866</v>
      </c>
      <c r="C4435">
        <v>4433</v>
      </c>
    </row>
    <row r="4436" spans="2:3" x14ac:dyDescent="0.25">
      <c r="B4436">
        <f t="shared" si="173"/>
        <v>8868</v>
      </c>
      <c r="C4436">
        <v>4434</v>
      </c>
    </row>
    <row r="4437" spans="2:3" x14ac:dyDescent="0.25">
      <c r="B4437">
        <f t="shared" si="173"/>
        <v>8870</v>
      </c>
      <c r="C4437">
        <v>4435</v>
      </c>
    </row>
    <row r="4438" spans="2:3" x14ac:dyDescent="0.25">
      <c r="B4438">
        <f t="shared" si="173"/>
        <v>8872</v>
      </c>
      <c r="C4438">
        <v>4436</v>
      </c>
    </row>
    <row r="4439" spans="2:3" x14ac:dyDescent="0.25">
      <c r="B4439">
        <f t="shared" si="173"/>
        <v>8874</v>
      </c>
      <c r="C4439">
        <v>4437</v>
      </c>
    </row>
    <row r="4440" spans="2:3" x14ac:dyDescent="0.25">
      <c r="B4440">
        <f t="shared" si="173"/>
        <v>8876</v>
      </c>
      <c r="C4440">
        <v>4438</v>
      </c>
    </row>
    <row r="4441" spans="2:3" x14ac:dyDescent="0.25">
      <c r="B4441">
        <f t="shared" si="173"/>
        <v>8878</v>
      </c>
      <c r="C4441">
        <v>4439</v>
      </c>
    </row>
    <row r="4442" spans="2:3" x14ac:dyDescent="0.25">
      <c r="B4442">
        <f t="shared" si="173"/>
        <v>8880</v>
      </c>
      <c r="C4442">
        <v>4440</v>
      </c>
    </row>
    <row r="4443" spans="2:3" x14ac:dyDescent="0.25">
      <c r="B4443">
        <f t="shared" si="173"/>
        <v>8882</v>
      </c>
      <c r="C4443">
        <v>4441</v>
      </c>
    </row>
    <row r="4444" spans="2:3" x14ac:dyDescent="0.25">
      <c r="B4444">
        <f t="shared" si="173"/>
        <v>8884</v>
      </c>
      <c r="C4444">
        <v>4442</v>
      </c>
    </row>
    <row r="4445" spans="2:3" x14ac:dyDescent="0.25">
      <c r="B4445">
        <f t="shared" si="173"/>
        <v>8886</v>
      </c>
      <c r="C4445">
        <v>4443</v>
      </c>
    </row>
    <row r="4446" spans="2:3" x14ac:dyDescent="0.25">
      <c r="B4446">
        <f t="shared" si="173"/>
        <v>8888</v>
      </c>
      <c r="C4446">
        <v>4444</v>
      </c>
    </row>
    <row r="4447" spans="2:3" x14ac:dyDescent="0.25">
      <c r="B4447">
        <f t="shared" si="173"/>
        <v>8890</v>
      </c>
      <c r="C4447">
        <v>4445</v>
      </c>
    </row>
    <row r="4448" spans="2:3" x14ac:dyDescent="0.25">
      <c r="B4448">
        <f t="shared" si="173"/>
        <v>8892</v>
      </c>
      <c r="C4448">
        <v>4446</v>
      </c>
    </row>
    <row r="4449" spans="2:3" x14ac:dyDescent="0.25">
      <c r="B4449">
        <f t="shared" si="173"/>
        <v>8894</v>
      </c>
      <c r="C4449">
        <v>4447</v>
      </c>
    </row>
    <row r="4450" spans="2:3" x14ac:dyDescent="0.25">
      <c r="B4450">
        <f t="shared" si="173"/>
        <v>8896</v>
      </c>
      <c r="C4450">
        <v>4448</v>
      </c>
    </row>
    <row r="4451" spans="2:3" x14ac:dyDescent="0.25">
      <c r="B4451">
        <f t="shared" si="173"/>
        <v>8898</v>
      </c>
      <c r="C4451">
        <v>4449</v>
      </c>
    </row>
    <row r="4452" spans="2:3" x14ac:dyDescent="0.25">
      <c r="B4452">
        <f t="shared" si="173"/>
        <v>8900</v>
      </c>
      <c r="C4452">
        <v>4450</v>
      </c>
    </row>
    <row r="4453" spans="2:3" x14ac:dyDescent="0.25">
      <c r="B4453">
        <f t="shared" si="173"/>
        <v>8902</v>
      </c>
      <c r="C4453">
        <v>4451</v>
      </c>
    </row>
    <row r="4454" spans="2:3" x14ac:dyDescent="0.25">
      <c r="B4454">
        <f t="shared" si="173"/>
        <v>8904</v>
      </c>
      <c r="C4454">
        <v>4452</v>
      </c>
    </row>
    <row r="4455" spans="2:3" x14ac:dyDescent="0.25">
      <c r="B4455">
        <f t="shared" si="173"/>
        <v>8906</v>
      </c>
      <c r="C4455">
        <v>4453</v>
      </c>
    </row>
    <row r="4456" spans="2:3" x14ac:dyDescent="0.25">
      <c r="B4456">
        <f t="shared" si="173"/>
        <v>8908</v>
      </c>
      <c r="C4456">
        <v>4454</v>
      </c>
    </row>
    <row r="4457" spans="2:3" x14ac:dyDescent="0.25">
      <c r="B4457">
        <f t="shared" si="173"/>
        <v>8910</v>
      </c>
      <c r="C4457">
        <v>4455</v>
      </c>
    </row>
    <row r="4458" spans="2:3" x14ac:dyDescent="0.25">
      <c r="B4458">
        <f t="shared" si="173"/>
        <v>8912</v>
      </c>
      <c r="C4458">
        <v>4456</v>
      </c>
    </row>
    <row r="4459" spans="2:3" x14ac:dyDescent="0.25">
      <c r="B4459">
        <f t="shared" si="173"/>
        <v>8914</v>
      </c>
      <c r="C4459">
        <v>4457</v>
      </c>
    </row>
    <row r="4460" spans="2:3" x14ac:dyDescent="0.25">
      <c r="B4460">
        <f t="shared" si="173"/>
        <v>8916</v>
      </c>
      <c r="C4460">
        <v>4458</v>
      </c>
    </row>
    <row r="4461" spans="2:3" x14ac:dyDescent="0.25">
      <c r="B4461">
        <f t="shared" si="173"/>
        <v>8918</v>
      </c>
      <c r="C4461">
        <v>4459</v>
      </c>
    </row>
    <row r="4462" spans="2:3" x14ac:dyDescent="0.25">
      <c r="B4462">
        <f t="shared" si="173"/>
        <v>8920</v>
      </c>
      <c r="C4462">
        <v>4460</v>
      </c>
    </row>
    <row r="4463" spans="2:3" x14ac:dyDescent="0.25">
      <c r="B4463">
        <f t="shared" si="173"/>
        <v>8922</v>
      </c>
      <c r="C4463">
        <v>4461</v>
      </c>
    </row>
    <row r="4464" spans="2:3" x14ac:dyDescent="0.25">
      <c r="B4464">
        <f t="shared" si="173"/>
        <v>8924</v>
      </c>
      <c r="C4464">
        <v>4462</v>
      </c>
    </row>
    <row r="4465" spans="2:3" x14ac:dyDescent="0.25">
      <c r="B4465">
        <f t="shared" si="173"/>
        <v>8926</v>
      </c>
      <c r="C4465">
        <v>4463</v>
      </c>
    </row>
    <row r="4466" spans="2:3" x14ac:dyDescent="0.25">
      <c r="B4466">
        <f t="shared" si="173"/>
        <v>8928</v>
      </c>
      <c r="C4466">
        <v>4464</v>
      </c>
    </row>
    <row r="4467" spans="2:3" x14ac:dyDescent="0.25">
      <c r="B4467">
        <f t="shared" si="173"/>
        <v>8930</v>
      </c>
      <c r="C4467">
        <v>4465</v>
      </c>
    </row>
    <row r="4468" spans="2:3" x14ac:dyDescent="0.25">
      <c r="B4468">
        <f t="shared" si="173"/>
        <v>8932</v>
      </c>
      <c r="C4468">
        <v>4466</v>
      </c>
    </row>
    <row r="4469" spans="2:3" x14ac:dyDescent="0.25">
      <c r="B4469">
        <f t="shared" si="173"/>
        <v>8934</v>
      </c>
      <c r="C4469">
        <v>4467</v>
      </c>
    </row>
    <row r="4470" spans="2:3" x14ac:dyDescent="0.25">
      <c r="B4470">
        <f t="shared" si="173"/>
        <v>8936</v>
      </c>
      <c r="C4470">
        <v>4468</v>
      </c>
    </row>
    <row r="4471" spans="2:3" x14ac:dyDescent="0.25">
      <c r="B4471">
        <f t="shared" si="173"/>
        <v>8938</v>
      </c>
      <c r="C4471">
        <v>4469</v>
      </c>
    </row>
    <row r="4472" spans="2:3" x14ac:dyDescent="0.25">
      <c r="B4472">
        <f t="shared" si="173"/>
        <v>8940</v>
      </c>
      <c r="C4472">
        <v>4470</v>
      </c>
    </row>
    <row r="4473" spans="2:3" x14ac:dyDescent="0.25">
      <c r="B4473">
        <f t="shared" si="173"/>
        <v>8942</v>
      </c>
      <c r="C4473">
        <v>4471</v>
      </c>
    </row>
    <row r="4474" spans="2:3" x14ac:dyDescent="0.25">
      <c r="B4474">
        <f t="shared" si="173"/>
        <v>8944</v>
      </c>
      <c r="C4474">
        <v>4472</v>
      </c>
    </row>
    <row r="4475" spans="2:3" x14ac:dyDescent="0.25">
      <c r="B4475">
        <f t="shared" si="173"/>
        <v>8946</v>
      </c>
      <c r="C4475">
        <v>4473</v>
      </c>
    </row>
    <row r="4476" spans="2:3" x14ac:dyDescent="0.25">
      <c r="B4476">
        <f t="shared" si="173"/>
        <v>8948</v>
      </c>
      <c r="C4476">
        <v>4474</v>
      </c>
    </row>
    <row r="4477" spans="2:3" x14ac:dyDescent="0.25">
      <c r="B4477">
        <f t="shared" si="173"/>
        <v>8950</v>
      </c>
      <c r="C4477">
        <v>4475</v>
      </c>
    </row>
    <row r="4478" spans="2:3" x14ac:dyDescent="0.25">
      <c r="B4478">
        <f t="shared" si="173"/>
        <v>8952</v>
      </c>
      <c r="C4478">
        <v>4476</v>
      </c>
    </row>
    <row r="4479" spans="2:3" x14ac:dyDescent="0.25">
      <c r="B4479">
        <f t="shared" si="173"/>
        <v>8954</v>
      </c>
      <c r="C4479">
        <v>4477</v>
      </c>
    </row>
    <row r="4480" spans="2:3" x14ac:dyDescent="0.25">
      <c r="B4480">
        <f t="shared" si="173"/>
        <v>8956</v>
      </c>
      <c r="C4480">
        <v>4478</v>
      </c>
    </row>
    <row r="4481" spans="2:3" x14ac:dyDescent="0.25">
      <c r="B4481">
        <f t="shared" si="173"/>
        <v>8958</v>
      </c>
      <c r="C4481">
        <v>4479</v>
      </c>
    </row>
    <row r="4482" spans="2:3" x14ac:dyDescent="0.25">
      <c r="B4482">
        <f t="shared" si="173"/>
        <v>8960</v>
      </c>
      <c r="C4482">
        <v>4480</v>
      </c>
    </row>
    <row r="4483" spans="2:3" x14ac:dyDescent="0.25">
      <c r="B4483">
        <f t="shared" si="173"/>
        <v>8962</v>
      </c>
      <c r="C4483">
        <v>4481</v>
      </c>
    </row>
    <row r="4484" spans="2:3" x14ac:dyDescent="0.25">
      <c r="B4484">
        <f t="shared" si="173"/>
        <v>8964</v>
      </c>
      <c r="C4484">
        <v>4482</v>
      </c>
    </row>
    <row r="4485" spans="2:3" x14ac:dyDescent="0.25">
      <c r="B4485">
        <f t="shared" ref="B4485:B4548" si="174">B4484+2</f>
        <v>8966</v>
      </c>
      <c r="C4485">
        <v>4483</v>
      </c>
    </row>
    <row r="4486" spans="2:3" x14ac:dyDescent="0.25">
      <c r="B4486">
        <f t="shared" si="174"/>
        <v>8968</v>
      </c>
      <c r="C4486">
        <v>4484</v>
      </c>
    </row>
    <row r="4487" spans="2:3" x14ac:dyDescent="0.25">
      <c r="B4487">
        <f t="shared" si="174"/>
        <v>8970</v>
      </c>
      <c r="C4487">
        <v>4485</v>
      </c>
    </row>
    <row r="4488" spans="2:3" x14ac:dyDescent="0.25">
      <c r="B4488">
        <f t="shared" si="174"/>
        <v>8972</v>
      </c>
      <c r="C4488">
        <v>4486</v>
      </c>
    </row>
    <row r="4489" spans="2:3" x14ac:dyDescent="0.25">
      <c r="B4489">
        <f t="shared" si="174"/>
        <v>8974</v>
      </c>
      <c r="C4489">
        <v>4487</v>
      </c>
    </row>
    <row r="4490" spans="2:3" x14ac:dyDescent="0.25">
      <c r="B4490">
        <f t="shared" si="174"/>
        <v>8976</v>
      </c>
      <c r="C4490">
        <v>4488</v>
      </c>
    </row>
    <row r="4491" spans="2:3" x14ac:dyDescent="0.25">
      <c r="B4491">
        <f t="shared" si="174"/>
        <v>8978</v>
      </c>
      <c r="C4491">
        <v>4489</v>
      </c>
    </row>
    <row r="4492" spans="2:3" x14ac:dyDescent="0.25">
      <c r="B4492">
        <f t="shared" si="174"/>
        <v>8980</v>
      </c>
      <c r="C4492">
        <v>4490</v>
      </c>
    </row>
    <row r="4493" spans="2:3" x14ac:dyDescent="0.25">
      <c r="B4493">
        <f t="shared" si="174"/>
        <v>8982</v>
      </c>
      <c r="C4493">
        <v>4491</v>
      </c>
    </row>
    <row r="4494" spans="2:3" x14ac:dyDescent="0.25">
      <c r="B4494">
        <f t="shared" si="174"/>
        <v>8984</v>
      </c>
      <c r="C4494">
        <v>4492</v>
      </c>
    </row>
    <row r="4495" spans="2:3" x14ac:dyDescent="0.25">
      <c r="B4495">
        <f t="shared" si="174"/>
        <v>8986</v>
      </c>
      <c r="C4495">
        <v>4493</v>
      </c>
    </row>
    <row r="4496" spans="2:3" x14ac:dyDescent="0.25">
      <c r="B4496">
        <f t="shared" si="174"/>
        <v>8988</v>
      </c>
      <c r="C4496">
        <v>4494</v>
      </c>
    </row>
    <row r="4497" spans="2:3" x14ac:dyDescent="0.25">
      <c r="B4497">
        <f t="shared" si="174"/>
        <v>8990</v>
      </c>
      <c r="C4497">
        <v>4495</v>
      </c>
    </row>
    <row r="4498" spans="2:3" x14ac:dyDescent="0.25">
      <c r="B4498">
        <f t="shared" si="174"/>
        <v>8992</v>
      </c>
      <c r="C4498">
        <v>4496</v>
      </c>
    </row>
    <row r="4499" spans="2:3" x14ac:dyDescent="0.25">
      <c r="B4499">
        <f t="shared" si="174"/>
        <v>8994</v>
      </c>
      <c r="C4499">
        <v>4497</v>
      </c>
    </row>
    <row r="4500" spans="2:3" x14ac:dyDescent="0.25">
      <c r="B4500">
        <f t="shared" si="174"/>
        <v>8996</v>
      </c>
      <c r="C4500">
        <v>4498</v>
      </c>
    </row>
    <row r="4501" spans="2:3" x14ac:dyDescent="0.25">
      <c r="B4501">
        <f t="shared" si="174"/>
        <v>8998</v>
      </c>
      <c r="C4501">
        <v>4499</v>
      </c>
    </row>
    <row r="4502" spans="2:3" x14ac:dyDescent="0.25">
      <c r="B4502">
        <f t="shared" si="174"/>
        <v>9000</v>
      </c>
      <c r="C4502">
        <v>4500</v>
      </c>
    </row>
    <row r="4503" spans="2:3" x14ac:dyDescent="0.25">
      <c r="B4503">
        <f t="shared" si="174"/>
        <v>9002</v>
      </c>
      <c r="C4503">
        <v>4501</v>
      </c>
    </row>
    <row r="4504" spans="2:3" x14ac:dyDescent="0.25">
      <c r="B4504">
        <f t="shared" si="174"/>
        <v>9004</v>
      </c>
      <c r="C4504">
        <v>4502</v>
      </c>
    </row>
    <row r="4505" spans="2:3" x14ac:dyDescent="0.25">
      <c r="B4505">
        <f t="shared" si="174"/>
        <v>9006</v>
      </c>
      <c r="C4505">
        <v>4503</v>
      </c>
    </row>
    <row r="4506" spans="2:3" x14ac:dyDescent="0.25">
      <c r="B4506">
        <f t="shared" si="174"/>
        <v>9008</v>
      </c>
      <c r="C4506">
        <v>4504</v>
      </c>
    </row>
    <row r="4507" spans="2:3" x14ac:dyDescent="0.25">
      <c r="B4507">
        <f t="shared" si="174"/>
        <v>9010</v>
      </c>
      <c r="C4507">
        <v>4505</v>
      </c>
    </row>
    <row r="4508" spans="2:3" x14ac:dyDescent="0.25">
      <c r="B4508">
        <f t="shared" si="174"/>
        <v>9012</v>
      </c>
      <c r="C4508">
        <v>4506</v>
      </c>
    </row>
    <row r="4509" spans="2:3" x14ac:dyDescent="0.25">
      <c r="B4509">
        <f t="shared" si="174"/>
        <v>9014</v>
      </c>
      <c r="C4509">
        <v>4507</v>
      </c>
    </row>
    <row r="4510" spans="2:3" x14ac:dyDescent="0.25">
      <c r="B4510">
        <f t="shared" si="174"/>
        <v>9016</v>
      </c>
      <c r="C4510">
        <v>4508</v>
      </c>
    </row>
    <row r="4511" spans="2:3" x14ac:dyDescent="0.25">
      <c r="B4511">
        <f t="shared" si="174"/>
        <v>9018</v>
      </c>
      <c r="C4511">
        <v>4509</v>
      </c>
    </row>
    <row r="4512" spans="2:3" x14ac:dyDescent="0.25">
      <c r="B4512">
        <f t="shared" si="174"/>
        <v>9020</v>
      </c>
      <c r="C4512">
        <v>4510</v>
      </c>
    </row>
    <row r="4513" spans="2:3" x14ac:dyDescent="0.25">
      <c r="B4513">
        <f t="shared" si="174"/>
        <v>9022</v>
      </c>
      <c r="C4513">
        <v>4511</v>
      </c>
    </row>
    <row r="4514" spans="2:3" x14ac:dyDescent="0.25">
      <c r="B4514">
        <f t="shared" si="174"/>
        <v>9024</v>
      </c>
      <c r="C4514">
        <v>4512</v>
      </c>
    </row>
    <row r="4515" spans="2:3" x14ac:dyDescent="0.25">
      <c r="B4515">
        <f t="shared" si="174"/>
        <v>9026</v>
      </c>
      <c r="C4515">
        <v>4513</v>
      </c>
    </row>
    <row r="4516" spans="2:3" x14ac:dyDescent="0.25">
      <c r="B4516">
        <f t="shared" si="174"/>
        <v>9028</v>
      </c>
      <c r="C4516">
        <v>4514</v>
      </c>
    </row>
    <row r="4517" spans="2:3" x14ac:dyDescent="0.25">
      <c r="B4517">
        <f t="shared" si="174"/>
        <v>9030</v>
      </c>
      <c r="C4517">
        <v>4515</v>
      </c>
    </row>
    <row r="4518" spans="2:3" x14ac:dyDescent="0.25">
      <c r="B4518">
        <f t="shared" si="174"/>
        <v>9032</v>
      </c>
      <c r="C4518">
        <v>4516</v>
      </c>
    </row>
    <row r="4519" spans="2:3" x14ac:dyDescent="0.25">
      <c r="B4519">
        <f t="shared" si="174"/>
        <v>9034</v>
      </c>
      <c r="C4519">
        <v>4517</v>
      </c>
    </row>
    <row r="4520" spans="2:3" x14ac:dyDescent="0.25">
      <c r="B4520">
        <f t="shared" si="174"/>
        <v>9036</v>
      </c>
      <c r="C4520">
        <v>4518</v>
      </c>
    </row>
    <row r="4521" spans="2:3" x14ac:dyDescent="0.25">
      <c r="B4521">
        <f t="shared" si="174"/>
        <v>9038</v>
      </c>
      <c r="C4521">
        <v>4519</v>
      </c>
    </row>
    <row r="4522" spans="2:3" x14ac:dyDescent="0.25">
      <c r="B4522">
        <f t="shared" si="174"/>
        <v>9040</v>
      </c>
      <c r="C4522">
        <v>4520</v>
      </c>
    </row>
    <row r="4523" spans="2:3" x14ac:dyDescent="0.25">
      <c r="B4523">
        <f t="shared" si="174"/>
        <v>9042</v>
      </c>
      <c r="C4523">
        <v>4521</v>
      </c>
    </row>
    <row r="4524" spans="2:3" x14ac:dyDescent="0.25">
      <c r="B4524">
        <f t="shared" si="174"/>
        <v>9044</v>
      </c>
      <c r="C4524">
        <v>4522</v>
      </c>
    </row>
    <row r="4525" spans="2:3" x14ac:dyDescent="0.25">
      <c r="B4525">
        <f t="shared" si="174"/>
        <v>9046</v>
      </c>
      <c r="C4525">
        <v>4523</v>
      </c>
    </row>
    <row r="4526" spans="2:3" x14ac:dyDescent="0.25">
      <c r="B4526">
        <f t="shared" si="174"/>
        <v>9048</v>
      </c>
      <c r="C4526">
        <v>4524</v>
      </c>
    </row>
    <row r="4527" spans="2:3" x14ac:dyDescent="0.25">
      <c r="B4527">
        <f t="shared" si="174"/>
        <v>9050</v>
      </c>
      <c r="C4527">
        <v>4525</v>
      </c>
    </row>
    <row r="4528" spans="2:3" x14ac:dyDescent="0.25">
      <c r="B4528">
        <f t="shared" si="174"/>
        <v>9052</v>
      </c>
      <c r="C4528">
        <v>4526</v>
      </c>
    </row>
    <row r="4529" spans="2:3" x14ac:dyDescent="0.25">
      <c r="B4529">
        <f t="shared" si="174"/>
        <v>9054</v>
      </c>
      <c r="C4529">
        <v>4527</v>
      </c>
    </row>
    <row r="4530" spans="2:3" x14ac:dyDescent="0.25">
      <c r="B4530">
        <f t="shared" si="174"/>
        <v>9056</v>
      </c>
      <c r="C4530">
        <v>4528</v>
      </c>
    </row>
    <row r="4531" spans="2:3" x14ac:dyDescent="0.25">
      <c r="B4531">
        <f t="shared" si="174"/>
        <v>9058</v>
      </c>
      <c r="C4531">
        <v>4529</v>
      </c>
    </row>
    <row r="4532" spans="2:3" x14ac:dyDescent="0.25">
      <c r="B4532">
        <f t="shared" si="174"/>
        <v>9060</v>
      </c>
      <c r="C4532">
        <v>4530</v>
      </c>
    </row>
    <row r="4533" spans="2:3" x14ac:dyDescent="0.25">
      <c r="B4533">
        <f t="shared" si="174"/>
        <v>9062</v>
      </c>
      <c r="C4533">
        <v>4531</v>
      </c>
    </row>
    <row r="4534" spans="2:3" x14ac:dyDescent="0.25">
      <c r="B4534">
        <f t="shared" si="174"/>
        <v>9064</v>
      </c>
      <c r="C4534">
        <v>4532</v>
      </c>
    </row>
    <row r="4535" spans="2:3" x14ac:dyDescent="0.25">
      <c r="B4535">
        <f t="shared" si="174"/>
        <v>9066</v>
      </c>
      <c r="C4535">
        <v>4533</v>
      </c>
    </row>
    <row r="4536" spans="2:3" x14ac:dyDescent="0.25">
      <c r="B4536">
        <f t="shared" si="174"/>
        <v>9068</v>
      </c>
      <c r="C4536">
        <v>4534</v>
      </c>
    </row>
    <row r="4537" spans="2:3" x14ac:dyDescent="0.25">
      <c r="B4537">
        <f t="shared" si="174"/>
        <v>9070</v>
      </c>
      <c r="C4537">
        <v>4535</v>
      </c>
    </row>
    <row r="4538" spans="2:3" x14ac:dyDescent="0.25">
      <c r="B4538">
        <f t="shared" si="174"/>
        <v>9072</v>
      </c>
      <c r="C4538">
        <v>4536</v>
      </c>
    </row>
    <row r="4539" spans="2:3" x14ac:dyDescent="0.25">
      <c r="B4539">
        <f t="shared" si="174"/>
        <v>9074</v>
      </c>
      <c r="C4539">
        <v>4537</v>
      </c>
    </row>
    <row r="4540" spans="2:3" x14ac:dyDescent="0.25">
      <c r="B4540">
        <f t="shared" si="174"/>
        <v>9076</v>
      </c>
      <c r="C4540">
        <v>4538</v>
      </c>
    </row>
    <row r="4541" spans="2:3" x14ac:dyDescent="0.25">
      <c r="B4541">
        <f t="shared" si="174"/>
        <v>9078</v>
      </c>
      <c r="C4541">
        <v>4539</v>
      </c>
    </row>
    <row r="4542" spans="2:3" x14ac:dyDescent="0.25">
      <c r="B4542">
        <f t="shared" si="174"/>
        <v>9080</v>
      </c>
      <c r="C4542">
        <v>4540</v>
      </c>
    </row>
    <row r="4543" spans="2:3" x14ac:dyDescent="0.25">
      <c r="B4543">
        <f t="shared" si="174"/>
        <v>9082</v>
      </c>
      <c r="C4543">
        <v>4541</v>
      </c>
    </row>
    <row r="4544" spans="2:3" x14ac:dyDescent="0.25">
      <c r="B4544">
        <f t="shared" si="174"/>
        <v>9084</v>
      </c>
      <c r="C4544">
        <v>4542</v>
      </c>
    </row>
    <row r="4545" spans="2:3" x14ac:dyDescent="0.25">
      <c r="B4545">
        <f t="shared" si="174"/>
        <v>9086</v>
      </c>
      <c r="C4545">
        <v>4543</v>
      </c>
    </row>
    <row r="4546" spans="2:3" x14ac:dyDescent="0.25">
      <c r="B4546">
        <f t="shared" si="174"/>
        <v>9088</v>
      </c>
      <c r="C4546">
        <v>4544</v>
      </c>
    </row>
    <row r="4547" spans="2:3" x14ac:dyDescent="0.25">
      <c r="B4547">
        <f t="shared" si="174"/>
        <v>9090</v>
      </c>
      <c r="C4547">
        <v>4545</v>
      </c>
    </row>
    <row r="4548" spans="2:3" x14ac:dyDescent="0.25">
      <c r="B4548">
        <f t="shared" si="174"/>
        <v>9092</v>
      </c>
      <c r="C4548">
        <v>4546</v>
      </c>
    </row>
    <row r="4549" spans="2:3" x14ac:dyDescent="0.25">
      <c r="B4549">
        <f t="shared" ref="B4549:B4612" si="175">B4548+2</f>
        <v>9094</v>
      </c>
      <c r="C4549">
        <v>4547</v>
      </c>
    </row>
    <row r="4550" spans="2:3" x14ac:dyDescent="0.25">
      <c r="B4550">
        <f t="shared" si="175"/>
        <v>9096</v>
      </c>
      <c r="C4550">
        <v>4548</v>
      </c>
    </row>
    <row r="4551" spans="2:3" x14ac:dyDescent="0.25">
      <c r="B4551">
        <f t="shared" si="175"/>
        <v>9098</v>
      </c>
      <c r="C4551">
        <v>4549</v>
      </c>
    </row>
    <row r="4552" spans="2:3" x14ac:dyDescent="0.25">
      <c r="B4552">
        <f t="shared" si="175"/>
        <v>9100</v>
      </c>
      <c r="C4552">
        <v>4550</v>
      </c>
    </row>
    <row r="4553" spans="2:3" x14ac:dyDescent="0.25">
      <c r="B4553">
        <f t="shared" si="175"/>
        <v>9102</v>
      </c>
      <c r="C4553">
        <v>4551</v>
      </c>
    </row>
    <row r="4554" spans="2:3" x14ac:dyDescent="0.25">
      <c r="B4554">
        <f t="shared" si="175"/>
        <v>9104</v>
      </c>
      <c r="C4554">
        <v>4552</v>
      </c>
    </row>
    <row r="4555" spans="2:3" x14ac:dyDescent="0.25">
      <c r="B4555">
        <f t="shared" si="175"/>
        <v>9106</v>
      </c>
      <c r="C4555">
        <v>4553</v>
      </c>
    </row>
    <row r="4556" spans="2:3" x14ac:dyDescent="0.25">
      <c r="B4556">
        <f t="shared" si="175"/>
        <v>9108</v>
      </c>
      <c r="C4556">
        <v>4554</v>
      </c>
    </row>
    <row r="4557" spans="2:3" x14ac:dyDescent="0.25">
      <c r="B4557">
        <f t="shared" si="175"/>
        <v>9110</v>
      </c>
      <c r="C4557">
        <v>4555</v>
      </c>
    </row>
    <row r="4558" spans="2:3" x14ac:dyDescent="0.25">
      <c r="B4558">
        <f t="shared" si="175"/>
        <v>9112</v>
      </c>
      <c r="C4558">
        <v>4556</v>
      </c>
    </row>
    <row r="4559" spans="2:3" x14ac:dyDescent="0.25">
      <c r="B4559">
        <f t="shared" si="175"/>
        <v>9114</v>
      </c>
      <c r="C4559">
        <v>4557</v>
      </c>
    </row>
    <row r="4560" spans="2:3" x14ac:dyDescent="0.25">
      <c r="B4560">
        <f t="shared" si="175"/>
        <v>9116</v>
      </c>
      <c r="C4560">
        <v>4558</v>
      </c>
    </row>
    <row r="4561" spans="2:3" x14ac:dyDescent="0.25">
      <c r="B4561">
        <f t="shared" si="175"/>
        <v>9118</v>
      </c>
      <c r="C4561">
        <v>4559</v>
      </c>
    </row>
    <row r="4562" spans="2:3" x14ac:dyDescent="0.25">
      <c r="B4562">
        <f t="shared" si="175"/>
        <v>9120</v>
      </c>
      <c r="C4562">
        <v>4560</v>
      </c>
    </row>
    <row r="4563" spans="2:3" x14ac:dyDescent="0.25">
      <c r="B4563">
        <f t="shared" si="175"/>
        <v>9122</v>
      </c>
      <c r="C4563">
        <v>4561</v>
      </c>
    </row>
    <row r="4564" spans="2:3" x14ac:dyDescent="0.25">
      <c r="B4564">
        <f t="shared" si="175"/>
        <v>9124</v>
      </c>
      <c r="C4564">
        <v>4562</v>
      </c>
    </row>
    <row r="4565" spans="2:3" x14ac:dyDescent="0.25">
      <c r="B4565">
        <f t="shared" si="175"/>
        <v>9126</v>
      </c>
      <c r="C4565">
        <v>4563</v>
      </c>
    </row>
    <row r="4566" spans="2:3" x14ac:dyDescent="0.25">
      <c r="B4566">
        <f t="shared" si="175"/>
        <v>9128</v>
      </c>
      <c r="C4566">
        <v>4564</v>
      </c>
    </row>
    <row r="4567" spans="2:3" x14ac:dyDescent="0.25">
      <c r="B4567">
        <f t="shared" si="175"/>
        <v>9130</v>
      </c>
      <c r="C4567">
        <v>4565</v>
      </c>
    </row>
    <row r="4568" spans="2:3" x14ac:dyDescent="0.25">
      <c r="B4568">
        <f t="shared" si="175"/>
        <v>9132</v>
      </c>
      <c r="C4568">
        <v>4566</v>
      </c>
    </row>
    <row r="4569" spans="2:3" x14ac:dyDescent="0.25">
      <c r="B4569">
        <f t="shared" si="175"/>
        <v>9134</v>
      </c>
      <c r="C4569">
        <v>4567</v>
      </c>
    </row>
    <row r="4570" spans="2:3" x14ac:dyDescent="0.25">
      <c r="B4570">
        <f t="shared" si="175"/>
        <v>9136</v>
      </c>
      <c r="C4570">
        <v>4568</v>
      </c>
    </row>
    <row r="4571" spans="2:3" x14ac:dyDescent="0.25">
      <c r="B4571">
        <f t="shared" si="175"/>
        <v>9138</v>
      </c>
      <c r="C4571">
        <v>4569</v>
      </c>
    </row>
    <row r="4572" spans="2:3" x14ac:dyDescent="0.25">
      <c r="B4572">
        <f t="shared" si="175"/>
        <v>9140</v>
      </c>
      <c r="C4572">
        <v>4570</v>
      </c>
    </row>
    <row r="4573" spans="2:3" x14ac:dyDescent="0.25">
      <c r="B4573">
        <f t="shared" si="175"/>
        <v>9142</v>
      </c>
      <c r="C4573">
        <v>4571</v>
      </c>
    </row>
    <row r="4574" spans="2:3" x14ac:dyDescent="0.25">
      <c r="B4574">
        <f t="shared" si="175"/>
        <v>9144</v>
      </c>
      <c r="C4574">
        <v>4572</v>
      </c>
    </row>
    <row r="4575" spans="2:3" x14ac:dyDescent="0.25">
      <c r="B4575">
        <f t="shared" si="175"/>
        <v>9146</v>
      </c>
      <c r="C4575">
        <v>4573</v>
      </c>
    </row>
    <row r="4576" spans="2:3" x14ac:dyDescent="0.25">
      <c r="B4576">
        <f t="shared" si="175"/>
        <v>9148</v>
      </c>
      <c r="C4576">
        <v>4574</v>
      </c>
    </row>
    <row r="4577" spans="2:3" x14ac:dyDescent="0.25">
      <c r="B4577">
        <f t="shared" si="175"/>
        <v>9150</v>
      </c>
      <c r="C4577">
        <v>4575</v>
      </c>
    </row>
    <row r="4578" spans="2:3" x14ac:dyDescent="0.25">
      <c r="B4578">
        <f t="shared" si="175"/>
        <v>9152</v>
      </c>
      <c r="C4578">
        <v>4576</v>
      </c>
    </row>
    <row r="4579" spans="2:3" x14ac:dyDescent="0.25">
      <c r="B4579">
        <f t="shared" si="175"/>
        <v>9154</v>
      </c>
      <c r="C4579">
        <v>4577</v>
      </c>
    </row>
    <row r="4580" spans="2:3" x14ac:dyDescent="0.25">
      <c r="B4580">
        <f t="shared" si="175"/>
        <v>9156</v>
      </c>
      <c r="C4580">
        <v>4578</v>
      </c>
    </row>
    <row r="4581" spans="2:3" x14ac:dyDescent="0.25">
      <c r="B4581">
        <f t="shared" si="175"/>
        <v>9158</v>
      </c>
      <c r="C4581">
        <v>4579</v>
      </c>
    </row>
    <row r="4582" spans="2:3" x14ac:dyDescent="0.25">
      <c r="B4582">
        <f t="shared" si="175"/>
        <v>9160</v>
      </c>
      <c r="C4582">
        <v>4580</v>
      </c>
    </row>
    <row r="4583" spans="2:3" x14ac:dyDescent="0.25">
      <c r="B4583">
        <f t="shared" si="175"/>
        <v>9162</v>
      </c>
      <c r="C4583">
        <v>4581</v>
      </c>
    </row>
    <row r="4584" spans="2:3" x14ac:dyDescent="0.25">
      <c r="B4584">
        <f t="shared" si="175"/>
        <v>9164</v>
      </c>
      <c r="C4584">
        <v>4582</v>
      </c>
    </row>
    <row r="4585" spans="2:3" x14ac:dyDescent="0.25">
      <c r="B4585">
        <f t="shared" si="175"/>
        <v>9166</v>
      </c>
      <c r="C4585">
        <v>4583</v>
      </c>
    </row>
    <row r="4586" spans="2:3" x14ac:dyDescent="0.25">
      <c r="B4586">
        <f t="shared" si="175"/>
        <v>9168</v>
      </c>
      <c r="C4586">
        <v>4584</v>
      </c>
    </row>
    <row r="4587" spans="2:3" x14ac:dyDescent="0.25">
      <c r="B4587">
        <f t="shared" si="175"/>
        <v>9170</v>
      </c>
      <c r="C4587">
        <v>4585</v>
      </c>
    </row>
    <row r="4588" spans="2:3" x14ac:dyDescent="0.25">
      <c r="B4588">
        <f t="shared" si="175"/>
        <v>9172</v>
      </c>
      <c r="C4588">
        <v>4586</v>
      </c>
    </row>
    <row r="4589" spans="2:3" x14ac:dyDescent="0.25">
      <c r="B4589">
        <f t="shared" si="175"/>
        <v>9174</v>
      </c>
      <c r="C4589">
        <v>4587</v>
      </c>
    </row>
    <row r="4590" spans="2:3" x14ac:dyDescent="0.25">
      <c r="B4590">
        <f t="shared" si="175"/>
        <v>9176</v>
      </c>
      <c r="C4590">
        <v>4588</v>
      </c>
    </row>
    <row r="4591" spans="2:3" x14ac:dyDescent="0.25">
      <c r="B4591">
        <f t="shared" si="175"/>
        <v>9178</v>
      </c>
      <c r="C4591">
        <v>4589</v>
      </c>
    </row>
    <row r="4592" spans="2:3" x14ac:dyDescent="0.25">
      <c r="B4592">
        <f t="shared" si="175"/>
        <v>9180</v>
      </c>
      <c r="C4592">
        <v>4590</v>
      </c>
    </row>
    <row r="4593" spans="2:3" x14ac:dyDescent="0.25">
      <c r="B4593">
        <f t="shared" si="175"/>
        <v>9182</v>
      </c>
      <c r="C4593">
        <v>4591</v>
      </c>
    </row>
    <row r="4594" spans="2:3" x14ac:dyDescent="0.25">
      <c r="B4594">
        <f t="shared" si="175"/>
        <v>9184</v>
      </c>
      <c r="C4594">
        <v>4592</v>
      </c>
    </row>
    <row r="4595" spans="2:3" x14ac:dyDescent="0.25">
      <c r="B4595">
        <f t="shared" si="175"/>
        <v>9186</v>
      </c>
      <c r="C4595">
        <v>4593</v>
      </c>
    </row>
    <row r="4596" spans="2:3" x14ac:dyDescent="0.25">
      <c r="B4596">
        <f t="shared" si="175"/>
        <v>9188</v>
      </c>
      <c r="C4596">
        <v>4594</v>
      </c>
    </row>
    <row r="4597" spans="2:3" x14ac:dyDescent="0.25">
      <c r="B4597">
        <f t="shared" si="175"/>
        <v>9190</v>
      </c>
      <c r="C4597">
        <v>4595</v>
      </c>
    </row>
    <row r="4598" spans="2:3" x14ac:dyDescent="0.25">
      <c r="B4598">
        <f t="shared" si="175"/>
        <v>9192</v>
      </c>
      <c r="C4598">
        <v>4596</v>
      </c>
    </row>
    <row r="4599" spans="2:3" x14ac:dyDescent="0.25">
      <c r="B4599">
        <f t="shared" si="175"/>
        <v>9194</v>
      </c>
      <c r="C4599">
        <v>4597</v>
      </c>
    </row>
    <row r="4600" spans="2:3" x14ac:dyDescent="0.25">
      <c r="B4600">
        <f t="shared" si="175"/>
        <v>9196</v>
      </c>
      <c r="C4600">
        <v>4598</v>
      </c>
    </row>
    <row r="4601" spans="2:3" x14ac:dyDescent="0.25">
      <c r="B4601">
        <f t="shared" si="175"/>
        <v>9198</v>
      </c>
      <c r="C4601">
        <v>4599</v>
      </c>
    </row>
    <row r="4602" spans="2:3" x14ac:dyDescent="0.25">
      <c r="B4602">
        <f t="shared" si="175"/>
        <v>9200</v>
      </c>
      <c r="C4602">
        <v>4600</v>
      </c>
    </row>
    <row r="4603" spans="2:3" x14ac:dyDescent="0.25">
      <c r="B4603">
        <f t="shared" si="175"/>
        <v>9202</v>
      </c>
      <c r="C4603">
        <v>4601</v>
      </c>
    </row>
    <row r="4604" spans="2:3" x14ac:dyDescent="0.25">
      <c r="B4604">
        <f t="shared" si="175"/>
        <v>9204</v>
      </c>
      <c r="C4604">
        <v>4602</v>
      </c>
    </row>
    <row r="4605" spans="2:3" x14ac:dyDescent="0.25">
      <c r="B4605">
        <f t="shared" si="175"/>
        <v>9206</v>
      </c>
      <c r="C4605">
        <v>4603</v>
      </c>
    </row>
    <row r="4606" spans="2:3" x14ac:dyDescent="0.25">
      <c r="B4606">
        <f t="shared" si="175"/>
        <v>9208</v>
      </c>
      <c r="C4606">
        <v>4604</v>
      </c>
    </row>
    <row r="4607" spans="2:3" x14ac:dyDescent="0.25">
      <c r="B4607">
        <f t="shared" si="175"/>
        <v>9210</v>
      </c>
      <c r="C4607">
        <v>4605</v>
      </c>
    </row>
    <row r="4608" spans="2:3" x14ac:dyDescent="0.25">
      <c r="B4608">
        <f t="shared" si="175"/>
        <v>9212</v>
      </c>
      <c r="C4608">
        <v>4606</v>
      </c>
    </row>
    <row r="4609" spans="2:3" x14ac:dyDescent="0.25">
      <c r="B4609">
        <f t="shared" si="175"/>
        <v>9214</v>
      </c>
      <c r="C4609">
        <v>4607</v>
      </c>
    </row>
    <row r="4610" spans="2:3" x14ac:dyDescent="0.25">
      <c r="B4610">
        <f t="shared" si="175"/>
        <v>9216</v>
      </c>
      <c r="C4610">
        <v>4608</v>
      </c>
    </row>
    <row r="4611" spans="2:3" x14ac:dyDescent="0.25">
      <c r="B4611">
        <f t="shared" si="175"/>
        <v>9218</v>
      </c>
      <c r="C4611">
        <v>4609</v>
      </c>
    </row>
    <row r="4612" spans="2:3" x14ac:dyDescent="0.25">
      <c r="B4612">
        <f t="shared" si="175"/>
        <v>9220</v>
      </c>
      <c r="C4612">
        <v>4610</v>
      </c>
    </row>
    <row r="4613" spans="2:3" x14ac:dyDescent="0.25">
      <c r="B4613">
        <f t="shared" ref="B4613:B4676" si="176">B4612+2</f>
        <v>9222</v>
      </c>
      <c r="C4613">
        <v>4611</v>
      </c>
    </row>
    <row r="4614" spans="2:3" x14ac:dyDescent="0.25">
      <c r="B4614">
        <f t="shared" si="176"/>
        <v>9224</v>
      </c>
      <c r="C4614">
        <v>4612</v>
      </c>
    </row>
    <row r="4615" spans="2:3" x14ac:dyDescent="0.25">
      <c r="B4615">
        <f t="shared" si="176"/>
        <v>9226</v>
      </c>
      <c r="C4615">
        <v>4613</v>
      </c>
    </row>
    <row r="4616" spans="2:3" x14ac:dyDescent="0.25">
      <c r="B4616">
        <f t="shared" si="176"/>
        <v>9228</v>
      </c>
      <c r="C4616">
        <v>4614</v>
      </c>
    </row>
    <row r="4617" spans="2:3" x14ac:dyDescent="0.25">
      <c r="B4617">
        <f t="shared" si="176"/>
        <v>9230</v>
      </c>
      <c r="C4617">
        <v>4615</v>
      </c>
    </row>
    <row r="4618" spans="2:3" x14ac:dyDescent="0.25">
      <c r="B4618">
        <f t="shared" si="176"/>
        <v>9232</v>
      </c>
      <c r="C4618">
        <v>4616</v>
      </c>
    </row>
    <row r="4619" spans="2:3" x14ac:dyDescent="0.25">
      <c r="B4619">
        <f t="shared" si="176"/>
        <v>9234</v>
      </c>
      <c r="C4619">
        <v>4617</v>
      </c>
    </row>
    <row r="4620" spans="2:3" x14ac:dyDescent="0.25">
      <c r="B4620">
        <f t="shared" si="176"/>
        <v>9236</v>
      </c>
      <c r="C4620">
        <v>4618</v>
      </c>
    </row>
    <row r="4621" spans="2:3" x14ac:dyDescent="0.25">
      <c r="B4621">
        <f t="shared" si="176"/>
        <v>9238</v>
      </c>
      <c r="C4621">
        <v>4619</v>
      </c>
    </row>
    <row r="4622" spans="2:3" x14ac:dyDescent="0.25">
      <c r="B4622">
        <f t="shared" si="176"/>
        <v>9240</v>
      </c>
      <c r="C4622">
        <v>4620</v>
      </c>
    </row>
    <row r="4623" spans="2:3" x14ac:dyDescent="0.25">
      <c r="B4623">
        <f t="shared" si="176"/>
        <v>9242</v>
      </c>
      <c r="C4623">
        <v>4621</v>
      </c>
    </row>
    <row r="4624" spans="2:3" x14ac:dyDescent="0.25">
      <c r="B4624">
        <f t="shared" si="176"/>
        <v>9244</v>
      </c>
      <c r="C4624">
        <v>4622</v>
      </c>
    </row>
    <row r="4625" spans="2:3" x14ac:dyDescent="0.25">
      <c r="B4625">
        <f t="shared" si="176"/>
        <v>9246</v>
      </c>
      <c r="C4625">
        <v>4623</v>
      </c>
    </row>
    <row r="4626" spans="2:3" x14ac:dyDescent="0.25">
      <c r="B4626">
        <f t="shared" si="176"/>
        <v>9248</v>
      </c>
      <c r="C4626">
        <v>4624</v>
      </c>
    </row>
    <row r="4627" spans="2:3" x14ac:dyDescent="0.25">
      <c r="B4627">
        <f t="shared" si="176"/>
        <v>9250</v>
      </c>
      <c r="C4627">
        <v>4625</v>
      </c>
    </row>
    <row r="4628" spans="2:3" x14ac:dyDescent="0.25">
      <c r="B4628">
        <f t="shared" si="176"/>
        <v>9252</v>
      </c>
      <c r="C4628">
        <v>4626</v>
      </c>
    </row>
    <row r="4629" spans="2:3" x14ac:dyDescent="0.25">
      <c r="B4629">
        <f t="shared" si="176"/>
        <v>9254</v>
      </c>
      <c r="C4629">
        <v>4627</v>
      </c>
    </row>
    <row r="4630" spans="2:3" x14ac:dyDescent="0.25">
      <c r="B4630">
        <f t="shared" si="176"/>
        <v>9256</v>
      </c>
      <c r="C4630">
        <v>4628</v>
      </c>
    </row>
    <row r="4631" spans="2:3" x14ac:dyDescent="0.25">
      <c r="B4631">
        <f t="shared" si="176"/>
        <v>9258</v>
      </c>
      <c r="C4631">
        <v>4629</v>
      </c>
    </row>
    <row r="4632" spans="2:3" x14ac:dyDescent="0.25">
      <c r="B4632">
        <f t="shared" si="176"/>
        <v>9260</v>
      </c>
      <c r="C4632">
        <v>4630</v>
      </c>
    </row>
    <row r="4633" spans="2:3" x14ac:dyDescent="0.25">
      <c r="B4633">
        <f t="shared" si="176"/>
        <v>9262</v>
      </c>
      <c r="C4633">
        <v>4631</v>
      </c>
    </row>
    <row r="4634" spans="2:3" x14ac:dyDescent="0.25">
      <c r="B4634">
        <f t="shared" si="176"/>
        <v>9264</v>
      </c>
      <c r="C4634">
        <v>4632</v>
      </c>
    </row>
    <row r="4635" spans="2:3" x14ac:dyDescent="0.25">
      <c r="B4635">
        <f t="shared" si="176"/>
        <v>9266</v>
      </c>
      <c r="C4635">
        <v>4633</v>
      </c>
    </row>
    <row r="4636" spans="2:3" x14ac:dyDescent="0.25">
      <c r="B4636">
        <f t="shared" si="176"/>
        <v>9268</v>
      </c>
      <c r="C4636">
        <v>4634</v>
      </c>
    </row>
    <row r="4637" spans="2:3" x14ac:dyDescent="0.25">
      <c r="B4637">
        <f t="shared" si="176"/>
        <v>9270</v>
      </c>
      <c r="C4637">
        <v>4635</v>
      </c>
    </row>
    <row r="4638" spans="2:3" x14ac:dyDescent="0.25">
      <c r="B4638">
        <f t="shared" si="176"/>
        <v>9272</v>
      </c>
      <c r="C4638">
        <v>4636</v>
      </c>
    </row>
    <row r="4639" spans="2:3" x14ac:dyDescent="0.25">
      <c r="B4639">
        <f t="shared" si="176"/>
        <v>9274</v>
      </c>
      <c r="C4639">
        <v>4637</v>
      </c>
    </row>
    <row r="4640" spans="2:3" x14ac:dyDescent="0.25">
      <c r="B4640">
        <f t="shared" si="176"/>
        <v>9276</v>
      </c>
      <c r="C4640">
        <v>4638</v>
      </c>
    </row>
    <row r="4641" spans="2:3" x14ac:dyDescent="0.25">
      <c r="B4641">
        <f t="shared" si="176"/>
        <v>9278</v>
      </c>
      <c r="C4641">
        <v>4639</v>
      </c>
    </row>
    <row r="4642" spans="2:3" x14ac:dyDescent="0.25">
      <c r="B4642">
        <f t="shared" si="176"/>
        <v>9280</v>
      </c>
      <c r="C4642">
        <v>4640</v>
      </c>
    </row>
    <row r="4643" spans="2:3" x14ac:dyDescent="0.25">
      <c r="B4643">
        <f t="shared" si="176"/>
        <v>9282</v>
      </c>
      <c r="C4643">
        <v>4641</v>
      </c>
    </row>
    <row r="4644" spans="2:3" x14ac:dyDescent="0.25">
      <c r="B4644">
        <f t="shared" si="176"/>
        <v>9284</v>
      </c>
      <c r="C4644">
        <v>4642</v>
      </c>
    </row>
    <row r="4645" spans="2:3" x14ac:dyDescent="0.25">
      <c r="B4645">
        <f t="shared" si="176"/>
        <v>9286</v>
      </c>
      <c r="C4645">
        <v>4643</v>
      </c>
    </row>
    <row r="4646" spans="2:3" x14ac:dyDescent="0.25">
      <c r="B4646">
        <f t="shared" si="176"/>
        <v>9288</v>
      </c>
      <c r="C4646">
        <v>4644</v>
      </c>
    </row>
    <row r="4647" spans="2:3" x14ac:dyDescent="0.25">
      <c r="B4647">
        <f t="shared" si="176"/>
        <v>9290</v>
      </c>
      <c r="C4647">
        <v>4645</v>
      </c>
    </row>
    <row r="4648" spans="2:3" x14ac:dyDescent="0.25">
      <c r="B4648">
        <f t="shared" si="176"/>
        <v>9292</v>
      </c>
      <c r="C4648">
        <v>4646</v>
      </c>
    </row>
    <row r="4649" spans="2:3" x14ac:dyDescent="0.25">
      <c r="B4649">
        <f t="shared" si="176"/>
        <v>9294</v>
      </c>
      <c r="C4649">
        <v>4647</v>
      </c>
    </row>
    <row r="4650" spans="2:3" x14ac:dyDescent="0.25">
      <c r="B4650">
        <f t="shared" si="176"/>
        <v>9296</v>
      </c>
      <c r="C4650">
        <v>4648</v>
      </c>
    </row>
    <row r="4651" spans="2:3" x14ac:dyDescent="0.25">
      <c r="B4651">
        <f t="shared" si="176"/>
        <v>9298</v>
      </c>
      <c r="C4651">
        <v>4649</v>
      </c>
    </row>
    <row r="4652" spans="2:3" x14ac:dyDescent="0.25">
      <c r="B4652">
        <f t="shared" si="176"/>
        <v>9300</v>
      </c>
      <c r="C4652">
        <v>4650</v>
      </c>
    </row>
    <row r="4653" spans="2:3" x14ac:dyDescent="0.25">
      <c r="B4653">
        <f t="shared" si="176"/>
        <v>9302</v>
      </c>
      <c r="C4653">
        <v>4651</v>
      </c>
    </row>
    <row r="4654" spans="2:3" x14ac:dyDescent="0.25">
      <c r="B4654">
        <f t="shared" si="176"/>
        <v>9304</v>
      </c>
      <c r="C4654">
        <v>4652</v>
      </c>
    </row>
    <row r="4655" spans="2:3" x14ac:dyDescent="0.25">
      <c r="B4655">
        <f t="shared" si="176"/>
        <v>9306</v>
      </c>
      <c r="C4655">
        <v>4653</v>
      </c>
    </row>
    <row r="4656" spans="2:3" x14ac:dyDescent="0.25">
      <c r="B4656">
        <f t="shared" si="176"/>
        <v>9308</v>
      </c>
      <c r="C4656">
        <v>4654</v>
      </c>
    </row>
    <row r="4657" spans="2:3" x14ac:dyDescent="0.25">
      <c r="B4657">
        <f t="shared" si="176"/>
        <v>9310</v>
      </c>
      <c r="C4657">
        <v>4655</v>
      </c>
    </row>
    <row r="4658" spans="2:3" x14ac:dyDescent="0.25">
      <c r="B4658">
        <f t="shared" si="176"/>
        <v>9312</v>
      </c>
      <c r="C4658">
        <v>4656</v>
      </c>
    </row>
    <row r="4659" spans="2:3" x14ac:dyDescent="0.25">
      <c r="B4659">
        <f t="shared" si="176"/>
        <v>9314</v>
      </c>
      <c r="C4659">
        <v>4657</v>
      </c>
    </row>
    <row r="4660" spans="2:3" x14ac:dyDescent="0.25">
      <c r="B4660">
        <f t="shared" si="176"/>
        <v>9316</v>
      </c>
      <c r="C4660">
        <v>4658</v>
      </c>
    </row>
    <row r="4661" spans="2:3" x14ac:dyDescent="0.25">
      <c r="B4661">
        <f t="shared" si="176"/>
        <v>9318</v>
      </c>
      <c r="C4661">
        <v>4659</v>
      </c>
    </row>
    <row r="4662" spans="2:3" x14ac:dyDescent="0.25">
      <c r="B4662">
        <f t="shared" si="176"/>
        <v>9320</v>
      </c>
      <c r="C4662">
        <v>4660</v>
      </c>
    </row>
    <row r="4663" spans="2:3" x14ac:dyDescent="0.25">
      <c r="B4663">
        <f t="shared" si="176"/>
        <v>9322</v>
      </c>
      <c r="C4663">
        <v>4661</v>
      </c>
    </row>
    <row r="4664" spans="2:3" x14ac:dyDescent="0.25">
      <c r="B4664">
        <f t="shared" si="176"/>
        <v>9324</v>
      </c>
      <c r="C4664">
        <v>4662</v>
      </c>
    </row>
    <row r="4665" spans="2:3" x14ac:dyDescent="0.25">
      <c r="B4665">
        <f t="shared" si="176"/>
        <v>9326</v>
      </c>
      <c r="C4665">
        <v>4663</v>
      </c>
    </row>
    <row r="4666" spans="2:3" x14ac:dyDescent="0.25">
      <c r="B4666">
        <f t="shared" si="176"/>
        <v>9328</v>
      </c>
      <c r="C4666">
        <v>4664</v>
      </c>
    </row>
    <row r="4667" spans="2:3" x14ac:dyDescent="0.25">
      <c r="B4667">
        <f t="shared" si="176"/>
        <v>9330</v>
      </c>
      <c r="C4667">
        <v>4665</v>
      </c>
    </row>
    <row r="4668" spans="2:3" x14ac:dyDescent="0.25">
      <c r="B4668">
        <f t="shared" si="176"/>
        <v>9332</v>
      </c>
      <c r="C4668">
        <v>4666</v>
      </c>
    </row>
    <row r="4669" spans="2:3" x14ac:dyDescent="0.25">
      <c r="B4669">
        <f t="shared" si="176"/>
        <v>9334</v>
      </c>
      <c r="C4669">
        <v>4667</v>
      </c>
    </row>
    <row r="4670" spans="2:3" x14ac:dyDescent="0.25">
      <c r="B4670">
        <f t="shared" si="176"/>
        <v>9336</v>
      </c>
      <c r="C4670">
        <v>4668</v>
      </c>
    </row>
    <row r="4671" spans="2:3" x14ac:dyDescent="0.25">
      <c r="B4671">
        <f t="shared" si="176"/>
        <v>9338</v>
      </c>
      <c r="C4671">
        <v>4669</v>
      </c>
    </row>
    <row r="4672" spans="2:3" x14ac:dyDescent="0.25">
      <c r="B4672">
        <f t="shared" si="176"/>
        <v>9340</v>
      </c>
      <c r="C4672">
        <v>4670</v>
      </c>
    </row>
    <row r="4673" spans="2:3" x14ac:dyDescent="0.25">
      <c r="B4673">
        <f t="shared" si="176"/>
        <v>9342</v>
      </c>
      <c r="C4673">
        <v>4671</v>
      </c>
    </row>
    <row r="4674" spans="2:3" x14ac:dyDescent="0.25">
      <c r="B4674">
        <f t="shared" si="176"/>
        <v>9344</v>
      </c>
      <c r="C4674">
        <v>4672</v>
      </c>
    </row>
    <row r="4675" spans="2:3" x14ac:dyDescent="0.25">
      <c r="B4675">
        <f t="shared" si="176"/>
        <v>9346</v>
      </c>
      <c r="C4675">
        <v>4673</v>
      </c>
    </row>
    <row r="4676" spans="2:3" x14ac:dyDescent="0.25">
      <c r="B4676">
        <f t="shared" si="176"/>
        <v>9348</v>
      </c>
      <c r="C4676">
        <v>4674</v>
      </c>
    </row>
    <row r="4677" spans="2:3" x14ac:dyDescent="0.25">
      <c r="B4677">
        <f t="shared" ref="B4677:B4740" si="177">B4676+2</f>
        <v>9350</v>
      </c>
      <c r="C4677">
        <v>4675</v>
      </c>
    </row>
    <row r="4678" spans="2:3" x14ac:dyDescent="0.25">
      <c r="B4678">
        <f t="shared" si="177"/>
        <v>9352</v>
      </c>
      <c r="C4678">
        <v>4676</v>
      </c>
    </row>
    <row r="4679" spans="2:3" x14ac:dyDescent="0.25">
      <c r="B4679">
        <f t="shared" si="177"/>
        <v>9354</v>
      </c>
      <c r="C4679">
        <v>4677</v>
      </c>
    </row>
    <row r="4680" spans="2:3" x14ac:dyDescent="0.25">
      <c r="B4680">
        <f t="shared" si="177"/>
        <v>9356</v>
      </c>
      <c r="C4680">
        <v>4678</v>
      </c>
    </row>
    <row r="4681" spans="2:3" x14ac:dyDescent="0.25">
      <c r="B4681">
        <f t="shared" si="177"/>
        <v>9358</v>
      </c>
      <c r="C4681">
        <v>4679</v>
      </c>
    </row>
    <row r="4682" spans="2:3" x14ac:dyDescent="0.25">
      <c r="B4682">
        <f t="shared" si="177"/>
        <v>9360</v>
      </c>
      <c r="C4682">
        <v>4680</v>
      </c>
    </row>
    <row r="4683" spans="2:3" x14ac:dyDescent="0.25">
      <c r="B4683">
        <f t="shared" si="177"/>
        <v>9362</v>
      </c>
      <c r="C4683">
        <v>4681</v>
      </c>
    </row>
    <row r="4684" spans="2:3" x14ac:dyDescent="0.25">
      <c r="B4684">
        <f t="shared" si="177"/>
        <v>9364</v>
      </c>
      <c r="C4684">
        <v>4682</v>
      </c>
    </row>
    <row r="4685" spans="2:3" x14ac:dyDescent="0.25">
      <c r="B4685">
        <f t="shared" si="177"/>
        <v>9366</v>
      </c>
      <c r="C4685">
        <v>4683</v>
      </c>
    </row>
    <row r="4686" spans="2:3" x14ac:dyDescent="0.25">
      <c r="B4686">
        <f t="shared" si="177"/>
        <v>9368</v>
      </c>
      <c r="C4686">
        <v>4684</v>
      </c>
    </row>
    <row r="4687" spans="2:3" x14ac:dyDescent="0.25">
      <c r="B4687">
        <f t="shared" si="177"/>
        <v>9370</v>
      </c>
      <c r="C4687">
        <v>4685</v>
      </c>
    </row>
    <row r="4688" spans="2:3" x14ac:dyDescent="0.25">
      <c r="B4688">
        <f t="shared" si="177"/>
        <v>9372</v>
      </c>
      <c r="C4688">
        <v>4686</v>
      </c>
    </row>
    <row r="4689" spans="2:3" x14ac:dyDescent="0.25">
      <c r="B4689">
        <f t="shared" si="177"/>
        <v>9374</v>
      </c>
      <c r="C4689">
        <v>4687</v>
      </c>
    </row>
    <row r="4690" spans="2:3" x14ac:dyDescent="0.25">
      <c r="B4690">
        <f t="shared" si="177"/>
        <v>9376</v>
      </c>
      <c r="C4690">
        <v>4688</v>
      </c>
    </row>
    <row r="4691" spans="2:3" x14ac:dyDescent="0.25">
      <c r="B4691">
        <f t="shared" si="177"/>
        <v>9378</v>
      </c>
      <c r="C4691">
        <v>4689</v>
      </c>
    </row>
    <row r="4692" spans="2:3" x14ac:dyDescent="0.25">
      <c r="B4692">
        <f t="shared" si="177"/>
        <v>9380</v>
      </c>
      <c r="C4692">
        <v>4690</v>
      </c>
    </row>
    <row r="4693" spans="2:3" x14ac:dyDescent="0.25">
      <c r="B4693">
        <f t="shared" si="177"/>
        <v>9382</v>
      </c>
      <c r="C4693">
        <v>4691</v>
      </c>
    </row>
    <row r="4694" spans="2:3" x14ac:dyDescent="0.25">
      <c r="B4694">
        <f t="shared" si="177"/>
        <v>9384</v>
      </c>
      <c r="C4694">
        <v>4692</v>
      </c>
    </row>
    <row r="4695" spans="2:3" x14ac:dyDescent="0.25">
      <c r="B4695">
        <f t="shared" si="177"/>
        <v>9386</v>
      </c>
      <c r="C4695">
        <v>4693</v>
      </c>
    </row>
    <row r="4696" spans="2:3" x14ac:dyDescent="0.25">
      <c r="B4696">
        <f t="shared" si="177"/>
        <v>9388</v>
      </c>
      <c r="C4696">
        <v>4694</v>
      </c>
    </row>
    <row r="4697" spans="2:3" x14ac:dyDescent="0.25">
      <c r="B4697">
        <f t="shared" si="177"/>
        <v>9390</v>
      </c>
      <c r="C4697">
        <v>4695</v>
      </c>
    </row>
    <row r="4698" spans="2:3" x14ac:dyDescent="0.25">
      <c r="B4698">
        <f t="shared" si="177"/>
        <v>9392</v>
      </c>
      <c r="C4698">
        <v>4696</v>
      </c>
    </row>
    <row r="4699" spans="2:3" x14ac:dyDescent="0.25">
      <c r="B4699">
        <f t="shared" si="177"/>
        <v>9394</v>
      </c>
      <c r="C4699">
        <v>4697</v>
      </c>
    </row>
    <row r="4700" spans="2:3" x14ac:dyDescent="0.25">
      <c r="B4700">
        <f t="shared" si="177"/>
        <v>9396</v>
      </c>
      <c r="C4700">
        <v>4698</v>
      </c>
    </row>
    <row r="4701" spans="2:3" x14ac:dyDescent="0.25">
      <c r="B4701">
        <f t="shared" si="177"/>
        <v>9398</v>
      </c>
      <c r="C4701">
        <v>4699</v>
      </c>
    </row>
    <row r="4702" spans="2:3" x14ac:dyDescent="0.25">
      <c r="B4702">
        <f t="shared" si="177"/>
        <v>9400</v>
      </c>
      <c r="C4702">
        <v>4700</v>
      </c>
    </row>
    <row r="4703" spans="2:3" x14ac:dyDescent="0.25">
      <c r="B4703">
        <f t="shared" si="177"/>
        <v>9402</v>
      </c>
      <c r="C4703">
        <v>4701</v>
      </c>
    </row>
    <row r="4704" spans="2:3" x14ac:dyDescent="0.25">
      <c r="B4704">
        <f t="shared" si="177"/>
        <v>9404</v>
      </c>
      <c r="C4704">
        <v>4702</v>
      </c>
    </row>
    <row r="4705" spans="2:3" x14ac:dyDescent="0.25">
      <c r="B4705">
        <f t="shared" si="177"/>
        <v>9406</v>
      </c>
      <c r="C4705">
        <v>4703</v>
      </c>
    </row>
    <row r="4706" spans="2:3" x14ac:dyDescent="0.25">
      <c r="B4706">
        <f t="shared" si="177"/>
        <v>9408</v>
      </c>
      <c r="C4706">
        <v>4704</v>
      </c>
    </row>
    <row r="4707" spans="2:3" x14ac:dyDescent="0.25">
      <c r="B4707">
        <f t="shared" si="177"/>
        <v>9410</v>
      </c>
      <c r="C4707">
        <v>4705</v>
      </c>
    </row>
    <row r="4708" spans="2:3" x14ac:dyDescent="0.25">
      <c r="B4708">
        <f t="shared" si="177"/>
        <v>9412</v>
      </c>
      <c r="C4708">
        <v>4706</v>
      </c>
    </row>
    <row r="4709" spans="2:3" x14ac:dyDescent="0.25">
      <c r="B4709">
        <f t="shared" si="177"/>
        <v>9414</v>
      </c>
      <c r="C4709">
        <v>4707</v>
      </c>
    </row>
    <row r="4710" spans="2:3" x14ac:dyDescent="0.25">
      <c r="B4710">
        <f t="shared" si="177"/>
        <v>9416</v>
      </c>
      <c r="C4710">
        <v>4708</v>
      </c>
    </row>
    <row r="4711" spans="2:3" x14ac:dyDescent="0.25">
      <c r="B4711">
        <f t="shared" si="177"/>
        <v>9418</v>
      </c>
      <c r="C4711">
        <v>4709</v>
      </c>
    </row>
    <row r="4712" spans="2:3" x14ac:dyDescent="0.25">
      <c r="B4712">
        <f t="shared" si="177"/>
        <v>9420</v>
      </c>
      <c r="C4712">
        <v>4710</v>
      </c>
    </row>
    <row r="4713" spans="2:3" x14ac:dyDescent="0.25">
      <c r="B4713">
        <f t="shared" si="177"/>
        <v>9422</v>
      </c>
      <c r="C4713">
        <v>4711</v>
      </c>
    </row>
    <row r="4714" spans="2:3" x14ac:dyDescent="0.25">
      <c r="B4714">
        <f t="shared" si="177"/>
        <v>9424</v>
      </c>
      <c r="C4714">
        <v>4712</v>
      </c>
    </row>
    <row r="4715" spans="2:3" x14ac:dyDescent="0.25">
      <c r="B4715">
        <f t="shared" si="177"/>
        <v>9426</v>
      </c>
      <c r="C4715">
        <v>4713</v>
      </c>
    </row>
    <row r="4716" spans="2:3" x14ac:dyDescent="0.25">
      <c r="B4716">
        <f t="shared" si="177"/>
        <v>9428</v>
      </c>
      <c r="C4716">
        <v>4714</v>
      </c>
    </row>
    <row r="4717" spans="2:3" x14ac:dyDescent="0.25">
      <c r="B4717">
        <f t="shared" si="177"/>
        <v>9430</v>
      </c>
      <c r="C4717">
        <v>4715</v>
      </c>
    </row>
    <row r="4718" spans="2:3" x14ac:dyDescent="0.25">
      <c r="B4718">
        <f t="shared" si="177"/>
        <v>9432</v>
      </c>
      <c r="C4718">
        <v>4716</v>
      </c>
    </row>
    <row r="4719" spans="2:3" x14ac:dyDescent="0.25">
      <c r="B4719">
        <f t="shared" si="177"/>
        <v>9434</v>
      </c>
      <c r="C4719">
        <v>4717</v>
      </c>
    </row>
    <row r="4720" spans="2:3" x14ac:dyDescent="0.25">
      <c r="B4720">
        <f t="shared" si="177"/>
        <v>9436</v>
      </c>
      <c r="C4720">
        <v>4718</v>
      </c>
    </row>
    <row r="4721" spans="2:3" x14ac:dyDescent="0.25">
      <c r="B4721">
        <f t="shared" si="177"/>
        <v>9438</v>
      </c>
      <c r="C4721">
        <v>4719</v>
      </c>
    </row>
    <row r="4722" spans="2:3" x14ac:dyDescent="0.25">
      <c r="B4722">
        <f t="shared" si="177"/>
        <v>9440</v>
      </c>
      <c r="C4722">
        <v>4720</v>
      </c>
    </row>
    <row r="4723" spans="2:3" x14ac:dyDescent="0.25">
      <c r="B4723">
        <f t="shared" si="177"/>
        <v>9442</v>
      </c>
      <c r="C4723">
        <v>4721</v>
      </c>
    </row>
    <row r="4724" spans="2:3" x14ac:dyDescent="0.25">
      <c r="B4724">
        <f t="shared" si="177"/>
        <v>9444</v>
      </c>
      <c r="C4724">
        <v>4722</v>
      </c>
    </row>
    <row r="4725" spans="2:3" x14ac:dyDescent="0.25">
      <c r="B4725">
        <f t="shared" si="177"/>
        <v>9446</v>
      </c>
      <c r="C4725">
        <v>4723</v>
      </c>
    </row>
    <row r="4726" spans="2:3" x14ac:dyDescent="0.25">
      <c r="B4726">
        <f t="shared" si="177"/>
        <v>9448</v>
      </c>
      <c r="C4726">
        <v>4724</v>
      </c>
    </row>
    <row r="4727" spans="2:3" x14ac:dyDescent="0.25">
      <c r="B4727">
        <f t="shared" si="177"/>
        <v>9450</v>
      </c>
      <c r="C4727">
        <v>4725</v>
      </c>
    </row>
    <row r="4728" spans="2:3" x14ac:dyDescent="0.25">
      <c r="B4728">
        <f t="shared" si="177"/>
        <v>9452</v>
      </c>
      <c r="C4728">
        <v>4726</v>
      </c>
    </row>
    <row r="4729" spans="2:3" x14ac:dyDescent="0.25">
      <c r="B4729">
        <f t="shared" si="177"/>
        <v>9454</v>
      </c>
      <c r="C4729">
        <v>4727</v>
      </c>
    </row>
    <row r="4730" spans="2:3" x14ac:dyDescent="0.25">
      <c r="B4730">
        <f t="shared" si="177"/>
        <v>9456</v>
      </c>
      <c r="C4730">
        <v>4728</v>
      </c>
    </row>
    <row r="4731" spans="2:3" x14ac:dyDescent="0.25">
      <c r="B4731">
        <f t="shared" si="177"/>
        <v>9458</v>
      </c>
      <c r="C4731">
        <v>4729</v>
      </c>
    </row>
    <row r="4732" spans="2:3" x14ac:dyDescent="0.25">
      <c r="B4732">
        <f t="shared" si="177"/>
        <v>9460</v>
      </c>
      <c r="C4732">
        <v>4730</v>
      </c>
    </row>
    <row r="4733" spans="2:3" x14ac:dyDescent="0.25">
      <c r="B4733">
        <f t="shared" si="177"/>
        <v>9462</v>
      </c>
      <c r="C4733">
        <v>4731</v>
      </c>
    </row>
    <row r="4734" spans="2:3" x14ac:dyDescent="0.25">
      <c r="B4734">
        <f t="shared" si="177"/>
        <v>9464</v>
      </c>
      <c r="C4734">
        <v>4732</v>
      </c>
    </row>
    <row r="4735" spans="2:3" x14ac:dyDescent="0.25">
      <c r="B4735">
        <f t="shared" si="177"/>
        <v>9466</v>
      </c>
      <c r="C4735">
        <v>4733</v>
      </c>
    </row>
    <row r="4736" spans="2:3" x14ac:dyDescent="0.25">
      <c r="B4736">
        <f t="shared" si="177"/>
        <v>9468</v>
      </c>
      <c r="C4736">
        <v>4734</v>
      </c>
    </row>
    <row r="4737" spans="2:3" x14ac:dyDescent="0.25">
      <c r="B4737">
        <f t="shared" si="177"/>
        <v>9470</v>
      </c>
      <c r="C4737">
        <v>4735</v>
      </c>
    </row>
    <row r="4738" spans="2:3" x14ac:dyDescent="0.25">
      <c r="B4738">
        <f t="shared" si="177"/>
        <v>9472</v>
      </c>
      <c r="C4738">
        <v>4736</v>
      </c>
    </row>
    <row r="4739" spans="2:3" x14ac:dyDescent="0.25">
      <c r="B4739">
        <f t="shared" si="177"/>
        <v>9474</v>
      </c>
      <c r="C4739">
        <v>4737</v>
      </c>
    </row>
    <row r="4740" spans="2:3" x14ac:dyDescent="0.25">
      <c r="B4740">
        <f t="shared" si="177"/>
        <v>9476</v>
      </c>
      <c r="C4740">
        <v>4738</v>
      </c>
    </row>
    <row r="4741" spans="2:3" x14ac:dyDescent="0.25">
      <c r="B4741">
        <f t="shared" ref="B4741:B4804" si="178">B4740+2</f>
        <v>9478</v>
      </c>
      <c r="C4741">
        <v>4739</v>
      </c>
    </row>
    <row r="4742" spans="2:3" x14ac:dyDescent="0.25">
      <c r="B4742">
        <f t="shared" si="178"/>
        <v>9480</v>
      </c>
      <c r="C4742">
        <v>4740</v>
      </c>
    </row>
    <row r="4743" spans="2:3" x14ac:dyDescent="0.25">
      <c r="B4743">
        <f t="shared" si="178"/>
        <v>9482</v>
      </c>
      <c r="C4743">
        <v>4741</v>
      </c>
    </row>
    <row r="4744" spans="2:3" x14ac:dyDescent="0.25">
      <c r="B4744">
        <f t="shared" si="178"/>
        <v>9484</v>
      </c>
      <c r="C4744">
        <v>4742</v>
      </c>
    </row>
    <row r="4745" spans="2:3" x14ac:dyDescent="0.25">
      <c r="B4745">
        <f t="shared" si="178"/>
        <v>9486</v>
      </c>
      <c r="C4745">
        <v>4743</v>
      </c>
    </row>
    <row r="4746" spans="2:3" x14ac:dyDescent="0.25">
      <c r="B4746">
        <f t="shared" si="178"/>
        <v>9488</v>
      </c>
      <c r="C4746">
        <v>4744</v>
      </c>
    </row>
    <row r="4747" spans="2:3" x14ac:dyDescent="0.25">
      <c r="B4747">
        <f t="shared" si="178"/>
        <v>9490</v>
      </c>
      <c r="C4747">
        <v>4745</v>
      </c>
    </row>
    <row r="4748" spans="2:3" x14ac:dyDescent="0.25">
      <c r="B4748">
        <f t="shared" si="178"/>
        <v>9492</v>
      </c>
      <c r="C4748">
        <v>4746</v>
      </c>
    </row>
    <row r="4749" spans="2:3" x14ac:dyDescent="0.25">
      <c r="B4749">
        <f t="shared" si="178"/>
        <v>9494</v>
      </c>
      <c r="C4749">
        <v>4747</v>
      </c>
    </row>
    <row r="4750" spans="2:3" x14ac:dyDescent="0.25">
      <c r="B4750">
        <f t="shared" si="178"/>
        <v>9496</v>
      </c>
      <c r="C4750">
        <v>4748</v>
      </c>
    </row>
    <row r="4751" spans="2:3" x14ac:dyDescent="0.25">
      <c r="B4751">
        <f t="shared" si="178"/>
        <v>9498</v>
      </c>
      <c r="C4751">
        <v>4749</v>
      </c>
    </row>
    <row r="4752" spans="2:3" x14ac:dyDescent="0.25">
      <c r="B4752">
        <f t="shared" si="178"/>
        <v>9500</v>
      </c>
      <c r="C4752">
        <v>4750</v>
      </c>
    </row>
    <row r="4753" spans="2:3" x14ac:dyDescent="0.25">
      <c r="B4753">
        <f t="shared" si="178"/>
        <v>9502</v>
      </c>
      <c r="C4753">
        <v>4751</v>
      </c>
    </row>
    <row r="4754" spans="2:3" x14ac:dyDescent="0.25">
      <c r="B4754">
        <f t="shared" si="178"/>
        <v>9504</v>
      </c>
      <c r="C4754">
        <v>4752</v>
      </c>
    </row>
    <row r="4755" spans="2:3" x14ac:dyDescent="0.25">
      <c r="B4755">
        <f t="shared" si="178"/>
        <v>9506</v>
      </c>
      <c r="C4755">
        <v>4753</v>
      </c>
    </row>
    <row r="4756" spans="2:3" x14ac:dyDescent="0.25">
      <c r="B4756">
        <f t="shared" si="178"/>
        <v>9508</v>
      </c>
      <c r="C4756">
        <v>4754</v>
      </c>
    </row>
    <row r="4757" spans="2:3" x14ac:dyDescent="0.25">
      <c r="B4757">
        <f t="shared" si="178"/>
        <v>9510</v>
      </c>
      <c r="C4757">
        <v>4755</v>
      </c>
    </row>
    <row r="4758" spans="2:3" x14ac:dyDescent="0.25">
      <c r="B4758">
        <f t="shared" si="178"/>
        <v>9512</v>
      </c>
      <c r="C4758">
        <v>4756</v>
      </c>
    </row>
    <row r="4759" spans="2:3" x14ac:dyDescent="0.25">
      <c r="B4759">
        <f t="shared" si="178"/>
        <v>9514</v>
      </c>
      <c r="C4759">
        <v>4757</v>
      </c>
    </row>
    <row r="4760" spans="2:3" x14ac:dyDescent="0.25">
      <c r="B4760">
        <f t="shared" si="178"/>
        <v>9516</v>
      </c>
      <c r="C4760">
        <v>4758</v>
      </c>
    </row>
    <row r="4761" spans="2:3" x14ac:dyDescent="0.25">
      <c r="B4761">
        <f t="shared" si="178"/>
        <v>9518</v>
      </c>
      <c r="C4761">
        <v>4759</v>
      </c>
    </row>
    <row r="4762" spans="2:3" x14ac:dyDescent="0.25">
      <c r="B4762">
        <f t="shared" si="178"/>
        <v>9520</v>
      </c>
      <c r="C4762">
        <v>4760</v>
      </c>
    </row>
    <row r="4763" spans="2:3" x14ac:dyDescent="0.25">
      <c r="B4763">
        <f t="shared" si="178"/>
        <v>9522</v>
      </c>
      <c r="C4763">
        <v>4761</v>
      </c>
    </row>
    <row r="4764" spans="2:3" x14ac:dyDescent="0.25">
      <c r="B4764">
        <f t="shared" si="178"/>
        <v>9524</v>
      </c>
      <c r="C4764">
        <v>4762</v>
      </c>
    </row>
    <row r="4765" spans="2:3" x14ac:dyDescent="0.25">
      <c r="B4765">
        <f t="shared" si="178"/>
        <v>9526</v>
      </c>
      <c r="C4765">
        <v>4763</v>
      </c>
    </row>
    <row r="4766" spans="2:3" x14ac:dyDescent="0.25">
      <c r="B4766">
        <f t="shared" si="178"/>
        <v>9528</v>
      </c>
      <c r="C4766">
        <v>4764</v>
      </c>
    </row>
    <row r="4767" spans="2:3" x14ac:dyDescent="0.25">
      <c r="B4767">
        <f t="shared" si="178"/>
        <v>9530</v>
      </c>
      <c r="C4767">
        <v>4765</v>
      </c>
    </row>
    <row r="4768" spans="2:3" x14ac:dyDescent="0.25">
      <c r="B4768">
        <f t="shared" si="178"/>
        <v>9532</v>
      </c>
      <c r="C4768">
        <v>4766</v>
      </c>
    </row>
    <row r="4769" spans="2:3" x14ac:dyDescent="0.25">
      <c r="B4769">
        <f t="shared" si="178"/>
        <v>9534</v>
      </c>
      <c r="C4769">
        <v>4767</v>
      </c>
    </row>
    <row r="4770" spans="2:3" x14ac:dyDescent="0.25">
      <c r="B4770">
        <f t="shared" si="178"/>
        <v>9536</v>
      </c>
      <c r="C4770">
        <v>4768</v>
      </c>
    </row>
    <row r="4771" spans="2:3" x14ac:dyDescent="0.25">
      <c r="B4771">
        <f t="shared" si="178"/>
        <v>9538</v>
      </c>
      <c r="C4771">
        <v>4769</v>
      </c>
    </row>
    <row r="4772" spans="2:3" x14ac:dyDescent="0.25">
      <c r="B4772">
        <f t="shared" si="178"/>
        <v>9540</v>
      </c>
      <c r="C4772">
        <v>4770</v>
      </c>
    </row>
    <row r="4773" spans="2:3" x14ac:dyDescent="0.25">
      <c r="B4773">
        <f t="shared" si="178"/>
        <v>9542</v>
      </c>
      <c r="C4773">
        <v>4771</v>
      </c>
    </row>
    <row r="4774" spans="2:3" x14ac:dyDescent="0.25">
      <c r="B4774">
        <f t="shared" si="178"/>
        <v>9544</v>
      </c>
      <c r="C4774">
        <v>4772</v>
      </c>
    </row>
    <row r="4775" spans="2:3" x14ac:dyDescent="0.25">
      <c r="B4775">
        <f t="shared" si="178"/>
        <v>9546</v>
      </c>
      <c r="C4775">
        <v>4773</v>
      </c>
    </row>
    <row r="4776" spans="2:3" x14ac:dyDescent="0.25">
      <c r="B4776">
        <f t="shared" si="178"/>
        <v>9548</v>
      </c>
      <c r="C4776">
        <v>4774</v>
      </c>
    </row>
    <row r="4777" spans="2:3" x14ac:dyDescent="0.25">
      <c r="B4777">
        <f t="shared" si="178"/>
        <v>9550</v>
      </c>
      <c r="C4777">
        <v>4775</v>
      </c>
    </row>
    <row r="4778" spans="2:3" x14ac:dyDescent="0.25">
      <c r="B4778">
        <f t="shared" si="178"/>
        <v>9552</v>
      </c>
      <c r="C4778">
        <v>4776</v>
      </c>
    </row>
    <row r="4779" spans="2:3" x14ac:dyDescent="0.25">
      <c r="B4779">
        <f t="shared" si="178"/>
        <v>9554</v>
      </c>
      <c r="C4779">
        <v>4777</v>
      </c>
    </row>
    <row r="4780" spans="2:3" x14ac:dyDescent="0.25">
      <c r="B4780">
        <f t="shared" si="178"/>
        <v>9556</v>
      </c>
      <c r="C4780">
        <v>4778</v>
      </c>
    </row>
    <row r="4781" spans="2:3" x14ac:dyDescent="0.25">
      <c r="B4781">
        <f t="shared" si="178"/>
        <v>9558</v>
      </c>
      <c r="C4781">
        <v>4779</v>
      </c>
    </row>
    <row r="4782" spans="2:3" x14ac:dyDescent="0.25">
      <c r="B4782">
        <f t="shared" si="178"/>
        <v>9560</v>
      </c>
      <c r="C4782">
        <v>4780</v>
      </c>
    </row>
    <row r="4783" spans="2:3" x14ac:dyDescent="0.25">
      <c r="B4783">
        <f t="shared" si="178"/>
        <v>9562</v>
      </c>
      <c r="C4783">
        <v>4781</v>
      </c>
    </row>
    <row r="4784" spans="2:3" x14ac:dyDescent="0.25">
      <c r="B4784">
        <f t="shared" si="178"/>
        <v>9564</v>
      </c>
      <c r="C4784">
        <v>4782</v>
      </c>
    </row>
    <row r="4785" spans="2:3" x14ac:dyDescent="0.25">
      <c r="B4785">
        <f t="shared" si="178"/>
        <v>9566</v>
      </c>
      <c r="C4785">
        <v>4783</v>
      </c>
    </row>
    <row r="4786" spans="2:3" x14ac:dyDescent="0.25">
      <c r="B4786">
        <f t="shared" si="178"/>
        <v>9568</v>
      </c>
      <c r="C4786">
        <v>4784</v>
      </c>
    </row>
    <row r="4787" spans="2:3" x14ac:dyDescent="0.25">
      <c r="B4787">
        <f t="shared" si="178"/>
        <v>9570</v>
      </c>
      <c r="C4787">
        <v>4785</v>
      </c>
    </row>
    <row r="4788" spans="2:3" x14ac:dyDescent="0.25">
      <c r="B4788">
        <f t="shared" si="178"/>
        <v>9572</v>
      </c>
      <c r="C4788">
        <v>4786</v>
      </c>
    </row>
    <row r="4789" spans="2:3" x14ac:dyDescent="0.25">
      <c r="B4789">
        <f t="shared" si="178"/>
        <v>9574</v>
      </c>
      <c r="C4789">
        <v>4787</v>
      </c>
    </row>
    <row r="4790" spans="2:3" x14ac:dyDescent="0.25">
      <c r="B4790">
        <f t="shared" si="178"/>
        <v>9576</v>
      </c>
      <c r="C4790">
        <v>4788</v>
      </c>
    </row>
    <row r="4791" spans="2:3" x14ac:dyDescent="0.25">
      <c r="B4791">
        <f t="shared" si="178"/>
        <v>9578</v>
      </c>
      <c r="C4791">
        <v>4789</v>
      </c>
    </row>
    <row r="4792" spans="2:3" x14ac:dyDescent="0.25">
      <c r="B4792">
        <f t="shared" si="178"/>
        <v>9580</v>
      </c>
      <c r="C4792">
        <v>4790</v>
      </c>
    </row>
    <row r="4793" spans="2:3" x14ac:dyDescent="0.25">
      <c r="B4793">
        <f t="shared" si="178"/>
        <v>9582</v>
      </c>
      <c r="C4793">
        <v>4791</v>
      </c>
    </row>
    <row r="4794" spans="2:3" x14ac:dyDescent="0.25">
      <c r="B4794">
        <f t="shared" si="178"/>
        <v>9584</v>
      </c>
      <c r="C4794">
        <v>4792</v>
      </c>
    </row>
    <row r="4795" spans="2:3" x14ac:dyDescent="0.25">
      <c r="B4795">
        <f t="shared" si="178"/>
        <v>9586</v>
      </c>
      <c r="C4795">
        <v>4793</v>
      </c>
    </row>
    <row r="4796" spans="2:3" x14ac:dyDescent="0.25">
      <c r="B4796">
        <f t="shared" si="178"/>
        <v>9588</v>
      </c>
      <c r="C4796">
        <v>4794</v>
      </c>
    </row>
    <row r="4797" spans="2:3" x14ac:dyDescent="0.25">
      <c r="B4797">
        <f t="shared" si="178"/>
        <v>9590</v>
      </c>
      <c r="C4797">
        <v>4795</v>
      </c>
    </row>
    <row r="4798" spans="2:3" x14ac:dyDescent="0.25">
      <c r="B4798">
        <f t="shared" si="178"/>
        <v>9592</v>
      </c>
      <c r="C4798">
        <v>4796</v>
      </c>
    </row>
    <row r="4799" spans="2:3" x14ac:dyDescent="0.25">
      <c r="B4799">
        <f t="shared" si="178"/>
        <v>9594</v>
      </c>
      <c r="C4799">
        <v>4797</v>
      </c>
    </row>
    <row r="4800" spans="2:3" x14ac:dyDescent="0.25">
      <c r="B4800">
        <f t="shared" si="178"/>
        <v>9596</v>
      </c>
      <c r="C4800">
        <v>4798</v>
      </c>
    </row>
    <row r="4801" spans="2:3" x14ac:dyDescent="0.25">
      <c r="B4801">
        <f t="shared" si="178"/>
        <v>9598</v>
      </c>
      <c r="C4801">
        <v>4799</v>
      </c>
    </row>
    <row r="4802" spans="2:3" x14ac:dyDescent="0.25">
      <c r="B4802">
        <f t="shared" si="178"/>
        <v>9600</v>
      </c>
      <c r="C4802">
        <v>4800</v>
      </c>
    </row>
    <row r="4803" spans="2:3" x14ac:dyDescent="0.25">
      <c r="B4803">
        <f t="shared" si="178"/>
        <v>9602</v>
      </c>
      <c r="C4803">
        <v>4801</v>
      </c>
    </row>
    <row r="4804" spans="2:3" x14ac:dyDescent="0.25">
      <c r="B4804">
        <f t="shared" si="178"/>
        <v>9604</v>
      </c>
      <c r="C4804">
        <v>4802</v>
      </c>
    </row>
    <row r="4805" spans="2:3" x14ac:dyDescent="0.25">
      <c r="B4805">
        <f t="shared" ref="B4805:B4868" si="179">B4804+2</f>
        <v>9606</v>
      </c>
      <c r="C4805">
        <v>4803</v>
      </c>
    </row>
    <row r="4806" spans="2:3" x14ac:dyDescent="0.25">
      <c r="B4806">
        <f t="shared" si="179"/>
        <v>9608</v>
      </c>
      <c r="C4806">
        <v>4804</v>
      </c>
    </row>
    <row r="4807" spans="2:3" x14ac:dyDescent="0.25">
      <c r="B4807">
        <f t="shared" si="179"/>
        <v>9610</v>
      </c>
      <c r="C4807">
        <v>4805</v>
      </c>
    </row>
    <row r="4808" spans="2:3" x14ac:dyDescent="0.25">
      <c r="B4808">
        <f t="shared" si="179"/>
        <v>9612</v>
      </c>
      <c r="C4808">
        <v>4806</v>
      </c>
    </row>
    <row r="4809" spans="2:3" x14ac:dyDescent="0.25">
      <c r="B4809">
        <f t="shared" si="179"/>
        <v>9614</v>
      </c>
      <c r="C4809">
        <v>4807</v>
      </c>
    </row>
    <row r="4810" spans="2:3" x14ac:dyDescent="0.25">
      <c r="B4810">
        <f t="shared" si="179"/>
        <v>9616</v>
      </c>
      <c r="C4810">
        <v>4808</v>
      </c>
    </row>
    <row r="4811" spans="2:3" x14ac:dyDescent="0.25">
      <c r="B4811">
        <f t="shared" si="179"/>
        <v>9618</v>
      </c>
      <c r="C4811">
        <v>4809</v>
      </c>
    </row>
    <row r="4812" spans="2:3" x14ac:dyDescent="0.25">
      <c r="B4812">
        <f t="shared" si="179"/>
        <v>9620</v>
      </c>
      <c r="C4812">
        <v>4810</v>
      </c>
    </row>
    <row r="4813" spans="2:3" x14ac:dyDescent="0.25">
      <c r="B4813">
        <f t="shared" si="179"/>
        <v>9622</v>
      </c>
      <c r="C4813">
        <v>4811</v>
      </c>
    </row>
    <row r="4814" spans="2:3" x14ac:dyDescent="0.25">
      <c r="B4814">
        <f t="shared" si="179"/>
        <v>9624</v>
      </c>
      <c r="C4814">
        <v>4812</v>
      </c>
    </row>
    <row r="4815" spans="2:3" x14ac:dyDescent="0.25">
      <c r="B4815">
        <f t="shared" si="179"/>
        <v>9626</v>
      </c>
      <c r="C4815">
        <v>4813</v>
      </c>
    </row>
    <row r="4816" spans="2:3" x14ac:dyDescent="0.25">
      <c r="B4816">
        <f t="shared" si="179"/>
        <v>9628</v>
      </c>
      <c r="C4816">
        <v>4814</v>
      </c>
    </row>
    <row r="4817" spans="2:3" x14ac:dyDescent="0.25">
      <c r="B4817">
        <f t="shared" si="179"/>
        <v>9630</v>
      </c>
      <c r="C4817">
        <v>4815</v>
      </c>
    </row>
    <row r="4818" spans="2:3" x14ac:dyDescent="0.25">
      <c r="B4818">
        <f t="shared" si="179"/>
        <v>9632</v>
      </c>
      <c r="C4818">
        <v>4816</v>
      </c>
    </row>
    <row r="4819" spans="2:3" x14ac:dyDescent="0.25">
      <c r="B4819">
        <f t="shared" si="179"/>
        <v>9634</v>
      </c>
      <c r="C4819">
        <v>4817</v>
      </c>
    </row>
    <row r="4820" spans="2:3" x14ac:dyDescent="0.25">
      <c r="B4820">
        <f t="shared" si="179"/>
        <v>9636</v>
      </c>
      <c r="C4820">
        <v>4818</v>
      </c>
    </row>
    <row r="4821" spans="2:3" x14ac:dyDescent="0.25">
      <c r="B4821">
        <f t="shared" si="179"/>
        <v>9638</v>
      </c>
      <c r="C4821">
        <v>4819</v>
      </c>
    </row>
    <row r="4822" spans="2:3" x14ac:dyDescent="0.25">
      <c r="B4822">
        <f t="shared" si="179"/>
        <v>9640</v>
      </c>
      <c r="C4822">
        <v>4820</v>
      </c>
    </row>
    <row r="4823" spans="2:3" x14ac:dyDescent="0.25">
      <c r="B4823">
        <f t="shared" si="179"/>
        <v>9642</v>
      </c>
      <c r="C4823">
        <v>4821</v>
      </c>
    </row>
    <row r="4824" spans="2:3" x14ac:dyDescent="0.25">
      <c r="B4824">
        <f t="shared" si="179"/>
        <v>9644</v>
      </c>
      <c r="C4824">
        <v>4822</v>
      </c>
    </row>
    <row r="4825" spans="2:3" x14ac:dyDescent="0.25">
      <c r="B4825">
        <f t="shared" si="179"/>
        <v>9646</v>
      </c>
      <c r="C4825">
        <v>4823</v>
      </c>
    </row>
    <row r="4826" spans="2:3" x14ac:dyDescent="0.25">
      <c r="B4826">
        <f t="shared" si="179"/>
        <v>9648</v>
      </c>
      <c r="C4826">
        <v>4824</v>
      </c>
    </row>
    <row r="4827" spans="2:3" x14ac:dyDescent="0.25">
      <c r="B4827">
        <f t="shared" si="179"/>
        <v>9650</v>
      </c>
      <c r="C4827">
        <v>4825</v>
      </c>
    </row>
    <row r="4828" spans="2:3" x14ac:dyDescent="0.25">
      <c r="B4828">
        <f t="shared" si="179"/>
        <v>9652</v>
      </c>
      <c r="C4828">
        <v>4826</v>
      </c>
    </row>
    <row r="4829" spans="2:3" x14ac:dyDescent="0.25">
      <c r="B4829">
        <f t="shared" si="179"/>
        <v>9654</v>
      </c>
      <c r="C4829">
        <v>4827</v>
      </c>
    </row>
    <row r="4830" spans="2:3" x14ac:dyDescent="0.25">
      <c r="B4830">
        <f t="shared" si="179"/>
        <v>9656</v>
      </c>
      <c r="C4830">
        <v>4828</v>
      </c>
    </row>
    <row r="4831" spans="2:3" x14ac:dyDescent="0.25">
      <c r="B4831">
        <f t="shared" si="179"/>
        <v>9658</v>
      </c>
      <c r="C4831">
        <v>4829</v>
      </c>
    </row>
    <row r="4832" spans="2:3" x14ac:dyDescent="0.25">
      <c r="B4832">
        <f t="shared" si="179"/>
        <v>9660</v>
      </c>
      <c r="C4832">
        <v>4830</v>
      </c>
    </row>
    <row r="4833" spans="2:3" x14ac:dyDescent="0.25">
      <c r="B4833">
        <f t="shared" si="179"/>
        <v>9662</v>
      </c>
      <c r="C4833">
        <v>4831</v>
      </c>
    </row>
    <row r="4834" spans="2:3" x14ac:dyDescent="0.25">
      <c r="B4834">
        <f t="shared" si="179"/>
        <v>9664</v>
      </c>
      <c r="C4834">
        <v>4832</v>
      </c>
    </row>
    <row r="4835" spans="2:3" x14ac:dyDescent="0.25">
      <c r="B4835">
        <f t="shared" si="179"/>
        <v>9666</v>
      </c>
      <c r="C4835">
        <v>4833</v>
      </c>
    </row>
    <row r="4836" spans="2:3" x14ac:dyDescent="0.25">
      <c r="B4836">
        <f t="shared" si="179"/>
        <v>9668</v>
      </c>
      <c r="C4836">
        <v>4834</v>
      </c>
    </row>
    <row r="4837" spans="2:3" x14ac:dyDescent="0.25">
      <c r="B4837">
        <f t="shared" si="179"/>
        <v>9670</v>
      </c>
      <c r="C4837">
        <v>4835</v>
      </c>
    </row>
    <row r="4838" spans="2:3" x14ac:dyDescent="0.25">
      <c r="B4838">
        <f t="shared" si="179"/>
        <v>9672</v>
      </c>
      <c r="C4838">
        <v>4836</v>
      </c>
    </row>
    <row r="4839" spans="2:3" x14ac:dyDescent="0.25">
      <c r="B4839">
        <f t="shared" si="179"/>
        <v>9674</v>
      </c>
      <c r="C4839">
        <v>4837</v>
      </c>
    </row>
    <row r="4840" spans="2:3" x14ac:dyDescent="0.25">
      <c r="B4840">
        <f t="shared" si="179"/>
        <v>9676</v>
      </c>
      <c r="C4840">
        <v>4838</v>
      </c>
    </row>
    <row r="4841" spans="2:3" x14ac:dyDescent="0.25">
      <c r="B4841">
        <f t="shared" si="179"/>
        <v>9678</v>
      </c>
      <c r="C4841">
        <v>4839</v>
      </c>
    </row>
    <row r="4842" spans="2:3" x14ac:dyDescent="0.25">
      <c r="B4842">
        <f t="shared" si="179"/>
        <v>9680</v>
      </c>
      <c r="C4842">
        <v>4840</v>
      </c>
    </row>
    <row r="4843" spans="2:3" x14ac:dyDescent="0.25">
      <c r="B4843">
        <f t="shared" si="179"/>
        <v>9682</v>
      </c>
      <c r="C4843">
        <v>4841</v>
      </c>
    </row>
    <row r="4844" spans="2:3" x14ac:dyDescent="0.25">
      <c r="B4844">
        <f t="shared" si="179"/>
        <v>9684</v>
      </c>
      <c r="C4844">
        <v>4842</v>
      </c>
    </row>
    <row r="4845" spans="2:3" x14ac:dyDescent="0.25">
      <c r="B4845">
        <f t="shared" si="179"/>
        <v>9686</v>
      </c>
      <c r="C4845">
        <v>4843</v>
      </c>
    </row>
    <row r="4846" spans="2:3" x14ac:dyDescent="0.25">
      <c r="B4846">
        <f t="shared" si="179"/>
        <v>9688</v>
      </c>
      <c r="C4846">
        <v>4844</v>
      </c>
    </row>
    <row r="4847" spans="2:3" x14ac:dyDescent="0.25">
      <c r="B4847">
        <f t="shared" si="179"/>
        <v>9690</v>
      </c>
      <c r="C4847">
        <v>4845</v>
      </c>
    </row>
    <row r="4848" spans="2:3" x14ac:dyDescent="0.25">
      <c r="B4848">
        <f t="shared" si="179"/>
        <v>9692</v>
      </c>
      <c r="C4848">
        <v>4846</v>
      </c>
    </row>
    <row r="4849" spans="2:3" x14ac:dyDescent="0.25">
      <c r="B4849">
        <f t="shared" si="179"/>
        <v>9694</v>
      </c>
      <c r="C4849">
        <v>4847</v>
      </c>
    </row>
    <row r="4850" spans="2:3" x14ac:dyDescent="0.25">
      <c r="B4850">
        <f t="shared" si="179"/>
        <v>9696</v>
      </c>
      <c r="C4850">
        <v>4848</v>
      </c>
    </row>
    <row r="4851" spans="2:3" x14ac:dyDescent="0.25">
      <c r="B4851">
        <f t="shared" si="179"/>
        <v>9698</v>
      </c>
      <c r="C4851">
        <v>4849</v>
      </c>
    </row>
    <row r="4852" spans="2:3" x14ac:dyDescent="0.25">
      <c r="B4852">
        <f t="shared" si="179"/>
        <v>9700</v>
      </c>
      <c r="C4852">
        <v>4850</v>
      </c>
    </row>
    <row r="4853" spans="2:3" x14ac:dyDescent="0.25">
      <c r="B4853">
        <f t="shared" si="179"/>
        <v>9702</v>
      </c>
      <c r="C4853">
        <v>4851</v>
      </c>
    </row>
    <row r="4854" spans="2:3" x14ac:dyDescent="0.25">
      <c r="B4854">
        <f t="shared" si="179"/>
        <v>9704</v>
      </c>
      <c r="C4854">
        <v>4852</v>
      </c>
    </row>
    <row r="4855" spans="2:3" x14ac:dyDescent="0.25">
      <c r="B4855">
        <f t="shared" si="179"/>
        <v>9706</v>
      </c>
      <c r="C4855">
        <v>4853</v>
      </c>
    </row>
    <row r="4856" spans="2:3" x14ac:dyDescent="0.25">
      <c r="B4856">
        <f t="shared" si="179"/>
        <v>9708</v>
      </c>
      <c r="C4856">
        <v>4854</v>
      </c>
    </row>
    <row r="4857" spans="2:3" x14ac:dyDescent="0.25">
      <c r="B4857">
        <f t="shared" si="179"/>
        <v>9710</v>
      </c>
      <c r="C4857">
        <v>4855</v>
      </c>
    </row>
    <row r="4858" spans="2:3" x14ac:dyDescent="0.25">
      <c r="B4858">
        <f t="shared" si="179"/>
        <v>9712</v>
      </c>
      <c r="C4858">
        <v>4856</v>
      </c>
    </row>
    <row r="4859" spans="2:3" x14ac:dyDescent="0.25">
      <c r="B4859">
        <f t="shared" si="179"/>
        <v>9714</v>
      </c>
      <c r="C4859">
        <v>4857</v>
      </c>
    </row>
    <row r="4860" spans="2:3" x14ac:dyDescent="0.25">
      <c r="B4860">
        <f t="shared" si="179"/>
        <v>9716</v>
      </c>
      <c r="C4860">
        <v>4858</v>
      </c>
    </row>
    <row r="4861" spans="2:3" x14ac:dyDescent="0.25">
      <c r="B4861">
        <f t="shared" si="179"/>
        <v>9718</v>
      </c>
      <c r="C4861">
        <v>4859</v>
      </c>
    </row>
    <row r="4862" spans="2:3" x14ac:dyDescent="0.25">
      <c r="B4862">
        <f t="shared" si="179"/>
        <v>9720</v>
      </c>
      <c r="C4862">
        <v>4860</v>
      </c>
    </row>
    <row r="4863" spans="2:3" x14ac:dyDescent="0.25">
      <c r="B4863">
        <f t="shared" si="179"/>
        <v>9722</v>
      </c>
      <c r="C4863">
        <v>4861</v>
      </c>
    </row>
    <row r="4864" spans="2:3" x14ac:dyDescent="0.25">
      <c r="B4864">
        <f t="shared" si="179"/>
        <v>9724</v>
      </c>
      <c r="C4864">
        <v>4862</v>
      </c>
    </row>
    <row r="4865" spans="2:3" x14ac:dyDescent="0.25">
      <c r="B4865">
        <f t="shared" si="179"/>
        <v>9726</v>
      </c>
      <c r="C4865">
        <v>4863</v>
      </c>
    </row>
    <row r="4866" spans="2:3" x14ac:dyDescent="0.25">
      <c r="B4866">
        <f t="shared" si="179"/>
        <v>9728</v>
      </c>
      <c r="C4866">
        <v>4864</v>
      </c>
    </row>
    <row r="4867" spans="2:3" x14ac:dyDescent="0.25">
      <c r="B4867">
        <f t="shared" si="179"/>
        <v>9730</v>
      </c>
      <c r="C4867">
        <v>4865</v>
      </c>
    </row>
    <row r="4868" spans="2:3" x14ac:dyDescent="0.25">
      <c r="B4868">
        <f t="shared" si="179"/>
        <v>9732</v>
      </c>
      <c r="C4868">
        <v>4866</v>
      </c>
    </row>
    <row r="4869" spans="2:3" x14ac:dyDescent="0.25">
      <c r="B4869">
        <f t="shared" ref="B4869:B4932" si="180">B4868+2</f>
        <v>9734</v>
      </c>
      <c r="C4869">
        <v>4867</v>
      </c>
    </row>
    <row r="4870" spans="2:3" x14ac:dyDescent="0.25">
      <c r="B4870">
        <f t="shared" si="180"/>
        <v>9736</v>
      </c>
      <c r="C4870">
        <v>4868</v>
      </c>
    </row>
    <row r="4871" spans="2:3" x14ac:dyDescent="0.25">
      <c r="B4871">
        <f t="shared" si="180"/>
        <v>9738</v>
      </c>
      <c r="C4871">
        <v>4869</v>
      </c>
    </row>
    <row r="4872" spans="2:3" x14ac:dyDescent="0.25">
      <c r="B4872">
        <f t="shared" si="180"/>
        <v>9740</v>
      </c>
      <c r="C4872">
        <v>4870</v>
      </c>
    </row>
    <row r="4873" spans="2:3" x14ac:dyDescent="0.25">
      <c r="B4873">
        <f t="shared" si="180"/>
        <v>9742</v>
      </c>
      <c r="C4873">
        <v>4871</v>
      </c>
    </row>
    <row r="4874" spans="2:3" x14ac:dyDescent="0.25">
      <c r="B4874">
        <f t="shared" si="180"/>
        <v>9744</v>
      </c>
      <c r="C4874">
        <v>4872</v>
      </c>
    </row>
    <row r="4875" spans="2:3" x14ac:dyDescent="0.25">
      <c r="B4875">
        <f t="shared" si="180"/>
        <v>9746</v>
      </c>
      <c r="C4875">
        <v>4873</v>
      </c>
    </row>
    <row r="4876" spans="2:3" x14ac:dyDescent="0.25">
      <c r="B4876">
        <f t="shared" si="180"/>
        <v>9748</v>
      </c>
      <c r="C4876">
        <v>4874</v>
      </c>
    </row>
    <row r="4877" spans="2:3" x14ac:dyDescent="0.25">
      <c r="B4877">
        <f t="shared" si="180"/>
        <v>9750</v>
      </c>
      <c r="C4877">
        <v>4875</v>
      </c>
    </row>
    <row r="4878" spans="2:3" x14ac:dyDescent="0.25">
      <c r="B4878">
        <f t="shared" si="180"/>
        <v>9752</v>
      </c>
      <c r="C4878">
        <v>4876</v>
      </c>
    </row>
    <row r="4879" spans="2:3" x14ac:dyDescent="0.25">
      <c r="B4879">
        <f t="shared" si="180"/>
        <v>9754</v>
      </c>
      <c r="C4879">
        <v>4877</v>
      </c>
    </row>
    <row r="4880" spans="2:3" x14ac:dyDescent="0.25">
      <c r="B4880">
        <f t="shared" si="180"/>
        <v>9756</v>
      </c>
      <c r="C4880">
        <v>4878</v>
      </c>
    </row>
    <row r="4881" spans="2:3" x14ac:dyDescent="0.25">
      <c r="B4881">
        <f t="shared" si="180"/>
        <v>9758</v>
      </c>
      <c r="C4881">
        <v>4879</v>
      </c>
    </row>
    <row r="4882" spans="2:3" x14ac:dyDescent="0.25">
      <c r="B4882">
        <f t="shared" si="180"/>
        <v>9760</v>
      </c>
      <c r="C4882">
        <v>4880</v>
      </c>
    </row>
    <row r="4883" spans="2:3" x14ac:dyDescent="0.25">
      <c r="B4883">
        <f t="shared" si="180"/>
        <v>9762</v>
      </c>
      <c r="C4883">
        <v>4881</v>
      </c>
    </row>
    <row r="4884" spans="2:3" x14ac:dyDescent="0.25">
      <c r="B4884">
        <f t="shared" si="180"/>
        <v>9764</v>
      </c>
      <c r="C4884">
        <v>4882</v>
      </c>
    </row>
    <row r="4885" spans="2:3" x14ac:dyDescent="0.25">
      <c r="B4885">
        <f t="shared" si="180"/>
        <v>9766</v>
      </c>
      <c r="C4885">
        <v>4883</v>
      </c>
    </row>
    <row r="4886" spans="2:3" x14ac:dyDescent="0.25">
      <c r="B4886">
        <f t="shared" si="180"/>
        <v>9768</v>
      </c>
      <c r="C4886">
        <v>4884</v>
      </c>
    </row>
    <row r="4887" spans="2:3" x14ac:dyDescent="0.25">
      <c r="B4887">
        <f t="shared" si="180"/>
        <v>9770</v>
      </c>
      <c r="C4887">
        <v>4885</v>
      </c>
    </row>
    <row r="4888" spans="2:3" x14ac:dyDescent="0.25">
      <c r="B4888">
        <f t="shared" si="180"/>
        <v>9772</v>
      </c>
      <c r="C4888">
        <v>4886</v>
      </c>
    </row>
    <row r="4889" spans="2:3" x14ac:dyDescent="0.25">
      <c r="B4889">
        <f t="shared" si="180"/>
        <v>9774</v>
      </c>
      <c r="C4889">
        <v>4887</v>
      </c>
    </row>
    <row r="4890" spans="2:3" x14ac:dyDescent="0.25">
      <c r="B4890">
        <f t="shared" si="180"/>
        <v>9776</v>
      </c>
      <c r="C4890">
        <v>4888</v>
      </c>
    </row>
    <row r="4891" spans="2:3" x14ac:dyDescent="0.25">
      <c r="B4891">
        <f t="shared" si="180"/>
        <v>9778</v>
      </c>
      <c r="C4891">
        <v>4889</v>
      </c>
    </row>
    <row r="4892" spans="2:3" x14ac:dyDescent="0.25">
      <c r="B4892">
        <f t="shared" si="180"/>
        <v>9780</v>
      </c>
      <c r="C4892">
        <v>4890</v>
      </c>
    </row>
    <row r="4893" spans="2:3" x14ac:dyDescent="0.25">
      <c r="B4893">
        <f t="shared" si="180"/>
        <v>9782</v>
      </c>
      <c r="C4893">
        <v>4891</v>
      </c>
    </row>
    <row r="4894" spans="2:3" x14ac:dyDescent="0.25">
      <c r="B4894">
        <f t="shared" si="180"/>
        <v>9784</v>
      </c>
      <c r="C4894">
        <v>4892</v>
      </c>
    </row>
    <row r="4895" spans="2:3" x14ac:dyDescent="0.25">
      <c r="B4895">
        <f t="shared" si="180"/>
        <v>9786</v>
      </c>
      <c r="C4895">
        <v>4893</v>
      </c>
    </row>
    <row r="4896" spans="2:3" x14ac:dyDescent="0.25">
      <c r="B4896">
        <f t="shared" si="180"/>
        <v>9788</v>
      </c>
      <c r="C4896">
        <v>4894</v>
      </c>
    </row>
    <row r="4897" spans="2:3" x14ac:dyDescent="0.25">
      <c r="B4897">
        <f t="shared" si="180"/>
        <v>9790</v>
      </c>
      <c r="C4897">
        <v>4895</v>
      </c>
    </row>
    <row r="4898" spans="2:3" x14ac:dyDescent="0.25">
      <c r="B4898">
        <f t="shared" si="180"/>
        <v>9792</v>
      </c>
      <c r="C4898">
        <v>4896</v>
      </c>
    </row>
    <row r="4899" spans="2:3" x14ac:dyDescent="0.25">
      <c r="B4899">
        <f t="shared" si="180"/>
        <v>9794</v>
      </c>
      <c r="C4899">
        <v>4897</v>
      </c>
    </row>
    <row r="4900" spans="2:3" x14ac:dyDescent="0.25">
      <c r="B4900">
        <f t="shared" si="180"/>
        <v>9796</v>
      </c>
      <c r="C4900">
        <v>4898</v>
      </c>
    </row>
    <row r="4901" spans="2:3" x14ac:dyDescent="0.25">
      <c r="B4901">
        <f t="shared" si="180"/>
        <v>9798</v>
      </c>
      <c r="C4901">
        <v>4899</v>
      </c>
    </row>
    <row r="4902" spans="2:3" x14ac:dyDescent="0.25">
      <c r="B4902">
        <f t="shared" si="180"/>
        <v>9800</v>
      </c>
      <c r="C4902">
        <v>4900</v>
      </c>
    </row>
    <row r="4903" spans="2:3" x14ac:dyDescent="0.25">
      <c r="B4903">
        <f t="shared" si="180"/>
        <v>9802</v>
      </c>
      <c r="C4903">
        <v>4901</v>
      </c>
    </row>
    <row r="4904" spans="2:3" x14ac:dyDescent="0.25">
      <c r="B4904">
        <f t="shared" si="180"/>
        <v>9804</v>
      </c>
      <c r="C4904">
        <v>4902</v>
      </c>
    </row>
    <row r="4905" spans="2:3" x14ac:dyDescent="0.25">
      <c r="B4905">
        <f t="shared" si="180"/>
        <v>9806</v>
      </c>
      <c r="C4905">
        <v>4903</v>
      </c>
    </row>
    <row r="4906" spans="2:3" x14ac:dyDescent="0.25">
      <c r="B4906">
        <f t="shared" si="180"/>
        <v>9808</v>
      </c>
      <c r="C4906">
        <v>4904</v>
      </c>
    </row>
    <row r="4907" spans="2:3" x14ac:dyDescent="0.25">
      <c r="B4907">
        <f t="shared" si="180"/>
        <v>9810</v>
      </c>
      <c r="C4907">
        <v>4905</v>
      </c>
    </row>
    <row r="4908" spans="2:3" x14ac:dyDescent="0.25">
      <c r="B4908">
        <f t="shared" si="180"/>
        <v>9812</v>
      </c>
      <c r="C4908">
        <v>4906</v>
      </c>
    </row>
    <row r="4909" spans="2:3" x14ac:dyDescent="0.25">
      <c r="B4909">
        <f t="shared" si="180"/>
        <v>9814</v>
      </c>
      <c r="C4909">
        <v>4907</v>
      </c>
    </row>
    <row r="4910" spans="2:3" x14ac:dyDescent="0.25">
      <c r="B4910">
        <f t="shared" si="180"/>
        <v>9816</v>
      </c>
      <c r="C4910">
        <v>4908</v>
      </c>
    </row>
    <row r="4911" spans="2:3" x14ac:dyDescent="0.25">
      <c r="B4911">
        <f t="shared" si="180"/>
        <v>9818</v>
      </c>
      <c r="C4911">
        <v>4909</v>
      </c>
    </row>
    <row r="4912" spans="2:3" x14ac:dyDescent="0.25">
      <c r="B4912">
        <f t="shared" si="180"/>
        <v>9820</v>
      </c>
      <c r="C4912">
        <v>4910</v>
      </c>
    </row>
    <row r="4913" spans="2:3" x14ac:dyDescent="0.25">
      <c r="B4913">
        <f t="shared" si="180"/>
        <v>9822</v>
      </c>
      <c r="C4913">
        <v>4911</v>
      </c>
    </row>
    <row r="4914" spans="2:3" x14ac:dyDescent="0.25">
      <c r="B4914">
        <f t="shared" si="180"/>
        <v>9824</v>
      </c>
      <c r="C4914">
        <v>4912</v>
      </c>
    </row>
    <row r="4915" spans="2:3" x14ac:dyDescent="0.25">
      <c r="B4915">
        <f t="shared" si="180"/>
        <v>9826</v>
      </c>
      <c r="C4915">
        <v>4913</v>
      </c>
    </row>
    <row r="4916" spans="2:3" x14ac:dyDescent="0.25">
      <c r="B4916">
        <f t="shared" si="180"/>
        <v>9828</v>
      </c>
      <c r="C4916">
        <v>4914</v>
      </c>
    </row>
    <row r="4917" spans="2:3" x14ac:dyDescent="0.25">
      <c r="B4917">
        <f t="shared" si="180"/>
        <v>9830</v>
      </c>
      <c r="C4917">
        <v>4915</v>
      </c>
    </row>
    <row r="4918" spans="2:3" x14ac:dyDescent="0.25">
      <c r="B4918">
        <f t="shared" si="180"/>
        <v>9832</v>
      </c>
      <c r="C4918">
        <v>4916</v>
      </c>
    </row>
    <row r="4919" spans="2:3" x14ac:dyDescent="0.25">
      <c r="B4919">
        <f t="shared" si="180"/>
        <v>9834</v>
      </c>
      <c r="C4919">
        <v>4917</v>
      </c>
    </row>
    <row r="4920" spans="2:3" x14ac:dyDescent="0.25">
      <c r="B4920">
        <f t="shared" si="180"/>
        <v>9836</v>
      </c>
      <c r="C4920">
        <v>4918</v>
      </c>
    </row>
    <row r="4921" spans="2:3" x14ac:dyDescent="0.25">
      <c r="B4921">
        <f t="shared" si="180"/>
        <v>9838</v>
      </c>
      <c r="C4921">
        <v>4919</v>
      </c>
    </row>
    <row r="4922" spans="2:3" x14ac:dyDescent="0.25">
      <c r="B4922">
        <f t="shared" si="180"/>
        <v>9840</v>
      </c>
      <c r="C4922">
        <v>4920</v>
      </c>
    </row>
    <row r="4923" spans="2:3" x14ac:dyDescent="0.25">
      <c r="B4923">
        <f t="shared" si="180"/>
        <v>9842</v>
      </c>
      <c r="C4923">
        <v>4921</v>
      </c>
    </row>
    <row r="4924" spans="2:3" x14ac:dyDescent="0.25">
      <c r="B4924">
        <f t="shared" si="180"/>
        <v>9844</v>
      </c>
      <c r="C4924">
        <v>4922</v>
      </c>
    </row>
    <row r="4925" spans="2:3" x14ac:dyDescent="0.25">
      <c r="B4925">
        <f t="shared" si="180"/>
        <v>9846</v>
      </c>
      <c r="C4925">
        <v>4923</v>
      </c>
    </row>
    <row r="4926" spans="2:3" x14ac:dyDescent="0.25">
      <c r="B4926">
        <f t="shared" si="180"/>
        <v>9848</v>
      </c>
      <c r="C4926">
        <v>4924</v>
      </c>
    </row>
    <row r="4927" spans="2:3" x14ac:dyDescent="0.25">
      <c r="B4927">
        <f t="shared" si="180"/>
        <v>9850</v>
      </c>
      <c r="C4927">
        <v>4925</v>
      </c>
    </row>
    <row r="4928" spans="2:3" x14ac:dyDescent="0.25">
      <c r="B4928">
        <f t="shared" si="180"/>
        <v>9852</v>
      </c>
      <c r="C4928">
        <v>4926</v>
      </c>
    </row>
    <row r="4929" spans="2:3" x14ac:dyDescent="0.25">
      <c r="B4929">
        <f t="shared" si="180"/>
        <v>9854</v>
      </c>
      <c r="C4929">
        <v>4927</v>
      </c>
    </row>
    <row r="4930" spans="2:3" x14ac:dyDescent="0.25">
      <c r="B4930">
        <f t="shared" si="180"/>
        <v>9856</v>
      </c>
      <c r="C4930">
        <v>4928</v>
      </c>
    </row>
    <row r="4931" spans="2:3" x14ac:dyDescent="0.25">
      <c r="B4931">
        <f t="shared" si="180"/>
        <v>9858</v>
      </c>
      <c r="C4931">
        <v>4929</v>
      </c>
    </row>
    <row r="4932" spans="2:3" x14ac:dyDescent="0.25">
      <c r="B4932">
        <f t="shared" si="180"/>
        <v>9860</v>
      </c>
      <c r="C4932">
        <v>4930</v>
      </c>
    </row>
    <row r="4933" spans="2:3" x14ac:dyDescent="0.25">
      <c r="B4933">
        <f t="shared" ref="B4933:B4996" si="181">B4932+2</f>
        <v>9862</v>
      </c>
      <c r="C4933">
        <v>4931</v>
      </c>
    </row>
    <row r="4934" spans="2:3" x14ac:dyDescent="0.25">
      <c r="B4934">
        <f t="shared" si="181"/>
        <v>9864</v>
      </c>
      <c r="C4934">
        <v>4932</v>
      </c>
    </row>
    <row r="4935" spans="2:3" x14ac:dyDescent="0.25">
      <c r="B4935">
        <f t="shared" si="181"/>
        <v>9866</v>
      </c>
      <c r="C4935">
        <v>4933</v>
      </c>
    </row>
    <row r="4936" spans="2:3" x14ac:dyDescent="0.25">
      <c r="B4936">
        <f t="shared" si="181"/>
        <v>9868</v>
      </c>
      <c r="C4936">
        <v>4934</v>
      </c>
    </row>
    <row r="4937" spans="2:3" x14ac:dyDescent="0.25">
      <c r="B4937">
        <f t="shared" si="181"/>
        <v>9870</v>
      </c>
      <c r="C4937">
        <v>4935</v>
      </c>
    </row>
    <row r="4938" spans="2:3" x14ac:dyDescent="0.25">
      <c r="B4938">
        <f t="shared" si="181"/>
        <v>9872</v>
      </c>
      <c r="C4938">
        <v>4936</v>
      </c>
    </row>
    <row r="4939" spans="2:3" x14ac:dyDescent="0.25">
      <c r="B4939">
        <f t="shared" si="181"/>
        <v>9874</v>
      </c>
      <c r="C4939">
        <v>4937</v>
      </c>
    </row>
    <row r="4940" spans="2:3" x14ac:dyDescent="0.25">
      <c r="B4940">
        <f t="shared" si="181"/>
        <v>9876</v>
      </c>
      <c r="C4940">
        <v>4938</v>
      </c>
    </row>
    <row r="4941" spans="2:3" x14ac:dyDescent="0.25">
      <c r="B4941">
        <f t="shared" si="181"/>
        <v>9878</v>
      </c>
      <c r="C4941">
        <v>4939</v>
      </c>
    </row>
    <row r="4942" spans="2:3" x14ac:dyDescent="0.25">
      <c r="B4942">
        <f t="shared" si="181"/>
        <v>9880</v>
      </c>
      <c r="C4942">
        <v>4940</v>
      </c>
    </row>
    <row r="4943" spans="2:3" x14ac:dyDescent="0.25">
      <c r="B4943">
        <f t="shared" si="181"/>
        <v>9882</v>
      </c>
      <c r="C4943">
        <v>4941</v>
      </c>
    </row>
    <row r="4944" spans="2:3" x14ac:dyDescent="0.25">
      <c r="B4944">
        <f t="shared" si="181"/>
        <v>9884</v>
      </c>
      <c r="C4944">
        <v>4942</v>
      </c>
    </row>
    <row r="4945" spans="2:3" x14ac:dyDescent="0.25">
      <c r="B4945">
        <f t="shared" si="181"/>
        <v>9886</v>
      </c>
      <c r="C4945">
        <v>4943</v>
      </c>
    </row>
    <row r="4946" spans="2:3" x14ac:dyDescent="0.25">
      <c r="B4946">
        <f t="shared" si="181"/>
        <v>9888</v>
      </c>
      <c r="C4946">
        <v>4944</v>
      </c>
    </row>
    <row r="4947" spans="2:3" x14ac:dyDescent="0.25">
      <c r="B4947">
        <f t="shared" si="181"/>
        <v>9890</v>
      </c>
      <c r="C4947">
        <v>4945</v>
      </c>
    </row>
    <row r="4948" spans="2:3" x14ac:dyDescent="0.25">
      <c r="B4948">
        <f t="shared" si="181"/>
        <v>9892</v>
      </c>
      <c r="C4948">
        <v>4946</v>
      </c>
    </row>
    <row r="4949" spans="2:3" x14ac:dyDescent="0.25">
      <c r="B4949">
        <f t="shared" si="181"/>
        <v>9894</v>
      </c>
      <c r="C4949">
        <v>4947</v>
      </c>
    </row>
    <row r="4950" spans="2:3" x14ac:dyDescent="0.25">
      <c r="B4950">
        <f t="shared" si="181"/>
        <v>9896</v>
      </c>
      <c r="C4950">
        <v>4948</v>
      </c>
    </row>
    <row r="4951" spans="2:3" x14ac:dyDescent="0.25">
      <c r="B4951">
        <f t="shared" si="181"/>
        <v>9898</v>
      </c>
      <c r="C4951">
        <v>4949</v>
      </c>
    </row>
    <row r="4952" spans="2:3" x14ac:dyDescent="0.25">
      <c r="B4952">
        <f t="shared" si="181"/>
        <v>9900</v>
      </c>
      <c r="C4952">
        <v>4950</v>
      </c>
    </row>
    <row r="4953" spans="2:3" x14ac:dyDescent="0.25">
      <c r="B4953">
        <f t="shared" si="181"/>
        <v>9902</v>
      </c>
      <c r="C4953">
        <v>4951</v>
      </c>
    </row>
    <row r="4954" spans="2:3" x14ac:dyDescent="0.25">
      <c r="B4954">
        <f t="shared" si="181"/>
        <v>9904</v>
      </c>
      <c r="C4954">
        <v>4952</v>
      </c>
    </row>
    <row r="4955" spans="2:3" x14ac:dyDescent="0.25">
      <c r="B4955">
        <f t="shared" si="181"/>
        <v>9906</v>
      </c>
      <c r="C4955">
        <v>4953</v>
      </c>
    </row>
    <row r="4956" spans="2:3" x14ac:dyDescent="0.25">
      <c r="B4956">
        <f t="shared" si="181"/>
        <v>9908</v>
      </c>
      <c r="C4956">
        <v>4954</v>
      </c>
    </row>
    <row r="4957" spans="2:3" x14ac:dyDescent="0.25">
      <c r="B4957">
        <f t="shared" si="181"/>
        <v>9910</v>
      </c>
      <c r="C4957">
        <v>4955</v>
      </c>
    </row>
    <row r="4958" spans="2:3" x14ac:dyDescent="0.25">
      <c r="B4958">
        <f t="shared" si="181"/>
        <v>9912</v>
      </c>
      <c r="C4958">
        <v>4956</v>
      </c>
    </row>
    <row r="4959" spans="2:3" x14ac:dyDescent="0.25">
      <c r="B4959">
        <f t="shared" si="181"/>
        <v>9914</v>
      </c>
      <c r="C4959">
        <v>4957</v>
      </c>
    </row>
    <row r="4960" spans="2:3" x14ac:dyDescent="0.25">
      <c r="B4960">
        <f t="shared" si="181"/>
        <v>9916</v>
      </c>
      <c r="C4960">
        <v>4958</v>
      </c>
    </row>
    <row r="4961" spans="2:3" x14ac:dyDescent="0.25">
      <c r="B4961">
        <f t="shared" si="181"/>
        <v>9918</v>
      </c>
      <c r="C4961">
        <v>4959</v>
      </c>
    </row>
    <row r="4962" spans="2:3" x14ac:dyDescent="0.25">
      <c r="B4962">
        <f t="shared" si="181"/>
        <v>9920</v>
      </c>
      <c r="C4962">
        <v>4960</v>
      </c>
    </row>
    <row r="4963" spans="2:3" x14ac:dyDescent="0.25">
      <c r="B4963">
        <f t="shared" si="181"/>
        <v>9922</v>
      </c>
      <c r="C4963">
        <v>4961</v>
      </c>
    </row>
    <row r="4964" spans="2:3" x14ac:dyDescent="0.25">
      <c r="B4964">
        <f t="shared" si="181"/>
        <v>9924</v>
      </c>
      <c r="C4964">
        <v>4962</v>
      </c>
    </row>
    <row r="4965" spans="2:3" x14ac:dyDescent="0.25">
      <c r="B4965">
        <f t="shared" si="181"/>
        <v>9926</v>
      </c>
      <c r="C4965">
        <v>4963</v>
      </c>
    </row>
    <row r="4966" spans="2:3" x14ac:dyDescent="0.25">
      <c r="B4966">
        <f t="shared" si="181"/>
        <v>9928</v>
      </c>
      <c r="C4966">
        <v>4964</v>
      </c>
    </row>
    <row r="4967" spans="2:3" x14ac:dyDescent="0.25">
      <c r="B4967">
        <f t="shared" si="181"/>
        <v>9930</v>
      </c>
      <c r="C4967">
        <v>4965</v>
      </c>
    </row>
    <row r="4968" spans="2:3" x14ac:dyDescent="0.25">
      <c r="B4968">
        <f t="shared" si="181"/>
        <v>9932</v>
      </c>
      <c r="C4968">
        <v>4966</v>
      </c>
    </row>
    <row r="4969" spans="2:3" x14ac:dyDescent="0.25">
      <c r="B4969">
        <f t="shared" si="181"/>
        <v>9934</v>
      </c>
      <c r="C4969">
        <v>4967</v>
      </c>
    </row>
    <row r="4970" spans="2:3" x14ac:dyDescent="0.25">
      <c r="B4970">
        <f t="shared" si="181"/>
        <v>9936</v>
      </c>
      <c r="C4970">
        <v>4968</v>
      </c>
    </row>
    <row r="4971" spans="2:3" x14ac:dyDescent="0.25">
      <c r="B4971">
        <f t="shared" si="181"/>
        <v>9938</v>
      </c>
      <c r="C4971">
        <v>4969</v>
      </c>
    </row>
    <row r="4972" spans="2:3" x14ac:dyDescent="0.25">
      <c r="B4972">
        <f t="shared" si="181"/>
        <v>9940</v>
      </c>
      <c r="C4972">
        <v>4970</v>
      </c>
    </row>
    <row r="4973" spans="2:3" x14ac:dyDescent="0.25">
      <c r="B4973">
        <f t="shared" si="181"/>
        <v>9942</v>
      </c>
      <c r="C4973">
        <v>4971</v>
      </c>
    </row>
    <row r="4974" spans="2:3" x14ac:dyDescent="0.25">
      <c r="B4974">
        <f t="shared" si="181"/>
        <v>9944</v>
      </c>
      <c r="C4974">
        <v>4972</v>
      </c>
    </row>
    <row r="4975" spans="2:3" x14ac:dyDescent="0.25">
      <c r="B4975">
        <f t="shared" si="181"/>
        <v>9946</v>
      </c>
      <c r="C4975">
        <v>4973</v>
      </c>
    </row>
    <row r="4976" spans="2:3" x14ac:dyDescent="0.25">
      <c r="B4976">
        <f t="shared" si="181"/>
        <v>9948</v>
      </c>
      <c r="C4976">
        <v>4974</v>
      </c>
    </row>
    <row r="4977" spans="2:3" x14ac:dyDescent="0.25">
      <c r="B4977">
        <f t="shared" si="181"/>
        <v>9950</v>
      </c>
      <c r="C4977">
        <v>4975</v>
      </c>
    </row>
    <row r="4978" spans="2:3" x14ac:dyDescent="0.25">
      <c r="B4978">
        <f t="shared" si="181"/>
        <v>9952</v>
      </c>
      <c r="C4978">
        <v>4976</v>
      </c>
    </row>
    <row r="4979" spans="2:3" x14ac:dyDescent="0.25">
      <c r="B4979">
        <f t="shared" si="181"/>
        <v>9954</v>
      </c>
      <c r="C4979">
        <v>4977</v>
      </c>
    </row>
    <row r="4980" spans="2:3" x14ac:dyDescent="0.25">
      <c r="B4980">
        <f t="shared" si="181"/>
        <v>9956</v>
      </c>
      <c r="C4980">
        <v>4978</v>
      </c>
    </row>
    <row r="4981" spans="2:3" x14ac:dyDescent="0.25">
      <c r="B4981">
        <f t="shared" si="181"/>
        <v>9958</v>
      </c>
      <c r="C4981">
        <v>4979</v>
      </c>
    </row>
    <row r="4982" spans="2:3" x14ac:dyDescent="0.25">
      <c r="B4982">
        <f t="shared" si="181"/>
        <v>9960</v>
      </c>
      <c r="C4982">
        <v>4980</v>
      </c>
    </row>
    <row r="4983" spans="2:3" x14ac:dyDescent="0.25">
      <c r="B4983">
        <f t="shared" si="181"/>
        <v>9962</v>
      </c>
      <c r="C4983">
        <v>4981</v>
      </c>
    </row>
    <row r="4984" spans="2:3" x14ac:dyDescent="0.25">
      <c r="B4984">
        <f t="shared" si="181"/>
        <v>9964</v>
      </c>
      <c r="C4984">
        <v>4982</v>
      </c>
    </row>
    <row r="4985" spans="2:3" x14ac:dyDescent="0.25">
      <c r="B4985">
        <f t="shared" si="181"/>
        <v>9966</v>
      </c>
      <c r="C4985">
        <v>4983</v>
      </c>
    </row>
    <row r="4986" spans="2:3" x14ac:dyDescent="0.25">
      <c r="B4986">
        <f t="shared" si="181"/>
        <v>9968</v>
      </c>
      <c r="C4986">
        <v>4984</v>
      </c>
    </row>
    <row r="4987" spans="2:3" x14ac:dyDescent="0.25">
      <c r="B4987">
        <f t="shared" si="181"/>
        <v>9970</v>
      </c>
      <c r="C4987">
        <v>4985</v>
      </c>
    </row>
    <row r="4988" spans="2:3" x14ac:dyDescent="0.25">
      <c r="B4988">
        <f t="shared" si="181"/>
        <v>9972</v>
      </c>
      <c r="C4988">
        <v>4986</v>
      </c>
    </row>
    <row r="4989" spans="2:3" x14ac:dyDescent="0.25">
      <c r="B4989">
        <f t="shared" si="181"/>
        <v>9974</v>
      </c>
      <c r="C4989">
        <v>4987</v>
      </c>
    </row>
    <row r="4990" spans="2:3" x14ac:dyDescent="0.25">
      <c r="B4990">
        <f t="shared" si="181"/>
        <v>9976</v>
      </c>
      <c r="C4990">
        <v>4988</v>
      </c>
    </row>
    <row r="4991" spans="2:3" x14ac:dyDescent="0.25">
      <c r="B4991">
        <f t="shared" si="181"/>
        <v>9978</v>
      </c>
      <c r="C4991">
        <v>4989</v>
      </c>
    </row>
    <row r="4992" spans="2:3" x14ac:dyDescent="0.25">
      <c r="B4992">
        <f t="shared" si="181"/>
        <v>9980</v>
      </c>
      <c r="C4992">
        <v>4990</v>
      </c>
    </row>
    <row r="4993" spans="2:3" x14ac:dyDescent="0.25">
      <c r="B4993">
        <f t="shared" si="181"/>
        <v>9982</v>
      </c>
      <c r="C4993">
        <v>4991</v>
      </c>
    </row>
    <row r="4994" spans="2:3" x14ac:dyDescent="0.25">
      <c r="B4994">
        <f t="shared" si="181"/>
        <v>9984</v>
      </c>
      <c r="C4994">
        <v>4992</v>
      </c>
    </row>
    <row r="4995" spans="2:3" x14ac:dyDescent="0.25">
      <c r="B4995">
        <f t="shared" si="181"/>
        <v>9986</v>
      </c>
      <c r="C4995">
        <v>4993</v>
      </c>
    </row>
    <row r="4996" spans="2:3" x14ac:dyDescent="0.25">
      <c r="B4996">
        <f t="shared" si="181"/>
        <v>9988</v>
      </c>
      <c r="C4996">
        <v>4994</v>
      </c>
    </row>
    <row r="4997" spans="2:3" x14ac:dyDescent="0.25">
      <c r="B4997">
        <f t="shared" ref="B4997:B5060" si="182">B4996+2</f>
        <v>9990</v>
      </c>
      <c r="C4997">
        <v>4995</v>
      </c>
    </row>
    <row r="4998" spans="2:3" x14ac:dyDescent="0.25">
      <c r="B4998">
        <f t="shared" si="182"/>
        <v>9992</v>
      </c>
      <c r="C4998">
        <v>4996</v>
      </c>
    </row>
    <row r="4999" spans="2:3" x14ac:dyDescent="0.25">
      <c r="B4999">
        <f t="shared" si="182"/>
        <v>9994</v>
      </c>
      <c r="C4999">
        <v>4997</v>
      </c>
    </row>
    <row r="5000" spans="2:3" x14ac:dyDescent="0.25">
      <c r="B5000">
        <f t="shared" si="182"/>
        <v>9996</v>
      </c>
      <c r="C5000">
        <v>4998</v>
      </c>
    </row>
    <row r="5001" spans="2:3" x14ac:dyDescent="0.25">
      <c r="B5001">
        <f t="shared" si="182"/>
        <v>9998</v>
      </c>
      <c r="C5001">
        <v>4999</v>
      </c>
    </row>
    <row r="5002" spans="2:3" x14ac:dyDescent="0.25">
      <c r="B5002">
        <f t="shared" si="182"/>
        <v>10000</v>
      </c>
      <c r="C5002">
        <v>5000</v>
      </c>
    </row>
    <row r="5003" spans="2:3" x14ac:dyDescent="0.25">
      <c r="B5003">
        <f t="shared" si="182"/>
        <v>10002</v>
      </c>
      <c r="C5003">
        <v>5001</v>
      </c>
    </row>
    <row r="5004" spans="2:3" x14ac:dyDescent="0.25">
      <c r="B5004">
        <f t="shared" si="182"/>
        <v>10004</v>
      </c>
      <c r="C5004">
        <v>5002</v>
      </c>
    </row>
    <row r="5005" spans="2:3" x14ac:dyDescent="0.25">
      <c r="B5005">
        <f t="shared" si="182"/>
        <v>10006</v>
      </c>
      <c r="C5005">
        <v>5003</v>
      </c>
    </row>
    <row r="5006" spans="2:3" x14ac:dyDescent="0.25">
      <c r="B5006">
        <f t="shared" si="182"/>
        <v>10008</v>
      </c>
      <c r="C5006">
        <v>5004</v>
      </c>
    </row>
    <row r="5007" spans="2:3" x14ac:dyDescent="0.25">
      <c r="B5007">
        <f t="shared" si="182"/>
        <v>10010</v>
      </c>
      <c r="C5007">
        <v>5005</v>
      </c>
    </row>
    <row r="5008" spans="2:3" x14ac:dyDescent="0.25">
      <c r="B5008">
        <f t="shared" si="182"/>
        <v>10012</v>
      </c>
      <c r="C5008">
        <v>5006</v>
      </c>
    </row>
    <row r="5009" spans="2:3" x14ac:dyDescent="0.25">
      <c r="B5009">
        <f t="shared" si="182"/>
        <v>10014</v>
      </c>
      <c r="C5009">
        <v>5007</v>
      </c>
    </row>
    <row r="5010" spans="2:3" x14ac:dyDescent="0.25">
      <c r="B5010">
        <f t="shared" si="182"/>
        <v>10016</v>
      </c>
      <c r="C5010">
        <v>5008</v>
      </c>
    </row>
    <row r="5011" spans="2:3" x14ac:dyDescent="0.25">
      <c r="B5011">
        <f t="shared" si="182"/>
        <v>10018</v>
      </c>
      <c r="C5011">
        <v>5009</v>
      </c>
    </row>
    <row r="5012" spans="2:3" x14ac:dyDescent="0.25">
      <c r="B5012">
        <f t="shared" si="182"/>
        <v>10020</v>
      </c>
      <c r="C5012">
        <v>5010</v>
      </c>
    </row>
    <row r="5013" spans="2:3" x14ac:dyDescent="0.25">
      <c r="B5013">
        <f t="shared" si="182"/>
        <v>10022</v>
      </c>
      <c r="C5013">
        <v>5011</v>
      </c>
    </row>
    <row r="5014" spans="2:3" x14ac:dyDescent="0.25">
      <c r="B5014">
        <f t="shared" si="182"/>
        <v>10024</v>
      </c>
      <c r="C5014">
        <v>5012</v>
      </c>
    </row>
    <row r="5015" spans="2:3" x14ac:dyDescent="0.25">
      <c r="B5015">
        <f t="shared" si="182"/>
        <v>10026</v>
      </c>
      <c r="C5015">
        <v>5013</v>
      </c>
    </row>
    <row r="5016" spans="2:3" x14ac:dyDescent="0.25">
      <c r="B5016">
        <f t="shared" si="182"/>
        <v>10028</v>
      </c>
      <c r="C5016">
        <v>5014</v>
      </c>
    </row>
    <row r="5017" spans="2:3" x14ac:dyDescent="0.25">
      <c r="B5017">
        <f t="shared" si="182"/>
        <v>10030</v>
      </c>
      <c r="C5017">
        <v>5015</v>
      </c>
    </row>
    <row r="5018" spans="2:3" x14ac:dyDescent="0.25">
      <c r="B5018">
        <f t="shared" si="182"/>
        <v>10032</v>
      </c>
      <c r="C5018">
        <v>5016</v>
      </c>
    </row>
    <row r="5019" spans="2:3" x14ac:dyDescent="0.25">
      <c r="B5019">
        <f t="shared" si="182"/>
        <v>10034</v>
      </c>
      <c r="C5019">
        <v>5017</v>
      </c>
    </row>
    <row r="5020" spans="2:3" x14ac:dyDescent="0.25">
      <c r="B5020">
        <f t="shared" si="182"/>
        <v>10036</v>
      </c>
      <c r="C5020">
        <v>5018</v>
      </c>
    </row>
    <row r="5021" spans="2:3" x14ac:dyDescent="0.25">
      <c r="B5021">
        <f t="shared" si="182"/>
        <v>10038</v>
      </c>
      <c r="C5021">
        <v>5019</v>
      </c>
    </row>
    <row r="5022" spans="2:3" x14ac:dyDescent="0.25">
      <c r="B5022">
        <f t="shared" si="182"/>
        <v>10040</v>
      </c>
      <c r="C5022">
        <v>5020</v>
      </c>
    </row>
    <row r="5023" spans="2:3" x14ac:dyDescent="0.25">
      <c r="B5023">
        <f t="shared" si="182"/>
        <v>10042</v>
      </c>
      <c r="C5023">
        <v>5021</v>
      </c>
    </row>
    <row r="5024" spans="2:3" x14ac:dyDescent="0.25">
      <c r="B5024">
        <f t="shared" si="182"/>
        <v>10044</v>
      </c>
      <c r="C5024">
        <v>5022</v>
      </c>
    </row>
    <row r="5025" spans="2:3" x14ac:dyDescent="0.25">
      <c r="B5025">
        <f t="shared" si="182"/>
        <v>10046</v>
      </c>
      <c r="C5025">
        <v>5023</v>
      </c>
    </row>
    <row r="5026" spans="2:3" x14ac:dyDescent="0.25">
      <c r="B5026">
        <f t="shared" si="182"/>
        <v>10048</v>
      </c>
      <c r="C5026">
        <v>5024</v>
      </c>
    </row>
    <row r="5027" spans="2:3" x14ac:dyDescent="0.25">
      <c r="B5027">
        <f t="shared" si="182"/>
        <v>10050</v>
      </c>
      <c r="C5027">
        <v>5025</v>
      </c>
    </row>
    <row r="5028" spans="2:3" x14ac:dyDescent="0.25">
      <c r="B5028">
        <f t="shared" si="182"/>
        <v>10052</v>
      </c>
      <c r="C5028">
        <v>5026</v>
      </c>
    </row>
    <row r="5029" spans="2:3" x14ac:dyDescent="0.25">
      <c r="B5029">
        <f t="shared" si="182"/>
        <v>10054</v>
      </c>
      <c r="C5029">
        <v>5027</v>
      </c>
    </row>
    <row r="5030" spans="2:3" x14ac:dyDescent="0.25">
      <c r="B5030">
        <f t="shared" si="182"/>
        <v>10056</v>
      </c>
      <c r="C5030">
        <v>5028</v>
      </c>
    </row>
    <row r="5031" spans="2:3" x14ac:dyDescent="0.25">
      <c r="B5031">
        <f t="shared" si="182"/>
        <v>10058</v>
      </c>
      <c r="C5031">
        <v>5029</v>
      </c>
    </row>
    <row r="5032" spans="2:3" x14ac:dyDescent="0.25">
      <c r="B5032">
        <f t="shared" si="182"/>
        <v>10060</v>
      </c>
      <c r="C5032">
        <v>5030</v>
      </c>
    </row>
    <row r="5033" spans="2:3" x14ac:dyDescent="0.25">
      <c r="B5033">
        <f t="shared" si="182"/>
        <v>10062</v>
      </c>
      <c r="C5033">
        <v>5031</v>
      </c>
    </row>
    <row r="5034" spans="2:3" x14ac:dyDescent="0.25">
      <c r="B5034">
        <f t="shared" si="182"/>
        <v>10064</v>
      </c>
      <c r="C5034">
        <v>5032</v>
      </c>
    </row>
    <row r="5035" spans="2:3" x14ac:dyDescent="0.25">
      <c r="B5035">
        <f t="shared" si="182"/>
        <v>10066</v>
      </c>
      <c r="C5035">
        <v>5033</v>
      </c>
    </row>
    <row r="5036" spans="2:3" x14ac:dyDescent="0.25">
      <c r="B5036">
        <f t="shared" si="182"/>
        <v>10068</v>
      </c>
      <c r="C5036">
        <v>5034</v>
      </c>
    </row>
    <row r="5037" spans="2:3" x14ac:dyDescent="0.25">
      <c r="B5037">
        <f t="shared" si="182"/>
        <v>10070</v>
      </c>
      <c r="C5037">
        <v>5035</v>
      </c>
    </row>
    <row r="5038" spans="2:3" x14ac:dyDescent="0.25">
      <c r="B5038">
        <f t="shared" si="182"/>
        <v>10072</v>
      </c>
      <c r="C5038">
        <v>5036</v>
      </c>
    </row>
    <row r="5039" spans="2:3" x14ac:dyDescent="0.25">
      <c r="B5039">
        <f t="shared" si="182"/>
        <v>10074</v>
      </c>
      <c r="C5039">
        <v>5037</v>
      </c>
    </row>
    <row r="5040" spans="2:3" x14ac:dyDescent="0.25">
      <c r="B5040">
        <f t="shared" si="182"/>
        <v>10076</v>
      </c>
      <c r="C5040">
        <v>5038</v>
      </c>
    </row>
    <row r="5041" spans="2:3" x14ac:dyDescent="0.25">
      <c r="B5041">
        <f t="shared" si="182"/>
        <v>10078</v>
      </c>
      <c r="C5041">
        <v>5039</v>
      </c>
    </row>
    <row r="5042" spans="2:3" x14ac:dyDescent="0.25">
      <c r="B5042">
        <f t="shared" si="182"/>
        <v>10080</v>
      </c>
      <c r="C5042">
        <v>5040</v>
      </c>
    </row>
    <row r="5043" spans="2:3" x14ac:dyDescent="0.25">
      <c r="B5043">
        <f t="shared" si="182"/>
        <v>10082</v>
      </c>
      <c r="C5043">
        <v>5041</v>
      </c>
    </row>
    <row r="5044" spans="2:3" x14ac:dyDescent="0.25">
      <c r="B5044">
        <f t="shared" si="182"/>
        <v>10084</v>
      </c>
      <c r="C5044">
        <v>5042</v>
      </c>
    </row>
    <row r="5045" spans="2:3" x14ac:dyDescent="0.25">
      <c r="B5045">
        <f t="shared" si="182"/>
        <v>10086</v>
      </c>
      <c r="C5045">
        <v>5043</v>
      </c>
    </row>
    <row r="5046" spans="2:3" x14ac:dyDescent="0.25">
      <c r="B5046">
        <f t="shared" si="182"/>
        <v>10088</v>
      </c>
      <c r="C5046">
        <v>5044</v>
      </c>
    </row>
    <row r="5047" spans="2:3" x14ac:dyDescent="0.25">
      <c r="B5047">
        <f t="shared" si="182"/>
        <v>10090</v>
      </c>
      <c r="C5047">
        <v>5045</v>
      </c>
    </row>
    <row r="5048" spans="2:3" x14ac:dyDescent="0.25">
      <c r="B5048">
        <f t="shared" si="182"/>
        <v>10092</v>
      </c>
      <c r="C5048">
        <v>5046</v>
      </c>
    </row>
    <row r="5049" spans="2:3" x14ac:dyDescent="0.25">
      <c r="B5049">
        <f t="shared" si="182"/>
        <v>10094</v>
      </c>
      <c r="C5049">
        <v>5047</v>
      </c>
    </row>
    <row r="5050" spans="2:3" x14ac:dyDescent="0.25">
      <c r="B5050">
        <f t="shared" si="182"/>
        <v>10096</v>
      </c>
      <c r="C5050">
        <v>5048</v>
      </c>
    </row>
    <row r="5051" spans="2:3" x14ac:dyDescent="0.25">
      <c r="B5051">
        <f t="shared" si="182"/>
        <v>10098</v>
      </c>
      <c r="C5051">
        <v>5049</v>
      </c>
    </row>
    <row r="5052" spans="2:3" x14ac:dyDescent="0.25">
      <c r="B5052">
        <f t="shared" si="182"/>
        <v>10100</v>
      </c>
      <c r="C5052">
        <v>5050</v>
      </c>
    </row>
    <row r="5053" spans="2:3" x14ac:dyDescent="0.25">
      <c r="B5053">
        <f t="shared" si="182"/>
        <v>10102</v>
      </c>
      <c r="C5053">
        <v>5051</v>
      </c>
    </row>
    <row r="5054" spans="2:3" x14ac:dyDescent="0.25">
      <c r="B5054">
        <f t="shared" si="182"/>
        <v>10104</v>
      </c>
      <c r="C5054">
        <v>5052</v>
      </c>
    </row>
    <row r="5055" spans="2:3" x14ac:dyDescent="0.25">
      <c r="B5055">
        <f t="shared" si="182"/>
        <v>10106</v>
      </c>
      <c r="C5055">
        <v>5053</v>
      </c>
    </row>
    <row r="5056" spans="2:3" x14ac:dyDescent="0.25">
      <c r="B5056">
        <f t="shared" si="182"/>
        <v>10108</v>
      </c>
      <c r="C5056">
        <v>5054</v>
      </c>
    </row>
    <row r="5057" spans="2:3" x14ac:dyDescent="0.25">
      <c r="B5057">
        <f t="shared" si="182"/>
        <v>10110</v>
      </c>
      <c r="C5057">
        <v>5055</v>
      </c>
    </row>
    <row r="5058" spans="2:3" x14ac:dyDescent="0.25">
      <c r="B5058">
        <f t="shared" si="182"/>
        <v>10112</v>
      </c>
      <c r="C5058">
        <v>5056</v>
      </c>
    </row>
    <row r="5059" spans="2:3" x14ac:dyDescent="0.25">
      <c r="B5059">
        <f t="shared" si="182"/>
        <v>10114</v>
      </c>
      <c r="C5059">
        <v>5057</v>
      </c>
    </row>
    <row r="5060" spans="2:3" x14ac:dyDescent="0.25">
      <c r="B5060">
        <f t="shared" si="182"/>
        <v>10116</v>
      </c>
      <c r="C5060">
        <v>5058</v>
      </c>
    </row>
    <row r="5061" spans="2:3" x14ac:dyDescent="0.25">
      <c r="B5061">
        <f t="shared" ref="B5061:B5124" si="183">B5060+2</f>
        <v>10118</v>
      </c>
      <c r="C5061">
        <v>5059</v>
      </c>
    </row>
    <row r="5062" spans="2:3" x14ac:dyDescent="0.25">
      <c r="B5062">
        <f t="shared" si="183"/>
        <v>10120</v>
      </c>
      <c r="C5062">
        <v>5060</v>
      </c>
    </row>
    <row r="5063" spans="2:3" x14ac:dyDescent="0.25">
      <c r="B5063">
        <f t="shared" si="183"/>
        <v>10122</v>
      </c>
      <c r="C5063">
        <v>5061</v>
      </c>
    </row>
    <row r="5064" spans="2:3" x14ac:dyDescent="0.25">
      <c r="B5064">
        <f t="shared" si="183"/>
        <v>10124</v>
      </c>
      <c r="C5064">
        <v>5062</v>
      </c>
    </row>
    <row r="5065" spans="2:3" x14ac:dyDescent="0.25">
      <c r="B5065">
        <f t="shared" si="183"/>
        <v>10126</v>
      </c>
      <c r="C5065">
        <v>5063</v>
      </c>
    </row>
    <row r="5066" spans="2:3" x14ac:dyDescent="0.25">
      <c r="B5066">
        <f t="shared" si="183"/>
        <v>10128</v>
      </c>
      <c r="C5066">
        <v>5064</v>
      </c>
    </row>
    <row r="5067" spans="2:3" x14ac:dyDescent="0.25">
      <c r="B5067">
        <f t="shared" si="183"/>
        <v>10130</v>
      </c>
      <c r="C5067">
        <v>5065</v>
      </c>
    </row>
    <row r="5068" spans="2:3" x14ac:dyDescent="0.25">
      <c r="B5068">
        <f t="shared" si="183"/>
        <v>10132</v>
      </c>
      <c r="C5068">
        <v>5066</v>
      </c>
    </row>
    <row r="5069" spans="2:3" x14ac:dyDescent="0.25">
      <c r="B5069">
        <f t="shared" si="183"/>
        <v>10134</v>
      </c>
      <c r="C5069">
        <v>5067</v>
      </c>
    </row>
    <row r="5070" spans="2:3" x14ac:dyDescent="0.25">
      <c r="B5070">
        <f t="shared" si="183"/>
        <v>10136</v>
      </c>
      <c r="C5070">
        <v>5068</v>
      </c>
    </row>
    <row r="5071" spans="2:3" x14ac:dyDescent="0.25">
      <c r="B5071">
        <f t="shared" si="183"/>
        <v>10138</v>
      </c>
      <c r="C5071">
        <v>5069</v>
      </c>
    </row>
    <row r="5072" spans="2:3" x14ac:dyDescent="0.25">
      <c r="B5072">
        <f t="shared" si="183"/>
        <v>10140</v>
      </c>
      <c r="C5072">
        <v>5070</v>
      </c>
    </row>
    <row r="5073" spans="2:3" x14ac:dyDescent="0.25">
      <c r="B5073">
        <f t="shared" si="183"/>
        <v>10142</v>
      </c>
      <c r="C5073">
        <v>5071</v>
      </c>
    </row>
    <row r="5074" spans="2:3" x14ac:dyDescent="0.25">
      <c r="B5074">
        <f t="shared" si="183"/>
        <v>10144</v>
      </c>
      <c r="C5074">
        <v>5072</v>
      </c>
    </row>
    <row r="5075" spans="2:3" x14ac:dyDescent="0.25">
      <c r="B5075">
        <f t="shared" si="183"/>
        <v>10146</v>
      </c>
      <c r="C5075">
        <v>5073</v>
      </c>
    </row>
    <row r="5076" spans="2:3" x14ac:dyDescent="0.25">
      <c r="B5076">
        <f t="shared" si="183"/>
        <v>10148</v>
      </c>
      <c r="C5076">
        <v>5074</v>
      </c>
    </row>
    <row r="5077" spans="2:3" x14ac:dyDescent="0.25">
      <c r="B5077">
        <f t="shared" si="183"/>
        <v>10150</v>
      </c>
      <c r="C5077">
        <v>5075</v>
      </c>
    </row>
    <row r="5078" spans="2:3" x14ac:dyDescent="0.25">
      <c r="B5078">
        <f t="shared" si="183"/>
        <v>10152</v>
      </c>
      <c r="C5078">
        <v>5076</v>
      </c>
    </row>
    <row r="5079" spans="2:3" x14ac:dyDescent="0.25">
      <c r="B5079">
        <f t="shared" si="183"/>
        <v>10154</v>
      </c>
      <c r="C5079">
        <v>5077</v>
      </c>
    </row>
    <row r="5080" spans="2:3" x14ac:dyDescent="0.25">
      <c r="B5080">
        <f t="shared" si="183"/>
        <v>10156</v>
      </c>
      <c r="C5080">
        <v>5078</v>
      </c>
    </row>
    <row r="5081" spans="2:3" x14ac:dyDescent="0.25">
      <c r="B5081">
        <f t="shared" si="183"/>
        <v>10158</v>
      </c>
      <c r="C5081">
        <v>5079</v>
      </c>
    </row>
    <row r="5082" spans="2:3" x14ac:dyDescent="0.25">
      <c r="B5082">
        <f t="shared" si="183"/>
        <v>10160</v>
      </c>
      <c r="C5082">
        <v>5080</v>
      </c>
    </row>
    <row r="5083" spans="2:3" x14ac:dyDescent="0.25">
      <c r="B5083">
        <f t="shared" si="183"/>
        <v>10162</v>
      </c>
      <c r="C5083">
        <v>5081</v>
      </c>
    </row>
    <row r="5084" spans="2:3" x14ac:dyDescent="0.25">
      <c r="B5084">
        <f t="shared" si="183"/>
        <v>10164</v>
      </c>
      <c r="C5084">
        <v>5082</v>
      </c>
    </row>
    <row r="5085" spans="2:3" x14ac:dyDescent="0.25">
      <c r="B5085">
        <f t="shared" si="183"/>
        <v>10166</v>
      </c>
      <c r="C5085">
        <v>5083</v>
      </c>
    </row>
    <row r="5086" spans="2:3" x14ac:dyDescent="0.25">
      <c r="B5086">
        <f t="shared" si="183"/>
        <v>10168</v>
      </c>
      <c r="C5086">
        <v>5084</v>
      </c>
    </row>
    <row r="5087" spans="2:3" x14ac:dyDescent="0.25">
      <c r="B5087">
        <f t="shared" si="183"/>
        <v>10170</v>
      </c>
      <c r="C5087">
        <v>5085</v>
      </c>
    </row>
    <row r="5088" spans="2:3" x14ac:dyDescent="0.25">
      <c r="B5088">
        <f t="shared" si="183"/>
        <v>10172</v>
      </c>
      <c r="C5088">
        <v>5086</v>
      </c>
    </row>
    <row r="5089" spans="2:3" x14ac:dyDescent="0.25">
      <c r="B5089">
        <f t="shared" si="183"/>
        <v>10174</v>
      </c>
      <c r="C5089">
        <v>5087</v>
      </c>
    </row>
    <row r="5090" spans="2:3" x14ac:dyDescent="0.25">
      <c r="B5090">
        <f t="shared" si="183"/>
        <v>10176</v>
      </c>
      <c r="C5090">
        <v>5088</v>
      </c>
    </row>
    <row r="5091" spans="2:3" x14ac:dyDescent="0.25">
      <c r="B5091">
        <f t="shared" si="183"/>
        <v>10178</v>
      </c>
      <c r="C5091">
        <v>5089</v>
      </c>
    </row>
    <row r="5092" spans="2:3" x14ac:dyDescent="0.25">
      <c r="B5092">
        <f t="shared" si="183"/>
        <v>10180</v>
      </c>
      <c r="C5092">
        <v>5090</v>
      </c>
    </row>
    <row r="5093" spans="2:3" x14ac:dyDescent="0.25">
      <c r="B5093">
        <f t="shared" si="183"/>
        <v>10182</v>
      </c>
      <c r="C5093">
        <v>5091</v>
      </c>
    </row>
    <row r="5094" spans="2:3" x14ac:dyDescent="0.25">
      <c r="B5094">
        <f t="shared" si="183"/>
        <v>10184</v>
      </c>
      <c r="C5094">
        <v>5092</v>
      </c>
    </row>
    <row r="5095" spans="2:3" x14ac:dyDescent="0.25">
      <c r="B5095">
        <f t="shared" si="183"/>
        <v>10186</v>
      </c>
      <c r="C5095">
        <v>5093</v>
      </c>
    </row>
    <row r="5096" spans="2:3" x14ac:dyDescent="0.25">
      <c r="B5096">
        <f t="shared" si="183"/>
        <v>10188</v>
      </c>
      <c r="C5096">
        <v>5094</v>
      </c>
    </row>
    <row r="5097" spans="2:3" x14ac:dyDescent="0.25">
      <c r="B5097">
        <f t="shared" si="183"/>
        <v>10190</v>
      </c>
      <c r="C5097">
        <v>5095</v>
      </c>
    </row>
    <row r="5098" spans="2:3" x14ac:dyDescent="0.25">
      <c r="B5098">
        <f t="shared" si="183"/>
        <v>10192</v>
      </c>
      <c r="C5098">
        <v>5096</v>
      </c>
    </row>
    <row r="5099" spans="2:3" x14ac:dyDescent="0.25">
      <c r="B5099">
        <f t="shared" si="183"/>
        <v>10194</v>
      </c>
      <c r="C5099">
        <v>5097</v>
      </c>
    </row>
    <row r="5100" spans="2:3" x14ac:dyDescent="0.25">
      <c r="B5100">
        <f t="shared" si="183"/>
        <v>10196</v>
      </c>
      <c r="C5100">
        <v>5098</v>
      </c>
    </row>
    <row r="5101" spans="2:3" x14ac:dyDescent="0.25">
      <c r="B5101">
        <f t="shared" si="183"/>
        <v>10198</v>
      </c>
      <c r="C5101">
        <v>5099</v>
      </c>
    </row>
    <row r="5102" spans="2:3" x14ac:dyDescent="0.25">
      <c r="B5102">
        <f t="shared" si="183"/>
        <v>10200</v>
      </c>
      <c r="C5102">
        <v>5100</v>
      </c>
    </row>
    <row r="5103" spans="2:3" x14ac:dyDescent="0.25">
      <c r="B5103">
        <f t="shared" si="183"/>
        <v>10202</v>
      </c>
      <c r="C5103">
        <v>5101</v>
      </c>
    </row>
    <row r="5104" spans="2:3" x14ac:dyDescent="0.25">
      <c r="B5104">
        <f t="shared" si="183"/>
        <v>10204</v>
      </c>
      <c r="C5104">
        <v>5102</v>
      </c>
    </row>
    <row r="5105" spans="2:3" x14ac:dyDescent="0.25">
      <c r="B5105">
        <f t="shared" si="183"/>
        <v>10206</v>
      </c>
      <c r="C5105">
        <v>5103</v>
      </c>
    </row>
    <row r="5106" spans="2:3" x14ac:dyDescent="0.25">
      <c r="B5106">
        <f t="shared" si="183"/>
        <v>10208</v>
      </c>
      <c r="C5106">
        <v>5104</v>
      </c>
    </row>
    <row r="5107" spans="2:3" x14ac:dyDescent="0.25">
      <c r="B5107">
        <f t="shared" si="183"/>
        <v>10210</v>
      </c>
      <c r="C5107">
        <v>5105</v>
      </c>
    </row>
    <row r="5108" spans="2:3" x14ac:dyDescent="0.25">
      <c r="B5108">
        <f t="shared" si="183"/>
        <v>10212</v>
      </c>
      <c r="C5108">
        <v>5106</v>
      </c>
    </row>
    <row r="5109" spans="2:3" x14ac:dyDescent="0.25">
      <c r="B5109">
        <f t="shared" si="183"/>
        <v>10214</v>
      </c>
      <c r="C5109">
        <v>5107</v>
      </c>
    </row>
    <row r="5110" spans="2:3" x14ac:dyDescent="0.25">
      <c r="B5110">
        <f t="shared" si="183"/>
        <v>10216</v>
      </c>
      <c r="C5110">
        <v>5108</v>
      </c>
    </row>
    <row r="5111" spans="2:3" x14ac:dyDescent="0.25">
      <c r="B5111">
        <f t="shared" si="183"/>
        <v>10218</v>
      </c>
      <c r="C5111">
        <v>5109</v>
      </c>
    </row>
    <row r="5112" spans="2:3" x14ac:dyDescent="0.25">
      <c r="B5112">
        <f t="shared" si="183"/>
        <v>10220</v>
      </c>
      <c r="C5112">
        <v>5110</v>
      </c>
    </row>
    <row r="5113" spans="2:3" x14ac:dyDescent="0.25">
      <c r="B5113">
        <f t="shared" si="183"/>
        <v>10222</v>
      </c>
      <c r="C5113">
        <v>5111</v>
      </c>
    </row>
    <row r="5114" spans="2:3" x14ac:dyDescent="0.25">
      <c r="B5114">
        <f t="shared" si="183"/>
        <v>10224</v>
      </c>
      <c r="C5114">
        <v>5112</v>
      </c>
    </row>
    <row r="5115" spans="2:3" x14ac:dyDescent="0.25">
      <c r="B5115">
        <f t="shared" si="183"/>
        <v>10226</v>
      </c>
      <c r="C5115">
        <v>5113</v>
      </c>
    </row>
    <row r="5116" spans="2:3" x14ac:dyDescent="0.25">
      <c r="B5116">
        <f t="shared" si="183"/>
        <v>10228</v>
      </c>
      <c r="C5116">
        <v>5114</v>
      </c>
    </row>
    <row r="5117" spans="2:3" x14ac:dyDescent="0.25">
      <c r="B5117">
        <f t="shared" si="183"/>
        <v>10230</v>
      </c>
      <c r="C5117">
        <v>5115</v>
      </c>
    </row>
    <row r="5118" spans="2:3" x14ac:dyDescent="0.25">
      <c r="B5118">
        <f t="shared" si="183"/>
        <v>10232</v>
      </c>
      <c r="C5118">
        <v>5116</v>
      </c>
    </row>
    <row r="5119" spans="2:3" x14ac:dyDescent="0.25">
      <c r="B5119">
        <f t="shared" si="183"/>
        <v>10234</v>
      </c>
      <c r="C5119">
        <v>5117</v>
      </c>
    </row>
    <row r="5120" spans="2:3" x14ac:dyDescent="0.25">
      <c r="B5120">
        <f t="shared" si="183"/>
        <v>10236</v>
      </c>
      <c r="C5120">
        <v>5118</v>
      </c>
    </row>
    <row r="5121" spans="2:3" x14ac:dyDescent="0.25">
      <c r="B5121">
        <f t="shared" si="183"/>
        <v>10238</v>
      </c>
      <c r="C5121">
        <v>5119</v>
      </c>
    </row>
    <row r="5122" spans="2:3" x14ac:dyDescent="0.25">
      <c r="B5122">
        <f t="shared" si="183"/>
        <v>10240</v>
      </c>
      <c r="C5122">
        <v>5120</v>
      </c>
    </row>
    <row r="5123" spans="2:3" x14ac:dyDescent="0.25">
      <c r="B5123">
        <f t="shared" si="183"/>
        <v>10242</v>
      </c>
      <c r="C5123">
        <v>5121</v>
      </c>
    </row>
    <row r="5124" spans="2:3" x14ac:dyDescent="0.25">
      <c r="B5124">
        <f t="shared" si="183"/>
        <v>10244</v>
      </c>
      <c r="C5124">
        <v>5122</v>
      </c>
    </row>
    <row r="5125" spans="2:3" x14ac:dyDescent="0.25">
      <c r="B5125">
        <f t="shared" ref="B5125:B5188" si="184">B5124+2</f>
        <v>10246</v>
      </c>
      <c r="C5125">
        <v>5123</v>
      </c>
    </row>
    <row r="5126" spans="2:3" x14ac:dyDescent="0.25">
      <c r="B5126">
        <f t="shared" si="184"/>
        <v>10248</v>
      </c>
      <c r="C5126">
        <v>5124</v>
      </c>
    </row>
    <row r="5127" spans="2:3" x14ac:dyDescent="0.25">
      <c r="B5127">
        <f t="shared" si="184"/>
        <v>10250</v>
      </c>
      <c r="C5127">
        <v>5125</v>
      </c>
    </row>
    <row r="5128" spans="2:3" x14ac:dyDescent="0.25">
      <c r="B5128">
        <f t="shared" si="184"/>
        <v>10252</v>
      </c>
      <c r="C5128">
        <v>5126</v>
      </c>
    </row>
    <row r="5129" spans="2:3" x14ac:dyDescent="0.25">
      <c r="B5129">
        <f t="shared" si="184"/>
        <v>10254</v>
      </c>
      <c r="C5129">
        <v>5127</v>
      </c>
    </row>
    <row r="5130" spans="2:3" x14ac:dyDescent="0.25">
      <c r="B5130">
        <f t="shared" si="184"/>
        <v>10256</v>
      </c>
      <c r="C5130">
        <v>5128</v>
      </c>
    </row>
    <row r="5131" spans="2:3" x14ac:dyDescent="0.25">
      <c r="B5131">
        <f t="shared" si="184"/>
        <v>10258</v>
      </c>
      <c r="C5131">
        <v>5129</v>
      </c>
    </row>
    <row r="5132" spans="2:3" x14ac:dyDescent="0.25">
      <c r="B5132">
        <f t="shared" si="184"/>
        <v>10260</v>
      </c>
      <c r="C5132">
        <v>5130</v>
      </c>
    </row>
    <row r="5133" spans="2:3" x14ac:dyDescent="0.25">
      <c r="B5133">
        <f t="shared" si="184"/>
        <v>10262</v>
      </c>
      <c r="C5133">
        <v>5131</v>
      </c>
    </row>
    <row r="5134" spans="2:3" x14ac:dyDescent="0.25">
      <c r="B5134">
        <f t="shared" si="184"/>
        <v>10264</v>
      </c>
      <c r="C5134">
        <v>5132</v>
      </c>
    </row>
    <row r="5135" spans="2:3" x14ac:dyDescent="0.25">
      <c r="B5135">
        <f t="shared" si="184"/>
        <v>10266</v>
      </c>
      <c r="C5135">
        <v>5133</v>
      </c>
    </row>
    <row r="5136" spans="2:3" x14ac:dyDescent="0.25">
      <c r="B5136">
        <f t="shared" si="184"/>
        <v>10268</v>
      </c>
      <c r="C5136">
        <v>5134</v>
      </c>
    </row>
    <row r="5137" spans="2:3" x14ac:dyDescent="0.25">
      <c r="B5137">
        <f t="shared" si="184"/>
        <v>10270</v>
      </c>
      <c r="C5137">
        <v>5135</v>
      </c>
    </row>
    <row r="5138" spans="2:3" x14ac:dyDescent="0.25">
      <c r="B5138">
        <f t="shared" si="184"/>
        <v>10272</v>
      </c>
      <c r="C5138">
        <v>5136</v>
      </c>
    </row>
    <row r="5139" spans="2:3" x14ac:dyDescent="0.25">
      <c r="B5139">
        <f t="shared" si="184"/>
        <v>10274</v>
      </c>
      <c r="C5139">
        <v>5137</v>
      </c>
    </row>
    <row r="5140" spans="2:3" x14ac:dyDescent="0.25">
      <c r="B5140">
        <f t="shared" si="184"/>
        <v>10276</v>
      </c>
      <c r="C5140">
        <v>5138</v>
      </c>
    </row>
    <row r="5141" spans="2:3" x14ac:dyDescent="0.25">
      <c r="B5141">
        <f t="shared" si="184"/>
        <v>10278</v>
      </c>
      <c r="C5141">
        <v>5139</v>
      </c>
    </row>
    <row r="5142" spans="2:3" x14ac:dyDescent="0.25">
      <c r="B5142">
        <f t="shared" si="184"/>
        <v>10280</v>
      </c>
      <c r="C5142">
        <v>5140</v>
      </c>
    </row>
    <row r="5143" spans="2:3" x14ac:dyDescent="0.25">
      <c r="B5143">
        <f t="shared" si="184"/>
        <v>10282</v>
      </c>
      <c r="C5143">
        <v>5141</v>
      </c>
    </row>
    <row r="5144" spans="2:3" x14ac:dyDescent="0.25">
      <c r="B5144">
        <f t="shared" si="184"/>
        <v>10284</v>
      </c>
      <c r="C5144">
        <v>5142</v>
      </c>
    </row>
    <row r="5145" spans="2:3" x14ac:dyDescent="0.25">
      <c r="B5145">
        <f t="shared" si="184"/>
        <v>10286</v>
      </c>
      <c r="C5145">
        <v>5143</v>
      </c>
    </row>
    <row r="5146" spans="2:3" x14ac:dyDescent="0.25">
      <c r="B5146">
        <f t="shared" si="184"/>
        <v>10288</v>
      </c>
      <c r="C5146">
        <v>5144</v>
      </c>
    </row>
    <row r="5147" spans="2:3" x14ac:dyDescent="0.25">
      <c r="B5147">
        <f t="shared" si="184"/>
        <v>10290</v>
      </c>
      <c r="C5147">
        <v>5145</v>
      </c>
    </row>
    <row r="5148" spans="2:3" x14ac:dyDescent="0.25">
      <c r="B5148">
        <f t="shared" si="184"/>
        <v>10292</v>
      </c>
      <c r="C5148">
        <v>5146</v>
      </c>
    </row>
    <row r="5149" spans="2:3" x14ac:dyDescent="0.25">
      <c r="B5149">
        <f t="shared" si="184"/>
        <v>10294</v>
      </c>
      <c r="C5149">
        <v>5147</v>
      </c>
    </row>
    <row r="5150" spans="2:3" x14ac:dyDescent="0.25">
      <c r="B5150">
        <f t="shared" si="184"/>
        <v>10296</v>
      </c>
      <c r="C5150">
        <v>5148</v>
      </c>
    </row>
    <row r="5151" spans="2:3" x14ac:dyDescent="0.25">
      <c r="B5151">
        <f t="shared" si="184"/>
        <v>10298</v>
      </c>
      <c r="C5151">
        <v>5149</v>
      </c>
    </row>
    <row r="5152" spans="2:3" x14ac:dyDescent="0.25">
      <c r="B5152">
        <f t="shared" si="184"/>
        <v>10300</v>
      </c>
      <c r="C5152">
        <v>5150</v>
      </c>
    </row>
    <row r="5153" spans="2:3" x14ac:dyDescent="0.25">
      <c r="B5153">
        <f t="shared" si="184"/>
        <v>10302</v>
      </c>
      <c r="C5153">
        <v>5151</v>
      </c>
    </row>
    <row r="5154" spans="2:3" x14ac:dyDescent="0.25">
      <c r="B5154">
        <f t="shared" si="184"/>
        <v>10304</v>
      </c>
      <c r="C5154">
        <v>5152</v>
      </c>
    </row>
    <row r="5155" spans="2:3" x14ac:dyDescent="0.25">
      <c r="B5155">
        <f t="shared" si="184"/>
        <v>10306</v>
      </c>
      <c r="C5155">
        <v>5153</v>
      </c>
    </row>
    <row r="5156" spans="2:3" x14ac:dyDescent="0.25">
      <c r="B5156">
        <f t="shared" si="184"/>
        <v>10308</v>
      </c>
      <c r="C5156">
        <v>5154</v>
      </c>
    </row>
    <row r="5157" spans="2:3" x14ac:dyDescent="0.25">
      <c r="B5157">
        <f t="shared" si="184"/>
        <v>10310</v>
      </c>
      <c r="C5157">
        <v>5155</v>
      </c>
    </row>
    <row r="5158" spans="2:3" x14ac:dyDescent="0.25">
      <c r="B5158">
        <f t="shared" si="184"/>
        <v>10312</v>
      </c>
      <c r="C5158">
        <v>5156</v>
      </c>
    </row>
    <row r="5159" spans="2:3" x14ac:dyDescent="0.25">
      <c r="B5159">
        <f t="shared" si="184"/>
        <v>10314</v>
      </c>
      <c r="C5159">
        <v>5157</v>
      </c>
    </row>
    <row r="5160" spans="2:3" x14ac:dyDescent="0.25">
      <c r="B5160">
        <f t="shared" si="184"/>
        <v>10316</v>
      </c>
      <c r="C5160">
        <v>5158</v>
      </c>
    </row>
    <row r="5161" spans="2:3" x14ac:dyDescent="0.25">
      <c r="B5161">
        <f t="shared" si="184"/>
        <v>10318</v>
      </c>
      <c r="C5161">
        <v>5159</v>
      </c>
    </row>
    <row r="5162" spans="2:3" x14ac:dyDescent="0.25">
      <c r="B5162">
        <f t="shared" si="184"/>
        <v>10320</v>
      </c>
      <c r="C5162">
        <v>5160</v>
      </c>
    </row>
    <row r="5163" spans="2:3" x14ac:dyDescent="0.25">
      <c r="B5163">
        <f t="shared" si="184"/>
        <v>10322</v>
      </c>
      <c r="C5163">
        <v>5161</v>
      </c>
    </row>
    <row r="5164" spans="2:3" x14ac:dyDescent="0.25">
      <c r="B5164">
        <f t="shared" si="184"/>
        <v>10324</v>
      </c>
      <c r="C5164">
        <v>5162</v>
      </c>
    </row>
    <row r="5165" spans="2:3" x14ac:dyDescent="0.25">
      <c r="B5165">
        <f t="shared" si="184"/>
        <v>10326</v>
      </c>
      <c r="C5165">
        <v>5163</v>
      </c>
    </row>
    <row r="5166" spans="2:3" x14ac:dyDescent="0.25">
      <c r="B5166">
        <f t="shared" si="184"/>
        <v>10328</v>
      </c>
      <c r="C5166">
        <v>5164</v>
      </c>
    </row>
    <row r="5167" spans="2:3" x14ac:dyDescent="0.25">
      <c r="B5167">
        <f t="shared" si="184"/>
        <v>10330</v>
      </c>
      <c r="C5167">
        <v>5165</v>
      </c>
    </row>
    <row r="5168" spans="2:3" x14ac:dyDescent="0.25">
      <c r="B5168">
        <f t="shared" si="184"/>
        <v>10332</v>
      </c>
      <c r="C5168">
        <v>5166</v>
      </c>
    </row>
    <row r="5169" spans="2:3" x14ac:dyDescent="0.25">
      <c r="B5169">
        <f t="shared" si="184"/>
        <v>10334</v>
      </c>
      <c r="C5169">
        <v>5167</v>
      </c>
    </row>
    <row r="5170" spans="2:3" x14ac:dyDescent="0.25">
      <c r="B5170">
        <f t="shared" si="184"/>
        <v>10336</v>
      </c>
      <c r="C5170">
        <v>5168</v>
      </c>
    </row>
    <row r="5171" spans="2:3" x14ac:dyDescent="0.25">
      <c r="B5171">
        <f t="shared" si="184"/>
        <v>10338</v>
      </c>
      <c r="C5171">
        <v>5169</v>
      </c>
    </row>
    <row r="5172" spans="2:3" x14ac:dyDescent="0.25">
      <c r="B5172">
        <f t="shared" si="184"/>
        <v>10340</v>
      </c>
      <c r="C5172">
        <v>5170</v>
      </c>
    </row>
    <row r="5173" spans="2:3" x14ac:dyDescent="0.25">
      <c r="B5173">
        <f t="shared" si="184"/>
        <v>10342</v>
      </c>
      <c r="C5173">
        <v>5171</v>
      </c>
    </row>
    <row r="5174" spans="2:3" x14ac:dyDescent="0.25">
      <c r="B5174">
        <f t="shared" si="184"/>
        <v>10344</v>
      </c>
      <c r="C5174">
        <v>5172</v>
      </c>
    </row>
    <row r="5175" spans="2:3" x14ac:dyDescent="0.25">
      <c r="B5175">
        <f t="shared" si="184"/>
        <v>10346</v>
      </c>
      <c r="C5175">
        <v>5173</v>
      </c>
    </row>
    <row r="5176" spans="2:3" x14ac:dyDescent="0.25">
      <c r="B5176">
        <f t="shared" si="184"/>
        <v>10348</v>
      </c>
      <c r="C5176">
        <v>5174</v>
      </c>
    </row>
    <row r="5177" spans="2:3" x14ac:dyDescent="0.25">
      <c r="B5177">
        <f t="shared" si="184"/>
        <v>10350</v>
      </c>
      <c r="C5177">
        <v>5175</v>
      </c>
    </row>
    <row r="5178" spans="2:3" x14ac:dyDescent="0.25">
      <c r="B5178">
        <f t="shared" si="184"/>
        <v>10352</v>
      </c>
      <c r="C5178">
        <v>5176</v>
      </c>
    </row>
    <row r="5179" spans="2:3" x14ac:dyDescent="0.25">
      <c r="B5179">
        <f t="shared" si="184"/>
        <v>10354</v>
      </c>
      <c r="C5179">
        <v>5177</v>
      </c>
    </row>
    <row r="5180" spans="2:3" x14ac:dyDescent="0.25">
      <c r="B5180">
        <f t="shared" si="184"/>
        <v>10356</v>
      </c>
      <c r="C5180">
        <v>5178</v>
      </c>
    </row>
    <row r="5181" spans="2:3" x14ac:dyDescent="0.25">
      <c r="B5181">
        <f t="shared" si="184"/>
        <v>10358</v>
      </c>
      <c r="C5181">
        <v>5179</v>
      </c>
    </row>
    <row r="5182" spans="2:3" x14ac:dyDescent="0.25">
      <c r="B5182">
        <f t="shared" si="184"/>
        <v>10360</v>
      </c>
      <c r="C5182">
        <v>5180</v>
      </c>
    </row>
    <row r="5183" spans="2:3" x14ac:dyDescent="0.25">
      <c r="B5183">
        <f t="shared" si="184"/>
        <v>10362</v>
      </c>
      <c r="C5183">
        <v>5181</v>
      </c>
    </row>
    <row r="5184" spans="2:3" x14ac:dyDescent="0.25">
      <c r="B5184">
        <f t="shared" si="184"/>
        <v>10364</v>
      </c>
      <c r="C5184">
        <v>5182</v>
      </c>
    </row>
    <row r="5185" spans="2:3" x14ac:dyDescent="0.25">
      <c r="B5185">
        <f t="shared" si="184"/>
        <v>10366</v>
      </c>
      <c r="C5185">
        <v>5183</v>
      </c>
    </row>
    <row r="5186" spans="2:3" x14ac:dyDescent="0.25">
      <c r="B5186">
        <f t="shared" si="184"/>
        <v>10368</v>
      </c>
      <c r="C5186">
        <v>5184</v>
      </c>
    </row>
    <row r="5187" spans="2:3" x14ac:dyDescent="0.25">
      <c r="B5187">
        <f t="shared" si="184"/>
        <v>10370</v>
      </c>
      <c r="C5187">
        <v>5185</v>
      </c>
    </row>
    <row r="5188" spans="2:3" x14ac:dyDescent="0.25">
      <c r="B5188">
        <f t="shared" si="184"/>
        <v>10372</v>
      </c>
      <c r="C5188">
        <v>5186</v>
      </c>
    </row>
    <row r="5189" spans="2:3" x14ac:dyDescent="0.25">
      <c r="B5189">
        <f t="shared" ref="B5189:B5252" si="185">B5188+2</f>
        <v>10374</v>
      </c>
      <c r="C5189">
        <v>5187</v>
      </c>
    </row>
    <row r="5190" spans="2:3" x14ac:dyDescent="0.25">
      <c r="B5190">
        <f t="shared" si="185"/>
        <v>10376</v>
      </c>
      <c r="C5190">
        <v>5188</v>
      </c>
    </row>
    <row r="5191" spans="2:3" x14ac:dyDescent="0.25">
      <c r="B5191">
        <f t="shared" si="185"/>
        <v>10378</v>
      </c>
      <c r="C5191">
        <v>5189</v>
      </c>
    </row>
    <row r="5192" spans="2:3" x14ac:dyDescent="0.25">
      <c r="B5192">
        <f t="shared" si="185"/>
        <v>10380</v>
      </c>
      <c r="C5192">
        <v>5190</v>
      </c>
    </row>
    <row r="5193" spans="2:3" x14ac:dyDescent="0.25">
      <c r="B5193">
        <f t="shared" si="185"/>
        <v>10382</v>
      </c>
      <c r="C5193">
        <v>5191</v>
      </c>
    </row>
    <row r="5194" spans="2:3" x14ac:dyDescent="0.25">
      <c r="B5194">
        <f t="shared" si="185"/>
        <v>10384</v>
      </c>
      <c r="C5194">
        <v>5192</v>
      </c>
    </row>
    <row r="5195" spans="2:3" x14ac:dyDescent="0.25">
      <c r="B5195">
        <f t="shared" si="185"/>
        <v>10386</v>
      </c>
      <c r="C5195">
        <v>5193</v>
      </c>
    </row>
    <row r="5196" spans="2:3" x14ac:dyDescent="0.25">
      <c r="B5196">
        <f t="shared" si="185"/>
        <v>10388</v>
      </c>
      <c r="C5196">
        <v>5194</v>
      </c>
    </row>
    <row r="5197" spans="2:3" x14ac:dyDescent="0.25">
      <c r="B5197">
        <f t="shared" si="185"/>
        <v>10390</v>
      </c>
      <c r="C5197">
        <v>5195</v>
      </c>
    </row>
    <row r="5198" spans="2:3" x14ac:dyDescent="0.25">
      <c r="B5198">
        <f t="shared" si="185"/>
        <v>10392</v>
      </c>
      <c r="C5198">
        <v>5196</v>
      </c>
    </row>
    <row r="5199" spans="2:3" x14ac:dyDescent="0.25">
      <c r="B5199">
        <f t="shared" si="185"/>
        <v>10394</v>
      </c>
      <c r="C5199">
        <v>5197</v>
      </c>
    </row>
    <row r="5200" spans="2:3" x14ac:dyDescent="0.25">
      <c r="B5200">
        <f t="shared" si="185"/>
        <v>10396</v>
      </c>
      <c r="C5200">
        <v>5198</v>
      </c>
    </row>
    <row r="5201" spans="2:3" x14ac:dyDescent="0.25">
      <c r="B5201">
        <f t="shared" si="185"/>
        <v>10398</v>
      </c>
      <c r="C5201">
        <v>5199</v>
      </c>
    </row>
    <row r="5202" spans="2:3" x14ac:dyDescent="0.25">
      <c r="B5202">
        <f t="shared" si="185"/>
        <v>10400</v>
      </c>
      <c r="C5202">
        <v>5200</v>
      </c>
    </row>
    <row r="5203" spans="2:3" x14ac:dyDescent="0.25">
      <c r="B5203">
        <f t="shared" si="185"/>
        <v>10402</v>
      </c>
      <c r="C5203">
        <v>5201</v>
      </c>
    </row>
    <row r="5204" spans="2:3" x14ac:dyDescent="0.25">
      <c r="B5204">
        <f t="shared" si="185"/>
        <v>10404</v>
      </c>
      <c r="C5204">
        <v>5202</v>
      </c>
    </row>
    <row r="5205" spans="2:3" x14ac:dyDescent="0.25">
      <c r="B5205">
        <f t="shared" si="185"/>
        <v>10406</v>
      </c>
      <c r="C5205">
        <v>5203</v>
      </c>
    </row>
    <row r="5206" spans="2:3" x14ac:dyDescent="0.25">
      <c r="B5206">
        <f t="shared" si="185"/>
        <v>10408</v>
      </c>
      <c r="C5206">
        <v>5204</v>
      </c>
    </row>
    <row r="5207" spans="2:3" x14ac:dyDescent="0.25">
      <c r="B5207">
        <f t="shared" si="185"/>
        <v>10410</v>
      </c>
      <c r="C5207">
        <v>5205</v>
      </c>
    </row>
    <row r="5208" spans="2:3" x14ac:dyDescent="0.25">
      <c r="B5208">
        <f t="shared" si="185"/>
        <v>10412</v>
      </c>
      <c r="C5208">
        <v>5206</v>
      </c>
    </row>
    <row r="5209" spans="2:3" x14ac:dyDescent="0.25">
      <c r="B5209">
        <f t="shared" si="185"/>
        <v>10414</v>
      </c>
      <c r="C5209">
        <v>5207</v>
      </c>
    </row>
    <row r="5210" spans="2:3" x14ac:dyDescent="0.25">
      <c r="B5210">
        <f t="shared" si="185"/>
        <v>10416</v>
      </c>
      <c r="C5210">
        <v>5208</v>
      </c>
    </row>
    <row r="5211" spans="2:3" x14ac:dyDescent="0.25">
      <c r="B5211">
        <f t="shared" si="185"/>
        <v>10418</v>
      </c>
      <c r="C5211">
        <v>5209</v>
      </c>
    </row>
    <row r="5212" spans="2:3" x14ac:dyDescent="0.25">
      <c r="B5212">
        <f t="shared" si="185"/>
        <v>10420</v>
      </c>
      <c r="C5212">
        <v>5210</v>
      </c>
    </row>
    <row r="5213" spans="2:3" x14ac:dyDescent="0.25">
      <c r="B5213">
        <f t="shared" si="185"/>
        <v>10422</v>
      </c>
      <c r="C5213">
        <v>5211</v>
      </c>
    </row>
    <row r="5214" spans="2:3" x14ac:dyDescent="0.25">
      <c r="B5214">
        <f t="shared" si="185"/>
        <v>10424</v>
      </c>
      <c r="C5214">
        <v>5212</v>
      </c>
    </row>
    <row r="5215" spans="2:3" x14ac:dyDescent="0.25">
      <c r="B5215">
        <f t="shared" si="185"/>
        <v>10426</v>
      </c>
      <c r="C5215">
        <v>5213</v>
      </c>
    </row>
    <row r="5216" spans="2:3" x14ac:dyDescent="0.25">
      <c r="B5216">
        <f t="shared" si="185"/>
        <v>10428</v>
      </c>
      <c r="C5216">
        <v>5214</v>
      </c>
    </row>
    <row r="5217" spans="2:3" x14ac:dyDescent="0.25">
      <c r="B5217">
        <f t="shared" si="185"/>
        <v>10430</v>
      </c>
      <c r="C5217">
        <v>5215</v>
      </c>
    </row>
    <row r="5218" spans="2:3" x14ac:dyDescent="0.25">
      <c r="B5218">
        <f t="shared" si="185"/>
        <v>10432</v>
      </c>
      <c r="C5218">
        <v>5216</v>
      </c>
    </row>
    <row r="5219" spans="2:3" x14ac:dyDescent="0.25">
      <c r="B5219">
        <f t="shared" si="185"/>
        <v>10434</v>
      </c>
      <c r="C5219">
        <v>5217</v>
      </c>
    </row>
    <row r="5220" spans="2:3" x14ac:dyDescent="0.25">
      <c r="B5220">
        <f t="shared" si="185"/>
        <v>10436</v>
      </c>
      <c r="C5220">
        <v>5218</v>
      </c>
    </row>
    <row r="5221" spans="2:3" x14ac:dyDescent="0.25">
      <c r="B5221">
        <f t="shared" si="185"/>
        <v>10438</v>
      </c>
      <c r="C5221">
        <v>5219</v>
      </c>
    </row>
    <row r="5222" spans="2:3" x14ac:dyDescent="0.25">
      <c r="B5222">
        <f t="shared" si="185"/>
        <v>10440</v>
      </c>
      <c r="C5222">
        <v>5220</v>
      </c>
    </row>
    <row r="5223" spans="2:3" x14ac:dyDescent="0.25">
      <c r="B5223">
        <f t="shared" si="185"/>
        <v>10442</v>
      </c>
      <c r="C5223">
        <v>5221</v>
      </c>
    </row>
    <row r="5224" spans="2:3" x14ac:dyDescent="0.25">
      <c r="B5224">
        <f t="shared" si="185"/>
        <v>10444</v>
      </c>
      <c r="C5224">
        <v>5222</v>
      </c>
    </row>
    <row r="5225" spans="2:3" x14ac:dyDescent="0.25">
      <c r="B5225">
        <f t="shared" si="185"/>
        <v>10446</v>
      </c>
      <c r="C5225">
        <v>5223</v>
      </c>
    </row>
    <row r="5226" spans="2:3" x14ac:dyDescent="0.25">
      <c r="B5226">
        <f t="shared" si="185"/>
        <v>10448</v>
      </c>
      <c r="C5226">
        <v>5224</v>
      </c>
    </row>
    <row r="5227" spans="2:3" x14ac:dyDescent="0.25">
      <c r="B5227">
        <f t="shared" si="185"/>
        <v>10450</v>
      </c>
      <c r="C5227">
        <v>5225</v>
      </c>
    </row>
    <row r="5228" spans="2:3" x14ac:dyDescent="0.25">
      <c r="B5228">
        <f t="shared" si="185"/>
        <v>10452</v>
      </c>
      <c r="C5228">
        <v>5226</v>
      </c>
    </row>
    <row r="5229" spans="2:3" x14ac:dyDescent="0.25">
      <c r="B5229">
        <f t="shared" si="185"/>
        <v>10454</v>
      </c>
      <c r="C5229">
        <v>5227</v>
      </c>
    </row>
    <row r="5230" spans="2:3" x14ac:dyDescent="0.25">
      <c r="B5230">
        <f t="shared" si="185"/>
        <v>10456</v>
      </c>
      <c r="C5230">
        <v>5228</v>
      </c>
    </row>
    <row r="5231" spans="2:3" x14ac:dyDescent="0.25">
      <c r="B5231">
        <f t="shared" si="185"/>
        <v>10458</v>
      </c>
      <c r="C5231">
        <v>5229</v>
      </c>
    </row>
    <row r="5232" spans="2:3" x14ac:dyDescent="0.25">
      <c r="B5232">
        <f t="shared" si="185"/>
        <v>10460</v>
      </c>
      <c r="C5232">
        <v>5230</v>
      </c>
    </row>
    <row r="5233" spans="2:3" x14ac:dyDescent="0.25">
      <c r="B5233">
        <f t="shared" si="185"/>
        <v>10462</v>
      </c>
      <c r="C5233">
        <v>5231</v>
      </c>
    </row>
    <row r="5234" spans="2:3" x14ac:dyDescent="0.25">
      <c r="B5234">
        <f t="shared" si="185"/>
        <v>10464</v>
      </c>
      <c r="C5234">
        <v>5232</v>
      </c>
    </row>
    <row r="5235" spans="2:3" x14ac:dyDescent="0.25">
      <c r="B5235">
        <f t="shared" si="185"/>
        <v>10466</v>
      </c>
      <c r="C5235">
        <v>5233</v>
      </c>
    </row>
    <row r="5236" spans="2:3" x14ac:dyDescent="0.25">
      <c r="B5236">
        <f t="shared" si="185"/>
        <v>10468</v>
      </c>
      <c r="C5236">
        <v>5234</v>
      </c>
    </row>
    <row r="5237" spans="2:3" x14ac:dyDescent="0.25">
      <c r="B5237">
        <f t="shared" si="185"/>
        <v>10470</v>
      </c>
      <c r="C5237">
        <v>5235</v>
      </c>
    </row>
    <row r="5238" spans="2:3" x14ac:dyDescent="0.25">
      <c r="B5238">
        <f t="shared" si="185"/>
        <v>10472</v>
      </c>
      <c r="C5238">
        <v>5236</v>
      </c>
    </row>
    <row r="5239" spans="2:3" x14ac:dyDescent="0.25">
      <c r="B5239">
        <f t="shared" si="185"/>
        <v>10474</v>
      </c>
      <c r="C5239">
        <v>5237</v>
      </c>
    </row>
    <row r="5240" spans="2:3" x14ac:dyDescent="0.25">
      <c r="B5240">
        <f t="shared" si="185"/>
        <v>10476</v>
      </c>
      <c r="C5240">
        <v>5238</v>
      </c>
    </row>
    <row r="5241" spans="2:3" x14ac:dyDescent="0.25">
      <c r="B5241">
        <f t="shared" si="185"/>
        <v>10478</v>
      </c>
      <c r="C5241">
        <v>5239</v>
      </c>
    </row>
    <row r="5242" spans="2:3" x14ac:dyDescent="0.25">
      <c r="B5242">
        <f t="shared" si="185"/>
        <v>10480</v>
      </c>
      <c r="C5242">
        <v>5240</v>
      </c>
    </row>
    <row r="5243" spans="2:3" x14ac:dyDescent="0.25">
      <c r="B5243">
        <f t="shared" si="185"/>
        <v>10482</v>
      </c>
      <c r="C5243">
        <v>5241</v>
      </c>
    </row>
    <row r="5244" spans="2:3" x14ac:dyDescent="0.25">
      <c r="B5244">
        <f t="shared" si="185"/>
        <v>10484</v>
      </c>
      <c r="C5244">
        <v>5242</v>
      </c>
    </row>
    <row r="5245" spans="2:3" x14ac:dyDescent="0.25">
      <c r="B5245">
        <f t="shared" si="185"/>
        <v>10486</v>
      </c>
      <c r="C5245">
        <v>5243</v>
      </c>
    </row>
    <row r="5246" spans="2:3" x14ac:dyDescent="0.25">
      <c r="B5246">
        <f t="shared" si="185"/>
        <v>10488</v>
      </c>
      <c r="C5246">
        <v>5244</v>
      </c>
    </row>
    <row r="5247" spans="2:3" x14ac:dyDescent="0.25">
      <c r="B5247">
        <f t="shared" si="185"/>
        <v>10490</v>
      </c>
      <c r="C5247">
        <v>5245</v>
      </c>
    </row>
    <row r="5248" spans="2:3" x14ac:dyDescent="0.25">
      <c r="B5248">
        <f t="shared" si="185"/>
        <v>10492</v>
      </c>
      <c r="C5248">
        <v>5246</v>
      </c>
    </row>
    <row r="5249" spans="2:3" x14ac:dyDescent="0.25">
      <c r="B5249">
        <f t="shared" si="185"/>
        <v>10494</v>
      </c>
      <c r="C5249">
        <v>5247</v>
      </c>
    </row>
    <row r="5250" spans="2:3" x14ac:dyDescent="0.25">
      <c r="B5250">
        <f t="shared" si="185"/>
        <v>10496</v>
      </c>
      <c r="C5250">
        <v>5248</v>
      </c>
    </row>
    <row r="5251" spans="2:3" x14ac:dyDescent="0.25">
      <c r="B5251">
        <f t="shared" si="185"/>
        <v>10498</v>
      </c>
      <c r="C5251">
        <v>5249</v>
      </c>
    </row>
    <row r="5252" spans="2:3" x14ac:dyDescent="0.25">
      <c r="B5252">
        <f t="shared" si="185"/>
        <v>10500</v>
      </c>
      <c r="C5252">
        <v>5250</v>
      </c>
    </row>
    <row r="5253" spans="2:3" x14ac:dyDescent="0.25">
      <c r="B5253">
        <f t="shared" ref="B5253:B5316" si="186">B5252+2</f>
        <v>10502</v>
      </c>
      <c r="C5253">
        <v>5251</v>
      </c>
    </row>
    <row r="5254" spans="2:3" x14ac:dyDescent="0.25">
      <c r="B5254">
        <f t="shared" si="186"/>
        <v>10504</v>
      </c>
      <c r="C5254">
        <v>5252</v>
      </c>
    </row>
    <row r="5255" spans="2:3" x14ac:dyDescent="0.25">
      <c r="B5255">
        <f t="shared" si="186"/>
        <v>10506</v>
      </c>
      <c r="C5255">
        <v>5253</v>
      </c>
    </row>
    <row r="5256" spans="2:3" x14ac:dyDescent="0.25">
      <c r="B5256">
        <f t="shared" si="186"/>
        <v>10508</v>
      </c>
      <c r="C5256">
        <v>5254</v>
      </c>
    </row>
    <row r="5257" spans="2:3" x14ac:dyDescent="0.25">
      <c r="B5257">
        <f t="shared" si="186"/>
        <v>10510</v>
      </c>
      <c r="C5257">
        <v>5255</v>
      </c>
    </row>
    <row r="5258" spans="2:3" x14ac:dyDescent="0.25">
      <c r="B5258">
        <f t="shared" si="186"/>
        <v>10512</v>
      </c>
      <c r="C5258">
        <v>5256</v>
      </c>
    </row>
    <row r="5259" spans="2:3" x14ac:dyDescent="0.25">
      <c r="B5259">
        <f t="shared" si="186"/>
        <v>10514</v>
      </c>
      <c r="C5259">
        <v>5257</v>
      </c>
    </row>
    <row r="5260" spans="2:3" x14ac:dyDescent="0.25">
      <c r="B5260">
        <f t="shared" si="186"/>
        <v>10516</v>
      </c>
      <c r="C5260">
        <v>5258</v>
      </c>
    </row>
    <row r="5261" spans="2:3" x14ac:dyDescent="0.25">
      <c r="B5261">
        <f t="shared" si="186"/>
        <v>10518</v>
      </c>
      <c r="C5261">
        <v>5259</v>
      </c>
    </row>
    <row r="5262" spans="2:3" x14ac:dyDescent="0.25">
      <c r="B5262">
        <f t="shared" si="186"/>
        <v>10520</v>
      </c>
      <c r="C5262">
        <v>5260</v>
      </c>
    </row>
    <row r="5263" spans="2:3" x14ac:dyDescent="0.25">
      <c r="B5263">
        <f t="shared" si="186"/>
        <v>10522</v>
      </c>
      <c r="C5263">
        <v>5261</v>
      </c>
    </row>
    <row r="5264" spans="2:3" x14ac:dyDescent="0.25">
      <c r="B5264">
        <f t="shared" si="186"/>
        <v>10524</v>
      </c>
      <c r="C5264">
        <v>5262</v>
      </c>
    </row>
    <row r="5265" spans="2:3" x14ac:dyDescent="0.25">
      <c r="B5265">
        <f t="shared" si="186"/>
        <v>10526</v>
      </c>
      <c r="C5265">
        <v>5263</v>
      </c>
    </row>
    <row r="5266" spans="2:3" x14ac:dyDescent="0.25">
      <c r="B5266">
        <f t="shared" si="186"/>
        <v>10528</v>
      </c>
      <c r="C5266">
        <v>5264</v>
      </c>
    </row>
    <row r="5267" spans="2:3" x14ac:dyDescent="0.25">
      <c r="B5267">
        <f t="shared" si="186"/>
        <v>10530</v>
      </c>
      <c r="C5267">
        <v>5265</v>
      </c>
    </row>
    <row r="5268" spans="2:3" x14ac:dyDescent="0.25">
      <c r="B5268">
        <f t="shared" si="186"/>
        <v>10532</v>
      </c>
      <c r="C5268">
        <v>5266</v>
      </c>
    </row>
    <row r="5269" spans="2:3" x14ac:dyDescent="0.25">
      <c r="B5269">
        <f t="shared" si="186"/>
        <v>10534</v>
      </c>
      <c r="C5269">
        <v>5267</v>
      </c>
    </row>
    <row r="5270" spans="2:3" x14ac:dyDescent="0.25">
      <c r="B5270">
        <f t="shared" si="186"/>
        <v>10536</v>
      </c>
      <c r="C5270">
        <v>5268</v>
      </c>
    </row>
    <row r="5271" spans="2:3" x14ac:dyDescent="0.25">
      <c r="B5271">
        <f t="shared" si="186"/>
        <v>10538</v>
      </c>
      <c r="C5271">
        <v>5269</v>
      </c>
    </row>
    <row r="5272" spans="2:3" x14ac:dyDescent="0.25">
      <c r="B5272">
        <f t="shared" si="186"/>
        <v>10540</v>
      </c>
      <c r="C5272">
        <v>5270</v>
      </c>
    </row>
    <row r="5273" spans="2:3" x14ac:dyDescent="0.25">
      <c r="B5273">
        <f t="shared" si="186"/>
        <v>10542</v>
      </c>
      <c r="C5273">
        <v>5271</v>
      </c>
    </row>
    <row r="5274" spans="2:3" x14ac:dyDescent="0.25">
      <c r="B5274">
        <f t="shared" si="186"/>
        <v>10544</v>
      </c>
      <c r="C5274">
        <v>5272</v>
      </c>
    </row>
    <row r="5275" spans="2:3" x14ac:dyDescent="0.25">
      <c r="B5275">
        <f t="shared" si="186"/>
        <v>10546</v>
      </c>
      <c r="C5275">
        <v>5273</v>
      </c>
    </row>
    <row r="5276" spans="2:3" x14ac:dyDescent="0.25">
      <c r="B5276">
        <f t="shared" si="186"/>
        <v>10548</v>
      </c>
      <c r="C5276">
        <v>5274</v>
      </c>
    </row>
    <row r="5277" spans="2:3" x14ac:dyDescent="0.25">
      <c r="B5277">
        <f t="shared" si="186"/>
        <v>10550</v>
      </c>
      <c r="C5277">
        <v>5275</v>
      </c>
    </row>
    <row r="5278" spans="2:3" x14ac:dyDescent="0.25">
      <c r="B5278">
        <f t="shared" si="186"/>
        <v>10552</v>
      </c>
      <c r="C5278">
        <v>5276</v>
      </c>
    </row>
    <row r="5279" spans="2:3" x14ac:dyDescent="0.25">
      <c r="B5279">
        <f t="shared" si="186"/>
        <v>10554</v>
      </c>
      <c r="C5279">
        <v>5277</v>
      </c>
    </row>
    <row r="5280" spans="2:3" x14ac:dyDescent="0.25">
      <c r="B5280">
        <f t="shared" si="186"/>
        <v>10556</v>
      </c>
      <c r="C5280">
        <v>5278</v>
      </c>
    </row>
    <row r="5281" spans="2:3" x14ac:dyDescent="0.25">
      <c r="B5281">
        <f t="shared" si="186"/>
        <v>10558</v>
      </c>
      <c r="C5281">
        <v>5279</v>
      </c>
    </row>
    <row r="5282" spans="2:3" x14ac:dyDescent="0.25">
      <c r="B5282">
        <f t="shared" si="186"/>
        <v>10560</v>
      </c>
      <c r="C5282">
        <v>5280</v>
      </c>
    </row>
    <row r="5283" spans="2:3" x14ac:dyDescent="0.25">
      <c r="B5283">
        <f t="shared" si="186"/>
        <v>10562</v>
      </c>
      <c r="C5283">
        <v>5281</v>
      </c>
    </row>
    <row r="5284" spans="2:3" x14ac:dyDescent="0.25">
      <c r="B5284">
        <f t="shared" si="186"/>
        <v>10564</v>
      </c>
      <c r="C5284">
        <v>5282</v>
      </c>
    </row>
    <row r="5285" spans="2:3" x14ac:dyDescent="0.25">
      <c r="B5285">
        <f t="shared" si="186"/>
        <v>10566</v>
      </c>
      <c r="C5285">
        <v>5283</v>
      </c>
    </row>
    <row r="5286" spans="2:3" x14ac:dyDescent="0.25">
      <c r="B5286">
        <f t="shared" si="186"/>
        <v>10568</v>
      </c>
      <c r="C5286">
        <v>5284</v>
      </c>
    </row>
    <row r="5287" spans="2:3" x14ac:dyDescent="0.25">
      <c r="B5287">
        <f t="shared" si="186"/>
        <v>10570</v>
      </c>
      <c r="C5287">
        <v>5285</v>
      </c>
    </row>
    <row r="5288" spans="2:3" x14ac:dyDescent="0.25">
      <c r="B5288">
        <f t="shared" si="186"/>
        <v>10572</v>
      </c>
      <c r="C5288">
        <v>5286</v>
      </c>
    </row>
    <row r="5289" spans="2:3" x14ac:dyDescent="0.25">
      <c r="B5289">
        <f t="shared" si="186"/>
        <v>10574</v>
      </c>
      <c r="C5289">
        <v>5287</v>
      </c>
    </row>
    <row r="5290" spans="2:3" x14ac:dyDescent="0.25">
      <c r="B5290">
        <f t="shared" si="186"/>
        <v>10576</v>
      </c>
      <c r="C5290">
        <v>5288</v>
      </c>
    </row>
    <row r="5291" spans="2:3" x14ac:dyDescent="0.25">
      <c r="B5291">
        <f t="shared" si="186"/>
        <v>10578</v>
      </c>
      <c r="C5291">
        <v>5289</v>
      </c>
    </row>
    <row r="5292" spans="2:3" x14ac:dyDescent="0.25">
      <c r="B5292">
        <f t="shared" si="186"/>
        <v>10580</v>
      </c>
      <c r="C5292">
        <v>5290</v>
      </c>
    </row>
    <row r="5293" spans="2:3" x14ac:dyDescent="0.25">
      <c r="B5293">
        <f t="shared" si="186"/>
        <v>10582</v>
      </c>
      <c r="C5293">
        <v>5291</v>
      </c>
    </row>
    <row r="5294" spans="2:3" x14ac:dyDescent="0.25">
      <c r="B5294">
        <f t="shared" si="186"/>
        <v>10584</v>
      </c>
      <c r="C5294">
        <v>5292</v>
      </c>
    </row>
    <row r="5295" spans="2:3" x14ac:dyDescent="0.25">
      <c r="B5295">
        <f t="shared" si="186"/>
        <v>10586</v>
      </c>
      <c r="C5295">
        <v>5293</v>
      </c>
    </row>
    <row r="5296" spans="2:3" x14ac:dyDescent="0.25">
      <c r="B5296">
        <f t="shared" si="186"/>
        <v>10588</v>
      </c>
      <c r="C5296">
        <v>5294</v>
      </c>
    </row>
    <row r="5297" spans="2:3" x14ac:dyDescent="0.25">
      <c r="B5297">
        <f t="shared" si="186"/>
        <v>10590</v>
      </c>
      <c r="C5297">
        <v>5295</v>
      </c>
    </row>
    <row r="5298" spans="2:3" x14ac:dyDescent="0.25">
      <c r="B5298">
        <f t="shared" si="186"/>
        <v>10592</v>
      </c>
      <c r="C5298">
        <v>5296</v>
      </c>
    </row>
    <row r="5299" spans="2:3" x14ac:dyDescent="0.25">
      <c r="B5299">
        <f t="shared" si="186"/>
        <v>10594</v>
      </c>
      <c r="C5299">
        <v>5297</v>
      </c>
    </row>
    <row r="5300" spans="2:3" x14ac:dyDescent="0.25">
      <c r="B5300">
        <f t="shared" si="186"/>
        <v>10596</v>
      </c>
      <c r="C5300">
        <v>5298</v>
      </c>
    </row>
    <row r="5301" spans="2:3" x14ac:dyDescent="0.25">
      <c r="B5301">
        <f t="shared" si="186"/>
        <v>10598</v>
      </c>
      <c r="C5301">
        <v>5299</v>
      </c>
    </row>
    <row r="5302" spans="2:3" x14ac:dyDescent="0.25">
      <c r="B5302">
        <f t="shared" si="186"/>
        <v>10600</v>
      </c>
      <c r="C5302">
        <v>5300</v>
      </c>
    </row>
    <row r="5303" spans="2:3" x14ac:dyDescent="0.25">
      <c r="B5303">
        <f t="shared" si="186"/>
        <v>10602</v>
      </c>
      <c r="C5303">
        <v>5301</v>
      </c>
    </row>
    <row r="5304" spans="2:3" x14ac:dyDescent="0.25">
      <c r="B5304">
        <f t="shared" si="186"/>
        <v>10604</v>
      </c>
      <c r="C5304">
        <v>5302</v>
      </c>
    </row>
    <row r="5305" spans="2:3" x14ac:dyDescent="0.25">
      <c r="B5305">
        <f t="shared" si="186"/>
        <v>10606</v>
      </c>
      <c r="C5305">
        <v>5303</v>
      </c>
    </row>
    <row r="5306" spans="2:3" x14ac:dyDescent="0.25">
      <c r="B5306">
        <f t="shared" si="186"/>
        <v>10608</v>
      </c>
      <c r="C5306">
        <v>5304</v>
      </c>
    </row>
    <row r="5307" spans="2:3" x14ac:dyDescent="0.25">
      <c r="B5307">
        <f t="shared" si="186"/>
        <v>10610</v>
      </c>
      <c r="C5307">
        <v>5305</v>
      </c>
    </row>
    <row r="5308" spans="2:3" x14ac:dyDescent="0.25">
      <c r="B5308">
        <f t="shared" si="186"/>
        <v>10612</v>
      </c>
      <c r="C5308">
        <v>5306</v>
      </c>
    </row>
    <row r="5309" spans="2:3" x14ac:dyDescent="0.25">
      <c r="B5309">
        <f t="shared" si="186"/>
        <v>10614</v>
      </c>
      <c r="C5309">
        <v>5307</v>
      </c>
    </row>
    <row r="5310" spans="2:3" x14ac:dyDescent="0.25">
      <c r="B5310">
        <f t="shared" si="186"/>
        <v>10616</v>
      </c>
      <c r="C5310">
        <v>5308</v>
      </c>
    </row>
    <row r="5311" spans="2:3" x14ac:dyDescent="0.25">
      <c r="B5311">
        <f t="shared" si="186"/>
        <v>10618</v>
      </c>
      <c r="C5311">
        <v>5309</v>
      </c>
    </row>
    <row r="5312" spans="2:3" x14ac:dyDescent="0.25">
      <c r="B5312">
        <f t="shared" si="186"/>
        <v>10620</v>
      </c>
      <c r="C5312">
        <v>5310</v>
      </c>
    </row>
    <row r="5313" spans="2:3" x14ac:dyDescent="0.25">
      <c r="B5313">
        <f t="shared" si="186"/>
        <v>10622</v>
      </c>
      <c r="C5313">
        <v>5311</v>
      </c>
    </row>
    <row r="5314" spans="2:3" x14ac:dyDescent="0.25">
      <c r="B5314">
        <f t="shared" si="186"/>
        <v>10624</v>
      </c>
      <c r="C5314">
        <v>5312</v>
      </c>
    </row>
    <row r="5315" spans="2:3" x14ac:dyDescent="0.25">
      <c r="B5315">
        <f t="shared" si="186"/>
        <v>10626</v>
      </c>
      <c r="C5315">
        <v>5313</v>
      </c>
    </row>
    <row r="5316" spans="2:3" x14ac:dyDescent="0.25">
      <c r="B5316">
        <f t="shared" si="186"/>
        <v>10628</v>
      </c>
      <c r="C5316">
        <v>5314</v>
      </c>
    </row>
    <row r="5317" spans="2:3" x14ac:dyDescent="0.25">
      <c r="B5317">
        <f t="shared" ref="B5317:B5380" si="187">B5316+2</f>
        <v>10630</v>
      </c>
      <c r="C5317">
        <v>5315</v>
      </c>
    </row>
    <row r="5318" spans="2:3" x14ac:dyDescent="0.25">
      <c r="B5318">
        <f t="shared" si="187"/>
        <v>10632</v>
      </c>
      <c r="C5318">
        <v>5316</v>
      </c>
    </row>
    <row r="5319" spans="2:3" x14ac:dyDescent="0.25">
      <c r="B5319">
        <f t="shared" si="187"/>
        <v>10634</v>
      </c>
      <c r="C5319">
        <v>5317</v>
      </c>
    </row>
    <row r="5320" spans="2:3" x14ac:dyDescent="0.25">
      <c r="B5320">
        <f t="shared" si="187"/>
        <v>10636</v>
      </c>
      <c r="C5320">
        <v>5318</v>
      </c>
    </row>
    <row r="5321" spans="2:3" x14ac:dyDescent="0.25">
      <c r="B5321">
        <f t="shared" si="187"/>
        <v>10638</v>
      </c>
      <c r="C5321">
        <v>5319</v>
      </c>
    </row>
    <row r="5322" spans="2:3" x14ac:dyDescent="0.25">
      <c r="B5322">
        <f t="shared" si="187"/>
        <v>10640</v>
      </c>
      <c r="C5322">
        <v>5320</v>
      </c>
    </row>
    <row r="5323" spans="2:3" x14ac:dyDescent="0.25">
      <c r="B5323">
        <f t="shared" si="187"/>
        <v>10642</v>
      </c>
      <c r="C5323">
        <v>5321</v>
      </c>
    </row>
    <row r="5324" spans="2:3" x14ac:dyDescent="0.25">
      <c r="B5324">
        <f t="shared" si="187"/>
        <v>10644</v>
      </c>
      <c r="C5324">
        <v>5322</v>
      </c>
    </row>
    <row r="5325" spans="2:3" x14ac:dyDescent="0.25">
      <c r="B5325">
        <f t="shared" si="187"/>
        <v>10646</v>
      </c>
      <c r="C5325">
        <v>5323</v>
      </c>
    </row>
    <row r="5326" spans="2:3" x14ac:dyDescent="0.25">
      <c r="B5326">
        <f t="shared" si="187"/>
        <v>10648</v>
      </c>
      <c r="C5326">
        <v>5324</v>
      </c>
    </row>
    <row r="5327" spans="2:3" x14ac:dyDescent="0.25">
      <c r="B5327">
        <f t="shared" si="187"/>
        <v>10650</v>
      </c>
      <c r="C5327">
        <v>5325</v>
      </c>
    </row>
    <row r="5328" spans="2:3" x14ac:dyDescent="0.25">
      <c r="B5328">
        <f t="shared" si="187"/>
        <v>10652</v>
      </c>
      <c r="C5328">
        <v>5326</v>
      </c>
    </row>
    <row r="5329" spans="2:3" x14ac:dyDescent="0.25">
      <c r="B5329">
        <f t="shared" si="187"/>
        <v>10654</v>
      </c>
      <c r="C5329">
        <v>5327</v>
      </c>
    </row>
    <row r="5330" spans="2:3" x14ac:dyDescent="0.25">
      <c r="B5330">
        <f t="shared" si="187"/>
        <v>10656</v>
      </c>
      <c r="C5330">
        <v>5328</v>
      </c>
    </row>
    <row r="5331" spans="2:3" x14ac:dyDescent="0.25">
      <c r="B5331">
        <f t="shared" si="187"/>
        <v>10658</v>
      </c>
      <c r="C5331">
        <v>5329</v>
      </c>
    </row>
    <row r="5332" spans="2:3" x14ac:dyDescent="0.25">
      <c r="B5332">
        <f t="shared" si="187"/>
        <v>10660</v>
      </c>
      <c r="C5332">
        <v>5330</v>
      </c>
    </row>
    <row r="5333" spans="2:3" x14ac:dyDescent="0.25">
      <c r="B5333">
        <f t="shared" si="187"/>
        <v>10662</v>
      </c>
      <c r="C5333">
        <v>5331</v>
      </c>
    </row>
    <row r="5334" spans="2:3" x14ac:dyDescent="0.25">
      <c r="B5334">
        <f t="shared" si="187"/>
        <v>10664</v>
      </c>
      <c r="C5334">
        <v>5332</v>
      </c>
    </row>
    <row r="5335" spans="2:3" x14ac:dyDescent="0.25">
      <c r="B5335">
        <f t="shared" si="187"/>
        <v>10666</v>
      </c>
      <c r="C5335">
        <v>5333</v>
      </c>
    </row>
    <row r="5336" spans="2:3" x14ac:dyDescent="0.25">
      <c r="B5336">
        <f t="shared" si="187"/>
        <v>10668</v>
      </c>
      <c r="C5336">
        <v>5334</v>
      </c>
    </row>
    <row r="5337" spans="2:3" x14ac:dyDescent="0.25">
      <c r="B5337">
        <f t="shared" si="187"/>
        <v>10670</v>
      </c>
      <c r="C5337">
        <v>5335</v>
      </c>
    </row>
    <row r="5338" spans="2:3" x14ac:dyDescent="0.25">
      <c r="B5338">
        <f t="shared" si="187"/>
        <v>10672</v>
      </c>
      <c r="C5338">
        <v>5336</v>
      </c>
    </row>
    <row r="5339" spans="2:3" x14ac:dyDescent="0.25">
      <c r="B5339">
        <f t="shared" si="187"/>
        <v>10674</v>
      </c>
      <c r="C5339">
        <v>5337</v>
      </c>
    </row>
    <row r="5340" spans="2:3" x14ac:dyDescent="0.25">
      <c r="B5340">
        <f t="shared" si="187"/>
        <v>10676</v>
      </c>
      <c r="C5340">
        <v>5338</v>
      </c>
    </row>
    <row r="5341" spans="2:3" x14ac:dyDescent="0.25">
      <c r="B5341">
        <f t="shared" si="187"/>
        <v>10678</v>
      </c>
      <c r="C5341">
        <v>5339</v>
      </c>
    </row>
    <row r="5342" spans="2:3" x14ac:dyDescent="0.25">
      <c r="B5342">
        <f t="shared" si="187"/>
        <v>10680</v>
      </c>
      <c r="C5342">
        <v>5340</v>
      </c>
    </row>
    <row r="5343" spans="2:3" x14ac:dyDescent="0.25">
      <c r="B5343">
        <f t="shared" si="187"/>
        <v>10682</v>
      </c>
      <c r="C5343">
        <v>5341</v>
      </c>
    </row>
    <row r="5344" spans="2:3" x14ac:dyDescent="0.25">
      <c r="B5344">
        <f t="shared" si="187"/>
        <v>10684</v>
      </c>
      <c r="C5344">
        <v>5342</v>
      </c>
    </row>
    <row r="5345" spans="2:3" x14ac:dyDescent="0.25">
      <c r="B5345">
        <f t="shared" si="187"/>
        <v>10686</v>
      </c>
      <c r="C5345">
        <v>5343</v>
      </c>
    </row>
    <row r="5346" spans="2:3" x14ac:dyDescent="0.25">
      <c r="B5346">
        <f t="shared" si="187"/>
        <v>10688</v>
      </c>
      <c r="C5346">
        <v>5344</v>
      </c>
    </row>
    <row r="5347" spans="2:3" x14ac:dyDescent="0.25">
      <c r="B5347">
        <f t="shared" si="187"/>
        <v>10690</v>
      </c>
      <c r="C5347">
        <v>5345</v>
      </c>
    </row>
    <row r="5348" spans="2:3" x14ac:dyDescent="0.25">
      <c r="B5348">
        <f t="shared" si="187"/>
        <v>10692</v>
      </c>
      <c r="C5348">
        <v>5346</v>
      </c>
    </row>
    <row r="5349" spans="2:3" x14ac:dyDescent="0.25">
      <c r="B5349">
        <f t="shared" si="187"/>
        <v>10694</v>
      </c>
      <c r="C5349">
        <v>5347</v>
      </c>
    </row>
    <row r="5350" spans="2:3" x14ac:dyDescent="0.25">
      <c r="B5350">
        <f t="shared" si="187"/>
        <v>10696</v>
      </c>
      <c r="C5350">
        <v>5348</v>
      </c>
    </row>
    <row r="5351" spans="2:3" x14ac:dyDescent="0.25">
      <c r="B5351">
        <f t="shared" si="187"/>
        <v>10698</v>
      </c>
      <c r="C5351">
        <v>5349</v>
      </c>
    </row>
    <row r="5352" spans="2:3" x14ac:dyDescent="0.25">
      <c r="B5352">
        <f t="shared" si="187"/>
        <v>10700</v>
      </c>
      <c r="C5352">
        <v>5350</v>
      </c>
    </row>
    <row r="5353" spans="2:3" x14ac:dyDescent="0.25">
      <c r="B5353">
        <f t="shared" si="187"/>
        <v>10702</v>
      </c>
      <c r="C5353">
        <v>5351</v>
      </c>
    </row>
    <row r="5354" spans="2:3" x14ac:dyDescent="0.25">
      <c r="B5354">
        <f t="shared" si="187"/>
        <v>10704</v>
      </c>
      <c r="C5354">
        <v>5352</v>
      </c>
    </row>
    <row r="5355" spans="2:3" x14ac:dyDescent="0.25">
      <c r="B5355">
        <f t="shared" si="187"/>
        <v>10706</v>
      </c>
      <c r="C5355">
        <v>5353</v>
      </c>
    </row>
    <row r="5356" spans="2:3" x14ac:dyDescent="0.25">
      <c r="B5356">
        <f t="shared" si="187"/>
        <v>10708</v>
      </c>
      <c r="C5356">
        <v>5354</v>
      </c>
    </row>
    <row r="5357" spans="2:3" x14ac:dyDescent="0.25">
      <c r="B5357">
        <f t="shared" si="187"/>
        <v>10710</v>
      </c>
      <c r="C5357">
        <v>5355</v>
      </c>
    </row>
    <row r="5358" spans="2:3" x14ac:dyDescent="0.25">
      <c r="B5358">
        <f t="shared" si="187"/>
        <v>10712</v>
      </c>
      <c r="C5358">
        <v>5356</v>
      </c>
    </row>
    <row r="5359" spans="2:3" x14ac:dyDescent="0.25">
      <c r="B5359">
        <f t="shared" si="187"/>
        <v>10714</v>
      </c>
      <c r="C5359">
        <v>5357</v>
      </c>
    </row>
    <row r="5360" spans="2:3" x14ac:dyDescent="0.25">
      <c r="B5360">
        <f t="shared" si="187"/>
        <v>10716</v>
      </c>
      <c r="C5360">
        <v>5358</v>
      </c>
    </row>
    <row r="5361" spans="2:3" x14ac:dyDescent="0.25">
      <c r="B5361">
        <f t="shared" si="187"/>
        <v>10718</v>
      </c>
      <c r="C5361">
        <v>5359</v>
      </c>
    </row>
    <row r="5362" spans="2:3" x14ac:dyDescent="0.25">
      <c r="B5362">
        <f t="shared" si="187"/>
        <v>10720</v>
      </c>
      <c r="C5362">
        <v>5360</v>
      </c>
    </row>
    <row r="5363" spans="2:3" x14ac:dyDescent="0.25">
      <c r="B5363">
        <f t="shared" si="187"/>
        <v>10722</v>
      </c>
      <c r="C5363">
        <v>5361</v>
      </c>
    </row>
    <row r="5364" spans="2:3" x14ac:dyDescent="0.25">
      <c r="B5364">
        <f t="shared" si="187"/>
        <v>10724</v>
      </c>
      <c r="C5364">
        <v>5362</v>
      </c>
    </row>
    <row r="5365" spans="2:3" x14ac:dyDescent="0.25">
      <c r="B5365">
        <f t="shared" si="187"/>
        <v>10726</v>
      </c>
      <c r="C5365">
        <v>5363</v>
      </c>
    </row>
    <row r="5366" spans="2:3" x14ac:dyDescent="0.25">
      <c r="B5366">
        <f t="shared" si="187"/>
        <v>10728</v>
      </c>
      <c r="C5366">
        <v>5364</v>
      </c>
    </row>
    <row r="5367" spans="2:3" x14ac:dyDescent="0.25">
      <c r="B5367">
        <f t="shared" si="187"/>
        <v>10730</v>
      </c>
      <c r="C5367">
        <v>5365</v>
      </c>
    </row>
    <row r="5368" spans="2:3" x14ac:dyDescent="0.25">
      <c r="B5368">
        <f t="shared" si="187"/>
        <v>10732</v>
      </c>
      <c r="C5368">
        <v>5366</v>
      </c>
    </row>
    <row r="5369" spans="2:3" x14ac:dyDescent="0.25">
      <c r="B5369">
        <f t="shared" si="187"/>
        <v>10734</v>
      </c>
      <c r="C5369">
        <v>5367</v>
      </c>
    </row>
    <row r="5370" spans="2:3" x14ac:dyDescent="0.25">
      <c r="B5370">
        <f t="shared" si="187"/>
        <v>10736</v>
      </c>
      <c r="C5370">
        <v>5368</v>
      </c>
    </row>
    <row r="5371" spans="2:3" x14ac:dyDescent="0.25">
      <c r="B5371">
        <f t="shared" si="187"/>
        <v>10738</v>
      </c>
      <c r="C5371">
        <v>5369</v>
      </c>
    </row>
    <row r="5372" spans="2:3" x14ac:dyDescent="0.25">
      <c r="B5372">
        <f t="shared" si="187"/>
        <v>10740</v>
      </c>
      <c r="C5372">
        <v>5370</v>
      </c>
    </row>
    <row r="5373" spans="2:3" x14ac:dyDescent="0.25">
      <c r="B5373">
        <f t="shared" si="187"/>
        <v>10742</v>
      </c>
      <c r="C5373">
        <v>5371</v>
      </c>
    </row>
    <row r="5374" spans="2:3" x14ac:dyDescent="0.25">
      <c r="B5374">
        <f t="shared" si="187"/>
        <v>10744</v>
      </c>
      <c r="C5374">
        <v>5372</v>
      </c>
    </row>
    <row r="5375" spans="2:3" x14ac:dyDescent="0.25">
      <c r="B5375">
        <f t="shared" si="187"/>
        <v>10746</v>
      </c>
      <c r="C5375">
        <v>5373</v>
      </c>
    </row>
    <row r="5376" spans="2:3" x14ac:dyDescent="0.25">
      <c r="B5376">
        <f t="shared" si="187"/>
        <v>10748</v>
      </c>
      <c r="C5376">
        <v>5374</v>
      </c>
    </row>
    <row r="5377" spans="2:3" x14ac:dyDescent="0.25">
      <c r="B5377">
        <f t="shared" si="187"/>
        <v>10750</v>
      </c>
      <c r="C5377">
        <v>5375</v>
      </c>
    </row>
    <row r="5378" spans="2:3" x14ac:dyDescent="0.25">
      <c r="B5378">
        <f t="shared" si="187"/>
        <v>10752</v>
      </c>
      <c r="C5378">
        <v>5376</v>
      </c>
    </row>
    <row r="5379" spans="2:3" x14ac:dyDescent="0.25">
      <c r="B5379">
        <f t="shared" si="187"/>
        <v>10754</v>
      </c>
      <c r="C5379">
        <v>5377</v>
      </c>
    </row>
    <row r="5380" spans="2:3" x14ac:dyDescent="0.25">
      <c r="B5380">
        <f t="shared" si="187"/>
        <v>10756</v>
      </c>
      <c r="C5380">
        <v>5378</v>
      </c>
    </row>
    <row r="5381" spans="2:3" x14ac:dyDescent="0.25">
      <c r="B5381">
        <f t="shared" ref="B5381:B5444" si="188">B5380+2</f>
        <v>10758</v>
      </c>
      <c r="C5381">
        <v>5379</v>
      </c>
    </row>
    <row r="5382" spans="2:3" x14ac:dyDescent="0.25">
      <c r="B5382">
        <f t="shared" si="188"/>
        <v>10760</v>
      </c>
      <c r="C5382">
        <v>5380</v>
      </c>
    </row>
    <row r="5383" spans="2:3" x14ac:dyDescent="0.25">
      <c r="B5383">
        <f t="shared" si="188"/>
        <v>10762</v>
      </c>
      <c r="C5383">
        <v>5381</v>
      </c>
    </row>
    <row r="5384" spans="2:3" x14ac:dyDescent="0.25">
      <c r="B5384">
        <f t="shared" si="188"/>
        <v>10764</v>
      </c>
      <c r="C5384">
        <v>5382</v>
      </c>
    </row>
    <row r="5385" spans="2:3" x14ac:dyDescent="0.25">
      <c r="B5385">
        <f t="shared" si="188"/>
        <v>10766</v>
      </c>
      <c r="C5385">
        <v>5383</v>
      </c>
    </row>
    <row r="5386" spans="2:3" x14ac:dyDescent="0.25">
      <c r="B5386">
        <f t="shared" si="188"/>
        <v>10768</v>
      </c>
      <c r="C5386">
        <v>5384</v>
      </c>
    </row>
    <row r="5387" spans="2:3" x14ac:dyDescent="0.25">
      <c r="B5387">
        <f t="shared" si="188"/>
        <v>10770</v>
      </c>
      <c r="C5387">
        <v>5385</v>
      </c>
    </row>
    <row r="5388" spans="2:3" x14ac:dyDescent="0.25">
      <c r="B5388">
        <f t="shared" si="188"/>
        <v>10772</v>
      </c>
      <c r="C5388">
        <v>5386</v>
      </c>
    </row>
    <row r="5389" spans="2:3" x14ac:dyDescent="0.25">
      <c r="B5389">
        <f t="shared" si="188"/>
        <v>10774</v>
      </c>
      <c r="C5389">
        <v>5387</v>
      </c>
    </row>
    <row r="5390" spans="2:3" x14ac:dyDescent="0.25">
      <c r="B5390">
        <f t="shared" si="188"/>
        <v>10776</v>
      </c>
      <c r="C5390">
        <v>5388</v>
      </c>
    </row>
    <row r="5391" spans="2:3" x14ac:dyDescent="0.25">
      <c r="B5391">
        <f t="shared" si="188"/>
        <v>10778</v>
      </c>
      <c r="C5391">
        <v>5389</v>
      </c>
    </row>
    <row r="5392" spans="2:3" x14ac:dyDescent="0.25">
      <c r="B5392">
        <f t="shared" si="188"/>
        <v>10780</v>
      </c>
      <c r="C5392">
        <v>5390</v>
      </c>
    </row>
    <row r="5393" spans="2:3" x14ac:dyDescent="0.25">
      <c r="B5393">
        <f t="shared" si="188"/>
        <v>10782</v>
      </c>
      <c r="C5393">
        <v>5391</v>
      </c>
    </row>
    <row r="5394" spans="2:3" x14ac:dyDescent="0.25">
      <c r="B5394">
        <f t="shared" si="188"/>
        <v>10784</v>
      </c>
      <c r="C5394">
        <v>5392</v>
      </c>
    </row>
    <row r="5395" spans="2:3" x14ac:dyDescent="0.25">
      <c r="B5395">
        <f t="shared" si="188"/>
        <v>10786</v>
      </c>
      <c r="C5395">
        <v>5393</v>
      </c>
    </row>
    <row r="5396" spans="2:3" x14ac:dyDescent="0.25">
      <c r="B5396">
        <f t="shared" si="188"/>
        <v>10788</v>
      </c>
      <c r="C5396">
        <v>5394</v>
      </c>
    </row>
    <row r="5397" spans="2:3" x14ac:dyDescent="0.25">
      <c r="B5397">
        <f t="shared" si="188"/>
        <v>10790</v>
      </c>
      <c r="C5397">
        <v>5395</v>
      </c>
    </row>
    <row r="5398" spans="2:3" x14ac:dyDescent="0.25">
      <c r="B5398">
        <f t="shared" si="188"/>
        <v>10792</v>
      </c>
      <c r="C5398">
        <v>5396</v>
      </c>
    </row>
    <row r="5399" spans="2:3" x14ac:dyDescent="0.25">
      <c r="B5399">
        <f t="shared" si="188"/>
        <v>10794</v>
      </c>
      <c r="C5399">
        <v>5397</v>
      </c>
    </row>
    <row r="5400" spans="2:3" x14ac:dyDescent="0.25">
      <c r="B5400">
        <f t="shared" si="188"/>
        <v>10796</v>
      </c>
      <c r="C5400">
        <v>5398</v>
      </c>
    </row>
    <row r="5401" spans="2:3" x14ac:dyDescent="0.25">
      <c r="B5401">
        <f t="shared" si="188"/>
        <v>10798</v>
      </c>
      <c r="C5401">
        <v>5399</v>
      </c>
    </row>
    <row r="5402" spans="2:3" x14ac:dyDescent="0.25">
      <c r="B5402">
        <f t="shared" si="188"/>
        <v>10800</v>
      </c>
      <c r="C5402">
        <v>5400</v>
      </c>
    </row>
    <row r="5403" spans="2:3" x14ac:dyDescent="0.25">
      <c r="B5403">
        <f t="shared" si="188"/>
        <v>10802</v>
      </c>
      <c r="C5403">
        <v>5401</v>
      </c>
    </row>
    <row r="5404" spans="2:3" x14ac:dyDescent="0.25">
      <c r="B5404">
        <f t="shared" si="188"/>
        <v>10804</v>
      </c>
      <c r="C5404">
        <v>5402</v>
      </c>
    </row>
    <row r="5405" spans="2:3" x14ac:dyDescent="0.25">
      <c r="B5405">
        <f t="shared" si="188"/>
        <v>10806</v>
      </c>
      <c r="C5405">
        <v>5403</v>
      </c>
    </row>
    <row r="5406" spans="2:3" x14ac:dyDescent="0.25">
      <c r="B5406">
        <f t="shared" si="188"/>
        <v>10808</v>
      </c>
      <c r="C5406">
        <v>5404</v>
      </c>
    </row>
    <row r="5407" spans="2:3" x14ac:dyDescent="0.25">
      <c r="B5407">
        <f t="shared" si="188"/>
        <v>10810</v>
      </c>
      <c r="C5407">
        <v>5405</v>
      </c>
    </row>
    <row r="5408" spans="2:3" x14ac:dyDescent="0.25">
      <c r="B5408">
        <f t="shared" si="188"/>
        <v>10812</v>
      </c>
      <c r="C5408">
        <v>5406</v>
      </c>
    </row>
    <row r="5409" spans="2:3" x14ac:dyDescent="0.25">
      <c r="B5409">
        <f t="shared" si="188"/>
        <v>10814</v>
      </c>
      <c r="C5409">
        <v>5407</v>
      </c>
    </row>
    <row r="5410" spans="2:3" x14ac:dyDescent="0.25">
      <c r="B5410">
        <f t="shared" si="188"/>
        <v>10816</v>
      </c>
      <c r="C5410">
        <v>5408</v>
      </c>
    </row>
    <row r="5411" spans="2:3" x14ac:dyDescent="0.25">
      <c r="B5411">
        <f t="shared" si="188"/>
        <v>10818</v>
      </c>
      <c r="C5411">
        <v>5409</v>
      </c>
    </row>
    <row r="5412" spans="2:3" x14ac:dyDescent="0.25">
      <c r="B5412">
        <f t="shared" si="188"/>
        <v>10820</v>
      </c>
      <c r="C5412">
        <v>5410</v>
      </c>
    </row>
    <row r="5413" spans="2:3" x14ac:dyDescent="0.25">
      <c r="B5413">
        <f t="shared" si="188"/>
        <v>10822</v>
      </c>
      <c r="C5413">
        <v>5411</v>
      </c>
    </row>
    <row r="5414" spans="2:3" x14ac:dyDescent="0.25">
      <c r="B5414">
        <f t="shared" si="188"/>
        <v>10824</v>
      </c>
      <c r="C5414">
        <v>5412</v>
      </c>
    </row>
    <row r="5415" spans="2:3" x14ac:dyDescent="0.25">
      <c r="B5415">
        <f t="shared" si="188"/>
        <v>10826</v>
      </c>
      <c r="C5415">
        <v>5413</v>
      </c>
    </row>
    <row r="5416" spans="2:3" x14ac:dyDescent="0.25">
      <c r="B5416">
        <f t="shared" si="188"/>
        <v>10828</v>
      </c>
      <c r="C5416">
        <v>5414</v>
      </c>
    </row>
    <row r="5417" spans="2:3" x14ac:dyDescent="0.25">
      <c r="B5417">
        <f t="shared" si="188"/>
        <v>10830</v>
      </c>
      <c r="C5417">
        <v>5415</v>
      </c>
    </row>
    <row r="5418" spans="2:3" x14ac:dyDescent="0.25">
      <c r="B5418">
        <f t="shared" si="188"/>
        <v>10832</v>
      </c>
      <c r="C5418">
        <v>5416</v>
      </c>
    </row>
    <row r="5419" spans="2:3" x14ac:dyDescent="0.25">
      <c r="B5419">
        <f t="shared" si="188"/>
        <v>10834</v>
      </c>
      <c r="C5419">
        <v>5417</v>
      </c>
    </row>
    <row r="5420" spans="2:3" x14ac:dyDescent="0.25">
      <c r="B5420">
        <f t="shared" si="188"/>
        <v>10836</v>
      </c>
      <c r="C5420">
        <v>5418</v>
      </c>
    </row>
    <row r="5421" spans="2:3" x14ac:dyDescent="0.25">
      <c r="B5421">
        <f t="shared" si="188"/>
        <v>10838</v>
      </c>
      <c r="C5421">
        <v>5419</v>
      </c>
    </row>
    <row r="5422" spans="2:3" x14ac:dyDescent="0.25">
      <c r="B5422">
        <f t="shared" si="188"/>
        <v>10840</v>
      </c>
      <c r="C5422">
        <v>5420</v>
      </c>
    </row>
    <row r="5423" spans="2:3" x14ac:dyDescent="0.25">
      <c r="B5423">
        <f t="shared" si="188"/>
        <v>10842</v>
      </c>
      <c r="C5423">
        <v>5421</v>
      </c>
    </row>
    <row r="5424" spans="2:3" x14ac:dyDescent="0.25">
      <c r="B5424">
        <f t="shared" si="188"/>
        <v>10844</v>
      </c>
      <c r="C5424">
        <v>5422</v>
      </c>
    </row>
    <row r="5425" spans="2:3" x14ac:dyDescent="0.25">
      <c r="B5425">
        <f t="shared" si="188"/>
        <v>10846</v>
      </c>
      <c r="C5425">
        <v>5423</v>
      </c>
    </row>
    <row r="5426" spans="2:3" x14ac:dyDescent="0.25">
      <c r="B5426">
        <f t="shared" si="188"/>
        <v>10848</v>
      </c>
      <c r="C5426">
        <v>5424</v>
      </c>
    </row>
    <row r="5427" spans="2:3" x14ac:dyDescent="0.25">
      <c r="B5427">
        <f t="shared" si="188"/>
        <v>10850</v>
      </c>
      <c r="C5427">
        <v>5425</v>
      </c>
    </row>
    <row r="5428" spans="2:3" x14ac:dyDescent="0.25">
      <c r="B5428">
        <f t="shared" si="188"/>
        <v>10852</v>
      </c>
      <c r="C5428">
        <v>5426</v>
      </c>
    </row>
    <row r="5429" spans="2:3" x14ac:dyDescent="0.25">
      <c r="B5429">
        <f t="shared" si="188"/>
        <v>10854</v>
      </c>
      <c r="C5429">
        <v>5427</v>
      </c>
    </row>
    <row r="5430" spans="2:3" x14ac:dyDescent="0.25">
      <c r="B5430">
        <f t="shared" si="188"/>
        <v>10856</v>
      </c>
      <c r="C5430">
        <v>5428</v>
      </c>
    </row>
    <row r="5431" spans="2:3" x14ac:dyDescent="0.25">
      <c r="B5431">
        <f t="shared" si="188"/>
        <v>10858</v>
      </c>
      <c r="C5431">
        <v>5429</v>
      </c>
    </row>
    <row r="5432" spans="2:3" x14ac:dyDescent="0.25">
      <c r="B5432">
        <f t="shared" si="188"/>
        <v>10860</v>
      </c>
      <c r="C5432">
        <v>5430</v>
      </c>
    </row>
    <row r="5433" spans="2:3" x14ac:dyDescent="0.25">
      <c r="B5433">
        <f t="shared" si="188"/>
        <v>10862</v>
      </c>
      <c r="C5433">
        <v>5431</v>
      </c>
    </row>
    <row r="5434" spans="2:3" x14ac:dyDescent="0.25">
      <c r="B5434">
        <f t="shared" si="188"/>
        <v>10864</v>
      </c>
      <c r="C5434">
        <v>5432</v>
      </c>
    </row>
    <row r="5435" spans="2:3" x14ac:dyDescent="0.25">
      <c r="B5435">
        <f t="shared" si="188"/>
        <v>10866</v>
      </c>
      <c r="C5435">
        <v>5433</v>
      </c>
    </row>
    <row r="5436" spans="2:3" x14ac:dyDescent="0.25">
      <c r="B5436">
        <f t="shared" si="188"/>
        <v>10868</v>
      </c>
      <c r="C5436">
        <v>5434</v>
      </c>
    </row>
    <row r="5437" spans="2:3" x14ac:dyDescent="0.25">
      <c r="B5437">
        <f t="shared" si="188"/>
        <v>10870</v>
      </c>
      <c r="C5437">
        <v>5435</v>
      </c>
    </row>
    <row r="5438" spans="2:3" x14ac:dyDescent="0.25">
      <c r="B5438">
        <f t="shared" si="188"/>
        <v>10872</v>
      </c>
      <c r="C5438">
        <v>5436</v>
      </c>
    </row>
    <row r="5439" spans="2:3" x14ac:dyDescent="0.25">
      <c r="B5439">
        <f t="shared" si="188"/>
        <v>10874</v>
      </c>
      <c r="C5439">
        <v>5437</v>
      </c>
    </row>
    <row r="5440" spans="2:3" x14ac:dyDescent="0.25">
      <c r="B5440">
        <f t="shared" si="188"/>
        <v>10876</v>
      </c>
      <c r="C5440">
        <v>5438</v>
      </c>
    </row>
    <row r="5441" spans="2:3" x14ac:dyDescent="0.25">
      <c r="B5441">
        <f t="shared" si="188"/>
        <v>10878</v>
      </c>
      <c r="C5441">
        <v>5439</v>
      </c>
    </row>
    <row r="5442" spans="2:3" x14ac:dyDescent="0.25">
      <c r="B5442">
        <f t="shared" si="188"/>
        <v>10880</v>
      </c>
      <c r="C5442">
        <v>5440</v>
      </c>
    </row>
    <row r="5443" spans="2:3" x14ac:dyDescent="0.25">
      <c r="B5443">
        <f t="shared" si="188"/>
        <v>10882</v>
      </c>
      <c r="C5443">
        <v>5441</v>
      </c>
    </row>
    <row r="5444" spans="2:3" x14ac:dyDescent="0.25">
      <c r="B5444">
        <f t="shared" si="188"/>
        <v>10884</v>
      </c>
      <c r="C5444">
        <v>5442</v>
      </c>
    </row>
    <row r="5445" spans="2:3" x14ac:dyDescent="0.25">
      <c r="B5445">
        <f t="shared" ref="B5445:B5508" si="189">B5444+2</f>
        <v>10886</v>
      </c>
      <c r="C5445">
        <v>5443</v>
      </c>
    </row>
    <row r="5446" spans="2:3" x14ac:dyDescent="0.25">
      <c r="B5446">
        <f t="shared" si="189"/>
        <v>10888</v>
      </c>
      <c r="C5446">
        <v>5444</v>
      </c>
    </row>
    <row r="5447" spans="2:3" x14ac:dyDescent="0.25">
      <c r="B5447">
        <f t="shared" si="189"/>
        <v>10890</v>
      </c>
      <c r="C5447">
        <v>5445</v>
      </c>
    </row>
    <row r="5448" spans="2:3" x14ac:dyDescent="0.25">
      <c r="B5448">
        <f t="shared" si="189"/>
        <v>10892</v>
      </c>
      <c r="C5448">
        <v>5446</v>
      </c>
    </row>
    <row r="5449" spans="2:3" x14ac:dyDescent="0.25">
      <c r="B5449">
        <f t="shared" si="189"/>
        <v>10894</v>
      </c>
      <c r="C5449">
        <v>5447</v>
      </c>
    </row>
    <row r="5450" spans="2:3" x14ac:dyDescent="0.25">
      <c r="B5450">
        <f t="shared" si="189"/>
        <v>10896</v>
      </c>
      <c r="C5450">
        <v>5448</v>
      </c>
    </row>
    <row r="5451" spans="2:3" x14ac:dyDescent="0.25">
      <c r="B5451">
        <f t="shared" si="189"/>
        <v>10898</v>
      </c>
      <c r="C5451">
        <v>5449</v>
      </c>
    </row>
    <row r="5452" spans="2:3" x14ac:dyDescent="0.25">
      <c r="B5452">
        <f t="shared" si="189"/>
        <v>10900</v>
      </c>
      <c r="C5452">
        <v>5450</v>
      </c>
    </row>
    <row r="5453" spans="2:3" x14ac:dyDescent="0.25">
      <c r="B5453">
        <f t="shared" si="189"/>
        <v>10902</v>
      </c>
      <c r="C5453">
        <v>5451</v>
      </c>
    </row>
    <row r="5454" spans="2:3" x14ac:dyDescent="0.25">
      <c r="B5454">
        <f t="shared" si="189"/>
        <v>10904</v>
      </c>
      <c r="C5454">
        <v>5452</v>
      </c>
    </row>
    <row r="5455" spans="2:3" x14ac:dyDescent="0.25">
      <c r="B5455">
        <f t="shared" si="189"/>
        <v>10906</v>
      </c>
      <c r="C5455">
        <v>5453</v>
      </c>
    </row>
    <row r="5456" spans="2:3" x14ac:dyDescent="0.25">
      <c r="B5456">
        <f t="shared" si="189"/>
        <v>10908</v>
      </c>
      <c r="C5456">
        <v>5454</v>
      </c>
    </row>
    <row r="5457" spans="2:3" x14ac:dyDescent="0.25">
      <c r="B5457">
        <f t="shared" si="189"/>
        <v>10910</v>
      </c>
      <c r="C5457">
        <v>5455</v>
      </c>
    </row>
    <row r="5458" spans="2:3" x14ac:dyDescent="0.25">
      <c r="B5458">
        <f t="shared" si="189"/>
        <v>10912</v>
      </c>
      <c r="C5458">
        <v>5456</v>
      </c>
    </row>
    <row r="5459" spans="2:3" x14ac:dyDescent="0.25">
      <c r="B5459">
        <f t="shared" si="189"/>
        <v>10914</v>
      </c>
      <c r="C5459">
        <v>5457</v>
      </c>
    </row>
    <row r="5460" spans="2:3" x14ac:dyDescent="0.25">
      <c r="B5460">
        <f t="shared" si="189"/>
        <v>10916</v>
      </c>
      <c r="C5460">
        <v>5458</v>
      </c>
    </row>
    <row r="5461" spans="2:3" x14ac:dyDescent="0.25">
      <c r="B5461">
        <f t="shared" si="189"/>
        <v>10918</v>
      </c>
      <c r="C5461">
        <v>5459</v>
      </c>
    </row>
    <row r="5462" spans="2:3" x14ac:dyDescent="0.25">
      <c r="B5462">
        <f t="shared" si="189"/>
        <v>10920</v>
      </c>
      <c r="C5462">
        <v>5460</v>
      </c>
    </row>
    <row r="5463" spans="2:3" x14ac:dyDescent="0.25">
      <c r="B5463">
        <f t="shared" si="189"/>
        <v>10922</v>
      </c>
      <c r="C5463">
        <v>5461</v>
      </c>
    </row>
    <row r="5464" spans="2:3" x14ac:dyDescent="0.25">
      <c r="B5464">
        <f t="shared" si="189"/>
        <v>10924</v>
      </c>
      <c r="C5464">
        <v>5462</v>
      </c>
    </row>
    <row r="5465" spans="2:3" x14ac:dyDescent="0.25">
      <c r="B5465">
        <f t="shared" si="189"/>
        <v>10926</v>
      </c>
      <c r="C5465">
        <v>5463</v>
      </c>
    </row>
    <row r="5466" spans="2:3" x14ac:dyDescent="0.25">
      <c r="B5466">
        <f t="shared" si="189"/>
        <v>10928</v>
      </c>
      <c r="C5466">
        <v>5464</v>
      </c>
    </row>
    <row r="5467" spans="2:3" x14ac:dyDescent="0.25">
      <c r="B5467">
        <f t="shared" si="189"/>
        <v>10930</v>
      </c>
      <c r="C5467">
        <v>5465</v>
      </c>
    </row>
    <row r="5468" spans="2:3" x14ac:dyDescent="0.25">
      <c r="B5468">
        <f t="shared" si="189"/>
        <v>10932</v>
      </c>
      <c r="C5468">
        <v>5466</v>
      </c>
    </row>
    <row r="5469" spans="2:3" x14ac:dyDescent="0.25">
      <c r="B5469">
        <f t="shared" si="189"/>
        <v>10934</v>
      </c>
      <c r="C5469">
        <v>5467</v>
      </c>
    </row>
    <row r="5470" spans="2:3" x14ac:dyDescent="0.25">
      <c r="B5470">
        <f t="shared" si="189"/>
        <v>10936</v>
      </c>
      <c r="C5470">
        <v>5468</v>
      </c>
    </row>
    <row r="5471" spans="2:3" x14ac:dyDescent="0.25">
      <c r="B5471">
        <f t="shared" si="189"/>
        <v>10938</v>
      </c>
      <c r="C5471">
        <v>5469</v>
      </c>
    </row>
    <row r="5472" spans="2:3" x14ac:dyDescent="0.25">
      <c r="B5472">
        <f t="shared" si="189"/>
        <v>10940</v>
      </c>
      <c r="C5472">
        <v>5470</v>
      </c>
    </row>
    <row r="5473" spans="2:3" x14ac:dyDescent="0.25">
      <c r="B5473">
        <f t="shared" si="189"/>
        <v>10942</v>
      </c>
      <c r="C5473">
        <v>5471</v>
      </c>
    </row>
    <row r="5474" spans="2:3" x14ac:dyDescent="0.25">
      <c r="B5474">
        <f t="shared" si="189"/>
        <v>10944</v>
      </c>
      <c r="C5474">
        <v>5472</v>
      </c>
    </row>
    <row r="5475" spans="2:3" x14ac:dyDescent="0.25">
      <c r="B5475">
        <f t="shared" si="189"/>
        <v>10946</v>
      </c>
      <c r="C5475">
        <v>5473</v>
      </c>
    </row>
    <row r="5476" spans="2:3" x14ac:dyDescent="0.25">
      <c r="B5476">
        <f t="shared" si="189"/>
        <v>10948</v>
      </c>
      <c r="C5476">
        <v>5474</v>
      </c>
    </row>
    <row r="5477" spans="2:3" x14ac:dyDescent="0.25">
      <c r="B5477">
        <f t="shared" si="189"/>
        <v>10950</v>
      </c>
      <c r="C5477">
        <v>5475</v>
      </c>
    </row>
    <row r="5478" spans="2:3" x14ac:dyDescent="0.25">
      <c r="B5478">
        <f t="shared" si="189"/>
        <v>10952</v>
      </c>
      <c r="C5478">
        <v>5476</v>
      </c>
    </row>
    <row r="5479" spans="2:3" x14ac:dyDescent="0.25">
      <c r="B5479">
        <f t="shared" si="189"/>
        <v>10954</v>
      </c>
      <c r="C5479">
        <v>5477</v>
      </c>
    </row>
    <row r="5480" spans="2:3" x14ac:dyDescent="0.25">
      <c r="B5480">
        <f t="shared" si="189"/>
        <v>10956</v>
      </c>
      <c r="C5480">
        <v>5478</v>
      </c>
    </row>
    <row r="5481" spans="2:3" x14ac:dyDescent="0.25">
      <c r="B5481">
        <f t="shared" si="189"/>
        <v>10958</v>
      </c>
      <c r="C5481">
        <v>5479</v>
      </c>
    </row>
    <row r="5482" spans="2:3" x14ac:dyDescent="0.25">
      <c r="B5482">
        <f t="shared" si="189"/>
        <v>10960</v>
      </c>
      <c r="C5482">
        <v>5480</v>
      </c>
    </row>
    <row r="5483" spans="2:3" x14ac:dyDescent="0.25">
      <c r="B5483">
        <f t="shared" si="189"/>
        <v>10962</v>
      </c>
      <c r="C5483">
        <v>5481</v>
      </c>
    </row>
    <row r="5484" spans="2:3" x14ac:dyDescent="0.25">
      <c r="B5484">
        <f t="shared" si="189"/>
        <v>10964</v>
      </c>
      <c r="C5484">
        <v>5482</v>
      </c>
    </row>
    <row r="5485" spans="2:3" x14ac:dyDescent="0.25">
      <c r="B5485">
        <f t="shared" si="189"/>
        <v>10966</v>
      </c>
      <c r="C5485">
        <v>5483</v>
      </c>
    </row>
    <row r="5486" spans="2:3" x14ac:dyDescent="0.25">
      <c r="B5486">
        <f t="shared" si="189"/>
        <v>10968</v>
      </c>
      <c r="C5486">
        <v>5484</v>
      </c>
    </row>
    <row r="5487" spans="2:3" x14ac:dyDescent="0.25">
      <c r="B5487">
        <f t="shared" si="189"/>
        <v>10970</v>
      </c>
      <c r="C5487">
        <v>5485</v>
      </c>
    </row>
    <row r="5488" spans="2:3" x14ac:dyDescent="0.25">
      <c r="B5488">
        <f t="shared" si="189"/>
        <v>10972</v>
      </c>
      <c r="C5488">
        <v>5486</v>
      </c>
    </row>
    <row r="5489" spans="2:3" x14ac:dyDescent="0.25">
      <c r="B5489">
        <f t="shared" si="189"/>
        <v>10974</v>
      </c>
      <c r="C5489">
        <v>5487</v>
      </c>
    </row>
    <row r="5490" spans="2:3" x14ac:dyDescent="0.25">
      <c r="B5490">
        <f t="shared" si="189"/>
        <v>10976</v>
      </c>
      <c r="C5490">
        <v>5488</v>
      </c>
    </row>
    <row r="5491" spans="2:3" x14ac:dyDescent="0.25">
      <c r="B5491">
        <f t="shared" si="189"/>
        <v>10978</v>
      </c>
      <c r="C5491">
        <v>5489</v>
      </c>
    </row>
    <row r="5492" spans="2:3" x14ac:dyDescent="0.25">
      <c r="B5492">
        <f t="shared" si="189"/>
        <v>10980</v>
      </c>
      <c r="C5492">
        <v>5490</v>
      </c>
    </row>
    <row r="5493" spans="2:3" x14ac:dyDescent="0.25">
      <c r="B5493">
        <f t="shared" si="189"/>
        <v>10982</v>
      </c>
      <c r="C5493">
        <v>5491</v>
      </c>
    </row>
    <row r="5494" spans="2:3" x14ac:dyDescent="0.25">
      <c r="B5494">
        <f t="shared" si="189"/>
        <v>10984</v>
      </c>
      <c r="C5494">
        <v>5492</v>
      </c>
    </row>
    <row r="5495" spans="2:3" x14ac:dyDescent="0.25">
      <c r="B5495">
        <f t="shared" si="189"/>
        <v>10986</v>
      </c>
      <c r="C5495">
        <v>5493</v>
      </c>
    </row>
    <row r="5496" spans="2:3" x14ac:dyDescent="0.25">
      <c r="B5496">
        <f t="shared" si="189"/>
        <v>10988</v>
      </c>
      <c r="C5496">
        <v>5494</v>
      </c>
    </row>
    <row r="5497" spans="2:3" x14ac:dyDescent="0.25">
      <c r="B5497">
        <f t="shared" si="189"/>
        <v>10990</v>
      </c>
      <c r="C5497">
        <v>5495</v>
      </c>
    </row>
    <row r="5498" spans="2:3" x14ac:dyDescent="0.25">
      <c r="B5498">
        <f t="shared" si="189"/>
        <v>10992</v>
      </c>
      <c r="C5498">
        <v>5496</v>
      </c>
    </row>
    <row r="5499" spans="2:3" x14ac:dyDescent="0.25">
      <c r="B5499">
        <f t="shared" si="189"/>
        <v>10994</v>
      </c>
      <c r="C5499">
        <v>5497</v>
      </c>
    </row>
    <row r="5500" spans="2:3" x14ac:dyDescent="0.25">
      <c r="B5500">
        <f t="shared" si="189"/>
        <v>10996</v>
      </c>
      <c r="C5500">
        <v>5498</v>
      </c>
    </row>
    <row r="5501" spans="2:3" x14ac:dyDescent="0.25">
      <c r="B5501">
        <f t="shared" si="189"/>
        <v>10998</v>
      </c>
      <c r="C5501">
        <v>5499</v>
      </c>
    </row>
    <row r="5502" spans="2:3" x14ac:dyDescent="0.25">
      <c r="B5502">
        <f t="shared" si="189"/>
        <v>11000</v>
      </c>
      <c r="C5502">
        <v>5500</v>
      </c>
    </row>
    <row r="5503" spans="2:3" x14ac:dyDescent="0.25">
      <c r="B5503">
        <f t="shared" si="189"/>
        <v>11002</v>
      </c>
      <c r="C5503">
        <v>5501</v>
      </c>
    </row>
    <row r="5504" spans="2:3" x14ac:dyDescent="0.25">
      <c r="B5504">
        <f t="shared" si="189"/>
        <v>11004</v>
      </c>
      <c r="C5504">
        <v>5502</v>
      </c>
    </row>
    <row r="5505" spans="2:3" x14ac:dyDescent="0.25">
      <c r="B5505">
        <f t="shared" si="189"/>
        <v>11006</v>
      </c>
      <c r="C5505">
        <v>5503</v>
      </c>
    </row>
    <row r="5506" spans="2:3" x14ac:dyDescent="0.25">
      <c r="B5506">
        <f t="shared" si="189"/>
        <v>11008</v>
      </c>
      <c r="C5506">
        <v>5504</v>
      </c>
    </row>
    <row r="5507" spans="2:3" x14ac:dyDescent="0.25">
      <c r="B5507">
        <f t="shared" si="189"/>
        <v>11010</v>
      </c>
      <c r="C5507">
        <v>5505</v>
      </c>
    </row>
    <row r="5508" spans="2:3" x14ac:dyDescent="0.25">
      <c r="B5508">
        <f t="shared" si="189"/>
        <v>11012</v>
      </c>
      <c r="C5508">
        <v>5506</v>
      </c>
    </row>
    <row r="5509" spans="2:3" x14ac:dyDescent="0.25">
      <c r="B5509">
        <f t="shared" ref="B5509:B5572" si="190">B5508+2</f>
        <v>11014</v>
      </c>
      <c r="C5509">
        <v>5507</v>
      </c>
    </row>
    <row r="5510" spans="2:3" x14ac:dyDescent="0.25">
      <c r="B5510">
        <f t="shared" si="190"/>
        <v>11016</v>
      </c>
      <c r="C5510">
        <v>5508</v>
      </c>
    </row>
    <row r="5511" spans="2:3" x14ac:dyDescent="0.25">
      <c r="B5511">
        <f t="shared" si="190"/>
        <v>11018</v>
      </c>
      <c r="C5511">
        <v>5509</v>
      </c>
    </row>
    <row r="5512" spans="2:3" x14ac:dyDescent="0.25">
      <c r="B5512">
        <f t="shared" si="190"/>
        <v>11020</v>
      </c>
      <c r="C5512">
        <v>5510</v>
      </c>
    </row>
    <row r="5513" spans="2:3" x14ac:dyDescent="0.25">
      <c r="B5513">
        <f t="shared" si="190"/>
        <v>11022</v>
      </c>
      <c r="C5513">
        <v>5511</v>
      </c>
    </row>
    <row r="5514" spans="2:3" x14ac:dyDescent="0.25">
      <c r="B5514">
        <f t="shared" si="190"/>
        <v>11024</v>
      </c>
      <c r="C5514">
        <v>5512</v>
      </c>
    </row>
    <row r="5515" spans="2:3" x14ac:dyDescent="0.25">
      <c r="B5515">
        <f t="shared" si="190"/>
        <v>11026</v>
      </c>
      <c r="C5515">
        <v>5513</v>
      </c>
    </row>
    <row r="5516" spans="2:3" x14ac:dyDescent="0.25">
      <c r="B5516">
        <f t="shared" si="190"/>
        <v>11028</v>
      </c>
      <c r="C5516">
        <v>5514</v>
      </c>
    </row>
    <row r="5517" spans="2:3" x14ac:dyDescent="0.25">
      <c r="B5517">
        <f t="shared" si="190"/>
        <v>11030</v>
      </c>
      <c r="C5517">
        <v>5515</v>
      </c>
    </row>
    <row r="5518" spans="2:3" x14ac:dyDescent="0.25">
      <c r="B5518">
        <f t="shared" si="190"/>
        <v>11032</v>
      </c>
      <c r="C5518">
        <v>5516</v>
      </c>
    </row>
    <row r="5519" spans="2:3" x14ac:dyDescent="0.25">
      <c r="B5519">
        <f t="shared" si="190"/>
        <v>11034</v>
      </c>
      <c r="C5519">
        <v>5517</v>
      </c>
    </row>
    <row r="5520" spans="2:3" x14ac:dyDescent="0.25">
      <c r="B5520">
        <f t="shared" si="190"/>
        <v>11036</v>
      </c>
      <c r="C5520">
        <v>5518</v>
      </c>
    </row>
    <row r="5521" spans="2:3" x14ac:dyDescent="0.25">
      <c r="B5521">
        <f t="shared" si="190"/>
        <v>11038</v>
      </c>
      <c r="C5521">
        <v>5519</v>
      </c>
    </row>
    <row r="5522" spans="2:3" x14ac:dyDescent="0.25">
      <c r="B5522">
        <f t="shared" si="190"/>
        <v>11040</v>
      </c>
      <c r="C5522">
        <v>5520</v>
      </c>
    </row>
    <row r="5523" spans="2:3" x14ac:dyDescent="0.25">
      <c r="B5523">
        <f t="shared" si="190"/>
        <v>11042</v>
      </c>
      <c r="C5523">
        <v>5521</v>
      </c>
    </row>
    <row r="5524" spans="2:3" x14ac:dyDescent="0.25">
      <c r="B5524">
        <f t="shared" si="190"/>
        <v>11044</v>
      </c>
      <c r="C5524">
        <v>5522</v>
      </c>
    </row>
    <row r="5525" spans="2:3" x14ac:dyDescent="0.25">
      <c r="B5525">
        <f t="shared" si="190"/>
        <v>11046</v>
      </c>
      <c r="C5525">
        <v>5523</v>
      </c>
    </row>
    <row r="5526" spans="2:3" x14ac:dyDescent="0.25">
      <c r="B5526">
        <f t="shared" si="190"/>
        <v>11048</v>
      </c>
      <c r="C5526">
        <v>5524</v>
      </c>
    </row>
    <row r="5527" spans="2:3" x14ac:dyDescent="0.25">
      <c r="B5527">
        <f t="shared" si="190"/>
        <v>11050</v>
      </c>
      <c r="C5527">
        <v>5525</v>
      </c>
    </row>
    <row r="5528" spans="2:3" x14ac:dyDescent="0.25">
      <c r="B5528">
        <f t="shared" si="190"/>
        <v>11052</v>
      </c>
      <c r="C5528">
        <v>5526</v>
      </c>
    </row>
    <row r="5529" spans="2:3" x14ac:dyDescent="0.25">
      <c r="B5529">
        <f t="shared" si="190"/>
        <v>11054</v>
      </c>
      <c r="C5529">
        <v>5527</v>
      </c>
    </row>
    <row r="5530" spans="2:3" x14ac:dyDescent="0.25">
      <c r="B5530">
        <f t="shared" si="190"/>
        <v>11056</v>
      </c>
      <c r="C5530">
        <v>5528</v>
      </c>
    </row>
    <row r="5531" spans="2:3" x14ac:dyDescent="0.25">
      <c r="B5531">
        <f t="shared" si="190"/>
        <v>11058</v>
      </c>
      <c r="C5531">
        <v>5529</v>
      </c>
    </row>
    <row r="5532" spans="2:3" x14ac:dyDescent="0.25">
      <c r="B5532">
        <f t="shared" si="190"/>
        <v>11060</v>
      </c>
      <c r="C5532">
        <v>5530</v>
      </c>
    </row>
    <row r="5533" spans="2:3" x14ac:dyDescent="0.25">
      <c r="B5533">
        <f t="shared" si="190"/>
        <v>11062</v>
      </c>
      <c r="C5533">
        <v>5531</v>
      </c>
    </row>
    <row r="5534" spans="2:3" x14ac:dyDescent="0.25">
      <c r="B5534">
        <f t="shared" si="190"/>
        <v>11064</v>
      </c>
      <c r="C5534">
        <v>5532</v>
      </c>
    </row>
    <row r="5535" spans="2:3" x14ac:dyDescent="0.25">
      <c r="B5535">
        <f t="shared" si="190"/>
        <v>11066</v>
      </c>
      <c r="C5535">
        <v>5533</v>
      </c>
    </row>
    <row r="5536" spans="2:3" x14ac:dyDescent="0.25">
      <c r="B5536">
        <f t="shared" si="190"/>
        <v>11068</v>
      </c>
      <c r="C5536">
        <v>5534</v>
      </c>
    </row>
    <row r="5537" spans="2:3" x14ac:dyDescent="0.25">
      <c r="B5537">
        <f t="shared" si="190"/>
        <v>11070</v>
      </c>
      <c r="C5537">
        <v>5535</v>
      </c>
    </row>
    <row r="5538" spans="2:3" x14ac:dyDescent="0.25">
      <c r="B5538">
        <f t="shared" si="190"/>
        <v>11072</v>
      </c>
      <c r="C5538">
        <v>5536</v>
      </c>
    </row>
    <row r="5539" spans="2:3" x14ac:dyDescent="0.25">
      <c r="B5539">
        <f t="shared" si="190"/>
        <v>11074</v>
      </c>
      <c r="C5539">
        <v>5537</v>
      </c>
    </row>
    <row r="5540" spans="2:3" x14ac:dyDescent="0.25">
      <c r="B5540">
        <f t="shared" si="190"/>
        <v>11076</v>
      </c>
      <c r="C5540">
        <v>5538</v>
      </c>
    </row>
    <row r="5541" spans="2:3" x14ac:dyDescent="0.25">
      <c r="B5541">
        <f t="shared" si="190"/>
        <v>11078</v>
      </c>
      <c r="C5541">
        <v>5539</v>
      </c>
    </row>
    <row r="5542" spans="2:3" x14ac:dyDescent="0.25">
      <c r="B5542">
        <f t="shared" si="190"/>
        <v>11080</v>
      </c>
      <c r="C5542">
        <v>5540</v>
      </c>
    </row>
    <row r="5543" spans="2:3" x14ac:dyDescent="0.25">
      <c r="B5543">
        <f t="shared" si="190"/>
        <v>11082</v>
      </c>
      <c r="C5543">
        <v>5541</v>
      </c>
    </row>
    <row r="5544" spans="2:3" x14ac:dyDescent="0.25">
      <c r="B5544">
        <f t="shared" si="190"/>
        <v>11084</v>
      </c>
      <c r="C5544">
        <v>5542</v>
      </c>
    </row>
    <row r="5545" spans="2:3" x14ac:dyDescent="0.25">
      <c r="B5545">
        <f t="shared" si="190"/>
        <v>11086</v>
      </c>
      <c r="C5545">
        <v>5543</v>
      </c>
    </row>
    <row r="5546" spans="2:3" x14ac:dyDescent="0.25">
      <c r="B5546">
        <f t="shared" si="190"/>
        <v>11088</v>
      </c>
      <c r="C5546">
        <v>5544</v>
      </c>
    </row>
    <row r="5547" spans="2:3" x14ac:dyDescent="0.25">
      <c r="B5547">
        <f t="shared" si="190"/>
        <v>11090</v>
      </c>
      <c r="C5547">
        <v>5545</v>
      </c>
    </row>
    <row r="5548" spans="2:3" x14ac:dyDescent="0.25">
      <c r="B5548">
        <f t="shared" si="190"/>
        <v>11092</v>
      </c>
      <c r="C5548">
        <v>5546</v>
      </c>
    </row>
    <row r="5549" spans="2:3" x14ac:dyDescent="0.25">
      <c r="B5549">
        <f t="shared" si="190"/>
        <v>11094</v>
      </c>
      <c r="C5549">
        <v>5547</v>
      </c>
    </row>
    <row r="5550" spans="2:3" x14ac:dyDescent="0.25">
      <c r="B5550">
        <f t="shared" si="190"/>
        <v>11096</v>
      </c>
      <c r="C5550">
        <v>5548</v>
      </c>
    </row>
    <row r="5551" spans="2:3" x14ac:dyDescent="0.25">
      <c r="B5551">
        <f t="shared" si="190"/>
        <v>11098</v>
      </c>
      <c r="C5551">
        <v>5549</v>
      </c>
    </row>
    <row r="5552" spans="2:3" x14ac:dyDescent="0.25">
      <c r="B5552">
        <f t="shared" si="190"/>
        <v>11100</v>
      </c>
      <c r="C5552">
        <v>5550</v>
      </c>
    </row>
    <row r="5553" spans="2:3" x14ac:dyDescent="0.25">
      <c r="B5553">
        <f t="shared" si="190"/>
        <v>11102</v>
      </c>
      <c r="C5553">
        <v>5551</v>
      </c>
    </row>
    <row r="5554" spans="2:3" x14ac:dyDescent="0.25">
      <c r="B5554">
        <f t="shared" si="190"/>
        <v>11104</v>
      </c>
      <c r="C5554">
        <v>5552</v>
      </c>
    </row>
    <row r="5555" spans="2:3" x14ac:dyDescent="0.25">
      <c r="B5555">
        <f t="shared" si="190"/>
        <v>11106</v>
      </c>
      <c r="C5555">
        <v>5553</v>
      </c>
    </row>
    <row r="5556" spans="2:3" x14ac:dyDescent="0.25">
      <c r="B5556">
        <f t="shared" si="190"/>
        <v>11108</v>
      </c>
      <c r="C5556">
        <v>5554</v>
      </c>
    </row>
    <row r="5557" spans="2:3" x14ac:dyDescent="0.25">
      <c r="B5557">
        <f t="shared" si="190"/>
        <v>11110</v>
      </c>
      <c r="C5557">
        <v>5555</v>
      </c>
    </row>
    <row r="5558" spans="2:3" x14ac:dyDescent="0.25">
      <c r="B5558">
        <f t="shared" si="190"/>
        <v>11112</v>
      </c>
      <c r="C5558">
        <v>5556</v>
      </c>
    </row>
    <row r="5559" spans="2:3" x14ac:dyDescent="0.25">
      <c r="B5559">
        <f t="shared" si="190"/>
        <v>11114</v>
      </c>
      <c r="C5559">
        <v>5557</v>
      </c>
    </row>
    <row r="5560" spans="2:3" x14ac:dyDescent="0.25">
      <c r="B5560">
        <f t="shared" si="190"/>
        <v>11116</v>
      </c>
      <c r="C5560">
        <v>5558</v>
      </c>
    </row>
    <row r="5561" spans="2:3" x14ac:dyDescent="0.25">
      <c r="B5561">
        <f t="shared" si="190"/>
        <v>11118</v>
      </c>
      <c r="C5561">
        <v>5559</v>
      </c>
    </row>
    <row r="5562" spans="2:3" x14ac:dyDescent="0.25">
      <c r="B5562">
        <f t="shared" si="190"/>
        <v>11120</v>
      </c>
      <c r="C5562">
        <v>5560</v>
      </c>
    </row>
    <row r="5563" spans="2:3" x14ac:dyDescent="0.25">
      <c r="B5563">
        <f t="shared" si="190"/>
        <v>11122</v>
      </c>
      <c r="C5563">
        <v>5561</v>
      </c>
    </row>
    <row r="5564" spans="2:3" x14ac:dyDescent="0.25">
      <c r="B5564">
        <f t="shared" si="190"/>
        <v>11124</v>
      </c>
      <c r="C5564">
        <v>5562</v>
      </c>
    </row>
    <row r="5565" spans="2:3" x14ac:dyDescent="0.25">
      <c r="B5565">
        <f t="shared" si="190"/>
        <v>11126</v>
      </c>
      <c r="C5565">
        <v>5563</v>
      </c>
    </row>
    <row r="5566" spans="2:3" x14ac:dyDescent="0.25">
      <c r="B5566">
        <f t="shared" si="190"/>
        <v>11128</v>
      </c>
      <c r="C5566">
        <v>5564</v>
      </c>
    </row>
    <row r="5567" spans="2:3" x14ac:dyDescent="0.25">
      <c r="B5567">
        <f t="shared" si="190"/>
        <v>11130</v>
      </c>
      <c r="C5567">
        <v>5565</v>
      </c>
    </row>
    <row r="5568" spans="2:3" x14ac:dyDescent="0.25">
      <c r="B5568">
        <f t="shared" si="190"/>
        <v>11132</v>
      </c>
      <c r="C5568">
        <v>5566</v>
      </c>
    </row>
    <row r="5569" spans="2:3" x14ac:dyDescent="0.25">
      <c r="B5569">
        <f t="shared" si="190"/>
        <v>11134</v>
      </c>
      <c r="C5569">
        <v>5567</v>
      </c>
    </row>
    <row r="5570" spans="2:3" x14ac:dyDescent="0.25">
      <c r="B5570">
        <f t="shared" si="190"/>
        <v>11136</v>
      </c>
      <c r="C5570">
        <v>5568</v>
      </c>
    </row>
    <row r="5571" spans="2:3" x14ac:dyDescent="0.25">
      <c r="B5571">
        <f t="shared" si="190"/>
        <v>11138</v>
      </c>
      <c r="C5571">
        <v>5569</v>
      </c>
    </row>
    <row r="5572" spans="2:3" x14ac:dyDescent="0.25">
      <c r="B5572">
        <f t="shared" si="190"/>
        <v>11140</v>
      </c>
      <c r="C5572">
        <v>5570</v>
      </c>
    </row>
    <row r="5573" spans="2:3" x14ac:dyDescent="0.25">
      <c r="B5573">
        <f t="shared" ref="B5573:B5636" si="191">B5572+2</f>
        <v>11142</v>
      </c>
      <c r="C5573">
        <v>5571</v>
      </c>
    </row>
    <row r="5574" spans="2:3" x14ac:dyDescent="0.25">
      <c r="B5574">
        <f t="shared" si="191"/>
        <v>11144</v>
      </c>
      <c r="C5574">
        <v>5572</v>
      </c>
    </row>
    <row r="5575" spans="2:3" x14ac:dyDescent="0.25">
      <c r="B5575">
        <f t="shared" si="191"/>
        <v>11146</v>
      </c>
      <c r="C5575">
        <v>5573</v>
      </c>
    </row>
    <row r="5576" spans="2:3" x14ac:dyDescent="0.25">
      <c r="B5576">
        <f t="shared" si="191"/>
        <v>11148</v>
      </c>
      <c r="C5576">
        <v>5574</v>
      </c>
    </row>
    <row r="5577" spans="2:3" x14ac:dyDescent="0.25">
      <c r="B5577">
        <f t="shared" si="191"/>
        <v>11150</v>
      </c>
      <c r="C5577">
        <v>5575</v>
      </c>
    </row>
    <row r="5578" spans="2:3" x14ac:dyDescent="0.25">
      <c r="B5578">
        <f t="shared" si="191"/>
        <v>11152</v>
      </c>
      <c r="C5578">
        <v>5576</v>
      </c>
    </row>
    <row r="5579" spans="2:3" x14ac:dyDescent="0.25">
      <c r="B5579">
        <f t="shared" si="191"/>
        <v>11154</v>
      </c>
      <c r="C5579">
        <v>5577</v>
      </c>
    </row>
    <row r="5580" spans="2:3" x14ac:dyDescent="0.25">
      <c r="B5580">
        <f t="shared" si="191"/>
        <v>11156</v>
      </c>
      <c r="C5580">
        <v>5578</v>
      </c>
    </row>
    <row r="5581" spans="2:3" x14ac:dyDescent="0.25">
      <c r="B5581">
        <f t="shared" si="191"/>
        <v>11158</v>
      </c>
      <c r="C5581">
        <v>5579</v>
      </c>
    </row>
    <row r="5582" spans="2:3" x14ac:dyDescent="0.25">
      <c r="B5582">
        <f t="shared" si="191"/>
        <v>11160</v>
      </c>
      <c r="C5582">
        <v>5580</v>
      </c>
    </row>
    <row r="5583" spans="2:3" x14ac:dyDescent="0.25">
      <c r="B5583">
        <f t="shared" si="191"/>
        <v>11162</v>
      </c>
      <c r="C5583">
        <v>5581</v>
      </c>
    </row>
    <row r="5584" spans="2:3" x14ac:dyDescent="0.25">
      <c r="B5584">
        <f t="shared" si="191"/>
        <v>11164</v>
      </c>
      <c r="C5584">
        <v>5582</v>
      </c>
    </row>
    <row r="5585" spans="2:3" x14ac:dyDescent="0.25">
      <c r="B5585">
        <f t="shared" si="191"/>
        <v>11166</v>
      </c>
      <c r="C5585">
        <v>5583</v>
      </c>
    </row>
    <row r="5586" spans="2:3" x14ac:dyDescent="0.25">
      <c r="B5586">
        <f t="shared" si="191"/>
        <v>11168</v>
      </c>
      <c r="C5586">
        <v>5584</v>
      </c>
    </row>
    <row r="5587" spans="2:3" x14ac:dyDescent="0.25">
      <c r="B5587">
        <f t="shared" si="191"/>
        <v>11170</v>
      </c>
      <c r="C5587">
        <v>5585</v>
      </c>
    </row>
    <row r="5588" spans="2:3" x14ac:dyDescent="0.25">
      <c r="B5588">
        <f t="shared" si="191"/>
        <v>11172</v>
      </c>
      <c r="C5588">
        <v>5586</v>
      </c>
    </row>
    <row r="5589" spans="2:3" x14ac:dyDescent="0.25">
      <c r="B5589">
        <f t="shared" si="191"/>
        <v>11174</v>
      </c>
      <c r="C5589">
        <v>5587</v>
      </c>
    </row>
    <row r="5590" spans="2:3" x14ac:dyDescent="0.25">
      <c r="B5590">
        <f t="shared" si="191"/>
        <v>11176</v>
      </c>
      <c r="C5590">
        <v>5588</v>
      </c>
    </row>
    <row r="5591" spans="2:3" x14ac:dyDescent="0.25">
      <c r="B5591">
        <f t="shared" si="191"/>
        <v>11178</v>
      </c>
      <c r="C5591">
        <v>5589</v>
      </c>
    </row>
    <row r="5592" spans="2:3" x14ac:dyDescent="0.25">
      <c r="B5592">
        <f t="shared" si="191"/>
        <v>11180</v>
      </c>
      <c r="C5592">
        <v>5590</v>
      </c>
    </row>
    <row r="5593" spans="2:3" x14ac:dyDescent="0.25">
      <c r="B5593">
        <f t="shared" si="191"/>
        <v>11182</v>
      </c>
      <c r="C5593">
        <v>5591</v>
      </c>
    </row>
    <row r="5594" spans="2:3" x14ac:dyDescent="0.25">
      <c r="B5594">
        <f t="shared" si="191"/>
        <v>11184</v>
      </c>
      <c r="C5594">
        <v>5592</v>
      </c>
    </row>
    <row r="5595" spans="2:3" x14ac:dyDescent="0.25">
      <c r="B5595">
        <f t="shared" si="191"/>
        <v>11186</v>
      </c>
      <c r="C5595">
        <v>5593</v>
      </c>
    </row>
    <row r="5596" spans="2:3" x14ac:dyDescent="0.25">
      <c r="B5596">
        <f t="shared" si="191"/>
        <v>11188</v>
      </c>
      <c r="C5596">
        <v>5594</v>
      </c>
    </row>
    <row r="5597" spans="2:3" x14ac:dyDescent="0.25">
      <c r="B5597">
        <f t="shared" si="191"/>
        <v>11190</v>
      </c>
      <c r="C5597">
        <v>5595</v>
      </c>
    </row>
    <row r="5598" spans="2:3" x14ac:dyDescent="0.25">
      <c r="B5598">
        <f t="shared" si="191"/>
        <v>11192</v>
      </c>
      <c r="C5598">
        <v>5596</v>
      </c>
    </row>
    <row r="5599" spans="2:3" x14ac:dyDescent="0.25">
      <c r="B5599">
        <f t="shared" si="191"/>
        <v>11194</v>
      </c>
      <c r="C5599">
        <v>5597</v>
      </c>
    </row>
    <row r="5600" spans="2:3" x14ac:dyDescent="0.25">
      <c r="B5600">
        <f t="shared" si="191"/>
        <v>11196</v>
      </c>
      <c r="C5600">
        <v>5598</v>
      </c>
    </row>
    <row r="5601" spans="2:3" x14ac:dyDescent="0.25">
      <c r="B5601">
        <f t="shared" si="191"/>
        <v>11198</v>
      </c>
      <c r="C5601">
        <v>5599</v>
      </c>
    </row>
    <row r="5602" spans="2:3" x14ac:dyDescent="0.25">
      <c r="B5602">
        <f t="shared" si="191"/>
        <v>11200</v>
      </c>
      <c r="C5602">
        <v>5600</v>
      </c>
    </row>
    <row r="5603" spans="2:3" x14ac:dyDescent="0.25">
      <c r="B5603">
        <f t="shared" si="191"/>
        <v>11202</v>
      </c>
      <c r="C5603">
        <v>5601</v>
      </c>
    </row>
    <row r="5604" spans="2:3" x14ac:dyDescent="0.25">
      <c r="B5604">
        <f t="shared" si="191"/>
        <v>11204</v>
      </c>
      <c r="C5604">
        <v>5602</v>
      </c>
    </row>
    <row r="5605" spans="2:3" x14ac:dyDescent="0.25">
      <c r="B5605">
        <f t="shared" si="191"/>
        <v>11206</v>
      </c>
      <c r="C5605">
        <v>5603</v>
      </c>
    </row>
    <row r="5606" spans="2:3" x14ac:dyDescent="0.25">
      <c r="B5606">
        <f t="shared" si="191"/>
        <v>11208</v>
      </c>
      <c r="C5606">
        <v>5604</v>
      </c>
    </row>
    <row r="5607" spans="2:3" x14ac:dyDescent="0.25">
      <c r="B5607">
        <f t="shared" si="191"/>
        <v>11210</v>
      </c>
      <c r="C5607">
        <v>5605</v>
      </c>
    </row>
    <row r="5608" spans="2:3" x14ac:dyDescent="0.25">
      <c r="B5608">
        <f t="shared" si="191"/>
        <v>11212</v>
      </c>
      <c r="C5608">
        <v>5606</v>
      </c>
    </row>
    <row r="5609" spans="2:3" x14ac:dyDescent="0.25">
      <c r="B5609">
        <f t="shared" si="191"/>
        <v>11214</v>
      </c>
      <c r="C5609">
        <v>5607</v>
      </c>
    </row>
    <row r="5610" spans="2:3" x14ac:dyDescent="0.25">
      <c r="B5610">
        <f t="shared" si="191"/>
        <v>11216</v>
      </c>
      <c r="C5610">
        <v>5608</v>
      </c>
    </row>
    <row r="5611" spans="2:3" x14ac:dyDescent="0.25">
      <c r="B5611">
        <f t="shared" si="191"/>
        <v>11218</v>
      </c>
      <c r="C5611">
        <v>5609</v>
      </c>
    </row>
    <row r="5612" spans="2:3" x14ac:dyDescent="0.25">
      <c r="B5612">
        <f t="shared" si="191"/>
        <v>11220</v>
      </c>
      <c r="C5612">
        <v>5610</v>
      </c>
    </row>
    <row r="5613" spans="2:3" x14ac:dyDescent="0.25">
      <c r="B5613">
        <f t="shared" si="191"/>
        <v>11222</v>
      </c>
      <c r="C5613">
        <v>5611</v>
      </c>
    </row>
    <row r="5614" spans="2:3" x14ac:dyDescent="0.25">
      <c r="B5614">
        <f t="shared" si="191"/>
        <v>11224</v>
      </c>
      <c r="C5614">
        <v>5612</v>
      </c>
    </row>
    <row r="5615" spans="2:3" x14ac:dyDescent="0.25">
      <c r="B5615">
        <f t="shared" si="191"/>
        <v>11226</v>
      </c>
      <c r="C5615">
        <v>5613</v>
      </c>
    </row>
    <row r="5616" spans="2:3" x14ac:dyDescent="0.25">
      <c r="B5616">
        <f t="shared" si="191"/>
        <v>11228</v>
      </c>
      <c r="C5616">
        <v>5614</v>
      </c>
    </row>
    <row r="5617" spans="2:3" x14ac:dyDescent="0.25">
      <c r="B5617">
        <f t="shared" si="191"/>
        <v>11230</v>
      </c>
      <c r="C5617">
        <v>5615</v>
      </c>
    </row>
    <row r="5618" spans="2:3" x14ac:dyDescent="0.25">
      <c r="B5618">
        <f t="shared" si="191"/>
        <v>11232</v>
      </c>
      <c r="C5618">
        <v>5616</v>
      </c>
    </row>
    <row r="5619" spans="2:3" x14ac:dyDescent="0.25">
      <c r="B5619">
        <f t="shared" si="191"/>
        <v>11234</v>
      </c>
      <c r="C5619">
        <v>5617</v>
      </c>
    </row>
    <row r="5620" spans="2:3" x14ac:dyDescent="0.25">
      <c r="B5620">
        <f t="shared" si="191"/>
        <v>11236</v>
      </c>
      <c r="C5620">
        <v>5618</v>
      </c>
    </row>
    <row r="5621" spans="2:3" x14ac:dyDescent="0.25">
      <c r="B5621">
        <f t="shared" si="191"/>
        <v>11238</v>
      </c>
      <c r="C5621">
        <v>5619</v>
      </c>
    </row>
    <row r="5622" spans="2:3" x14ac:dyDescent="0.25">
      <c r="B5622">
        <f t="shared" si="191"/>
        <v>11240</v>
      </c>
      <c r="C5622">
        <v>5620</v>
      </c>
    </row>
    <row r="5623" spans="2:3" x14ac:dyDescent="0.25">
      <c r="B5623">
        <f t="shared" si="191"/>
        <v>11242</v>
      </c>
      <c r="C5623">
        <v>5621</v>
      </c>
    </row>
    <row r="5624" spans="2:3" x14ac:dyDescent="0.25">
      <c r="B5624">
        <f t="shared" si="191"/>
        <v>11244</v>
      </c>
      <c r="C5624">
        <v>5622</v>
      </c>
    </row>
    <row r="5625" spans="2:3" x14ac:dyDescent="0.25">
      <c r="B5625">
        <f t="shared" si="191"/>
        <v>11246</v>
      </c>
      <c r="C5625">
        <v>5623</v>
      </c>
    </row>
    <row r="5626" spans="2:3" x14ac:dyDescent="0.25">
      <c r="B5626">
        <f t="shared" si="191"/>
        <v>11248</v>
      </c>
      <c r="C5626">
        <v>5624</v>
      </c>
    </row>
    <row r="5627" spans="2:3" x14ac:dyDescent="0.25">
      <c r="B5627">
        <f t="shared" si="191"/>
        <v>11250</v>
      </c>
      <c r="C5627">
        <v>5625</v>
      </c>
    </row>
    <row r="5628" spans="2:3" x14ac:dyDescent="0.25">
      <c r="B5628">
        <f t="shared" si="191"/>
        <v>11252</v>
      </c>
      <c r="C5628">
        <v>5626</v>
      </c>
    </row>
    <row r="5629" spans="2:3" x14ac:dyDescent="0.25">
      <c r="B5629">
        <f t="shared" si="191"/>
        <v>11254</v>
      </c>
      <c r="C5629">
        <v>5627</v>
      </c>
    </row>
    <row r="5630" spans="2:3" x14ac:dyDescent="0.25">
      <c r="B5630">
        <f t="shared" si="191"/>
        <v>11256</v>
      </c>
      <c r="C5630">
        <v>5628</v>
      </c>
    </row>
    <row r="5631" spans="2:3" x14ac:dyDescent="0.25">
      <c r="B5631">
        <f t="shared" si="191"/>
        <v>11258</v>
      </c>
      <c r="C5631">
        <v>5629</v>
      </c>
    </row>
    <row r="5632" spans="2:3" x14ac:dyDescent="0.25">
      <c r="B5632">
        <f t="shared" si="191"/>
        <v>11260</v>
      </c>
      <c r="C5632">
        <v>5630</v>
      </c>
    </row>
    <row r="5633" spans="2:3" x14ac:dyDescent="0.25">
      <c r="B5633">
        <f t="shared" si="191"/>
        <v>11262</v>
      </c>
      <c r="C5633">
        <v>5631</v>
      </c>
    </row>
    <row r="5634" spans="2:3" x14ac:dyDescent="0.25">
      <c r="B5634">
        <f t="shared" si="191"/>
        <v>11264</v>
      </c>
      <c r="C5634">
        <v>5632</v>
      </c>
    </row>
    <row r="5635" spans="2:3" x14ac:dyDescent="0.25">
      <c r="B5635">
        <f t="shared" si="191"/>
        <v>11266</v>
      </c>
      <c r="C5635">
        <v>5633</v>
      </c>
    </row>
    <row r="5636" spans="2:3" x14ac:dyDescent="0.25">
      <c r="B5636">
        <f t="shared" si="191"/>
        <v>11268</v>
      </c>
      <c r="C5636">
        <v>5634</v>
      </c>
    </row>
    <row r="5637" spans="2:3" x14ac:dyDescent="0.25">
      <c r="B5637">
        <f t="shared" ref="B5637:B5700" si="192">B5636+2</f>
        <v>11270</v>
      </c>
      <c r="C5637">
        <v>5635</v>
      </c>
    </row>
    <row r="5638" spans="2:3" x14ac:dyDescent="0.25">
      <c r="B5638">
        <f t="shared" si="192"/>
        <v>11272</v>
      </c>
      <c r="C5638">
        <v>5636</v>
      </c>
    </row>
    <row r="5639" spans="2:3" x14ac:dyDescent="0.25">
      <c r="B5639">
        <f t="shared" si="192"/>
        <v>11274</v>
      </c>
      <c r="C5639">
        <v>5637</v>
      </c>
    </row>
    <row r="5640" spans="2:3" x14ac:dyDescent="0.25">
      <c r="B5640">
        <f t="shared" si="192"/>
        <v>11276</v>
      </c>
      <c r="C5640">
        <v>5638</v>
      </c>
    </row>
    <row r="5641" spans="2:3" x14ac:dyDescent="0.25">
      <c r="B5641">
        <f t="shared" si="192"/>
        <v>11278</v>
      </c>
      <c r="C5641">
        <v>5639</v>
      </c>
    </row>
    <row r="5642" spans="2:3" x14ac:dyDescent="0.25">
      <c r="B5642">
        <f t="shared" si="192"/>
        <v>11280</v>
      </c>
      <c r="C5642">
        <v>5640</v>
      </c>
    </row>
    <row r="5643" spans="2:3" x14ac:dyDescent="0.25">
      <c r="B5643">
        <f t="shared" si="192"/>
        <v>11282</v>
      </c>
      <c r="C5643">
        <v>5641</v>
      </c>
    </row>
    <row r="5644" spans="2:3" x14ac:dyDescent="0.25">
      <c r="B5644">
        <f t="shared" si="192"/>
        <v>11284</v>
      </c>
      <c r="C5644">
        <v>5642</v>
      </c>
    </row>
    <row r="5645" spans="2:3" x14ac:dyDescent="0.25">
      <c r="B5645">
        <f t="shared" si="192"/>
        <v>11286</v>
      </c>
      <c r="C5645">
        <v>5643</v>
      </c>
    </row>
    <row r="5646" spans="2:3" x14ac:dyDescent="0.25">
      <c r="B5646">
        <f t="shared" si="192"/>
        <v>11288</v>
      </c>
      <c r="C5646">
        <v>5644</v>
      </c>
    </row>
    <row r="5647" spans="2:3" x14ac:dyDescent="0.25">
      <c r="B5647">
        <f t="shared" si="192"/>
        <v>11290</v>
      </c>
      <c r="C5647">
        <v>5645</v>
      </c>
    </row>
    <row r="5648" spans="2:3" x14ac:dyDescent="0.25">
      <c r="B5648">
        <f t="shared" si="192"/>
        <v>11292</v>
      </c>
      <c r="C5648">
        <v>5646</v>
      </c>
    </row>
    <row r="5649" spans="2:3" x14ac:dyDescent="0.25">
      <c r="B5649">
        <f t="shared" si="192"/>
        <v>11294</v>
      </c>
      <c r="C5649">
        <v>5647</v>
      </c>
    </row>
    <row r="5650" spans="2:3" x14ac:dyDescent="0.25">
      <c r="B5650">
        <f t="shared" si="192"/>
        <v>11296</v>
      </c>
      <c r="C5650">
        <v>5648</v>
      </c>
    </row>
    <row r="5651" spans="2:3" x14ac:dyDescent="0.25">
      <c r="B5651">
        <f t="shared" si="192"/>
        <v>11298</v>
      </c>
      <c r="C5651">
        <v>5649</v>
      </c>
    </row>
    <row r="5652" spans="2:3" x14ac:dyDescent="0.25">
      <c r="B5652">
        <f t="shared" si="192"/>
        <v>11300</v>
      </c>
      <c r="C5652">
        <v>5650</v>
      </c>
    </row>
    <row r="5653" spans="2:3" x14ac:dyDescent="0.25">
      <c r="B5653">
        <f t="shared" si="192"/>
        <v>11302</v>
      </c>
      <c r="C5653">
        <v>5651</v>
      </c>
    </row>
    <row r="5654" spans="2:3" x14ac:dyDescent="0.25">
      <c r="B5654">
        <f t="shared" si="192"/>
        <v>11304</v>
      </c>
      <c r="C5654">
        <v>5652</v>
      </c>
    </row>
    <row r="5655" spans="2:3" x14ac:dyDescent="0.25">
      <c r="B5655">
        <f t="shared" si="192"/>
        <v>11306</v>
      </c>
      <c r="C5655">
        <v>5653</v>
      </c>
    </row>
    <row r="5656" spans="2:3" x14ac:dyDescent="0.25">
      <c r="B5656">
        <f t="shared" si="192"/>
        <v>11308</v>
      </c>
      <c r="C5656">
        <v>5654</v>
      </c>
    </row>
    <row r="5657" spans="2:3" x14ac:dyDescent="0.25">
      <c r="B5657">
        <f t="shared" si="192"/>
        <v>11310</v>
      </c>
      <c r="C5657">
        <v>5655</v>
      </c>
    </row>
    <row r="5658" spans="2:3" x14ac:dyDescent="0.25">
      <c r="B5658">
        <f t="shared" si="192"/>
        <v>11312</v>
      </c>
      <c r="C5658">
        <v>5656</v>
      </c>
    </row>
    <row r="5659" spans="2:3" x14ac:dyDescent="0.25">
      <c r="B5659">
        <f t="shared" si="192"/>
        <v>11314</v>
      </c>
      <c r="C5659">
        <v>5657</v>
      </c>
    </row>
    <row r="5660" spans="2:3" x14ac:dyDescent="0.25">
      <c r="B5660">
        <f t="shared" si="192"/>
        <v>11316</v>
      </c>
      <c r="C5660">
        <v>5658</v>
      </c>
    </row>
    <row r="5661" spans="2:3" x14ac:dyDescent="0.25">
      <c r="B5661">
        <f t="shared" si="192"/>
        <v>11318</v>
      </c>
      <c r="C5661">
        <v>5659</v>
      </c>
    </row>
    <row r="5662" spans="2:3" x14ac:dyDescent="0.25">
      <c r="B5662">
        <f t="shared" si="192"/>
        <v>11320</v>
      </c>
      <c r="C5662">
        <v>5660</v>
      </c>
    </row>
    <row r="5663" spans="2:3" x14ac:dyDescent="0.25">
      <c r="B5663">
        <f t="shared" si="192"/>
        <v>11322</v>
      </c>
      <c r="C5663">
        <v>5661</v>
      </c>
    </row>
    <row r="5664" spans="2:3" x14ac:dyDescent="0.25">
      <c r="B5664">
        <f t="shared" si="192"/>
        <v>11324</v>
      </c>
      <c r="C5664">
        <v>5662</v>
      </c>
    </row>
    <row r="5665" spans="2:3" x14ac:dyDescent="0.25">
      <c r="B5665">
        <f t="shared" si="192"/>
        <v>11326</v>
      </c>
      <c r="C5665">
        <v>5663</v>
      </c>
    </row>
    <row r="5666" spans="2:3" x14ac:dyDescent="0.25">
      <c r="B5666">
        <f t="shared" si="192"/>
        <v>11328</v>
      </c>
      <c r="C5666">
        <v>5664</v>
      </c>
    </row>
    <row r="5667" spans="2:3" x14ac:dyDescent="0.25">
      <c r="B5667">
        <f t="shared" si="192"/>
        <v>11330</v>
      </c>
      <c r="C5667">
        <v>5665</v>
      </c>
    </row>
    <row r="5668" spans="2:3" x14ac:dyDescent="0.25">
      <c r="B5668">
        <f t="shared" si="192"/>
        <v>11332</v>
      </c>
      <c r="C5668">
        <v>5666</v>
      </c>
    </row>
    <row r="5669" spans="2:3" x14ac:dyDescent="0.25">
      <c r="B5669">
        <f t="shared" si="192"/>
        <v>11334</v>
      </c>
      <c r="C5669">
        <v>5667</v>
      </c>
    </row>
    <row r="5670" spans="2:3" x14ac:dyDescent="0.25">
      <c r="B5670">
        <f t="shared" si="192"/>
        <v>11336</v>
      </c>
      <c r="C5670">
        <v>5668</v>
      </c>
    </row>
    <row r="5671" spans="2:3" x14ac:dyDescent="0.25">
      <c r="B5671">
        <f t="shared" si="192"/>
        <v>11338</v>
      </c>
      <c r="C5671">
        <v>5669</v>
      </c>
    </row>
    <row r="5672" spans="2:3" x14ac:dyDescent="0.25">
      <c r="B5672">
        <f t="shared" si="192"/>
        <v>11340</v>
      </c>
      <c r="C5672">
        <v>5670</v>
      </c>
    </row>
    <row r="5673" spans="2:3" x14ac:dyDescent="0.25">
      <c r="B5673">
        <f t="shared" si="192"/>
        <v>11342</v>
      </c>
      <c r="C5673">
        <v>5671</v>
      </c>
    </row>
    <row r="5674" spans="2:3" x14ac:dyDescent="0.25">
      <c r="B5674">
        <f t="shared" si="192"/>
        <v>11344</v>
      </c>
      <c r="C5674">
        <v>5672</v>
      </c>
    </row>
    <row r="5675" spans="2:3" x14ac:dyDescent="0.25">
      <c r="B5675">
        <f t="shared" si="192"/>
        <v>11346</v>
      </c>
      <c r="C5675">
        <v>5673</v>
      </c>
    </row>
    <row r="5676" spans="2:3" x14ac:dyDescent="0.25">
      <c r="B5676">
        <f t="shared" si="192"/>
        <v>11348</v>
      </c>
      <c r="C5676">
        <v>5674</v>
      </c>
    </row>
    <row r="5677" spans="2:3" x14ac:dyDescent="0.25">
      <c r="B5677">
        <f t="shared" si="192"/>
        <v>11350</v>
      </c>
      <c r="C5677">
        <v>5675</v>
      </c>
    </row>
    <row r="5678" spans="2:3" x14ac:dyDescent="0.25">
      <c r="B5678">
        <f t="shared" si="192"/>
        <v>11352</v>
      </c>
      <c r="C5678">
        <v>5676</v>
      </c>
    </row>
    <row r="5679" spans="2:3" x14ac:dyDescent="0.25">
      <c r="B5679">
        <f t="shared" si="192"/>
        <v>11354</v>
      </c>
      <c r="C5679">
        <v>5677</v>
      </c>
    </row>
    <row r="5680" spans="2:3" x14ac:dyDescent="0.25">
      <c r="B5680">
        <f t="shared" si="192"/>
        <v>11356</v>
      </c>
      <c r="C5680">
        <v>5678</v>
      </c>
    </row>
    <row r="5681" spans="2:3" x14ac:dyDescent="0.25">
      <c r="B5681">
        <f t="shared" si="192"/>
        <v>11358</v>
      </c>
      <c r="C5681">
        <v>5679</v>
      </c>
    </row>
    <row r="5682" spans="2:3" x14ac:dyDescent="0.25">
      <c r="B5682">
        <f t="shared" si="192"/>
        <v>11360</v>
      </c>
      <c r="C5682">
        <v>5680</v>
      </c>
    </row>
    <row r="5683" spans="2:3" x14ac:dyDescent="0.25">
      <c r="B5683">
        <f t="shared" si="192"/>
        <v>11362</v>
      </c>
      <c r="C5683">
        <v>5681</v>
      </c>
    </row>
    <row r="5684" spans="2:3" x14ac:dyDescent="0.25">
      <c r="B5684">
        <f t="shared" si="192"/>
        <v>11364</v>
      </c>
      <c r="C5684">
        <v>5682</v>
      </c>
    </row>
    <row r="5685" spans="2:3" x14ac:dyDescent="0.25">
      <c r="B5685">
        <f t="shared" si="192"/>
        <v>11366</v>
      </c>
      <c r="C5685">
        <v>5683</v>
      </c>
    </row>
    <row r="5686" spans="2:3" x14ac:dyDescent="0.25">
      <c r="B5686">
        <f t="shared" si="192"/>
        <v>11368</v>
      </c>
      <c r="C5686">
        <v>5684</v>
      </c>
    </row>
    <row r="5687" spans="2:3" x14ac:dyDescent="0.25">
      <c r="B5687">
        <f t="shared" si="192"/>
        <v>11370</v>
      </c>
      <c r="C5687">
        <v>5685</v>
      </c>
    </row>
    <row r="5688" spans="2:3" x14ac:dyDescent="0.25">
      <c r="B5688">
        <f t="shared" si="192"/>
        <v>11372</v>
      </c>
      <c r="C5688">
        <v>5686</v>
      </c>
    </row>
    <row r="5689" spans="2:3" x14ac:dyDescent="0.25">
      <c r="B5689">
        <f t="shared" si="192"/>
        <v>11374</v>
      </c>
      <c r="C5689">
        <v>5687</v>
      </c>
    </row>
    <row r="5690" spans="2:3" x14ac:dyDescent="0.25">
      <c r="B5690">
        <f t="shared" si="192"/>
        <v>11376</v>
      </c>
      <c r="C5690">
        <v>5688</v>
      </c>
    </row>
    <row r="5691" spans="2:3" x14ac:dyDescent="0.25">
      <c r="B5691">
        <f t="shared" si="192"/>
        <v>11378</v>
      </c>
      <c r="C5691">
        <v>5689</v>
      </c>
    </row>
    <row r="5692" spans="2:3" x14ac:dyDescent="0.25">
      <c r="B5692">
        <f t="shared" si="192"/>
        <v>11380</v>
      </c>
      <c r="C5692">
        <v>5690</v>
      </c>
    </row>
    <row r="5693" spans="2:3" x14ac:dyDescent="0.25">
      <c r="B5693">
        <f t="shared" si="192"/>
        <v>11382</v>
      </c>
      <c r="C5693">
        <v>5691</v>
      </c>
    </row>
    <row r="5694" spans="2:3" x14ac:dyDescent="0.25">
      <c r="B5694">
        <f t="shared" si="192"/>
        <v>11384</v>
      </c>
      <c r="C5694">
        <v>5692</v>
      </c>
    </row>
    <row r="5695" spans="2:3" x14ac:dyDescent="0.25">
      <c r="B5695">
        <f t="shared" si="192"/>
        <v>11386</v>
      </c>
      <c r="C5695">
        <v>5693</v>
      </c>
    </row>
    <row r="5696" spans="2:3" x14ac:dyDescent="0.25">
      <c r="B5696">
        <f t="shared" si="192"/>
        <v>11388</v>
      </c>
      <c r="C5696">
        <v>5694</v>
      </c>
    </row>
    <row r="5697" spans="2:3" x14ac:dyDescent="0.25">
      <c r="B5697">
        <f t="shared" si="192"/>
        <v>11390</v>
      </c>
      <c r="C5697">
        <v>5695</v>
      </c>
    </row>
    <row r="5698" spans="2:3" x14ac:dyDescent="0.25">
      <c r="B5698">
        <f t="shared" si="192"/>
        <v>11392</v>
      </c>
      <c r="C5698">
        <v>5696</v>
      </c>
    </row>
    <row r="5699" spans="2:3" x14ac:dyDescent="0.25">
      <c r="B5699">
        <f t="shared" si="192"/>
        <v>11394</v>
      </c>
      <c r="C5699">
        <v>5697</v>
      </c>
    </row>
    <row r="5700" spans="2:3" x14ac:dyDescent="0.25">
      <c r="B5700">
        <f t="shared" si="192"/>
        <v>11396</v>
      </c>
      <c r="C5700">
        <v>5698</v>
      </c>
    </row>
    <row r="5701" spans="2:3" x14ac:dyDescent="0.25">
      <c r="B5701">
        <f t="shared" ref="B5701:B5764" si="193">B5700+2</f>
        <v>11398</v>
      </c>
      <c r="C5701">
        <v>5699</v>
      </c>
    </row>
    <row r="5702" spans="2:3" x14ac:dyDescent="0.25">
      <c r="B5702">
        <f t="shared" si="193"/>
        <v>11400</v>
      </c>
      <c r="C5702">
        <v>5700</v>
      </c>
    </row>
    <row r="5703" spans="2:3" x14ac:dyDescent="0.25">
      <c r="B5703">
        <f t="shared" si="193"/>
        <v>11402</v>
      </c>
      <c r="C5703">
        <v>5701</v>
      </c>
    </row>
    <row r="5704" spans="2:3" x14ac:dyDescent="0.25">
      <c r="B5704">
        <f t="shared" si="193"/>
        <v>11404</v>
      </c>
      <c r="C5704">
        <v>5702</v>
      </c>
    </row>
    <row r="5705" spans="2:3" x14ac:dyDescent="0.25">
      <c r="B5705">
        <f t="shared" si="193"/>
        <v>11406</v>
      </c>
      <c r="C5705">
        <v>5703</v>
      </c>
    </row>
    <row r="5706" spans="2:3" x14ac:dyDescent="0.25">
      <c r="B5706">
        <f t="shared" si="193"/>
        <v>11408</v>
      </c>
      <c r="C5706">
        <v>5704</v>
      </c>
    </row>
    <row r="5707" spans="2:3" x14ac:dyDescent="0.25">
      <c r="B5707">
        <f t="shared" si="193"/>
        <v>11410</v>
      </c>
      <c r="C5707">
        <v>5705</v>
      </c>
    </row>
    <row r="5708" spans="2:3" x14ac:dyDescent="0.25">
      <c r="B5708">
        <f t="shared" si="193"/>
        <v>11412</v>
      </c>
      <c r="C5708">
        <v>5706</v>
      </c>
    </row>
    <row r="5709" spans="2:3" x14ac:dyDescent="0.25">
      <c r="B5709">
        <f t="shared" si="193"/>
        <v>11414</v>
      </c>
      <c r="C5709">
        <v>5707</v>
      </c>
    </row>
    <row r="5710" spans="2:3" x14ac:dyDescent="0.25">
      <c r="B5710">
        <f t="shared" si="193"/>
        <v>11416</v>
      </c>
      <c r="C5710">
        <v>5708</v>
      </c>
    </row>
    <row r="5711" spans="2:3" x14ac:dyDescent="0.25">
      <c r="B5711">
        <f t="shared" si="193"/>
        <v>11418</v>
      </c>
      <c r="C5711">
        <v>5709</v>
      </c>
    </row>
    <row r="5712" spans="2:3" x14ac:dyDescent="0.25">
      <c r="B5712">
        <f t="shared" si="193"/>
        <v>11420</v>
      </c>
      <c r="C5712">
        <v>5710</v>
      </c>
    </row>
    <row r="5713" spans="2:3" x14ac:dyDescent="0.25">
      <c r="B5713">
        <f t="shared" si="193"/>
        <v>11422</v>
      </c>
      <c r="C5713">
        <v>5711</v>
      </c>
    </row>
    <row r="5714" spans="2:3" x14ac:dyDescent="0.25">
      <c r="B5714">
        <f t="shared" si="193"/>
        <v>11424</v>
      </c>
      <c r="C5714">
        <v>5712</v>
      </c>
    </row>
    <row r="5715" spans="2:3" x14ac:dyDescent="0.25">
      <c r="B5715">
        <f t="shared" si="193"/>
        <v>11426</v>
      </c>
      <c r="C5715">
        <v>5713</v>
      </c>
    </row>
    <row r="5716" spans="2:3" x14ac:dyDescent="0.25">
      <c r="B5716">
        <f t="shared" si="193"/>
        <v>11428</v>
      </c>
      <c r="C5716">
        <v>5714</v>
      </c>
    </row>
    <row r="5717" spans="2:3" x14ac:dyDescent="0.25">
      <c r="B5717">
        <f t="shared" si="193"/>
        <v>11430</v>
      </c>
      <c r="C5717">
        <v>5715</v>
      </c>
    </row>
    <row r="5718" spans="2:3" x14ac:dyDescent="0.25">
      <c r="B5718">
        <f t="shared" si="193"/>
        <v>11432</v>
      </c>
      <c r="C5718">
        <v>5716</v>
      </c>
    </row>
    <row r="5719" spans="2:3" x14ac:dyDescent="0.25">
      <c r="B5719">
        <f t="shared" si="193"/>
        <v>11434</v>
      </c>
      <c r="C5719">
        <v>5717</v>
      </c>
    </row>
    <row r="5720" spans="2:3" x14ac:dyDescent="0.25">
      <c r="B5720">
        <f t="shared" si="193"/>
        <v>11436</v>
      </c>
      <c r="C5720">
        <v>5718</v>
      </c>
    </row>
    <row r="5721" spans="2:3" x14ac:dyDescent="0.25">
      <c r="B5721">
        <f t="shared" si="193"/>
        <v>11438</v>
      </c>
      <c r="C5721">
        <v>5719</v>
      </c>
    </row>
    <row r="5722" spans="2:3" x14ac:dyDescent="0.25">
      <c r="B5722">
        <f t="shared" si="193"/>
        <v>11440</v>
      </c>
      <c r="C5722">
        <v>5720</v>
      </c>
    </row>
    <row r="5723" spans="2:3" x14ac:dyDescent="0.25">
      <c r="B5723">
        <f t="shared" si="193"/>
        <v>11442</v>
      </c>
      <c r="C5723">
        <v>5721</v>
      </c>
    </row>
    <row r="5724" spans="2:3" x14ac:dyDescent="0.25">
      <c r="B5724">
        <f t="shared" si="193"/>
        <v>11444</v>
      </c>
      <c r="C5724">
        <v>5722</v>
      </c>
    </row>
    <row r="5725" spans="2:3" x14ac:dyDescent="0.25">
      <c r="B5725">
        <f t="shared" si="193"/>
        <v>11446</v>
      </c>
      <c r="C5725">
        <v>5723</v>
      </c>
    </row>
    <row r="5726" spans="2:3" x14ac:dyDescent="0.25">
      <c r="B5726">
        <f t="shared" si="193"/>
        <v>11448</v>
      </c>
      <c r="C5726">
        <v>5724</v>
      </c>
    </row>
    <row r="5727" spans="2:3" x14ac:dyDescent="0.25">
      <c r="B5727">
        <f t="shared" si="193"/>
        <v>11450</v>
      </c>
      <c r="C5727">
        <v>5725</v>
      </c>
    </row>
    <row r="5728" spans="2:3" x14ac:dyDescent="0.25">
      <c r="B5728">
        <f t="shared" si="193"/>
        <v>11452</v>
      </c>
      <c r="C5728">
        <v>5726</v>
      </c>
    </row>
    <row r="5729" spans="2:3" x14ac:dyDescent="0.25">
      <c r="B5729">
        <f t="shared" si="193"/>
        <v>11454</v>
      </c>
      <c r="C5729">
        <v>5727</v>
      </c>
    </row>
    <row r="5730" spans="2:3" x14ac:dyDescent="0.25">
      <c r="B5730">
        <f t="shared" si="193"/>
        <v>11456</v>
      </c>
      <c r="C5730">
        <v>5728</v>
      </c>
    </row>
    <row r="5731" spans="2:3" x14ac:dyDescent="0.25">
      <c r="B5731">
        <f t="shared" si="193"/>
        <v>11458</v>
      </c>
      <c r="C5731">
        <v>5729</v>
      </c>
    </row>
    <row r="5732" spans="2:3" x14ac:dyDescent="0.25">
      <c r="B5732">
        <f t="shared" si="193"/>
        <v>11460</v>
      </c>
      <c r="C5732">
        <v>5730</v>
      </c>
    </row>
    <row r="5733" spans="2:3" x14ac:dyDescent="0.25">
      <c r="B5733">
        <f t="shared" si="193"/>
        <v>11462</v>
      </c>
      <c r="C5733">
        <v>5731</v>
      </c>
    </row>
    <row r="5734" spans="2:3" x14ac:dyDescent="0.25">
      <c r="B5734">
        <f t="shared" si="193"/>
        <v>11464</v>
      </c>
      <c r="C5734">
        <v>5732</v>
      </c>
    </row>
    <row r="5735" spans="2:3" x14ac:dyDescent="0.25">
      <c r="B5735">
        <f t="shared" si="193"/>
        <v>11466</v>
      </c>
      <c r="C5735">
        <v>5733</v>
      </c>
    </row>
    <row r="5736" spans="2:3" x14ac:dyDescent="0.25">
      <c r="B5736">
        <f t="shared" si="193"/>
        <v>11468</v>
      </c>
      <c r="C5736">
        <v>5734</v>
      </c>
    </row>
    <row r="5737" spans="2:3" x14ac:dyDescent="0.25">
      <c r="B5737">
        <f t="shared" si="193"/>
        <v>11470</v>
      </c>
      <c r="C5737">
        <v>5735</v>
      </c>
    </row>
    <row r="5738" spans="2:3" x14ac:dyDescent="0.25">
      <c r="B5738">
        <f t="shared" si="193"/>
        <v>11472</v>
      </c>
      <c r="C5738">
        <v>5736</v>
      </c>
    </row>
    <row r="5739" spans="2:3" x14ac:dyDescent="0.25">
      <c r="B5739">
        <f t="shared" si="193"/>
        <v>11474</v>
      </c>
      <c r="C5739">
        <v>5737</v>
      </c>
    </row>
    <row r="5740" spans="2:3" x14ac:dyDescent="0.25">
      <c r="B5740">
        <f t="shared" si="193"/>
        <v>11476</v>
      </c>
      <c r="C5740">
        <v>5738</v>
      </c>
    </row>
    <row r="5741" spans="2:3" x14ac:dyDescent="0.25">
      <c r="B5741">
        <f t="shared" si="193"/>
        <v>11478</v>
      </c>
      <c r="C5741">
        <v>5739</v>
      </c>
    </row>
    <row r="5742" spans="2:3" x14ac:dyDescent="0.25">
      <c r="B5742">
        <f t="shared" si="193"/>
        <v>11480</v>
      </c>
      <c r="C5742">
        <v>5740</v>
      </c>
    </row>
    <row r="5743" spans="2:3" x14ac:dyDescent="0.25">
      <c r="B5743">
        <f t="shared" si="193"/>
        <v>11482</v>
      </c>
      <c r="C5743">
        <v>5741</v>
      </c>
    </row>
    <row r="5744" spans="2:3" x14ac:dyDescent="0.25">
      <c r="B5744">
        <f t="shared" si="193"/>
        <v>11484</v>
      </c>
      <c r="C5744">
        <v>5742</v>
      </c>
    </row>
    <row r="5745" spans="2:3" x14ac:dyDescent="0.25">
      <c r="B5745">
        <f t="shared" si="193"/>
        <v>11486</v>
      </c>
      <c r="C5745">
        <v>5743</v>
      </c>
    </row>
    <row r="5746" spans="2:3" x14ac:dyDescent="0.25">
      <c r="B5746">
        <f t="shared" si="193"/>
        <v>11488</v>
      </c>
      <c r="C5746">
        <v>5744</v>
      </c>
    </row>
    <row r="5747" spans="2:3" x14ac:dyDescent="0.25">
      <c r="B5747">
        <f t="shared" si="193"/>
        <v>11490</v>
      </c>
      <c r="C5747">
        <v>5745</v>
      </c>
    </row>
    <row r="5748" spans="2:3" x14ac:dyDescent="0.25">
      <c r="B5748">
        <f t="shared" si="193"/>
        <v>11492</v>
      </c>
      <c r="C5748">
        <v>5746</v>
      </c>
    </row>
    <row r="5749" spans="2:3" x14ac:dyDescent="0.25">
      <c r="B5749">
        <f t="shared" si="193"/>
        <v>11494</v>
      </c>
      <c r="C5749">
        <v>5747</v>
      </c>
    </row>
    <row r="5750" spans="2:3" x14ac:dyDescent="0.25">
      <c r="B5750">
        <f t="shared" si="193"/>
        <v>11496</v>
      </c>
      <c r="C5750">
        <v>5748</v>
      </c>
    </row>
    <row r="5751" spans="2:3" x14ac:dyDescent="0.25">
      <c r="B5751">
        <f t="shared" si="193"/>
        <v>11498</v>
      </c>
      <c r="C5751">
        <v>5749</v>
      </c>
    </row>
    <row r="5752" spans="2:3" x14ac:dyDescent="0.25">
      <c r="B5752">
        <f t="shared" si="193"/>
        <v>11500</v>
      </c>
      <c r="C5752">
        <v>5750</v>
      </c>
    </row>
    <row r="5753" spans="2:3" x14ac:dyDescent="0.25">
      <c r="B5753">
        <f t="shared" si="193"/>
        <v>11502</v>
      </c>
      <c r="C5753">
        <v>5751</v>
      </c>
    </row>
    <row r="5754" spans="2:3" x14ac:dyDescent="0.25">
      <c r="B5754">
        <f t="shared" si="193"/>
        <v>11504</v>
      </c>
      <c r="C5754">
        <v>5752</v>
      </c>
    </row>
    <row r="5755" spans="2:3" x14ac:dyDescent="0.25">
      <c r="B5755">
        <f t="shared" si="193"/>
        <v>11506</v>
      </c>
      <c r="C5755">
        <v>5753</v>
      </c>
    </row>
    <row r="5756" spans="2:3" x14ac:dyDescent="0.25">
      <c r="B5756">
        <f t="shared" si="193"/>
        <v>11508</v>
      </c>
      <c r="C5756">
        <v>5754</v>
      </c>
    </row>
    <row r="5757" spans="2:3" x14ac:dyDescent="0.25">
      <c r="B5757">
        <f t="shared" si="193"/>
        <v>11510</v>
      </c>
      <c r="C5757">
        <v>5755</v>
      </c>
    </row>
    <row r="5758" spans="2:3" x14ac:dyDescent="0.25">
      <c r="B5758">
        <f t="shared" si="193"/>
        <v>11512</v>
      </c>
      <c r="C5758">
        <v>5756</v>
      </c>
    </row>
    <row r="5759" spans="2:3" x14ac:dyDescent="0.25">
      <c r="B5759">
        <f t="shared" si="193"/>
        <v>11514</v>
      </c>
      <c r="C5759">
        <v>5757</v>
      </c>
    </row>
    <row r="5760" spans="2:3" x14ac:dyDescent="0.25">
      <c r="B5760">
        <f t="shared" si="193"/>
        <v>11516</v>
      </c>
      <c r="C5760">
        <v>5758</v>
      </c>
    </row>
    <row r="5761" spans="2:3" x14ac:dyDescent="0.25">
      <c r="B5761">
        <f t="shared" si="193"/>
        <v>11518</v>
      </c>
      <c r="C5761">
        <v>5759</v>
      </c>
    </row>
    <row r="5762" spans="2:3" x14ac:dyDescent="0.25">
      <c r="B5762">
        <f t="shared" si="193"/>
        <v>11520</v>
      </c>
      <c r="C5762">
        <v>5760</v>
      </c>
    </row>
    <row r="5763" spans="2:3" x14ac:dyDescent="0.25">
      <c r="B5763">
        <f t="shared" si="193"/>
        <v>11522</v>
      </c>
      <c r="C5763">
        <v>5761</v>
      </c>
    </row>
    <row r="5764" spans="2:3" x14ac:dyDescent="0.25">
      <c r="B5764">
        <f t="shared" si="193"/>
        <v>11524</v>
      </c>
      <c r="C5764">
        <v>5762</v>
      </c>
    </row>
    <row r="5765" spans="2:3" x14ac:dyDescent="0.25">
      <c r="B5765">
        <f t="shared" ref="B5765:B5828" si="194">B5764+2</f>
        <v>11526</v>
      </c>
      <c r="C5765">
        <v>5763</v>
      </c>
    </row>
    <row r="5766" spans="2:3" x14ac:dyDescent="0.25">
      <c r="B5766">
        <f t="shared" si="194"/>
        <v>11528</v>
      </c>
      <c r="C5766">
        <v>5764</v>
      </c>
    </row>
    <row r="5767" spans="2:3" x14ac:dyDescent="0.25">
      <c r="B5767">
        <f t="shared" si="194"/>
        <v>11530</v>
      </c>
      <c r="C5767">
        <v>5765</v>
      </c>
    </row>
    <row r="5768" spans="2:3" x14ac:dyDescent="0.25">
      <c r="B5768">
        <f t="shared" si="194"/>
        <v>11532</v>
      </c>
      <c r="C5768">
        <v>5766</v>
      </c>
    </row>
    <row r="5769" spans="2:3" x14ac:dyDescent="0.25">
      <c r="B5769">
        <f t="shared" si="194"/>
        <v>11534</v>
      </c>
      <c r="C5769">
        <v>5767</v>
      </c>
    </row>
    <row r="5770" spans="2:3" x14ac:dyDescent="0.25">
      <c r="B5770">
        <f t="shared" si="194"/>
        <v>11536</v>
      </c>
      <c r="C5770">
        <v>5768</v>
      </c>
    </row>
    <row r="5771" spans="2:3" x14ac:dyDescent="0.25">
      <c r="B5771">
        <f t="shared" si="194"/>
        <v>11538</v>
      </c>
      <c r="C5771">
        <v>5769</v>
      </c>
    </row>
    <row r="5772" spans="2:3" x14ac:dyDescent="0.25">
      <c r="B5772">
        <f t="shared" si="194"/>
        <v>11540</v>
      </c>
      <c r="C5772">
        <v>5770</v>
      </c>
    </row>
    <row r="5773" spans="2:3" x14ac:dyDescent="0.25">
      <c r="B5773">
        <f t="shared" si="194"/>
        <v>11542</v>
      </c>
      <c r="C5773">
        <v>5771</v>
      </c>
    </row>
    <row r="5774" spans="2:3" x14ac:dyDescent="0.25">
      <c r="B5774">
        <f t="shared" si="194"/>
        <v>11544</v>
      </c>
      <c r="C5774">
        <v>5772</v>
      </c>
    </row>
    <row r="5775" spans="2:3" x14ac:dyDescent="0.25">
      <c r="B5775">
        <f t="shared" si="194"/>
        <v>11546</v>
      </c>
      <c r="C5775">
        <v>5773</v>
      </c>
    </row>
    <row r="5776" spans="2:3" x14ac:dyDescent="0.25">
      <c r="B5776">
        <f t="shared" si="194"/>
        <v>11548</v>
      </c>
      <c r="C5776">
        <v>5774</v>
      </c>
    </row>
    <row r="5777" spans="2:3" x14ac:dyDescent="0.25">
      <c r="B5777">
        <f t="shared" si="194"/>
        <v>11550</v>
      </c>
      <c r="C5777">
        <v>5775</v>
      </c>
    </row>
    <row r="5778" spans="2:3" x14ac:dyDescent="0.25">
      <c r="B5778">
        <f t="shared" si="194"/>
        <v>11552</v>
      </c>
      <c r="C5778">
        <v>5776</v>
      </c>
    </row>
    <row r="5779" spans="2:3" x14ac:dyDescent="0.25">
      <c r="B5779">
        <f t="shared" si="194"/>
        <v>11554</v>
      </c>
      <c r="C5779">
        <v>5777</v>
      </c>
    </row>
    <row r="5780" spans="2:3" x14ac:dyDescent="0.25">
      <c r="B5780">
        <f t="shared" si="194"/>
        <v>11556</v>
      </c>
      <c r="C5780">
        <v>5778</v>
      </c>
    </row>
    <row r="5781" spans="2:3" x14ac:dyDescent="0.25">
      <c r="B5781">
        <f t="shared" si="194"/>
        <v>11558</v>
      </c>
      <c r="C5781">
        <v>5779</v>
      </c>
    </row>
    <row r="5782" spans="2:3" x14ac:dyDescent="0.25">
      <c r="B5782">
        <f t="shared" si="194"/>
        <v>11560</v>
      </c>
      <c r="C5782">
        <v>5780</v>
      </c>
    </row>
    <row r="5783" spans="2:3" x14ac:dyDescent="0.25">
      <c r="B5783">
        <f t="shared" si="194"/>
        <v>11562</v>
      </c>
      <c r="C5783">
        <v>5781</v>
      </c>
    </row>
    <row r="5784" spans="2:3" x14ac:dyDescent="0.25">
      <c r="B5784">
        <f t="shared" si="194"/>
        <v>11564</v>
      </c>
      <c r="C5784">
        <v>5782</v>
      </c>
    </row>
    <row r="5785" spans="2:3" x14ac:dyDescent="0.25">
      <c r="B5785">
        <f t="shared" si="194"/>
        <v>11566</v>
      </c>
      <c r="C5785">
        <v>5783</v>
      </c>
    </row>
    <row r="5786" spans="2:3" x14ac:dyDescent="0.25">
      <c r="B5786">
        <f t="shared" si="194"/>
        <v>11568</v>
      </c>
      <c r="C5786">
        <v>5784</v>
      </c>
    </row>
    <row r="5787" spans="2:3" x14ac:dyDescent="0.25">
      <c r="B5787">
        <f t="shared" si="194"/>
        <v>11570</v>
      </c>
      <c r="C5787">
        <v>5785</v>
      </c>
    </row>
    <row r="5788" spans="2:3" x14ac:dyDescent="0.25">
      <c r="B5788">
        <f t="shared" si="194"/>
        <v>11572</v>
      </c>
      <c r="C5788">
        <v>5786</v>
      </c>
    </row>
    <row r="5789" spans="2:3" x14ac:dyDescent="0.25">
      <c r="B5789">
        <f t="shared" si="194"/>
        <v>11574</v>
      </c>
      <c r="C5789">
        <v>5787</v>
      </c>
    </row>
    <row r="5790" spans="2:3" x14ac:dyDescent="0.25">
      <c r="B5790">
        <f t="shared" si="194"/>
        <v>11576</v>
      </c>
      <c r="C5790">
        <v>5788</v>
      </c>
    </row>
    <row r="5791" spans="2:3" x14ac:dyDescent="0.25">
      <c r="B5791">
        <f t="shared" si="194"/>
        <v>11578</v>
      </c>
      <c r="C5791">
        <v>5789</v>
      </c>
    </row>
    <row r="5792" spans="2:3" x14ac:dyDescent="0.25">
      <c r="B5792">
        <f t="shared" si="194"/>
        <v>11580</v>
      </c>
      <c r="C5792">
        <v>5790</v>
      </c>
    </row>
    <row r="5793" spans="2:3" x14ac:dyDescent="0.25">
      <c r="B5793">
        <f t="shared" si="194"/>
        <v>11582</v>
      </c>
      <c r="C5793">
        <v>5791</v>
      </c>
    </row>
    <row r="5794" spans="2:3" x14ac:dyDescent="0.25">
      <c r="B5794">
        <f t="shared" si="194"/>
        <v>11584</v>
      </c>
      <c r="C5794">
        <v>5792</v>
      </c>
    </row>
    <row r="5795" spans="2:3" x14ac:dyDescent="0.25">
      <c r="B5795">
        <f t="shared" si="194"/>
        <v>11586</v>
      </c>
      <c r="C5795">
        <v>5793</v>
      </c>
    </row>
    <row r="5796" spans="2:3" x14ac:dyDescent="0.25">
      <c r="B5796">
        <f t="shared" si="194"/>
        <v>11588</v>
      </c>
      <c r="C5796">
        <v>5794</v>
      </c>
    </row>
    <row r="5797" spans="2:3" x14ac:dyDescent="0.25">
      <c r="B5797">
        <f t="shared" si="194"/>
        <v>11590</v>
      </c>
      <c r="C5797">
        <v>5795</v>
      </c>
    </row>
    <row r="5798" spans="2:3" x14ac:dyDescent="0.25">
      <c r="B5798">
        <f t="shared" si="194"/>
        <v>11592</v>
      </c>
      <c r="C5798">
        <v>5796</v>
      </c>
    </row>
    <row r="5799" spans="2:3" x14ac:dyDescent="0.25">
      <c r="B5799">
        <f t="shared" si="194"/>
        <v>11594</v>
      </c>
      <c r="C5799">
        <v>5797</v>
      </c>
    </row>
    <row r="5800" spans="2:3" x14ac:dyDescent="0.25">
      <c r="B5800">
        <f t="shared" si="194"/>
        <v>11596</v>
      </c>
      <c r="C5800">
        <v>5798</v>
      </c>
    </row>
    <row r="5801" spans="2:3" x14ac:dyDescent="0.25">
      <c r="B5801">
        <f t="shared" si="194"/>
        <v>11598</v>
      </c>
      <c r="C5801">
        <v>5799</v>
      </c>
    </row>
    <row r="5802" spans="2:3" x14ac:dyDescent="0.25">
      <c r="B5802">
        <f t="shared" si="194"/>
        <v>11600</v>
      </c>
      <c r="C5802">
        <v>5800</v>
      </c>
    </row>
    <row r="5803" spans="2:3" x14ac:dyDescent="0.25">
      <c r="B5803">
        <f t="shared" si="194"/>
        <v>11602</v>
      </c>
      <c r="C5803">
        <v>5801</v>
      </c>
    </row>
    <row r="5804" spans="2:3" x14ac:dyDescent="0.25">
      <c r="B5804">
        <f t="shared" si="194"/>
        <v>11604</v>
      </c>
      <c r="C5804">
        <v>5802</v>
      </c>
    </row>
    <row r="5805" spans="2:3" x14ac:dyDescent="0.25">
      <c r="B5805">
        <f t="shared" si="194"/>
        <v>11606</v>
      </c>
      <c r="C5805">
        <v>5803</v>
      </c>
    </row>
    <row r="5806" spans="2:3" x14ac:dyDescent="0.25">
      <c r="B5806">
        <f t="shared" si="194"/>
        <v>11608</v>
      </c>
      <c r="C5806">
        <v>5804</v>
      </c>
    </row>
    <row r="5807" spans="2:3" x14ac:dyDescent="0.25">
      <c r="B5807">
        <f t="shared" si="194"/>
        <v>11610</v>
      </c>
      <c r="C5807">
        <v>5805</v>
      </c>
    </row>
    <row r="5808" spans="2:3" x14ac:dyDescent="0.25">
      <c r="B5808">
        <f t="shared" si="194"/>
        <v>11612</v>
      </c>
      <c r="C5808">
        <v>5806</v>
      </c>
    </row>
    <row r="5809" spans="2:3" x14ac:dyDescent="0.25">
      <c r="B5809">
        <f t="shared" si="194"/>
        <v>11614</v>
      </c>
      <c r="C5809">
        <v>5807</v>
      </c>
    </row>
    <row r="5810" spans="2:3" x14ac:dyDescent="0.25">
      <c r="B5810">
        <f t="shared" si="194"/>
        <v>11616</v>
      </c>
      <c r="C5810">
        <v>5808</v>
      </c>
    </row>
    <row r="5811" spans="2:3" x14ac:dyDescent="0.25">
      <c r="B5811">
        <f t="shared" si="194"/>
        <v>11618</v>
      </c>
      <c r="C5811">
        <v>5809</v>
      </c>
    </row>
    <row r="5812" spans="2:3" x14ac:dyDescent="0.25">
      <c r="B5812">
        <f t="shared" si="194"/>
        <v>11620</v>
      </c>
      <c r="C5812">
        <v>5810</v>
      </c>
    </row>
    <row r="5813" spans="2:3" x14ac:dyDescent="0.25">
      <c r="B5813">
        <f t="shared" si="194"/>
        <v>11622</v>
      </c>
      <c r="C5813">
        <v>5811</v>
      </c>
    </row>
    <row r="5814" spans="2:3" x14ac:dyDescent="0.25">
      <c r="B5814">
        <f t="shared" si="194"/>
        <v>11624</v>
      </c>
      <c r="C5814">
        <v>5812</v>
      </c>
    </row>
    <row r="5815" spans="2:3" x14ac:dyDescent="0.25">
      <c r="B5815">
        <f t="shared" si="194"/>
        <v>11626</v>
      </c>
      <c r="C5815">
        <v>5813</v>
      </c>
    </row>
    <row r="5816" spans="2:3" x14ac:dyDescent="0.25">
      <c r="B5816">
        <f t="shared" si="194"/>
        <v>11628</v>
      </c>
      <c r="C5816">
        <v>5814</v>
      </c>
    </row>
    <row r="5817" spans="2:3" x14ac:dyDescent="0.25">
      <c r="B5817">
        <f t="shared" si="194"/>
        <v>11630</v>
      </c>
      <c r="C5817">
        <v>5815</v>
      </c>
    </row>
    <row r="5818" spans="2:3" x14ac:dyDescent="0.25">
      <c r="B5818">
        <f t="shared" si="194"/>
        <v>11632</v>
      </c>
      <c r="C5818">
        <v>5816</v>
      </c>
    </row>
    <row r="5819" spans="2:3" x14ac:dyDescent="0.25">
      <c r="B5819">
        <f t="shared" si="194"/>
        <v>11634</v>
      </c>
      <c r="C5819">
        <v>5817</v>
      </c>
    </row>
    <row r="5820" spans="2:3" x14ac:dyDescent="0.25">
      <c r="B5820">
        <f t="shared" si="194"/>
        <v>11636</v>
      </c>
      <c r="C5820">
        <v>5818</v>
      </c>
    </row>
    <row r="5821" spans="2:3" x14ac:dyDescent="0.25">
      <c r="B5821">
        <f t="shared" si="194"/>
        <v>11638</v>
      </c>
      <c r="C5821">
        <v>5819</v>
      </c>
    </row>
    <row r="5822" spans="2:3" x14ac:dyDescent="0.25">
      <c r="B5822">
        <f t="shared" si="194"/>
        <v>11640</v>
      </c>
      <c r="C5822">
        <v>5820</v>
      </c>
    </row>
    <row r="5823" spans="2:3" x14ac:dyDescent="0.25">
      <c r="B5823">
        <f t="shared" si="194"/>
        <v>11642</v>
      </c>
      <c r="C5823">
        <v>5821</v>
      </c>
    </row>
    <row r="5824" spans="2:3" x14ac:dyDescent="0.25">
      <c r="B5824">
        <f t="shared" si="194"/>
        <v>11644</v>
      </c>
      <c r="C5824">
        <v>5822</v>
      </c>
    </row>
    <row r="5825" spans="2:3" x14ac:dyDescent="0.25">
      <c r="B5825">
        <f t="shared" si="194"/>
        <v>11646</v>
      </c>
      <c r="C5825">
        <v>5823</v>
      </c>
    </row>
    <row r="5826" spans="2:3" x14ac:dyDescent="0.25">
      <c r="B5826">
        <f t="shared" si="194"/>
        <v>11648</v>
      </c>
      <c r="C5826">
        <v>5824</v>
      </c>
    </row>
    <row r="5827" spans="2:3" x14ac:dyDescent="0.25">
      <c r="B5827">
        <f t="shared" si="194"/>
        <v>11650</v>
      </c>
      <c r="C5827">
        <v>5825</v>
      </c>
    </row>
    <row r="5828" spans="2:3" x14ac:dyDescent="0.25">
      <c r="B5828">
        <f t="shared" si="194"/>
        <v>11652</v>
      </c>
      <c r="C5828">
        <v>5826</v>
      </c>
    </row>
    <row r="5829" spans="2:3" x14ac:dyDescent="0.25">
      <c r="B5829">
        <f t="shared" ref="B5829:B5892" si="195">B5828+2</f>
        <v>11654</v>
      </c>
      <c r="C5829">
        <v>5827</v>
      </c>
    </row>
    <row r="5830" spans="2:3" x14ac:dyDescent="0.25">
      <c r="B5830">
        <f t="shared" si="195"/>
        <v>11656</v>
      </c>
      <c r="C5830">
        <v>5828</v>
      </c>
    </row>
    <row r="5831" spans="2:3" x14ac:dyDescent="0.25">
      <c r="B5831">
        <f t="shared" si="195"/>
        <v>11658</v>
      </c>
      <c r="C5831">
        <v>5829</v>
      </c>
    </row>
    <row r="5832" spans="2:3" x14ac:dyDescent="0.25">
      <c r="B5832">
        <f t="shared" si="195"/>
        <v>11660</v>
      </c>
      <c r="C5832">
        <v>5830</v>
      </c>
    </row>
    <row r="5833" spans="2:3" x14ac:dyDescent="0.25">
      <c r="B5833">
        <f t="shared" si="195"/>
        <v>11662</v>
      </c>
      <c r="C5833">
        <v>5831</v>
      </c>
    </row>
    <row r="5834" spans="2:3" x14ac:dyDescent="0.25">
      <c r="B5834">
        <f t="shared" si="195"/>
        <v>11664</v>
      </c>
      <c r="C5834">
        <v>5832</v>
      </c>
    </row>
    <row r="5835" spans="2:3" x14ac:dyDescent="0.25">
      <c r="B5835">
        <f t="shared" si="195"/>
        <v>11666</v>
      </c>
      <c r="C5835">
        <v>5833</v>
      </c>
    </row>
    <row r="5836" spans="2:3" x14ac:dyDescent="0.25">
      <c r="B5836">
        <f t="shared" si="195"/>
        <v>11668</v>
      </c>
      <c r="C5836">
        <v>5834</v>
      </c>
    </row>
    <row r="5837" spans="2:3" x14ac:dyDescent="0.25">
      <c r="B5837">
        <f t="shared" si="195"/>
        <v>11670</v>
      </c>
      <c r="C5837">
        <v>5835</v>
      </c>
    </row>
    <row r="5838" spans="2:3" x14ac:dyDescent="0.25">
      <c r="B5838">
        <f t="shared" si="195"/>
        <v>11672</v>
      </c>
      <c r="C5838">
        <v>5836</v>
      </c>
    </row>
    <row r="5839" spans="2:3" x14ac:dyDescent="0.25">
      <c r="B5839">
        <f t="shared" si="195"/>
        <v>11674</v>
      </c>
      <c r="C5839">
        <v>5837</v>
      </c>
    </row>
    <row r="5840" spans="2:3" x14ac:dyDescent="0.25">
      <c r="B5840">
        <f t="shared" si="195"/>
        <v>11676</v>
      </c>
      <c r="C5840">
        <v>5838</v>
      </c>
    </row>
    <row r="5841" spans="2:3" x14ac:dyDescent="0.25">
      <c r="B5841">
        <f t="shared" si="195"/>
        <v>11678</v>
      </c>
      <c r="C5841">
        <v>5839</v>
      </c>
    </row>
    <row r="5842" spans="2:3" x14ac:dyDescent="0.25">
      <c r="B5842">
        <f t="shared" si="195"/>
        <v>11680</v>
      </c>
      <c r="C5842">
        <v>5840</v>
      </c>
    </row>
    <row r="5843" spans="2:3" x14ac:dyDescent="0.25">
      <c r="B5843">
        <f t="shared" si="195"/>
        <v>11682</v>
      </c>
      <c r="C5843">
        <v>5841</v>
      </c>
    </row>
    <row r="5844" spans="2:3" x14ac:dyDescent="0.25">
      <c r="B5844">
        <f t="shared" si="195"/>
        <v>11684</v>
      </c>
      <c r="C5844">
        <v>5842</v>
      </c>
    </row>
    <row r="5845" spans="2:3" x14ac:dyDescent="0.25">
      <c r="B5845">
        <f t="shared" si="195"/>
        <v>11686</v>
      </c>
      <c r="C5845">
        <v>5843</v>
      </c>
    </row>
    <row r="5846" spans="2:3" x14ac:dyDescent="0.25">
      <c r="B5846">
        <f t="shared" si="195"/>
        <v>11688</v>
      </c>
      <c r="C5846">
        <v>5844</v>
      </c>
    </row>
    <row r="5847" spans="2:3" x14ac:dyDescent="0.25">
      <c r="B5847">
        <f t="shared" si="195"/>
        <v>11690</v>
      </c>
      <c r="C5847">
        <v>5845</v>
      </c>
    </row>
    <row r="5848" spans="2:3" x14ac:dyDescent="0.25">
      <c r="B5848">
        <f t="shared" si="195"/>
        <v>11692</v>
      </c>
      <c r="C5848">
        <v>5846</v>
      </c>
    </row>
    <row r="5849" spans="2:3" x14ac:dyDescent="0.25">
      <c r="B5849">
        <f t="shared" si="195"/>
        <v>11694</v>
      </c>
      <c r="C5849">
        <v>5847</v>
      </c>
    </row>
    <row r="5850" spans="2:3" x14ac:dyDescent="0.25">
      <c r="B5850">
        <f t="shared" si="195"/>
        <v>11696</v>
      </c>
      <c r="C5850">
        <v>5848</v>
      </c>
    </row>
    <row r="5851" spans="2:3" x14ac:dyDescent="0.25">
      <c r="B5851">
        <f t="shared" si="195"/>
        <v>11698</v>
      </c>
      <c r="C5851">
        <v>5849</v>
      </c>
    </row>
    <row r="5852" spans="2:3" x14ac:dyDescent="0.25">
      <c r="B5852">
        <f t="shared" si="195"/>
        <v>11700</v>
      </c>
      <c r="C5852">
        <v>5850</v>
      </c>
    </row>
    <row r="5853" spans="2:3" x14ac:dyDescent="0.25">
      <c r="B5853">
        <f t="shared" si="195"/>
        <v>11702</v>
      </c>
      <c r="C5853">
        <v>5851</v>
      </c>
    </row>
    <row r="5854" spans="2:3" x14ac:dyDescent="0.25">
      <c r="B5854">
        <f t="shared" si="195"/>
        <v>11704</v>
      </c>
      <c r="C5854">
        <v>5852</v>
      </c>
    </row>
    <row r="5855" spans="2:3" x14ac:dyDescent="0.25">
      <c r="B5855">
        <f t="shared" si="195"/>
        <v>11706</v>
      </c>
      <c r="C5855">
        <v>5853</v>
      </c>
    </row>
    <row r="5856" spans="2:3" x14ac:dyDescent="0.25">
      <c r="B5856">
        <f t="shared" si="195"/>
        <v>11708</v>
      </c>
      <c r="C5856">
        <v>5854</v>
      </c>
    </row>
    <row r="5857" spans="2:3" x14ac:dyDescent="0.25">
      <c r="B5857">
        <f t="shared" si="195"/>
        <v>11710</v>
      </c>
      <c r="C5857">
        <v>5855</v>
      </c>
    </row>
    <row r="5858" spans="2:3" x14ac:dyDescent="0.25">
      <c r="B5858">
        <f t="shared" si="195"/>
        <v>11712</v>
      </c>
      <c r="C5858">
        <v>5856</v>
      </c>
    </row>
    <row r="5859" spans="2:3" x14ac:dyDescent="0.25">
      <c r="B5859">
        <f t="shared" si="195"/>
        <v>11714</v>
      </c>
      <c r="C5859">
        <v>5857</v>
      </c>
    </row>
    <row r="5860" spans="2:3" x14ac:dyDescent="0.25">
      <c r="B5860">
        <f t="shared" si="195"/>
        <v>11716</v>
      </c>
      <c r="C5860">
        <v>5858</v>
      </c>
    </row>
    <row r="5861" spans="2:3" x14ac:dyDescent="0.25">
      <c r="B5861">
        <f t="shared" si="195"/>
        <v>11718</v>
      </c>
      <c r="C5861">
        <v>5859</v>
      </c>
    </row>
    <row r="5862" spans="2:3" x14ac:dyDescent="0.25">
      <c r="B5862">
        <f t="shared" si="195"/>
        <v>11720</v>
      </c>
      <c r="C5862">
        <v>5860</v>
      </c>
    </row>
    <row r="5863" spans="2:3" x14ac:dyDescent="0.25">
      <c r="B5863">
        <f t="shared" si="195"/>
        <v>11722</v>
      </c>
      <c r="C5863">
        <v>5861</v>
      </c>
    </row>
    <row r="5864" spans="2:3" x14ac:dyDescent="0.25">
      <c r="B5864">
        <f t="shared" si="195"/>
        <v>11724</v>
      </c>
      <c r="C5864">
        <v>5862</v>
      </c>
    </row>
    <row r="5865" spans="2:3" x14ac:dyDescent="0.25">
      <c r="B5865">
        <f t="shared" si="195"/>
        <v>11726</v>
      </c>
      <c r="C5865">
        <v>5863</v>
      </c>
    </row>
    <row r="5866" spans="2:3" x14ac:dyDescent="0.25">
      <c r="B5866">
        <f t="shared" si="195"/>
        <v>11728</v>
      </c>
      <c r="C5866">
        <v>5864</v>
      </c>
    </row>
    <row r="5867" spans="2:3" x14ac:dyDescent="0.25">
      <c r="B5867">
        <f t="shared" si="195"/>
        <v>11730</v>
      </c>
      <c r="C5867">
        <v>5865</v>
      </c>
    </row>
    <row r="5868" spans="2:3" x14ac:dyDescent="0.25">
      <c r="B5868">
        <f t="shared" si="195"/>
        <v>11732</v>
      </c>
      <c r="C5868">
        <v>5866</v>
      </c>
    </row>
    <row r="5869" spans="2:3" x14ac:dyDescent="0.25">
      <c r="B5869">
        <f t="shared" si="195"/>
        <v>11734</v>
      </c>
      <c r="C5869">
        <v>5867</v>
      </c>
    </row>
    <row r="5870" spans="2:3" x14ac:dyDescent="0.25">
      <c r="B5870">
        <f t="shared" si="195"/>
        <v>11736</v>
      </c>
      <c r="C5870">
        <v>5868</v>
      </c>
    </row>
    <row r="5871" spans="2:3" x14ac:dyDescent="0.25">
      <c r="B5871">
        <f t="shared" si="195"/>
        <v>11738</v>
      </c>
      <c r="C5871">
        <v>5869</v>
      </c>
    </row>
    <row r="5872" spans="2:3" x14ac:dyDescent="0.25">
      <c r="B5872">
        <f t="shared" si="195"/>
        <v>11740</v>
      </c>
      <c r="C5872">
        <v>5870</v>
      </c>
    </row>
    <row r="5873" spans="2:3" x14ac:dyDescent="0.25">
      <c r="B5873">
        <f t="shared" si="195"/>
        <v>11742</v>
      </c>
      <c r="C5873">
        <v>5871</v>
      </c>
    </row>
    <row r="5874" spans="2:3" x14ac:dyDescent="0.25">
      <c r="B5874">
        <f t="shared" si="195"/>
        <v>11744</v>
      </c>
      <c r="C5874">
        <v>5872</v>
      </c>
    </row>
    <row r="5875" spans="2:3" x14ac:dyDescent="0.25">
      <c r="B5875">
        <f t="shared" si="195"/>
        <v>11746</v>
      </c>
      <c r="C5875">
        <v>5873</v>
      </c>
    </row>
    <row r="5876" spans="2:3" x14ac:dyDescent="0.25">
      <c r="B5876">
        <f t="shared" si="195"/>
        <v>11748</v>
      </c>
      <c r="C5876">
        <v>5874</v>
      </c>
    </row>
    <row r="5877" spans="2:3" x14ac:dyDescent="0.25">
      <c r="B5877">
        <f t="shared" si="195"/>
        <v>11750</v>
      </c>
      <c r="C5877">
        <v>5875</v>
      </c>
    </row>
    <row r="5878" spans="2:3" x14ac:dyDescent="0.25">
      <c r="B5878">
        <f t="shared" si="195"/>
        <v>11752</v>
      </c>
      <c r="C5878">
        <v>5876</v>
      </c>
    </row>
    <row r="5879" spans="2:3" x14ac:dyDescent="0.25">
      <c r="B5879">
        <f t="shared" si="195"/>
        <v>11754</v>
      </c>
      <c r="C5879">
        <v>5877</v>
      </c>
    </row>
    <row r="5880" spans="2:3" x14ac:dyDescent="0.25">
      <c r="B5880">
        <f t="shared" si="195"/>
        <v>11756</v>
      </c>
      <c r="C5880">
        <v>5878</v>
      </c>
    </row>
    <row r="5881" spans="2:3" x14ac:dyDescent="0.25">
      <c r="B5881">
        <f t="shared" si="195"/>
        <v>11758</v>
      </c>
      <c r="C5881">
        <v>5879</v>
      </c>
    </row>
    <row r="5882" spans="2:3" x14ac:dyDescent="0.25">
      <c r="B5882">
        <f t="shared" si="195"/>
        <v>11760</v>
      </c>
      <c r="C5882">
        <v>5880</v>
      </c>
    </row>
    <row r="5883" spans="2:3" x14ac:dyDescent="0.25">
      <c r="B5883">
        <f t="shared" si="195"/>
        <v>11762</v>
      </c>
      <c r="C5883">
        <v>5881</v>
      </c>
    </row>
    <row r="5884" spans="2:3" x14ac:dyDescent="0.25">
      <c r="B5884">
        <f t="shared" si="195"/>
        <v>11764</v>
      </c>
      <c r="C5884">
        <v>5882</v>
      </c>
    </row>
    <row r="5885" spans="2:3" x14ac:dyDescent="0.25">
      <c r="B5885">
        <f t="shared" si="195"/>
        <v>11766</v>
      </c>
      <c r="C5885">
        <v>5883</v>
      </c>
    </row>
    <row r="5886" spans="2:3" x14ac:dyDescent="0.25">
      <c r="B5886">
        <f t="shared" si="195"/>
        <v>11768</v>
      </c>
      <c r="C5886">
        <v>5884</v>
      </c>
    </row>
    <row r="5887" spans="2:3" x14ac:dyDescent="0.25">
      <c r="B5887">
        <f t="shared" si="195"/>
        <v>11770</v>
      </c>
      <c r="C5887">
        <v>5885</v>
      </c>
    </row>
    <row r="5888" spans="2:3" x14ac:dyDescent="0.25">
      <c r="B5888">
        <f t="shared" si="195"/>
        <v>11772</v>
      </c>
      <c r="C5888">
        <v>5886</v>
      </c>
    </row>
    <row r="5889" spans="2:3" x14ac:dyDescent="0.25">
      <c r="B5889">
        <f t="shared" si="195"/>
        <v>11774</v>
      </c>
      <c r="C5889">
        <v>5887</v>
      </c>
    </row>
    <row r="5890" spans="2:3" x14ac:dyDescent="0.25">
      <c r="B5890">
        <f t="shared" si="195"/>
        <v>11776</v>
      </c>
      <c r="C5890">
        <v>5888</v>
      </c>
    </row>
    <row r="5891" spans="2:3" x14ac:dyDescent="0.25">
      <c r="B5891">
        <f t="shared" si="195"/>
        <v>11778</v>
      </c>
      <c r="C5891">
        <v>5889</v>
      </c>
    </row>
    <row r="5892" spans="2:3" x14ac:dyDescent="0.25">
      <c r="B5892">
        <f t="shared" si="195"/>
        <v>11780</v>
      </c>
      <c r="C5892">
        <v>5890</v>
      </c>
    </row>
    <row r="5893" spans="2:3" x14ac:dyDescent="0.25">
      <c r="B5893">
        <f t="shared" ref="B5893:B5956" si="196">B5892+2</f>
        <v>11782</v>
      </c>
      <c r="C5893">
        <v>5891</v>
      </c>
    </row>
    <row r="5894" spans="2:3" x14ac:dyDescent="0.25">
      <c r="B5894">
        <f t="shared" si="196"/>
        <v>11784</v>
      </c>
      <c r="C5894">
        <v>5892</v>
      </c>
    </row>
    <row r="5895" spans="2:3" x14ac:dyDescent="0.25">
      <c r="B5895">
        <f t="shared" si="196"/>
        <v>11786</v>
      </c>
      <c r="C5895">
        <v>5893</v>
      </c>
    </row>
    <row r="5896" spans="2:3" x14ac:dyDescent="0.25">
      <c r="B5896">
        <f t="shared" si="196"/>
        <v>11788</v>
      </c>
      <c r="C5896">
        <v>5894</v>
      </c>
    </row>
    <row r="5897" spans="2:3" x14ac:dyDescent="0.25">
      <c r="B5897">
        <f t="shared" si="196"/>
        <v>11790</v>
      </c>
      <c r="C5897">
        <v>5895</v>
      </c>
    </row>
    <row r="5898" spans="2:3" x14ac:dyDescent="0.25">
      <c r="B5898">
        <f t="shared" si="196"/>
        <v>11792</v>
      </c>
      <c r="C5898">
        <v>5896</v>
      </c>
    </row>
    <row r="5899" spans="2:3" x14ac:dyDescent="0.25">
      <c r="B5899">
        <f t="shared" si="196"/>
        <v>11794</v>
      </c>
      <c r="C5899">
        <v>5897</v>
      </c>
    </row>
    <row r="5900" spans="2:3" x14ac:dyDescent="0.25">
      <c r="B5900">
        <f t="shared" si="196"/>
        <v>11796</v>
      </c>
      <c r="C5900">
        <v>5898</v>
      </c>
    </row>
    <row r="5901" spans="2:3" x14ac:dyDescent="0.25">
      <c r="B5901">
        <f t="shared" si="196"/>
        <v>11798</v>
      </c>
      <c r="C5901">
        <v>5899</v>
      </c>
    </row>
    <row r="5902" spans="2:3" x14ac:dyDescent="0.25">
      <c r="B5902">
        <f t="shared" si="196"/>
        <v>11800</v>
      </c>
      <c r="C5902">
        <v>5900</v>
      </c>
    </row>
    <row r="5903" spans="2:3" x14ac:dyDescent="0.25">
      <c r="B5903">
        <f t="shared" si="196"/>
        <v>11802</v>
      </c>
      <c r="C5903">
        <v>5901</v>
      </c>
    </row>
    <row r="5904" spans="2:3" x14ac:dyDescent="0.25">
      <c r="B5904">
        <f t="shared" si="196"/>
        <v>11804</v>
      </c>
      <c r="C5904">
        <v>5902</v>
      </c>
    </row>
    <row r="5905" spans="2:3" x14ac:dyDescent="0.25">
      <c r="B5905">
        <f t="shared" si="196"/>
        <v>11806</v>
      </c>
      <c r="C5905">
        <v>5903</v>
      </c>
    </row>
    <row r="5906" spans="2:3" x14ac:dyDescent="0.25">
      <c r="B5906">
        <f t="shared" si="196"/>
        <v>11808</v>
      </c>
      <c r="C5906">
        <v>5904</v>
      </c>
    </row>
    <row r="5907" spans="2:3" x14ac:dyDescent="0.25">
      <c r="B5907">
        <f t="shared" si="196"/>
        <v>11810</v>
      </c>
      <c r="C5907">
        <v>5905</v>
      </c>
    </row>
    <row r="5908" spans="2:3" x14ac:dyDescent="0.25">
      <c r="B5908">
        <f t="shared" si="196"/>
        <v>11812</v>
      </c>
      <c r="C5908">
        <v>5906</v>
      </c>
    </row>
    <row r="5909" spans="2:3" x14ac:dyDescent="0.25">
      <c r="B5909">
        <f t="shared" si="196"/>
        <v>11814</v>
      </c>
      <c r="C5909">
        <v>5907</v>
      </c>
    </row>
    <row r="5910" spans="2:3" x14ac:dyDescent="0.25">
      <c r="B5910">
        <f t="shared" si="196"/>
        <v>11816</v>
      </c>
      <c r="C5910">
        <v>5908</v>
      </c>
    </row>
    <row r="5911" spans="2:3" x14ac:dyDescent="0.25">
      <c r="B5911">
        <f t="shared" si="196"/>
        <v>11818</v>
      </c>
      <c r="C5911">
        <v>5909</v>
      </c>
    </row>
    <row r="5912" spans="2:3" x14ac:dyDescent="0.25">
      <c r="B5912">
        <f t="shared" si="196"/>
        <v>11820</v>
      </c>
      <c r="C5912">
        <v>5910</v>
      </c>
    </row>
    <row r="5913" spans="2:3" x14ac:dyDescent="0.25">
      <c r="B5913">
        <f t="shared" si="196"/>
        <v>11822</v>
      </c>
      <c r="C5913">
        <v>5911</v>
      </c>
    </row>
    <row r="5914" spans="2:3" x14ac:dyDescent="0.25">
      <c r="B5914">
        <f t="shared" si="196"/>
        <v>11824</v>
      </c>
      <c r="C5914">
        <v>5912</v>
      </c>
    </row>
    <row r="5915" spans="2:3" x14ac:dyDescent="0.25">
      <c r="B5915">
        <f t="shared" si="196"/>
        <v>11826</v>
      </c>
      <c r="C5915">
        <v>5913</v>
      </c>
    </row>
    <row r="5916" spans="2:3" x14ac:dyDescent="0.25">
      <c r="B5916">
        <f t="shared" si="196"/>
        <v>11828</v>
      </c>
      <c r="C5916">
        <v>5914</v>
      </c>
    </row>
    <row r="5917" spans="2:3" x14ac:dyDescent="0.25">
      <c r="B5917">
        <f t="shared" si="196"/>
        <v>11830</v>
      </c>
      <c r="C5917">
        <v>5915</v>
      </c>
    </row>
    <row r="5918" spans="2:3" x14ac:dyDescent="0.25">
      <c r="B5918">
        <f t="shared" si="196"/>
        <v>11832</v>
      </c>
      <c r="C5918">
        <v>5916</v>
      </c>
    </row>
    <row r="5919" spans="2:3" x14ac:dyDescent="0.25">
      <c r="B5919">
        <f t="shared" si="196"/>
        <v>11834</v>
      </c>
      <c r="C5919">
        <v>5917</v>
      </c>
    </row>
    <row r="5920" spans="2:3" x14ac:dyDescent="0.25">
      <c r="B5920">
        <f t="shared" si="196"/>
        <v>11836</v>
      </c>
      <c r="C5920">
        <v>5918</v>
      </c>
    </row>
    <row r="5921" spans="2:3" x14ac:dyDescent="0.25">
      <c r="B5921">
        <f t="shared" si="196"/>
        <v>11838</v>
      </c>
      <c r="C5921">
        <v>5919</v>
      </c>
    </row>
    <row r="5922" spans="2:3" x14ac:dyDescent="0.25">
      <c r="B5922">
        <f t="shared" si="196"/>
        <v>11840</v>
      </c>
      <c r="C5922">
        <v>5920</v>
      </c>
    </row>
    <row r="5923" spans="2:3" x14ac:dyDescent="0.25">
      <c r="B5923">
        <f t="shared" si="196"/>
        <v>11842</v>
      </c>
      <c r="C5923">
        <v>5921</v>
      </c>
    </row>
    <row r="5924" spans="2:3" x14ac:dyDescent="0.25">
      <c r="B5924">
        <f t="shared" si="196"/>
        <v>11844</v>
      </c>
      <c r="C5924">
        <v>5922</v>
      </c>
    </row>
    <row r="5925" spans="2:3" x14ac:dyDescent="0.25">
      <c r="B5925">
        <f t="shared" si="196"/>
        <v>11846</v>
      </c>
      <c r="C5925">
        <v>5923</v>
      </c>
    </row>
    <row r="5926" spans="2:3" x14ac:dyDescent="0.25">
      <c r="B5926">
        <f t="shared" si="196"/>
        <v>11848</v>
      </c>
      <c r="C5926">
        <v>5924</v>
      </c>
    </row>
    <row r="5927" spans="2:3" x14ac:dyDescent="0.25">
      <c r="B5927">
        <f t="shared" si="196"/>
        <v>11850</v>
      </c>
      <c r="C5927">
        <v>5925</v>
      </c>
    </row>
    <row r="5928" spans="2:3" x14ac:dyDescent="0.25">
      <c r="B5928">
        <f t="shared" si="196"/>
        <v>11852</v>
      </c>
      <c r="C5928">
        <v>5926</v>
      </c>
    </row>
    <row r="5929" spans="2:3" x14ac:dyDescent="0.25">
      <c r="B5929">
        <f t="shared" si="196"/>
        <v>11854</v>
      </c>
      <c r="C5929">
        <v>5927</v>
      </c>
    </row>
    <row r="5930" spans="2:3" x14ac:dyDescent="0.25">
      <c r="B5930">
        <f t="shared" si="196"/>
        <v>11856</v>
      </c>
      <c r="C5930">
        <v>5928</v>
      </c>
    </row>
    <row r="5931" spans="2:3" x14ac:dyDescent="0.25">
      <c r="B5931">
        <f t="shared" si="196"/>
        <v>11858</v>
      </c>
      <c r="C5931">
        <v>5929</v>
      </c>
    </row>
    <row r="5932" spans="2:3" x14ac:dyDescent="0.25">
      <c r="B5932">
        <f t="shared" si="196"/>
        <v>11860</v>
      </c>
      <c r="C5932">
        <v>5930</v>
      </c>
    </row>
    <row r="5933" spans="2:3" x14ac:dyDescent="0.25">
      <c r="B5933">
        <f t="shared" si="196"/>
        <v>11862</v>
      </c>
      <c r="C5933">
        <v>5931</v>
      </c>
    </row>
    <row r="5934" spans="2:3" x14ac:dyDescent="0.25">
      <c r="B5934">
        <f t="shared" si="196"/>
        <v>11864</v>
      </c>
      <c r="C5934">
        <v>5932</v>
      </c>
    </row>
    <row r="5935" spans="2:3" x14ac:dyDescent="0.25">
      <c r="B5935">
        <f t="shared" si="196"/>
        <v>11866</v>
      </c>
      <c r="C5935">
        <v>5933</v>
      </c>
    </row>
    <row r="5936" spans="2:3" x14ac:dyDescent="0.25">
      <c r="B5936">
        <f t="shared" si="196"/>
        <v>11868</v>
      </c>
      <c r="C5936">
        <v>5934</v>
      </c>
    </row>
    <row r="5937" spans="2:3" x14ac:dyDescent="0.25">
      <c r="B5937">
        <f t="shared" si="196"/>
        <v>11870</v>
      </c>
      <c r="C5937">
        <v>5935</v>
      </c>
    </row>
    <row r="5938" spans="2:3" x14ac:dyDescent="0.25">
      <c r="B5938">
        <f t="shared" si="196"/>
        <v>11872</v>
      </c>
      <c r="C5938">
        <v>5936</v>
      </c>
    </row>
    <row r="5939" spans="2:3" x14ac:dyDescent="0.25">
      <c r="B5939">
        <f t="shared" si="196"/>
        <v>11874</v>
      </c>
      <c r="C5939">
        <v>5937</v>
      </c>
    </row>
    <row r="5940" spans="2:3" x14ac:dyDescent="0.25">
      <c r="B5940">
        <f t="shared" si="196"/>
        <v>11876</v>
      </c>
      <c r="C5940">
        <v>5938</v>
      </c>
    </row>
    <row r="5941" spans="2:3" x14ac:dyDescent="0.25">
      <c r="B5941">
        <f t="shared" si="196"/>
        <v>11878</v>
      </c>
      <c r="C5941">
        <v>5939</v>
      </c>
    </row>
    <row r="5942" spans="2:3" x14ac:dyDescent="0.25">
      <c r="B5942">
        <f t="shared" si="196"/>
        <v>11880</v>
      </c>
      <c r="C5942">
        <v>5940</v>
      </c>
    </row>
    <row r="5943" spans="2:3" x14ac:dyDescent="0.25">
      <c r="B5943">
        <f t="shared" si="196"/>
        <v>11882</v>
      </c>
      <c r="C5943">
        <v>5941</v>
      </c>
    </row>
    <row r="5944" spans="2:3" x14ac:dyDescent="0.25">
      <c r="B5944">
        <f t="shared" si="196"/>
        <v>11884</v>
      </c>
      <c r="C5944">
        <v>5942</v>
      </c>
    </row>
    <row r="5945" spans="2:3" x14ac:dyDescent="0.25">
      <c r="B5945">
        <f t="shared" si="196"/>
        <v>11886</v>
      </c>
      <c r="C5945">
        <v>5943</v>
      </c>
    </row>
    <row r="5946" spans="2:3" x14ac:dyDescent="0.25">
      <c r="B5946">
        <f t="shared" si="196"/>
        <v>11888</v>
      </c>
      <c r="C5946">
        <v>5944</v>
      </c>
    </row>
    <row r="5947" spans="2:3" x14ac:dyDescent="0.25">
      <c r="B5947">
        <f t="shared" si="196"/>
        <v>11890</v>
      </c>
      <c r="C5947">
        <v>5945</v>
      </c>
    </row>
    <row r="5948" spans="2:3" x14ac:dyDescent="0.25">
      <c r="B5948">
        <f t="shared" si="196"/>
        <v>11892</v>
      </c>
      <c r="C5948">
        <v>5946</v>
      </c>
    </row>
    <row r="5949" spans="2:3" x14ac:dyDescent="0.25">
      <c r="B5949">
        <f t="shared" si="196"/>
        <v>11894</v>
      </c>
      <c r="C5949">
        <v>5947</v>
      </c>
    </row>
    <row r="5950" spans="2:3" x14ac:dyDescent="0.25">
      <c r="B5950">
        <f t="shared" si="196"/>
        <v>11896</v>
      </c>
      <c r="C5950">
        <v>5948</v>
      </c>
    </row>
    <row r="5951" spans="2:3" x14ac:dyDescent="0.25">
      <c r="B5951">
        <f t="shared" si="196"/>
        <v>11898</v>
      </c>
      <c r="C5951">
        <v>5949</v>
      </c>
    </row>
    <row r="5952" spans="2:3" x14ac:dyDescent="0.25">
      <c r="B5952">
        <f t="shared" si="196"/>
        <v>11900</v>
      </c>
      <c r="C5952">
        <v>5950</v>
      </c>
    </row>
    <row r="5953" spans="2:3" x14ac:dyDescent="0.25">
      <c r="B5953">
        <f t="shared" si="196"/>
        <v>11902</v>
      </c>
      <c r="C5953">
        <v>5951</v>
      </c>
    </row>
    <row r="5954" spans="2:3" x14ac:dyDescent="0.25">
      <c r="B5954">
        <f t="shared" si="196"/>
        <v>11904</v>
      </c>
      <c r="C5954">
        <v>5952</v>
      </c>
    </row>
    <row r="5955" spans="2:3" x14ac:dyDescent="0.25">
      <c r="B5955">
        <f t="shared" si="196"/>
        <v>11906</v>
      </c>
      <c r="C5955">
        <v>5953</v>
      </c>
    </row>
    <row r="5956" spans="2:3" x14ac:dyDescent="0.25">
      <c r="B5956">
        <f t="shared" si="196"/>
        <v>11908</v>
      </c>
      <c r="C5956">
        <v>5954</v>
      </c>
    </row>
    <row r="5957" spans="2:3" x14ac:dyDescent="0.25">
      <c r="B5957">
        <f t="shared" ref="B5957:B6020" si="197">B5956+2</f>
        <v>11910</v>
      </c>
      <c r="C5957">
        <v>5955</v>
      </c>
    </row>
    <row r="5958" spans="2:3" x14ac:dyDescent="0.25">
      <c r="B5958">
        <f t="shared" si="197"/>
        <v>11912</v>
      </c>
      <c r="C5958">
        <v>5956</v>
      </c>
    </row>
    <row r="5959" spans="2:3" x14ac:dyDescent="0.25">
      <c r="B5959">
        <f t="shared" si="197"/>
        <v>11914</v>
      </c>
      <c r="C5959">
        <v>5957</v>
      </c>
    </row>
    <row r="5960" spans="2:3" x14ac:dyDescent="0.25">
      <c r="B5960">
        <f t="shared" si="197"/>
        <v>11916</v>
      </c>
      <c r="C5960">
        <v>5958</v>
      </c>
    </row>
    <row r="5961" spans="2:3" x14ac:dyDescent="0.25">
      <c r="B5961">
        <f t="shared" si="197"/>
        <v>11918</v>
      </c>
      <c r="C5961">
        <v>5959</v>
      </c>
    </row>
    <row r="5962" spans="2:3" x14ac:dyDescent="0.25">
      <c r="B5962">
        <f t="shared" si="197"/>
        <v>11920</v>
      </c>
      <c r="C5962">
        <v>5960</v>
      </c>
    </row>
    <row r="5963" spans="2:3" x14ac:dyDescent="0.25">
      <c r="B5963">
        <f t="shared" si="197"/>
        <v>11922</v>
      </c>
      <c r="C5963">
        <v>5961</v>
      </c>
    </row>
    <row r="5964" spans="2:3" x14ac:dyDescent="0.25">
      <c r="B5964">
        <f t="shared" si="197"/>
        <v>11924</v>
      </c>
      <c r="C5964">
        <v>5962</v>
      </c>
    </row>
    <row r="5965" spans="2:3" x14ac:dyDescent="0.25">
      <c r="B5965">
        <f t="shared" si="197"/>
        <v>11926</v>
      </c>
      <c r="C5965">
        <v>5963</v>
      </c>
    </row>
    <row r="5966" spans="2:3" x14ac:dyDescent="0.25">
      <c r="B5966">
        <f t="shared" si="197"/>
        <v>11928</v>
      </c>
      <c r="C5966">
        <v>5964</v>
      </c>
    </row>
    <row r="5967" spans="2:3" x14ac:dyDescent="0.25">
      <c r="B5967">
        <f t="shared" si="197"/>
        <v>11930</v>
      </c>
      <c r="C5967">
        <v>5965</v>
      </c>
    </row>
    <row r="5968" spans="2:3" x14ac:dyDescent="0.25">
      <c r="B5968">
        <f t="shared" si="197"/>
        <v>11932</v>
      </c>
      <c r="C5968">
        <v>5966</v>
      </c>
    </row>
    <row r="5969" spans="2:3" x14ac:dyDescent="0.25">
      <c r="B5969">
        <f t="shared" si="197"/>
        <v>11934</v>
      </c>
      <c r="C5969">
        <v>5967</v>
      </c>
    </row>
    <row r="5970" spans="2:3" x14ac:dyDescent="0.25">
      <c r="B5970">
        <f t="shared" si="197"/>
        <v>11936</v>
      </c>
      <c r="C5970">
        <v>5968</v>
      </c>
    </row>
    <row r="5971" spans="2:3" x14ac:dyDescent="0.25">
      <c r="B5971">
        <f t="shared" si="197"/>
        <v>11938</v>
      </c>
      <c r="C5971">
        <v>5969</v>
      </c>
    </row>
    <row r="5972" spans="2:3" x14ac:dyDescent="0.25">
      <c r="B5972">
        <f t="shared" si="197"/>
        <v>11940</v>
      </c>
      <c r="C5972">
        <v>5970</v>
      </c>
    </row>
    <row r="5973" spans="2:3" x14ac:dyDescent="0.25">
      <c r="B5973">
        <f t="shared" si="197"/>
        <v>11942</v>
      </c>
      <c r="C5973">
        <v>5971</v>
      </c>
    </row>
    <row r="5974" spans="2:3" x14ac:dyDescent="0.25">
      <c r="B5974">
        <f t="shared" si="197"/>
        <v>11944</v>
      </c>
      <c r="C5974">
        <v>5972</v>
      </c>
    </row>
    <row r="5975" spans="2:3" x14ac:dyDescent="0.25">
      <c r="B5975">
        <f t="shared" si="197"/>
        <v>11946</v>
      </c>
      <c r="C5975">
        <v>5973</v>
      </c>
    </row>
    <row r="5976" spans="2:3" x14ac:dyDescent="0.25">
      <c r="B5976">
        <f t="shared" si="197"/>
        <v>11948</v>
      </c>
      <c r="C5976">
        <v>5974</v>
      </c>
    </row>
    <row r="5977" spans="2:3" x14ac:dyDescent="0.25">
      <c r="B5977">
        <f t="shared" si="197"/>
        <v>11950</v>
      </c>
      <c r="C5977">
        <v>5975</v>
      </c>
    </row>
    <row r="5978" spans="2:3" x14ac:dyDescent="0.25">
      <c r="B5978">
        <f t="shared" si="197"/>
        <v>11952</v>
      </c>
      <c r="C5978">
        <v>5976</v>
      </c>
    </row>
    <row r="5979" spans="2:3" x14ac:dyDescent="0.25">
      <c r="B5979">
        <f t="shared" si="197"/>
        <v>11954</v>
      </c>
      <c r="C5979">
        <v>5977</v>
      </c>
    </row>
    <row r="5980" spans="2:3" x14ac:dyDescent="0.25">
      <c r="B5980">
        <f t="shared" si="197"/>
        <v>11956</v>
      </c>
      <c r="C5980">
        <v>5978</v>
      </c>
    </row>
    <row r="5981" spans="2:3" x14ac:dyDescent="0.25">
      <c r="B5981">
        <f t="shared" si="197"/>
        <v>11958</v>
      </c>
      <c r="C5981">
        <v>5979</v>
      </c>
    </row>
    <row r="5982" spans="2:3" x14ac:dyDescent="0.25">
      <c r="B5982">
        <f t="shared" si="197"/>
        <v>11960</v>
      </c>
      <c r="C5982">
        <v>5980</v>
      </c>
    </row>
    <row r="5983" spans="2:3" x14ac:dyDescent="0.25">
      <c r="B5983">
        <f t="shared" si="197"/>
        <v>11962</v>
      </c>
      <c r="C5983">
        <v>5981</v>
      </c>
    </row>
    <row r="5984" spans="2:3" x14ac:dyDescent="0.25">
      <c r="B5984">
        <f t="shared" si="197"/>
        <v>11964</v>
      </c>
      <c r="C5984">
        <v>5982</v>
      </c>
    </row>
    <row r="5985" spans="2:3" x14ac:dyDescent="0.25">
      <c r="B5985">
        <f t="shared" si="197"/>
        <v>11966</v>
      </c>
      <c r="C5985">
        <v>5983</v>
      </c>
    </row>
    <row r="5986" spans="2:3" x14ac:dyDescent="0.25">
      <c r="B5986">
        <f t="shared" si="197"/>
        <v>11968</v>
      </c>
      <c r="C5986">
        <v>5984</v>
      </c>
    </row>
    <row r="5987" spans="2:3" x14ac:dyDescent="0.25">
      <c r="B5987">
        <f t="shared" si="197"/>
        <v>11970</v>
      </c>
      <c r="C5987">
        <v>5985</v>
      </c>
    </row>
    <row r="5988" spans="2:3" x14ac:dyDescent="0.25">
      <c r="B5988">
        <f t="shared" si="197"/>
        <v>11972</v>
      </c>
      <c r="C5988">
        <v>5986</v>
      </c>
    </row>
    <row r="5989" spans="2:3" x14ac:dyDescent="0.25">
      <c r="B5989">
        <f t="shared" si="197"/>
        <v>11974</v>
      </c>
      <c r="C5989">
        <v>5987</v>
      </c>
    </row>
    <row r="5990" spans="2:3" x14ac:dyDescent="0.25">
      <c r="B5990">
        <f t="shared" si="197"/>
        <v>11976</v>
      </c>
      <c r="C5990">
        <v>5988</v>
      </c>
    </row>
    <row r="5991" spans="2:3" x14ac:dyDescent="0.25">
      <c r="B5991">
        <f t="shared" si="197"/>
        <v>11978</v>
      </c>
      <c r="C5991">
        <v>5989</v>
      </c>
    </row>
    <row r="5992" spans="2:3" x14ac:dyDescent="0.25">
      <c r="B5992">
        <f t="shared" si="197"/>
        <v>11980</v>
      </c>
      <c r="C5992">
        <v>5990</v>
      </c>
    </row>
    <row r="5993" spans="2:3" x14ac:dyDescent="0.25">
      <c r="B5993">
        <f t="shared" si="197"/>
        <v>11982</v>
      </c>
      <c r="C5993">
        <v>5991</v>
      </c>
    </row>
    <row r="5994" spans="2:3" x14ac:dyDescent="0.25">
      <c r="B5994">
        <f t="shared" si="197"/>
        <v>11984</v>
      </c>
      <c r="C5994">
        <v>5992</v>
      </c>
    </row>
    <row r="5995" spans="2:3" x14ac:dyDescent="0.25">
      <c r="B5995">
        <f t="shared" si="197"/>
        <v>11986</v>
      </c>
      <c r="C5995">
        <v>5993</v>
      </c>
    </row>
    <row r="5996" spans="2:3" x14ac:dyDescent="0.25">
      <c r="B5996">
        <f t="shared" si="197"/>
        <v>11988</v>
      </c>
      <c r="C5996">
        <v>5994</v>
      </c>
    </row>
    <row r="5997" spans="2:3" x14ac:dyDescent="0.25">
      <c r="B5997">
        <f t="shared" si="197"/>
        <v>11990</v>
      </c>
      <c r="C5997">
        <v>5995</v>
      </c>
    </row>
    <row r="5998" spans="2:3" x14ac:dyDescent="0.25">
      <c r="B5998">
        <f t="shared" si="197"/>
        <v>11992</v>
      </c>
      <c r="C5998">
        <v>5996</v>
      </c>
    </row>
    <row r="5999" spans="2:3" x14ac:dyDescent="0.25">
      <c r="B5999">
        <f t="shared" si="197"/>
        <v>11994</v>
      </c>
      <c r="C5999">
        <v>5997</v>
      </c>
    </row>
    <row r="6000" spans="2:3" x14ac:dyDescent="0.25">
      <c r="B6000">
        <f t="shared" si="197"/>
        <v>11996</v>
      </c>
      <c r="C6000">
        <v>5998</v>
      </c>
    </row>
    <row r="6001" spans="2:3" x14ac:dyDescent="0.25">
      <c r="B6001">
        <f t="shared" si="197"/>
        <v>11998</v>
      </c>
      <c r="C6001">
        <v>5999</v>
      </c>
    </row>
    <row r="6002" spans="2:3" x14ac:dyDescent="0.25">
      <c r="B6002">
        <f t="shared" si="197"/>
        <v>12000</v>
      </c>
      <c r="C6002">
        <v>6000</v>
      </c>
    </row>
    <row r="6003" spans="2:3" x14ac:dyDescent="0.25">
      <c r="B6003">
        <f t="shared" si="197"/>
        <v>12002</v>
      </c>
      <c r="C6003">
        <v>6001</v>
      </c>
    </row>
    <row r="6004" spans="2:3" x14ac:dyDescent="0.25">
      <c r="B6004">
        <f t="shared" si="197"/>
        <v>12004</v>
      </c>
      <c r="C6004">
        <v>6002</v>
      </c>
    </row>
    <row r="6005" spans="2:3" x14ac:dyDescent="0.25">
      <c r="B6005">
        <f t="shared" si="197"/>
        <v>12006</v>
      </c>
      <c r="C6005">
        <v>6003</v>
      </c>
    </row>
    <row r="6006" spans="2:3" x14ac:dyDescent="0.25">
      <c r="B6006">
        <f t="shared" si="197"/>
        <v>12008</v>
      </c>
      <c r="C6006">
        <v>6004</v>
      </c>
    </row>
    <row r="6007" spans="2:3" x14ac:dyDescent="0.25">
      <c r="B6007">
        <f t="shared" si="197"/>
        <v>12010</v>
      </c>
      <c r="C6007">
        <v>6005</v>
      </c>
    </row>
    <row r="6008" spans="2:3" x14ac:dyDescent="0.25">
      <c r="B6008">
        <f t="shared" si="197"/>
        <v>12012</v>
      </c>
      <c r="C6008">
        <v>6006</v>
      </c>
    </row>
    <row r="6009" spans="2:3" x14ac:dyDescent="0.25">
      <c r="B6009">
        <f t="shared" si="197"/>
        <v>12014</v>
      </c>
      <c r="C6009">
        <v>6007</v>
      </c>
    </row>
    <row r="6010" spans="2:3" x14ac:dyDescent="0.25">
      <c r="B6010">
        <f t="shared" si="197"/>
        <v>12016</v>
      </c>
      <c r="C6010">
        <v>6008</v>
      </c>
    </row>
    <row r="6011" spans="2:3" x14ac:dyDescent="0.25">
      <c r="B6011">
        <f t="shared" si="197"/>
        <v>12018</v>
      </c>
      <c r="C6011">
        <v>6009</v>
      </c>
    </row>
    <row r="6012" spans="2:3" x14ac:dyDescent="0.25">
      <c r="B6012">
        <f t="shared" si="197"/>
        <v>12020</v>
      </c>
      <c r="C6012">
        <v>6010</v>
      </c>
    </row>
    <row r="6013" spans="2:3" x14ac:dyDescent="0.25">
      <c r="B6013">
        <f t="shared" si="197"/>
        <v>12022</v>
      </c>
      <c r="C6013">
        <v>6011</v>
      </c>
    </row>
    <row r="6014" spans="2:3" x14ac:dyDescent="0.25">
      <c r="B6014">
        <f t="shared" si="197"/>
        <v>12024</v>
      </c>
      <c r="C6014">
        <v>6012</v>
      </c>
    </row>
    <row r="6015" spans="2:3" x14ac:dyDescent="0.25">
      <c r="B6015">
        <f t="shared" si="197"/>
        <v>12026</v>
      </c>
      <c r="C6015">
        <v>6013</v>
      </c>
    </row>
    <row r="6016" spans="2:3" x14ac:dyDescent="0.25">
      <c r="B6016">
        <f t="shared" si="197"/>
        <v>12028</v>
      </c>
      <c r="C6016">
        <v>6014</v>
      </c>
    </row>
    <row r="6017" spans="2:3" x14ac:dyDescent="0.25">
      <c r="B6017">
        <f t="shared" si="197"/>
        <v>12030</v>
      </c>
      <c r="C6017">
        <v>6015</v>
      </c>
    </row>
    <row r="6018" spans="2:3" x14ac:dyDescent="0.25">
      <c r="B6018">
        <f t="shared" si="197"/>
        <v>12032</v>
      </c>
      <c r="C6018">
        <v>6016</v>
      </c>
    </row>
    <row r="6019" spans="2:3" x14ac:dyDescent="0.25">
      <c r="B6019">
        <f t="shared" si="197"/>
        <v>12034</v>
      </c>
      <c r="C6019">
        <v>6017</v>
      </c>
    </row>
    <row r="6020" spans="2:3" x14ac:dyDescent="0.25">
      <c r="B6020">
        <f t="shared" si="197"/>
        <v>12036</v>
      </c>
      <c r="C6020">
        <v>6018</v>
      </c>
    </row>
    <row r="6021" spans="2:3" x14ac:dyDescent="0.25">
      <c r="B6021">
        <f t="shared" ref="B6021:B6084" si="198">B6020+2</f>
        <v>12038</v>
      </c>
      <c r="C6021">
        <v>6019</v>
      </c>
    </row>
    <row r="6022" spans="2:3" x14ac:dyDescent="0.25">
      <c r="B6022">
        <f t="shared" si="198"/>
        <v>12040</v>
      </c>
      <c r="C6022">
        <v>6020</v>
      </c>
    </row>
    <row r="6023" spans="2:3" x14ac:dyDescent="0.25">
      <c r="B6023">
        <f t="shared" si="198"/>
        <v>12042</v>
      </c>
      <c r="C6023">
        <v>6021</v>
      </c>
    </row>
    <row r="6024" spans="2:3" x14ac:dyDescent="0.25">
      <c r="B6024">
        <f t="shared" si="198"/>
        <v>12044</v>
      </c>
      <c r="C6024">
        <v>6022</v>
      </c>
    </row>
    <row r="6025" spans="2:3" x14ac:dyDescent="0.25">
      <c r="B6025">
        <f t="shared" si="198"/>
        <v>12046</v>
      </c>
      <c r="C6025">
        <v>6023</v>
      </c>
    </row>
    <row r="6026" spans="2:3" x14ac:dyDescent="0.25">
      <c r="B6026">
        <f t="shared" si="198"/>
        <v>12048</v>
      </c>
      <c r="C6026">
        <v>6024</v>
      </c>
    </row>
    <row r="6027" spans="2:3" x14ac:dyDescent="0.25">
      <c r="B6027">
        <f t="shared" si="198"/>
        <v>12050</v>
      </c>
      <c r="C6027">
        <v>6025</v>
      </c>
    </row>
    <row r="6028" spans="2:3" x14ac:dyDescent="0.25">
      <c r="B6028">
        <f t="shared" si="198"/>
        <v>12052</v>
      </c>
      <c r="C6028">
        <v>6026</v>
      </c>
    </row>
    <row r="6029" spans="2:3" x14ac:dyDescent="0.25">
      <c r="B6029">
        <f t="shared" si="198"/>
        <v>12054</v>
      </c>
      <c r="C6029">
        <v>6027</v>
      </c>
    </row>
    <row r="6030" spans="2:3" x14ac:dyDescent="0.25">
      <c r="B6030">
        <f t="shared" si="198"/>
        <v>12056</v>
      </c>
      <c r="C6030">
        <v>6028</v>
      </c>
    </row>
    <row r="6031" spans="2:3" x14ac:dyDescent="0.25">
      <c r="B6031">
        <f t="shared" si="198"/>
        <v>12058</v>
      </c>
      <c r="C6031">
        <v>6029</v>
      </c>
    </row>
    <row r="6032" spans="2:3" x14ac:dyDescent="0.25">
      <c r="B6032">
        <f t="shared" si="198"/>
        <v>12060</v>
      </c>
      <c r="C6032">
        <v>6030</v>
      </c>
    </row>
    <row r="6033" spans="2:3" x14ac:dyDescent="0.25">
      <c r="B6033">
        <f t="shared" si="198"/>
        <v>12062</v>
      </c>
      <c r="C6033">
        <v>6031</v>
      </c>
    </row>
    <row r="6034" spans="2:3" x14ac:dyDescent="0.25">
      <c r="B6034">
        <f t="shared" si="198"/>
        <v>12064</v>
      </c>
      <c r="C6034">
        <v>6032</v>
      </c>
    </row>
    <row r="6035" spans="2:3" x14ac:dyDescent="0.25">
      <c r="B6035">
        <f t="shared" si="198"/>
        <v>12066</v>
      </c>
      <c r="C6035">
        <v>6033</v>
      </c>
    </row>
    <row r="6036" spans="2:3" x14ac:dyDescent="0.25">
      <c r="B6036">
        <f t="shared" si="198"/>
        <v>12068</v>
      </c>
      <c r="C6036">
        <v>6034</v>
      </c>
    </row>
    <row r="6037" spans="2:3" x14ac:dyDescent="0.25">
      <c r="B6037">
        <f t="shared" si="198"/>
        <v>12070</v>
      </c>
      <c r="C6037">
        <v>6035</v>
      </c>
    </row>
    <row r="6038" spans="2:3" x14ac:dyDescent="0.25">
      <c r="B6038">
        <f t="shared" si="198"/>
        <v>12072</v>
      </c>
      <c r="C6038">
        <v>6036</v>
      </c>
    </row>
    <row r="6039" spans="2:3" x14ac:dyDescent="0.25">
      <c r="B6039">
        <f t="shared" si="198"/>
        <v>12074</v>
      </c>
      <c r="C6039">
        <v>6037</v>
      </c>
    </row>
    <row r="6040" spans="2:3" x14ac:dyDescent="0.25">
      <c r="B6040">
        <f t="shared" si="198"/>
        <v>12076</v>
      </c>
      <c r="C6040">
        <v>6038</v>
      </c>
    </row>
    <row r="6041" spans="2:3" x14ac:dyDescent="0.25">
      <c r="B6041">
        <f t="shared" si="198"/>
        <v>12078</v>
      </c>
      <c r="C6041">
        <v>6039</v>
      </c>
    </row>
    <row r="6042" spans="2:3" x14ac:dyDescent="0.25">
      <c r="B6042">
        <f t="shared" si="198"/>
        <v>12080</v>
      </c>
      <c r="C6042">
        <v>6040</v>
      </c>
    </row>
    <row r="6043" spans="2:3" x14ac:dyDescent="0.25">
      <c r="B6043">
        <f t="shared" si="198"/>
        <v>12082</v>
      </c>
      <c r="C6043">
        <v>6041</v>
      </c>
    </row>
    <row r="6044" spans="2:3" x14ac:dyDescent="0.25">
      <c r="B6044">
        <f t="shared" si="198"/>
        <v>12084</v>
      </c>
      <c r="C6044">
        <v>6042</v>
      </c>
    </row>
    <row r="6045" spans="2:3" x14ac:dyDescent="0.25">
      <c r="B6045">
        <f t="shared" si="198"/>
        <v>12086</v>
      </c>
      <c r="C6045">
        <v>6043</v>
      </c>
    </row>
    <row r="6046" spans="2:3" x14ac:dyDescent="0.25">
      <c r="B6046">
        <f t="shared" si="198"/>
        <v>12088</v>
      </c>
      <c r="C6046">
        <v>6044</v>
      </c>
    </row>
    <row r="6047" spans="2:3" x14ac:dyDescent="0.25">
      <c r="B6047">
        <f t="shared" si="198"/>
        <v>12090</v>
      </c>
      <c r="C6047">
        <v>6045</v>
      </c>
    </row>
    <row r="6048" spans="2:3" x14ac:dyDescent="0.25">
      <c r="B6048">
        <f t="shared" si="198"/>
        <v>12092</v>
      </c>
      <c r="C6048">
        <v>6046</v>
      </c>
    </row>
    <row r="6049" spans="2:3" x14ac:dyDescent="0.25">
      <c r="B6049">
        <f t="shared" si="198"/>
        <v>12094</v>
      </c>
      <c r="C6049">
        <v>6047</v>
      </c>
    </row>
    <row r="6050" spans="2:3" x14ac:dyDescent="0.25">
      <c r="B6050">
        <f t="shared" si="198"/>
        <v>12096</v>
      </c>
      <c r="C6050">
        <v>6048</v>
      </c>
    </row>
    <row r="6051" spans="2:3" x14ac:dyDescent="0.25">
      <c r="B6051">
        <f t="shared" si="198"/>
        <v>12098</v>
      </c>
      <c r="C6051">
        <v>6049</v>
      </c>
    </row>
    <row r="6052" spans="2:3" x14ac:dyDescent="0.25">
      <c r="B6052">
        <f t="shared" si="198"/>
        <v>12100</v>
      </c>
      <c r="C6052">
        <v>6050</v>
      </c>
    </row>
    <row r="6053" spans="2:3" x14ac:dyDescent="0.25">
      <c r="B6053">
        <f t="shared" si="198"/>
        <v>12102</v>
      </c>
      <c r="C6053">
        <v>6051</v>
      </c>
    </row>
    <row r="6054" spans="2:3" x14ac:dyDescent="0.25">
      <c r="B6054">
        <f t="shared" si="198"/>
        <v>12104</v>
      </c>
      <c r="C6054">
        <v>6052</v>
      </c>
    </row>
    <row r="6055" spans="2:3" x14ac:dyDescent="0.25">
      <c r="B6055">
        <f t="shared" si="198"/>
        <v>12106</v>
      </c>
      <c r="C6055">
        <v>6053</v>
      </c>
    </row>
    <row r="6056" spans="2:3" x14ac:dyDescent="0.25">
      <c r="B6056">
        <f t="shared" si="198"/>
        <v>12108</v>
      </c>
      <c r="C6056">
        <v>6054</v>
      </c>
    </row>
    <row r="6057" spans="2:3" x14ac:dyDescent="0.25">
      <c r="B6057">
        <f t="shared" si="198"/>
        <v>12110</v>
      </c>
      <c r="C6057">
        <v>6055</v>
      </c>
    </row>
    <row r="6058" spans="2:3" x14ac:dyDescent="0.25">
      <c r="B6058">
        <f t="shared" si="198"/>
        <v>12112</v>
      </c>
      <c r="C6058">
        <v>6056</v>
      </c>
    </row>
    <row r="6059" spans="2:3" x14ac:dyDescent="0.25">
      <c r="B6059">
        <f t="shared" si="198"/>
        <v>12114</v>
      </c>
      <c r="C6059">
        <v>6057</v>
      </c>
    </row>
    <row r="6060" spans="2:3" x14ac:dyDescent="0.25">
      <c r="B6060">
        <f t="shared" si="198"/>
        <v>12116</v>
      </c>
      <c r="C6060">
        <v>6058</v>
      </c>
    </row>
    <row r="6061" spans="2:3" x14ac:dyDescent="0.25">
      <c r="B6061">
        <f t="shared" si="198"/>
        <v>12118</v>
      </c>
      <c r="C6061">
        <v>6059</v>
      </c>
    </row>
    <row r="6062" spans="2:3" x14ac:dyDescent="0.25">
      <c r="B6062">
        <f t="shared" si="198"/>
        <v>12120</v>
      </c>
      <c r="C6062">
        <v>6060</v>
      </c>
    </row>
    <row r="6063" spans="2:3" x14ac:dyDescent="0.25">
      <c r="B6063">
        <f t="shared" si="198"/>
        <v>12122</v>
      </c>
      <c r="C6063">
        <v>6061</v>
      </c>
    </row>
    <row r="6064" spans="2:3" x14ac:dyDescent="0.25">
      <c r="B6064">
        <f t="shared" si="198"/>
        <v>12124</v>
      </c>
      <c r="C6064">
        <v>6062</v>
      </c>
    </row>
    <row r="6065" spans="2:3" x14ac:dyDescent="0.25">
      <c r="B6065">
        <f t="shared" si="198"/>
        <v>12126</v>
      </c>
      <c r="C6065">
        <v>6063</v>
      </c>
    </row>
    <row r="6066" spans="2:3" x14ac:dyDescent="0.25">
      <c r="B6066">
        <f t="shared" si="198"/>
        <v>12128</v>
      </c>
      <c r="C6066">
        <v>6064</v>
      </c>
    </row>
    <row r="6067" spans="2:3" x14ac:dyDescent="0.25">
      <c r="B6067">
        <f t="shared" si="198"/>
        <v>12130</v>
      </c>
      <c r="C6067">
        <v>6065</v>
      </c>
    </row>
    <row r="6068" spans="2:3" x14ac:dyDescent="0.25">
      <c r="B6068">
        <f t="shared" si="198"/>
        <v>12132</v>
      </c>
      <c r="C6068">
        <v>6066</v>
      </c>
    </row>
    <row r="6069" spans="2:3" x14ac:dyDescent="0.25">
      <c r="B6069">
        <f t="shared" si="198"/>
        <v>12134</v>
      </c>
      <c r="C6069">
        <v>6067</v>
      </c>
    </row>
    <row r="6070" spans="2:3" x14ac:dyDescent="0.25">
      <c r="B6070">
        <f t="shared" si="198"/>
        <v>12136</v>
      </c>
      <c r="C6070">
        <v>6068</v>
      </c>
    </row>
    <row r="6071" spans="2:3" x14ac:dyDescent="0.25">
      <c r="B6071">
        <f t="shared" si="198"/>
        <v>12138</v>
      </c>
      <c r="C6071">
        <v>6069</v>
      </c>
    </row>
    <row r="6072" spans="2:3" x14ac:dyDescent="0.25">
      <c r="B6072">
        <f t="shared" si="198"/>
        <v>12140</v>
      </c>
      <c r="C6072">
        <v>6070</v>
      </c>
    </row>
    <row r="6073" spans="2:3" x14ac:dyDescent="0.25">
      <c r="B6073">
        <f t="shared" si="198"/>
        <v>12142</v>
      </c>
      <c r="C6073">
        <v>6071</v>
      </c>
    </row>
    <row r="6074" spans="2:3" x14ac:dyDescent="0.25">
      <c r="B6074">
        <f t="shared" si="198"/>
        <v>12144</v>
      </c>
      <c r="C6074">
        <v>6072</v>
      </c>
    </row>
    <row r="6075" spans="2:3" x14ac:dyDescent="0.25">
      <c r="B6075">
        <f t="shared" si="198"/>
        <v>12146</v>
      </c>
      <c r="C6075">
        <v>6073</v>
      </c>
    </row>
    <row r="6076" spans="2:3" x14ac:dyDescent="0.25">
      <c r="B6076">
        <f t="shared" si="198"/>
        <v>12148</v>
      </c>
      <c r="C6076">
        <v>6074</v>
      </c>
    </row>
    <row r="6077" spans="2:3" x14ac:dyDescent="0.25">
      <c r="B6077">
        <f t="shared" si="198"/>
        <v>12150</v>
      </c>
      <c r="C6077">
        <v>6075</v>
      </c>
    </row>
    <row r="6078" spans="2:3" x14ac:dyDescent="0.25">
      <c r="B6078">
        <f t="shared" si="198"/>
        <v>12152</v>
      </c>
      <c r="C6078">
        <v>6076</v>
      </c>
    </row>
    <row r="6079" spans="2:3" x14ac:dyDescent="0.25">
      <c r="B6079">
        <f t="shared" si="198"/>
        <v>12154</v>
      </c>
      <c r="C6079">
        <v>6077</v>
      </c>
    </row>
    <row r="6080" spans="2:3" x14ac:dyDescent="0.25">
      <c r="B6080">
        <f t="shared" si="198"/>
        <v>12156</v>
      </c>
      <c r="C6080">
        <v>6078</v>
      </c>
    </row>
    <row r="6081" spans="2:3" x14ac:dyDescent="0.25">
      <c r="B6081">
        <f t="shared" si="198"/>
        <v>12158</v>
      </c>
      <c r="C6081">
        <v>6079</v>
      </c>
    </row>
    <row r="6082" spans="2:3" x14ac:dyDescent="0.25">
      <c r="B6082">
        <f t="shared" si="198"/>
        <v>12160</v>
      </c>
      <c r="C6082">
        <v>6080</v>
      </c>
    </row>
    <row r="6083" spans="2:3" x14ac:dyDescent="0.25">
      <c r="B6083">
        <f t="shared" si="198"/>
        <v>12162</v>
      </c>
      <c r="C6083">
        <v>6081</v>
      </c>
    </row>
    <row r="6084" spans="2:3" x14ac:dyDescent="0.25">
      <c r="B6084">
        <f t="shared" si="198"/>
        <v>12164</v>
      </c>
      <c r="C6084">
        <v>6082</v>
      </c>
    </row>
    <row r="6085" spans="2:3" x14ac:dyDescent="0.25">
      <c r="B6085">
        <f t="shared" ref="B6085:B6148" si="199">B6084+2</f>
        <v>12166</v>
      </c>
      <c r="C6085">
        <v>6083</v>
      </c>
    </row>
    <row r="6086" spans="2:3" x14ac:dyDescent="0.25">
      <c r="B6086">
        <f t="shared" si="199"/>
        <v>12168</v>
      </c>
      <c r="C6086">
        <v>6084</v>
      </c>
    </row>
    <row r="6087" spans="2:3" x14ac:dyDescent="0.25">
      <c r="B6087">
        <f t="shared" si="199"/>
        <v>12170</v>
      </c>
      <c r="C6087">
        <v>6085</v>
      </c>
    </row>
    <row r="6088" spans="2:3" x14ac:dyDescent="0.25">
      <c r="B6088">
        <f t="shared" si="199"/>
        <v>12172</v>
      </c>
      <c r="C6088">
        <v>6086</v>
      </c>
    </row>
    <row r="6089" spans="2:3" x14ac:dyDescent="0.25">
      <c r="B6089">
        <f t="shared" si="199"/>
        <v>12174</v>
      </c>
      <c r="C6089">
        <v>6087</v>
      </c>
    </row>
    <row r="6090" spans="2:3" x14ac:dyDescent="0.25">
      <c r="B6090">
        <f t="shared" si="199"/>
        <v>12176</v>
      </c>
      <c r="C6090">
        <v>6088</v>
      </c>
    </row>
    <row r="6091" spans="2:3" x14ac:dyDescent="0.25">
      <c r="B6091">
        <f t="shared" si="199"/>
        <v>12178</v>
      </c>
      <c r="C6091">
        <v>6089</v>
      </c>
    </row>
    <row r="6092" spans="2:3" x14ac:dyDescent="0.25">
      <c r="B6092">
        <f t="shared" si="199"/>
        <v>12180</v>
      </c>
      <c r="C6092">
        <v>6090</v>
      </c>
    </row>
    <row r="6093" spans="2:3" x14ac:dyDescent="0.25">
      <c r="B6093">
        <f t="shared" si="199"/>
        <v>12182</v>
      </c>
      <c r="C6093">
        <v>6091</v>
      </c>
    </row>
    <row r="6094" spans="2:3" x14ac:dyDescent="0.25">
      <c r="B6094">
        <f t="shared" si="199"/>
        <v>12184</v>
      </c>
      <c r="C6094">
        <v>6092</v>
      </c>
    </row>
    <row r="6095" spans="2:3" x14ac:dyDescent="0.25">
      <c r="B6095">
        <f t="shared" si="199"/>
        <v>12186</v>
      </c>
      <c r="C6095">
        <v>6093</v>
      </c>
    </row>
    <row r="6096" spans="2:3" x14ac:dyDescent="0.25">
      <c r="B6096">
        <f t="shared" si="199"/>
        <v>12188</v>
      </c>
      <c r="C6096">
        <v>6094</v>
      </c>
    </row>
    <row r="6097" spans="2:3" x14ac:dyDescent="0.25">
      <c r="B6097">
        <f t="shared" si="199"/>
        <v>12190</v>
      </c>
      <c r="C6097">
        <v>6095</v>
      </c>
    </row>
    <row r="6098" spans="2:3" x14ac:dyDescent="0.25">
      <c r="B6098">
        <f t="shared" si="199"/>
        <v>12192</v>
      </c>
      <c r="C6098">
        <v>6096</v>
      </c>
    </row>
    <row r="6099" spans="2:3" x14ac:dyDescent="0.25">
      <c r="B6099">
        <f t="shared" si="199"/>
        <v>12194</v>
      </c>
      <c r="C6099">
        <v>6097</v>
      </c>
    </row>
    <row r="6100" spans="2:3" x14ac:dyDescent="0.25">
      <c r="B6100">
        <f t="shared" si="199"/>
        <v>12196</v>
      </c>
      <c r="C6100">
        <v>6098</v>
      </c>
    </row>
    <row r="6101" spans="2:3" x14ac:dyDescent="0.25">
      <c r="B6101">
        <f t="shared" si="199"/>
        <v>12198</v>
      </c>
      <c r="C6101">
        <v>6099</v>
      </c>
    </row>
    <row r="6102" spans="2:3" x14ac:dyDescent="0.25">
      <c r="B6102">
        <f t="shared" si="199"/>
        <v>12200</v>
      </c>
      <c r="C6102">
        <v>6100</v>
      </c>
    </row>
    <row r="6103" spans="2:3" x14ac:dyDescent="0.25">
      <c r="B6103">
        <f t="shared" si="199"/>
        <v>12202</v>
      </c>
      <c r="C6103">
        <v>6101</v>
      </c>
    </row>
    <row r="6104" spans="2:3" x14ac:dyDescent="0.25">
      <c r="B6104">
        <f t="shared" si="199"/>
        <v>12204</v>
      </c>
      <c r="C6104">
        <v>6102</v>
      </c>
    </row>
    <row r="6105" spans="2:3" x14ac:dyDescent="0.25">
      <c r="B6105">
        <f t="shared" si="199"/>
        <v>12206</v>
      </c>
      <c r="C6105">
        <v>6103</v>
      </c>
    </row>
    <row r="6106" spans="2:3" x14ac:dyDescent="0.25">
      <c r="B6106">
        <f t="shared" si="199"/>
        <v>12208</v>
      </c>
      <c r="C6106">
        <v>6104</v>
      </c>
    </row>
    <row r="6107" spans="2:3" x14ac:dyDescent="0.25">
      <c r="B6107">
        <f t="shared" si="199"/>
        <v>12210</v>
      </c>
      <c r="C6107">
        <v>6105</v>
      </c>
    </row>
    <row r="6108" spans="2:3" x14ac:dyDescent="0.25">
      <c r="B6108">
        <f t="shared" si="199"/>
        <v>12212</v>
      </c>
      <c r="C6108">
        <v>6106</v>
      </c>
    </row>
    <row r="6109" spans="2:3" x14ac:dyDescent="0.25">
      <c r="B6109">
        <f t="shared" si="199"/>
        <v>12214</v>
      </c>
      <c r="C6109">
        <v>6107</v>
      </c>
    </row>
    <row r="6110" spans="2:3" x14ac:dyDescent="0.25">
      <c r="B6110">
        <f t="shared" si="199"/>
        <v>12216</v>
      </c>
      <c r="C6110">
        <v>6108</v>
      </c>
    </row>
    <row r="6111" spans="2:3" x14ac:dyDescent="0.25">
      <c r="B6111">
        <f t="shared" si="199"/>
        <v>12218</v>
      </c>
      <c r="C6111">
        <v>6109</v>
      </c>
    </row>
    <row r="6112" spans="2:3" x14ac:dyDescent="0.25">
      <c r="B6112">
        <f t="shared" si="199"/>
        <v>12220</v>
      </c>
      <c r="C6112">
        <v>6110</v>
      </c>
    </row>
    <row r="6113" spans="2:3" x14ac:dyDescent="0.25">
      <c r="B6113">
        <f t="shared" si="199"/>
        <v>12222</v>
      </c>
      <c r="C6113">
        <v>6111</v>
      </c>
    </row>
    <row r="6114" spans="2:3" x14ac:dyDescent="0.25">
      <c r="B6114">
        <f t="shared" si="199"/>
        <v>12224</v>
      </c>
      <c r="C6114">
        <v>6112</v>
      </c>
    </row>
    <row r="6115" spans="2:3" x14ac:dyDescent="0.25">
      <c r="B6115">
        <f t="shared" si="199"/>
        <v>12226</v>
      </c>
      <c r="C6115">
        <v>6113</v>
      </c>
    </row>
    <row r="6116" spans="2:3" x14ac:dyDescent="0.25">
      <c r="B6116">
        <f t="shared" si="199"/>
        <v>12228</v>
      </c>
      <c r="C6116">
        <v>6114</v>
      </c>
    </row>
    <row r="6117" spans="2:3" x14ac:dyDescent="0.25">
      <c r="B6117">
        <f t="shared" si="199"/>
        <v>12230</v>
      </c>
      <c r="C6117">
        <v>6115</v>
      </c>
    </row>
    <row r="6118" spans="2:3" x14ac:dyDescent="0.25">
      <c r="B6118">
        <f t="shared" si="199"/>
        <v>12232</v>
      </c>
      <c r="C6118">
        <v>6116</v>
      </c>
    </row>
    <row r="6119" spans="2:3" x14ac:dyDescent="0.25">
      <c r="B6119">
        <f t="shared" si="199"/>
        <v>12234</v>
      </c>
      <c r="C6119">
        <v>6117</v>
      </c>
    </row>
    <row r="6120" spans="2:3" x14ac:dyDescent="0.25">
      <c r="B6120">
        <f t="shared" si="199"/>
        <v>12236</v>
      </c>
      <c r="C6120">
        <v>6118</v>
      </c>
    </row>
    <row r="6121" spans="2:3" x14ac:dyDescent="0.25">
      <c r="B6121">
        <f t="shared" si="199"/>
        <v>12238</v>
      </c>
      <c r="C6121">
        <v>6119</v>
      </c>
    </row>
    <row r="6122" spans="2:3" x14ac:dyDescent="0.25">
      <c r="B6122">
        <f t="shared" si="199"/>
        <v>12240</v>
      </c>
      <c r="C6122">
        <v>6120</v>
      </c>
    </row>
    <row r="6123" spans="2:3" x14ac:dyDescent="0.25">
      <c r="B6123">
        <f t="shared" si="199"/>
        <v>12242</v>
      </c>
      <c r="C6123">
        <v>6121</v>
      </c>
    </row>
    <row r="6124" spans="2:3" x14ac:dyDescent="0.25">
      <c r="B6124">
        <f t="shared" si="199"/>
        <v>12244</v>
      </c>
      <c r="C6124">
        <v>6122</v>
      </c>
    </row>
    <row r="6125" spans="2:3" x14ac:dyDescent="0.25">
      <c r="B6125">
        <f t="shared" si="199"/>
        <v>12246</v>
      </c>
      <c r="C6125">
        <v>6123</v>
      </c>
    </row>
    <row r="6126" spans="2:3" x14ac:dyDescent="0.25">
      <c r="B6126">
        <f t="shared" si="199"/>
        <v>12248</v>
      </c>
      <c r="C6126">
        <v>6124</v>
      </c>
    </row>
    <row r="6127" spans="2:3" x14ac:dyDescent="0.25">
      <c r="B6127">
        <f t="shared" si="199"/>
        <v>12250</v>
      </c>
      <c r="C6127">
        <v>6125</v>
      </c>
    </row>
    <row r="6128" spans="2:3" x14ac:dyDescent="0.25">
      <c r="B6128">
        <f t="shared" si="199"/>
        <v>12252</v>
      </c>
      <c r="C6128">
        <v>6126</v>
      </c>
    </row>
    <row r="6129" spans="2:3" x14ac:dyDescent="0.25">
      <c r="B6129">
        <f t="shared" si="199"/>
        <v>12254</v>
      </c>
      <c r="C6129">
        <v>6127</v>
      </c>
    </row>
    <row r="6130" spans="2:3" x14ac:dyDescent="0.25">
      <c r="B6130">
        <f t="shared" si="199"/>
        <v>12256</v>
      </c>
      <c r="C6130">
        <v>6128</v>
      </c>
    </row>
    <row r="6131" spans="2:3" x14ac:dyDescent="0.25">
      <c r="B6131">
        <f t="shared" si="199"/>
        <v>12258</v>
      </c>
      <c r="C6131">
        <v>6129</v>
      </c>
    </row>
    <row r="6132" spans="2:3" x14ac:dyDescent="0.25">
      <c r="B6132">
        <f t="shared" si="199"/>
        <v>12260</v>
      </c>
      <c r="C6132">
        <v>6130</v>
      </c>
    </row>
    <row r="6133" spans="2:3" x14ac:dyDescent="0.25">
      <c r="B6133">
        <f t="shared" si="199"/>
        <v>12262</v>
      </c>
      <c r="C6133">
        <v>6131</v>
      </c>
    </row>
    <row r="6134" spans="2:3" x14ac:dyDescent="0.25">
      <c r="B6134">
        <f t="shared" si="199"/>
        <v>12264</v>
      </c>
      <c r="C6134">
        <v>6132</v>
      </c>
    </row>
    <row r="6135" spans="2:3" x14ac:dyDescent="0.25">
      <c r="B6135">
        <f t="shared" si="199"/>
        <v>12266</v>
      </c>
      <c r="C6135">
        <v>6133</v>
      </c>
    </row>
    <row r="6136" spans="2:3" x14ac:dyDescent="0.25">
      <c r="B6136">
        <f t="shared" si="199"/>
        <v>12268</v>
      </c>
      <c r="C6136">
        <v>6134</v>
      </c>
    </row>
    <row r="6137" spans="2:3" x14ac:dyDescent="0.25">
      <c r="B6137">
        <f t="shared" si="199"/>
        <v>12270</v>
      </c>
      <c r="C6137">
        <v>6135</v>
      </c>
    </row>
    <row r="6138" spans="2:3" x14ac:dyDescent="0.25">
      <c r="B6138">
        <f t="shared" si="199"/>
        <v>12272</v>
      </c>
      <c r="C6138">
        <v>6136</v>
      </c>
    </row>
    <row r="6139" spans="2:3" x14ac:dyDescent="0.25">
      <c r="B6139">
        <f t="shared" si="199"/>
        <v>12274</v>
      </c>
      <c r="C6139">
        <v>6137</v>
      </c>
    </row>
    <row r="6140" spans="2:3" x14ac:dyDescent="0.25">
      <c r="B6140">
        <f t="shared" si="199"/>
        <v>12276</v>
      </c>
      <c r="C6140">
        <v>6138</v>
      </c>
    </row>
    <row r="6141" spans="2:3" x14ac:dyDescent="0.25">
      <c r="B6141">
        <f t="shared" si="199"/>
        <v>12278</v>
      </c>
      <c r="C6141">
        <v>6139</v>
      </c>
    </row>
    <row r="6142" spans="2:3" x14ac:dyDescent="0.25">
      <c r="B6142">
        <f t="shared" si="199"/>
        <v>12280</v>
      </c>
      <c r="C6142">
        <v>6140</v>
      </c>
    </row>
    <row r="6143" spans="2:3" x14ac:dyDescent="0.25">
      <c r="B6143">
        <f t="shared" si="199"/>
        <v>12282</v>
      </c>
      <c r="C6143">
        <v>6141</v>
      </c>
    </row>
    <row r="6144" spans="2:3" x14ac:dyDescent="0.25">
      <c r="B6144">
        <f t="shared" si="199"/>
        <v>12284</v>
      </c>
      <c r="C6144">
        <v>6142</v>
      </c>
    </row>
    <row r="6145" spans="2:3" x14ac:dyDescent="0.25">
      <c r="B6145">
        <f t="shared" si="199"/>
        <v>12286</v>
      </c>
      <c r="C6145">
        <v>6143</v>
      </c>
    </row>
    <row r="6146" spans="2:3" x14ac:dyDescent="0.25">
      <c r="B6146">
        <f t="shared" si="199"/>
        <v>12288</v>
      </c>
      <c r="C6146">
        <v>6144</v>
      </c>
    </row>
    <row r="6147" spans="2:3" x14ac:dyDescent="0.25">
      <c r="B6147">
        <f t="shared" si="199"/>
        <v>12290</v>
      </c>
      <c r="C6147">
        <v>6145</v>
      </c>
    </row>
    <row r="6148" spans="2:3" x14ac:dyDescent="0.25">
      <c r="B6148">
        <f t="shared" si="199"/>
        <v>12292</v>
      </c>
      <c r="C6148">
        <v>6146</v>
      </c>
    </row>
    <row r="6149" spans="2:3" x14ac:dyDescent="0.25">
      <c r="B6149">
        <f t="shared" ref="B6149:B6212" si="200">B6148+2</f>
        <v>12294</v>
      </c>
      <c r="C6149">
        <v>6147</v>
      </c>
    </row>
    <row r="6150" spans="2:3" x14ac:dyDescent="0.25">
      <c r="B6150">
        <f t="shared" si="200"/>
        <v>12296</v>
      </c>
      <c r="C6150">
        <v>6148</v>
      </c>
    </row>
    <row r="6151" spans="2:3" x14ac:dyDescent="0.25">
      <c r="B6151">
        <f t="shared" si="200"/>
        <v>12298</v>
      </c>
      <c r="C6151">
        <v>6149</v>
      </c>
    </row>
    <row r="6152" spans="2:3" x14ac:dyDescent="0.25">
      <c r="B6152">
        <f t="shared" si="200"/>
        <v>12300</v>
      </c>
      <c r="C6152">
        <v>6150</v>
      </c>
    </row>
    <row r="6153" spans="2:3" x14ac:dyDescent="0.25">
      <c r="B6153">
        <f t="shared" si="200"/>
        <v>12302</v>
      </c>
      <c r="C6153">
        <v>6151</v>
      </c>
    </row>
    <row r="6154" spans="2:3" x14ac:dyDescent="0.25">
      <c r="B6154">
        <f t="shared" si="200"/>
        <v>12304</v>
      </c>
      <c r="C6154">
        <v>6152</v>
      </c>
    </row>
    <row r="6155" spans="2:3" x14ac:dyDescent="0.25">
      <c r="B6155">
        <f t="shared" si="200"/>
        <v>12306</v>
      </c>
      <c r="C6155">
        <v>6153</v>
      </c>
    </row>
    <row r="6156" spans="2:3" x14ac:dyDescent="0.25">
      <c r="B6156">
        <f t="shared" si="200"/>
        <v>12308</v>
      </c>
      <c r="C6156">
        <v>6154</v>
      </c>
    </row>
    <row r="6157" spans="2:3" x14ac:dyDescent="0.25">
      <c r="B6157">
        <f t="shared" si="200"/>
        <v>12310</v>
      </c>
      <c r="C6157">
        <v>6155</v>
      </c>
    </row>
    <row r="6158" spans="2:3" x14ac:dyDescent="0.25">
      <c r="B6158">
        <f t="shared" si="200"/>
        <v>12312</v>
      </c>
      <c r="C6158">
        <v>6156</v>
      </c>
    </row>
    <row r="6159" spans="2:3" x14ac:dyDescent="0.25">
      <c r="B6159">
        <f t="shared" si="200"/>
        <v>12314</v>
      </c>
      <c r="C6159">
        <v>6157</v>
      </c>
    </row>
    <row r="6160" spans="2:3" x14ac:dyDescent="0.25">
      <c r="B6160">
        <f t="shared" si="200"/>
        <v>12316</v>
      </c>
      <c r="C6160">
        <v>6158</v>
      </c>
    </row>
    <row r="6161" spans="2:3" x14ac:dyDescent="0.25">
      <c r="B6161">
        <f t="shared" si="200"/>
        <v>12318</v>
      </c>
      <c r="C6161">
        <v>6159</v>
      </c>
    </row>
    <row r="6162" spans="2:3" x14ac:dyDescent="0.25">
      <c r="B6162">
        <f t="shared" si="200"/>
        <v>12320</v>
      </c>
      <c r="C6162">
        <v>6160</v>
      </c>
    </row>
    <row r="6163" spans="2:3" x14ac:dyDescent="0.25">
      <c r="B6163">
        <f t="shared" si="200"/>
        <v>12322</v>
      </c>
      <c r="C6163">
        <v>6161</v>
      </c>
    </row>
    <row r="6164" spans="2:3" x14ac:dyDescent="0.25">
      <c r="B6164">
        <f t="shared" si="200"/>
        <v>12324</v>
      </c>
      <c r="C6164">
        <v>6162</v>
      </c>
    </row>
    <row r="6165" spans="2:3" x14ac:dyDescent="0.25">
      <c r="B6165">
        <f t="shared" si="200"/>
        <v>12326</v>
      </c>
      <c r="C6165">
        <v>6163</v>
      </c>
    </row>
    <row r="6166" spans="2:3" x14ac:dyDescent="0.25">
      <c r="B6166">
        <f t="shared" si="200"/>
        <v>12328</v>
      </c>
      <c r="C6166">
        <v>6164</v>
      </c>
    </row>
    <row r="6167" spans="2:3" x14ac:dyDescent="0.25">
      <c r="B6167">
        <f t="shared" si="200"/>
        <v>12330</v>
      </c>
      <c r="C6167">
        <v>6165</v>
      </c>
    </row>
    <row r="6168" spans="2:3" x14ac:dyDescent="0.25">
      <c r="B6168">
        <f t="shared" si="200"/>
        <v>12332</v>
      </c>
      <c r="C6168">
        <v>6166</v>
      </c>
    </row>
    <row r="6169" spans="2:3" x14ac:dyDescent="0.25">
      <c r="B6169">
        <f t="shared" si="200"/>
        <v>12334</v>
      </c>
      <c r="C6169">
        <v>6167</v>
      </c>
    </row>
    <row r="6170" spans="2:3" x14ac:dyDescent="0.25">
      <c r="B6170">
        <f t="shared" si="200"/>
        <v>12336</v>
      </c>
      <c r="C6170">
        <v>6168</v>
      </c>
    </row>
    <row r="6171" spans="2:3" x14ac:dyDescent="0.25">
      <c r="B6171">
        <f t="shared" si="200"/>
        <v>12338</v>
      </c>
      <c r="C6171">
        <v>6169</v>
      </c>
    </row>
    <row r="6172" spans="2:3" x14ac:dyDescent="0.25">
      <c r="B6172">
        <f t="shared" si="200"/>
        <v>12340</v>
      </c>
      <c r="C6172">
        <v>6170</v>
      </c>
    </row>
    <row r="6173" spans="2:3" x14ac:dyDescent="0.25">
      <c r="B6173">
        <f t="shared" si="200"/>
        <v>12342</v>
      </c>
      <c r="C6173">
        <v>6171</v>
      </c>
    </row>
    <row r="6174" spans="2:3" x14ac:dyDescent="0.25">
      <c r="B6174">
        <f t="shared" si="200"/>
        <v>12344</v>
      </c>
      <c r="C6174">
        <v>6172</v>
      </c>
    </row>
    <row r="6175" spans="2:3" x14ac:dyDescent="0.25">
      <c r="B6175">
        <f t="shared" si="200"/>
        <v>12346</v>
      </c>
      <c r="C6175">
        <v>6173</v>
      </c>
    </row>
    <row r="6176" spans="2:3" x14ac:dyDescent="0.25">
      <c r="B6176">
        <f t="shared" si="200"/>
        <v>12348</v>
      </c>
      <c r="C6176">
        <v>6174</v>
      </c>
    </row>
    <row r="6177" spans="2:3" x14ac:dyDescent="0.25">
      <c r="B6177">
        <f t="shared" si="200"/>
        <v>12350</v>
      </c>
      <c r="C6177">
        <v>6175</v>
      </c>
    </row>
    <row r="6178" spans="2:3" x14ac:dyDescent="0.25">
      <c r="B6178">
        <f t="shared" si="200"/>
        <v>12352</v>
      </c>
      <c r="C6178">
        <v>6176</v>
      </c>
    </row>
    <row r="6179" spans="2:3" x14ac:dyDescent="0.25">
      <c r="B6179">
        <f t="shared" si="200"/>
        <v>12354</v>
      </c>
      <c r="C6179">
        <v>6177</v>
      </c>
    </row>
    <row r="6180" spans="2:3" x14ac:dyDescent="0.25">
      <c r="B6180">
        <f t="shared" si="200"/>
        <v>12356</v>
      </c>
      <c r="C6180">
        <v>6178</v>
      </c>
    </row>
    <row r="6181" spans="2:3" x14ac:dyDescent="0.25">
      <c r="B6181">
        <f t="shared" si="200"/>
        <v>12358</v>
      </c>
      <c r="C6181">
        <v>6179</v>
      </c>
    </row>
    <row r="6182" spans="2:3" x14ac:dyDescent="0.25">
      <c r="B6182">
        <f t="shared" si="200"/>
        <v>12360</v>
      </c>
      <c r="C6182">
        <v>6180</v>
      </c>
    </row>
    <row r="6183" spans="2:3" x14ac:dyDescent="0.25">
      <c r="B6183">
        <f t="shared" si="200"/>
        <v>12362</v>
      </c>
      <c r="C6183">
        <v>6181</v>
      </c>
    </row>
    <row r="6184" spans="2:3" x14ac:dyDescent="0.25">
      <c r="B6184">
        <f t="shared" si="200"/>
        <v>12364</v>
      </c>
      <c r="C6184">
        <v>6182</v>
      </c>
    </row>
    <row r="6185" spans="2:3" x14ac:dyDescent="0.25">
      <c r="B6185">
        <f t="shared" si="200"/>
        <v>12366</v>
      </c>
      <c r="C6185">
        <v>6183</v>
      </c>
    </row>
    <row r="6186" spans="2:3" x14ac:dyDescent="0.25">
      <c r="B6186">
        <f t="shared" si="200"/>
        <v>12368</v>
      </c>
      <c r="C6186">
        <v>6184</v>
      </c>
    </row>
    <row r="6187" spans="2:3" x14ac:dyDescent="0.25">
      <c r="B6187">
        <f t="shared" si="200"/>
        <v>12370</v>
      </c>
      <c r="C6187">
        <v>6185</v>
      </c>
    </row>
    <row r="6188" spans="2:3" x14ac:dyDescent="0.25">
      <c r="B6188">
        <f t="shared" si="200"/>
        <v>12372</v>
      </c>
      <c r="C6188">
        <v>6186</v>
      </c>
    </row>
    <row r="6189" spans="2:3" x14ac:dyDescent="0.25">
      <c r="B6189">
        <f t="shared" si="200"/>
        <v>12374</v>
      </c>
      <c r="C6189">
        <v>6187</v>
      </c>
    </row>
    <row r="6190" spans="2:3" x14ac:dyDescent="0.25">
      <c r="B6190">
        <f t="shared" si="200"/>
        <v>12376</v>
      </c>
      <c r="C6190">
        <v>6188</v>
      </c>
    </row>
    <row r="6191" spans="2:3" x14ac:dyDescent="0.25">
      <c r="B6191">
        <f t="shared" si="200"/>
        <v>12378</v>
      </c>
      <c r="C6191">
        <v>6189</v>
      </c>
    </row>
    <row r="6192" spans="2:3" x14ac:dyDescent="0.25">
      <c r="B6192">
        <f t="shared" si="200"/>
        <v>12380</v>
      </c>
      <c r="C6192">
        <v>6190</v>
      </c>
    </row>
    <row r="6193" spans="2:3" x14ac:dyDescent="0.25">
      <c r="B6193">
        <f t="shared" si="200"/>
        <v>12382</v>
      </c>
      <c r="C6193">
        <v>6191</v>
      </c>
    </row>
    <row r="6194" spans="2:3" x14ac:dyDescent="0.25">
      <c r="B6194">
        <f t="shared" si="200"/>
        <v>12384</v>
      </c>
      <c r="C6194">
        <v>6192</v>
      </c>
    </row>
    <row r="6195" spans="2:3" x14ac:dyDescent="0.25">
      <c r="B6195">
        <f t="shared" si="200"/>
        <v>12386</v>
      </c>
      <c r="C6195">
        <v>6193</v>
      </c>
    </row>
    <row r="6196" spans="2:3" x14ac:dyDescent="0.25">
      <c r="B6196">
        <f t="shared" si="200"/>
        <v>12388</v>
      </c>
      <c r="C6196">
        <v>6194</v>
      </c>
    </row>
    <row r="6197" spans="2:3" x14ac:dyDescent="0.25">
      <c r="B6197">
        <f t="shared" si="200"/>
        <v>12390</v>
      </c>
      <c r="C6197">
        <v>6195</v>
      </c>
    </row>
    <row r="6198" spans="2:3" x14ac:dyDescent="0.25">
      <c r="B6198">
        <f t="shared" si="200"/>
        <v>12392</v>
      </c>
      <c r="C6198">
        <v>6196</v>
      </c>
    </row>
    <row r="6199" spans="2:3" x14ac:dyDescent="0.25">
      <c r="B6199">
        <f t="shared" si="200"/>
        <v>12394</v>
      </c>
      <c r="C6199">
        <v>6197</v>
      </c>
    </row>
    <row r="6200" spans="2:3" x14ac:dyDescent="0.25">
      <c r="B6200">
        <f t="shared" si="200"/>
        <v>12396</v>
      </c>
      <c r="C6200">
        <v>6198</v>
      </c>
    </row>
    <row r="6201" spans="2:3" x14ac:dyDescent="0.25">
      <c r="B6201">
        <f t="shared" si="200"/>
        <v>12398</v>
      </c>
      <c r="C6201">
        <v>6199</v>
      </c>
    </row>
    <row r="6202" spans="2:3" x14ac:dyDescent="0.25">
      <c r="B6202">
        <f t="shared" si="200"/>
        <v>12400</v>
      </c>
      <c r="C6202">
        <v>6200</v>
      </c>
    </row>
    <row r="6203" spans="2:3" x14ac:dyDescent="0.25">
      <c r="B6203">
        <f t="shared" si="200"/>
        <v>12402</v>
      </c>
      <c r="C6203">
        <v>6201</v>
      </c>
    </row>
    <row r="6204" spans="2:3" x14ac:dyDescent="0.25">
      <c r="B6204">
        <f t="shared" si="200"/>
        <v>12404</v>
      </c>
      <c r="C6204">
        <v>6202</v>
      </c>
    </row>
    <row r="6205" spans="2:3" x14ac:dyDescent="0.25">
      <c r="B6205">
        <f t="shared" si="200"/>
        <v>12406</v>
      </c>
      <c r="C6205">
        <v>6203</v>
      </c>
    </row>
    <row r="6206" spans="2:3" x14ac:dyDescent="0.25">
      <c r="B6206">
        <f t="shared" si="200"/>
        <v>12408</v>
      </c>
      <c r="C6206">
        <v>6204</v>
      </c>
    </row>
    <row r="6207" spans="2:3" x14ac:dyDescent="0.25">
      <c r="B6207">
        <f t="shared" si="200"/>
        <v>12410</v>
      </c>
      <c r="C6207">
        <v>6205</v>
      </c>
    </row>
    <row r="6208" spans="2:3" x14ac:dyDescent="0.25">
      <c r="B6208">
        <f t="shared" si="200"/>
        <v>12412</v>
      </c>
      <c r="C6208">
        <v>6206</v>
      </c>
    </row>
    <row r="6209" spans="2:3" x14ac:dyDescent="0.25">
      <c r="B6209">
        <f t="shared" si="200"/>
        <v>12414</v>
      </c>
      <c r="C6209">
        <v>6207</v>
      </c>
    </row>
    <row r="6210" spans="2:3" x14ac:dyDescent="0.25">
      <c r="B6210">
        <f t="shared" si="200"/>
        <v>12416</v>
      </c>
      <c r="C6210">
        <v>6208</v>
      </c>
    </row>
    <row r="6211" spans="2:3" x14ac:dyDescent="0.25">
      <c r="B6211">
        <f t="shared" si="200"/>
        <v>12418</v>
      </c>
      <c r="C6211">
        <v>6209</v>
      </c>
    </row>
    <row r="6212" spans="2:3" x14ac:dyDescent="0.25">
      <c r="B6212">
        <f t="shared" si="200"/>
        <v>12420</v>
      </c>
      <c r="C6212">
        <v>6210</v>
      </c>
    </row>
    <row r="6213" spans="2:3" x14ac:dyDescent="0.25">
      <c r="B6213">
        <f t="shared" ref="B6213:B6276" si="201">B6212+2</f>
        <v>12422</v>
      </c>
      <c r="C6213">
        <v>6211</v>
      </c>
    </row>
    <row r="6214" spans="2:3" x14ac:dyDescent="0.25">
      <c r="B6214">
        <f t="shared" si="201"/>
        <v>12424</v>
      </c>
      <c r="C6214">
        <v>6212</v>
      </c>
    </row>
    <row r="6215" spans="2:3" x14ac:dyDescent="0.25">
      <c r="B6215">
        <f t="shared" si="201"/>
        <v>12426</v>
      </c>
      <c r="C6215">
        <v>6213</v>
      </c>
    </row>
    <row r="6216" spans="2:3" x14ac:dyDescent="0.25">
      <c r="B6216">
        <f t="shared" si="201"/>
        <v>12428</v>
      </c>
      <c r="C6216">
        <v>6214</v>
      </c>
    </row>
    <row r="6217" spans="2:3" x14ac:dyDescent="0.25">
      <c r="B6217">
        <f t="shared" si="201"/>
        <v>12430</v>
      </c>
      <c r="C6217">
        <v>6215</v>
      </c>
    </row>
    <row r="6218" spans="2:3" x14ac:dyDescent="0.25">
      <c r="B6218">
        <f t="shared" si="201"/>
        <v>12432</v>
      </c>
      <c r="C6218">
        <v>6216</v>
      </c>
    </row>
    <row r="6219" spans="2:3" x14ac:dyDescent="0.25">
      <c r="B6219">
        <f t="shared" si="201"/>
        <v>12434</v>
      </c>
      <c r="C6219">
        <v>6217</v>
      </c>
    </row>
    <row r="6220" spans="2:3" x14ac:dyDescent="0.25">
      <c r="B6220">
        <f t="shared" si="201"/>
        <v>12436</v>
      </c>
      <c r="C6220">
        <v>6218</v>
      </c>
    </row>
    <row r="6221" spans="2:3" x14ac:dyDescent="0.25">
      <c r="B6221">
        <f t="shared" si="201"/>
        <v>12438</v>
      </c>
      <c r="C6221">
        <v>6219</v>
      </c>
    </row>
    <row r="6222" spans="2:3" x14ac:dyDescent="0.25">
      <c r="B6222">
        <f t="shared" si="201"/>
        <v>12440</v>
      </c>
      <c r="C6222">
        <v>6220</v>
      </c>
    </row>
    <row r="6223" spans="2:3" x14ac:dyDescent="0.25">
      <c r="B6223">
        <f t="shared" si="201"/>
        <v>12442</v>
      </c>
      <c r="C6223">
        <v>6221</v>
      </c>
    </row>
    <row r="6224" spans="2:3" x14ac:dyDescent="0.25">
      <c r="B6224">
        <f t="shared" si="201"/>
        <v>12444</v>
      </c>
      <c r="C6224">
        <v>6222</v>
      </c>
    </row>
    <row r="6225" spans="2:3" x14ac:dyDescent="0.25">
      <c r="B6225">
        <f t="shared" si="201"/>
        <v>12446</v>
      </c>
      <c r="C6225">
        <v>6223</v>
      </c>
    </row>
    <row r="6226" spans="2:3" x14ac:dyDescent="0.25">
      <c r="B6226">
        <f t="shared" si="201"/>
        <v>12448</v>
      </c>
      <c r="C6226">
        <v>6224</v>
      </c>
    </row>
    <row r="6227" spans="2:3" x14ac:dyDescent="0.25">
      <c r="B6227">
        <f t="shared" si="201"/>
        <v>12450</v>
      </c>
      <c r="C6227">
        <v>6225</v>
      </c>
    </row>
    <row r="6228" spans="2:3" x14ac:dyDescent="0.25">
      <c r="B6228">
        <f t="shared" si="201"/>
        <v>12452</v>
      </c>
      <c r="C6228">
        <v>6226</v>
      </c>
    </row>
    <row r="6229" spans="2:3" x14ac:dyDescent="0.25">
      <c r="B6229">
        <f t="shared" si="201"/>
        <v>12454</v>
      </c>
      <c r="C6229">
        <v>6227</v>
      </c>
    </row>
    <row r="6230" spans="2:3" x14ac:dyDescent="0.25">
      <c r="B6230">
        <f t="shared" si="201"/>
        <v>12456</v>
      </c>
      <c r="C6230">
        <v>6228</v>
      </c>
    </row>
    <row r="6231" spans="2:3" x14ac:dyDescent="0.25">
      <c r="B6231">
        <f t="shared" si="201"/>
        <v>12458</v>
      </c>
      <c r="C6231">
        <v>6229</v>
      </c>
    </row>
    <row r="6232" spans="2:3" x14ac:dyDescent="0.25">
      <c r="B6232">
        <f t="shared" si="201"/>
        <v>12460</v>
      </c>
      <c r="C6232">
        <v>6230</v>
      </c>
    </row>
    <row r="6233" spans="2:3" x14ac:dyDescent="0.25">
      <c r="B6233">
        <f t="shared" si="201"/>
        <v>12462</v>
      </c>
      <c r="C6233">
        <v>6231</v>
      </c>
    </row>
    <row r="6234" spans="2:3" x14ac:dyDescent="0.25">
      <c r="B6234">
        <f t="shared" si="201"/>
        <v>12464</v>
      </c>
      <c r="C6234">
        <v>6232</v>
      </c>
    </row>
    <row r="6235" spans="2:3" x14ac:dyDescent="0.25">
      <c r="B6235">
        <f t="shared" si="201"/>
        <v>12466</v>
      </c>
      <c r="C6235">
        <v>6233</v>
      </c>
    </row>
    <row r="6236" spans="2:3" x14ac:dyDescent="0.25">
      <c r="B6236">
        <f t="shared" si="201"/>
        <v>12468</v>
      </c>
      <c r="C6236">
        <v>6234</v>
      </c>
    </row>
    <row r="6237" spans="2:3" x14ac:dyDescent="0.25">
      <c r="B6237">
        <f t="shared" si="201"/>
        <v>12470</v>
      </c>
      <c r="C6237">
        <v>6235</v>
      </c>
    </row>
    <row r="6238" spans="2:3" x14ac:dyDescent="0.25">
      <c r="B6238">
        <f t="shared" si="201"/>
        <v>12472</v>
      </c>
      <c r="C6238">
        <v>6236</v>
      </c>
    </row>
    <row r="6239" spans="2:3" x14ac:dyDescent="0.25">
      <c r="B6239">
        <f t="shared" si="201"/>
        <v>12474</v>
      </c>
      <c r="C6239">
        <v>6237</v>
      </c>
    </row>
    <row r="6240" spans="2:3" x14ac:dyDescent="0.25">
      <c r="B6240">
        <f t="shared" si="201"/>
        <v>12476</v>
      </c>
      <c r="C6240">
        <v>6238</v>
      </c>
    </row>
    <row r="6241" spans="2:3" x14ac:dyDescent="0.25">
      <c r="B6241">
        <f t="shared" si="201"/>
        <v>12478</v>
      </c>
      <c r="C6241">
        <v>6239</v>
      </c>
    </row>
    <row r="6242" spans="2:3" x14ac:dyDescent="0.25">
      <c r="B6242">
        <f t="shared" si="201"/>
        <v>12480</v>
      </c>
      <c r="C6242">
        <v>6240</v>
      </c>
    </row>
    <row r="6243" spans="2:3" x14ac:dyDescent="0.25">
      <c r="B6243">
        <f t="shared" si="201"/>
        <v>12482</v>
      </c>
      <c r="C6243">
        <v>6241</v>
      </c>
    </row>
    <row r="6244" spans="2:3" x14ac:dyDescent="0.25">
      <c r="B6244">
        <f t="shared" si="201"/>
        <v>12484</v>
      </c>
      <c r="C6244">
        <v>6242</v>
      </c>
    </row>
    <row r="6245" spans="2:3" x14ac:dyDescent="0.25">
      <c r="B6245">
        <f t="shared" si="201"/>
        <v>12486</v>
      </c>
      <c r="C6245">
        <v>6243</v>
      </c>
    </row>
    <row r="6246" spans="2:3" x14ac:dyDescent="0.25">
      <c r="B6246">
        <f t="shared" si="201"/>
        <v>12488</v>
      </c>
      <c r="C6246">
        <v>6244</v>
      </c>
    </row>
    <row r="6247" spans="2:3" x14ac:dyDescent="0.25">
      <c r="B6247">
        <f t="shared" si="201"/>
        <v>12490</v>
      </c>
      <c r="C6247">
        <v>6245</v>
      </c>
    </row>
    <row r="6248" spans="2:3" x14ac:dyDescent="0.25">
      <c r="B6248">
        <f t="shared" si="201"/>
        <v>12492</v>
      </c>
      <c r="C6248">
        <v>6246</v>
      </c>
    </row>
    <row r="6249" spans="2:3" x14ac:dyDescent="0.25">
      <c r="B6249">
        <f t="shared" si="201"/>
        <v>12494</v>
      </c>
      <c r="C6249">
        <v>6247</v>
      </c>
    </row>
    <row r="6250" spans="2:3" x14ac:dyDescent="0.25">
      <c r="B6250">
        <f t="shared" si="201"/>
        <v>12496</v>
      </c>
      <c r="C6250">
        <v>6248</v>
      </c>
    </row>
    <row r="6251" spans="2:3" x14ac:dyDescent="0.25">
      <c r="B6251">
        <f t="shared" si="201"/>
        <v>12498</v>
      </c>
      <c r="C6251">
        <v>6249</v>
      </c>
    </row>
    <row r="6252" spans="2:3" x14ac:dyDescent="0.25">
      <c r="B6252">
        <f t="shared" si="201"/>
        <v>12500</v>
      </c>
      <c r="C6252">
        <v>6250</v>
      </c>
    </row>
    <row r="6253" spans="2:3" x14ac:dyDescent="0.25">
      <c r="B6253">
        <f t="shared" si="201"/>
        <v>12502</v>
      </c>
      <c r="C6253">
        <v>6251</v>
      </c>
    </row>
    <row r="6254" spans="2:3" x14ac:dyDescent="0.25">
      <c r="B6254">
        <f t="shared" si="201"/>
        <v>12504</v>
      </c>
      <c r="C6254">
        <v>6252</v>
      </c>
    </row>
    <row r="6255" spans="2:3" x14ac:dyDescent="0.25">
      <c r="B6255">
        <f t="shared" si="201"/>
        <v>12506</v>
      </c>
      <c r="C6255">
        <v>6253</v>
      </c>
    </row>
    <row r="6256" spans="2:3" x14ac:dyDescent="0.25">
      <c r="B6256">
        <f t="shared" si="201"/>
        <v>12508</v>
      </c>
      <c r="C6256">
        <v>6254</v>
      </c>
    </row>
    <row r="6257" spans="2:3" x14ac:dyDescent="0.25">
      <c r="B6257">
        <f t="shared" si="201"/>
        <v>12510</v>
      </c>
      <c r="C6257">
        <v>6255</v>
      </c>
    </row>
    <row r="6258" spans="2:3" x14ac:dyDescent="0.25">
      <c r="B6258">
        <f t="shared" si="201"/>
        <v>12512</v>
      </c>
      <c r="C6258">
        <v>6256</v>
      </c>
    </row>
    <row r="6259" spans="2:3" x14ac:dyDescent="0.25">
      <c r="B6259">
        <f t="shared" si="201"/>
        <v>12514</v>
      </c>
      <c r="C6259">
        <v>6257</v>
      </c>
    </row>
    <row r="6260" spans="2:3" x14ac:dyDescent="0.25">
      <c r="B6260">
        <f t="shared" si="201"/>
        <v>12516</v>
      </c>
      <c r="C6260">
        <v>6258</v>
      </c>
    </row>
    <row r="6261" spans="2:3" x14ac:dyDescent="0.25">
      <c r="B6261">
        <f t="shared" si="201"/>
        <v>12518</v>
      </c>
      <c r="C6261">
        <v>6259</v>
      </c>
    </row>
    <row r="6262" spans="2:3" x14ac:dyDescent="0.25">
      <c r="B6262">
        <f t="shared" si="201"/>
        <v>12520</v>
      </c>
      <c r="C6262">
        <v>6260</v>
      </c>
    </row>
    <row r="6263" spans="2:3" x14ac:dyDescent="0.25">
      <c r="B6263">
        <f t="shared" si="201"/>
        <v>12522</v>
      </c>
      <c r="C6263">
        <v>6261</v>
      </c>
    </row>
    <row r="6264" spans="2:3" x14ac:dyDescent="0.25">
      <c r="B6264">
        <f t="shared" si="201"/>
        <v>12524</v>
      </c>
      <c r="C6264">
        <v>6262</v>
      </c>
    </row>
    <row r="6265" spans="2:3" x14ac:dyDescent="0.25">
      <c r="B6265">
        <f t="shared" si="201"/>
        <v>12526</v>
      </c>
      <c r="C6265">
        <v>6263</v>
      </c>
    </row>
    <row r="6266" spans="2:3" x14ac:dyDescent="0.25">
      <c r="B6266">
        <f t="shared" si="201"/>
        <v>12528</v>
      </c>
      <c r="C6266">
        <v>6264</v>
      </c>
    </row>
    <row r="6267" spans="2:3" x14ac:dyDescent="0.25">
      <c r="B6267">
        <f t="shared" si="201"/>
        <v>12530</v>
      </c>
      <c r="C6267">
        <v>6265</v>
      </c>
    </row>
    <row r="6268" spans="2:3" x14ac:dyDescent="0.25">
      <c r="B6268">
        <f t="shared" si="201"/>
        <v>12532</v>
      </c>
      <c r="C6268">
        <v>6266</v>
      </c>
    </row>
    <row r="6269" spans="2:3" x14ac:dyDescent="0.25">
      <c r="B6269">
        <f t="shared" si="201"/>
        <v>12534</v>
      </c>
      <c r="C6269">
        <v>6267</v>
      </c>
    </row>
    <row r="6270" spans="2:3" x14ac:dyDescent="0.25">
      <c r="B6270">
        <f t="shared" si="201"/>
        <v>12536</v>
      </c>
      <c r="C6270">
        <v>6268</v>
      </c>
    </row>
    <row r="6271" spans="2:3" x14ac:dyDescent="0.25">
      <c r="B6271">
        <f t="shared" si="201"/>
        <v>12538</v>
      </c>
      <c r="C6271">
        <v>6269</v>
      </c>
    </row>
    <row r="6272" spans="2:3" x14ac:dyDescent="0.25">
      <c r="B6272">
        <f t="shared" si="201"/>
        <v>12540</v>
      </c>
      <c r="C6272">
        <v>6270</v>
      </c>
    </row>
    <row r="6273" spans="2:3" x14ac:dyDescent="0.25">
      <c r="B6273">
        <f t="shared" si="201"/>
        <v>12542</v>
      </c>
      <c r="C6273">
        <v>6271</v>
      </c>
    </row>
    <row r="6274" spans="2:3" x14ac:dyDescent="0.25">
      <c r="B6274">
        <f t="shared" si="201"/>
        <v>12544</v>
      </c>
      <c r="C6274">
        <v>6272</v>
      </c>
    </row>
    <row r="6275" spans="2:3" x14ac:dyDescent="0.25">
      <c r="B6275">
        <f t="shared" si="201"/>
        <v>12546</v>
      </c>
      <c r="C6275">
        <v>6273</v>
      </c>
    </row>
    <row r="6276" spans="2:3" x14ac:dyDescent="0.25">
      <c r="B6276">
        <f t="shared" si="201"/>
        <v>12548</v>
      </c>
      <c r="C6276">
        <v>6274</v>
      </c>
    </row>
    <row r="6277" spans="2:3" x14ac:dyDescent="0.25">
      <c r="B6277">
        <f t="shared" ref="B6277:B6340" si="202">B6276+2</f>
        <v>12550</v>
      </c>
      <c r="C6277">
        <v>6275</v>
      </c>
    </row>
    <row r="6278" spans="2:3" x14ac:dyDescent="0.25">
      <c r="B6278">
        <f t="shared" si="202"/>
        <v>12552</v>
      </c>
      <c r="C6278">
        <v>6276</v>
      </c>
    </row>
    <row r="6279" spans="2:3" x14ac:dyDescent="0.25">
      <c r="B6279">
        <f t="shared" si="202"/>
        <v>12554</v>
      </c>
      <c r="C6279">
        <v>6277</v>
      </c>
    </row>
    <row r="6280" spans="2:3" x14ac:dyDescent="0.25">
      <c r="B6280">
        <f t="shared" si="202"/>
        <v>12556</v>
      </c>
      <c r="C6280">
        <v>6278</v>
      </c>
    </row>
    <row r="6281" spans="2:3" x14ac:dyDescent="0.25">
      <c r="B6281">
        <f t="shared" si="202"/>
        <v>12558</v>
      </c>
      <c r="C6281">
        <v>6279</v>
      </c>
    </row>
    <row r="6282" spans="2:3" x14ac:dyDescent="0.25">
      <c r="B6282">
        <f t="shared" si="202"/>
        <v>12560</v>
      </c>
      <c r="C6282">
        <v>6280</v>
      </c>
    </row>
    <row r="6283" spans="2:3" x14ac:dyDescent="0.25">
      <c r="B6283">
        <f t="shared" si="202"/>
        <v>12562</v>
      </c>
      <c r="C6283">
        <v>6281</v>
      </c>
    </row>
    <row r="6284" spans="2:3" x14ac:dyDescent="0.25">
      <c r="B6284">
        <f t="shared" si="202"/>
        <v>12564</v>
      </c>
      <c r="C6284">
        <v>6282</v>
      </c>
    </row>
    <row r="6285" spans="2:3" x14ac:dyDescent="0.25">
      <c r="B6285">
        <f t="shared" si="202"/>
        <v>12566</v>
      </c>
      <c r="C6285">
        <v>6283</v>
      </c>
    </row>
    <row r="6286" spans="2:3" x14ac:dyDescent="0.25">
      <c r="B6286">
        <f t="shared" si="202"/>
        <v>12568</v>
      </c>
      <c r="C6286">
        <v>6284</v>
      </c>
    </row>
    <row r="6287" spans="2:3" x14ac:dyDescent="0.25">
      <c r="B6287">
        <f t="shared" si="202"/>
        <v>12570</v>
      </c>
      <c r="C6287">
        <v>6285</v>
      </c>
    </row>
    <row r="6288" spans="2:3" x14ac:dyDescent="0.25">
      <c r="B6288">
        <f t="shared" si="202"/>
        <v>12572</v>
      </c>
      <c r="C6288">
        <v>6286</v>
      </c>
    </row>
    <row r="6289" spans="2:3" x14ac:dyDescent="0.25">
      <c r="B6289">
        <f t="shared" si="202"/>
        <v>12574</v>
      </c>
      <c r="C6289">
        <v>6287</v>
      </c>
    </row>
    <row r="6290" spans="2:3" x14ac:dyDescent="0.25">
      <c r="B6290">
        <f t="shared" si="202"/>
        <v>12576</v>
      </c>
      <c r="C6290">
        <v>6288</v>
      </c>
    </row>
    <row r="6291" spans="2:3" x14ac:dyDescent="0.25">
      <c r="B6291">
        <f t="shared" si="202"/>
        <v>12578</v>
      </c>
      <c r="C6291">
        <v>6289</v>
      </c>
    </row>
    <row r="6292" spans="2:3" x14ac:dyDescent="0.25">
      <c r="B6292">
        <f t="shared" si="202"/>
        <v>12580</v>
      </c>
      <c r="C6292">
        <v>6290</v>
      </c>
    </row>
    <row r="6293" spans="2:3" x14ac:dyDescent="0.25">
      <c r="B6293">
        <f t="shared" si="202"/>
        <v>12582</v>
      </c>
      <c r="C6293">
        <v>6291</v>
      </c>
    </row>
    <row r="6294" spans="2:3" x14ac:dyDescent="0.25">
      <c r="B6294">
        <f t="shared" si="202"/>
        <v>12584</v>
      </c>
      <c r="C6294">
        <v>6292</v>
      </c>
    </row>
    <row r="6295" spans="2:3" x14ac:dyDescent="0.25">
      <c r="B6295">
        <f t="shared" si="202"/>
        <v>12586</v>
      </c>
      <c r="C6295">
        <v>6293</v>
      </c>
    </row>
    <row r="6296" spans="2:3" x14ac:dyDescent="0.25">
      <c r="B6296">
        <f t="shared" si="202"/>
        <v>12588</v>
      </c>
      <c r="C6296">
        <v>6294</v>
      </c>
    </row>
    <row r="6297" spans="2:3" x14ac:dyDescent="0.25">
      <c r="B6297">
        <f t="shared" si="202"/>
        <v>12590</v>
      </c>
      <c r="C6297">
        <v>6295</v>
      </c>
    </row>
    <row r="6298" spans="2:3" x14ac:dyDescent="0.25">
      <c r="B6298">
        <f t="shared" si="202"/>
        <v>12592</v>
      </c>
      <c r="C6298">
        <v>6296</v>
      </c>
    </row>
    <row r="6299" spans="2:3" x14ac:dyDescent="0.25">
      <c r="B6299">
        <f t="shared" si="202"/>
        <v>12594</v>
      </c>
      <c r="C6299">
        <v>6297</v>
      </c>
    </row>
    <row r="6300" spans="2:3" x14ac:dyDescent="0.25">
      <c r="B6300">
        <f t="shared" si="202"/>
        <v>12596</v>
      </c>
      <c r="C6300">
        <v>6298</v>
      </c>
    </row>
    <row r="6301" spans="2:3" x14ac:dyDescent="0.25">
      <c r="B6301">
        <f t="shared" si="202"/>
        <v>12598</v>
      </c>
      <c r="C6301">
        <v>6299</v>
      </c>
    </row>
    <row r="6302" spans="2:3" x14ac:dyDescent="0.25">
      <c r="B6302">
        <f t="shared" si="202"/>
        <v>12600</v>
      </c>
      <c r="C6302">
        <v>6300</v>
      </c>
    </row>
    <row r="6303" spans="2:3" x14ac:dyDescent="0.25">
      <c r="B6303">
        <f t="shared" si="202"/>
        <v>12602</v>
      </c>
      <c r="C6303">
        <v>6301</v>
      </c>
    </row>
    <row r="6304" spans="2:3" x14ac:dyDescent="0.25">
      <c r="B6304">
        <f t="shared" si="202"/>
        <v>12604</v>
      </c>
      <c r="C6304">
        <v>6302</v>
      </c>
    </row>
    <row r="6305" spans="2:3" x14ac:dyDescent="0.25">
      <c r="B6305">
        <f t="shared" si="202"/>
        <v>12606</v>
      </c>
      <c r="C6305">
        <v>6303</v>
      </c>
    </row>
    <row r="6306" spans="2:3" x14ac:dyDescent="0.25">
      <c r="B6306">
        <f t="shared" si="202"/>
        <v>12608</v>
      </c>
      <c r="C6306">
        <v>6304</v>
      </c>
    </row>
    <row r="6307" spans="2:3" x14ac:dyDescent="0.25">
      <c r="B6307">
        <f t="shared" si="202"/>
        <v>12610</v>
      </c>
      <c r="C6307">
        <v>6305</v>
      </c>
    </row>
    <row r="6308" spans="2:3" x14ac:dyDescent="0.25">
      <c r="B6308">
        <f t="shared" si="202"/>
        <v>12612</v>
      </c>
      <c r="C6308">
        <v>6306</v>
      </c>
    </row>
    <row r="6309" spans="2:3" x14ac:dyDescent="0.25">
      <c r="B6309">
        <f t="shared" si="202"/>
        <v>12614</v>
      </c>
      <c r="C6309">
        <v>6307</v>
      </c>
    </row>
    <row r="6310" spans="2:3" x14ac:dyDescent="0.25">
      <c r="B6310">
        <f t="shared" si="202"/>
        <v>12616</v>
      </c>
      <c r="C6310">
        <v>6308</v>
      </c>
    </row>
    <row r="6311" spans="2:3" x14ac:dyDescent="0.25">
      <c r="B6311">
        <f t="shared" si="202"/>
        <v>12618</v>
      </c>
      <c r="C6311">
        <v>6309</v>
      </c>
    </row>
    <row r="6312" spans="2:3" x14ac:dyDescent="0.25">
      <c r="B6312">
        <f t="shared" si="202"/>
        <v>12620</v>
      </c>
      <c r="C6312">
        <v>6310</v>
      </c>
    </row>
    <row r="6313" spans="2:3" x14ac:dyDescent="0.25">
      <c r="B6313">
        <f t="shared" si="202"/>
        <v>12622</v>
      </c>
      <c r="C6313">
        <v>6311</v>
      </c>
    </row>
    <row r="6314" spans="2:3" x14ac:dyDescent="0.25">
      <c r="B6314">
        <f t="shared" si="202"/>
        <v>12624</v>
      </c>
      <c r="C6314">
        <v>6312</v>
      </c>
    </row>
    <row r="6315" spans="2:3" x14ac:dyDescent="0.25">
      <c r="B6315">
        <f t="shared" si="202"/>
        <v>12626</v>
      </c>
      <c r="C6315">
        <v>6313</v>
      </c>
    </row>
    <row r="6316" spans="2:3" x14ac:dyDescent="0.25">
      <c r="B6316">
        <f t="shared" si="202"/>
        <v>12628</v>
      </c>
      <c r="C6316">
        <v>6314</v>
      </c>
    </row>
    <row r="6317" spans="2:3" x14ac:dyDescent="0.25">
      <c r="B6317">
        <f t="shared" si="202"/>
        <v>12630</v>
      </c>
      <c r="C6317">
        <v>6315</v>
      </c>
    </row>
    <row r="6318" spans="2:3" x14ac:dyDescent="0.25">
      <c r="B6318">
        <f t="shared" si="202"/>
        <v>12632</v>
      </c>
      <c r="C6318">
        <v>6316</v>
      </c>
    </row>
    <row r="6319" spans="2:3" x14ac:dyDescent="0.25">
      <c r="B6319">
        <f t="shared" si="202"/>
        <v>12634</v>
      </c>
      <c r="C6319">
        <v>6317</v>
      </c>
    </row>
    <row r="6320" spans="2:3" x14ac:dyDescent="0.25">
      <c r="B6320">
        <f t="shared" si="202"/>
        <v>12636</v>
      </c>
      <c r="C6320">
        <v>6318</v>
      </c>
    </row>
    <row r="6321" spans="2:3" x14ac:dyDescent="0.25">
      <c r="B6321">
        <f t="shared" si="202"/>
        <v>12638</v>
      </c>
      <c r="C6321">
        <v>6319</v>
      </c>
    </row>
    <row r="6322" spans="2:3" x14ac:dyDescent="0.25">
      <c r="B6322">
        <f t="shared" si="202"/>
        <v>12640</v>
      </c>
      <c r="C6322">
        <v>6320</v>
      </c>
    </row>
    <row r="6323" spans="2:3" x14ac:dyDescent="0.25">
      <c r="B6323">
        <f t="shared" si="202"/>
        <v>12642</v>
      </c>
      <c r="C6323">
        <v>6321</v>
      </c>
    </row>
    <row r="6324" spans="2:3" x14ac:dyDescent="0.25">
      <c r="B6324">
        <f t="shared" si="202"/>
        <v>12644</v>
      </c>
      <c r="C6324">
        <v>6322</v>
      </c>
    </row>
    <row r="6325" spans="2:3" x14ac:dyDescent="0.25">
      <c r="B6325">
        <f t="shared" si="202"/>
        <v>12646</v>
      </c>
      <c r="C6325">
        <v>6323</v>
      </c>
    </row>
    <row r="6326" spans="2:3" x14ac:dyDescent="0.25">
      <c r="B6326">
        <f t="shared" si="202"/>
        <v>12648</v>
      </c>
      <c r="C6326">
        <v>6324</v>
      </c>
    </row>
    <row r="6327" spans="2:3" x14ac:dyDescent="0.25">
      <c r="B6327">
        <f t="shared" si="202"/>
        <v>12650</v>
      </c>
      <c r="C6327">
        <v>6325</v>
      </c>
    </row>
    <row r="6328" spans="2:3" x14ac:dyDescent="0.25">
      <c r="B6328">
        <f t="shared" si="202"/>
        <v>12652</v>
      </c>
      <c r="C6328">
        <v>6326</v>
      </c>
    </row>
    <row r="6329" spans="2:3" x14ac:dyDescent="0.25">
      <c r="B6329">
        <f t="shared" si="202"/>
        <v>12654</v>
      </c>
      <c r="C6329">
        <v>6327</v>
      </c>
    </row>
    <row r="6330" spans="2:3" x14ac:dyDescent="0.25">
      <c r="B6330">
        <f t="shared" si="202"/>
        <v>12656</v>
      </c>
      <c r="C6330">
        <v>6328</v>
      </c>
    </row>
    <row r="6331" spans="2:3" x14ac:dyDescent="0.25">
      <c r="B6331">
        <f t="shared" si="202"/>
        <v>12658</v>
      </c>
      <c r="C6331">
        <v>6329</v>
      </c>
    </row>
    <row r="6332" spans="2:3" x14ac:dyDescent="0.25">
      <c r="B6332">
        <f t="shared" si="202"/>
        <v>12660</v>
      </c>
      <c r="C6332">
        <v>6330</v>
      </c>
    </row>
    <row r="6333" spans="2:3" x14ac:dyDescent="0.25">
      <c r="B6333">
        <f t="shared" si="202"/>
        <v>12662</v>
      </c>
      <c r="C6333">
        <v>6331</v>
      </c>
    </row>
    <row r="6334" spans="2:3" x14ac:dyDescent="0.25">
      <c r="B6334">
        <f t="shared" si="202"/>
        <v>12664</v>
      </c>
      <c r="C6334">
        <v>6332</v>
      </c>
    </row>
    <row r="6335" spans="2:3" x14ac:dyDescent="0.25">
      <c r="B6335">
        <f t="shared" si="202"/>
        <v>12666</v>
      </c>
      <c r="C6335">
        <v>6333</v>
      </c>
    </row>
    <row r="6336" spans="2:3" x14ac:dyDescent="0.25">
      <c r="B6336">
        <f t="shared" si="202"/>
        <v>12668</v>
      </c>
      <c r="C6336">
        <v>6334</v>
      </c>
    </row>
    <row r="6337" spans="2:3" x14ac:dyDescent="0.25">
      <c r="B6337">
        <f t="shared" si="202"/>
        <v>12670</v>
      </c>
      <c r="C6337">
        <v>6335</v>
      </c>
    </row>
    <row r="6338" spans="2:3" x14ac:dyDescent="0.25">
      <c r="B6338">
        <f t="shared" si="202"/>
        <v>12672</v>
      </c>
      <c r="C6338">
        <v>6336</v>
      </c>
    </row>
    <row r="6339" spans="2:3" x14ac:dyDescent="0.25">
      <c r="B6339">
        <f t="shared" si="202"/>
        <v>12674</v>
      </c>
      <c r="C6339">
        <v>6337</v>
      </c>
    </row>
    <row r="6340" spans="2:3" x14ac:dyDescent="0.25">
      <c r="B6340">
        <f t="shared" si="202"/>
        <v>12676</v>
      </c>
      <c r="C6340">
        <v>6338</v>
      </c>
    </row>
    <row r="6341" spans="2:3" x14ac:dyDescent="0.25">
      <c r="B6341">
        <f t="shared" ref="B6341:B6404" si="203">B6340+2</f>
        <v>12678</v>
      </c>
      <c r="C6341">
        <v>6339</v>
      </c>
    </row>
    <row r="6342" spans="2:3" x14ac:dyDescent="0.25">
      <c r="B6342">
        <f t="shared" si="203"/>
        <v>12680</v>
      </c>
      <c r="C6342">
        <v>6340</v>
      </c>
    </row>
    <row r="6343" spans="2:3" x14ac:dyDescent="0.25">
      <c r="B6343">
        <f t="shared" si="203"/>
        <v>12682</v>
      </c>
      <c r="C6343">
        <v>6341</v>
      </c>
    </row>
    <row r="6344" spans="2:3" x14ac:dyDescent="0.25">
      <c r="B6344">
        <f t="shared" si="203"/>
        <v>12684</v>
      </c>
      <c r="C6344">
        <v>6342</v>
      </c>
    </row>
    <row r="6345" spans="2:3" x14ac:dyDescent="0.25">
      <c r="B6345">
        <f t="shared" si="203"/>
        <v>12686</v>
      </c>
      <c r="C6345">
        <v>6343</v>
      </c>
    </row>
    <row r="6346" spans="2:3" x14ac:dyDescent="0.25">
      <c r="B6346">
        <f t="shared" si="203"/>
        <v>12688</v>
      </c>
      <c r="C6346">
        <v>6344</v>
      </c>
    </row>
    <row r="6347" spans="2:3" x14ac:dyDescent="0.25">
      <c r="B6347">
        <f t="shared" si="203"/>
        <v>12690</v>
      </c>
      <c r="C6347">
        <v>6345</v>
      </c>
    </row>
    <row r="6348" spans="2:3" x14ac:dyDescent="0.25">
      <c r="B6348">
        <f t="shared" si="203"/>
        <v>12692</v>
      </c>
      <c r="C6348">
        <v>6346</v>
      </c>
    </row>
    <row r="6349" spans="2:3" x14ac:dyDescent="0.25">
      <c r="B6349">
        <f t="shared" si="203"/>
        <v>12694</v>
      </c>
      <c r="C6349">
        <v>6347</v>
      </c>
    </row>
    <row r="6350" spans="2:3" x14ac:dyDescent="0.25">
      <c r="B6350">
        <f t="shared" si="203"/>
        <v>12696</v>
      </c>
      <c r="C6350">
        <v>6348</v>
      </c>
    </row>
    <row r="6351" spans="2:3" x14ac:dyDescent="0.25">
      <c r="B6351">
        <f t="shared" si="203"/>
        <v>12698</v>
      </c>
      <c r="C6351">
        <v>6349</v>
      </c>
    </row>
    <row r="6352" spans="2:3" x14ac:dyDescent="0.25">
      <c r="B6352">
        <f t="shared" si="203"/>
        <v>12700</v>
      </c>
      <c r="C6352">
        <v>6350</v>
      </c>
    </row>
    <row r="6353" spans="2:3" x14ac:dyDescent="0.25">
      <c r="B6353">
        <f t="shared" si="203"/>
        <v>12702</v>
      </c>
      <c r="C6353">
        <v>6351</v>
      </c>
    </row>
    <row r="6354" spans="2:3" x14ac:dyDescent="0.25">
      <c r="B6354">
        <f t="shared" si="203"/>
        <v>12704</v>
      </c>
      <c r="C6354">
        <v>6352</v>
      </c>
    </row>
    <row r="6355" spans="2:3" x14ac:dyDescent="0.25">
      <c r="B6355">
        <f t="shared" si="203"/>
        <v>12706</v>
      </c>
      <c r="C6355">
        <v>6353</v>
      </c>
    </row>
    <row r="6356" spans="2:3" x14ac:dyDescent="0.25">
      <c r="B6356">
        <f t="shared" si="203"/>
        <v>12708</v>
      </c>
      <c r="C6356">
        <v>6354</v>
      </c>
    </row>
    <row r="6357" spans="2:3" x14ac:dyDescent="0.25">
      <c r="B6357">
        <f t="shared" si="203"/>
        <v>12710</v>
      </c>
      <c r="C6357">
        <v>6355</v>
      </c>
    </row>
    <row r="6358" spans="2:3" x14ac:dyDescent="0.25">
      <c r="B6358">
        <f t="shared" si="203"/>
        <v>12712</v>
      </c>
      <c r="C6358">
        <v>6356</v>
      </c>
    </row>
    <row r="6359" spans="2:3" x14ac:dyDescent="0.25">
      <c r="B6359">
        <f t="shared" si="203"/>
        <v>12714</v>
      </c>
      <c r="C6359">
        <v>6357</v>
      </c>
    </row>
    <row r="6360" spans="2:3" x14ac:dyDescent="0.25">
      <c r="B6360">
        <f t="shared" si="203"/>
        <v>12716</v>
      </c>
      <c r="C6360">
        <v>6358</v>
      </c>
    </row>
    <row r="6361" spans="2:3" x14ac:dyDescent="0.25">
      <c r="B6361">
        <f t="shared" si="203"/>
        <v>12718</v>
      </c>
      <c r="C6361">
        <v>6359</v>
      </c>
    </row>
    <row r="6362" spans="2:3" x14ac:dyDescent="0.25">
      <c r="B6362">
        <f t="shared" si="203"/>
        <v>12720</v>
      </c>
      <c r="C6362">
        <v>6360</v>
      </c>
    </row>
    <row r="6363" spans="2:3" x14ac:dyDescent="0.25">
      <c r="B6363">
        <f t="shared" si="203"/>
        <v>12722</v>
      </c>
      <c r="C6363">
        <v>6361</v>
      </c>
    </row>
    <row r="6364" spans="2:3" x14ac:dyDescent="0.25">
      <c r="B6364">
        <f t="shared" si="203"/>
        <v>12724</v>
      </c>
      <c r="C6364">
        <v>6362</v>
      </c>
    </row>
    <row r="6365" spans="2:3" x14ac:dyDescent="0.25">
      <c r="B6365">
        <f t="shared" si="203"/>
        <v>12726</v>
      </c>
      <c r="C6365">
        <v>6363</v>
      </c>
    </row>
    <row r="6366" spans="2:3" x14ac:dyDescent="0.25">
      <c r="B6366">
        <f t="shared" si="203"/>
        <v>12728</v>
      </c>
      <c r="C6366">
        <v>6364</v>
      </c>
    </row>
    <row r="6367" spans="2:3" x14ac:dyDescent="0.25">
      <c r="B6367">
        <f t="shared" si="203"/>
        <v>12730</v>
      </c>
      <c r="C6367">
        <v>6365</v>
      </c>
    </row>
    <row r="6368" spans="2:3" x14ac:dyDescent="0.25">
      <c r="B6368">
        <f t="shared" si="203"/>
        <v>12732</v>
      </c>
      <c r="C6368">
        <v>6366</v>
      </c>
    </row>
    <row r="6369" spans="2:3" x14ac:dyDescent="0.25">
      <c r="B6369">
        <f t="shared" si="203"/>
        <v>12734</v>
      </c>
      <c r="C6369">
        <v>6367</v>
      </c>
    </row>
    <row r="6370" spans="2:3" x14ac:dyDescent="0.25">
      <c r="B6370">
        <f t="shared" si="203"/>
        <v>12736</v>
      </c>
      <c r="C6370">
        <v>6368</v>
      </c>
    </row>
    <row r="6371" spans="2:3" x14ac:dyDescent="0.25">
      <c r="B6371">
        <f t="shared" si="203"/>
        <v>12738</v>
      </c>
      <c r="C6371">
        <v>6369</v>
      </c>
    </row>
    <row r="6372" spans="2:3" x14ac:dyDescent="0.25">
      <c r="B6372">
        <f t="shared" si="203"/>
        <v>12740</v>
      </c>
      <c r="C6372">
        <v>6370</v>
      </c>
    </row>
    <row r="6373" spans="2:3" x14ac:dyDescent="0.25">
      <c r="B6373">
        <f t="shared" si="203"/>
        <v>12742</v>
      </c>
      <c r="C6373">
        <v>6371</v>
      </c>
    </row>
    <row r="6374" spans="2:3" x14ac:dyDescent="0.25">
      <c r="B6374">
        <f t="shared" si="203"/>
        <v>12744</v>
      </c>
      <c r="C6374">
        <v>6372</v>
      </c>
    </row>
    <row r="6375" spans="2:3" x14ac:dyDescent="0.25">
      <c r="B6375">
        <f t="shared" si="203"/>
        <v>12746</v>
      </c>
      <c r="C6375">
        <v>6373</v>
      </c>
    </row>
    <row r="6376" spans="2:3" x14ac:dyDescent="0.25">
      <c r="B6376">
        <f t="shared" si="203"/>
        <v>12748</v>
      </c>
      <c r="C6376">
        <v>6374</v>
      </c>
    </row>
    <row r="6377" spans="2:3" x14ac:dyDescent="0.25">
      <c r="B6377">
        <f t="shared" si="203"/>
        <v>12750</v>
      </c>
      <c r="C6377">
        <v>6375</v>
      </c>
    </row>
    <row r="6378" spans="2:3" x14ac:dyDescent="0.25">
      <c r="B6378">
        <f t="shared" si="203"/>
        <v>12752</v>
      </c>
      <c r="C6378">
        <v>6376</v>
      </c>
    </row>
    <row r="6379" spans="2:3" x14ac:dyDescent="0.25">
      <c r="B6379">
        <f t="shared" si="203"/>
        <v>12754</v>
      </c>
      <c r="C6379">
        <v>6377</v>
      </c>
    </row>
    <row r="6380" spans="2:3" x14ac:dyDescent="0.25">
      <c r="B6380">
        <f t="shared" si="203"/>
        <v>12756</v>
      </c>
      <c r="C6380">
        <v>6378</v>
      </c>
    </row>
    <row r="6381" spans="2:3" x14ac:dyDescent="0.25">
      <c r="B6381">
        <f t="shared" si="203"/>
        <v>12758</v>
      </c>
      <c r="C6381">
        <v>6379</v>
      </c>
    </row>
    <row r="6382" spans="2:3" x14ac:dyDescent="0.25">
      <c r="B6382">
        <f t="shared" si="203"/>
        <v>12760</v>
      </c>
      <c r="C6382">
        <v>6380</v>
      </c>
    </row>
    <row r="6383" spans="2:3" x14ac:dyDescent="0.25">
      <c r="B6383">
        <f t="shared" si="203"/>
        <v>12762</v>
      </c>
      <c r="C6383">
        <v>6381</v>
      </c>
    </row>
    <row r="6384" spans="2:3" x14ac:dyDescent="0.25">
      <c r="B6384">
        <f t="shared" si="203"/>
        <v>12764</v>
      </c>
      <c r="C6384">
        <v>6382</v>
      </c>
    </row>
    <row r="6385" spans="2:3" x14ac:dyDescent="0.25">
      <c r="B6385">
        <f t="shared" si="203"/>
        <v>12766</v>
      </c>
      <c r="C6385">
        <v>6383</v>
      </c>
    </row>
    <row r="6386" spans="2:3" x14ac:dyDescent="0.25">
      <c r="B6386">
        <f t="shared" si="203"/>
        <v>12768</v>
      </c>
      <c r="C6386">
        <v>6384</v>
      </c>
    </row>
    <row r="6387" spans="2:3" x14ac:dyDescent="0.25">
      <c r="B6387">
        <f t="shared" si="203"/>
        <v>12770</v>
      </c>
      <c r="C6387">
        <v>6385</v>
      </c>
    </row>
    <row r="6388" spans="2:3" x14ac:dyDescent="0.25">
      <c r="B6388">
        <f t="shared" si="203"/>
        <v>12772</v>
      </c>
      <c r="C6388">
        <v>6386</v>
      </c>
    </row>
    <row r="6389" spans="2:3" x14ac:dyDescent="0.25">
      <c r="B6389">
        <f t="shared" si="203"/>
        <v>12774</v>
      </c>
      <c r="C6389">
        <v>6387</v>
      </c>
    </row>
    <row r="6390" spans="2:3" x14ac:dyDescent="0.25">
      <c r="B6390">
        <f t="shared" si="203"/>
        <v>12776</v>
      </c>
      <c r="C6390">
        <v>6388</v>
      </c>
    </row>
    <row r="6391" spans="2:3" x14ac:dyDescent="0.25">
      <c r="B6391">
        <f t="shared" si="203"/>
        <v>12778</v>
      </c>
      <c r="C6391">
        <v>6389</v>
      </c>
    </row>
    <row r="6392" spans="2:3" x14ac:dyDescent="0.25">
      <c r="B6392">
        <f t="shared" si="203"/>
        <v>12780</v>
      </c>
      <c r="C6392">
        <v>6390</v>
      </c>
    </row>
    <row r="6393" spans="2:3" x14ac:dyDescent="0.25">
      <c r="B6393">
        <f t="shared" si="203"/>
        <v>12782</v>
      </c>
      <c r="C6393">
        <v>6391</v>
      </c>
    </row>
    <row r="6394" spans="2:3" x14ac:dyDescent="0.25">
      <c r="B6394">
        <f t="shared" si="203"/>
        <v>12784</v>
      </c>
      <c r="C6394">
        <v>6392</v>
      </c>
    </row>
    <row r="6395" spans="2:3" x14ac:dyDescent="0.25">
      <c r="B6395">
        <f t="shared" si="203"/>
        <v>12786</v>
      </c>
      <c r="C6395">
        <v>6393</v>
      </c>
    </row>
    <row r="6396" spans="2:3" x14ac:dyDescent="0.25">
      <c r="B6396">
        <f t="shared" si="203"/>
        <v>12788</v>
      </c>
      <c r="C6396">
        <v>6394</v>
      </c>
    </row>
    <row r="6397" spans="2:3" x14ac:dyDescent="0.25">
      <c r="B6397">
        <f t="shared" si="203"/>
        <v>12790</v>
      </c>
      <c r="C6397">
        <v>6395</v>
      </c>
    </row>
    <row r="6398" spans="2:3" x14ac:dyDescent="0.25">
      <c r="B6398">
        <f t="shared" si="203"/>
        <v>12792</v>
      </c>
      <c r="C6398">
        <v>6396</v>
      </c>
    </row>
    <row r="6399" spans="2:3" x14ac:dyDescent="0.25">
      <c r="B6399">
        <f t="shared" si="203"/>
        <v>12794</v>
      </c>
      <c r="C6399">
        <v>6397</v>
      </c>
    </row>
    <row r="6400" spans="2:3" x14ac:dyDescent="0.25">
      <c r="B6400">
        <f t="shared" si="203"/>
        <v>12796</v>
      </c>
      <c r="C6400">
        <v>6398</v>
      </c>
    </row>
    <row r="6401" spans="2:3" x14ac:dyDescent="0.25">
      <c r="B6401">
        <f t="shared" si="203"/>
        <v>12798</v>
      </c>
      <c r="C6401">
        <v>6399</v>
      </c>
    </row>
    <row r="6402" spans="2:3" x14ac:dyDescent="0.25">
      <c r="B6402">
        <f t="shared" si="203"/>
        <v>12800</v>
      </c>
      <c r="C6402">
        <v>6400</v>
      </c>
    </row>
    <row r="6403" spans="2:3" x14ac:dyDescent="0.25">
      <c r="B6403">
        <f t="shared" si="203"/>
        <v>12802</v>
      </c>
      <c r="C6403">
        <v>6401</v>
      </c>
    </row>
    <row r="6404" spans="2:3" x14ac:dyDescent="0.25">
      <c r="B6404">
        <f t="shared" si="203"/>
        <v>12804</v>
      </c>
      <c r="C6404">
        <v>6402</v>
      </c>
    </row>
    <row r="6405" spans="2:3" x14ac:dyDescent="0.25">
      <c r="B6405">
        <f t="shared" ref="B6405:B6468" si="204">B6404+2</f>
        <v>12806</v>
      </c>
      <c r="C6405">
        <v>6403</v>
      </c>
    </row>
    <row r="6406" spans="2:3" x14ac:dyDescent="0.25">
      <c r="B6406">
        <f t="shared" si="204"/>
        <v>12808</v>
      </c>
      <c r="C6406">
        <v>6404</v>
      </c>
    </row>
    <row r="6407" spans="2:3" x14ac:dyDescent="0.25">
      <c r="B6407">
        <f t="shared" si="204"/>
        <v>12810</v>
      </c>
      <c r="C6407">
        <v>6405</v>
      </c>
    </row>
    <row r="6408" spans="2:3" x14ac:dyDescent="0.25">
      <c r="B6408">
        <f t="shared" si="204"/>
        <v>12812</v>
      </c>
      <c r="C6408">
        <v>6406</v>
      </c>
    </row>
    <row r="6409" spans="2:3" x14ac:dyDescent="0.25">
      <c r="B6409">
        <f t="shared" si="204"/>
        <v>12814</v>
      </c>
      <c r="C6409">
        <v>6407</v>
      </c>
    </row>
    <row r="6410" spans="2:3" x14ac:dyDescent="0.25">
      <c r="B6410">
        <f t="shared" si="204"/>
        <v>12816</v>
      </c>
      <c r="C6410">
        <v>6408</v>
      </c>
    </row>
    <row r="6411" spans="2:3" x14ac:dyDescent="0.25">
      <c r="B6411">
        <f t="shared" si="204"/>
        <v>12818</v>
      </c>
      <c r="C6411">
        <v>6409</v>
      </c>
    </row>
    <row r="6412" spans="2:3" x14ac:dyDescent="0.25">
      <c r="B6412">
        <f t="shared" si="204"/>
        <v>12820</v>
      </c>
      <c r="C6412">
        <v>6410</v>
      </c>
    </row>
    <row r="6413" spans="2:3" x14ac:dyDescent="0.25">
      <c r="B6413">
        <f t="shared" si="204"/>
        <v>12822</v>
      </c>
      <c r="C6413">
        <v>6411</v>
      </c>
    </row>
    <row r="6414" spans="2:3" x14ac:dyDescent="0.25">
      <c r="B6414">
        <f t="shared" si="204"/>
        <v>12824</v>
      </c>
      <c r="C6414">
        <v>6412</v>
      </c>
    </row>
    <row r="6415" spans="2:3" x14ac:dyDescent="0.25">
      <c r="B6415">
        <f t="shared" si="204"/>
        <v>12826</v>
      </c>
      <c r="C6415">
        <v>6413</v>
      </c>
    </row>
    <row r="6416" spans="2:3" x14ac:dyDescent="0.25">
      <c r="B6416">
        <f t="shared" si="204"/>
        <v>12828</v>
      </c>
      <c r="C6416">
        <v>6414</v>
      </c>
    </row>
    <row r="6417" spans="2:3" x14ac:dyDescent="0.25">
      <c r="B6417">
        <f t="shared" si="204"/>
        <v>12830</v>
      </c>
      <c r="C6417">
        <v>6415</v>
      </c>
    </row>
    <row r="6418" spans="2:3" x14ac:dyDescent="0.25">
      <c r="B6418">
        <f t="shared" si="204"/>
        <v>12832</v>
      </c>
      <c r="C6418">
        <v>6416</v>
      </c>
    </row>
    <row r="6419" spans="2:3" x14ac:dyDescent="0.25">
      <c r="B6419">
        <f t="shared" si="204"/>
        <v>12834</v>
      </c>
      <c r="C6419">
        <v>6417</v>
      </c>
    </row>
    <row r="6420" spans="2:3" x14ac:dyDescent="0.25">
      <c r="B6420">
        <f t="shared" si="204"/>
        <v>12836</v>
      </c>
      <c r="C6420">
        <v>6418</v>
      </c>
    </row>
    <row r="6421" spans="2:3" x14ac:dyDescent="0.25">
      <c r="B6421">
        <f t="shared" si="204"/>
        <v>12838</v>
      </c>
      <c r="C6421">
        <v>6419</v>
      </c>
    </row>
    <row r="6422" spans="2:3" x14ac:dyDescent="0.25">
      <c r="B6422">
        <f t="shared" si="204"/>
        <v>12840</v>
      </c>
      <c r="C6422">
        <v>6420</v>
      </c>
    </row>
    <row r="6423" spans="2:3" x14ac:dyDescent="0.25">
      <c r="B6423">
        <f t="shared" si="204"/>
        <v>12842</v>
      </c>
      <c r="C6423">
        <v>6421</v>
      </c>
    </row>
    <row r="6424" spans="2:3" x14ac:dyDescent="0.25">
      <c r="B6424">
        <f t="shared" si="204"/>
        <v>12844</v>
      </c>
      <c r="C6424">
        <v>6422</v>
      </c>
    </row>
    <row r="6425" spans="2:3" x14ac:dyDescent="0.25">
      <c r="B6425">
        <f t="shared" si="204"/>
        <v>12846</v>
      </c>
      <c r="C6425">
        <v>6423</v>
      </c>
    </row>
    <row r="6426" spans="2:3" x14ac:dyDescent="0.25">
      <c r="B6426">
        <f t="shared" si="204"/>
        <v>12848</v>
      </c>
      <c r="C6426">
        <v>6424</v>
      </c>
    </row>
    <row r="6427" spans="2:3" x14ac:dyDescent="0.25">
      <c r="B6427">
        <f t="shared" si="204"/>
        <v>12850</v>
      </c>
      <c r="C6427">
        <v>6425</v>
      </c>
    </row>
    <row r="6428" spans="2:3" x14ac:dyDescent="0.25">
      <c r="B6428">
        <f t="shared" si="204"/>
        <v>12852</v>
      </c>
      <c r="C6428">
        <v>6426</v>
      </c>
    </row>
    <row r="6429" spans="2:3" x14ac:dyDescent="0.25">
      <c r="B6429">
        <f t="shared" si="204"/>
        <v>12854</v>
      </c>
      <c r="C6429">
        <v>6427</v>
      </c>
    </row>
    <row r="6430" spans="2:3" x14ac:dyDescent="0.25">
      <c r="B6430">
        <f t="shared" si="204"/>
        <v>12856</v>
      </c>
      <c r="C6430">
        <v>6428</v>
      </c>
    </row>
    <row r="6431" spans="2:3" x14ac:dyDescent="0.25">
      <c r="B6431">
        <f t="shared" si="204"/>
        <v>12858</v>
      </c>
      <c r="C6431">
        <v>6429</v>
      </c>
    </row>
    <row r="6432" spans="2:3" x14ac:dyDescent="0.25">
      <c r="B6432">
        <f t="shared" si="204"/>
        <v>12860</v>
      </c>
      <c r="C6432">
        <v>6430</v>
      </c>
    </row>
    <row r="6433" spans="2:3" x14ac:dyDescent="0.25">
      <c r="B6433">
        <f t="shared" si="204"/>
        <v>12862</v>
      </c>
      <c r="C6433">
        <v>6431</v>
      </c>
    </row>
    <row r="6434" spans="2:3" x14ac:dyDescent="0.25">
      <c r="B6434">
        <f t="shared" si="204"/>
        <v>12864</v>
      </c>
      <c r="C6434">
        <v>6432</v>
      </c>
    </row>
    <row r="6435" spans="2:3" x14ac:dyDescent="0.25">
      <c r="B6435">
        <f t="shared" si="204"/>
        <v>12866</v>
      </c>
      <c r="C6435">
        <v>6433</v>
      </c>
    </row>
    <row r="6436" spans="2:3" x14ac:dyDescent="0.25">
      <c r="B6436">
        <f t="shared" si="204"/>
        <v>12868</v>
      </c>
      <c r="C6436">
        <v>6434</v>
      </c>
    </row>
    <row r="6437" spans="2:3" x14ac:dyDescent="0.25">
      <c r="B6437">
        <f t="shared" si="204"/>
        <v>12870</v>
      </c>
      <c r="C6437">
        <v>6435</v>
      </c>
    </row>
    <row r="6438" spans="2:3" x14ac:dyDescent="0.25">
      <c r="B6438">
        <f t="shared" si="204"/>
        <v>12872</v>
      </c>
      <c r="C6438">
        <v>6436</v>
      </c>
    </row>
    <row r="6439" spans="2:3" x14ac:dyDescent="0.25">
      <c r="B6439">
        <f t="shared" si="204"/>
        <v>12874</v>
      </c>
      <c r="C6439">
        <v>6437</v>
      </c>
    </row>
    <row r="6440" spans="2:3" x14ac:dyDescent="0.25">
      <c r="B6440">
        <f t="shared" si="204"/>
        <v>12876</v>
      </c>
      <c r="C6440">
        <v>6438</v>
      </c>
    </row>
    <row r="6441" spans="2:3" x14ac:dyDescent="0.25">
      <c r="B6441">
        <f t="shared" si="204"/>
        <v>12878</v>
      </c>
      <c r="C6441">
        <v>6439</v>
      </c>
    </row>
    <row r="6442" spans="2:3" x14ac:dyDescent="0.25">
      <c r="B6442">
        <f t="shared" si="204"/>
        <v>12880</v>
      </c>
      <c r="C6442">
        <v>6440</v>
      </c>
    </row>
    <row r="6443" spans="2:3" x14ac:dyDescent="0.25">
      <c r="B6443">
        <f t="shared" si="204"/>
        <v>12882</v>
      </c>
      <c r="C6443">
        <v>6441</v>
      </c>
    </row>
    <row r="6444" spans="2:3" x14ac:dyDescent="0.25">
      <c r="B6444">
        <f t="shared" si="204"/>
        <v>12884</v>
      </c>
      <c r="C6444">
        <v>6442</v>
      </c>
    </row>
    <row r="6445" spans="2:3" x14ac:dyDescent="0.25">
      <c r="B6445">
        <f t="shared" si="204"/>
        <v>12886</v>
      </c>
      <c r="C6445">
        <v>6443</v>
      </c>
    </row>
    <row r="6446" spans="2:3" x14ac:dyDescent="0.25">
      <c r="B6446">
        <f t="shared" si="204"/>
        <v>12888</v>
      </c>
      <c r="C6446">
        <v>6444</v>
      </c>
    </row>
    <row r="6447" spans="2:3" x14ac:dyDescent="0.25">
      <c r="B6447">
        <f t="shared" si="204"/>
        <v>12890</v>
      </c>
      <c r="C6447">
        <v>6445</v>
      </c>
    </row>
    <row r="6448" spans="2:3" x14ac:dyDescent="0.25">
      <c r="B6448">
        <f t="shared" si="204"/>
        <v>12892</v>
      </c>
      <c r="C6448">
        <v>6446</v>
      </c>
    </row>
    <row r="6449" spans="2:3" x14ac:dyDescent="0.25">
      <c r="B6449">
        <f t="shared" si="204"/>
        <v>12894</v>
      </c>
      <c r="C6449">
        <v>6447</v>
      </c>
    </row>
    <row r="6450" spans="2:3" x14ac:dyDescent="0.25">
      <c r="B6450">
        <f t="shared" si="204"/>
        <v>12896</v>
      </c>
      <c r="C6450">
        <v>6448</v>
      </c>
    </row>
    <row r="6451" spans="2:3" x14ac:dyDescent="0.25">
      <c r="B6451">
        <f t="shared" si="204"/>
        <v>12898</v>
      </c>
      <c r="C6451">
        <v>6449</v>
      </c>
    </row>
    <row r="6452" spans="2:3" x14ac:dyDescent="0.25">
      <c r="B6452">
        <f t="shared" si="204"/>
        <v>12900</v>
      </c>
      <c r="C6452">
        <v>6450</v>
      </c>
    </row>
    <row r="6453" spans="2:3" x14ac:dyDescent="0.25">
      <c r="B6453">
        <f t="shared" si="204"/>
        <v>12902</v>
      </c>
      <c r="C6453">
        <v>6451</v>
      </c>
    </row>
    <row r="6454" spans="2:3" x14ac:dyDescent="0.25">
      <c r="B6454">
        <f t="shared" si="204"/>
        <v>12904</v>
      </c>
      <c r="C6454">
        <v>6452</v>
      </c>
    </row>
    <row r="6455" spans="2:3" x14ac:dyDescent="0.25">
      <c r="B6455">
        <f t="shared" si="204"/>
        <v>12906</v>
      </c>
      <c r="C6455">
        <v>6453</v>
      </c>
    </row>
    <row r="6456" spans="2:3" x14ac:dyDescent="0.25">
      <c r="B6456">
        <f t="shared" si="204"/>
        <v>12908</v>
      </c>
      <c r="C6456">
        <v>6454</v>
      </c>
    </row>
    <row r="6457" spans="2:3" x14ac:dyDescent="0.25">
      <c r="B6457">
        <f t="shared" si="204"/>
        <v>12910</v>
      </c>
      <c r="C6457">
        <v>6455</v>
      </c>
    </row>
    <row r="6458" spans="2:3" x14ac:dyDescent="0.25">
      <c r="B6458">
        <f t="shared" si="204"/>
        <v>12912</v>
      </c>
      <c r="C6458">
        <v>6456</v>
      </c>
    </row>
    <row r="6459" spans="2:3" x14ac:dyDescent="0.25">
      <c r="B6459">
        <f t="shared" si="204"/>
        <v>12914</v>
      </c>
      <c r="C6459">
        <v>6457</v>
      </c>
    </row>
    <row r="6460" spans="2:3" x14ac:dyDescent="0.25">
      <c r="B6460">
        <f t="shared" si="204"/>
        <v>12916</v>
      </c>
      <c r="C6460">
        <v>6458</v>
      </c>
    </row>
    <row r="6461" spans="2:3" x14ac:dyDescent="0.25">
      <c r="B6461">
        <f t="shared" si="204"/>
        <v>12918</v>
      </c>
      <c r="C6461">
        <v>6459</v>
      </c>
    </row>
    <row r="6462" spans="2:3" x14ac:dyDescent="0.25">
      <c r="B6462">
        <f t="shared" si="204"/>
        <v>12920</v>
      </c>
      <c r="C6462">
        <v>6460</v>
      </c>
    </row>
    <row r="6463" spans="2:3" x14ac:dyDescent="0.25">
      <c r="B6463">
        <f t="shared" si="204"/>
        <v>12922</v>
      </c>
      <c r="C6463">
        <v>6461</v>
      </c>
    </row>
    <row r="6464" spans="2:3" x14ac:dyDescent="0.25">
      <c r="B6464">
        <f t="shared" si="204"/>
        <v>12924</v>
      </c>
      <c r="C6464">
        <v>6462</v>
      </c>
    </row>
    <row r="6465" spans="2:3" x14ac:dyDescent="0.25">
      <c r="B6465">
        <f t="shared" si="204"/>
        <v>12926</v>
      </c>
      <c r="C6465">
        <v>6463</v>
      </c>
    </row>
    <row r="6466" spans="2:3" x14ac:dyDescent="0.25">
      <c r="B6466">
        <f t="shared" si="204"/>
        <v>12928</v>
      </c>
      <c r="C6466">
        <v>6464</v>
      </c>
    </row>
    <row r="6467" spans="2:3" x14ac:dyDescent="0.25">
      <c r="B6467">
        <f t="shared" si="204"/>
        <v>12930</v>
      </c>
      <c r="C6467">
        <v>6465</v>
      </c>
    </row>
    <row r="6468" spans="2:3" x14ac:dyDescent="0.25">
      <c r="B6468">
        <f t="shared" si="204"/>
        <v>12932</v>
      </c>
      <c r="C6468">
        <v>6466</v>
      </c>
    </row>
    <row r="6469" spans="2:3" x14ac:dyDescent="0.25">
      <c r="B6469">
        <f t="shared" ref="B6469:B6532" si="205">B6468+2</f>
        <v>12934</v>
      </c>
      <c r="C6469">
        <v>6467</v>
      </c>
    </row>
    <row r="6470" spans="2:3" x14ac:dyDescent="0.25">
      <c r="B6470">
        <f t="shared" si="205"/>
        <v>12936</v>
      </c>
      <c r="C6470">
        <v>6468</v>
      </c>
    </row>
    <row r="6471" spans="2:3" x14ac:dyDescent="0.25">
      <c r="B6471">
        <f t="shared" si="205"/>
        <v>12938</v>
      </c>
      <c r="C6471">
        <v>6469</v>
      </c>
    </row>
    <row r="6472" spans="2:3" x14ac:dyDescent="0.25">
      <c r="B6472">
        <f t="shared" si="205"/>
        <v>12940</v>
      </c>
      <c r="C6472">
        <v>6470</v>
      </c>
    </row>
    <row r="6473" spans="2:3" x14ac:dyDescent="0.25">
      <c r="B6473">
        <f t="shared" si="205"/>
        <v>12942</v>
      </c>
      <c r="C6473">
        <v>6471</v>
      </c>
    </row>
    <row r="6474" spans="2:3" x14ac:dyDescent="0.25">
      <c r="B6474">
        <f t="shared" si="205"/>
        <v>12944</v>
      </c>
      <c r="C6474">
        <v>6472</v>
      </c>
    </row>
    <row r="6475" spans="2:3" x14ac:dyDescent="0.25">
      <c r="B6475">
        <f t="shared" si="205"/>
        <v>12946</v>
      </c>
      <c r="C6475">
        <v>6473</v>
      </c>
    </row>
    <row r="6476" spans="2:3" x14ac:dyDescent="0.25">
      <c r="B6476">
        <f t="shared" si="205"/>
        <v>12948</v>
      </c>
      <c r="C6476">
        <v>6474</v>
      </c>
    </row>
    <row r="6477" spans="2:3" x14ac:dyDescent="0.25">
      <c r="B6477">
        <f t="shared" si="205"/>
        <v>12950</v>
      </c>
      <c r="C6477">
        <v>6475</v>
      </c>
    </row>
    <row r="6478" spans="2:3" x14ac:dyDescent="0.25">
      <c r="B6478">
        <f t="shared" si="205"/>
        <v>12952</v>
      </c>
      <c r="C6478">
        <v>6476</v>
      </c>
    </row>
    <row r="6479" spans="2:3" x14ac:dyDescent="0.25">
      <c r="B6479">
        <f t="shared" si="205"/>
        <v>12954</v>
      </c>
      <c r="C6479">
        <v>6477</v>
      </c>
    </row>
    <row r="6480" spans="2:3" x14ac:dyDescent="0.25">
      <c r="B6480">
        <f t="shared" si="205"/>
        <v>12956</v>
      </c>
      <c r="C6480">
        <v>6478</v>
      </c>
    </row>
    <row r="6481" spans="2:3" x14ac:dyDescent="0.25">
      <c r="B6481">
        <f t="shared" si="205"/>
        <v>12958</v>
      </c>
      <c r="C6481">
        <v>6479</v>
      </c>
    </row>
    <row r="6482" spans="2:3" x14ac:dyDescent="0.25">
      <c r="B6482">
        <f t="shared" si="205"/>
        <v>12960</v>
      </c>
      <c r="C6482">
        <v>6480</v>
      </c>
    </row>
    <row r="6483" spans="2:3" x14ac:dyDescent="0.25">
      <c r="B6483">
        <f t="shared" si="205"/>
        <v>12962</v>
      </c>
      <c r="C6483">
        <v>6481</v>
      </c>
    </row>
    <row r="6484" spans="2:3" x14ac:dyDescent="0.25">
      <c r="B6484">
        <f t="shared" si="205"/>
        <v>12964</v>
      </c>
      <c r="C6484">
        <v>6482</v>
      </c>
    </row>
    <row r="6485" spans="2:3" x14ac:dyDescent="0.25">
      <c r="B6485">
        <f t="shared" si="205"/>
        <v>12966</v>
      </c>
      <c r="C6485">
        <v>6483</v>
      </c>
    </row>
    <row r="6486" spans="2:3" x14ac:dyDescent="0.25">
      <c r="B6486">
        <f t="shared" si="205"/>
        <v>12968</v>
      </c>
      <c r="C6486">
        <v>6484</v>
      </c>
    </row>
    <row r="6487" spans="2:3" x14ac:dyDescent="0.25">
      <c r="B6487">
        <f t="shared" si="205"/>
        <v>12970</v>
      </c>
      <c r="C6487">
        <v>6485</v>
      </c>
    </row>
    <row r="6488" spans="2:3" x14ac:dyDescent="0.25">
      <c r="B6488">
        <f t="shared" si="205"/>
        <v>12972</v>
      </c>
      <c r="C6488">
        <v>6486</v>
      </c>
    </row>
    <row r="6489" spans="2:3" x14ac:dyDescent="0.25">
      <c r="B6489">
        <f t="shared" si="205"/>
        <v>12974</v>
      </c>
      <c r="C6489">
        <v>6487</v>
      </c>
    </row>
    <row r="6490" spans="2:3" x14ac:dyDescent="0.25">
      <c r="B6490">
        <f t="shared" si="205"/>
        <v>12976</v>
      </c>
      <c r="C6490">
        <v>6488</v>
      </c>
    </row>
    <row r="6491" spans="2:3" x14ac:dyDescent="0.25">
      <c r="B6491">
        <f t="shared" si="205"/>
        <v>12978</v>
      </c>
      <c r="C6491">
        <v>6489</v>
      </c>
    </row>
    <row r="6492" spans="2:3" x14ac:dyDescent="0.25">
      <c r="B6492">
        <f t="shared" si="205"/>
        <v>12980</v>
      </c>
      <c r="C6492">
        <v>6490</v>
      </c>
    </row>
    <row r="6493" spans="2:3" x14ac:dyDescent="0.25">
      <c r="B6493">
        <f t="shared" si="205"/>
        <v>12982</v>
      </c>
      <c r="C6493">
        <v>6491</v>
      </c>
    </row>
    <row r="6494" spans="2:3" x14ac:dyDescent="0.25">
      <c r="B6494">
        <f t="shared" si="205"/>
        <v>12984</v>
      </c>
      <c r="C6494">
        <v>6492</v>
      </c>
    </row>
    <row r="6495" spans="2:3" x14ac:dyDescent="0.25">
      <c r="B6495">
        <f t="shared" si="205"/>
        <v>12986</v>
      </c>
      <c r="C6495">
        <v>6493</v>
      </c>
    </row>
    <row r="6496" spans="2:3" x14ac:dyDescent="0.25">
      <c r="B6496">
        <f t="shared" si="205"/>
        <v>12988</v>
      </c>
      <c r="C6496">
        <v>6494</v>
      </c>
    </row>
    <row r="6497" spans="2:3" x14ac:dyDescent="0.25">
      <c r="B6497">
        <f t="shared" si="205"/>
        <v>12990</v>
      </c>
      <c r="C6497">
        <v>6495</v>
      </c>
    </row>
    <row r="6498" spans="2:3" x14ac:dyDescent="0.25">
      <c r="B6498">
        <f t="shared" si="205"/>
        <v>12992</v>
      </c>
      <c r="C6498">
        <v>6496</v>
      </c>
    </row>
    <row r="6499" spans="2:3" x14ac:dyDescent="0.25">
      <c r="B6499">
        <f t="shared" si="205"/>
        <v>12994</v>
      </c>
      <c r="C6499">
        <v>6497</v>
      </c>
    </row>
    <row r="6500" spans="2:3" x14ac:dyDescent="0.25">
      <c r="B6500">
        <f t="shared" si="205"/>
        <v>12996</v>
      </c>
      <c r="C6500">
        <v>6498</v>
      </c>
    </row>
    <row r="6501" spans="2:3" x14ac:dyDescent="0.25">
      <c r="B6501">
        <f t="shared" si="205"/>
        <v>12998</v>
      </c>
      <c r="C6501">
        <v>6499</v>
      </c>
    </row>
    <row r="6502" spans="2:3" x14ac:dyDescent="0.25">
      <c r="B6502">
        <f t="shared" si="205"/>
        <v>13000</v>
      </c>
      <c r="C6502">
        <v>6500</v>
      </c>
    </row>
    <row r="6503" spans="2:3" x14ac:dyDescent="0.25">
      <c r="B6503">
        <f t="shared" si="205"/>
        <v>13002</v>
      </c>
      <c r="C6503">
        <v>6501</v>
      </c>
    </row>
    <row r="6504" spans="2:3" x14ac:dyDescent="0.25">
      <c r="B6504">
        <f t="shared" si="205"/>
        <v>13004</v>
      </c>
      <c r="C6504">
        <v>6502</v>
      </c>
    </row>
    <row r="6505" spans="2:3" x14ac:dyDescent="0.25">
      <c r="B6505">
        <f t="shared" si="205"/>
        <v>13006</v>
      </c>
      <c r="C6505">
        <v>6503</v>
      </c>
    </row>
    <row r="6506" spans="2:3" x14ac:dyDescent="0.25">
      <c r="B6506">
        <f t="shared" si="205"/>
        <v>13008</v>
      </c>
      <c r="C6506">
        <v>6504</v>
      </c>
    </row>
    <row r="6507" spans="2:3" x14ac:dyDescent="0.25">
      <c r="B6507">
        <f t="shared" si="205"/>
        <v>13010</v>
      </c>
      <c r="C6507">
        <v>6505</v>
      </c>
    </row>
    <row r="6508" spans="2:3" x14ac:dyDescent="0.25">
      <c r="B6508">
        <f t="shared" si="205"/>
        <v>13012</v>
      </c>
      <c r="C6508">
        <v>6506</v>
      </c>
    </row>
    <row r="6509" spans="2:3" x14ac:dyDescent="0.25">
      <c r="B6509">
        <f t="shared" si="205"/>
        <v>13014</v>
      </c>
      <c r="C6509">
        <v>6507</v>
      </c>
    </row>
    <row r="6510" spans="2:3" x14ac:dyDescent="0.25">
      <c r="B6510">
        <f t="shared" si="205"/>
        <v>13016</v>
      </c>
      <c r="C6510">
        <v>6508</v>
      </c>
    </row>
    <row r="6511" spans="2:3" x14ac:dyDescent="0.25">
      <c r="B6511">
        <f t="shared" si="205"/>
        <v>13018</v>
      </c>
      <c r="C6511">
        <v>6509</v>
      </c>
    </row>
    <row r="6512" spans="2:3" x14ac:dyDescent="0.25">
      <c r="B6512">
        <f t="shared" si="205"/>
        <v>13020</v>
      </c>
      <c r="C6512">
        <v>6510</v>
      </c>
    </row>
    <row r="6513" spans="2:3" x14ac:dyDescent="0.25">
      <c r="B6513">
        <f t="shared" si="205"/>
        <v>13022</v>
      </c>
      <c r="C6513">
        <v>6511</v>
      </c>
    </row>
    <row r="6514" spans="2:3" x14ac:dyDescent="0.25">
      <c r="B6514">
        <f t="shared" si="205"/>
        <v>13024</v>
      </c>
      <c r="C6514">
        <v>6512</v>
      </c>
    </row>
    <row r="6515" spans="2:3" x14ac:dyDescent="0.25">
      <c r="B6515">
        <f t="shared" si="205"/>
        <v>13026</v>
      </c>
      <c r="C6515">
        <v>6513</v>
      </c>
    </row>
    <row r="6516" spans="2:3" x14ac:dyDescent="0.25">
      <c r="B6516">
        <f t="shared" si="205"/>
        <v>13028</v>
      </c>
      <c r="C6516">
        <v>6514</v>
      </c>
    </row>
    <row r="6517" spans="2:3" x14ac:dyDescent="0.25">
      <c r="B6517">
        <f t="shared" si="205"/>
        <v>13030</v>
      </c>
      <c r="C6517">
        <v>6515</v>
      </c>
    </row>
    <row r="6518" spans="2:3" x14ac:dyDescent="0.25">
      <c r="B6518">
        <f t="shared" si="205"/>
        <v>13032</v>
      </c>
      <c r="C6518">
        <v>6516</v>
      </c>
    </row>
    <row r="6519" spans="2:3" x14ac:dyDescent="0.25">
      <c r="B6519">
        <f t="shared" si="205"/>
        <v>13034</v>
      </c>
      <c r="C6519">
        <v>6517</v>
      </c>
    </row>
    <row r="6520" spans="2:3" x14ac:dyDescent="0.25">
      <c r="B6520">
        <f t="shared" si="205"/>
        <v>13036</v>
      </c>
      <c r="C6520">
        <v>6518</v>
      </c>
    </row>
    <row r="6521" spans="2:3" x14ac:dyDescent="0.25">
      <c r="B6521">
        <f t="shared" si="205"/>
        <v>13038</v>
      </c>
      <c r="C6521">
        <v>6519</v>
      </c>
    </row>
    <row r="6522" spans="2:3" x14ac:dyDescent="0.25">
      <c r="B6522">
        <f t="shared" si="205"/>
        <v>13040</v>
      </c>
      <c r="C6522">
        <v>6520</v>
      </c>
    </row>
    <row r="6523" spans="2:3" x14ac:dyDescent="0.25">
      <c r="B6523">
        <f t="shared" si="205"/>
        <v>13042</v>
      </c>
      <c r="C6523">
        <v>6521</v>
      </c>
    </row>
    <row r="6524" spans="2:3" x14ac:dyDescent="0.25">
      <c r="B6524">
        <f t="shared" si="205"/>
        <v>13044</v>
      </c>
      <c r="C6524">
        <v>6522</v>
      </c>
    </row>
    <row r="6525" spans="2:3" x14ac:dyDescent="0.25">
      <c r="B6525">
        <f t="shared" si="205"/>
        <v>13046</v>
      </c>
      <c r="C6525">
        <v>6523</v>
      </c>
    </row>
    <row r="6526" spans="2:3" x14ac:dyDescent="0.25">
      <c r="B6526">
        <f t="shared" si="205"/>
        <v>13048</v>
      </c>
      <c r="C6526">
        <v>6524</v>
      </c>
    </row>
    <row r="6527" spans="2:3" x14ac:dyDescent="0.25">
      <c r="B6527">
        <f t="shared" si="205"/>
        <v>13050</v>
      </c>
      <c r="C6527">
        <v>6525</v>
      </c>
    </row>
    <row r="6528" spans="2:3" x14ac:dyDescent="0.25">
      <c r="B6528">
        <f t="shared" si="205"/>
        <v>13052</v>
      </c>
      <c r="C6528">
        <v>6526</v>
      </c>
    </row>
    <row r="6529" spans="2:3" x14ac:dyDescent="0.25">
      <c r="B6529">
        <f t="shared" si="205"/>
        <v>13054</v>
      </c>
      <c r="C6529">
        <v>6527</v>
      </c>
    </row>
    <row r="6530" spans="2:3" x14ac:dyDescent="0.25">
      <c r="B6530">
        <f t="shared" si="205"/>
        <v>13056</v>
      </c>
      <c r="C6530">
        <v>6528</v>
      </c>
    </row>
    <row r="6531" spans="2:3" x14ac:dyDescent="0.25">
      <c r="B6531">
        <f t="shared" si="205"/>
        <v>13058</v>
      </c>
      <c r="C6531">
        <v>6529</v>
      </c>
    </row>
    <row r="6532" spans="2:3" x14ac:dyDescent="0.25">
      <c r="B6532">
        <f t="shared" si="205"/>
        <v>13060</v>
      </c>
      <c r="C6532">
        <v>6530</v>
      </c>
    </row>
    <row r="6533" spans="2:3" x14ac:dyDescent="0.25">
      <c r="B6533">
        <f t="shared" ref="B6533:B6596" si="206">B6532+2</f>
        <v>13062</v>
      </c>
      <c r="C6533">
        <v>6531</v>
      </c>
    </row>
    <row r="6534" spans="2:3" x14ac:dyDescent="0.25">
      <c r="B6534">
        <f t="shared" si="206"/>
        <v>13064</v>
      </c>
      <c r="C6534">
        <v>6532</v>
      </c>
    </row>
    <row r="6535" spans="2:3" x14ac:dyDescent="0.25">
      <c r="B6535">
        <f t="shared" si="206"/>
        <v>13066</v>
      </c>
      <c r="C6535">
        <v>6533</v>
      </c>
    </row>
    <row r="6536" spans="2:3" x14ac:dyDescent="0.25">
      <c r="B6536">
        <f t="shared" si="206"/>
        <v>13068</v>
      </c>
      <c r="C6536">
        <v>6534</v>
      </c>
    </row>
    <row r="6537" spans="2:3" x14ac:dyDescent="0.25">
      <c r="B6537">
        <f t="shared" si="206"/>
        <v>13070</v>
      </c>
      <c r="C6537">
        <v>6535</v>
      </c>
    </row>
    <row r="6538" spans="2:3" x14ac:dyDescent="0.25">
      <c r="B6538">
        <f t="shared" si="206"/>
        <v>13072</v>
      </c>
      <c r="C6538">
        <v>6536</v>
      </c>
    </row>
    <row r="6539" spans="2:3" x14ac:dyDescent="0.25">
      <c r="B6539">
        <f t="shared" si="206"/>
        <v>13074</v>
      </c>
      <c r="C6539">
        <v>6537</v>
      </c>
    </row>
    <row r="6540" spans="2:3" x14ac:dyDescent="0.25">
      <c r="B6540">
        <f t="shared" si="206"/>
        <v>13076</v>
      </c>
      <c r="C6540">
        <v>6538</v>
      </c>
    </row>
    <row r="6541" spans="2:3" x14ac:dyDescent="0.25">
      <c r="B6541">
        <f t="shared" si="206"/>
        <v>13078</v>
      </c>
      <c r="C6541">
        <v>6539</v>
      </c>
    </row>
    <row r="6542" spans="2:3" x14ac:dyDescent="0.25">
      <c r="B6542">
        <f t="shared" si="206"/>
        <v>13080</v>
      </c>
      <c r="C6542">
        <v>6540</v>
      </c>
    </row>
    <row r="6543" spans="2:3" x14ac:dyDescent="0.25">
      <c r="B6543">
        <f t="shared" si="206"/>
        <v>13082</v>
      </c>
      <c r="C6543">
        <v>6541</v>
      </c>
    </row>
    <row r="6544" spans="2:3" x14ac:dyDescent="0.25">
      <c r="B6544">
        <f t="shared" si="206"/>
        <v>13084</v>
      </c>
      <c r="C6544">
        <v>6542</v>
      </c>
    </row>
    <row r="6545" spans="2:3" x14ac:dyDescent="0.25">
      <c r="B6545">
        <f t="shared" si="206"/>
        <v>13086</v>
      </c>
      <c r="C6545">
        <v>6543</v>
      </c>
    </row>
    <row r="6546" spans="2:3" x14ac:dyDescent="0.25">
      <c r="B6546">
        <f t="shared" si="206"/>
        <v>13088</v>
      </c>
      <c r="C6546">
        <v>6544</v>
      </c>
    </row>
    <row r="6547" spans="2:3" x14ac:dyDescent="0.25">
      <c r="B6547">
        <f t="shared" si="206"/>
        <v>13090</v>
      </c>
      <c r="C6547">
        <v>6545</v>
      </c>
    </row>
    <row r="6548" spans="2:3" x14ac:dyDescent="0.25">
      <c r="B6548">
        <f t="shared" si="206"/>
        <v>13092</v>
      </c>
      <c r="C6548">
        <v>6546</v>
      </c>
    </row>
    <row r="6549" spans="2:3" x14ac:dyDescent="0.25">
      <c r="B6549">
        <f t="shared" si="206"/>
        <v>13094</v>
      </c>
      <c r="C6549">
        <v>6547</v>
      </c>
    </row>
    <row r="6550" spans="2:3" x14ac:dyDescent="0.25">
      <c r="B6550">
        <f t="shared" si="206"/>
        <v>13096</v>
      </c>
      <c r="C6550">
        <v>6548</v>
      </c>
    </row>
    <row r="6551" spans="2:3" x14ac:dyDescent="0.25">
      <c r="B6551">
        <f t="shared" si="206"/>
        <v>13098</v>
      </c>
      <c r="C6551">
        <v>6549</v>
      </c>
    </row>
    <row r="6552" spans="2:3" x14ac:dyDescent="0.25">
      <c r="B6552">
        <f t="shared" si="206"/>
        <v>13100</v>
      </c>
      <c r="C6552">
        <v>6550</v>
      </c>
    </row>
    <row r="6553" spans="2:3" x14ac:dyDescent="0.25">
      <c r="B6553">
        <f t="shared" si="206"/>
        <v>13102</v>
      </c>
      <c r="C6553">
        <v>6551</v>
      </c>
    </row>
    <row r="6554" spans="2:3" x14ac:dyDescent="0.25">
      <c r="B6554">
        <f t="shared" si="206"/>
        <v>13104</v>
      </c>
      <c r="C6554">
        <v>6552</v>
      </c>
    </row>
    <row r="6555" spans="2:3" x14ac:dyDescent="0.25">
      <c r="B6555">
        <f t="shared" si="206"/>
        <v>13106</v>
      </c>
      <c r="C6555">
        <v>6553</v>
      </c>
    </row>
    <row r="6556" spans="2:3" x14ac:dyDescent="0.25">
      <c r="B6556">
        <f t="shared" si="206"/>
        <v>13108</v>
      </c>
      <c r="C6556">
        <v>6554</v>
      </c>
    </row>
    <row r="6557" spans="2:3" x14ac:dyDescent="0.25">
      <c r="B6557">
        <f t="shared" si="206"/>
        <v>13110</v>
      </c>
      <c r="C6557">
        <v>6555</v>
      </c>
    </row>
    <row r="6558" spans="2:3" x14ac:dyDescent="0.25">
      <c r="B6558">
        <f t="shared" si="206"/>
        <v>13112</v>
      </c>
      <c r="C6558">
        <v>6556</v>
      </c>
    </row>
    <row r="6559" spans="2:3" x14ac:dyDescent="0.25">
      <c r="B6559">
        <f t="shared" si="206"/>
        <v>13114</v>
      </c>
      <c r="C6559">
        <v>6557</v>
      </c>
    </row>
    <row r="6560" spans="2:3" x14ac:dyDescent="0.25">
      <c r="B6560">
        <f t="shared" si="206"/>
        <v>13116</v>
      </c>
      <c r="C6560">
        <v>6558</v>
      </c>
    </row>
    <row r="6561" spans="2:3" x14ac:dyDescent="0.25">
      <c r="B6561">
        <f t="shared" si="206"/>
        <v>13118</v>
      </c>
      <c r="C6561">
        <v>6559</v>
      </c>
    </row>
    <row r="6562" spans="2:3" x14ac:dyDescent="0.25">
      <c r="B6562">
        <f t="shared" si="206"/>
        <v>13120</v>
      </c>
      <c r="C6562">
        <v>6560</v>
      </c>
    </row>
    <row r="6563" spans="2:3" x14ac:dyDescent="0.25">
      <c r="B6563">
        <f t="shared" si="206"/>
        <v>13122</v>
      </c>
      <c r="C6563">
        <v>6561</v>
      </c>
    </row>
    <row r="6564" spans="2:3" x14ac:dyDescent="0.25">
      <c r="B6564">
        <f t="shared" si="206"/>
        <v>13124</v>
      </c>
      <c r="C6564">
        <v>6562</v>
      </c>
    </row>
    <row r="6565" spans="2:3" x14ac:dyDescent="0.25">
      <c r="B6565">
        <f t="shared" si="206"/>
        <v>13126</v>
      </c>
      <c r="C6565">
        <v>6563</v>
      </c>
    </row>
    <row r="6566" spans="2:3" x14ac:dyDescent="0.25">
      <c r="B6566">
        <f t="shared" si="206"/>
        <v>13128</v>
      </c>
      <c r="C6566">
        <v>6564</v>
      </c>
    </row>
    <row r="6567" spans="2:3" x14ac:dyDescent="0.25">
      <c r="B6567">
        <f t="shared" si="206"/>
        <v>13130</v>
      </c>
      <c r="C6567">
        <v>6565</v>
      </c>
    </row>
    <row r="6568" spans="2:3" x14ac:dyDescent="0.25">
      <c r="B6568">
        <f t="shared" si="206"/>
        <v>13132</v>
      </c>
      <c r="C6568">
        <v>6566</v>
      </c>
    </row>
    <row r="6569" spans="2:3" x14ac:dyDescent="0.25">
      <c r="B6569">
        <f t="shared" si="206"/>
        <v>13134</v>
      </c>
      <c r="C6569">
        <v>6567</v>
      </c>
    </row>
    <row r="6570" spans="2:3" x14ac:dyDescent="0.25">
      <c r="B6570">
        <f t="shared" si="206"/>
        <v>13136</v>
      </c>
      <c r="C6570">
        <v>6568</v>
      </c>
    </row>
    <row r="6571" spans="2:3" x14ac:dyDescent="0.25">
      <c r="B6571">
        <f t="shared" si="206"/>
        <v>13138</v>
      </c>
      <c r="C6571">
        <v>6569</v>
      </c>
    </row>
    <row r="6572" spans="2:3" x14ac:dyDescent="0.25">
      <c r="B6572">
        <f t="shared" si="206"/>
        <v>13140</v>
      </c>
      <c r="C6572">
        <v>6570</v>
      </c>
    </row>
    <row r="6573" spans="2:3" x14ac:dyDescent="0.25">
      <c r="B6573">
        <f t="shared" si="206"/>
        <v>13142</v>
      </c>
      <c r="C6573">
        <v>6571</v>
      </c>
    </row>
    <row r="6574" spans="2:3" x14ac:dyDescent="0.25">
      <c r="B6574">
        <f t="shared" si="206"/>
        <v>13144</v>
      </c>
      <c r="C6574">
        <v>6572</v>
      </c>
    </row>
    <row r="6575" spans="2:3" x14ac:dyDescent="0.25">
      <c r="B6575">
        <f t="shared" si="206"/>
        <v>13146</v>
      </c>
      <c r="C6575">
        <v>6573</v>
      </c>
    </row>
    <row r="6576" spans="2:3" x14ac:dyDescent="0.25">
      <c r="B6576">
        <f t="shared" si="206"/>
        <v>13148</v>
      </c>
      <c r="C6576">
        <v>6574</v>
      </c>
    </row>
    <row r="6577" spans="2:3" x14ac:dyDescent="0.25">
      <c r="B6577">
        <f t="shared" si="206"/>
        <v>13150</v>
      </c>
      <c r="C6577">
        <v>6575</v>
      </c>
    </row>
    <row r="6578" spans="2:3" x14ac:dyDescent="0.25">
      <c r="B6578">
        <f t="shared" si="206"/>
        <v>13152</v>
      </c>
      <c r="C6578">
        <v>6576</v>
      </c>
    </row>
    <row r="6579" spans="2:3" x14ac:dyDescent="0.25">
      <c r="B6579">
        <f t="shared" si="206"/>
        <v>13154</v>
      </c>
      <c r="C6579">
        <v>6577</v>
      </c>
    </row>
    <row r="6580" spans="2:3" x14ac:dyDescent="0.25">
      <c r="B6580">
        <f t="shared" si="206"/>
        <v>13156</v>
      </c>
      <c r="C6580">
        <v>6578</v>
      </c>
    </row>
    <row r="6581" spans="2:3" x14ac:dyDescent="0.25">
      <c r="B6581">
        <f t="shared" si="206"/>
        <v>13158</v>
      </c>
      <c r="C6581">
        <v>6579</v>
      </c>
    </row>
    <row r="6582" spans="2:3" x14ac:dyDescent="0.25">
      <c r="B6582">
        <f t="shared" si="206"/>
        <v>13160</v>
      </c>
      <c r="C6582">
        <v>6580</v>
      </c>
    </row>
    <row r="6583" spans="2:3" x14ac:dyDescent="0.25">
      <c r="B6583">
        <f t="shared" si="206"/>
        <v>13162</v>
      </c>
      <c r="C6583">
        <v>6581</v>
      </c>
    </row>
    <row r="6584" spans="2:3" x14ac:dyDescent="0.25">
      <c r="B6584">
        <f t="shared" si="206"/>
        <v>13164</v>
      </c>
      <c r="C6584">
        <v>6582</v>
      </c>
    </row>
    <row r="6585" spans="2:3" x14ac:dyDescent="0.25">
      <c r="B6585">
        <f t="shared" si="206"/>
        <v>13166</v>
      </c>
      <c r="C6585">
        <v>6583</v>
      </c>
    </row>
    <row r="6586" spans="2:3" x14ac:dyDescent="0.25">
      <c r="B6586">
        <f t="shared" si="206"/>
        <v>13168</v>
      </c>
      <c r="C6586">
        <v>6584</v>
      </c>
    </row>
    <row r="6587" spans="2:3" x14ac:dyDescent="0.25">
      <c r="B6587">
        <f t="shared" si="206"/>
        <v>13170</v>
      </c>
      <c r="C6587">
        <v>6585</v>
      </c>
    </row>
    <row r="6588" spans="2:3" x14ac:dyDescent="0.25">
      <c r="B6588">
        <f t="shared" si="206"/>
        <v>13172</v>
      </c>
      <c r="C6588">
        <v>6586</v>
      </c>
    </row>
    <row r="6589" spans="2:3" x14ac:dyDescent="0.25">
      <c r="B6589">
        <f t="shared" si="206"/>
        <v>13174</v>
      </c>
      <c r="C6589">
        <v>6587</v>
      </c>
    </row>
    <row r="6590" spans="2:3" x14ac:dyDescent="0.25">
      <c r="B6590">
        <f t="shared" si="206"/>
        <v>13176</v>
      </c>
      <c r="C6590">
        <v>6588</v>
      </c>
    </row>
    <row r="6591" spans="2:3" x14ac:dyDescent="0.25">
      <c r="B6591">
        <f t="shared" si="206"/>
        <v>13178</v>
      </c>
      <c r="C6591">
        <v>6589</v>
      </c>
    </row>
    <row r="6592" spans="2:3" x14ac:dyDescent="0.25">
      <c r="B6592">
        <f t="shared" si="206"/>
        <v>13180</v>
      </c>
      <c r="C6592">
        <v>6590</v>
      </c>
    </row>
    <row r="6593" spans="2:3" x14ac:dyDescent="0.25">
      <c r="B6593">
        <f t="shared" si="206"/>
        <v>13182</v>
      </c>
      <c r="C6593">
        <v>6591</v>
      </c>
    </row>
    <row r="6594" spans="2:3" x14ac:dyDescent="0.25">
      <c r="B6594">
        <f t="shared" si="206"/>
        <v>13184</v>
      </c>
      <c r="C6594">
        <v>6592</v>
      </c>
    </row>
    <row r="6595" spans="2:3" x14ac:dyDescent="0.25">
      <c r="B6595">
        <f t="shared" si="206"/>
        <v>13186</v>
      </c>
      <c r="C6595">
        <v>6593</v>
      </c>
    </row>
    <row r="6596" spans="2:3" x14ac:dyDescent="0.25">
      <c r="B6596">
        <f t="shared" si="206"/>
        <v>13188</v>
      </c>
      <c r="C6596">
        <v>6594</v>
      </c>
    </row>
    <row r="6597" spans="2:3" x14ac:dyDescent="0.25">
      <c r="B6597">
        <f t="shared" ref="B6597:B6660" si="207">B6596+2</f>
        <v>13190</v>
      </c>
      <c r="C6597">
        <v>6595</v>
      </c>
    </row>
    <row r="6598" spans="2:3" x14ac:dyDescent="0.25">
      <c r="B6598">
        <f t="shared" si="207"/>
        <v>13192</v>
      </c>
      <c r="C6598">
        <v>6596</v>
      </c>
    </row>
    <row r="6599" spans="2:3" x14ac:dyDescent="0.25">
      <c r="B6599">
        <f t="shared" si="207"/>
        <v>13194</v>
      </c>
      <c r="C6599">
        <v>6597</v>
      </c>
    </row>
    <row r="6600" spans="2:3" x14ac:dyDescent="0.25">
      <c r="B6600">
        <f t="shared" si="207"/>
        <v>13196</v>
      </c>
      <c r="C6600">
        <v>6598</v>
      </c>
    </row>
    <row r="6601" spans="2:3" x14ac:dyDescent="0.25">
      <c r="B6601">
        <f t="shared" si="207"/>
        <v>13198</v>
      </c>
      <c r="C6601">
        <v>6599</v>
      </c>
    </row>
    <row r="6602" spans="2:3" x14ac:dyDescent="0.25">
      <c r="B6602">
        <f t="shared" si="207"/>
        <v>13200</v>
      </c>
      <c r="C6602">
        <v>6600</v>
      </c>
    </row>
    <row r="6603" spans="2:3" x14ac:dyDescent="0.25">
      <c r="B6603">
        <f t="shared" si="207"/>
        <v>13202</v>
      </c>
      <c r="C6603">
        <v>6601</v>
      </c>
    </row>
    <row r="6604" spans="2:3" x14ac:dyDescent="0.25">
      <c r="B6604">
        <f t="shared" si="207"/>
        <v>13204</v>
      </c>
      <c r="C6604">
        <v>6602</v>
      </c>
    </row>
    <row r="6605" spans="2:3" x14ac:dyDescent="0.25">
      <c r="B6605">
        <f t="shared" si="207"/>
        <v>13206</v>
      </c>
      <c r="C6605">
        <v>6603</v>
      </c>
    </row>
    <row r="6606" spans="2:3" x14ac:dyDescent="0.25">
      <c r="B6606">
        <f t="shared" si="207"/>
        <v>13208</v>
      </c>
      <c r="C6606">
        <v>6604</v>
      </c>
    </row>
    <row r="6607" spans="2:3" x14ac:dyDescent="0.25">
      <c r="B6607">
        <f t="shared" si="207"/>
        <v>13210</v>
      </c>
      <c r="C6607">
        <v>6605</v>
      </c>
    </row>
    <row r="6608" spans="2:3" x14ac:dyDescent="0.25">
      <c r="B6608">
        <f t="shared" si="207"/>
        <v>13212</v>
      </c>
      <c r="C6608">
        <v>6606</v>
      </c>
    </row>
    <row r="6609" spans="2:3" x14ac:dyDescent="0.25">
      <c r="B6609">
        <f t="shared" si="207"/>
        <v>13214</v>
      </c>
      <c r="C6609">
        <v>6607</v>
      </c>
    </row>
    <row r="6610" spans="2:3" x14ac:dyDescent="0.25">
      <c r="B6610">
        <f t="shared" si="207"/>
        <v>13216</v>
      </c>
      <c r="C6610">
        <v>6608</v>
      </c>
    </row>
    <row r="6611" spans="2:3" x14ac:dyDescent="0.25">
      <c r="B6611">
        <f t="shared" si="207"/>
        <v>13218</v>
      </c>
      <c r="C6611">
        <v>6609</v>
      </c>
    </row>
    <row r="6612" spans="2:3" x14ac:dyDescent="0.25">
      <c r="B6612">
        <f t="shared" si="207"/>
        <v>13220</v>
      </c>
      <c r="C6612">
        <v>6610</v>
      </c>
    </row>
    <row r="6613" spans="2:3" x14ac:dyDescent="0.25">
      <c r="B6613">
        <f t="shared" si="207"/>
        <v>13222</v>
      </c>
      <c r="C6613">
        <v>6611</v>
      </c>
    </row>
    <row r="6614" spans="2:3" x14ac:dyDescent="0.25">
      <c r="B6614">
        <f t="shared" si="207"/>
        <v>13224</v>
      </c>
      <c r="C6614">
        <v>6612</v>
      </c>
    </row>
    <row r="6615" spans="2:3" x14ac:dyDescent="0.25">
      <c r="B6615">
        <f t="shared" si="207"/>
        <v>13226</v>
      </c>
      <c r="C6615">
        <v>6613</v>
      </c>
    </row>
    <row r="6616" spans="2:3" x14ac:dyDescent="0.25">
      <c r="B6616">
        <f t="shared" si="207"/>
        <v>13228</v>
      </c>
      <c r="C6616">
        <v>6614</v>
      </c>
    </row>
    <row r="6617" spans="2:3" x14ac:dyDescent="0.25">
      <c r="B6617">
        <f t="shared" si="207"/>
        <v>13230</v>
      </c>
      <c r="C6617">
        <v>6615</v>
      </c>
    </row>
    <row r="6618" spans="2:3" x14ac:dyDescent="0.25">
      <c r="B6618">
        <f t="shared" si="207"/>
        <v>13232</v>
      </c>
      <c r="C6618">
        <v>6616</v>
      </c>
    </row>
    <row r="6619" spans="2:3" x14ac:dyDescent="0.25">
      <c r="B6619">
        <f t="shared" si="207"/>
        <v>13234</v>
      </c>
      <c r="C6619">
        <v>6617</v>
      </c>
    </row>
    <row r="6620" spans="2:3" x14ac:dyDescent="0.25">
      <c r="B6620">
        <f t="shared" si="207"/>
        <v>13236</v>
      </c>
      <c r="C6620">
        <v>6618</v>
      </c>
    </row>
    <row r="6621" spans="2:3" x14ac:dyDescent="0.25">
      <c r="B6621">
        <f t="shared" si="207"/>
        <v>13238</v>
      </c>
      <c r="C6621">
        <v>6619</v>
      </c>
    </row>
    <row r="6622" spans="2:3" x14ac:dyDescent="0.25">
      <c r="B6622">
        <f t="shared" si="207"/>
        <v>13240</v>
      </c>
      <c r="C6622">
        <v>6620</v>
      </c>
    </row>
    <row r="6623" spans="2:3" x14ac:dyDescent="0.25">
      <c r="B6623">
        <f t="shared" si="207"/>
        <v>13242</v>
      </c>
      <c r="C6623">
        <v>6621</v>
      </c>
    </row>
    <row r="6624" spans="2:3" x14ac:dyDescent="0.25">
      <c r="B6624">
        <f t="shared" si="207"/>
        <v>13244</v>
      </c>
      <c r="C6624">
        <v>6622</v>
      </c>
    </row>
    <row r="6625" spans="2:3" x14ac:dyDescent="0.25">
      <c r="B6625">
        <f t="shared" si="207"/>
        <v>13246</v>
      </c>
      <c r="C6625">
        <v>6623</v>
      </c>
    </row>
    <row r="6626" spans="2:3" x14ac:dyDescent="0.25">
      <c r="B6626">
        <f t="shared" si="207"/>
        <v>13248</v>
      </c>
      <c r="C6626">
        <v>6624</v>
      </c>
    </row>
    <row r="6627" spans="2:3" x14ac:dyDescent="0.25">
      <c r="B6627">
        <f t="shared" si="207"/>
        <v>13250</v>
      </c>
      <c r="C6627">
        <v>6625</v>
      </c>
    </row>
    <row r="6628" spans="2:3" x14ac:dyDescent="0.25">
      <c r="B6628">
        <f t="shared" si="207"/>
        <v>13252</v>
      </c>
      <c r="C6628">
        <v>6626</v>
      </c>
    </row>
    <row r="6629" spans="2:3" x14ac:dyDescent="0.25">
      <c r="B6629">
        <f t="shared" si="207"/>
        <v>13254</v>
      </c>
      <c r="C6629">
        <v>6627</v>
      </c>
    </row>
    <row r="6630" spans="2:3" x14ac:dyDescent="0.25">
      <c r="B6630">
        <f t="shared" si="207"/>
        <v>13256</v>
      </c>
      <c r="C6630">
        <v>6628</v>
      </c>
    </row>
    <row r="6631" spans="2:3" x14ac:dyDescent="0.25">
      <c r="B6631">
        <f t="shared" si="207"/>
        <v>13258</v>
      </c>
      <c r="C6631">
        <v>6629</v>
      </c>
    </row>
    <row r="6632" spans="2:3" x14ac:dyDescent="0.25">
      <c r="B6632">
        <f t="shared" si="207"/>
        <v>13260</v>
      </c>
      <c r="C6632">
        <v>6630</v>
      </c>
    </row>
    <row r="6633" spans="2:3" x14ac:dyDescent="0.25">
      <c r="B6633">
        <f t="shared" si="207"/>
        <v>13262</v>
      </c>
      <c r="C6633">
        <v>6631</v>
      </c>
    </row>
    <row r="6634" spans="2:3" x14ac:dyDescent="0.25">
      <c r="B6634">
        <f t="shared" si="207"/>
        <v>13264</v>
      </c>
      <c r="C6634">
        <v>6632</v>
      </c>
    </row>
    <row r="6635" spans="2:3" x14ac:dyDescent="0.25">
      <c r="B6635">
        <f t="shared" si="207"/>
        <v>13266</v>
      </c>
      <c r="C6635">
        <v>6633</v>
      </c>
    </row>
    <row r="6636" spans="2:3" x14ac:dyDescent="0.25">
      <c r="B6636">
        <f t="shared" si="207"/>
        <v>13268</v>
      </c>
      <c r="C6636">
        <v>6634</v>
      </c>
    </row>
    <row r="6637" spans="2:3" x14ac:dyDescent="0.25">
      <c r="B6637">
        <f t="shared" si="207"/>
        <v>13270</v>
      </c>
      <c r="C6637">
        <v>6635</v>
      </c>
    </row>
    <row r="6638" spans="2:3" x14ac:dyDescent="0.25">
      <c r="B6638">
        <f t="shared" si="207"/>
        <v>13272</v>
      </c>
      <c r="C6638">
        <v>6636</v>
      </c>
    </row>
    <row r="6639" spans="2:3" x14ac:dyDescent="0.25">
      <c r="B6639">
        <f t="shared" si="207"/>
        <v>13274</v>
      </c>
      <c r="C6639">
        <v>6637</v>
      </c>
    </row>
    <row r="6640" spans="2:3" x14ac:dyDescent="0.25">
      <c r="B6640">
        <f t="shared" si="207"/>
        <v>13276</v>
      </c>
      <c r="C6640">
        <v>6638</v>
      </c>
    </row>
    <row r="6641" spans="2:3" x14ac:dyDescent="0.25">
      <c r="B6641">
        <f t="shared" si="207"/>
        <v>13278</v>
      </c>
      <c r="C6641">
        <v>6639</v>
      </c>
    </row>
    <row r="6642" spans="2:3" x14ac:dyDescent="0.25">
      <c r="B6642">
        <f t="shared" si="207"/>
        <v>13280</v>
      </c>
      <c r="C6642">
        <v>6640</v>
      </c>
    </row>
    <row r="6643" spans="2:3" x14ac:dyDescent="0.25">
      <c r="B6643">
        <f t="shared" si="207"/>
        <v>13282</v>
      </c>
      <c r="C6643">
        <v>6641</v>
      </c>
    </row>
    <row r="6644" spans="2:3" x14ac:dyDescent="0.25">
      <c r="B6644">
        <f t="shared" si="207"/>
        <v>13284</v>
      </c>
      <c r="C6644">
        <v>6642</v>
      </c>
    </row>
    <row r="6645" spans="2:3" x14ac:dyDescent="0.25">
      <c r="B6645">
        <f t="shared" si="207"/>
        <v>13286</v>
      </c>
      <c r="C6645">
        <v>6643</v>
      </c>
    </row>
    <row r="6646" spans="2:3" x14ac:dyDescent="0.25">
      <c r="B6646">
        <f t="shared" si="207"/>
        <v>13288</v>
      </c>
      <c r="C6646">
        <v>6644</v>
      </c>
    </row>
    <row r="6647" spans="2:3" x14ac:dyDescent="0.25">
      <c r="B6647">
        <f t="shared" si="207"/>
        <v>13290</v>
      </c>
      <c r="C6647">
        <v>6645</v>
      </c>
    </row>
    <row r="6648" spans="2:3" x14ac:dyDescent="0.25">
      <c r="B6648">
        <f t="shared" si="207"/>
        <v>13292</v>
      </c>
      <c r="C6648">
        <v>6646</v>
      </c>
    </row>
    <row r="6649" spans="2:3" x14ac:dyDescent="0.25">
      <c r="B6649">
        <f t="shared" si="207"/>
        <v>13294</v>
      </c>
      <c r="C6649">
        <v>6647</v>
      </c>
    </row>
    <row r="6650" spans="2:3" x14ac:dyDescent="0.25">
      <c r="B6650">
        <f t="shared" si="207"/>
        <v>13296</v>
      </c>
      <c r="C6650">
        <v>6648</v>
      </c>
    </row>
    <row r="6651" spans="2:3" x14ac:dyDescent="0.25">
      <c r="B6651">
        <f t="shared" si="207"/>
        <v>13298</v>
      </c>
      <c r="C6651">
        <v>6649</v>
      </c>
    </row>
    <row r="6652" spans="2:3" x14ac:dyDescent="0.25">
      <c r="B6652">
        <f t="shared" si="207"/>
        <v>13300</v>
      </c>
      <c r="C6652">
        <v>6650</v>
      </c>
    </row>
    <row r="6653" spans="2:3" x14ac:dyDescent="0.25">
      <c r="B6653">
        <f t="shared" si="207"/>
        <v>13302</v>
      </c>
      <c r="C6653">
        <v>6651</v>
      </c>
    </row>
    <row r="6654" spans="2:3" x14ac:dyDescent="0.25">
      <c r="B6654">
        <f t="shared" si="207"/>
        <v>13304</v>
      </c>
      <c r="C6654">
        <v>6652</v>
      </c>
    </row>
    <row r="6655" spans="2:3" x14ac:dyDescent="0.25">
      <c r="B6655">
        <f t="shared" si="207"/>
        <v>13306</v>
      </c>
      <c r="C6655">
        <v>6653</v>
      </c>
    </row>
    <row r="6656" spans="2:3" x14ac:dyDescent="0.25">
      <c r="B6656">
        <f t="shared" si="207"/>
        <v>13308</v>
      </c>
      <c r="C6656">
        <v>6654</v>
      </c>
    </row>
    <row r="6657" spans="2:3" x14ac:dyDescent="0.25">
      <c r="B6657">
        <f t="shared" si="207"/>
        <v>13310</v>
      </c>
      <c r="C6657">
        <v>6655</v>
      </c>
    </row>
    <row r="6658" spans="2:3" x14ac:dyDescent="0.25">
      <c r="B6658">
        <f t="shared" si="207"/>
        <v>13312</v>
      </c>
      <c r="C6658">
        <v>6656</v>
      </c>
    </row>
    <row r="6659" spans="2:3" x14ac:dyDescent="0.25">
      <c r="B6659">
        <f t="shared" si="207"/>
        <v>13314</v>
      </c>
      <c r="C6659">
        <v>6657</v>
      </c>
    </row>
    <row r="6660" spans="2:3" x14ac:dyDescent="0.25">
      <c r="B6660">
        <f t="shared" si="207"/>
        <v>13316</v>
      </c>
      <c r="C6660">
        <v>6658</v>
      </c>
    </row>
    <row r="6661" spans="2:3" x14ac:dyDescent="0.25">
      <c r="B6661">
        <f t="shared" ref="B6661:B6724" si="208">B6660+2</f>
        <v>13318</v>
      </c>
      <c r="C6661">
        <v>6659</v>
      </c>
    </row>
    <row r="6662" spans="2:3" x14ac:dyDescent="0.25">
      <c r="B6662">
        <f t="shared" si="208"/>
        <v>13320</v>
      </c>
      <c r="C6662">
        <v>6660</v>
      </c>
    </row>
    <row r="6663" spans="2:3" x14ac:dyDescent="0.25">
      <c r="B6663">
        <f t="shared" si="208"/>
        <v>13322</v>
      </c>
      <c r="C6663">
        <v>6661</v>
      </c>
    </row>
    <row r="6664" spans="2:3" x14ac:dyDescent="0.25">
      <c r="B6664">
        <f t="shared" si="208"/>
        <v>13324</v>
      </c>
      <c r="C6664">
        <v>6662</v>
      </c>
    </row>
    <row r="6665" spans="2:3" x14ac:dyDescent="0.25">
      <c r="B6665">
        <f t="shared" si="208"/>
        <v>13326</v>
      </c>
      <c r="C6665">
        <v>6663</v>
      </c>
    </row>
    <row r="6666" spans="2:3" x14ac:dyDescent="0.25">
      <c r="B6666">
        <f t="shared" si="208"/>
        <v>13328</v>
      </c>
      <c r="C6666">
        <v>6664</v>
      </c>
    </row>
    <row r="6667" spans="2:3" x14ac:dyDescent="0.25">
      <c r="B6667">
        <f t="shared" si="208"/>
        <v>13330</v>
      </c>
      <c r="C6667">
        <v>6665</v>
      </c>
    </row>
    <row r="6668" spans="2:3" x14ac:dyDescent="0.25">
      <c r="B6668">
        <f t="shared" si="208"/>
        <v>13332</v>
      </c>
      <c r="C6668">
        <v>6666</v>
      </c>
    </row>
    <row r="6669" spans="2:3" x14ac:dyDescent="0.25">
      <c r="B6669">
        <f t="shared" si="208"/>
        <v>13334</v>
      </c>
      <c r="C6669">
        <v>6667</v>
      </c>
    </row>
    <row r="6670" spans="2:3" x14ac:dyDescent="0.25">
      <c r="B6670">
        <f t="shared" si="208"/>
        <v>13336</v>
      </c>
      <c r="C6670">
        <v>6668</v>
      </c>
    </row>
    <row r="6671" spans="2:3" x14ac:dyDescent="0.25">
      <c r="B6671">
        <f t="shared" si="208"/>
        <v>13338</v>
      </c>
      <c r="C6671">
        <v>6669</v>
      </c>
    </row>
    <row r="6672" spans="2:3" x14ac:dyDescent="0.25">
      <c r="B6672">
        <f t="shared" si="208"/>
        <v>13340</v>
      </c>
      <c r="C6672">
        <v>6670</v>
      </c>
    </row>
    <row r="6673" spans="2:3" x14ac:dyDescent="0.25">
      <c r="B6673">
        <f t="shared" si="208"/>
        <v>13342</v>
      </c>
      <c r="C6673">
        <v>6671</v>
      </c>
    </row>
    <row r="6674" spans="2:3" x14ac:dyDescent="0.25">
      <c r="B6674">
        <f t="shared" si="208"/>
        <v>13344</v>
      </c>
      <c r="C6674">
        <v>6672</v>
      </c>
    </row>
    <row r="6675" spans="2:3" x14ac:dyDescent="0.25">
      <c r="B6675">
        <f t="shared" si="208"/>
        <v>13346</v>
      </c>
      <c r="C6675">
        <v>6673</v>
      </c>
    </row>
    <row r="6676" spans="2:3" x14ac:dyDescent="0.25">
      <c r="B6676">
        <f t="shared" si="208"/>
        <v>13348</v>
      </c>
      <c r="C6676">
        <v>6674</v>
      </c>
    </row>
    <row r="6677" spans="2:3" x14ac:dyDescent="0.25">
      <c r="B6677">
        <f t="shared" si="208"/>
        <v>13350</v>
      </c>
      <c r="C6677">
        <v>6675</v>
      </c>
    </row>
    <row r="6678" spans="2:3" x14ac:dyDescent="0.25">
      <c r="B6678">
        <f t="shared" si="208"/>
        <v>13352</v>
      </c>
      <c r="C6678">
        <v>6676</v>
      </c>
    </row>
    <row r="6679" spans="2:3" x14ac:dyDescent="0.25">
      <c r="B6679">
        <f t="shared" si="208"/>
        <v>13354</v>
      </c>
      <c r="C6679">
        <v>6677</v>
      </c>
    </row>
    <row r="6680" spans="2:3" x14ac:dyDescent="0.25">
      <c r="B6680">
        <f t="shared" si="208"/>
        <v>13356</v>
      </c>
      <c r="C6680">
        <v>6678</v>
      </c>
    </row>
    <row r="6681" spans="2:3" x14ac:dyDescent="0.25">
      <c r="B6681">
        <f t="shared" si="208"/>
        <v>13358</v>
      </c>
      <c r="C6681">
        <v>6679</v>
      </c>
    </row>
    <row r="6682" spans="2:3" x14ac:dyDescent="0.25">
      <c r="B6682">
        <f t="shared" si="208"/>
        <v>13360</v>
      </c>
      <c r="C6682">
        <v>6680</v>
      </c>
    </row>
    <row r="6683" spans="2:3" x14ac:dyDescent="0.25">
      <c r="B6683">
        <f t="shared" si="208"/>
        <v>13362</v>
      </c>
      <c r="C6683">
        <v>6681</v>
      </c>
    </row>
    <row r="6684" spans="2:3" x14ac:dyDescent="0.25">
      <c r="B6684">
        <f t="shared" si="208"/>
        <v>13364</v>
      </c>
      <c r="C6684">
        <v>6682</v>
      </c>
    </row>
    <row r="6685" spans="2:3" x14ac:dyDescent="0.25">
      <c r="B6685">
        <f t="shared" si="208"/>
        <v>13366</v>
      </c>
      <c r="C6685">
        <v>6683</v>
      </c>
    </row>
    <row r="6686" spans="2:3" x14ac:dyDescent="0.25">
      <c r="B6686">
        <f t="shared" si="208"/>
        <v>13368</v>
      </c>
      <c r="C6686">
        <v>6684</v>
      </c>
    </row>
    <row r="6687" spans="2:3" x14ac:dyDescent="0.25">
      <c r="B6687">
        <f t="shared" si="208"/>
        <v>13370</v>
      </c>
      <c r="C6687">
        <v>6685</v>
      </c>
    </row>
    <row r="6688" spans="2:3" x14ac:dyDescent="0.25">
      <c r="B6688">
        <f t="shared" si="208"/>
        <v>13372</v>
      </c>
      <c r="C6688">
        <v>6686</v>
      </c>
    </row>
    <row r="6689" spans="2:3" x14ac:dyDescent="0.25">
      <c r="B6689">
        <f t="shared" si="208"/>
        <v>13374</v>
      </c>
      <c r="C6689">
        <v>6687</v>
      </c>
    </row>
    <row r="6690" spans="2:3" x14ac:dyDescent="0.25">
      <c r="B6690">
        <f t="shared" si="208"/>
        <v>13376</v>
      </c>
      <c r="C6690">
        <v>6688</v>
      </c>
    </row>
    <row r="6691" spans="2:3" x14ac:dyDescent="0.25">
      <c r="B6691">
        <f t="shared" si="208"/>
        <v>13378</v>
      </c>
      <c r="C6691">
        <v>6689</v>
      </c>
    </row>
    <row r="6692" spans="2:3" x14ac:dyDescent="0.25">
      <c r="B6692">
        <f t="shared" si="208"/>
        <v>13380</v>
      </c>
      <c r="C6692">
        <v>6690</v>
      </c>
    </row>
    <row r="6693" spans="2:3" x14ac:dyDescent="0.25">
      <c r="B6693">
        <f t="shared" si="208"/>
        <v>13382</v>
      </c>
      <c r="C6693">
        <v>6691</v>
      </c>
    </row>
    <row r="6694" spans="2:3" x14ac:dyDescent="0.25">
      <c r="B6694">
        <f t="shared" si="208"/>
        <v>13384</v>
      </c>
      <c r="C6694">
        <v>6692</v>
      </c>
    </row>
    <row r="6695" spans="2:3" x14ac:dyDescent="0.25">
      <c r="B6695">
        <f t="shared" si="208"/>
        <v>13386</v>
      </c>
      <c r="C6695">
        <v>6693</v>
      </c>
    </row>
    <row r="6696" spans="2:3" x14ac:dyDescent="0.25">
      <c r="B6696">
        <f t="shared" si="208"/>
        <v>13388</v>
      </c>
      <c r="C6696">
        <v>6694</v>
      </c>
    </row>
    <row r="6697" spans="2:3" x14ac:dyDescent="0.25">
      <c r="B6697">
        <f t="shared" si="208"/>
        <v>13390</v>
      </c>
      <c r="C6697">
        <v>6695</v>
      </c>
    </row>
    <row r="6698" spans="2:3" x14ac:dyDescent="0.25">
      <c r="B6698">
        <f t="shared" si="208"/>
        <v>13392</v>
      </c>
      <c r="C6698">
        <v>6696</v>
      </c>
    </row>
    <row r="6699" spans="2:3" x14ac:dyDescent="0.25">
      <c r="B6699">
        <f t="shared" si="208"/>
        <v>13394</v>
      </c>
      <c r="C6699">
        <v>6697</v>
      </c>
    </row>
    <row r="6700" spans="2:3" x14ac:dyDescent="0.25">
      <c r="B6700">
        <f t="shared" si="208"/>
        <v>13396</v>
      </c>
      <c r="C6700">
        <v>6698</v>
      </c>
    </row>
    <row r="6701" spans="2:3" x14ac:dyDescent="0.25">
      <c r="B6701">
        <f t="shared" si="208"/>
        <v>13398</v>
      </c>
      <c r="C6701">
        <v>6699</v>
      </c>
    </row>
    <row r="6702" spans="2:3" x14ac:dyDescent="0.25">
      <c r="B6702">
        <f t="shared" si="208"/>
        <v>13400</v>
      </c>
      <c r="C6702">
        <v>6700</v>
      </c>
    </row>
    <row r="6703" spans="2:3" x14ac:dyDescent="0.25">
      <c r="B6703">
        <f t="shared" si="208"/>
        <v>13402</v>
      </c>
      <c r="C6703">
        <v>6701</v>
      </c>
    </row>
    <row r="6704" spans="2:3" x14ac:dyDescent="0.25">
      <c r="B6704">
        <f t="shared" si="208"/>
        <v>13404</v>
      </c>
      <c r="C6704">
        <v>6702</v>
      </c>
    </row>
    <row r="6705" spans="2:3" x14ac:dyDescent="0.25">
      <c r="B6705">
        <f t="shared" si="208"/>
        <v>13406</v>
      </c>
      <c r="C6705">
        <v>6703</v>
      </c>
    </row>
    <row r="6706" spans="2:3" x14ac:dyDescent="0.25">
      <c r="B6706">
        <f t="shared" si="208"/>
        <v>13408</v>
      </c>
      <c r="C6706">
        <v>6704</v>
      </c>
    </row>
    <row r="6707" spans="2:3" x14ac:dyDescent="0.25">
      <c r="B6707">
        <f t="shared" si="208"/>
        <v>13410</v>
      </c>
      <c r="C6707">
        <v>6705</v>
      </c>
    </row>
    <row r="6708" spans="2:3" x14ac:dyDescent="0.25">
      <c r="B6708">
        <f t="shared" si="208"/>
        <v>13412</v>
      </c>
      <c r="C6708">
        <v>6706</v>
      </c>
    </row>
    <row r="6709" spans="2:3" x14ac:dyDescent="0.25">
      <c r="B6709">
        <f t="shared" si="208"/>
        <v>13414</v>
      </c>
      <c r="C6709">
        <v>6707</v>
      </c>
    </row>
    <row r="6710" spans="2:3" x14ac:dyDescent="0.25">
      <c r="B6710">
        <f t="shared" si="208"/>
        <v>13416</v>
      </c>
      <c r="C6710">
        <v>6708</v>
      </c>
    </row>
    <row r="6711" spans="2:3" x14ac:dyDescent="0.25">
      <c r="B6711">
        <f t="shared" si="208"/>
        <v>13418</v>
      </c>
      <c r="C6711">
        <v>6709</v>
      </c>
    </row>
    <row r="6712" spans="2:3" x14ac:dyDescent="0.25">
      <c r="B6712">
        <f t="shared" si="208"/>
        <v>13420</v>
      </c>
      <c r="C6712">
        <v>6710</v>
      </c>
    </row>
    <row r="6713" spans="2:3" x14ac:dyDescent="0.25">
      <c r="B6713">
        <f t="shared" si="208"/>
        <v>13422</v>
      </c>
      <c r="C6713">
        <v>6711</v>
      </c>
    </row>
    <row r="6714" spans="2:3" x14ac:dyDescent="0.25">
      <c r="B6714">
        <f t="shared" si="208"/>
        <v>13424</v>
      </c>
      <c r="C6714">
        <v>6712</v>
      </c>
    </row>
    <row r="6715" spans="2:3" x14ac:dyDescent="0.25">
      <c r="B6715">
        <f t="shared" si="208"/>
        <v>13426</v>
      </c>
      <c r="C6715">
        <v>6713</v>
      </c>
    </row>
    <row r="6716" spans="2:3" x14ac:dyDescent="0.25">
      <c r="B6716">
        <f t="shared" si="208"/>
        <v>13428</v>
      </c>
      <c r="C6716">
        <v>6714</v>
      </c>
    </row>
    <row r="6717" spans="2:3" x14ac:dyDescent="0.25">
      <c r="B6717">
        <f t="shared" si="208"/>
        <v>13430</v>
      </c>
      <c r="C6717">
        <v>6715</v>
      </c>
    </row>
    <row r="6718" spans="2:3" x14ac:dyDescent="0.25">
      <c r="B6718">
        <f t="shared" si="208"/>
        <v>13432</v>
      </c>
      <c r="C6718">
        <v>6716</v>
      </c>
    </row>
    <row r="6719" spans="2:3" x14ac:dyDescent="0.25">
      <c r="B6719">
        <f t="shared" si="208"/>
        <v>13434</v>
      </c>
      <c r="C6719">
        <v>6717</v>
      </c>
    </row>
    <row r="6720" spans="2:3" x14ac:dyDescent="0.25">
      <c r="B6720">
        <f t="shared" si="208"/>
        <v>13436</v>
      </c>
      <c r="C6720">
        <v>6718</v>
      </c>
    </row>
    <row r="6721" spans="2:3" x14ac:dyDescent="0.25">
      <c r="B6721">
        <f t="shared" si="208"/>
        <v>13438</v>
      </c>
      <c r="C6721">
        <v>6719</v>
      </c>
    </row>
    <row r="6722" spans="2:3" x14ac:dyDescent="0.25">
      <c r="B6722">
        <f t="shared" si="208"/>
        <v>13440</v>
      </c>
      <c r="C6722">
        <v>6720</v>
      </c>
    </row>
    <row r="6723" spans="2:3" x14ac:dyDescent="0.25">
      <c r="B6723">
        <f t="shared" si="208"/>
        <v>13442</v>
      </c>
      <c r="C6723">
        <v>6721</v>
      </c>
    </row>
    <row r="6724" spans="2:3" x14ac:dyDescent="0.25">
      <c r="B6724">
        <f t="shared" si="208"/>
        <v>13444</v>
      </c>
      <c r="C6724">
        <v>6722</v>
      </c>
    </row>
    <row r="6725" spans="2:3" x14ac:dyDescent="0.25">
      <c r="B6725">
        <f t="shared" ref="B6725:B6788" si="209">B6724+2</f>
        <v>13446</v>
      </c>
      <c r="C6725">
        <v>6723</v>
      </c>
    </row>
    <row r="6726" spans="2:3" x14ac:dyDescent="0.25">
      <c r="B6726">
        <f t="shared" si="209"/>
        <v>13448</v>
      </c>
      <c r="C6726">
        <v>6724</v>
      </c>
    </row>
    <row r="6727" spans="2:3" x14ac:dyDescent="0.25">
      <c r="B6727">
        <f t="shared" si="209"/>
        <v>13450</v>
      </c>
      <c r="C6727">
        <v>6725</v>
      </c>
    </row>
    <row r="6728" spans="2:3" x14ac:dyDescent="0.25">
      <c r="B6728">
        <f t="shared" si="209"/>
        <v>13452</v>
      </c>
      <c r="C6728">
        <v>6726</v>
      </c>
    </row>
    <row r="6729" spans="2:3" x14ac:dyDescent="0.25">
      <c r="B6729">
        <f t="shared" si="209"/>
        <v>13454</v>
      </c>
      <c r="C6729">
        <v>6727</v>
      </c>
    </row>
    <row r="6730" spans="2:3" x14ac:dyDescent="0.25">
      <c r="B6730">
        <f t="shared" si="209"/>
        <v>13456</v>
      </c>
      <c r="C6730">
        <v>6728</v>
      </c>
    </row>
    <row r="6731" spans="2:3" x14ac:dyDescent="0.25">
      <c r="B6731">
        <f t="shared" si="209"/>
        <v>13458</v>
      </c>
      <c r="C6731">
        <v>6729</v>
      </c>
    </row>
    <row r="6732" spans="2:3" x14ac:dyDescent="0.25">
      <c r="B6732">
        <f t="shared" si="209"/>
        <v>13460</v>
      </c>
      <c r="C6732">
        <v>6730</v>
      </c>
    </row>
    <row r="6733" spans="2:3" x14ac:dyDescent="0.25">
      <c r="B6733">
        <f t="shared" si="209"/>
        <v>13462</v>
      </c>
      <c r="C6733">
        <v>6731</v>
      </c>
    </row>
    <row r="6734" spans="2:3" x14ac:dyDescent="0.25">
      <c r="B6734">
        <f t="shared" si="209"/>
        <v>13464</v>
      </c>
      <c r="C6734">
        <v>6732</v>
      </c>
    </row>
    <row r="6735" spans="2:3" x14ac:dyDescent="0.25">
      <c r="B6735">
        <f t="shared" si="209"/>
        <v>13466</v>
      </c>
      <c r="C6735">
        <v>6733</v>
      </c>
    </row>
    <row r="6736" spans="2:3" x14ac:dyDescent="0.25">
      <c r="B6736">
        <f t="shared" si="209"/>
        <v>13468</v>
      </c>
      <c r="C6736">
        <v>6734</v>
      </c>
    </row>
    <row r="6737" spans="2:3" x14ac:dyDescent="0.25">
      <c r="B6737">
        <f t="shared" si="209"/>
        <v>13470</v>
      </c>
      <c r="C6737">
        <v>6735</v>
      </c>
    </row>
    <row r="6738" spans="2:3" x14ac:dyDescent="0.25">
      <c r="B6738">
        <f t="shared" si="209"/>
        <v>13472</v>
      </c>
      <c r="C6738">
        <v>6736</v>
      </c>
    </row>
    <row r="6739" spans="2:3" x14ac:dyDescent="0.25">
      <c r="B6739">
        <f t="shared" si="209"/>
        <v>13474</v>
      </c>
      <c r="C6739">
        <v>6737</v>
      </c>
    </row>
    <row r="6740" spans="2:3" x14ac:dyDescent="0.25">
      <c r="B6740">
        <f t="shared" si="209"/>
        <v>13476</v>
      </c>
      <c r="C6740">
        <v>6738</v>
      </c>
    </row>
    <row r="6741" spans="2:3" x14ac:dyDescent="0.25">
      <c r="B6741">
        <f t="shared" si="209"/>
        <v>13478</v>
      </c>
      <c r="C6741">
        <v>6739</v>
      </c>
    </row>
    <row r="6742" spans="2:3" x14ac:dyDescent="0.25">
      <c r="B6742">
        <f t="shared" si="209"/>
        <v>13480</v>
      </c>
      <c r="C6742">
        <v>6740</v>
      </c>
    </row>
    <row r="6743" spans="2:3" x14ac:dyDescent="0.25">
      <c r="B6743">
        <f t="shared" si="209"/>
        <v>13482</v>
      </c>
      <c r="C6743">
        <v>6741</v>
      </c>
    </row>
    <row r="6744" spans="2:3" x14ac:dyDescent="0.25">
      <c r="B6744">
        <f t="shared" si="209"/>
        <v>13484</v>
      </c>
      <c r="C6744">
        <v>6742</v>
      </c>
    </row>
    <row r="6745" spans="2:3" x14ac:dyDescent="0.25">
      <c r="B6745">
        <f t="shared" si="209"/>
        <v>13486</v>
      </c>
      <c r="C6745">
        <v>6743</v>
      </c>
    </row>
    <row r="6746" spans="2:3" x14ac:dyDescent="0.25">
      <c r="B6746">
        <f t="shared" si="209"/>
        <v>13488</v>
      </c>
      <c r="C6746">
        <v>6744</v>
      </c>
    </row>
    <row r="6747" spans="2:3" x14ac:dyDescent="0.25">
      <c r="B6747">
        <f t="shared" si="209"/>
        <v>13490</v>
      </c>
      <c r="C6747">
        <v>6745</v>
      </c>
    </row>
    <row r="6748" spans="2:3" x14ac:dyDescent="0.25">
      <c r="B6748">
        <f t="shared" si="209"/>
        <v>13492</v>
      </c>
      <c r="C6748">
        <v>6746</v>
      </c>
    </row>
    <row r="6749" spans="2:3" x14ac:dyDescent="0.25">
      <c r="B6749">
        <f t="shared" si="209"/>
        <v>13494</v>
      </c>
      <c r="C6749">
        <v>6747</v>
      </c>
    </row>
    <row r="6750" spans="2:3" x14ac:dyDescent="0.25">
      <c r="B6750">
        <f t="shared" si="209"/>
        <v>13496</v>
      </c>
      <c r="C6750">
        <v>6748</v>
      </c>
    </row>
    <row r="6751" spans="2:3" x14ac:dyDescent="0.25">
      <c r="B6751">
        <f t="shared" si="209"/>
        <v>13498</v>
      </c>
      <c r="C6751">
        <v>6749</v>
      </c>
    </row>
    <row r="6752" spans="2:3" x14ac:dyDescent="0.25">
      <c r="B6752">
        <f t="shared" si="209"/>
        <v>13500</v>
      </c>
      <c r="C6752">
        <v>6750</v>
      </c>
    </row>
    <row r="6753" spans="2:3" x14ac:dyDescent="0.25">
      <c r="B6753">
        <f t="shared" si="209"/>
        <v>13502</v>
      </c>
      <c r="C6753">
        <v>6751</v>
      </c>
    </row>
    <row r="6754" spans="2:3" x14ac:dyDescent="0.25">
      <c r="B6754">
        <f t="shared" si="209"/>
        <v>13504</v>
      </c>
      <c r="C6754">
        <v>6752</v>
      </c>
    </row>
    <row r="6755" spans="2:3" x14ac:dyDescent="0.25">
      <c r="B6755">
        <f t="shared" si="209"/>
        <v>13506</v>
      </c>
      <c r="C6755">
        <v>6753</v>
      </c>
    </row>
    <row r="6756" spans="2:3" x14ac:dyDescent="0.25">
      <c r="B6756">
        <f t="shared" si="209"/>
        <v>13508</v>
      </c>
      <c r="C6756">
        <v>6754</v>
      </c>
    </row>
    <row r="6757" spans="2:3" x14ac:dyDescent="0.25">
      <c r="B6757">
        <f t="shared" si="209"/>
        <v>13510</v>
      </c>
      <c r="C6757">
        <v>6755</v>
      </c>
    </row>
    <row r="6758" spans="2:3" x14ac:dyDescent="0.25">
      <c r="B6758">
        <f t="shared" si="209"/>
        <v>13512</v>
      </c>
      <c r="C6758">
        <v>6756</v>
      </c>
    </row>
    <row r="6759" spans="2:3" x14ac:dyDescent="0.25">
      <c r="B6759">
        <f t="shared" si="209"/>
        <v>13514</v>
      </c>
      <c r="C6759">
        <v>6757</v>
      </c>
    </row>
    <row r="6760" spans="2:3" x14ac:dyDescent="0.25">
      <c r="B6760">
        <f t="shared" si="209"/>
        <v>13516</v>
      </c>
      <c r="C6760">
        <v>6758</v>
      </c>
    </row>
    <row r="6761" spans="2:3" x14ac:dyDescent="0.25">
      <c r="B6761">
        <f t="shared" si="209"/>
        <v>13518</v>
      </c>
      <c r="C6761">
        <v>6759</v>
      </c>
    </row>
    <row r="6762" spans="2:3" x14ac:dyDescent="0.25">
      <c r="B6762">
        <f t="shared" si="209"/>
        <v>13520</v>
      </c>
      <c r="C6762">
        <v>6760</v>
      </c>
    </row>
    <row r="6763" spans="2:3" x14ac:dyDescent="0.25">
      <c r="B6763">
        <f t="shared" si="209"/>
        <v>13522</v>
      </c>
      <c r="C6763">
        <v>6761</v>
      </c>
    </row>
    <row r="6764" spans="2:3" x14ac:dyDescent="0.25">
      <c r="B6764">
        <f t="shared" si="209"/>
        <v>13524</v>
      </c>
      <c r="C6764">
        <v>6762</v>
      </c>
    </row>
    <row r="6765" spans="2:3" x14ac:dyDescent="0.25">
      <c r="B6765">
        <f t="shared" si="209"/>
        <v>13526</v>
      </c>
      <c r="C6765">
        <v>6763</v>
      </c>
    </row>
    <row r="6766" spans="2:3" x14ac:dyDescent="0.25">
      <c r="B6766">
        <f t="shared" si="209"/>
        <v>13528</v>
      </c>
      <c r="C6766">
        <v>6764</v>
      </c>
    </row>
    <row r="6767" spans="2:3" x14ac:dyDescent="0.25">
      <c r="B6767">
        <f t="shared" si="209"/>
        <v>13530</v>
      </c>
      <c r="C6767">
        <v>6765</v>
      </c>
    </row>
    <row r="6768" spans="2:3" x14ac:dyDescent="0.25">
      <c r="B6768">
        <f t="shared" si="209"/>
        <v>13532</v>
      </c>
      <c r="C6768">
        <v>6766</v>
      </c>
    </row>
    <row r="6769" spans="2:3" x14ac:dyDescent="0.25">
      <c r="B6769">
        <f t="shared" si="209"/>
        <v>13534</v>
      </c>
      <c r="C6769">
        <v>6767</v>
      </c>
    </row>
    <row r="6770" spans="2:3" x14ac:dyDescent="0.25">
      <c r="B6770">
        <f t="shared" si="209"/>
        <v>13536</v>
      </c>
      <c r="C6770">
        <v>6768</v>
      </c>
    </row>
    <row r="6771" spans="2:3" x14ac:dyDescent="0.25">
      <c r="B6771">
        <f t="shared" si="209"/>
        <v>13538</v>
      </c>
      <c r="C6771">
        <v>6769</v>
      </c>
    </row>
    <row r="6772" spans="2:3" x14ac:dyDescent="0.25">
      <c r="B6772">
        <f t="shared" si="209"/>
        <v>13540</v>
      </c>
      <c r="C6772">
        <v>6770</v>
      </c>
    </row>
    <row r="6773" spans="2:3" x14ac:dyDescent="0.25">
      <c r="B6773">
        <f t="shared" si="209"/>
        <v>13542</v>
      </c>
      <c r="C6773">
        <v>6771</v>
      </c>
    </row>
    <row r="6774" spans="2:3" x14ac:dyDescent="0.25">
      <c r="B6774">
        <f t="shared" si="209"/>
        <v>13544</v>
      </c>
      <c r="C6774">
        <v>6772</v>
      </c>
    </row>
    <row r="6775" spans="2:3" x14ac:dyDescent="0.25">
      <c r="B6775">
        <f t="shared" si="209"/>
        <v>13546</v>
      </c>
      <c r="C6775">
        <v>6773</v>
      </c>
    </row>
    <row r="6776" spans="2:3" x14ac:dyDescent="0.25">
      <c r="B6776">
        <f t="shared" si="209"/>
        <v>13548</v>
      </c>
      <c r="C6776">
        <v>6774</v>
      </c>
    </row>
    <row r="6777" spans="2:3" x14ac:dyDescent="0.25">
      <c r="B6777">
        <f t="shared" si="209"/>
        <v>13550</v>
      </c>
      <c r="C6777">
        <v>6775</v>
      </c>
    </row>
    <row r="6778" spans="2:3" x14ac:dyDescent="0.25">
      <c r="B6778">
        <f t="shared" si="209"/>
        <v>13552</v>
      </c>
      <c r="C6778">
        <v>6776</v>
      </c>
    </row>
    <row r="6779" spans="2:3" x14ac:dyDescent="0.25">
      <c r="B6779">
        <f t="shared" si="209"/>
        <v>13554</v>
      </c>
      <c r="C6779">
        <v>6777</v>
      </c>
    </row>
    <row r="6780" spans="2:3" x14ac:dyDescent="0.25">
      <c r="B6780">
        <f t="shared" si="209"/>
        <v>13556</v>
      </c>
      <c r="C6780">
        <v>6778</v>
      </c>
    </row>
    <row r="6781" spans="2:3" x14ac:dyDescent="0.25">
      <c r="B6781">
        <f t="shared" si="209"/>
        <v>13558</v>
      </c>
      <c r="C6781">
        <v>6779</v>
      </c>
    </row>
    <row r="6782" spans="2:3" x14ac:dyDescent="0.25">
      <c r="B6782">
        <f t="shared" si="209"/>
        <v>13560</v>
      </c>
      <c r="C6782">
        <v>6780</v>
      </c>
    </row>
    <row r="6783" spans="2:3" x14ac:dyDescent="0.25">
      <c r="B6783">
        <f t="shared" si="209"/>
        <v>13562</v>
      </c>
      <c r="C6783">
        <v>6781</v>
      </c>
    </row>
    <row r="6784" spans="2:3" x14ac:dyDescent="0.25">
      <c r="B6784">
        <f t="shared" si="209"/>
        <v>13564</v>
      </c>
      <c r="C6784">
        <v>6782</v>
      </c>
    </row>
    <row r="6785" spans="2:3" x14ac:dyDescent="0.25">
      <c r="B6785">
        <f t="shared" si="209"/>
        <v>13566</v>
      </c>
      <c r="C6785">
        <v>6783</v>
      </c>
    </row>
    <row r="6786" spans="2:3" x14ac:dyDescent="0.25">
      <c r="B6786">
        <f t="shared" si="209"/>
        <v>13568</v>
      </c>
      <c r="C6786">
        <v>6784</v>
      </c>
    </row>
    <row r="6787" spans="2:3" x14ac:dyDescent="0.25">
      <c r="B6787">
        <f t="shared" si="209"/>
        <v>13570</v>
      </c>
      <c r="C6787">
        <v>6785</v>
      </c>
    </row>
    <row r="6788" spans="2:3" x14ac:dyDescent="0.25">
      <c r="B6788">
        <f t="shared" si="209"/>
        <v>13572</v>
      </c>
      <c r="C6788">
        <v>6786</v>
      </c>
    </row>
    <row r="6789" spans="2:3" x14ac:dyDescent="0.25">
      <c r="B6789">
        <f t="shared" ref="B6789:B6852" si="210">B6788+2</f>
        <v>13574</v>
      </c>
      <c r="C6789">
        <v>6787</v>
      </c>
    </row>
    <row r="6790" spans="2:3" x14ac:dyDescent="0.25">
      <c r="B6790">
        <f t="shared" si="210"/>
        <v>13576</v>
      </c>
      <c r="C6790">
        <v>6788</v>
      </c>
    </row>
    <row r="6791" spans="2:3" x14ac:dyDescent="0.25">
      <c r="B6791">
        <f t="shared" si="210"/>
        <v>13578</v>
      </c>
      <c r="C6791">
        <v>6789</v>
      </c>
    </row>
    <row r="6792" spans="2:3" x14ac:dyDescent="0.25">
      <c r="B6792">
        <f t="shared" si="210"/>
        <v>13580</v>
      </c>
      <c r="C6792">
        <v>6790</v>
      </c>
    </row>
    <row r="6793" spans="2:3" x14ac:dyDescent="0.25">
      <c r="B6793">
        <f t="shared" si="210"/>
        <v>13582</v>
      </c>
      <c r="C6793">
        <v>6791</v>
      </c>
    </row>
    <row r="6794" spans="2:3" x14ac:dyDescent="0.25">
      <c r="B6794">
        <f t="shared" si="210"/>
        <v>13584</v>
      </c>
      <c r="C6794">
        <v>6792</v>
      </c>
    </row>
    <row r="6795" spans="2:3" x14ac:dyDescent="0.25">
      <c r="B6795">
        <f t="shared" si="210"/>
        <v>13586</v>
      </c>
      <c r="C6795">
        <v>6793</v>
      </c>
    </row>
    <row r="6796" spans="2:3" x14ac:dyDescent="0.25">
      <c r="B6796">
        <f t="shared" si="210"/>
        <v>13588</v>
      </c>
      <c r="C6796">
        <v>6794</v>
      </c>
    </row>
    <row r="6797" spans="2:3" x14ac:dyDescent="0.25">
      <c r="B6797">
        <f t="shared" si="210"/>
        <v>13590</v>
      </c>
      <c r="C6797">
        <v>6795</v>
      </c>
    </row>
    <row r="6798" spans="2:3" x14ac:dyDescent="0.25">
      <c r="B6798">
        <f t="shared" si="210"/>
        <v>13592</v>
      </c>
      <c r="C6798">
        <v>6796</v>
      </c>
    </row>
    <row r="6799" spans="2:3" x14ac:dyDescent="0.25">
      <c r="B6799">
        <f t="shared" si="210"/>
        <v>13594</v>
      </c>
      <c r="C6799">
        <v>6797</v>
      </c>
    </row>
    <row r="6800" spans="2:3" x14ac:dyDescent="0.25">
      <c r="B6800">
        <f t="shared" si="210"/>
        <v>13596</v>
      </c>
      <c r="C6800">
        <v>6798</v>
      </c>
    </row>
    <row r="6801" spans="2:3" x14ac:dyDescent="0.25">
      <c r="B6801">
        <f t="shared" si="210"/>
        <v>13598</v>
      </c>
      <c r="C6801">
        <v>6799</v>
      </c>
    </row>
    <row r="6802" spans="2:3" x14ac:dyDescent="0.25">
      <c r="B6802">
        <f t="shared" si="210"/>
        <v>13600</v>
      </c>
      <c r="C6802">
        <v>6800</v>
      </c>
    </row>
    <row r="6803" spans="2:3" x14ac:dyDescent="0.25">
      <c r="B6803">
        <f t="shared" si="210"/>
        <v>13602</v>
      </c>
      <c r="C6803">
        <v>6801</v>
      </c>
    </row>
    <row r="6804" spans="2:3" x14ac:dyDescent="0.25">
      <c r="B6804">
        <f t="shared" si="210"/>
        <v>13604</v>
      </c>
      <c r="C6804">
        <v>6802</v>
      </c>
    </row>
    <row r="6805" spans="2:3" x14ac:dyDescent="0.25">
      <c r="B6805">
        <f t="shared" si="210"/>
        <v>13606</v>
      </c>
      <c r="C6805">
        <v>6803</v>
      </c>
    </row>
    <row r="6806" spans="2:3" x14ac:dyDescent="0.25">
      <c r="B6806">
        <f t="shared" si="210"/>
        <v>13608</v>
      </c>
      <c r="C6806">
        <v>6804</v>
      </c>
    </row>
    <row r="6807" spans="2:3" x14ac:dyDescent="0.25">
      <c r="B6807">
        <f t="shared" si="210"/>
        <v>13610</v>
      </c>
      <c r="C6807">
        <v>6805</v>
      </c>
    </row>
    <row r="6808" spans="2:3" x14ac:dyDescent="0.25">
      <c r="B6808">
        <f t="shared" si="210"/>
        <v>13612</v>
      </c>
      <c r="C6808">
        <v>6806</v>
      </c>
    </row>
    <row r="6809" spans="2:3" x14ac:dyDescent="0.25">
      <c r="B6809">
        <f t="shared" si="210"/>
        <v>13614</v>
      </c>
      <c r="C6809">
        <v>6807</v>
      </c>
    </row>
    <row r="6810" spans="2:3" x14ac:dyDescent="0.25">
      <c r="B6810">
        <f t="shared" si="210"/>
        <v>13616</v>
      </c>
      <c r="C6810">
        <v>6808</v>
      </c>
    </row>
    <row r="6811" spans="2:3" x14ac:dyDescent="0.25">
      <c r="B6811">
        <f t="shared" si="210"/>
        <v>13618</v>
      </c>
      <c r="C6811">
        <v>6809</v>
      </c>
    </row>
    <row r="6812" spans="2:3" x14ac:dyDescent="0.25">
      <c r="B6812">
        <f t="shared" si="210"/>
        <v>13620</v>
      </c>
      <c r="C6812">
        <v>6810</v>
      </c>
    </row>
    <row r="6813" spans="2:3" x14ac:dyDescent="0.25">
      <c r="B6813">
        <f t="shared" si="210"/>
        <v>13622</v>
      </c>
      <c r="C6813">
        <v>6811</v>
      </c>
    </row>
    <row r="6814" spans="2:3" x14ac:dyDescent="0.25">
      <c r="B6814">
        <f t="shared" si="210"/>
        <v>13624</v>
      </c>
      <c r="C6814">
        <v>6812</v>
      </c>
    </row>
    <row r="6815" spans="2:3" x14ac:dyDescent="0.25">
      <c r="B6815">
        <f t="shared" si="210"/>
        <v>13626</v>
      </c>
      <c r="C6815">
        <v>6813</v>
      </c>
    </row>
    <row r="6816" spans="2:3" x14ac:dyDescent="0.25">
      <c r="B6816">
        <f t="shared" si="210"/>
        <v>13628</v>
      </c>
      <c r="C6816">
        <v>6814</v>
      </c>
    </row>
    <row r="6817" spans="2:3" x14ac:dyDescent="0.25">
      <c r="B6817">
        <f t="shared" si="210"/>
        <v>13630</v>
      </c>
      <c r="C6817">
        <v>6815</v>
      </c>
    </row>
    <row r="6818" spans="2:3" x14ac:dyDescent="0.25">
      <c r="B6818">
        <f t="shared" si="210"/>
        <v>13632</v>
      </c>
      <c r="C6818">
        <v>6816</v>
      </c>
    </row>
    <row r="6819" spans="2:3" x14ac:dyDescent="0.25">
      <c r="B6819">
        <f t="shared" si="210"/>
        <v>13634</v>
      </c>
      <c r="C6819">
        <v>6817</v>
      </c>
    </row>
    <row r="6820" spans="2:3" x14ac:dyDescent="0.25">
      <c r="B6820">
        <f t="shared" si="210"/>
        <v>13636</v>
      </c>
      <c r="C6820">
        <v>6818</v>
      </c>
    </row>
    <row r="6821" spans="2:3" x14ac:dyDescent="0.25">
      <c r="B6821">
        <f t="shared" si="210"/>
        <v>13638</v>
      </c>
      <c r="C6821">
        <v>6819</v>
      </c>
    </row>
    <row r="6822" spans="2:3" x14ac:dyDescent="0.25">
      <c r="B6822">
        <f t="shared" si="210"/>
        <v>13640</v>
      </c>
      <c r="C6822">
        <v>6820</v>
      </c>
    </row>
    <row r="6823" spans="2:3" x14ac:dyDescent="0.25">
      <c r="B6823">
        <f t="shared" si="210"/>
        <v>13642</v>
      </c>
      <c r="C6823">
        <v>6821</v>
      </c>
    </row>
    <row r="6824" spans="2:3" x14ac:dyDescent="0.25">
      <c r="B6824">
        <f t="shared" si="210"/>
        <v>13644</v>
      </c>
      <c r="C6824">
        <v>6822</v>
      </c>
    </row>
    <row r="6825" spans="2:3" x14ac:dyDescent="0.25">
      <c r="B6825">
        <f t="shared" si="210"/>
        <v>13646</v>
      </c>
      <c r="C6825">
        <v>6823</v>
      </c>
    </row>
    <row r="6826" spans="2:3" x14ac:dyDescent="0.25">
      <c r="B6826">
        <f t="shared" si="210"/>
        <v>13648</v>
      </c>
      <c r="C6826">
        <v>6824</v>
      </c>
    </row>
    <row r="6827" spans="2:3" x14ac:dyDescent="0.25">
      <c r="B6827">
        <f t="shared" si="210"/>
        <v>13650</v>
      </c>
      <c r="C6827">
        <v>6825</v>
      </c>
    </row>
    <row r="6828" spans="2:3" x14ac:dyDescent="0.25">
      <c r="B6828">
        <f t="shared" si="210"/>
        <v>13652</v>
      </c>
      <c r="C6828">
        <v>6826</v>
      </c>
    </row>
    <row r="6829" spans="2:3" x14ac:dyDescent="0.25">
      <c r="B6829">
        <f t="shared" si="210"/>
        <v>13654</v>
      </c>
      <c r="C6829">
        <v>6827</v>
      </c>
    </row>
    <row r="6830" spans="2:3" x14ac:dyDescent="0.25">
      <c r="B6830">
        <f t="shared" si="210"/>
        <v>13656</v>
      </c>
      <c r="C6830">
        <v>6828</v>
      </c>
    </row>
    <row r="6831" spans="2:3" x14ac:dyDescent="0.25">
      <c r="B6831">
        <f t="shared" si="210"/>
        <v>13658</v>
      </c>
      <c r="C6831">
        <v>6829</v>
      </c>
    </row>
    <row r="6832" spans="2:3" x14ac:dyDescent="0.25">
      <c r="B6832">
        <f t="shared" si="210"/>
        <v>13660</v>
      </c>
      <c r="C6832">
        <v>6830</v>
      </c>
    </row>
    <row r="6833" spans="2:3" x14ac:dyDescent="0.25">
      <c r="B6833">
        <f t="shared" si="210"/>
        <v>13662</v>
      </c>
      <c r="C6833">
        <v>6831</v>
      </c>
    </row>
    <row r="6834" spans="2:3" x14ac:dyDescent="0.25">
      <c r="B6834">
        <f t="shared" si="210"/>
        <v>13664</v>
      </c>
      <c r="C6834">
        <v>6832</v>
      </c>
    </row>
    <row r="6835" spans="2:3" x14ac:dyDescent="0.25">
      <c r="B6835">
        <f t="shared" si="210"/>
        <v>13666</v>
      </c>
      <c r="C6835">
        <v>6833</v>
      </c>
    </row>
    <row r="6836" spans="2:3" x14ac:dyDescent="0.25">
      <c r="B6836">
        <f t="shared" si="210"/>
        <v>13668</v>
      </c>
      <c r="C6836">
        <v>6834</v>
      </c>
    </row>
    <row r="6837" spans="2:3" x14ac:dyDescent="0.25">
      <c r="B6837">
        <f t="shared" si="210"/>
        <v>13670</v>
      </c>
      <c r="C6837">
        <v>6835</v>
      </c>
    </row>
    <row r="6838" spans="2:3" x14ac:dyDescent="0.25">
      <c r="B6838">
        <f t="shared" si="210"/>
        <v>13672</v>
      </c>
      <c r="C6838">
        <v>6836</v>
      </c>
    </row>
    <row r="6839" spans="2:3" x14ac:dyDescent="0.25">
      <c r="B6839">
        <f t="shared" si="210"/>
        <v>13674</v>
      </c>
      <c r="C6839">
        <v>6837</v>
      </c>
    </row>
    <row r="6840" spans="2:3" x14ac:dyDescent="0.25">
      <c r="B6840">
        <f t="shared" si="210"/>
        <v>13676</v>
      </c>
      <c r="C6840">
        <v>6838</v>
      </c>
    </row>
    <row r="6841" spans="2:3" x14ac:dyDescent="0.25">
      <c r="B6841">
        <f t="shared" si="210"/>
        <v>13678</v>
      </c>
      <c r="C6841">
        <v>6839</v>
      </c>
    </row>
    <row r="6842" spans="2:3" x14ac:dyDescent="0.25">
      <c r="B6842">
        <f t="shared" si="210"/>
        <v>13680</v>
      </c>
      <c r="C6842">
        <v>6840</v>
      </c>
    </row>
    <row r="6843" spans="2:3" x14ac:dyDescent="0.25">
      <c r="B6843">
        <f t="shared" si="210"/>
        <v>13682</v>
      </c>
      <c r="C6843">
        <v>6841</v>
      </c>
    </row>
    <row r="6844" spans="2:3" x14ac:dyDescent="0.25">
      <c r="B6844">
        <f t="shared" si="210"/>
        <v>13684</v>
      </c>
      <c r="C6844">
        <v>6842</v>
      </c>
    </row>
    <row r="6845" spans="2:3" x14ac:dyDescent="0.25">
      <c r="B6845">
        <f t="shared" si="210"/>
        <v>13686</v>
      </c>
      <c r="C6845">
        <v>6843</v>
      </c>
    </row>
    <row r="6846" spans="2:3" x14ac:dyDescent="0.25">
      <c r="B6846">
        <f t="shared" si="210"/>
        <v>13688</v>
      </c>
      <c r="C6846">
        <v>6844</v>
      </c>
    </row>
    <row r="6847" spans="2:3" x14ac:dyDescent="0.25">
      <c r="B6847">
        <f t="shared" si="210"/>
        <v>13690</v>
      </c>
      <c r="C6847">
        <v>6845</v>
      </c>
    </row>
    <row r="6848" spans="2:3" x14ac:dyDescent="0.25">
      <c r="B6848">
        <f t="shared" si="210"/>
        <v>13692</v>
      </c>
      <c r="C6848">
        <v>6846</v>
      </c>
    </row>
    <row r="6849" spans="2:3" x14ac:dyDescent="0.25">
      <c r="B6849">
        <f t="shared" si="210"/>
        <v>13694</v>
      </c>
      <c r="C6849">
        <v>6847</v>
      </c>
    </row>
    <row r="6850" spans="2:3" x14ac:dyDescent="0.25">
      <c r="B6850">
        <f t="shared" si="210"/>
        <v>13696</v>
      </c>
      <c r="C6850">
        <v>6848</v>
      </c>
    </row>
    <row r="6851" spans="2:3" x14ac:dyDescent="0.25">
      <c r="B6851">
        <f t="shared" si="210"/>
        <v>13698</v>
      </c>
      <c r="C6851">
        <v>6849</v>
      </c>
    </row>
    <row r="6852" spans="2:3" x14ac:dyDescent="0.25">
      <c r="B6852">
        <f t="shared" si="210"/>
        <v>13700</v>
      </c>
      <c r="C6852">
        <v>6850</v>
      </c>
    </row>
    <row r="6853" spans="2:3" x14ac:dyDescent="0.25">
      <c r="B6853">
        <f t="shared" ref="B6853:B6916" si="211">B6852+2</f>
        <v>13702</v>
      </c>
      <c r="C6853">
        <v>6851</v>
      </c>
    </row>
    <row r="6854" spans="2:3" x14ac:dyDescent="0.25">
      <c r="B6854">
        <f t="shared" si="211"/>
        <v>13704</v>
      </c>
      <c r="C6854">
        <v>6852</v>
      </c>
    </row>
    <row r="6855" spans="2:3" x14ac:dyDescent="0.25">
      <c r="B6855">
        <f t="shared" si="211"/>
        <v>13706</v>
      </c>
      <c r="C6855">
        <v>6853</v>
      </c>
    </row>
    <row r="6856" spans="2:3" x14ac:dyDescent="0.25">
      <c r="B6856">
        <f t="shared" si="211"/>
        <v>13708</v>
      </c>
      <c r="C6856">
        <v>6854</v>
      </c>
    </row>
    <row r="6857" spans="2:3" x14ac:dyDescent="0.25">
      <c r="B6857">
        <f t="shared" si="211"/>
        <v>13710</v>
      </c>
      <c r="C6857">
        <v>6855</v>
      </c>
    </row>
    <row r="6858" spans="2:3" x14ac:dyDescent="0.25">
      <c r="B6858">
        <f t="shared" si="211"/>
        <v>13712</v>
      </c>
      <c r="C6858">
        <v>6856</v>
      </c>
    </row>
    <row r="6859" spans="2:3" x14ac:dyDescent="0.25">
      <c r="B6859">
        <f t="shared" si="211"/>
        <v>13714</v>
      </c>
      <c r="C6859">
        <v>6857</v>
      </c>
    </row>
    <row r="6860" spans="2:3" x14ac:dyDescent="0.25">
      <c r="B6860">
        <f t="shared" si="211"/>
        <v>13716</v>
      </c>
      <c r="C6860">
        <v>6858</v>
      </c>
    </row>
    <row r="6861" spans="2:3" x14ac:dyDescent="0.25">
      <c r="B6861">
        <f t="shared" si="211"/>
        <v>13718</v>
      </c>
      <c r="C6861">
        <v>6859</v>
      </c>
    </row>
    <row r="6862" spans="2:3" x14ac:dyDescent="0.25">
      <c r="B6862">
        <f t="shared" si="211"/>
        <v>13720</v>
      </c>
      <c r="C6862">
        <v>6860</v>
      </c>
    </row>
    <row r="6863" spans="2:3" x14ac:dyDescent="0.25">
      <c r="B6863">
        <f t="shared" si="211"/>
        <v>13722</v>
      </c>
      <c r="C6863">
        <v>6861</v>
      </c>
    </row>
    <row r="6864" spans="2:3" x14ac:dyDescent="0.25">
      <c r="B6864">
        <f t="shared" si="211"/>
        <v>13724</v>
      </c>
      <c r="C6864">
        <v>6862</v>
      </c>
    </row>
    <row r="6865" spans="2:3" x14ac:dyDescent="0.25">
      <c r="B6865">
        <f t="shared" si="211"/>
        <v>13726</v>
      </c>
      <c r="C6865">
        <v>6863</v>
      </c>
    </row>
    <row r="6866" spans="2:3" x14ac:dyDescent="0.25">
      <c r="B6866">
        <f t="shared" si="211"/>
        <v>13728</v>
      </c>
      <c r="C6866">
        <v>6864</v>
      </c>
    </row>
    <row r="6867" spans="2:3" x14ac:dyDescent="0.25">
      <c r="B6867">
        <f t="shared" si="211"/>
        <v>13730</v>
      </c>
      <c r="C6867">
        <v>6865</v>
      </c>
    </row>
    <row r="6868" spans="2:3" x14ac:dyDescent="0.25">
      <c r="B6868">
        <f t="shared" si="211"/>
        <v>13732</v>
      </c>
      <c r="C6868">
        <v>6866</v>
      </c>
    </row>
    <row r="6869" spans="2:3" x14ac:dyDescent="0.25">
      <c r="B6869">
        <f t="shared" si="211"/>
        <v>13734</v>
      </c>
      <c r="C6869">
        <v>6867</v>
      </c>
    </row>
    <row r="6870" spans="2:3" x14ac:dyDescent="0.25">
      <c r="B6870">
        <f t="shared" si="211"/>
        <v>13736</v>
      </c>
      <c r="C6870">
        <v>6868</v>
      </c>
    </row>
    <row r="6871" spans="2:3" x14ac:dyDescent="0.25">
      <c r="B6871">
        <f t="shared" si="211"/>
        <v>13738</v>
      </c>
      <c r="C6871">
        <v>6869</v>
      </c>
    </row>
    <row r="6872" spans="2:3" x14ac:dyDescent="0.25">
      <c r="B6872">
        <f t="shared" si="211"/>
        <v>13740</v>
      </c>
      <c r="C6872">
        <v>6870</v>
      </c>
    </row>
    <row r="6873" spans="2:3" x14ac:dyDescent="0.25">
      <c r="B6873">
        <f t="shared" si="211"/>
        <v>13742</v>
      </c>
      <c r="C6873">
        <v>6871</v>
      </c>
    </row>
    <row r="6874" spans="2:3" x14ac:dyDescent="0.25">
      <c r="B6874">
        <f t="shared" si="211"/>
        <v>13744</v>
      </c>
      <c r="C6874">
        <v>6872</v>
      </c>
    </row>
    <row r="6875" spans="2:3" x14ac:dyDescent="0.25">
      <c r="B6875">
        <f t="shared" si="211"/>
        <v>13746</v>
      </c>
      <c r="C6875">
        <v>6873</v>
      </c>
    </row>
    <row r="6876" spans="2:3" x14ac:dyDescent="0.25">
      <c r="B6876">
        <f t="shared" si="211"/>
        <v>13748</v>
      </c>
      <c r="C6876">
        <v>6874</v>
      </c>
    </row>
    <row r="6877" spans="2:3" x14ac:dyDescent="0.25">
      <c r="B6877">
        <f t="shared" si="211"/>
        <v>13750</v>
      </c>
      <c r="C6877">
        <v>6875</v>
      </c>
    </row>
    <row r="6878" spans="2:3" x14ac:dyDescent="0.25">
      <c r="B6878">
        <f t="shared" si="211"/>
        <v>13752</v>
      </c>
      <c r="C6878">
        <v>6876</v>
      </c>
    </row>
    <row r="6879" spans="2:3" x14ac:dyDescent="0.25">
      <c r="B6879">
        <f t="shared" si="211"/>
        <v>13754</v>
      </c>
      <c r="C6879">
        <v>6877</v>
      </c>
    </row>
    <row r="6880" spans="2:3" x14ac:dyDescent="0.25">
      <c r="B6880">
        <f t="shared" si="211"/>
        <v>13756</v>
      </c>
      <c r="C6880">
        <v>6878</v>
      </c>
    </row>
    <row r="6881" spans="2:3" x14ac:dyDescent="0.25">
      <c r="B6881">
        <f t="shared" si="211"/>
        <v>13758</v>
      </c>
      <c r="C6881">
        <v>6879</v>
      </c>
    </row>
    <row r="6882" spans="2:3" x14ac:dyDescent="0.25">
      <c r="B6882">
        <f t="shared" si="211"/>
        <v>13760</v>
      </c>
      <c r="C6882">
        <v>6880</v>
      </c>
    </row>
    <row r="6883" spans="2:3" x14ac:dyDescent="0.25">
      <c r="B6883">
        <f t="shared" si="211"/>
        <v>13762</v>
      </c>
      <c r="C6883">
        <v>6881</v>
      </c>
    </row>
    <row r="6884" spans="2:3" x14ac:dyDescent="0.25">
      <c r="B6884">
        <f t="shared" si="211"/>
        <v>13764</v>
      </c>
      <c r="C6884">
        <v>6882</v>
      </c>
    </row>
    <row r="6885" spans="2:3" x14ac:dyDescent="0.25">
      <c r="B6885">
        <f t="shared" si="211"/>
        <v>13766</v>
      </c>
      <c r="C6885">
        <v>6883</v>
      </c>
    </row>
    <row r="6886" spans="2:3" x14ac:dyDescent="0.25">
      <c r="B6886">
        <f t="shared" si="211"/>
        <v>13768</v>
      </c>
      <c r="C6886">
        <v>6884</v>
      </c>
    </row>
    <row r="6887" spans="2:3" x14ac:dyDescent="0.25">
      <c r="B6887">
        <f t="shared" si="211"/>
        <v>13770</v>
      </c>
      <c r="C6887">
        <v>6885</v>
      </c>
    </row>
    <row r="6888" spans="2:3" x14ac:dyDescent="0.25">
      <c r="B6888">
        <f t="shared" si="211"/>
        <v>13772</v>
      </c>
      <c r="C6888">
        <v>6886</v>
      </c>
    </row>
    <row r="6889" spans="2:3" x14ac:dyDescent="0.25">
      <c r="B6889">
        <f t="shared" si="211"/>
        <v>13774</v>
      </c>
      <c r="C6889">
        <v>6887</v>
      </c>
    </row>
    <row r="6890" spans="2:3" x14ac:dyDescent="0.25">
      <c r="B6890">
        <f t="shared" si="211"/>
        <v>13776</v>
      </c>
      <c r="C6890">
        <v>6888</v>
      </c>
    </row>
    <row r="6891" spans="2:3" x14ac:dyDescent="0.25">
      <c r="B6891">
        <f t="shared" si="211"/>
        <v>13778</v>
      </c>
      <c r="C6891">
        <v>6889</v>
      </c>
    </row>
    <row r="6892" spans="2:3" x14ac:dyDescent="0.25">
      <c r="B6892">
        <f t="shared" si="211"/>
        <v>13780</v>
      </c>
      <c r="C6892">
        <v>6890</v>
      </c>
    </row>
    <row r="6893" spans="2:3" x14ac:dyDescent="0.25">
      <c r="B6893">
        <f t="shared" si="211"/>
        <v>13782</v>
      </c>
      <c r="C6893">
        <v>6891</v>
      </c>
    </row>
    <row r="6894" spans="2:3" x14ac:dyDescent="0.25">
      <c r="B6894">
        <f t="shared" si="211"/>
        <v>13784</v>
      </c>
      <c r="C6894">
        <v>6892</v>
      </c>
    </row>
    <row r="6895" spans="2:3" x14ac:dyDescent="0.25">
      <c r="B6895">
        <f t="shared" si="211"/>
        <v>13786</v>
      </c>
      <c r="C6895">
        <v>6893</v>
      </c>
    </row>
    <row r="6896" spans="2:3" x14ac:dyDescent="0.25">
      <c r="B6896">
        <f t="shared" si="211"/>
        <v>13788</v>
      </c>
      <c r="C6896">
        <v>6894</v>
      </c>
    </row>
    <row r="6897" spans="2:3" x14ac:dyDescent="0.25">
      <c r="B6897">
        <f t="shared" si="211"/>
        <v>13790</v>
      </c>
      <c r="C6897">
        <v>6895</v>
      </c>
    </row>
    <row r="6898" spans="2:3" x14ac:dyDescent="0.25">
      <c r="B6898">
        <f t="shared" si="211"/>
        <v>13792</v>
      </c>
      <c r="C6898">
        <v>6896</v>
      </c>
    </row>
    <row r="6899" spans="2:3" x14ac:dyDescent="0.25">
      <c r="B6899">
        <f t="shared" si="211"/>
        <v>13794</v>
      </c>
      <c r="C6899">
        <v>6897</v>
      </c>
    </row>
    <row r="6900" spans="2:3" x14ac:dyDescent="0.25">
      <c r="B6900">
        <f t="shared" si="211"/>
        <v>13796</v>
      </c>
      <c r="C6900">
        <v>6898</v>
      </c>
    </row>
    <row r="6901" spans="2:3" x14ac:dyDescent="0.25">
      <c r="B6901">
        <f t="shared" si="211"/>
        <v>13798</v>
      </c>
      <c r="C6901">
        <v>6899</v>
      </c>
    </row>
    <row r="6902" spans="2:3" x14ac:dyDescent="0.25">
      <c r="B6902">
        <f t="shared" si="211"/>
        <v>13800</v>
      </c>
      <c r="C6902">
        <v>6900</v>
      </c>
    </row>
    <row r="6903" spans="2:3" x14ac:dyDescent="0.25">
      <c r="B6903">
        <f t="shared" si="211"/>
        <v>13802</v>
      </c>
      <c r="C6903">
        <v>6901</v>
      </c>
    </row>
    <row r="6904" spans="2:3" x14ac:dyDescent="0.25">
      <c r="B6904">
        <f t="shared" si="211"/>
        <v>13804</v>
      </c>
      <c r="C6904">
        <v>6902</v>
      </c>
    </row>
    <row r="6905" spans="2:3" x14ac:dyDescent="0.25">
      <c r="B6905">
        <f t="shared" si="211"/>
        <v>13806</v>
      </c>
      <c r="C6905">
        <v>6903</v>
      </c>
    </row>
    <row r="6906" spans="2:3" x14ac:dyDescent="0.25">
      <c r="B6906">
        <f t="shared" si="211"/>
        <v>13808</v>
      </c>
      <c r="C6906">
        <v>6904</v>
      </c>
    </row>
    <row r="6907" spans="2:3" x14ac:dyDescent="0.25">
      <c r="B6907">
        <f t="shared" si="211"/>
        <v>13810</v>
      </c>
      <c r="C6907">
        <v>6905</v>
      </c>
    </row>
    <row r="6908" spans="2:3" x14ac:dyDescent="0.25">
      <c r="B6908">
        <f t="shared" si="211"/>
        <v>13812</v>
      </c>
      <c r="C6908">
        <v>6906</v>
      </c>
    </row>
    <row r="6909" spans="2:3" x14ac:dyDescent="0.25">
      <c r="B6909">
        <f t="shared" si="211"/>
        <v>13814</v>
      </c>
      <c r="C6909">
        <v>6907</v>
      </c>
    </row>
    <row r="6910" spans="2:3" x14ac:dyDescent="0.25">
      <c r="B6910">
        <f t="shared" si="211"/>
        <v>13816</v>
      </c>
      <c r="C6910">
        <v>6908</v>
      </c>
    </row>
    <row r="6911" spans="2:3" x14ac:dyDescent="0.25">
      <c r="B6911">
        <f t="shared" si="211"/>
        <v>13818</v>
      </c>
      <c r="C6911">
        <v>6909</v>
      </c>
    </row>
    <row r="6912" spans="2:3" x14ac:dyDescent="0.25">
      <c r="B6912">
        <f t="shared" si="211"/>
        <v>13820</v>
      </c>
      <c r="C6912">
        <v>6910</v>
      </c>
    </row>
    <row r="6913" spans="2:3" x14ac:dyDescent="0.25">
      <c r="B6913">
        <f t="shared" si="211"/>
        <v>13822</v>
      </c>
      <c r="C6913">
        <v>6911</v>
      </c>
    </row>
    <row r="6914" spans="2:3" x14ac:dyDescent="0.25">
      <c r="B6914">
        <f t="shared" si="211"/>
        <v>13824</v>
      </c>
      <c r="C6914">
        <v>6912</v>
      </c>
    </row>
    <row r="6915" spans="2:3" x14ac:dyDescent="0.25">
      <c r="B6915">
        <f t="shared" si="211"/>
        <v>13826</v>
      </c>
      <c r="C6915">
        <v>6913</v>
      </c>
    </row>
    <row r="6916" spans="2:3" x14ac:dyDescent="0.25">
      <c r="B6916">
        <f t="shared" si="211"/>
        <v>13828</v>
      </c>
      <c r="C6916">
        <v>6914</v>
      </c>
    </row>
    <row r="6917" spans="2:3" x14ac:dyDescent="0.25">
      <c r="B6917">
        <f t="shared" ref="B6917:B6980" si="212">B6916+2</f>
        <v>13830</v>
      </c>
      <c r="C6917">
        <v>6915</v>
      </c>
    </row>
    <row r="6918" spans="2:3" x14ac:dyDescent="0.25">
      <c r="B6918">
        <f t="shared" si="212"/>
        <v>13832</v>
      </c>
      <c r="C6918">
        <v>6916</v>
      </c>
    </row>
    <row r="6919" spans="2:3" x14ac:dyDescent="0.25">
      <c r="B6919">
        <f t="shared" si="212"/>
        <v>13834</v>
      </c>
      <c r="C6919">
        <v>6917</v>
      </c>
    </row>
    <row r="6920" spans="2:3" x14ac:dyDescent="0.25">
      <c r="B6920">
        <f t="shared" si="212"/>
        <v>13836</v>
      </c>
      <c r="C6920">
        <v>6918</v>
      </c>
    </row>
    <row r="6921" spans="2:3" x14ac:dyDescent="0.25">
      <c r="B6921">
        <f t="shared" si="212"/>
        <v>13838</v>
      </c>
      <c r="C6921">
        <v>6919</v>
      </c>
    </row>
    <row r="6922" spans="2:3" x14ac:dyDescent="0.25">
      <c r="B6922">
        <f t="shared" si="212"/>
        <v>13840</v>
      </c>
      <c r="C6922">
        <v>6920</v>
      </c>
    </row>
    <row r="6923" spans="2:3" x14ac:dyDescent="0.25">
      <c r="B6923">
        <f t="shared" si="212"/>
        <v>13842</v>
      </c>
      <c r="C6923">
        <v>6921</v>
      </c>
    </row>
    <row r="6924" spans="2:3" x14ac:dyDescent="0.25">
      <c r="B6924">
        <f t="shared" si="212"/>
        <v>13844</v>
      </c>
      <c r="C6924">
        <v>6922</v>
      </c>
    </row>
    <row r="6925" spans="2:3" x14ac:dyDescent="0.25">
      <c r="B6925">
        <f t="shared" si="212"/>
        <v>13846</v>
      </c>
      <c r="C6925">
        <v>6923</v>
      </c>
    </row>
    <row r="6926" spans="2:3" x14ac:dyDescent="0.25">
      <c r="B6926">
        <f t="shared" si="212"/>
        <v>13848</v>
      </c>
      <c r="C6926">
        <v>6924</v>
      </c>
    </row>
    <row r="6927" spans="2:3" x14ac:dyDescent="0.25">
      <c r="B6927">
        <f t="shared" si="212"/>
        <v>13850</v>
      </c>
      <c r="C6927">
        <v>6925</v>
      </c>
    </row>
    <row r="6928" spans="2:3" x14ac:dyDescent="0.25">
      <c r="B6928">
        <f t="shared" si="212"/>
        <v>13852</v>
      </c>
      <c r="C6928">
        <v>6926</v>
      </c>
    </row>
    <row r="6929" spans="2:3" x14ac:dyDescent="0.25">
      <c r="B6929">
        <f t="shared" si="212"/>
        <v>13854</v>
      </c>
      <c r="C6929">
        <v>6927</v>
      </c>
    </row>
    <row r="6930" spans="2:3" x14ac:dyDescent="0.25">
      <c r="B6930">
        <f t="shared" si="212"/>
        <v>13856</v>
      </c>
      <c r="C6930">
        <v>6928</v>
      </c>
    </row>
    <row r="6931" spans="2:3" x14ac:dyDescent="0.25">
      <c r="B6931">
        <f t="shared" si="212"/>
        <v>13858</v>
      </c>
      <c r="C6931">
        <v>6929</v>
      </c>
    </row>
    <row r="6932" spans="2:3" x14ac:dyDescent="0.25">
      <c r="B6932">
        <f t="shared" si="212"/>
        <v>13860</v>
      </c>
      <c r="C6932">
        <v>6930</v>
      </c>
    </row>
    <row r="6933" spans="2:3" x14ac:dyDescent="0.25">
      <c r="B6933">
        <f t="shared" si="212"/>
        <v>13862</v>
      </c>
      <c r="C6933">
        <v>6931</v>
      </c>
    </row>
    <row r="6934" spans="2:3" x14ac:dyDescent="0.25">
      <c r="B6934">
        <f t="shared" si="212"/>
        <v>13864</v>
      </c>
      <c r="C6934">
        <v>6932</v>
      </c>
    </row>
    <row r="6935" spans="2:3" x14ac:dyDescent="0.25">
      <c r="B6935">
        <f t="shared" si="212"/>
        <v>13866</v>
      </c>
      <c r="C6935">
        <v>6933</v>
      </c>
    </row>
    <row r="6936" spans="2:3" x14ac:dyDescent="0.25">
      <c r="B6936">
        <f t="shared" si="212"/>
        <v>13868</v>
      </c>
      <c r="C6936">
        <v>6934</v>
      </c>
    </row>
    <row r="6937" spans="2:3" x14ac:dyDescent="0.25">
      <c r="B6937">
        <f t="shared" si="212"/>
        <v>13870</v>
      </c>
      <c r="C6937">
        <v>6935</v>
      </c>
    </row>
    <row r="6938" spans="2:3" x14ac:dyDescent="0.25">
      <c r="B6938">
        <f t="shared" si="212"/>
        <v>13872</v>
      </c>
      <c r="C6938">
        <v>6936</v>
      </c>
    </row>
    <row r="6939" spans="2:3" x14ac:dyDescent="0.25">
      <c r="B6939">
        <f t="shared" si="212"/>
        <v>13874</v>
      </c>
      <c r="C6939">
        <v>6937</v>
      </c>
    </row>
    <row r="6940" spans="2:3" x14ac:dyDescent="0.25">
      <c r="B6940">
        <f t="shared" si="212"/>
        <v>13876</v>
      </c>
      <c r="C6940">
        <v>6938</v>
      </c>
    </row>
    <row r="6941" spans="2:3" x14ac:dyDescent="0.25">
      <c r="B6941">
        <f t="shared" si="212"/>
        <v>13878</v>
      </c>
      <c r="C6941">
        <v>6939</v>
      </c>
    </row>
    <row r="6942" spans="2:3" x14ac:dyDescent="0.25">
      <c r="B6942">
        <f t="shared" si="212"/>
        <v>13880</v>
      </c>
      <c r="C6942">
        <v>6940</v>
      </c>
    </row>
    <row r="6943" spans="2:3" x14ac:dyDescent="0.25">
      <c r="B6943">
        <f t="shared" si="212"/>
        <v>13882</v>
      </c>
      <c r="C6943">
        <v>6941</v>
      </c>
    </row>
    <row r="6944" spans="2:3" x14ac:dyDescent="0.25">
      <c r="B6944">
        <f t="shared" si="212"/>
        <v>13884</v>
      </c>
      <c r="C6944">
        <v>6942</v>
      </c>
    </row>
    <row r="6945" spans="2:3" x14ac:dyDescent="0.25">
      <c r="B6945">
        <f t="shared" si="212"/>
        <v>13886</v>
      </c>
      <c r="C6945">
        <v>6943</v>
      </c>
    </row>
    <row r="6946" spans="2:3" x14ac:dyDescent="0.25">
      <c r="B6946">
        <f t="shared" si="212"/>
        <v>13888</v>
      </c>
      <c r="C6946">
        <v>6944</v>
      </c>
    </row>
    <row r="6947" spans="2:3" x14ac:dyDescent="0.25">
      <c r="B6947">
        <f t="shared" si="212"/>
        <v>13890</v>
      </c>
      <c r="C6947">
        <v>6945</v>
      </c>
    </row>
    <row r="6948" spans="2:3" x14ac:dyDescent="0.25">
      <c r="B6948">
        <f t="shared" si="212"/>
        <v>13892</v>
      </c>
      <c r="C6948">
        <v>6946</v>
      </c>
    </row>
    <row r="6949" spans="2:3" x14ac:dyDescent="0.25">
      <c r="B6949">
        <f t="shared" si="212"/>
        <v>13894</v>
      </c>
      <c r="C6949">
        <v>6947</v>
      </c>
    </row>
    <row r="6950" spans="2:3" x14ac:dyDescent="0.25">
      <c r="B6950">
        <f t="shared" si="212"/>
        <v>13896</v>
      </c>
      <c r="C6950">
        <v>6948</v>
      </c>
    </row>
    <row r="6951" spans="2:3" x14ac:dyDescent="0.25">
      <c r="B6951">
        <f t="shared" si="212"/>
        <v>13898</v>
      </c>
      <c r="C6951">
        <v>6949</v>
      </c>
    </row>
    <row r="6952" spans="2:3" x14ac:dyDescent="0.25">
      <c r="B6952">
        <f t="shared" si="212"/>
        <v>13900</v>
      </c>
      <c r="C6952">
        <v>6950</v>
      </c>
    </row>
    <row r="6953" spans="2:3" x14ac:dyDescent="0.25">
      <c r="B6953">
        <f t="shared" si="212"/>
        <v>13902</v>
      </c>
      <c r="C6953">
        <v>6951</v>
      </c>
    </row>
    <row r="6954" spans="2:3" x14ac:dyDescent="0.25">
      <c r="B6954">
        <f t="shared" si="212"/>
        <v>13904</v>
      </c>
      <c r="C6954">
        <v>6952</v>
      </c>
    </row>
    <row r="6955" spans="2:3" x14ac:dyDescent="0.25">
      <c r="B6955">
        <f t="shared" si="212"/>
        <v>13906</v>
      </c>
      <c r="C6955">
        <v>6953</v>
      </c>
    </row>
    <row r="6956" spans="2:3" x14ac:dyDescent="0.25">
      <c r="B6956">
        <f t="shared" si="212"/>
        <v>13908</v>
      </c>
      <c r="C6956">
        <v>6954</v>
      </c>
    </row>
    <row r="6957" spans="2:3" x14ac:dyDescent="0.25">
      <c r="B6957">
        <f t="shared" si="212"/>
        <v>13910</v>
      </c>
      <c r="C6957">
        <v>6955</v>
      </c>
    </row>
    <row r="6958" spans="2:3" x14ac:dyDescent="0.25">
      <c r="B6958">
        <f t="shared" si="212"/>
        <v>13912</v>
      </c>
      <c r="C6958">
        <v>6956</v>
      </c>
    </row>
    <row r="6959" spans="2:3" x14ac:dyDescent="0.25">
      <c r="B6959">
        <f t="shared" si="212"/>
        <v>13914</v>
      </c>
      <c r="C6959">
        <v>6957</v>
      </c>
    </row>
    <row r="6960" spans="2:3" x14ac:dyDescent="0.25">
      <c r="B6960">
        <f t="shared" si="212"/>
        <v>13916</v>
      </c>
      <c r="C6960">
        <v>6958</v>
      </c>
    </row>
    <row r="6961" spans="2:3" x14ac:dyDescent="0.25">
      <c r="B6961">
        <f t="shared" si="212"/>
        <v>13918</v>
      </c>
      <c r="C6961">
        <v>6959</v>
      </c>
    </row>
    <row r="6962" spans="2:3" x14ac:dyDescent="0.25">
      <c r="B6962">
        <f t="shared" si="212"/>
        <v>13920</v>
      </c>
      <c r="C6962">
        <v>6960</v>
      </c>
    </row>
    <row r="6963" spans="2:3" x14ac:dyDescent="0.25">
      <c r="B6963">
        <f t="shared" si="212"/>
        <v>13922</v>
      </c>
      <c r="C6963">
        <v>6961</v>
      </c>
    </row>
    <row r="6964" spans="2:3" x14ac:dyDescent="0.25">
      <c r="B6964">
        <f t="shared" si="212"/>
        <v>13924</v>
      </c>
      <c r="C6964">
        <v>6962</v>
      </c>
    </row>
    <row r="6965" spans="2:3" x14ac:dyDescent="0.25">
      <c r="B6965">
        <f t="shared" si="212"/>
        <v>13926</v>
      </c>
      <c r="C6965">
        <v>6963</v>
      </c>
    </row>
    <row r="6966" spans="2:3" x14ac:dyDescent="0.25">
      <c r="B6966">
        <f t="shared" si="212"/>
        <v>13928</v>
      </c>
      <c r="C6966">
        <v>6964</v>
      </c>
    </row>
    <row r="6967" spans="2:3" x14ac:dyDescent="0.25">
      <c r="B6967">
        <f t="shared" si="212"/>
        <v>13930</v>
      </c>
      <c r="C6967">
        <v>6965</v>
      </c>
    </row>
    <row r="6968" spans="2:3" x14ac:dyDescent="0.25">
      <c r="B6968">
        <f t="shared" si="212"/>
        <v>13932</v>
      </c>
      <c r="C6968">
        <v>6966</v>
      </c>
    </row>
    <row r="6969" spans="2:3" x14ac:dyDescent="0.25">
      <c r="B6969">
        <f t="shared" si="212"/>
        <v>13934</v>
      </c>
      <c r="C6969">
        <v>6967</v>
      </c>
    </row>
    <row r="6970" spans="2:3" x14ac:dyDescent="0.25">
      <c r="B6970">
        <f t="shared" si="212"/>
        <v>13936</v>
      </c>
      <c r="C6970">
        <v>6968</v>
      </c>
    </row>
    <row r="6971" spans="2:3" x14ac:dyDescent="0.25">
      <c r="B6971">
        <f t="shared" si="212"/>
        <v>13938</v>
      </c>
      <c r="C6971">
        <v>6969</v>
      </c>
    </row>
    <row r="6972" spans="2:3" x14ac:dyDescent="0.25">
      <c r="B6972">
        <f t="shared" si="212"/>
        <v>13940</v>
      </c>
      <c r="C6972">
        <v>6970</v>
      </c>
    </row>
    <row r="6973" spans="2:3" x14ac:dyDescent="0.25">
      <c r="B6973">
        <f t="shared" si="212"/>
        <v>13942</v>
      </c>
      <c r="C6973">
        <v>6971</v>
      </c>
    </row>
    <row r="6974" spans="2:3" x14ac:dyDescent="0.25">
      <c r="B6974">
        <f t="shared" si="212"/>
        <v>13944</v>
      </c>
      <c r="C6974">
        <v>6972</v>
      </c>
    </row>
    <row r="6975" spans="2:3" x14ac:dyDescent="0.25">
      <c r="B6975">
        <f t="shared" si="212"/>
        <v>13946</v>
      </c>
      <c r="C6975">
        <v>6973</v>
      </c>
    </row>
    <row r="6976" spans="2:3" x14ac:dyDescent="0.25">
      <c r="B6976">
        <f t="shared" si="212"/>
        <v>13948</v>
      </c>
      <c r="C6976">
        <v>6974</v>
      </c>
    </row>
    <row r="6977" spans="2:3" x14ac:dyDescent="0.25">
      <c r="B6977">
        <f t="shared" si="212"/>
        <v>13950</v>
      </c>
      <c r="C6977">
        <v>6975</v>
      </c>
    </row>
    <row r="6978" spans="2:3" x14ac:dyDescent="0.25">
      <c r="B6978">
        <f t="shared" si="212"/>
        <v>13952</v>
      </c>
      <c r="C6978">
        <v>6976</v>
      </c>
    </row>
    <row r="6979" spans="2:3" x14ac:dyDescent="0.25">
      <c r="B6979">
        <f t="shared" si="212"/>
        <v>13954</v>
      </c>
      <c r="C6979">
        <v>6977</v>
      </c>
    </row>
    <row r="6980" spans="2:3" x14ac:dyDescent="0.25">
      <c r="B6980">
        <f t="shared" si="212"/>
        <v>13956</v>
      </c>
      <c r="C6980">
        <v>6978</v>
      </c>
    </row>
    <row r="6981" spans="2:3" x14ac:dyDescent="0.25">
      <c r="B6981">
        <f t="shared" ref="B6981:B7044" si="213">B6980+2</f>
        <v>13958</v>
      </c>
      <c r="C6981">
        <v>6979</v>
      </c>
    </row>
    <row r="6982" spans="2:3" x14ac:dyDescent="0.25">
      <c r="B6982">
        <f t="shared" si="213"/>
        <v>13960</v>
      </c>
      <c r="C6982">
        <v>6980</v>
      </c>
    </row>
    <row r="6983" spans="2:3" x14ac:dyDescent="0.25">
      <c r="B6983">
        <f t="shared" si="213"/>
        <v>13962</v>
      </c>
      <c r="C6983">
        <v>6981</v>
      </c>
    </row>
    <row r="6984" spans="2:3" x14ac:dyDescent="0.25">
      <c r="B6984">
        <f t="shared" si="213"/>
        <v>13964</v>
      </c>
      <c r="C6984">
        <v>6982</v>
      </c>
    </row>
    <row r="6985" spans="2:3" x14ac:dyDescent="0.25">
      <c r="B6985">
        <f t="shared" si="213"/>
        <v>13966</v>
      </c>
      <c r="C6985">
        <v>6983</v>
      </c>
    </row>
    <row r="6986" spans="2:3" x14ac:dyDescent="0.25">
      <c r="B6986">
        <f t="shared" si="213"/>
        <v>13968</v>
      </c>
      <c r="C6986">
        <v>6984</v>
      </c>
    </row>
    <row r="6987" spans="2:3" x14ac:dyDescent="0.25">
      <c r="B6987">
        <f t="shared" si="213"/>
        <v>13970</v>
      </c>
      <c r="C6987">
        <v>6985</v>
      </c>
    </row>
    <row r="6988" spans="2:3" x14ac:dyDescent="0.25">
      <c r="B6988">
        <f t="shared" si="213"/>
        <v>13972</v>
      </c>
      <c r="C6988">
        <v>6986</v>
      </c>
    </row>
    <row r="6989" spans="2:3" x14ac:dyDescent="0.25">
      <c r="B6989">
        <f t="shared" si="213"/>
        <v>13974</v>
      </c>
      <c r="C6989">
        <v>6987</v>
      </c>
    </row>
    <row r="6990" spans="2:3" x14ac:dyDescent="0.25">
      <c r="B6990">
        <f t="shared" si="213"/>
        <v>13976</v>
      </c>
      <c r="C6990">
        <v>6988</v>
      </c>
    </row>
    <row r="6991" spans="2:3" x14ac:dyDescent="0.25">
      <c r="B6991">
        <f t="shared" si="213"/>
        <v>13978</v>
      </c>
      <c r="C6991">
        <v>6989</v>
      </c>
    </row>
    <row r="6992" spans="2:3" x14ac:dyDescent="0.25">
      <c r="B6992">
        <f t="shared" si="213"/>
        <v>13980</v>
      </c>
      <c r="C6992">
        <v>6990</v>
      </c>
    </row>
    <row r="6993" spans="2:3" x14ac:dyDescent="0.25">
      <c r="B6993">
        <f t="shared" si="213"/>
        <v>13982</v>
      </c>
      <c r="C6993">
        <v>6991</v>
      </c>
    </row>
    <row r="6994" spans="2:3" x14ac:dyDescent="0.25">
      <c r="B6994">
        <f t="shared" si="213"/>
        <v>13984</v>
      </c>
      <c r="C6994">
        <v>6992</v>
      </c>
    </row>
    <row r="6995" spans="2:3" x14ac:dyDescent="0.25">
      <c r="B6995">
        <f t="shared" si="213"/>
        <v>13986</v>
      </c>
      <c r="C6995">
        <v>6993</v>
      </c>
    </row>
    <row r="6996" spans="2:3" x14ac:dyDescent="0.25">
      <c r="B6996">
        <f t="shared" si="213"/>
        <v>13988</v>
      </c>
      <c r="C6996">
        <v>6994</v>
      </c>
    </row>
    <row r="6997" spans="2:3" x14ac:dyDescent="0.25">
      <c r="B6997">
        <f t="shared" si="213"/>
        <v>13990</v>
      </c>
      <c r="C6997">
        <v>6995</v>
      </c>
    </row>
    <row r="6998" spans="2:3" x14ac:dyDescent="0.25">
      <c r="B6998">
        <f t="shared" si="213"/>
        <v>13992</v>
      </c>
      <c r="C6998">
        <v>6996</v>
      </c>
    </row>
    <row r="6999" spans="2:3" x14ac:dyDescent="0.25">
      <c r="B6999">
        <f t="shared" si="213"/>
        <v>13994</v>
      </c>
      <c r="C6999">
        <v>6997</v>
      </c>
    </row>
    <row r="7000" spans="2:3" x14ac:dyDescent="0.25">
      <c r="B7000">
        <f t="shared" si="213"/>
        <v>13996</v>
      </c>
      <c r="C7000">
        <v>6998</v>
      </c>
    </row>
    <row r="7001" spans="2:3" x14ac:dyDescent="0.25">
      <c r="B7001">
        <f t="shared" si="213"/>
        <v>13998</v>
      </c>
      <c r="C7001">
        <v>6999</v>
      </c>
    </row>
    <row r="7002" spans="2:3" x14ac:dyDescent="0.25">
      <c r="B7002">
        <f t="shared" si="213"/>
        <v>14000</v>
      </c>
      <c r="C7002">
        <v>7000</v>
      </c>
    </row>
    <row r="7003" spans="2:3" x14ac:dyDescent="0.25">
      <c r="B7003">
        <f t="shared" si="213"/>
        <v>14002</v>
      </c>
      <c r="C7003">
        <v>7001</v>
      </c>
    </row>
    <row r="7004" spans="2:3" x14ac:dyDescent="0.25">
      <c r="B7004">
        <f t="shared" si="213"/>
        <v>14004</v>
      </c>
      <c r="C7004">
        <v>7002</v>
      </c>
    </row>
    <row r="7005" spans="2:3" x14ac:dyDescent="0.25">
      <c r="B7005">
        <f t="shared" si="213"/>
        <v>14006</v>
      </c>
      <c r="C7005">
        <v>7003</v>
      </c>
    </row>
    <row r="7006" spans="2:3" x14ac:dyDescent="0.25">
      <c r="B7006">
        <f t="shared" si="213"/>
        <v>14008</v>
      </c>
      <c r="C7006">
        <v>7004</v>
      </c>
    </row>
    <row r="7007" spans="2:3" x14ac:dyDescent="0.25">
      <c r="B7007">
        <f t="shared" si="213"/>
        <v>14010</v>
      </c>
      <c r="C7007">
        <v>7005</v>
      </c>
    </row>
    <row r="7008" spans="2:3" x14ac:dyDescent="0.25">
      <c r="B7008">
        <f t="shared" si="213"/>
        <v>14012</v>
      </c>
      <c r="C7008">
        <v>7006</v>
      </c>
    </row>
    <row r="7009" spans="2:3" x14ac:dyDescent="0.25">
      <c r="B7009">
        <f t="shared" si="213"/>
        <v>14014</v>
      </c>
      <c r="C7009">
        <v>7007</v>
      </c>
    </row>
    <row r="7010" spans="2:3" x14ac:dyDescent="0.25">
      <c r="B7010">
        <f t="shared" si="213"/>
        <v>14016</v>
      </c>
      <c r="C7010">
        <v>7008</v>
      </c>
    </row>
    <row r="7011" spans="2:3" x14ac:dyDescent="0.25">
      <c r="B7011">
        <f t="shared" si="213"/>
        <v>14018</v>
      </c>
      <c r="C7011">
        <v>7009</v>
      </c>
    </row>
    <row r="7012" spans="2:3" x14ac:dyDescent="0.25">
      <c r="B7012">
        <f t="shared" si="213"/>
        <v>14020</v>
      </c>
      <c r="C7012">
        <v>7010</v>
      </c>
    </row>
    <row r="7013" spans="2:3" x14ac:dyDescent="0.25">
      <c r="B7013">
        <f t="shared" si="213"/>
        <v>14022</v>
      </c>
      <c r="C7013">
        <v>7011</v>
      </c>
    </row>
    <row r="7014" spans="2:3" x14ac:dyDescent="0.25">
      <c r="B7014">
        <f t="shared" si="213"/>
        <v>14024</v>
      </c>
      <c r="C7014">
        <v>7012</v>
      </c>
    </row>
    <row r="7015" spans="2:3" x14ac:dyDescent="0.25">
      <c r="B7015">
        <f t="shared" si="213"/>
        <v>14026</v>
      </c>
      <c r="C7015">
        <v>7013</v>
      </c>
    </row>
    <row r="7016" spans="2:3" x14ac:dyDescent="0.25">
      <c r="B7016">
        <f t="shared" si="213"/>
        <v>14028</v>
      </c>
      <c r="C7016">
        <v>7014</v>
      </c>
    </row>
    <row r="7017" spans="2:3" x14ac:dyDescent="0.25">
      <c r="B7017">
        <f t="shared" si="213"/>
        <v>14030</v>
      </c>
      <c r="C7017">
        <v>7015</v>
      </c>
    </row>
    <row r="7018" spans="2:3" x14ac:dyDescent="0.25">
      <c r="B7018">
        <f t="shared" si="213"/>
        <v>14032</v>
      </c>
      <c r="C7018">
        <v>7016</v>
      </c>
    </row>
    <row r="7019" spans="2:3" x14ac:dyDescent="0.25">
      <c r="B7019">
        <f t="shared" si="213"/>
        <v>14034</v>
      </c>
      <c r="C7019">
        <v>7017</v>
      </c>
    </row>
    <row r="7020" spans="2:3" x14ac:dyDescent="0.25">
      <c r="B7020">
        <f t="shared" si="213"/>
        <v>14036</v>
      </c>
      <c r="C7020">
        <v>7018</v>
      </c>
    </row>
    <row r="7021" spans="2:3" x14ac:dyDescent="0.25">
      <c r="B7021">
        <f t="shared" si="213"/>
        <v>14038</v>
      </c>
      <c r="C7021">
        <v>7019</v>
      </c>
    </row>
    <row r="7022" spans="2:3" x14ac:dyDescent="0.25">
      <c r="B7022">
        <f t="shared" si="213"/>
        <v>14040</v>
      </c>
      <c r="C7022">
        <v>7020</v>
      </c>
    </row>
    <row r="7023" spans="2:3" x14ac:dyDescent="0.25">
      <c r="B7023">
        <f t="shared" si="213"/>
        <v>14042</v>
      </c>
      <c r="C7023">
        <v>7021</v>
      </c>
    </row>
    <row r="7024" spans="2:3" x14ac:dyDescent="0.25">
      <c r="B7024">
        <f t="shared" si="213"/>
        <v>14044</v>
      </c>
      <c r="C7024">
        <v>7022</v>
      </c>
    </row>
    <row r="7025" spans="2:3" x14ac:dyDescent="0.25">
      <c r="B7025">
        <f t="shared" si="213"/>
        <v>14046</v>
      </c>
      <c r="C7025">
        <v>7023</v>
      </c>
    </row>
    <row r="7026" spans="2:3" x14ac:dyDescent="0.25">
      <c r="B7026">
        <f t="shared" si="213"/>
        <v>14048</v>
      </c>
      <c r="C7026">
        <v>7024</v>
      </c>
    </row>
    <row r="7027" spans="2:3" x14ac:dyDescent="0.25">
      <c r="B7027">
        <f t="shared" si="213"/>
        <v>14050</v>
      </c>
      <c r="C7027">
        <v>7025</v>
      </c>
    </row>
    <row r="7028" spans="2:3" x14ac:dyDescent="0.25">
      <c r="B7028">
        <f t="shared" si="213"/>
        <v>14052</v>
      </c>
      <c r="C7028">
        <v>7026</v>
      </c>
    </row>
    <row r="7029" spans="2:3" x14ac:dyDescent="0.25">
      <c r="B7029">
        <f t="shared" si="213"/>
        <v>14054</v>
      </c>
      <c r="C7029">
        <v>7027</v>
      </c>
    </row>
    <row r="7030" spans="2:3" x14ac:dyDescent="0.25">
      <c r="B7030">
        <f t="shared" si="213"/>
        <v>14056</v>
      </c>
      <c r="C7030">
        <v>7028</v>
      </c>
    </row>
    <row r="7031" spans="2:3" x14ac:dyDescent="0.25">
      <c r="B7031">
        <f t="shared" si="213"/>
        <v>14058</v>
      </c>
      <c r="C7031">
        <v>7029</v>
      </c>
    </row>
    <row r="7032" spans="2:3" x14ac:dyDescent="0.25">
      <c r="B7032">
        <f t="shared" si="213"/>
        <v>14060</v>
      </c>
      <c r="C7032">
        <v>7030</v>
      </c>
    </row>
    <row r="7033" spans="2:3" x14ac:dyDescent="0.25">
      <c r="B7033">
        <f t="shared" si="213"/>
        <v>14062</v>
      </c>
      <c r="C7033">
        <v>7031</v>
      </c>
    </row>
    <row r="7034" spans="2:3" x14ac:dyDescent="0.25">
      <c r="B7034">
        <f t="shared" si="213"/>
        <v>14064</v>
      </c>
      <c r="C7034">
        <v>7032</v>
      </c>
    </row>
    <row r="7035" spans="2:3" x14ac:dyDescent="0.25">
      <c r="B7035">
        <f t="shared" si="213"/>
        <v>14066</v>
      </c>
      <c r="C7035">
        <v>7033</v>
      </c>
    </row>
    <row r="7036" spans="2:3" x14ac:dyDescent="0.25">
      <c r="B7036">
        <f t="shared" si="213"/>
        <v>14068</v>
      </c>
      <c r="C7036">
        <v>7034</v>
      </c>
    </row>
    <row r="7037" spans="2:3" x14ac:dyDescent="0.25">
      <c r="B7037">
        <f t="shared" si="213"/>
        <v>14070</v>
      </c>
      <c r="C7037">
        <v>7035</v>
      </c>
    </row>
    <row r="7038" spans="2:3" x14ac:dyDescent="0.25">
      <c r="B7038">
        <f t="shared" si="213"/>
        <v>14072</v>
      </c>
      <c r="C7038">
        <v>7036</v>
      </c>
    </row>
    <row r="7039" spans="2:3" x14ac:dyDescent="0.25">
      <c r="B7039">
        <f t="shared" si="213"/>
        <v>14074</v>
      </c>
      <c r="C7039">
        <v>7037</v>
      </c>
    </row>
    <row r="7040" spans="2:3" x14ac:dyDescent="0.25">
      <c r="B7040">
        <f t="shared" si="213"/>
        <v>14076</v>
      </c>
      <c r="C7040">
        <v>7038</v>
      </c>
    </row>
    <row r="7041" spans="2:3" x14ac:dyDescent="0.25">
      <c r="B7041">
        <f t="shared" si="213"/>
        <v>14078</v>
      </c>
      <c r="C7041">
        <v>7039</v>
      </c>
    </row>
    <row r="7042" spans="2:3" x14ac:dyDescent="0.25">
      <c r="B7042">
        <f t="shared" si="213"/>
        <v>14080</v>
      </c>
      <c r="C7042">
        <v>7040</v>
      </c>
    </row>
    <row r="7043" spans="2:3" x14ac:dyDescent="0.25">
      <c r="B7043">
        <f t="shared" si="213"/>
        <v>14082</v>
      </c>
      <c r="C7043">
        <v>7041</v>
      </c>
    </row>
    <row r="7044" spans="2:3" x14ac:dyDescent="0.25">
      <c r="B7044">
        <f t="shared" si="213"/>
        <v>14084</v>
      </c>
      <c r="C7044">
        <v>7042</v>
      </c>
    </row>
    <row r="7045" spans="2:3" x14ac:dyDescent="0.25">
      <c r="B7045">
        <f t="shared" ref="B7045:B7108" si="214">B7044+2</f>
        <v>14086</v>
      </c>
      <c r="C7045">
        <v>7043</v>
      </c>
    </row>
    <row r="7046" spans="2:3" x14ac:dyDescent="0.25">
      <c r="B7046">
        <f t="shared" si="214"/>
        <v>14088</v>
      </c>
      <c r="C7046">
        <v>7044</v>
      </c>
    </row>
    <row r="7047" spans="2:3" x14ac:dyDescent="0.25">
      <c r="B7047">
        <f t="shared" si="214"/>
        <v>14090</v>
      </c>
      <c r="C7047">
        <v>7045</v>
      </c>
    </row>
    <row r="7048" spans="2:3" x14ac:dyDescent="0.25">
      <c r="B7048">
        <f t="shared" si="214"/>
        <v>14092</v>
      </c>
      <c r="C7048">
        <v>7046</v>
      </c>
    </row>
    <row r="7049" spans="2:3" x14ac:dyDescent="0.25">
      <c r="B7049">
        <f t="shared" si="214"/>
        <v>14094</v>
      </c>
      <c r="C7049">
        <v>7047</v>
      </c>
    </row>
    <row r="7050" spans="2:3" x14ac:dyDescent="0.25">
      <c r="B7050">
        <f t="shared" si="214"/>
        <v>14096</v>
      </c>
      <c r="C7050">
        <v>7048</v>
      </c>
    </row>
    <row r="7051" spans="2:3" x14ac:dyDescent="0.25">
      <c r="B7051">
        <f t="shared" si="214"/>
        <v>14098</v>
      </c>
      <c r="C7051">
        <v>7049</v>
      </c>
    </row>
    <row r="7052" spans="2:3" x14ac:dyDescent="0.25">
      <c r="B7052">
        <f t="shared" si="214"/>
        <v>14100</v>
      </c>
      <c r="C7052">
        <v>7050</v>
      </c>
    </row>
    <row r="7053" spans="2:3" x14ac:dyDescent="0.25">
      <c r="B7053">
        <f t="shared" si="214"/>
        <v>14102</v>
      </c>
      <c r="C7053">
        <v>7051</v>
      </c>
    </row>
    <row r="7054" spans="2:3" x14ac:dyDescent="0.25">
      <c r="B7054">
        <f t="shared" si="214"/>
        <v>14104</v>
      </c>
      <c r="C7054">
        <v>7052</v>
      </c>
    </row>
    <row r="7055" spans="2:3" x14ac:dyDescent="0.25">
      <c r="B7055">
        <f t="shared" si="214"/>
        <v>14106</v>
      </c>
      <c r="C7055">
        <v>7053</v>
      </c>
    </row>
    <row r="7056" spans="2:3" x14ac:dyDescent="0.25">
      <c r="B7056">
        <f t="shared" si="214"/>
        <v>14108</v>
      </c>
      <c r="C7056">
        <v>7054</v>
      </c>
    </row>
    <row r="7057" spans="2:3" x14ac:dyDescent="0.25">
      <c r="B7057">
        <f t="shared" si="214"/>
        <v>14110</v>
      </c>
      <c r="C7057">
        <v>7055</v>
      </c>
    </row>
    <row r="7058" spans="2:3" x14ac:dyDescent="0.25">
      <c r="B7058">
        <f t="shared" si="214"/>
        <v>14112</v>
      </c>
      <c r="C7058">
        <v>7056</v>
      </c>
    </row>
    <row r="7059" spans="2:3" x14ac:dyDescent="0.25">
      <c r="B7059">
        <f t="shared" si="214"/>
        <v>14114</v>
      </c>
      <c r="C7059">
        <v>7057</v>
      </c>
    </row>
    <row r="7060" spans="2:3" x14ac:dyDescent="0.25">
      <c r="B7060">
        <f t="shared" si="214"/>
        <v>14116</v>
      </c>
      <c r="C7060">
        <v>7058</v>
      </c>
    </row>
    <row r="7061" spans="2:3" x14ac:dyDescent="0.25">
      <c r="B7061">
        <f t="shared" si="214"/>
        <v>14118</v>
      </c>
      <c r="C7061">
        <v>7059</v>
      </c>
    </row>
    <row r="7062" spans="2:3" x14ac:dyDescent="0.25">
      <c r="B7062">
        <f t="shared" si="214"/>
        <v>14120</v>
      </c>
      <c r="C7062">
        <v>7060</v>
      </c>
    </row>
    <row r="7063" spans="2:3" x14ac:dyDescent="0.25">
      <c r="B7063">
        <f t="shared" si="214"/>
        <v>14122</v>
      </c>
      <c r="C7063">
        <v>7061</v>
      </c>
    </row>
    <row r="7064" spans="2:3" x14ac:dyDescent="0.25">
      <c r="B7064">
        <f t="shared" si="214"/>
        <v>14124</v>
      </c>
      <c r="C7064">
        <v>7062</v>
      </c>
    </row>
    <row r="7065" spans="2:3" x14ac:dyDescent="0.25">
      <c r="B7065">
        <f t="shared" si="214"/>
        <v>14126</v>
      </c>
      <c r="C7065">
        <v>7063</v>
      </c>
    </row>
    <row r="7066" spans="2:3" x14ac:dyDescent="0.25">
      <c r="B7066">
        <f t="shared" si="214"/>
        <v>14128</v>
      </c>
      <c r="C7066">
        <v>7064</v>
      </c>
    </row>
    <row r="7067" spans="2:3" x14ac:dyDescent="0.25">
      <c r="B7067">
        <f t="shared" si="214"/>
        <v>14130</v>
      </c>
      <c r="C7067">
        <v>7065</v>
      </c>
    </row>
    <row r="7068" spans="2:3" x14ac:dyDescent="0.25">
      <c r="B7068">
        <f t="shared" si="214"/>
        <v>14132</v>
      </c>
      <c r="C7068">
        <v>7066</v>
      </c>
    </row>
    <row r="7069" spans="2:3" x14ac:dyDescent="0.25">
      <c r="B7069">
        <f t="shared" si="214"/>
        <v>14134</v>
      </c>
      <c r="C7069">
        <v>7067</v>
      </c>
    </row>
    <row r="7070" spans="2:3" x14ac:dyDescent="0.25">
      <c r="B7070">
        <f t="shared" si="214"/>
        <v>14136</v>
      </c>
      <c r="C7070">
        <v>7068</v>
      </c>
    </row>
    <row r="7071" spans="2:3" x14ac:dyDescent="0.25">
      <c r="B7071">
        <f t="shared" si="214"/>
        <v>14138</v>
      </c>
      <c r="C7071">
        <v>7069</v>
      </c>
    </row>
    <row r="7072" spans="2:3" x14ac:dyDescent="0.25">
      <c r="B7072">
        <f t="shared" si="214"/>
        <v>14140</v>
      </c>
      <c r="C7072">
        <v>7070</v>
      </c>
    </row>
    <row r="7073" spans="2:3" x14ac:dyDescent="0.25">
      <c r="B7073">
        <f t="shared" si="214"/>
        <v>14142</v>
      </c>
      <c r="C7073">
        <v>7071</v>
      </c>
    </row>
    <row r="7074" spans="2:3" x14ac:dyDescent="0.25">
      <c r="B7074">
        <f t="shared" si="214"/>
        <v>14144</v>
      </c>
      <c r="C7074">
        <v>7072</v>
      </c>
    </row>
    <row r="7075" spans="2:3" x14ac:dyDescent="0.25">
      <c r="B7075">
        <f t="shared" si="214"/>
        <v>14146</v>
      </c>
      <c r="C7075">
        <v>7073</v>
      </c>
    </row>
    <row r="7076" spans="2:3" x14ac:dyDescent="0.25">
      <c r="B7076">
        <f t="shared" si="214"/>
        <v>14148</v>
      </c>
      <c r="C7076">
        <v>7074</v>
      </c>
    </row>
    <row r="7077" spans="2:3" x14ac:dyDescent="0.25">
      <c r="B7077">
        <f t="shared" si="214"/>
        <v>14150</v>
      </c>
      <c r="C7077">
        <v>7075</v>
      </c>
    </row>
    <row r="7078" spans="2:3" x14ac:dyDescent="0.25">
      <c r="B7078">
        <f t="shared" si="214"/>
        <v>14152</v>
      </c>
      <c r="C7078">
        <v>7076</v>
      </c>
    </row>
    <row r="7079" spans="2:3" x14ac:dyDescent="0.25">
      <c r="B7079">
        <f t="shared" si="214"/>
        <v>14154</v>
      </c>
      <c r="C7079">
        <v>7077</v>
      </c>
    </row>
    <row r="7080" spans="2:3" x14ac:dyDescent="0.25">
      <c r="B7080">
        <f t="shared" si="214"/>
        <v>14156</v>
      </c>
      <c r="C7080">
        <v>7078</v>
      </c>
    </row>
    <row r="7081" spans="2:3" x14ac:dyDescent="0.25">
      <c r="B7081">
        <f t="shared" si="214"/>
        <v>14158</v>
      </c>
      <c r="C7081">
        <v>7079</v>
      </c>
    </row>
    <row r="7082" spans="2:3" x14ac:dyDescent="0.25">
      <c r="B7082">
        <f t="shared" si="214"/>
        <v>14160</v>
      </c>
      <c r="C7082">
        <v>7080</v>
      </c>
    </row>
    <row r="7083" spans="2:3" x14ac:dyDescent="0.25">
      <c r="B7083">
        <f t="shared" si="214"/>
        <v>14162</v>
      </c>
      <c r="C7083">
        <v>7081</v>
      </c>
    </row>
    <row r="7084" spans="2:3" x14ac:dyDescent="0.25">
      <c r="B7084">
        <f t="shared" si="214"/>
        <v>14164</v>
      </c>
      <c r="C7084">
        <v>7082</v>
      </c>
    </row>
    <row r="7085" spans="2:3" x14ac:dyDescent="0.25">
      <c r="B7085">
        <f t="shared" si="214"/>
        <v>14166</v>
      </c>
      <c r="C7085">
        <v>7083</v>
      </c>
    </row>
    <row r="7086" spans="2:3" x14ac:dyDescent="0.25">
      <c r="B7086">
        <f t="shared" si="214"/>
        <v>14168</v>
      </c>
      <c r="C7086">
        <v>7084</v>
      </c>
    </row>
    <row r="7087" spans="2:3" x14ac:dyDescent="0.25">
      <c r="B7087">
        <f t="shared" si="214"/>
        <v>14170</v>
      </c>
      <c r="C7087">
        <v>7085</v>
      </c>
    </row>
    <row r="7088" spans="2:3" x14ac:dyDescent="0.25">
      <c r="B7088">
        <f t="shared" si="214"/>
        <v>14172</v>
      </c>
      <c r="C7088">
        <v>7086</v>
      </c>
    </row>
    <row r="7089" spans="2:3" x14ac:dyDescent="0.25">
      <c r="B7089">
        <f t="shared" si="214"/>
        <v>14174</v>
      </c>
      <c r="C7089">
        <v>7087</v>
      </c>
    </row>
    <row r="7090" spans="2:3" x14ac:dyDescent="0.25">
      <c r="B7090">
        <f t="shared" si="214"/>
        <v>14176</v>
      </c>
      <c r="C7090">
        <v>7088</v>
      </c>
    </row>
    <row r="7091" spans="2:3" x14ac:dyDescent="0.25">
      <c r="B7091">
        <f t="shared" si="214"/>
        <v>14178</v>
      </c>
      <c r="C7091">
        <v>7089</v>
      </c>
    </row>
    <row r="7092" spans="2:3" x14ac:dyDescent="0.25">
      <c r="B7092">
        <f t="shared" si="214"/>
        <v>14180</v>
      </c>
      <c r="C7092">
        <v>7090</v>
      </c>
    </row>
    <row r="7093" spans="2:3" x14ac:dyDescent="0.25">
      <c r="B7093">
        <f t="shared" si="214"/>
        <v>14182</v>
      </c>
      <c r="C7093">
        <v>7091</v>
      </c>
    </row>
    <row r="7094" spans="2:3" x14ac:dyDescent="0.25">
      <c r="B7094">
        <f t="shared" si="214"/>
        <v>14184</v>
      </c>
      <c r="C7094">
        <v>7092</v>
      </c>
    </row>
    <row r="7095" spans="2:3" x14ac:dyDescent="0.25">
      <c r="B7095">
        <f t="shared" si="214"/>
        <v>14186</v>
      </c>
      <c r="C7095">
        <v>7093</v>
      </c>
    </row>
    <row r="7096" spans="2:3" x14ac:dyDescent="0.25">
      <c r="B7096">
        <f t="shared" si="214"/>
        <v>14188</v>
      </c>
      <c r="C7096">
        <v>7094</v>
      </c>
    </row>
    <row r="7097" spans="2:3" x14ac:dyDescent="0.25">
      <c r="B7097">
        <f t="shared" si="214"/>
        <v>14190</v>
      </c>
      <c r="C7097">
        <v>7095</v>
      </c>
    </row>
    <row r="7098" spans="2:3" x14ac:dyDescent="0.25">
      <c r="B7098">
        <f t="shared" si="214"/>
        <v>14192</v>
      </c>
      <c r="C7098">
        <v>7096</v>
      </c>
    </row>
    <row r="7099" spans="2:3" x14ac:dyDescent="0.25">
      <c r="B7099">
        <f t="shared" si="214"/>
        <v>14194</v>
      </c>
      <c r="C7099">
        <v>7097</v>
      </c>
    </row>
    <row r="7100" spans="2:3" x14ac:dyDescent="0.25">
      <c r="B7100">
        <f t="shared" si="214"/>
        <v>14196</v>
      </c>
      <c r="C7100">
        <v>7098</v>
      </c>
    </row>
    <row r="7101" spans="2:3" x14ac:dyDescent="0.25">
      <c r="B7101">
        <f t="shared" si="214"/>
        <v>14198</v>
      </c>
      <c r="C7101">
        <v>7099</v>
      </c>
    </row>
    <row r="7102" spans="2:3" x14ac:dyDescent="0.25">
      <c r="B7102">
        <f t="shared" si="214"/>
        <v>14200</v>
      </c>
      <c r="C7102">
        <v>7100</v>
      </c>
    </row>
    <row r="7103" spans="2:3" x14ac:dyDescent="0.25">
      <c r="B7103">
        <f t="shared" si="214"/>
        <v>14202</v>
      </c>
      <c r="C7103">
        <v>7101</v>
      </c>
    </row>
    <row r="7104" spans="2:3" x14ac:dyDescent="0.25">
      <c r="B7104">
        <f t="shared" si="214"/>
        <v>14204</v>
      </c>
      <c r="C7104">
        <v>7102</v>
      </c>
    </row>
    <row r="7105" spans="2:3" x14ac:dyDescent="0.25">
      <c r="B7105">
        <f t="shared" si="214"/>
        <v>14206</v>
      </c>
      <c r="C7105">
        <v>7103</v>
      </c>
    </row>
    <row r="7106" spans="2:3" x14ac:dyDescent="0.25">
      <c r="B7106">
        <f t="shared" si="214"/>
        <v>14208</v>
      </c>
      <c r="C7106">
        <v>7104</v>
      </c>
    </row>
    <row r="7107" spans="2:3" x14ac:dyDescent="0.25">
      <c r="B7107">
        <f t="shared" si="214"/>
        <v>14210</v>
      </c>
      <c r="C7107">
        <v>7105</v>
      </c>
    </row>
    <row r="7108" spans="2:3" x14ac:dyDescent="0.25">
      <c r="B7108">
        <f t="shared" si="214"/>
        <v>14212</v>
      </c>
      <c r="C7108">
        <v>7106</v>
      </c>
    </row>
    <row r="7109" spans="2:3" x14ac:dyDescent="0.25">
      <c r="B7109">
        <f t="shared" ref="B7109:B7172" si="215">B7108+2</f>
        <v>14214</v>
      </c>
      <c r="C7109">
        <v>7107</v>
      </c>
    </row>
    <row r="7110" spans="2:3" x14ac:dyDescent="0.25">
      <c r="B7110">
        <f t="shared" si="215"/>
        <v>14216</v>
      </c>
      <c r="C7110">
        <v>7108</v>
      </c>
    </row>
    <row r="7111" spans="2:3" x14ac:dyDescent="0.25">
      <c r="B7111">
        <f t="shared" si="215"/>
        <v>14218</v>
      </c>
      <c r="C7111">
        <v>7109</v>
      </c>
    </row>
    <row r="7112" spans="2:3" x14ac:dyDescent="0.25">
      <c r="B7112">
        <f t="shared" si="215"/>
        <v>14220</v>
      </c>
      <c r="C7112">
        <v>7110</v>
      </c>
    </row>
    <row r="7113" spans="2:3" x14ac:dyDescent="0.25">
      <c r="B7113">
        <f t="shared" si="215"/>
        <v>14222</v>
      </c>
      <c r="C7113">
        <v>7111</v>
      </c>
    </row>
    <row r="7114" spans="2:3" x14ac:dyDescent="0.25">
      <c r="B7114">
        <f t="shared" si="215"/>
        <v>14224</v>
      </c>
      <c r="C7114">
        <v>7112</v>
      </c>
    </row>
    <row r="7115" spans="2:3" x14ac:dyDescent="0.25">
      <c r="B7115">
        <f t="shared" si="215"/>
        <v>14226</v>
      </c>
      <c r="C7115">
        <v>7113</v>
      </c>
    </row>
    <row r="7116" spans="2:3" x14ac:dyDescent="0.25">
      <c r="B7116">
        <f t="shared" si="215"/>
        <v>14228</v>
      </c>
      <c r="C7116">
        <v>7114</v>
      </c>
    </row>
    <row r="7117" spans="2:3" x14ac:dyDescent="0.25">
      <c r="B7117">
        <f t="shared" si="215"/>
        <v>14230</v>
      </c>
      <c r="C7117">
        <v>7115</v>
      </c>
    </row>
    <row r="7118" spans="2:3" x14ac:dyDescent="0.25">
      <c r="B7118">
        <f t="shared" si="215"/>
        <v>14232</v>
      </c>
      <c r="C7118">
        <v>7116</v>
      </c>
    </row>
    <row r="7119" spans="2:3" x14ac:dyDescent="0.25">
      <c r="B7119">
        <f t="shared" si="215"/>
        <v>14234</v>
      </c>
      <c r="C7119">
        <v>7117</v>
      </c>
    </row>
    <row r="7120" spans="2:3" x14ac:dyDescent="0.25">
      <c r="B7120">
        <f t="shared" si="215"/>
        <v>14236</v>
      </c>
      <c r="C7120">
        <v>7118</v>
      </c>
    </row>
    <row r="7121" spans="2:3" x14ac:dyDescent="0.25">
      <c r="B7121">
        <f t="shared" si="215"/>
        <v>14238</v>
      </c>
      <c r="C7121">
        <v>7119</v>
      </c>
    </row>
    <row r="7122" spans="2:3" x14ac:dyDescent="0.25">
      <c r="B7122">
        <f t="shared" si="215"/>
        <v>14240</v>
      </c>
      <c r="C7122">
        <v>7120</v>
      </c>
    </row>
    <row r="7123" spans="2:3" x14ac:dyDescent="0.25">
      <c r="B7123">
        <f t="shared" si="215"/>
        <v>14242</v>
      </c>
      <c r="C7123">
        <v>7121</v>
      </c>
    </row>
    <row r="7124" spans="2:3" x14ac:dyDescent="0.25">
      <c r="B7124">
        <f t="shared" si="215"/>
        <v>14244</v>
      </c>
      <c r="C7124">
        <v>7122</v>
      </c>
    </row>
    <row r="7125" spans="2:3" x14ac:dyDescent="0.25">
      <c r="B7125">
        <f t="shared" si="215"/>
        <v>14246</v>
      </c>
      <c r="C7125">
        <v>7123</v>
      </c>
    </row>
    <row r="7126" spans="2:3" x14ac:dyDescent="0.25">
      <c r="B7126">
        <f t="shared" si="215"/>
        <v>14248</v>
      </c>
      <c r="C7126">
        <v>7124</v>
      </c>
    </row>
    <row r="7127" spans="2:3" x14ac:dyDescent="0.25">
      <c r="B7127">
        <f t="shared" si="215"/>
        <v>14250</v>
      </c>
      <c r="C7127">
        <v>7125</v>
      </c>
    </row>
    <row r="7128" spans="2:3" x14ac:dyDescent="0.25">
      <c r="B7128">
        <f t="shared" si="215"/>
        <v>14252</v>
      </c>
      <c r="C7128">
        <v>7126</v>
      </c>
    </row>
    <row r="7129" spans="2:3" x14ac:dyDescent="0.25">
      <c r="B7129">
        <f t="shared" si="215"/>
        <v>14254</v>
      </c>
      <c r="C7129">
        <v>7127</v>
      </c>
    </row>
    <row r="7130" spans="2:3" x14ac:dyDescent="0.25">
      <c r="B7130">
        <f t="shared" si="215"/>
        <v>14256</v>
      </c>
      <c r="C7130">
        <v>7128</v>
      </c>
    </row>
    <row r="7131" spans="2:3" x14ac:dyDescent="0.25">
      <c r="B7131">
        <f t="shared" si="215"/>
        <v>14258</v>
      </c>
      <c r="C7131">
        <v>7129</v>
      </c>
    </row>
    <row r="7132" spans="2:3" x14ac:dyDescent="0.25">
      <c r="B7132">
        <f t="shared" si="215"/>
        <v>14260</v>
      </c>
      <c r="C7132">
        <v>7130</v>
      </c>
    </row>
    <row r="7133" spans="2:3" x14ac:dyDescent="0.25">
      <c r="B7133">
        <f t="shared" si="215"/>
        <v>14262</v>
      </c>
      <c r="C7133">
        <v>7131</v>
      </c>
    </row>
    <row r="7134" spans="2:3" x14ac:dyDescent="0.25">
      <c r="B7134">
        <f t="shared" si="215"/>
        <v>14264</v>
      </c>
      <c r="C7134">
        <v>7132</v>
      </c>
    </row>
    <row r="7135" spans="2:3" x14ac:dyDescent="0.25">
      <c r="B7135">
        <f t="shared" si="215"/>
        <v>14266</v>
      </c>
      <c r="C7135">
        <v>7133</v>
      </c>
    </row>
    <row r="7136" spans="2:3" x14ac:dyDescent="0.25">
      <c r="B7136">
        <f t="shared" si="215"/>
        <v>14268</v>
      </c>
      <c r="C7136">
        <v>7134</v>
      </c>
    </row>
    <row r="7137" spans="2:3" x14ac:dyDescent="0.25">
      <c r="B7137">
        <f t="shared" si="215"/>
        <v>14270</v>
      </c>
      <c r="C7137">
        <v>7135</v>
      </c>
    </row>
    <row r="7138" spans="2:3" x14ac:dyDescent="0.25">
      <c r="B7138">
        <f t="shared" si="215"/>
        <v>14272</v>
      </c>
      <c r="C7138">
        <v>7136</v>
      </c>
    </row>
    <row r="7139" spans="2:3" x14ac:dyDescent="0.25">
      <c r="B7139">
        <f t="shared" si="215"/>
        <v>14274</v>
      </c>
      <c r="C7139">
        <v>7137</v>
      </c>
    </row>
    <row r="7140" spans="2:3" x14ac:dyDescent="0.25">
      <c r="B7140">
        <f t="shared" si="215"/>
        <v>14276</v>
      </c>
      <c r="C7140">
        <v>7138</v>
      </c>
    </row>
    <row r="7141" spans="2:3" x14ac:dyDescent="0.25">
      <c r="B7141">
        <f t="shared" si="215"/>
        <v>14278</v>
      </c>
      <c r="C7141">
        <v>7139</v>
      </c>
    </row>
    <row r="7142" spans="2:3" x14ac:dyDescent="0.25">
      <c r="B7142">
        <f t="shared" si="215"/>
        <v>14280</v>
      </c>
      <c r="C7142">
        <v>7140</v>
      </c>
    </row>
    <row r="7143" spans="2:3" x14ac:dyDescent="0.25">
      <c r="B7143">
        <f t="shared" si="215"/>
        <v>14282</v>
      </c>
      <c r="C7143">
        <v>7141</v>
      </c>
    </row>
    <row r="7144" spans="2:3" x14ac:dyDescent="0.25">
      <c r="B7144">
        <f t="shared" si="215"/>
        <v>14284</v>
      </c>
      <c r="C7144">
        <v>7142</v>
      </c>
    </row>
    <row r="7145" spans="2:3" x14ac:dyDescent="0.25">
      <c r="B7145">
        <f t="shared" si="215"/>
        <v>14286</v>
      </c>
      <c r="C7145">
        <v>7143</v>
      </c>
    </row>
    <row r="7146" spans="2:3" x14ac:dyDescent="0.25">
      <c r="B7146">
        <f t="shared" si="215"/>
        <v>14288</v>
      </c>
      <c r="C7146">
        <v>7144</v>
      </c>
    </row>
    <row r="7147" spans="2:3" x14ac:dyDescent="0.25">
      <c r="B7147">
        <f t="shared" si="215"/>
        <v>14290</v>
      </c>
      <c r="C7147">
        <v>7145</v>
      </c>
    </row>
    <row r="7148" spans="2:3" x14ac:dyDescent="0.25">
      <c r="B7148">
        <f t="shared" si="215"/>
        <v>14292</v>
      </c>
      <c r="C7148">
        <v>7146</v>
      </c>
    </row>
    <row r="7149" spans="2:3" x14ac:dyDescent="0.25">
      <c r="B7149">
        <f t="shared" si="215"/>
        <v>14294</v>
      </c>
      <c r="C7149">
        <v>7147</v>
      </c>
    </row>
    <row r="7150" spans="2:3" x14ac:dyDescent="0.25">
      <c r="B7150">
        <f t="shared" si="215"/>
        <v>14296</v>
      </c>
      <c r="C7150">
        <v>7148</v>
      </c>
    </row>
    <row r="7151" spans="2:3" x14ac:dyDescent="0.25">
      <c r="B7151">
        <f t="shared" si="215"/>
        <v>14298</v>
      </c>
      <c r="C7151">
        <v>7149</v>
      </c>
    </row>
    <row r="7152" spans="2:3" x14ac:dyDescent="0.25">
      <c r="B7152">
        <f t="shared" si="215"/>
        <v>14300</v>
      </c>
      <c r="C7152">
        <v>7150</v>
      </c>
    </row>
    <row r="7153" spans="2:3" x14ac:dyDescent="0.25">
      <c r="B7153">
        <f t="shared" si="215"/>
        <v>14302</v>
      </c>
      <c r="C7153">
        <v>7151</v>
      </c>
    </row>
    <row r="7154" spans="2:3" x14ac:dyDescent="0.25">
      <c r="B7154">
        <f t="shared" si="215"/>
        <v>14304</v>
      </c>
      <c r="C7154">
        <v>7152</v>
      </c>
    </row>
    <row r="7155" spans="2:3" x14ac:dyDescent="0.25">
      <c r="B7155">
        <f t="shared" si="215"/>
        <v>14306</v>
      </c>
      <c r="C7155">
        <v>7153</v>
      </c>
    </row>
    <row r="7156" spans="2:3" x14ac:dyDescent="0.25">
      <c r="B7156">
        <f t="shared" si="215"/>
        <v>14308</v>
      </c>
      <c r="C7156">
        <v>7154</v>
      </c>
    </row>
    <row r="7157" spans="2:3" x14ac:dyDescent="0.25">
      <c r="B7157">
        <f t="shared" si="215"/>
        <v>14310</v>
      </c>
      <c r="C7157">
        <v>7155</v>
      </c>
    </row>
    <row r="7158" spans="2:3" x14ac:dyDescent="0.25">
      <c r="B7158">
        <f t="shared" si="215"/>
        <v>14312</v>
      </c>
      <c r="C7158">
        <v>7156</v>
      </c>
    </row>
    <row r="7159" spans="2:3" x14ac:dyDescent="0.25">
      <c r="B7159">
        <f t="shared" si="215"/>
        <v>14314</v>
      </c>
      <c r="C7159">
        <v>7157</v>
      </c>
    </row>
    <row r="7160" spans="2:3" x14ac:dyDescent="0.25">
      <c r="B7160">
        <f t="shared" si="215"/>
        <v>14316</v>
      </c>
      <c r="C7160">
        <v>7158</v>
      </c>
    </row>
    <row r="7161" spans="2:3" x14ac:dyDescent="0.25">
      <c r="B7161">
        <f t="shared" si="215"/>
        <v>14318</v>
      </c>
      <c r="C7161">
        <v>7159</v>
      </c>
    </row>
    <row r="7162" spans="2:3" x14ac:dyDescent="0.25">
      <c r="B7162">
        <f t="shared" si="215"/>
        <v>14320</v>
      </c>
      <c r="C7162">
        <v>7160</v>
      </c>
    </row>
    <row r="7163" spans="2:3" x14ac:dyDescent="0.25">
      <c r="B7163">
        <f t="shared" si="215"/>
        <v>14322</v>
      </c>
      <c r="C7163">
        <v>7161</v>
      </c>
    </row>
    <row r="7164" spans="2:3" x14ac:dyDescent="0.25">
      <c r="B7164">
        <f t="shared" si="215"/>
        <v>14324</v>
      </c>
      <c r="C7164">
        <v>7162</v>
      </c>
    </row>
    <row r="7165" spans="2:3" x14ac:dyDescent="0.25">
      <c r="B7165">
        <f t="shared" si="215"/>
        <v>14326</v>
      </c>
      <c r="C7165">
        <v>7163</v>
      </c>
    </row>
    <row r="7166" spans="2:3" x14ac:dyDescent="0.25">
      <c r="B7166">
        <f t="shared" si="215"/>
        <v>14328</v>
      </c>
      <c r="C7166">
        <v>7164</v>
      </c>
    </row>
    <row r="7167" spans="2:3" x14ac:dyDescent="0.25">
      <c r="B7167">
        <f t="shared" si="215"/>
        <v>14330</v>
      </c>
      <c r="C7167">
        <v>7165</v>
      </c>
    </row>
    <row r="7168" spans="2:3" x14ac:dyDescent="0.25">
      <c r="B7168">
        <f t="shared" si="215"/>
        <v>14332</v>
      </c>
      <c r="C7168">
        <v>7166</v>
      </c>
    </row>
    <row r="7169" spans="2:3" x14ac:dyDescent="0.25">
      <c r="B7169">
        <f t="shared" si="215"/>
        <v>14334</v>
      </c>
      <c r="C7169">
        <v>7167</v>
      </c>
    </row>
    <row r="7170" spans="2:3" x14ac:dyDescent="0.25">
      <c r="B7170">
        <f t="shared" si="215"/>
        <v>14336</v>
      </c>
      <c r="C7170">
        <v>7168</v>
      </c>
    </row>
    <row r="7171" spans="2:3" x14ac:dyDescent="0.25">
      <c r="B7171">
        <f t="shared" si="215"/>
        <v>14338</v>
      </c>
      <c r="C7171">
        <v>7169</v>
      </c>
    </row>
    <row r="7172" spans="2:3" x14ac:dyDescent="0.25">
      <c r="B7172">
        <f t="shared" si="215"/>
        <v>14340</v>
      </c>
      <c r="C7172">
        <v>7170</v>
      </c>
    </row>
    <row r="7173" spans="2:3" x14ac:dyDescent="0.25">
      <c r="B7173">
        <f t="shared" ref="B7173:B7236" si="216">B7172+2</f>
        <v>14342</v>
      </c>
      <c r="C7173">
        <v>7171</v>
      </c>
    </row>
    <row r="7174" spans="2:3" x14ac:dyDescent="0.25">
      <c r="B7174">
        <f t="shared" si="216"/>
        <v>14344</v>
      </c>
      <c r="C7174">
        <v>7172</v>
      </c>
    </row>
    <row r="7175" spans="2:3" x14ac:dyDescent="0.25">
      <c r="B7175">
        <f t="shared" si="216"/>
        <v>14346</v>
      </c>
      <c r="C7175">
        <v>7173</v>
      </c>
    </row>
    <row r="7176" spans="2:3" x14ac:dyDescent="0.25">
      <c r="B7176">
        <f t="shared" si="216"/>
        <v>14348</v>
      </c>
      <c r="C7176">
        <v>7174</v>
      </c>
    </row>
    <row r="7177" spans="2:3" x14ac:dyDescent="0.25">
      <c r="B7177">
        <f t="shared" si="216"/>
        <v>14350</v>
      </c>
      <c r="C7177">
        <v>7175</v>
      </c>
    </row>
    <row r="7178" spans="2:3" x14ac:dyDescent="0.25">
      <c r="B7178">
        <f t="shared" si="216"/>
        <v>14352</v>
      </c>
      <c r="C7178">
        <v>7176</v>
      </c>
    </row>
    <row r="7179" spans="2:3" x14ac:dyDescent="0.25">
      <c r="B7179">
        <f t="shared" si="216"/>
        <v>14354</v>
      </c>
      <c r="C7179">
        <v>7177</v>
      </c>
    </row>
    <row r="7180" spans="2:3" x14ac:dyDescent="0.25">
      <c r="B7180">
        <f t="shared" si="216"/>
        <v>14356</v>
      </c>
      <c r="C7180">
        <v>7178</v>
      </c>
    </row>
    <row r="7181" spans="2:3" x14ac:dyDescent="0.25">
      <c r="B7181">
        <f t="shared" si="216"/>
        <v>14358</v>
      </c>
      <c r="C7181">
        <v>7179</v>
      </c>
    </row>
    <row r="7182" spans="2:3" x14ac:dyDescent="0.25">
      <c r="B7182">
        <f t="shared" si="216"/>
        <v>14360</v>
      </c>
      <c r="C7182">
        <v>7180</v>
      </c>
    </row>
    <row r="7183" spans="2:3" x14ac:dyDescent="0.25">
      <c r="B7183">
        <f t="shared" si="216"/>
        <v>14362</v>
      </c>
      <c r="C7183">
        <v>7181</v>
      </c>
    </row>
    <row r="7184" spans="2:3" x14ac:dyDescent="0.25">
      <c r="B7184">
        <f t="shared" si="216"/>
        <v>14364</v>
      </c>
      <c r="C7184">
        <v>7182</v>
      </c>
    </row>
    <row r="7185" spans="2:3" x14ac:dyDescent="0.25">
      <c r="B7185">
        <f t="shared" si="216"/>
        <v>14366</v>
      </c>
      <c r="C7185">
        <v>7183</v>
      </c>
    </row>
    <row r="7186" spans="2:3" x14ac:dyDescent="0.25">
      <c r="B7186">
        <f t="shared" si="216"/>
        <v>14368</v>
      </c>
      <c r="C7186">
        <v>7184</v>
      </c>
    </row>
    <row r="7187" spans="2:3" x14ac:dyDescent="0.25">
      <c r="B7187">
        <f t="shared" si="216"/>
        <v>14370</v>
      </c>
      <c r="C7187">
        <v>7185</v>
      </c>
    </row>
    <row r="7188" spans="2:3" x14ac:dyDescent="0.25">
      <c r="B7188">
        <f t="shared" si="216"/>
        <v>14372</v>
      </c>
      <c r="C7188">
        <v>7186</v>
      </c>
    </row>
    <row r="7189" spans="2:3" x14ac:dyDescent="0.25">
      <c r="B7189">
        <f t="shared" si="216"/>
        <v>14374</v>
      </c>
      <c r="C7189">
        <v>7187</v>
      </c>
    </row>
    <row r="7190" spans="2:3" x14ac:dyDescent="0.25">
      <c r="B7190">
        <f t="shared" si="216"/>
        <v>14376</v>
      </c>
      <c r="C7190">
        <v>7188</v>
      </c>
    </row>
    <row r="7191" spans="2:3" x14ac:dyDescent="0.25">
      <c r="B7191">
        <f t="shared" si="216"/>
        <v>14378</v>
      </c>
      <c r="C7191">
        <v>7189</v>
      </c>
    </row>
    <row r="7192" spans="2:3" x14ac:dyDescent="0.25">
      <c r="B7192">
        <f t="shared" si="216"/>
        <v>14380</v>
      </c>
      <c r="C7192">
        <v>7190</v>
      </c>
    </row>
    <row r="7193" spans="2:3" x14ac:dyDescent="0.25">
      <c r="B7193">
        <f t="shared" si="216"/>
        <v>14382</v>
      </c>
      <c r="C7193">
        <v>7191</v>
      </c>
    </row>
    <row r="7194" spans="2:3" x14ac:dyDescent="0.25">
      <c r="B7194">
        <f t="shared" si="216"/>
        <v>14384</v>
      </c>
      <c r="C7194">
        <v>7192</v>
      </c>
    </row>
    <row r="7195" spans="2:3" x14ac:dyDescent="0.25">
      <c r="B7195">
        <f t="shared" si="216"/>
        <v>14386</v>
      </c>
      <c r="C7195">
        <v>7193</v>
      </c>
    </row>
    <row r="7196" spans="2:3" x14ac:dyDescent="0.25">
      <c r="B7196">
        <f t="shared" si="216"/>
        <v>14388</v>
      </c>
      <c r="C7196">
        <v>7194</v>
      </c>
    </row>
    <row r="7197" spans="2:3" x14ac:dyDescent="0.25">
      <c r="B7197">
        <f t="shared" si="216"/>
        <v>14390</v>
      </c>
      <c r="C7197">
        <v>7195</v>
      </c>
    </row>
    <row r="7198" spans="2:3" x14ac:dyDescent="0.25">
      <c r="B7198">
        <f t="shared" si="216"/>
        <v>14392</v>
      </c>
      <c r="C7198">
        <v>7196</v>
      </c>
    </row>
    <row r="7199" spans="2:3" x14ac:dyDescent="0.25">
      <c r="B7199">
        <f t="shared" si="216"/>
        <v>14394</v>
      </c>
      <c r="C7199">
        <v>7197</v>
      </c>
    </row>
    <row r="7200" spans="2:3" x14ac:dyDescent="0.25">
      <c r="B7200">
        <f t="shared" si="216"/>
        <v>14396</v>
      </c>
      <c r="C7200">
        <v>7198</v>
      </c>
    </row>
    <row r="7201" spans="2:3" x14ac:dyDescent="0.25">
      <c r="B7201">
        <f t="shared" si="216"/>
        <v>14398</v>
      </c>
      <c r="C7201">
        <v>7199</v>
      </c>
    </row>
    <row r="7202" spans="2:3" x14ac:dyDescent="0.25">
      <c r="B7202">
        <f t="shared" si="216"/>
        <v>14400</v>
      </c>
      <c r="C7202">
        <v>7200</v>
      </c>
    </row>
    <row r="7203" spans="2:3" x14ac:dyDescent="0.25">
      <c r="B7203">
        <f t="shared" si="216"/>
        <v>14402</v>
      </c>
      <c r="C7203">
        <v>7201</v>
      </c>
    </row>
    <row r="7204" spans="2:3" x14ac:dyDescent="0.25">
      <c r="B7204">
        <f t="shared" si="216"/>
        <v>14404</v>
      </c>
      <c r="C7204">
        <v>7202</v>
      </c>
    </row>
    <row r="7205" spans="2:3" x14ac:dyDescent="0.25">
      <c r="B7205">
        <f t="shared" si="216"/>
        <v>14406</v>
      </c>
      <c r="C7205">
        <v>7203</v>
      </c>
    </row>
    <row r="7206" spans="2:3" x14ac:dyDescent="0.25">
      <c r="B7206">
        <f t="shared" si="216"/>
        <v>14408</v>
      </c>
      <c r="C7206">
        <v>7204</v>
      </c>
    </row>
    <row r="7207" spans="2:3" x14ac:dyDescent="0.25">
      <c r="B7207">
        <f t="shared" si="216"/>
        <v>14410</v>
      </c>
      <c r="C7207">
        <v>7205</v>
      </c>
    </row>
    <row r="7208" spans="2:3" x14ac:dyDescent="0.25">
      <c r="B7208">
        <f t="shared" si="216"/>
        <v>14412</v>
      </c>
      <c r="C7208">
        <v>7206</v>
      </c>
    </row>
    <row r="7209" spans="2:3" x14ac:dyDescent="0.25">
      <c r="B7209">
        <f t="shared" si="216"/>
        <v>14414</v>
      </c>
      <c r="C7209">
        <v>7207</v>
      </c>
    </row>
    <row r="7210" spans="2:3" x14ac:dyDescent="0.25">
      <c r="B7210">
        <f t="shared" si="216"/>
        <v>14416</v>
      </c>
      <c r="C7210">
        <v>7208</v>
      </c>
    </row>
    <row r="7211" spans="2:3" x14ac:dyDescent="0.25">
      <c r="B7211">
        <f t="shared" si="216"/>
        <v>14418</v>
      </c>
      <c r="C7211">
        <v>7209</v>
      </c>
    </row>
    <row r="7212" spans="2:3" x14ac:dyDescent="0.25">
      <c r="B7212">
        <f t="shared" si="216"/>
        <v>14420</v>
      </c>
      <c r="C7212">
        <v>7210</v>
      </c>
    </row>
    <row r="7213" spans="2:3" x14ac:dyDescent="0.25">
      <c r="B7213">
        <f t="shared" si="216"/>
        <v>14422</v>
      </c>
      <c r="C7213">
        <v>7211</v>
      </c>
    </row>
    <row r="7214" spans="2:3" x14ac:dyDescent="0.25">
      <c r="B7214">
        <f t="shared" si="216"/>
        <v>14424</v>
      </c>
      <c r="C7214">
        <v>7212</v>
      </c>
    </row>
    <row r="7215" spans="2:3" x14ac:dyDescent="0.25">
      <c r="B7215">
        <f t="shared" si="216"/>
        <v>14426</v>
      </c>
      <c r="C7215">
        <v>7213</v>
      </c>
    </row>
    <row r="7216" spans="2:3" x14ac:dyDescent="0.25">
      <c r="B7216">
        <f t="shared" si="216"/>
        <v>14428</v>
      </c>
      <c r="C7216">
        <v>7214</v>
      </c>
    </row>
    <row r="7217" spans="2:3" x14ac:dyDescent="0.25">
      <c r="B7217">
        <f t="shared" si="216"/>
        <v>14430</v>
      </c>
      <c r="C7217">
        <v>7215</v>
      </c>
    </row>
    <row r="7218" spans="2:3" x14ac:dyDescent="0.25">
      <c r="B7218">
        <f t="shared" si="216"/>
        <v>14432</v>
      </c>
      <c r="C7218">
        <v>7216</v>
      </c>
    </row>
    <row r="7219" spans="2:3" x14ac:dyDescent="0.25">
      <c r="B7219">
        <f t="shared" si="216"/>
        <v>14434</v>
      </c>
      <c r="C7219">
        <v>7217</v>
      </c>
    </row>
    <row r="7220" spans="2:3" x14ac:dyDescent="0.25">
      <c r="B7220">
        <f t="shared" si="216"/>
        <v>14436</v>
      </c>
      <c r="C7220">
        <v>7218</v>
      </c>
    </row>
    <row r="7221" spans="2:3" x14ac:dyDescent="0.25">
      <c r="B7221">
        <f t="shared" si="216"/>
        <v>14438</v>
      </c>
      <c r="C7221">
        <v>7219</v>
      </c>
    </row>
    <row r="7222" spans="2:3" x14ac:dyDescent="0.25">
      <c r="B7222">
        <f t="shared" si="216"/>
        <v>14440</v>
      </c>
      <c r="C7222">
        <v>7220</v>
      </c>
    </row>
    <row r="7223" spans="2:3" x14ac:dyDescent="0.25">
      <c r="B7223">
        <f t="shared" si="216"/>
        <v>14442</v>
      </c>
      <c r="C7223">
        <v>7221</v>
      </c>
    </row>
    <row r="7224" spans="2:3" x14ac:dyDescent="0.25">
      <c r="B7224">
        <f t="shared" si="216"/>
        <v>14444</v>
      </c>
      <c r="C7224">
        <v>7222</v>
      </c>
    </row>
    <row r="7225" spans="2:3" x14ac:dyDescent="0.25">
      <c r="B7225">
        <f t="shared" si="216"/>
        <v>14446</v>
      </c>
      <c r="C7225">
        <v>7223</v>
      </c>
    </row>
    <row r="7226" spans="2:3" x14ac:dyDescent="0.25">
      <c r="B7226">
        <f t="shared" si="216"/>
        <v>14448</v>
      </c>
      <c r="C7226">
        <v>7224</v>
      </c>
    </row>
    <row r="7227" spans="2:3" x14ac:dyDescent="0.25">
      <c r="B7227">
        <f t="shared" si="216"/>
        <v>14450</v>
      </c>
      <c r="C7227">
        <v>7225</v>
      </c>
    </row>
    <row r="7228" spans="2:3" x14ac:dyDescent="0.25">
      <c r="B7228">
        <f t="shared" si="216"/>
        <v>14452</v>
      </c>
      <c r="C7228">
        <v>7226</v>
      </c>
    </row>
    <row r="7229" spans="2:3" x14ac:dyDescent="0.25">
      <c r="B7229">
        <f t="shared" si="216"/>
        <v>14454</v>
      </c>
      <c r="C7229">
        <v>7227</v>
      </c>
    </row>
    <row r="7230" spans="2:3" x14ac:dyDescent="0.25">
      <c r="B7230">
        <f t="shared" si="216"/>
        <v>14456</v>
      </c>
      <c r="C7230">
        <v>7228</v>
      </c>
    </row>
    <row r="7231" spans="2:3" x14ac:dyDescent="0.25">
      <c r="B7231">
        <f t="shared" si="216"/>
        <v>14458</v>
      </c>
      <c r="C7231">
        <v>7229</v>
      </c>
    </row>
    <row r="7232" spans="2:3" x14ac:dyDescent="0.25">
      <c r="B7232">
        <f t="shared" si="216"/>
        <v>14460</v>
      </c>
      <c r="C7232">
        <v>7230</v>
      </c>
    </row>
    <row r="7233" spans="2:3" x14ac:dyDescent="0.25">
      <c r="B7233">
        <f t="shared" si="216"/>
        <v>14462</v>
      </c>
      <c r="C7233">
        <v>7231</v>
      </c>
    </row>
    <row r="7234" spans="2:3" x14ac:dyDescent="0.25">
      <c r="B7234">
        <f t="shared" si="216"/>
        <v>14464</v>
      </c>
      <c r="C7234">
        <v>7232</v>
      </c>
    </row>
    <row r="7235" spans="2:3" x14ac:dyDescent="0.25">
      <c r="B7235">
        <f t="shared" si="216"/>
        <v>14466</v>
      </c>
      <c r="C7235">
        <v>7233</v>
      </c>
    </row>
    <row r="7236" spans="2:3" x14ac:dyDescent="0.25">
      <c r="B7236">
        <f t="shared" si="216"/>
        <v>14468</v>
      </c>
      <c r="C7236">
        <v>7234</v>
      </c>
    </row>
    <row r="7237" spans="2:3" x14ac:dyDescent="0.25">
      <c r="B7237">
        <f t="shared" ref="B7237:B7300" si="217">B7236+2</f>
        <v>14470</v>
      </c>
      <c r="C7237">
        <v>7235</v>
      </c>
    </row>
    <row r="7238" spans="2:3" x14ac:dyDescent="0.25">
      <c r="B7238">
        <f t="shared" si="217"/>
        <v>14472</v>
      </c>
      <c r="C7238">
        <v>7236</v>
      </c>
    </row>
    <row r="7239" spans="2:3" x14ac:dyDescent="0.25">
      <c r="B7239">
        <f t="shared" si="217"/>
        <v>14474</v>
      </c>
      <c r="C7239">
        <v>7237</v>
      </c>
    </row>
    <row r="7240" spans="2:3" x14ac:dyDescent="0.25">
      <c r="B7240">
        <f t="shared" si="217"/>
        <v>14476</v>
      </c>
      <c r="C7240">
        <v>7238</v>
      </c>
    </row>
    <row r="7241" spans="2:3" x14ac:dyDescent="0.25">
      <c r="B7241">
        <f t="shared" si="217"/>
        <v>14478</v>
      </c>
      <c r="C7241">
        <v>7239</v>
      </c>
    </row>
    <row r="7242" spans="2:3" x14ac:dyDescent="0.25">
      <c r="B7242">
        <f t="shared" si="217"/>
        <v>14480</v>
      </c>
      <c r="C7242">
        <v>7240</v>
      </c>
    </row>
    <row r="7243" spans="2:3" x14ac:dyDescent="0.25">
      <c r="B7243">
        <f t="shared" si="217"/>
        <v>14482</v>
      </c>
      <c r="C7243">
        <v>7241</v>
      </c>
    </row>
    <row r="7244" spans="2:3" x14ac:dyDescent="0.25">
      <c r="B7244">
        <f t="shared" si="217"/>
        <v>14484</v>
      </c>
      <c r="C7244">
        <v>7242</v>
      </c>
    </row>
    <row r="7245" spans="2:3" x14ac:dyDescent="0.25">
      <c r="B7245">
        <f t="shared" si="217"/>
        <v>14486</v>
      </c>
      <c r="C7245">
        <v>7243</v>
      </c>
    </row>
    <row r="7246" spans="2:3" x14ac:dyDescent="0.25">
      <c r="B7246">
        <f t="shared" si="217"/>
        <v>14488</v>
      </c>
      <c r="C7246">
        <v>7244</v>
      </c>
    </row>
    <row r="7247" spans="2:3" x14ac:dyDescent="0.25">
      <c r="B7247">
        <f t="shared" si="217"/>
        <v>14490</v>
      </c>
      <c r="C7247">
        <v>7245</v>
      </c>
    </row>
    <row r="7248" spans="2:3" x14ac:dyDescent="0.25">
      <c r="B7248">
        <f t="shared" si="217"/>
        <v>14492</v>
      </c>
      <c r="C7248">
        <v>7246</v>
      </c>
    </row>
    <row r="7249" spans="2:3" x14ac:dyDescent="0.25">
      <c r="B7249">
        <f t="shared" si="217"/>
        <v>14494</v>
      </c>
      <c r="C7249">
        <v>7247</v>
      </c>
    </row>
    <row r="7250" spans="2:3" x14ac:dyDescent="0.25">
      <c r="B7250">
        <f t="shared" si="217"/>
        <v>14496</v>
      </c>
      <c r="C7250">
        <v>7248</v>
      </c>
    </row>
    <row r="7251" spans="2:3" x14ac:dyDescent="0.25">
      <c r="B7251">
        <f t="shared" si="217"/>
        <v>14498</v>
      </c>
      <c r="C7251">
        <v>7249</v>
      </c>
    </row>
    <row r="7252" spans="2:3" x14ac:dyDescent="0.25">
      <c r="B7252">
        <f t="shared" si="217"/>
        <v>14500</v>
      </c>
      <c r="C7252">
        <v>7250</v>
      </c>
    </row>
    <row r="7253" spans="2:3" x14ac:dyDescent="0.25">
      <c r="B7253">
        <f t="shared" si="217"/>
        <v>14502</v>
      </c>
      <c r="C7253">
        <v>7251</v>
      </c>
    </row>
    <row r="7254" spans="2:3" x14ac:dyDescent="0.25">
      <c r="B7254">
        <f t="shared" si="217"/>
        <v>14504</v>
      </c>
      <c r="C7254">
        <v>7252</v>
      </c>
    </row>
    <row r="7255" spans="2:3" x14ac:dyDescent="0.25">
      <c r="B7255">
        <f t="shared" si="217"/>
        <v>14506</v>
      </c>
      <c r="C7255">
        <v>7253</v>
      </c>
    </row>
    <row r="7256" spans="2:3" x14ac:dyDescent="0.25">
      <c r="B7256">
        <f t="shared" si="217"/>
        <v>14508</v>
      </c>
      <c r="C7256">
        <v>7254</v>
      </c>
    </row>
    <row r="7257" spans="2:3" x14ac:dyDescent="0.25">
      <c r="B7257">
        <f t="shared" si="217"/>
        <v>14510</v>
      </c>
      <c r="C7257">
        <v>7255</v>
      </c>
    </row>
    <row r="7258" spans="2:3" x14ac:dyDescent="0.25">
      <c r="B7258">
        <f t="shared" si="217"/>
        <v>14512</v>
      </c>
      <c r="C7258">
        <v>7256</v>
      </c>
    </row>
    <row r="7259" spans="2:3" x14ac:dyDescent="0.25">
      <c r="B7259">
        <f t="shared" si="217"/>
        <v>14514</v>
      </c>
      <c r="C7259">
        <v>7257</v>
      </c>
    </row>
    <row r="7260" spans="2:3" x14ac:dyDescent="0.25">
      <c r="B7260">
        <f t="shared" si="217"/>
        <v>14516</v>
      </c>
      <c r="C7260">
        <v>7258</v>
      </c>
    </row>
    <row r="7261" spans="2:3" x14ac:dyDescent="0.25">
      <c r="B7261">
        <f t="shared" si="217"/>
        <v>14518</v>
      </c>
      <c r="C7261">
        <v>7259</v>
      </c>
    </row>
    <row r="7262" spans="2:3" x14ac:dyDescent="0.25">
      <c r="B7262">
        <f t="shared" si="217"/>
        <v>14520</v>
      </c>
      <c r="C7262">
        <v>7260</v>
      </c>
    </row>
    <row r="7263" spans="2:3" x14ac:dyDescent="0.25">
      <c r="B7263">
        <f t="shared" si="217"/>
        <v>14522</v>
      </c>
      <c r="C7263">
        <v>7261</v>
      </c>
    </row>
    <row r="7264" spans="2:3" x14ac:dyDescent="0.25">
      <c r="B7264">
        <f t="shared" si="217"/>
        <v>14524</v>
      </c>
      <c r="C7264">
        <v>7262</v>
      </c>
    </row>
    <row r="7265" spans="2:3" x14ac:dyDescent="0.25">
      <c r="B7265">
        <f t="shared" si="217"/>
        <v>14526</v>
      </c>
      <c r="C7265">
        <v>7263</v>
      </c>
    </row>
    <row r="7266" spans="2:3" x14ac:dyDescent="0.25">
      <c r="B7266">
        <f t="shared" si="217"/>
        <v>14528</v>
      </c>
      <c r="C7266">
        <v>7264</v>
      </c>
    </row>
    <row r="7267" spans="2:3" x14ac:dyDescent="0.25">
      <c r="B7267">
        <f t="shared" si="217"/>
        <v>14530</v>
      </c>
      <c r="C7267">
        <v>7265</v>
      </c>
    </row>
    <row r="7268" spans="2:3" x14ac:dyDescent="0.25">
      <c r="B7268">
        <f t="shared" si="217"/>
        <v>14532</v>
      </c>
      <c r="C7268">
        <v>7266</v>
      </c>
    </row>
    <row r="7269" spans="2:3" x14ac:dyDescent="0.25">
      <c r="B7269">
        <f t="shared" si="217"/>
        <v>14534</v>
      </c>
      <c r="C7269">
        <v>7267</v>
      </c>
    </row>
    <row r="7270" spans="2:3" x14ac:dyDescent="0.25">
      <c r="B7270">
        <f t="shared" si="217"/>
        <v>14536</v>
      </c>
      <c r="C7270">
        <v>7268</v>
      </c>
    </row>
    <row r="7271" spans="2:3" x14ac:dyDescent="0.25">
      <c r="B7271">
        <f t="shared" si="217"/>
        <v>14538</v>
      </c>
      <c r="C7271">
        <v>7269</v>
      </c>
    </row>
    <row r="7272" spans="2:3" x14ac:dyDescent="0.25">
      <c r="B7272">
        <f t="shared" si="217"/>
        <v>14540</v>
      </c>
      <c r="C7272">
        <v>7270</v>
      </c>
    </row>
    <row r="7273" spans="2:3" x14ac:dyDescent="0.25">
      <c r="B7273">
        <f t="shared" si="217"/>
        <v>14542</v>
      </c>
      <c r="C7273">
        <v>7271</v>
      </c>
    </row>
    <row r="7274" spans="2:3" x14ac:dyDescent="0.25">
      <c r="B7274">
        <f t="shared" si="217"/>
        <v>14544</v>
      </c>
      <c r="C7274">
        <v>7272</v>
      </c>
    </row>
    <row r="7275" spans="2:3" x14ac:dyDescent="0.25">
      <c r="B7275">
        <f t="shared" si="217"/>
        <v>14546</v>
      </c>
      <c r="C7275">
        <v>7273</v>
      </c>
    </row>
    <row r="7276" spans="2:3" x14ac:dyDescent="0.25">
      <c r="B7276">
        <f t="shared" si="217"/>
        <v>14548</v>
      </c>
      <c r="C7276">
        <v>7274</v>
      </c>
    </row>
    <row r="7277" spans="2:3" x14ac:dyDescent="0.25">
      <c r="B7277">
        <f t="shared" si="217"/>
        <v>14550</v>
      </c>
      <c r="C7277">
        <v>7275</v>
      </c>
    </row>
    <row r="7278" spans="2:3" x14ac:dyDescent="0.25">
      <c r="B7278">
        <f t="shared" si="217"/>
        <v>14552</v>
      </c>
      <c r="C7278">
        <v>7276</v>
      </c>
    </row>
    <row r="7279" spans="2:3" x14ac:dyDescent="0.25">
      <c r="B7279">
        <f t="shared" si="217"/>
        <v>14554</v>
      </c>
      <c r="C7279">
        <v>7277</v>
      </c>
    </row>
    <row r="7280" spans="2:3" x14ac:dyDescent="0.25">
      <c r="B7280">
        <f t="shared" si="217"/>
        <v>14556</v>
      </c>
      <c r="C7280">
        <v>7278</v>
      </c>
    </row>
    <row r="7281" spans="2:3" x14ac:dyDescent="0.25">
      <c r="B7281">
        <f t="shared" si="217"/>
        <v>14558</v>
      </c>
      <c r="C7281">
        <v>7279</v>
      </c>
    </row>
    <row r="7282" spans="2:3" x14ac:dyDescent="0.25">
      <c r="B7282">
        <f t="shared" si="217"/>
        <v>14560</v>
      </c>
      <c r="C7282">
        <v>7280</v>
      </c>
    </row>
    <row r="7283" spans="2:3" x14ac:dyDescent="0.25">
      <c r="B7283">
        <f t="shared" si="217"/>
        <v>14562</v>
      </c>
      <c r="C7283">
        <v>7281</v>
      </c>
    </row>
    <row r="7284" spans="2:3" x14ac:dyDescent="0.25">
      <c r="B7284">
        <f t="shared" si="217"/>
        <v>14564</v>
      </c>
      <c r="C7284">
        <v>7282</v>
      </c>
    </row>
    <row r="7285" spans="2:3" x14ac:dyDescent="0.25">
      <c r="B7285">
        <f t="shared" si="217"/>
        <v>14566</v>
      </c>
      <c r="C7285">
        <v>7283</v>
      </c>
    </row>
    <row r="7286" spans="2:3" x14ac:dyDescent="0.25">
      <c r="B7286">
        <f t="shared" si="217"/>
        <v>14568</v>
      </c>
      <c r="C7286">
        <v>7284</v>
      </c>
    </row>
    <row r="7287" spans="2:3" x14ac:dyDescent="0.25">
      <c r="B7287">
        <f t="shared" si="217"/>
        <v>14570</v>
      </c>
      <c r="C7287">
        <v>7285</v>
      </c>
    </row>
    <row r="7288" spans="2:3" x14ac:dyDescent="0.25">
      <c r="B7288">
        <f t="shared" si="217"/>
        <v>14572</v>
      </c>
      <c r="C7288">
        <v>7286</v>
      </c>
    </row>
    <row r="7289" spans="2:3" x14ac:dyDescent="0.25">
      <c r="B7289">
        <f t="shared" si="217"/>
        <v>14574</v>
      </c>
      <c r="C7289">
        <v>7287</v>
      </c>
    </row>
    <row r="7290" spans="2:3" x14ac:dyDescent="0.25">
      <c r="B7290">
        <f t="shared" si="217"/>
        <v>14576</v>
      </c>
      <c r="C7290">
        <v>7288</v>
      </c>
    </row>
    <row r="7291" spans="2:3" x14ac:dyDescent="0.25">
      <c r="B7291">
        <f t="shared" si="217"/>
        <v>14578</v>
      </c>
      <c r="C7291">
        <v>7289</v>
      </c>
    </row>
    <row r="7292" spans="2:3" x14ac:dyDescent="0.25">
      <c r="B7292">
        <f t="shared" si="217"/>
        <v>14580</v>
      </c>
      <c r="C7292">
        <v>7290</v>
      </c>
    </row>
    <row r="7293" spans="2:3" x14ac:dyDescent="0.25">
      <c r="B7293">
        <f t="shared" si="217"/>
        <v>14582</v>
      </c>
      <c r="C7293">
        <v>7291</v>
      </c>
    </row>
    <row r="7294" spans="2:3" x14ac:dyDescent="0.25">
      <c r="B7294">
        <f t="shared" si="217"/>
        <v>14584</v>
      </c>
      <c r="C7294">
        <v>7292</v>
      </c>
    </row>
    <row r="7295" spans="2:3" x14ac:dyDescent="0.25">
      <c r="B7295">
        <f t="shared" si="217"/>
        <v>14586</v>
      </c>
      <c r="C7295">
        <v>7293</v>
      </c>
    </row>
    <row r="7296" spans="2:3" x14ac:dyDescent="0.25">
      <c r="B7296">
        <f t="shared" si="217"/>
        <v>14588</v>
      </c>
      <c r="C7296">
        <v>7294</v>
      </c>
    </row>
    <row r="7297" spans="2:3" x14ac:dyDescent="0.25">
      <c r="B7297">
        <f t="shared" si="217"/>
        <v>14590</v>
      </c>
      <c r="C7297">
        <v>7295</v>
      </c>
    </row>
    <row r="7298" spans="2:3" x14ac:dyDescent="0.25">
      <c r="B7298">
        <f t="shared" si="217"/>
        <v>14592</v>
      </c>
      <c r="C7298">
        <v>7296</v>
      </c>
    </row>
    <row r="7299" spans="2:3" x14ac:dyDescent="0.25">
      <c r="B7299">
        <f t="shared" si="217"/>
        <v>14594</v>
      </c>
      <c r="C7299">
        <v>7297</v>
      </c>
    </row>
    <row r="7300" spans="2:3" x14ac:dyDescent="0.25">
      <c r="B7300">
        <f t="shared" si="217"/>
        <v>14596</v>
      </c>
      <c r="C7300">
        <v>7298</v>
      </c>
    </row>
    <row r="7301" spans="2:3" x14ac:dyDescent="0.25">
      <c r="B7301">
        <f t="shared" ref="B7301:B7364" si="218">B7300+2</f>
        <v>14598</v>
      </c>
      <c r="C7301">
        <v>7299</v>
      </c>
    </row>
    <row r="7302" spans="2:3" x14ac:dyDescent="0.25">
      <c r="B7302">
        <f t="shared" si="218"/>
        <v>14600</v>
      </c>
      <c r="C7302">
        <v>7300</v>
      </c>
    </row>
    <row r="7303" spans="2:3" x14ac:dyDescent="0.25">
      <c r="B7303">
        <f t="shared" si="218"/>
        <v>14602</v>
      </c>
      <c r="C7303">
        <v>7301</v>
      </c>
    </row>
    <row r="7304" spans="2:3" x14ac:dyDescent="0.25">
      <c r="B7304">
        <f t="shared" si="218"/>
        <v>14604</v>
      </c>
      <c r="C7304">
        <v>7302</v>
      </c>
    </row>
    <row r="7305" spans="2:3" x14ac:dyDescent="0.25">
      <c r="B7305">
        <f t="shared" si="218"/>
        <v>14606</v>
      </c>
      <c r="C7305">
        <v>7303</v>
      </c>
    </row>
    <row r="7306" spans="2:3" x14ac:dyDescent="0.25">
      <c r="B7306">
        <f t="shared" si="218"/>
        <v>14608</v>
      </c>
      <c r="C7306">
        <v>7304</v>
      </c>
    </row>
    <row r="7307" spans="2:3" x14ac:dyDescent="0.25">
      <c r="B7307">
        <f t="shared" si="218"/>
        <v>14610</v>
      </c>
      <c r="C7307">
        <v>7305</v>
      </c>
    </row>
    <row r="7308" spans="2:3" x14ac:dyDescent="0.25">
      <c r="B7308">
        <f t="shared" si="218"/>
        <v>14612</v>
      </c>
      <c r="C7308">
        <v>7306</v>
      </c>
    </row>
    <row r="7309" spans="2:3" x14ac:dyDescent="0.25">
      <c r="B7309">
        <f t="shared" si="218"/>
        <v>14614</v>
      </c>
      <c r="C7309">
        <v>7307</v>
      </c>
    </row>
    <row r="7310" spans="2:3" x14ac:dyDescent="0.25">
      <c r="B7310">
        <f t="shared" si="218"/>
        <v>14616</v>
      </c>
      <c r="C7310">
        <v>7308</v>
      </c>
    </row>
    <row r="7311" spans="2:3" x14ac:dyDescent="0.25">
      <c r="B7311">
        <f t="shared" si="218"/>
        <v>14618</v>
      </c>
      <c r="C7311">
        <v>7309</v>
      </c>
    </row>
    <row r="7312" spans="2:3" x14ac:dyDescent="0.25">
      <c r="B7312">
        <f t="shared" si="218"/>
        <v>14620</v>
      </c>
      <c r="C7312">
        <v>7310</v>
      </c>
    </row>
    <row r="7313" spans="2:3" x14ac:dyDescent="0.25">
      <c r="B7313">
        <f t="shared" si="218"/>
        <v>14622</v>
      </c>
      <c r="C7313">
        <v>7311</v>
      </c>
    </row>
    <row r="7314" spans="2:3" x14ac:dyDescent="0.25">
      <c r="B7314">
        <f t="shared" si="218"/>
        <v>14624</v>
      </c>
      <c r="C7314">
        <v>7312</v>
      </c>
    </row>
    <row r="7315" spans="2:3" x14ac:dyDescent="0.25">
      <c r="B7315">
        <f t="shared" si="218"/>
        <v>14626</v>
      </c>
      <c r="C7315">
        <v>7313</v>
      </c>
    </row>
    <row r="7316" spans="2:3" x14ac:dyDescent="0.25">
      <c r="B7316">
        <f t="shared" si="218"/>
        <v>14628</v>
      </c>
      <c r="C7316">
        <v>7314</v>
      </c>
    </row>
    <row r="7317" spans="2:3" x14ac:dyDescent="0.25">
      <c r="B7317">
        <f t="shared" si="218"/>
        <v>14630</v>
      </c>
      <c r="C7317">
        <v>7315</v>
      </c>
    </row>
    <row r="7318" spans="2:3" x14ac:dyDescent="0.25">
      <c r="B7318">
        <f t="shared" si="218"/>
        <v>14632</v>
      </c>
      <c r="C7318">
        <v>7316</v>
      </c>
    </row>
    <row r="7319" spans="2:3" x14ac:dyDescent="0.25">
      <c r="B7319">
        <f t="shared" si="218"/>
        <v>14634</v>
      </c>
      <c r="C7319">
        <v>7317</v>
      </c>
    </row>
    <row r="7320" spans="2:3" x14ac:dyDescent="0.25">
      <c r="B7320">
        <f t="shared" si="218"/>
        <v>14636</v>
      </c>
      <c r="C7320">
        <v>7318</v>
      </c>
    </row>
    <row r="7321" spans="2:3" x14ac:dyDescent="0.25">
      <c r="B7321">
        <f t="shared" si="218"/>
        <v>14638</v>
      </c>
      <c r="C7321">
        <v>7319</v>
      </c>
    </row>
    <row r="7322" spans="2:3" x14ac:dyDescent="0.25">
      <c r="B7322">
        <f t="shared" si="218"/>
        <v>14640</v>
      </c>
      <c r="C7322">
        <v>7320</v>
      </c>
    </row>
    <row r="7323" spans="2:3" x14ac:dyDescent="0.25">
      <c r="B7323">
        <f t="shared" si="218"/>
        <v>14642</v>
      </c>
      <c r="C7323">
        <v>7321</v>
      </c>
    </row>
    <row r="7324" spans="2:3" x14ac:dyDescent="0.25">
      <c r="B7324">
        <f t="shared" si="218"/>
        <v>14644</v>
      </c>
      <c r="C7324">
        <v>7322</v>
      </c>
    </row>
    <row r="7325" spans="2:3" x14ac:dyDescent="0.25">
      <c r="B7325">
        <f t="shared" si="218"/>
        <v>14646</v>
      </c>
      <c r="C7325">
        <v>7323</v>
      </c>
    </row>
    <row r="7326" spans="2:3" x14ac:dyDescent="0.25">
      <c r="B7326">
        <f t="shared" si="218"/>
        <v>14648</v>
      </c>
      <c r="C7326">
        <v>7324</v>
      </c>
    </row>
    <row r="7327" spans="2:3" x14ac:dyDescent="0.25">
      <c r="B7327">
        <f t="shared" si="218"/>
        <v>14650</v>
      </c>
      <c r="C7327">
        <v>7325</v>
      </c>
    </row>
    <row r="7328" spans="2:3" x14ac:dyDescent="0.25">
      <c r="B7328">
        <f t="shared" si="218"/>
        <v>14652</v>
      </c>
      <c r="C7328">
        <v>7326</v>
      </c>
    </row>
    <row r="7329" spans="2:3" x14ac:dyDescent="0.25">
      <c r="B7329">
        <f t="shared" si="218"/>
        <v>14654</v>
      </c>
      <c r="C7329">
        <v>7327</v>
      </c>
    </row>
    <row r="7330" spans="2:3" x14ac:dyDescent="0.25">
      <c r="B7330">
        <f t="shared" si="218"/>
        <v>14656</v>
      </c>
      <c r="C7330">
        <v>7328</v>
      </c>
    </row>
    <row r="7331" spans="2:3" x14ac:dyDescent="0.25">
      <c r="B7331">
        <f t="shared" si="218"/>
        <v>14658</v>
      </c>
      <c r="C7331">
        <v>7329</v>
      </c>
    </row>
    <row r="7332" spans="2:3" x14ac:dyDescent="0.25">
      <c r="B7332">
        <f t="shared" si="218"/>
        <v>14660</v>
      </c>
      <c r="C7332">
        <v>7330</v>
      </c>
    </row>
    <row r="7333" spans="2:3" x14ac:dyDescent="0.25">
      <c r="B7333">
        <f t="shared" si="218"/>
        <v>14662</v>
      </c>
      <c r="C7333">
        <v>7331</v>
      </c>
    </row>
    <row r="7334" spans="2:3" x14ac:dyDescent="0.25">
      <c r="B7334">
        <f t="shared" si="218"/>
        <v>14664</v>
      </c>
      <c r="C7334">
        <v>7332</v>
      </c>
    </row>
    <row r="7335" spans="2:3" x14ac:dyDescent="0.25">
      <c r="B7335">
        <f t="shared" si="218"/>
        <v>14666</v>
      </c>
      <c r="C7335">
        <v>7333</v>
      </c>
    </row>
    <row r="7336" spans="2:3" x14ac:dyDescent="0.25">
      <c r="B7336">
        <f t="shared" si="218"/>
        <v>14668</v>
      </c>
      <c r="C7336">
        <v>7334</v>
      </c>
    </row>
    <row r="7337" spans="2:3" x14ac:dyDescent="0.25">
      <c r="B7337">
        <f t="shared" si="218"/>
        <v>14670</v>
      </c>
      <c r="C7337">
        <v>7335</v>
      </c>
    </row>
    <row r="7338" spans="2:3" x14ac:dyDescent="0.25">
      <c r="B7338">
        <f t="shared" si="218"/>
        <v>14672</v>
      </c>
      <c r="C7338">
        <v>7336</v>
      </c>
    </row>
    <row r="7339" spans="2:3" x14ac:dyDescent="0.25">
      <c r="B7339">
        <f t="shared" si="218"/>
        <v>14674</v>
      </c>
      <c r="C7339">
        <v>7337</v>
      </c>
    </row>
    <row r="7340" spans="2:3" x14ac:dyDescent="0.25">
      <c r="B7340">
        <f t="shared" si="218"/>
        <v>14676</v>
      </c>
      <c r="C7340">
        <v>7338</v>
      </c>
    </row>
    <row r="7341" spans="2:3" x14ac:dyDescent="0.25">
      <c r="B7341">
        <f t="shared" si="218"/>
        <v>14678</v>
      </c>
      <c r="C7341">
        <v>7339</v>
      </c>
    </row>
    <row r="7342" spans="2:3" x14ac:dyDescent="0.25">
      <c r="B7342">
        <f t="shared" si="218"/>
        <v>14680</v>
      </c>
      <c r="C7342">
        <v>7340</v>
      </c>
    </row>
    <row r="7343" spans="2:3" x14ac:dyDescent="0.25">
      <c r="B7343">
        <f t="shared" si="218"/>
        <v>14682</v>
      </c>
      <c r="C7343">
        <v>7341</v>
      </c>
    </row>
    <row r="7344" spans="2:3" x14ac:dyDescent="0.25">
      <c r="B7344">
        <f t="shared" si="218"/>
        <v>14684</v>
      </c>
      <c r="C7344">
        <v>7342</v>
      </c>
    </row>
    <row r="7345" spans="2:3" x14ac:dyDescent="0.25">
      <c r="B7345">
        <f t="shared" si="218"/>
        <v>14686</v>
      </c>
      <c r="C7345">
        <v>7343</v>
      </c>
    </row>
    <row r="7346" spans="2:3" x14ac:dyDescent="0.25">
      <c r="B7346">
        <f t="shared" si="218"/>
        <v>14688</v>
      </c>
      <c r="C7346">
        <v>7344</v>
      </c>
    </row>
    <row r="7347" spans="2:3" x14ac:dyDescent="0.25">
      <c r="B7347">
        <f t="shared" si="218"/>
        <v>14690</v>
      </c>
      <c r="C7347">
        <v>7345</v>
      </c>
    </row>
    <row r="7348" spans="2:3" x14ac:dyDescent="0.25">
      <c r="B7348">
        <f t="shared" si="218"/>
        <v>14692</v>
      </c>
      <c r="C7348">
        <v>7346</v>
      </c>
    </row>
    <row r="7349" spans="2:3" x14ac:dyDescent="0.25">
      <c r="B7349">
        <f t="shared" si="218"/>
        <v>14694</v>
      </c>
      <c r="C7349">
        <v>7347</v>
      </c>
    </row>
    <row r="7350" spans="2:3" x14ac:dyDescent="0.25">
      <c r="B7350">
        <f t="shared" si="218"/>
        <v>14696</v>
      </c>
      <c r="C7350">
        <v>7348</v>
      </c>
    </row>
    <row r="7351" spans="2:3" x14ac:dyDescent="0.25">
      <c r="B7351">
        <f t="shared" si="218"/>
        <v>14698</v>
      </c>
      <c r="C7351">
        <v>7349</v>
      </c>
    </row>
    <row r="7352" spans="2:3" x14ac:dyDescent="0.25">
      <c r="B7352">
        <f t="shared" si="218"/>
        <v>14700</v>
      </c>
      <c r="C7352">
        <v>7350</v>
      </c>
    </row>
    <row r="7353" spans="2:3" x14ac:dyDescent="0.25">
      <c r="B7353">
        <f t="shared" si="218"/>
        <v>14702</v>
      </c>
      <c r="C7353">
        <v>7351</v>
      </c>
    </row>
    <row r="7354" spans="2:3" x14ac:dyDescent="0.25">
      <c r="B7354">
        <f t="shared" si="218"/>
        <v>14704</v>
      </c>
      <c r="C7354">
        <v>7352</v>
      </c>
    </row>
    <row r="7355" spans="2:3" x14ac:dyDescent="0.25">
      <c r="B7355">
        <f t="shared" si="218"/>
        <v>14706</v>
      </c>
      <c r="C7355">
        <v>7353</v>
      </c>
    </row>
    <row r="7356" spans="2:3" x14ac:dyDescent="0.25">
      <c r="B7356">
        <f t="shared" si="218"/>
        <v>14708</v>
      </c>
      <c r="C7356">
        <v>7354</v>
      </c>
    </row>
    <row r="7357" spans="2:3" x14ac:dyDescent="0.25">
      <c r="B7357">
        <f t="shared" si="218"/>
        <v>14710</v>
      </c>
      <c r="C7357">
        <v>7355</v>
      </c>
    </row>
    <row r="7358" spans="2:3" x14ac:dyDescent="0.25">
      <c r="B7358">
        <f t="shared" si="218"/>
        <v>14712</v>
      </c>
      <c r="C7358">
        <v>7356</v>
      </c>
    </row>
    <row r="7359" spans="2:3" x14ac:dyDescent="0.25">
      <c r="B7359">
        <f t="shared" si="218"/>
        <v>14714</v>
      </c>
      <c r="C7359">
        <v>7357</v>
      </c>
    </row>
    <row r="7360" spans="2:3" x14ac:dyDescent="0.25">
      <c r="B7360">
        <f t="shared" si="218"/>
        <v>14716</v>
      </c>
      <c r="C7360">
        <v>7358</v>
      </c>
    </row>
    <row r="7361" spans="2:3" x14ac:dyDescent="0.25">
      <c r="B7361">
        <f t="shared" si="218"/>
        <v>14718</v>
      </c>
      <c r="C7361">
        <v>7359</v>
      </c>
    </row>
    <row r="7362" spans="2:3" x14ac:dyDescent="0.25">
      <c r="B7362">
        <f t="shared" si="218"/>
        <v>14720</v>
      </c>
      <c r="C7362">
        <v>7360</v>
      </c>
    </row>
    <row r="7363" spans="2:3" x14ac:dyDescent="0.25">
      <c r="B7363">
        <f t="shared" si="218"/>
        <v>14722</v>
      </c>
      <c r="C7363">
        <v>7361</v>
      </c>
    </row>
    <row r="7364" spans="2:3" x14ac:dyDescent="0.25">
      <c r="B7364">
        <f t="shared" si="218"/>
        <v>14724</v>
      </c>
      <c r="C7364">
        <v>7362</v>
      </c>
    </row>
    <row r="7365" spans="2:3" x14ac:dyDescent="0.25">
      <c r="B7365">
        <f t="shared" ref="B7365:B7428" si="219">B7364+2</f>
        <v>14726</v>
      </c>
      <c r="C7365">
        <v>7363</v>
      </c>
    </row>
    <row r="7366" spans="2:3" x14ac:dyDescent="0.25">
      <c r="B7366">
        <f t="shared" si="219"/>
        <v>14728</v>
      </c>
      <c r="C7366">
        <v>7364</v>
      </c>
    </row>
    <row r="7367" spans="2:3" x14ac:dyDescent="0.25">
      <c r="B7367">
        <f t="shared" si="219"/>
        <v>14730</v>
      </c>
      <c r="C7367">
        <v>7365</v>
      </c>
    </row>
    <row r="7368" spans="2:3" x14ac:dyDescent="0.25">
      <c r="B7368">
        <f t="shared" si="219"/>
        <v>14732</v>
      </c>
      <c r="C7368">
        <v>7366</v>
      </c>
    </row>
    <row r="7369" spans="2:3" x14ac:dyDescent="0.25">
      <c r="B7369">
        <f t="shared" si="219"/>
        <v>14734</v>
      </c>
      <c r="C7369">
        <v>7367</v>
      </c>
    </row>
    <row r="7370" spans="2:3" x14ac:dyDescent="0.25">
      <c r="B7370">
        <f t="shared" si="219"/>
        <v>14736</v>
      </c>
      <c r="C7370">
        <v>7368</v>
      </c>
    </row>
    <row r="7371" spans="2:3" x14ac:dyDescent="0.25">
      <c r="B7371">
        <f t="shared" si="219"/>
        <v>14738</v>
      </c>
      <c r="C7371">
        <v>7369</v>
      </c>
    </row>
    <row r="7372" spans="2:3" x14ac:dyDescent="0.25">
      <c r="B7372">
        <f t="shared" si="219"/>
        <v>14740</v>
      </c>
      <c r="C7372">
        <v>7370</v>
      </c>
    </row>
    <row r="7373" spans="2:3" x14ac:dyDescent="0.25">
      <c r="B7373">
        <f t="shared" si="219"/>
        <v>14742</v>
      </c>
      <c r="C7373">
        <v>7371</v>
      </c>
    </row>
    <row r="7374" spans="2:3" x14ac:dyDescent="0.25">
      <c r="B7374">
        <f t="shared" si="219"/>
        <v>14744</v>
      </c>
      <c r="C7374">
        <v>7372</v>
      </c>
    </row>
    <row r="7375" spans="2:3" x14ac:dyDescent="0.25">
      <c r="B7375">
        <f t="shared" si="219"/>
        <v>14746</v>
      </c>
      <c r="C7375">
        <v>7373</v>
      </c>
    </row>
    <row r="7376" spans="2:3" x14ac:dyDescent="0.25">
      <c r="B7376">
        <f t="shared" si="219"/>
        <v>14748</v>
      </c>
      <c r="C7376">
        <v>7374</v>
      </c>
    </row>
    <row r="7377" spans="2:3" x14ac:dyDescent="0.25">
      <c r="B7377">
        <f t="shared" si="219"/>
        <v>14750</v>
      </c>
      <c r="C7377">
        <v>7375</v>
      </c>
    </row>
    <row r="7378" spans="2:3" x14ac:dyDescent="0.25">
      <c r="B7378">
        <f t="shared" si="219"/>
        <v>14752</v>
      </c>
      <c r="C7378">
        <v>7376</v>
      </c>
    </row>
    <row r="7379" spans="2:3" x14ac:dyDescent="0.25">
      <c r="B7379">
        <f t="shared" si="219"/>
        <v>14754</v>
      </c>
      <c r="C7379">
        <v>7377</v>
      </c>
    </row>
    <row r="7380" spans="2:3" x14ac:dyDescent="0.25">
      <c r="B7380">
        <f t="shared" si="219"/>
        <v>14756</v>
      </c>
      <c r="C7380">
        <v>7378</v>
      </c>
    </row>
    <row r="7381" spans="2:3" x14ac:dyDescent="0.25">
      <c r="B7381">
        <f t="shared" si="219"/>
        <v>14758</v>
      </c>
      <c r="C7381">
        <v>7379</v>
      </c>
    </row>
    <row r="7382" spans="2:3" x14ac:dyDescent="0.25">
      <c r="B7382">
        <f t="shared" si="219"/>
        <v>14760</v>
      </c>
      <c r="C7382">
        <v>7380</v>
      </c>
    </row>
    <row r="7383" spans="2:3" x14ac:dyDescent="0.25">
      <c r="B7383">
        <f t="shared" si="219"/>
        <v>14762</v>
      </c>
      <c r="C7383">
        <v>7381</v>
      </c>
    </row>
    <row r="7384" spans="2:3" x14ac:dyDescent="0.25">
      <c r="B7384">
        <f t="shared" si="219"/>
        <v>14764</v>
      </c>
      <c r="C7384">
        <v>7382</v>
      </c>
    </row>
    <row r="7385" spans="2:3" x14ac:dyDescent="0.25">
      <c r="B7385">
        <f t="shared" si="219"/>
        <v>14766</v>
      </c>
      <c r="C7385">
        <v>7383</v>
      </c>
    </row>
    <row r="7386" spans="2:3" x14ac:dyDescent="0.25">
      <c r="B7386">
        <f t="shared" si="219"/>
        <v>14768</v>
      </c>
      <c r="C7386">
        <v>7384</v>
      </c>
    </row>
    <row r="7387" spans="2:3" x14ac:dyDescent="0.25">
      <c r="B7387">
        <f t="shared" si="219"/>
        <v>14770</v>
      </c>
      <c r="C7387">
        <v>7385</v>
      </c>
    </row>
    <row r="7388" spans="2:3" x14ac:dyDescent="0.25">
      <c r="B7388">
        <f t="shared" si="219"/>
        <v>14772</v>
      </c>
      <c r="C7388">
        <v>7386</v>
      </c>
    </row>
    <row r="7389" spans="2:3" x14ac:dyDescent="0.25">
      <c r="B7389">
        <f t="shared" si="219"/>
        <v>14774</v>
      </c>
      <c r="C7389">
        <v>7387</v>
      </c>
    </row>
    <row r="7390" spans="2:3" x14ac:dyDescent="0.25">
      <c r="B7390">
        <f t="shared" si="219"/>
        <v>14776</v>
      </c>
      <c r="C7390">
        <v>7388</v>
      </c>
    </row>
    <row r="7391" spans="2:3" x14ac:dyDescent="0.25">
      <c r="B7391">
        <f t="shared" si="219"/>
        <v>14778</v>
      </c>
      <c r="C7391">
        <v>7389</v>
      </c>
    </row>
    <row r="7392" spans="2:3" x14ac:dyDescent="0.25">
      <c r="B7392">
        <f t="shared" si="219"/>
        <v>14780</v>
      </c>
      <c r="C7392">
        <v>7390</v>
      </c>
    </row>
    <row r="7393" spans="2:3" x14ac:dyDescent="0.25">
      <c r="B7393">
        <f t="shared" si="219"/>
        <v>14782</v>
      </c>
      <c r="C7393">
        <v>7391</v>
      </c>
    </row>
    <row r="7394" spans="2:3" x14ac:dyDescent="0.25">
      <c r="B7394">
        <f t="shared" si="219"/>
        <v>14784</v>
      </c>
      <c r="C7394">
        <v>7392</v>
      </c>
    </row>
    <row r="7395" spans="2:3" x14ac:dyDescent="0.25">
      <c r="B7395">
        <f t="shared" si="219"/>
        <v>14786</v>
      </c>
      <c r="C7395">
        <v>7393</v>
      </c>
    </row>
    <row r="7396" spans="2:3" x14ac:dyDescent="0.25">
      <c r="B7396">
        <f t="shared" si="219"/>
        <v>14788</v>
      </c>
      <c r="C7396">
        <v>7394</v>
      </c>
    </row>
    <row r="7397" spans="2:3" x14ac:dyDescent="0.25">
      <c r="B7397">
        <f t="shared" si="219"/>
        <v>14790</v>
      </c>
      <c r="C7397">
        <v>7395</v>
      </c>
    </row>
    <row r="7398" spans="2:3" x14ac:dyDescent="0.25">
      <c r="B7398">
        <f t="shared" si="219"/>
        <v>14792</v>
      </c>
      <c r="C7398">
        <v>7396</v>
      </c>
    </row>
    <row r="7399" spans="2:3" x14ac:dyDescent="0.25">
      <c r="B7399">
        <f t="shared" si="219"/>
        <v>14794</v>
      </c>
      <c r="C7399">
        <v>7397</v>
      </c>
    </row>
    <row r="7400" spans="2:3" x14ac:dyDescent="0.25">
      <c r="B7400">
        <f t="shared" si="219"/>
        <v>14796</v>
      </c>
      <c r="C7400">
        <v>7398</v>
      </c>
    </row>
    <row r="7401" spans="2:3" x14ac:dyDescent="0.25">
      <c r="B7401">
        <f t="shared" si="219"/>
        <v>14798</v>
      </c>
      <c r="C7401">
        <v>7399</v>
      </c>
    </row>
    <row r="7402" spans="2:3" x14ac:dyDescent="0.25">
      <c r="B7402">
        <f t="shared" si="219"/>
        <v>14800</v>
      </c>
      <c r="C7402">
        <v>7400</v>
      </c>
    </row>
    <row r="7403" spans="2:3" x14ac:dyDescent="0.25">
      <c r="B7403">
        <f t="shared" si="219"/>
        <v>14802</v>
      </c>
      <c r="C7403">
        <v>7401</v>
      </c>
    </row>
    <row r="7404" spans="2:3" x14ac:dyDescent="0.25">
      <c r="B7404">
        <f t="shared" si="219"/>
        <v>14804</v>
      </c>
      <c r="C7404">
        <v>7402</v>
      </c>
    </row>
    <row r="7405" spans="2:3" x14ac:dyDescent="0.25">
      <c r="B7405">
        <f t="shared" si="219"/>
        <v>14806</v>
      </c>
      <c r="C7405">
        <v>7403</v>
      </c>
    </row>
    <row r="7406" spans="2:3" x14ac:dyDescent="0.25">
      <c r="B7406">
        <f t="shared" si="219"/>
        <v>14808</v>
      </c>
      <c r="C7406">
        <v>7404</v>
      </c>
    </row>
    <row r="7407" spans="2:3" x14ac:dyDescent="0.25">
      <c r="B7407">
        <f t="shared" si="219"/>
        <v>14810</v>
      </c>
      <c r="C7407">
        <v>7405</v>
      </c>
    </row>
    <row r="7408" spans="2:3" x14ac:dyDescent="0.25">
      <c r="B7408">
        <f t="shared" si="219"/>
        <v>14812</v>
      </c>
      <c r="C7408">
        <v>7406</v>
      </c>
    </row>
    <row r="7409" spans="2:3" x14ac:dyDescent="0.25">
      <c r="B7409">
        <f t="shared" si="219"/>
        <v>14814</v>
      </c>
      <c r="C7409">
        <v>7407</v>
      </c>
    </row>
    <row r="7410" spans="2:3" x14ac:dyDescent="0.25">
      <c r="B7410">
        <f t="shared" si="219"/>
        <v>14816</v>
      </c>
      <c r="C7410">
        <v>7408</v>
      </c>
    </row>
    <row r="7411" spans="2:3" x14ac:dyDescent="0.25">
      <c r="B7411">
        <f t="shared" si="219"/>
        <v>14818</v>
      </c>
      <c r="C7411">
        <v>7409</v>
      </c>
    </row>
    <row r="7412" spans="2:3" x14ac:dyDescent="0.25">
      <c r="B7412">
        <f t="shared" si="219"/>
        <v>14820</v>
      </c>
      <c r="C7412">
        <v>7410</v>
      </c>
    </row>
    <row r="7413" spans="2:3" x14ac:dyDescent="0.25">
      <c r="B7413">
        <f t="shared" si="219"/>
        <v>14822</v>
      </c>
      <c r="C7413">
        <v>7411</v>
      </c>
    </row>
    <row r="7414" spans="2:3" x14ac:dyDescent="0.25">
      <c r="B7414">
        <f t="shared" si="219"/>
        <v>14824</v>
      </c>
      <c r="C7414">
        <v>7412</v>
      </c>
    </row>
    <row r="7415" spans="2:3" x14ac:dyDescent="0.25">
      <c r="B7415">
        <f t="shared" si="219"/>
        <v>14826</v>
      </c>
      <c r="C7415">
        <v>7413</v>
      </c>
    </row>
    <row r="7416" spans="2:3" x14ac:dyDescent="0.25">
      <c r="B7416">
        <f t="shared" si="219"/>
        <v>14828</v>
      </c>
      <c r="C7416">
        <v>7414</v>
      </c>
    </row>
    <row r="7417" spans="2:3" x14ac:dyDescent="0.25">
      <c r="B7417">
        <f t="shared" si="219"/>
        <v>14830</v>
      </c>
      <c r="C7417">
        <v>7415</v>
      </c>
    </row>
    <row r="7418" spans="2:3" x14ac:dyDescent="0.25">
      <c r="B7418">
        <f t="shared" si="219"/>
        <v>14832</v>
      </c>
      <c r="C7418">
        <v>7416</v>
      </c>
    </row>
    <row r="7419" spans="2:3" x14ac:dyDescent="0.25">
      <c r="B7419">
        <f t="shared" si="219"/>
        <v>14834</v>
      </c>
      <c r="C7419">
        <v>7417</v>
      </c>
    </row>
    <row r="7420" spans="2:3" x14ac:dyDescent="0.25">
      <c r="B7420">
        <f t="shared" si="219"/>
        <v>14836</v>
      </c>
      <c r="C7420">
        <v>7418</v>
      </c>
    </row>
    <row r="7421" spans="2:3" x14ac:dyDescent="0.25">
      <c r="B7421">
        <f t="shared" si="219"/>
        <v>14838</v>
      </c>
      <c r="C7421">
        <v>7419</v>
      </c>
    </row>
    <row r="7422" spans="2:3" x14ac:dyDescent="0.25">
      <c r="B7422">
        <f t="shared" si="219"/>
        <v>14840</v>
      </c>
      <c r="C7422">
        <v>7420</v>
      </c>
    </row>
    <row r="7423" spans="2:3" x14ac:dyDescent="0.25">
      <c r="B7423">
        <f t="shared" si="219"/>
        <v>14842</v>
      </c>
      <c r="C7423">
        <v>7421</v>
      </c>
    </row>
    <row r="7424" spans="2:3" x14ac:dyDescent="0.25">
      <c r="B7424">
        <f t="shared" si="219"/>
        <v>14844</v>
      </c>
      <c r="C7424">
        <v>7422</v>
      </c>
    </row>
    <row r="7425" spans="2:3" x14ac:dyDescent="0.25">
      <c r="B7425">
        <f t="shared" si="219"/>
        <v>14846</v>
      </c>
      <c r="C7425">
        <v>7423</v>
      </c>
    </row>
    <row r="7426" spans="2:3" x14ac:dyDescent="0.25">
      <c r="B7426">
        <f t="shared" si="219"/>
        <v>14848</v>
      </c>
      <c r="C7426">
        <v>7424</v>
      </c>
    </row>
    <row r="7427" spans="2:3" x14ac:dyDescent="0.25">
      <c r="B7427">
        <f t="shared" si="219"/>
        <v>14850</v>
      </c>
      <c r="C7427">
        <v>7425</v>
      </c>
    </row>
    <row r="7428" spans="2:3" x14ac:dyDescent="0.25">
      <c r="B7428">
        <f t="shared" si="219"/>
        <v>14852</v>
      </c>
      <c r="C7428">
        <v>7426</v>
      </c>
    </row>
    <row r="7429" spans="2:3" x14ac:dyDescent="0.25">
      <c r="B7429">
        <f t="shared" ref="B7429:B7492" si="220">B7428+2</f>
        <v>14854</v>
      </c>
      <c r="C7429">
        <v>7427</v>
      </c>
    </row>
    <row r="7430" spans="2:3" x14ac:dyDescent="0.25">
      <c r="B7430">
        <f t="shared" si="220"/>
        <v>14856</v>
      </c>
      <c r="C7430">
        <v>7428</v>
      </c>
    </row>
    <row r="7431" spans="2:3" x14ac:dyDescent="0.25">
      <c r="B7431">
        <f t="shared" si="220"/>
        <v>14858</v>
      </c>
      <c r="C7431">
        <v>7429</v>
      </c>
    </row>
    <row r="7432" spans="2:3" x14ac:dyDescent="0.25">
      <c r="B7432">
        <f t="shared" si="220"/>
        <v>14860</v>
      </c>
      <c r="C7432">
        <v>7430</v>
      </c>
    </row>
    <row r="7433" spans="2:3" x14ac:dyDescent="0.25">
      <c r="B7433">
        <f t="shared" si="220"/>
        <v>14862</v>
      </c>
      <c r="C7433">
        <v>7431</v>
      </c>
    </row>
    <row r="7434" spans="2:3" x14ac:dyDescent="0.25">
      <c r="B7434">
        <f t="shared" si="220"/>
        <v>14864</v>
      </c>
      <c r="C7434">
        <v>7432</v>
      </c>
    </row>
    <row r="7435" spans="2:3" x14ac:dyDescent="0.25">
      <c r="B7435">
        <f t="shared" si="220"/>
        <v>14866</v>
      </c>
      <c r="C7435">
        <v>7433</v>
      </c>
    </row>
    <row r="7436" spans="2:3" x14ac:dyDescent="0.25">
      <c r="B7436">
        <f t="shared" si="220"/>
        <v>14868</v>
      </c>
      <c r="C7436">
        <v>7434</v>
      </c>
    </row>
    <row r="7437" spans="2:3" x14ac:dyDescent="0.25">
      <c r="B7437">
        <f t="shared" si="220"/>
        <v>14870</v>
      </c>
      <c r="C7437">
        <v>7435</v>
      </c>
    </row>
    <row r="7438" spans="2:3" x14ac:dyDescent="0.25">
      <c r="B7438">
        <f t="shared" si="220"/>
        <v>14872</v>
      </c>
      <c r="C7438">
        <v>7436</v>
      </c>
    </row>
    <row r="7439" spans="2:3" x14ac:dyDescent="0.25">
      <c r="B7439">
        <f t="shared" si="220"/>
        <v>14874</v>
      </c>
      <c r="C7439">
        <v>7437</v>
      </c>
    </row>
    <row r="7440" spans="2:3" x14ac:dyDescent="0.25">
      <c r="B7440">
        <f t="shared" si="220"/>
        <v>14876</v>
      </c>
      <c r="C7440">
        <v>7438</v>
      </c>
    </row>
    <row r="7441" spans="2:3" x14ac:dyDescent="0.25">
      <c r="B7441">
        <f t="shared" si="220"/>
        <v>14878</v>
      </c>
      <c r="C7441">
        <v>7439</v>
      </c>
    </row>
    <row r="7442" spans="2:3" x14ac:dyDescent="0.25">
      <c r="B7442">
        <f t="shared" si="220"/>
        <v>14880</v>
      </c>
      <c r="C7442">
        <v>7440</v>
      </c>
    </row>
    <row r="7443" spans="2:3" x14ac:dyDescent="0.25">
      <c r="B7443">
        <f t="shared" si="220"/>
        <v>14882</v>
      </c>
      <c r="C7443">
        <v>7441</v>
      </c>
    </row>
    <row r="7444" spans="2:3" x14ac:dyDescent="0.25">
      <c r="B7444">
        <f t="shared" si="220"/>
        <v>14884</v>
      </c>
      <c r="C7444">
        <v>7442</v>
      </c>
    </row>
    <row r="7445" spans="2:3" x14ac:dyDescent="0.25">
      <c r="B7445">
        <f t="shared" si="220"/>
        <v>14886</v>
      </c>
      <c r="C7445">
        <v>7443</v>
      </c>
    </row>
    <row r="7446" spans="2:3" x14ac:dyDescent="0.25">
      <c r="B7446">
        <f t="shared" si="220"/>
        <v>14888</v>
      </c>
      <c r="C7446">
        <v>7444</v>
      </c>
    </row>
    <row r="7447" spans="2:3" x14ac:dyDescent="0.25">
      <c r="B7447">
        <f t="shared" si="220"/>
        <v>14890</v>
      </c>
      <c r="C7447">
        <v>7445</v>
      </c>
    </row>
    <row r="7448" spans="2:3" x14ac:dyDescent="0.25">
      <c r="B7448">
        <f t="shared" si="220"/>
        <v>14892</v>
      </c>
      <c r="C7448">
        <v>7446</v>
      </c>
    </row>
    <row r="7449" spans="2:3" x14ac:dyDescent="0.25">
      <c r="B7449">
        <f t="shared" si="220"/>
        <v>14894</v>
      </c>
      <c r="C7449">
        <v>7447</v>
      </c>
    </row>
    <row r="7450" spans="2:3" x14ac:dyDescent="0.25">
      <c r="B7450">
        <f t="shared" si="220"/>
        <v>14896</v>
      </c>
      <c r="C7450">
        <v>7448</v>
      </c>
    </row>
    <row r="7451" spans="2:3" x14ac:dyDescent="0.25">
      <c r="B7451">
        <f t="shared" si="220"/>
        <v>14898</v>
      </c>
      <c r="C7451">
        <v>7449</v>
      </c>
    </row>
    <row r="7452" spans="2:3" x14ac:dyDescent="0.25">
      <c r="B7452">
        <f t="shared" si="220"/>
        <v>14900</v>
      </c>
      <c r="C7452">
        <v>7450</v>
      </c>
    </row>
    <row r="7453" spans="2:3" x14ac:dyDescent="0.25">
      <c r="B7453">
        <f t="shared" si="220"/>
        <v>14902</v>
      </c>
      <c r="C7453">
        <v>7451</v>
      </c>
    </row>
    <row r="7454" spans="2:3" x14ac:dyDescent="0.25">
      <c r="B7454">
        <f t="shared" si="220"/>
        <v>14904</v>
      </c>
      <c r="C7454">
        <v>7452</v>
      </c>
    </row>
    <row r="7455" spans="2:3" x14ac:dyDescent="0.25">
      <c r="B7455">
        <f t="shared" si="220"/>
        <v>14906</v>
      </c>
      <c r="C7455">
        <v>7453</v>
      </c>
    </row>
    <row r="7456" spans="2:3" x14ac:dyDescent="0.25">
      <c r="B7456">
        <f t="shared" si="220"/>
        <v>14908</v>
      </c>
      <c r="C7456">
        <v>7454</v>
      </c>
    </row>
    <row r="7457" spans="2:3" x14ac:dyDescent="0.25">
      <c r="B7457">
        <f t="shared" si="220"/>
        <v>14910</v>
      </c>
      <c r="C7457">
        <v>7455</v>
      </c>
    </row>
    <row r="7458" spans="2:3" x14ac:dyDescent="0.25">
      <c r="B7458">
        <f t="shared" si="220"/>
        <v>14912</v>
      </c>
      <c r="C7458">
        <v>7456</v>
      </c>
    </row>
    <row r="7459" spans="2:3" x14ac:dyDescent="0.25">
      <c r="B7459">
        <f t="shared" si="220"/>
        <v>14914</v>
      </c>
      <c r="C7459">
        <v>7457</v>
      </c>
    </row>
    <row r="7460" spans="2:3" x14ac:dyDescent="0.25">
      <c r="B7460">
        <f t="shared" si="220"/>
        <v>14916</v>
      </c>
      <c r="C7460">
        <v>7458</v>
      </c>
    </row>
    <row r="7461" spans="2:3" x14ac:dyDescent="0.25">
      <c r="B7461">
        <f t="shared" si="220"/>
        <v>14918</v>
      </c>
      <c r="C7461">
        <v>7459</v>
      </c>
    </row>
    <row r="7462" spans="2:3" x14ac:dyDescent="0.25">
      <c r="B7462">
        <f t="shared" si="220"/>
        <v>14920</v>
      </c>
      <c r="C7462">
        <v>7460</v>
      </c>
    </row>
    <row r="7463" spans="2:3" x14ac:dyDescent="0.25">
      <c r="B7463">
        <f t="shared" si="220"/>
        <v>14922</v>
      </c>
      <c r="C7463">
        <v>7461</v>
      </c>
    </row>
    <row r="7464" spans="2:3" x14ac:dyDescent="0.25">
      <c r="B7464">
        <f t="shared" si="220"/>
        <v>14924</v>
      </c>
      <c r="C7464">
        <v>7462</v>
      </c>
    </row>
    <row r="7465" spans="2:3" x14ac:dyDescent="0.25">
      <c r="B7465">
        <f t="shared" si="220"/>
        <v>14926</v>
      </c>
      <c r="C7465">
        <v>7463</v>
      </c>
    </row>
    <row r="7466" spans="2:3" x14ac:dyDescent="0.25">
      <c r="B7466">
        <f t="shared" si="220"/>
        <v>14928</v>
      </c>
      <c r="C7466">
        <v>7464</v>
      </c>
    </row>
    <row r="7467" spans="2:3" x14ac:dyDescent="0.25">
      <c r="B7467">
        <f t="shared" si="220"/>
        <v>14930</v>
      </c>
      <c r="C7467">
        <v>7465</v>
      </c>
    </row>
    <row r="7468" spans="2:3" x14ac:dyDescent="0.25">
      <c r="B7468">
        <f t="shared" si="220"/>
        <v>14932</v>
      </c>
      <c r="C7468">
        <v>7466</v>
      </c>
    </row>
    <row r="7469" spans="2:3" x14ac:dyDescent="0.25">
      <c r="B7469">
        <f t="shared" si="220"/>
        <v>14934</v>
      </c>
      <c r="C7469">
        <v>7467</v>
      </c>
    </row>
    <row r="7470" spans="2:3" x14ac:dyDescent="0.25">
      <c r="B7470">
        <f t="shared" si="220"/>
        <v>14936</v>
      </c>
      <c r="C7470">
        <v>7468</v>
      </c>
    </row>
    <row r="7471" spans="2:3" x14ac:dyDescent="0.25">
      <c r="B7471">
        <f t="shared" si="220"/>
        <v>14938</v>
      </c>
      <c r="C7471">
        <v>7469</v>
      </c>
    </row>
    <row r="7472" spans="2:3" x14ac:dyDescent="0.25">
      <c r="B7472">
        <f t="shared" si="220"/>
        <v>14940</v>
      </c>
      <c r="C7472">
        <v>7470</v>
      </c>
    </row>
    <row r="7473" spans="2:3" x14ac:dyDescent="0.25">
      <c r="B7473">
        <f t="shared" si="220"/>
        <v>14942</v>
      </c>
      <c r="C7473">
        <v>7471</v>
      </c>
    </row>
    <row r="7474" spans="2:3" x14ac:dyDescent="0.25">
      <c r="B7474">
        <f t="shared" si="220"/>
        <v>14944</v>
      </c>
      <c r="C7474">
        <v>7472</v>
      </c>
    </row>
    <row r="7475" spans="2:3" x14ac:dyDescent="0.25">
      <c r="B7475">
        <f t="shared" si="220"/>
        <v>14946</v>
      </c>
      <c r="C7475">
        <v>7473</v>
      </c>
    </row>
    <row r="7476" spans="2:3" x14ac:dyDescent="0.25">
      <c r="B7476">
        <f t="shared" si="220"/>
        <v>14948</v>
      </c>
      <c r="C7476">
        <v>7474</v>
      </c>
    </row>
    <row r="7477" spans="2:3" x14ac:dyDescent="0.25">
      <c r="B7477">
        <f t="shared" si="220"/>
        <v>14950</v>
      </c>
      <c r="C7477">
        <v>7475</v>
      </c>
    </row>
    <row r="7478" spans="2:3" x14ac:dyDescent="0.25">
      <c r="B7478">
        <f t="shared" si="220"/>
        <v>14952</v>
      </c>
      <c r="C7478">
        <v>7476</v>
      </c>
    </row>
    <row r="7479" spans="2:3" x14ac:dyDescent="0.25">
      <c r="B7479">
        <f t="shared" si="220"/>
        <v>14954</v>
      </c>
      <c r="C7479">
        <v>7477</v>
      </c>
    </row>
    <row r="7480" spans="2:3" x14ac:dyDescent="0.25">
      <c r="B7480">
        <f t="shared" si="220"/>
        <v>14956</v>
      </c>
      <c r="C7480">
        <v>7478</v>
      </c>
    </row>
    <row r="7481" spans="2:3" x14ac:dyDescent="0.25">
      <c r="B7481">
        <f t="shared" si="220"/>
        <v>14958</v>
      </c>
      <c r="C7481">
        <v>7479</v>
      </c>
    </row>
    <row r="7482" spans="2:3" x14ac:dyDescent="0.25">
      <c r="B7482">
        <f t="shared" si="220"/>
        <v>14960</v>
      </c>
      <c r="C7482">
        <v>7480</v>
      </c>
    </row>
    <row r="7483" spans="2:3" x14ac:dyDescent="0.25">
      <c r="B7483">
        <f t="shared" si="220"/>
        <v>14962</v>
      </c>
      <c r="C7483">
        <v>7481</v>
      </c>
    </row>
    <row r="7484" spans="2:3" x14ac:dyDescent="0.25">
      <c r="B7484">
        <f t="shared" si="220"/>
        <v>14964</v>
      </c>
      <c r="C7484">
        <v>7482</v>
      </c>
    </row>
    <row r="7485" spans="2:3" x14ac:dyDescent="0.25">
      <c r="B7485">
        <f t="shared" si="220"/>
        <v>14966</v>
      </c>
      <c r="C7485">
        <v>7483</v>
      </c>
    </row>
    <row r="7486" spans="2:3" x14ac:dyDescent="0.25">
      <c r="B7486">
        <f t="shared" si="220"/>
        <v>14968</v>
      </c>
      <c r="C7486">
        <v>7484</v>
      </c>
    </row>
    <row r="7487" spans="2:3" x14ac:dyDescent="0.25">
      <c r="B7487">
        <f t="shared" si="220"/>
        <v>14970</v>
      </c>
      <c r="C7487">
        <v>7485</v>
      </c>
    </row>
    <row r="7488" spans="2:3" x14ac:dyDescent="0.25">
      <c r="B7488">
        <f t="shared" si="220"/>
        <v>14972</v>
      </c>
      <c r="C7488">
        <v>7486</v>
      </c>
    </row>
    <row r="7489" spans="2:3" x14ac:dyDescent="0.25">
      <c r="B7489">
        <f t="shared" si="220"/>
        <v>14974</v>
      </c>
      <c r="C7489">
        <v>7487</v>
      </c>
    </row>
    <row r="7490" spans="2:3" x14ac:dyDescent="0.25">
      <c r="B7490">
        <f t="shared" si="220"/>
        <v>14976</v>
      </c>
      <c r="C7490">
        <v>7488</v>
      </c>
    </row>
    <row r="7491" spans="2:3" x14ac:dyDescent="0.25">
      <c r="B7491">
        <f t="shared" si="220"/>
        <v>14978</v>
      </c>
      <c r="C7491">
        <v>7489</v>
      </c>
    </row>
    <row r="7492" spans="2:3" x14ac:dyDescent="0.25">
      <c r="B7492">
        <f t="shared" si="220"/>
        <v>14980</v>
      </c>
      <c r="C7492">
        <v>7490</v>
      </c>
    </row>
    <row r="7493" spans="2:3" x14ac:dyDescent="0.25">
      <c r="B7493">
        <f t="shared" ref="B7493:B7556" si="221">B7492+2</f>
        <v>14982</v>
      </c>
      <c r="C7493">
        <v>7491</v>
      </c>
    </row>
    <row r="7494" spans="2:3" x14ac:dyDescent="0.25">
      <c r="B7494">
        <f t="shared" si="221"/>
        <v>14984</v>
      </c>
      <c r="C7494">
        <v>7492</v>
      </c>
    </row>
    <row r="7495" spans="2:3" x14ac:dyDescent="0.25">
      <c r="B7495">
        <f t="shared" si="221"/>
        <v>14986</v>
      </c>
      <c r="C7495">
        <v>7493</v>
      </c>
    </row>
    <row r="7496" spans="2:3" x14ac:dyDescent="0.25">
      <c r="B7496">
        <f t="shared" si="221"/>
        <v>14988</v>
      </c>
      <c r="C7496">
        <v>7494</v>
      </c>
    </row>
    <row r="7497" spans="2:3" x14ac:dyDescent="0.25">
      <c r="B7497">
        <f t="shared" si="221"/>
        <v>14990</v>
      </c>
      <c r="C7497">
        <v>7495</v>
      </c>
    </row>
    <row r="7498" spans="2:3" x14ac:dyDescent="0.25">
      <c r="B7498">
        <f t="shared" si="221"/>
        <v>14992</v>
      </c>
      <c r="C7498">
        <v>7496</v>
      </c>
    </row>
    <row r="7499" spans="2:3" x14ac:dyDescent="0.25">
      <c r="B7499">
        <f t="shared" si="221"/>
        <v>14994</v>
      </c>
      <c r="C7499">
        <v>7497</v>
      </c>
    </row>
    <row r="7500" spans="2:3" x14ac:dyDescent="0.25">
      <c r="B7500">
        <f t="shared" si="221"/>
        <v>14996</v>
      </c>
      <c r="C7500">
        <v>7498</v>
      </c>
    </row>
    <row r="7501" spans="2:3" x14ac:dyDescent="0.25">
      <c r="B7501">
        <f t="shared" si="221"/>
        <v>14998</v>
      </c>
      <c r="C7501">
        <v>7499</v>
      </c>
    </row>
    <row r="7502" spans="2:3" x14ac:dyDescent="0.25">
      <c r="B7502">
        <f t="shared" si="221"/>
        <v>15000</v>
      </c>
      <c r="C7502">
        <v>7500</v>
      </c>
    </row>
    <row r="7503" spans="2:3" x14ac:dyDescent="0.25">
      <c r="B7503">
        <f t="shared" si="221"/>
        <v>15002</v>
      </c>
      <c r="C7503">
        <v>7501</v>
      </c>
    </row>
    <row r="7504" spans="2:3" x14ac:dyDescent="0.25">
      <c r="B7504">
        <f t="shared" si="221"/>
        <v>15004</v>
      </c>
      <c r="C7504">
        <v>7502</v>
      </c>
    </row>
    <row r="7505" spans="2:3" x14ac:dyDescent="0.25">
      <c r="B7505">
        <f t="shared" si="221"/>
        <v>15006</v>
      </c>
      <c r="C7505">
        <v>7503</v>
      </c>
    </row>
    <row r="7506" spans="2:3" x14ac:dyDescent="0.25">
      <c r="B7506">
        <f t="shared" si="221"/>
        <v>15008</v>
      </c>
      <c r="C7506">
        <v>7504</v>
      </c>
    </row>
    <row r="7507" spans="2:3" x14ac:dyDescent="0.25">
      <c r="B7507">
        <f t="shared" si="221"/>
        <v>15010</v>
      </c>
      <c r="C7507">
        <v>7505</v>
      </c>
    </row>
    <row r="7508" spans="2:3" x14ac:dyDescent="0.25">
      <c r="B7508">
        <f t="shared" si="221"/>
        <v>15012</v>
      </c>
      <c r="C7508">
        <v>7506</v>
      </c>
    </row>
    <row r="7509" spans="2:3" x14ac:dyDescent="0.25">
      <c r="B7509">
        <f t="shared" si="221"/>
        <v>15014</v>
      </c>
      <c r="C7509">
        <v>7507</v>
      </c>
    </row>
    <row r="7510" spans="2:3" x14ac:dyDescent="0.25">
      <c r="B7510">
        <f t="shared" si="221"/>
        <v>15016</v>
      </c>
      <c r="C7510">
        <v>7508</v>
      </c>
    </row>
    <row r="7511" spans="2:3" x14ac:dyDescent="0.25">
      <c r="B7511">
        <f t="shared" si="221"/>
        <v>15018</v>
      </c>
      <c r="C7511">
        <v>7509</v>
      </c>
    </row>
    <row r="7512" spans="2:3" x14ac:dyDescent="0.25">
      <c r="B7512">
        <f t="shared" si="221"/>
        <v>15020</v>
      </c>
      <c r="C7512">
        <v>7510</v>
      </c>
    </row>
    <row r="7513" spans="2:3" x14ac:dyDescent="0.25">
      <c r="B7513">
        <f t="shared" si="221"/>
        <v>15022</v>
      </c>
      <c r="C7513">
        <v>7511</v>
      </c>
    </row>
    <row r="7514" spans="2:3" x14ac:dyDescent="0.25">
      <c r="B7514">
        <f t="shared" si="221"/>
        <v>15024</v>
      </c>
      <c r="C7514">
        <v>7512</v>
      </c>
    </row>
    <row r="7515" spans="2:3" x14ac:dyDescent="0.25">
      <c r="B7515">
        <f t="shared" si="221"/>
        <v>15026</v>
      </c>
      <c r="C7515">
        <v>7513</v>
      </c>
    </row>
    <row r="7516" spans="2:3" x14ac:dyDescent="0.25">
      <c r="B7516">
        <f t="shared" si="221"/>
        <v>15028</v>
      </c>
      <c r="C7516">
        <v>7514</v>
      </c>
    </row>
    <row r="7517" spans="2:3" x14ac:dyDescent="0.25">
      <c r="B7517">
        <f t="shared" si="221"/>
        <v>15030</v>
      </c>
      <c r="C7517">
        <v>7515</v>
      </c>
    </row>
    <row r="7518" spans="2:3" x14ac:dyDescent="0.25">
      <c r="B7518">
        <f t="shared" si="221"/>
        <v>15032</v>
      </c>
      <c r="C7518">
        <v>7516</v>
      </c>
    </row>
    <row r="7519" spans="2:3" x14ac:dyDescent="0.25">
      <c r="B7519">
        <f t="shared" si="221"/>
        <v>15034</v>
      </c>
      <c r="C7519">
        <v>7517</v>
      </c>
    </row>
    <row r="7520" spans="2:3" x14ac:dyDescent="0.25">
      <c r="B7520">
        <f t="shared" si="221"/>
        <v>15036</v>
      </c>
      <c r="C7520">
        <v>7518</v>
      </c>
    </row>
    <row r="7521" spans="2:3" x14ac:dyDescent="0.25">
      <c r="B7521">
        <f t="shared" si="221"/>
        <v>15038</v>
      </c>
      <c r="C7521">
        <v>7519</v>
      </c>
    </row>
    <row r="7522" spans="2:3" x14ac:dyDescent="0.25">
      <c r="B7522">
        <f t="shared" si="221"/>
        <v>15040</v>
      </c>
      <c r="C7522">
        <v>7520</v>
      </c>
    </row>
    <row r="7523" spans="2:3" x14ac:dyDescent="0.25">
      <c r="B7523">
        <f t="shared" si="221"/>
        <v>15042</v>
      </c>
      <c r="C7523">
        <v>7521</v>
      </c>
    </row>
    <row r="7524" spans="2:3" x14ac:dyDescent="0.25">
      <c r="B7524">
        <f t="shared" si="221"/>
        <v>15044</v>
      </c>
      <c r="C7524">
        <v>7522</v>
      </c>
    </row>
    <row r="7525" spans="2:3" x14ac:dyDescent="0.25">
      <c r="B7525">
        <f t="shared" si="221"/>
        <v>15046</v>
      </c>
      <c r="C7525">
        <v>7523</v>
      </c>
    </row>
    <row r="7526" spans="2:3" x14ac:dyDescent="0.25">
      <c r="B7526">
        <f t="shared" si="221"/>
        <v>15048</v>
      </c>
      <c r="C7526">
        <v>7524</v>
      </c>
    </row>
    <row r="7527" spans="2:3" x14ac:dyDescent="0.25">
      <c r="B7527">
        <f t="shared" si="221"/>
        <v>15050</v>
      </c>
      <c r="C7527">
        <v>7525</v>
      </c>
    </row>
    <row r="7528" spans="2:3" x14ac:dyDescent="0.25">
      <c r="B7528">
        <f t="shared" si="221"/>
        <v>15052</v>
      </c>
      <c r="C7528">
        <v>7526</v>
      </c>
    </row>
    <row r="7529" spans="2:3" x14ac:dyDescent="0.25">
      <c r="B7529">
        <f t="shared" si="221"/>
        <v>15054</v>
      </c>
      <c r="C7529">
        <v>7527</v>
      </c>
    </row>
    <row r="7530" spans="2:3" x14ac:dyDescent="0.25">
      <c r="B7530">
        <f t="shared" si="221"/>
        <v>15056</v>
      </c>
      <c r="C7530">
        <v>7528</v>
      </c>
    </row>
    <row r="7531" spans="2:3" x14ac:dyDescent="0.25">
      <c r="B7531">
        <f t="shared" si="221"/>
        <v>15058</v>
      </c>
      <c r="C7531">
        <v>7529</v>
      </c>
    </row>
    <row r="7532" spans="2:3" x14ac:dyDescent="0.25">
      <c r="B7532">
        <f t="shared" si="221"/>
        <v>15060</v>
      </c>
      <c r="C7532">
        <v>7530</v>
      </c>
    </row>
    <row r="7533" spans="2:3" x14ac:dyDescent="0.25">
      <c r="B7533">
        <f t="shared" si="221"/>
        <v>15062</v>
      </c>
      <c r="C7533">
        <v>7531</v>
      </c>
    </row>
    <row r="7534" spans="2:3" x14ac:dyDescent="0.25">
      <c r="B7534">
        <f t="shared" si="221"/>
        <v>15064</v>
      </c>
      <c r="C7534">
        <v>7532</v>
      </c>
    </row>
    <row r="7535" spans="2:3" x14ac:dyDescent="0.25">
      <c r="B7535">
        <f t="shared" si="221"/>
        <v>15066</v>
      </c>
      <c r="C7535">
        <v>7533</v>
      </c>
    </row>
    <row r="7536" spans="2:3" x14ac:dyDescent="0.25">
      <c r="B7536">
        <f t="shared" si="221"/>
        <v>15068</v>
      </c>
      <c r="C7536">
        <v>7534</v>
      </c>
    </row>
    <row r="7537" spans="2:3" x14ac:dyDescent="0.25">
      <c r="B7537">
        <f t="shared" si="221"/>
        <v>15070</v>
      </c>
      <c r="C7537">
        <v>7535</v>
      </c>
    </row>
    <row r="7538" spans="2:3" x14ac:dyDescent="0.25">
      <c r="B7538">
        <f t="shared" si="221"/>
        <v>15072</v>
      </c>
      <c r="C7538">
        <v>7536</v>
      </c>
    </row>
    <row r="7539" spans="2:3" x14ac:dyDescent="0.25">
      <c r="B7539">
        <f t="shared" si="221"/>
        <v>15074</v>
      </c>
      <c r="C7539">
        <v>7537</v>
      </c>
    </row>
    <row r="7540" spans="2:3" x14ac:dyDescent="0.25">
      <c r="B7540">
        <f t="shared" si="221"/>
        <v>15076</v>
      </c>
      <c r="C7540">
        <v>7538</v>
      </c>
    </row>
    <row r="7541" spans="2:3" x14ac:dyDescent="0.25">
      <c r="B7541">
        <f t="shared" si="221"/>
        <v>15078</v>
      </c>
      <c r="C7541">
        <v>7539</v>
      </c>
    </row>
    <row r="7542" spans="2:3" x14ac:dyDescent="0.25">
      <c r="B7542">
        <f t="shared" si="221"/>
        <v>15080</v>
      </c>
      <c r="C7542">
        <v>7540</v>
      </c>
    </row>
    <row r="7543" spans="2:3" x14ac:dyDescent="0.25">
      <c r="B7543">
        <f t="shared" si="221"/>
        <v>15082</v>
      </c>
      <c r="C7543">
        <v>7541</v>
      </c>
    </row>
    <row r="7544" spans="2:3" x14ac:dyDescent="0.25">
      <c r="B7544">
        <f t="shared" si="221"/>
        <v>15084</v>
      </c>
      <c r="C7544">
        <v>7542</v>
      </c>
    </row>
    <row r="7545" spans="2:3" x14ac:dyDescent="0.25">
      <c r="B7545">
        <f t="shared" si="221"/>
        <v>15086</v>
      </c>
      <c r="C7545">
        <v>7543</v>
      </c>
    </row>
    <row r="7546" spans="2:3" x14ac:dyDescent="0.25">
      <c r="B7546">
        <f t="shared" si="221"/>
        <v>15088</v>
      </c>
      <c r="C7546">
        <v>7544</v>
      </c>
    </row>
    <row r="7547" spans="2:3" x14ac:dyDescent="0.25">
      <c r="B7547">
        <f t="shared" si="221"/>
        <v>15090</v>
      </c>
      <c r="C7547">
        <v>7545</v>
      </c>
    </row>
    <row r="7548" spans="2:3" x14ac:dyDescent="0.25">
      <c r="B7548">
        <f t="shared" si="221"/>
        <v>15092</v>
      </c>
      <c r="C7548">
        <v>7546</v>
      </c>
    </row>
    <row r="7549" spans="2:3" x14ac:dyDescent="0.25">
      <c r="B7549">
        <f t="shared" si="221"/>
        <v>15094</v>
      </c>
      <c r="C7549">
        <v>7547</v>
      </c>
    </row>
    <row r="7550" spans="2:3" x14ac:dyDescent="0.25">
      <c r="B7550">
        <f t="shared" si="221"/>
        <v>15096</v>
      </c>
      <c r="C7550">
        <v>7548</v>
      </c>
    </row>
    <row r="7551" spans="2:3" x14ac:dyDescent="0.25">
      <c r="B7551">
        <f t="shared" si="221"/>
        <v>15098</v>
      </c>
      <c r="C7551">
        <v>7549</v>
      </c>
    </row>
    <row r="7552" spans="2:3" x14ac:dyDescent="0.25">
      <c r="B7552">
        <f t="shared" si="221"/>
        <v>15100</v>
      </c>
      <c r="C7552">
        <v>7550</v>
      </c>
    </row>
    <row r="7553" spans="2:3" x14ac:dyDescent="0.25">
      <c r="B7553">
        <f t="shared" si="221"/>
        <v>15102</v>
      </c>
      <c r="C7553">
        <v>7551</v>
      </c>
    </row>
    <row r="7554" spans="2:3" x14ac:dyDescent="0.25">
      <c r="B7554">
        <f t="shared" si="221"/>
        <v>15104</v>
      </c>
      <c r="C7554">
        <v>7552</v>
      </c>
    </row>
    <row r="7555" spans="2:3" x14ac:dyDescent="0.25">
      <c r="B7555">
        <f t="shared" si="221"/>
        <v>15106</v>
      </c>
      <c r="C7555">
        <v>7553</v>
      </c>
    </row>
    <row r="7556" spans="2:3" x14ac:dyDescent="0.25">
      <c r="B7556">
        <f t="shared" si="221"/>
        <v>15108</v>
      </c>
      <c r="C7556">
        <v>7554</v>
      </c>
    </row>
    <row r="7557" spans="2:3" x14ac:dyDescent="0.25">
      <c r="B7557">
        <f t="shared" ref="B7557:B7620" si="222">B7556+2</f>
        <v>15110</v>
      </c>
      <c r="C7557">
        <v>7555</v>
      </c>
    </row>
    <row r="7558" spans="2:3" x14ac:dyDescent="0.25">
      <c r="B7558">
        <f t="shared" si="222"/>
        <v>15112</v>
      </c>
      <c r="C7558">
        <v>7556</v>
      </c>
    </row>
    <row r="7559" spans="2:3" x14ac:dyDescent="0.25">
      <c r="B7559">
        <f t="shared" si="222"/>
        <v>15114</v>
      </c>
      <c r="C7559">
        <v>7557</v>
      </c>
    </row>
    <row r="7560" spans="2:3" x14ac:dyDescent="0.25">
      <c r="B7560">
        <f t="shared" si="222"/>
        <v>15116</v>
      </c>
      <c r="C7560">
        <v>7558</v>
      </c>
    </row>
    <row r="7561" spans="2:3" x14ac:dyDescent="0.25">
      <c r="B7561">
        <f t="shared" si="222"/>
        <v>15118</v>
      </c>
      <c r="C7561">
        <v>7559</v>
      </c>
    </row>
    <row r="7562" spans="2:3" x14ac:dyDescent="0.25">
      <c r="B7562">
        <f t="shared" si="222"/>
        <v>15120</v>
      </c>
      <c r="C7562">
        <v>7560</v>
      </c>
    </row>
    <row r="7563" spans="2:3" x14ac:dyDescent="0.25">
      <c r="B7563">
        <f t="shared" si="222"/>
        <v>15122</v>
      </c>
      <c r="C7563">
        <v>7561</v>
      </c>
    </row>
    <row r="7564" spans="2:3" x14ac:dyDescent="0.25">
      <c r="B7564">
        <f t="shared" si="222"/>
        <v>15124</v>
      </c>
      <c r="C7564">
        <v>7562</v>
      </c>
    </row>
    <row r="7565" spans="2:3" x14ac:dyDescent="0.25">
      <c r="B7565">
        <f t="shared" si="222"/>
        <v>15126</v>
      </c>
      <c r="C7565">
        <v>7563</v>
      </c>
    </row>
    <row r="7566" spans="2:3" x14ac:dyDescent="0.25">
      <c r="B7566">
        <f t="shared" si="222"/>
        <v>15128</v>
      </c>
      <c r="C7566">
        <v>7564</v>
      </c>
    </row>
    <row r="7567" spans="2:3" x14ac:dyDescent="0.25">
      <c r="B7567">
        <f t="shared" si="222"/>
        <v>15130</v>
      </c>
      <c r="C7567">
        <v>7565</v>
      </c>
    </row>
    <row r="7568" spans="2:3" x14ac:dyDescent="0.25">
      <c r="B7568">
        <f t="shared" si="222"/>
        <v>15132</v>
      </c>
      <c r="C7568">
        <v>7566</v>
      </c>
    </row>
    <row r="7569" spans="2:3" x14ac:dyDescent="0.25">
      <c r="B7569">
        <f t="shared" si="222"/>
        <v>15134</v>
      </c>
      <c r="C7569">
        <v>7567</v>
      </c>
    </row>
    <row r="7570" spans="2:3" x14ac:dyDescent="0.25">
      <c r="B7570">
        <f t="shared" si="222"/>
        <v>15136</v>
      </c>
      <c r="C7570">
        <v>7568</v>
      </c>
    </row>
    <row r="7571" spans="2:3" x14ac:dyDescent="0.25">
      <c r="B7571">
        <f t="shared" si="222"/>
        <v>15138</v>
      </c>
      <c r="C7571">
        <v>7569</v>
      </c>
    </row>
    <row r="7572" spans="2:3" x14ac:dyDescent="0.25">
      <c r="B7572">
        <f t="shared" si="222"/>
        <v>15140</v>
      </c>
      <c r="C7572">
        <v>7570</v>
      </c>
    </row>
    <row r="7573" spans="2:3" x14ac:dyDescent="0.25">
      <c r="B7573">
        <f t="shared" si="222"/>
        <v>15142</v>
      </c>
      <c r="C7573">
        <v>7571</v>
      </c>
    </row>
    <row r="7574" spans="2:3" x14ac:dyDescent="0.25">
      <c r="B7574">
        <f t="shared" si="222"/>
        <v>15144</v>
      </c>
      <c r="C7574">
        <v>7572</v>
      </c>
    </row>
    <row r="7575" spans="2:3" x14ac:dyDescent="0.25">
      <c r="B7575">
        <f t="shared" si="222"/>
        <v>15146</v>
      </c>
      <c r="C7575">
        <v>7573</v>
      </c>
    </row>
    <row r="7576" spans="2:3" x14ac:dyDescent="0.25">
      <c r="B7576">
        <f t="shared" si="222"/>
        <v>15148</v>
      </c>
      <c r="C7576">
        <v>7574</v>
      </c>
    </row>
    <row r="7577" spans="2:3" x14ac:dyDescent="0.25">
      <c r="B7577">
        <f t="shared" si="222"/>
        <v>15150</v>
      </c>
      <c r="C7577">
        <v>7575</v>
      </c>
    </row>
    <row r="7578" spans="2:3" x14ac:dyDescent="0.25">
      <c r="B7578">
        <f t="shared" si="222"/>
        <v>15152</v>
      </c>
      <c r="C7578">
        <v>7576</v>
      </c>
    </row>
    <row r="7579" spans="2:3" x14ac:dyDescent="0.25">
      <c r="B7579">
        <f t="shared" si="222"/>
        <v>15154</v>
      </c>
      <c r="C7579">
        <v>7577</v>
      </c>
    </row>
    <row r="7580" spans="2:3" x14ac:dyDescent="0.25">
      <c r="B7580">
        <f t="shared" si="222"/>
        <v>15156</v>
      </c>
      <c r="C7580">
        <v>7578</v>
      </c>
    </row>
    <row r="7581" spans="2:3" x14ac:dyDescent="0.25">
      <c r="B7581">
        <f t="shared" si="222"/>
        <v>15158</v>
      </c>
      <c r="C7581">
        <v>7579</v>
      </c>
    </row>
    <row r="7582" spans="2:3" x14ac:dyDescent="0.25">
      <c r="B7582">
        <f t="shared" si="222"/>
        <v>15160</v>
      </c>
      <c r="C7582">
        <v>7580</v>
      </c>
    </row>
    <row r="7583" spans="2:3" x14ac:dyDescent="0.25">
      <c r="B7583">
        <f t="shared" si="222"/>
        <v>15162</v>
      </c>
      <c r="C7583">
        <v>7581</v>
      </c>
    </row>
    <row r="7584" spans="2:3" x14ac:dyDescent="0.25">
      <c r="B7584">
        <f t="shared" si="222"/>
        <v>15164</v>
      </c>
      <c r="C7584">
        <v>7582</v>
      </c>
    </row>
    <row r="7585" spans="2:3" x14ac:dyDescent="0.25">
      <c r="B7585">
        <f t="shared" si="222"/>
        <v>15166</v>
      </c>
      <c r="C7585">
        <v>7583</v>
      </c>
    </row>
    <row r="7586" spans="2:3" x14ac:dyDescent="0.25">
      <c r="B7586">
        <f t="shared" si="222"/>
        <v>15168</v>
      </c>
      <c r="C7586">
        <v>7584</v>
      </c>
    </row>
    <row r="7587" spans="2:3" x14ac:dyDescent="0.25">
      <c r="B7587">
        <f t="shared" si="222"/>
        <v>15170</v>
      </c>
      <c r="C7587">
        <v>7585</v>
      </c>
    </row>
    <row r="7588" spans="2:3" x14ac:dyDescent="0.25">
      <c r="B7588">
        <f t="shared" si="222"/>
        <v>15172</v>
      </c>
      <c r="C7588">
        <v>7586</v>
      </c>
    </row>
    <row r="7589" spans="2:3" x14ac:dyDescent="0.25">
      <c r="B7589">
        <f t="shared" si="222"/>
        <v>15174</v>
      </c>
      <c r="C7589">
        <v>7587</v>
      </c>
    </row>
    <row r="7590" spans="2:3" x14ac:dyDescent="0.25">
      <c r="B7590">
        <f t="shared" si="222"/>
        <v>15176</v>
      </c>
      <c r="C7590">
        <v>7588</v>
      </c>
    </row>
    <row r="7591" spans="2:3" x14ac:dyDescent="0.25">
      <c r="B7591">
        <f t="shared" si="222"/>
        <v>15178</v>
      </c>
      <c r="C7591">
        <v>7589</v>
      </c>
    </row>
    <row r="7592" spans="2:3" x14ac:dyDescent="0.25">
      <c r="B7592">
        <f t="shared" si="222"/>
        <v>15180</v>
      </c>
      <c r="C7592">
        <v>7590</v>
      </c>
    </row>
    <row r="7593" spans="2:3" x14ac:dyDescent="0.25">
      <c r="B7593">
        <f t="shared" si="222"/>
        <v>15182</v>
      </c>
      <c r="C7593">
        <v>7591</v>
      </c>
    </row>
    <row r="7594" spans="2:3" x14ac:dyDescent="0.25">
      <c r="B7594">
        <f t="shared" si="222"/>
        <v>15184</v>
      </c>
      <c r="C7594">
        <v>7592</v>
      </c>
    </row>
    <row r="7595" spans="2:3" x14ac:dyDescent="0.25">
      <c r="B7595">
        <f t="shared" si="222"/>
        <v>15186</v>
      </c>
      <c r="C7595">
        <v>7593</v>
      </c>
    </row>
    <row r="7596" spans="2:3" x14ac:dyDescent="0.25">
      <c r="B7596">
        <f t="shared" si="222"/>
        <v>15188</v>
      </c>
      <c r="C7596">
        <v>7594</v>
      </c>
    </row>
    <row r="7597" spans="2:3" x14ac:dyDescent="0.25">
      <c r="B7597">
        <f t="shared" si="222"/>
        <v>15190</v>
      </c>
      <c r="C7597">
        <v>7595</v>
      </c>
    </row>
    <row r="7598" spans="2:3" x14ac:dyDescent="0.25">
      <c r="B7598">
        <f t="shared" si="222"/>
        <v>15192</v>
      </c>
      <c r="C7598">
        <v>7596</v>
      </c>
    </row>
    <row r="7599" spans="2:3" x14ac:dyDescent="0.25">
      <c r="B7599">
        <f t="shared" si="222"/>
        <v>15194</v>
      </c>
      <c r="C7599">
        <v>7597</v>
      </c>
    </row>
    <row r="7600" spans="2:3" x14ac:dyDescent="0.25">
      <c r="B7600">
        <f t="shared" si="222"/>
        <v>15196</v>
      </c>
      <c r="C7600">
        <v>7598</v>
      </c>
    </row>
    <row r="7601" spans="2:3" x14ac:dyDescent="0.25">
      <c r="B7601">
        <f t="shared" si="222"/>
        <v>15198</v>
      </c>
      <c r="C7601">
        <v>7599</v>
      </c>
    </row>
    <row r="7602" spans="2:3" x14ac:dyDescent="0.25">
      <c r="B7602">
        <f t="shared" si="222"/>
        <v>15200</v>
      </c>
      <c r="C7602">
        <v>7600</v>
      </c>
    </row>
    <row r="7603" spans="2:3" x14ac:dyDescent="0.25">
      <c r="B7603">
        <f t="shared" si="222"/>
        <v>15202</v>
      </c>
      <c r="C7603">
        <v>7601</v>
      </c>
    </row>
    <row r="7604" spans="2:3" x14ac:dyDescent="0.25">
      <c r="B7604">
        <f t="shared" si="222"/>
        <v>15204</v>
      </c>
      <c r="C7604">
        <v>7602</v>
      </c>
    </row>
    <row r="7605" spans="2:3" x14ac:dyDescent="0.25">
      <c r="B7605">
        <f t="shared" si="222"/>
        <v>15206</v>
      </c>
      <c r="C7605">
        <v>7603</v>
      </c>
    </row>
    <row r="7606" spans="2:3" x14ac:dyDescent="0.25">
      <c r="B7606">
        <f t="shared" si="222"/>
        <v>15208</v>
      </c>
      <c r="C7606">
        <v>7604</v>
      </c>
    </row>
    <row r="7607" spans="2:3" x14ac:dyDescent="0.25">
      <c r="B7607">
        <f t="shared" si="222"/>
        <v>15210</v>
      </c>
      <c r="C7607">
        <v>7605</v>
      </c>
    </row>
    <row r="7608" spans="2:3" x14ac:dyDescent="0.25">
      <c r="B7608">
        <f t="shared" si="222"/>
        <v>15212</v>
      </c>
      <c r="C7608">
        <v>7606</v>
      </c>
    </row>
    <row r="7609" spans="2:3" x14ac:dyDescent="0.25">
      <c r="B7609">
        <f t="shared" si="222"/>
        <v>15214</v>
      </c>
      <c r="C7609">
        <v>7607</v>
      </c>
    </row>
    <row r="7610" spans="2:3" x14ac:dyDescent="0.25">
      <c r="B7610">
        <f t="shared" si="222"/>
        <v>15216</v>
      </c>
      <c r="C7610">
        <v>7608</v>
      </c>
    </row>
    <row r="7611" spans="2:3" x14ac:dyDescent="0.25">
      <c r="B7611">
        <f t="shared" si="222"/>
        <v>15218</v>
      </c>
      <c r="C7611">
        <v>7609</v>
      </c>
    </row>
    <row r="7612" spans="2:3" x14ac:dyDescent="0.25">
      <c r="B7612">
        <f t="shared" si="222"/>
        <v>15220</v>
      </c>
      <c r="C7612">
        <v>7610</v>
      </c>
    </row>
    <row r="7613" spans="2:3" x14ac:dyDescent="0.25">
      <c r="B7613">
        <f t="shared" si="222"/>
        <v>15222</v>
      </c>
      <c r="C7613">
        <v>7611</v>
      </c>
    </row>
    <row r="7614" spans="2:3" x14ac:dyDescent="0.25">
      <c r="B7614">
        <f t="shared" si="222"/>
        <v>15224</v>
      </c>
      <c r="C7614">
        <v>7612</v>
      </c>
    </row>
    <row r="7615" spans="2:3" x14ac:dyDescent="0.25">
      <c r="B7615">
        <f t="shared" si="222"/>
        <v>15226</v>
      </c>
      <c r="C7615">
        <v>7613</v>
      </c>
    </row>
    <row r="7616" spans="2:3" x14ac:dyDescent="0.25">
      <c r="B7616">
        <f t="shared" si="222"/>
        <v>15228</v>
      </c>
      <c r="C7616">
        <v>7614</v>
      </c>
    </row>
    <row r="7617" spans="2:3" x14ac:dyDescent="0.25">
      <c r="B7617">
        <f t="shared" si="222"/>
        <v>15230</v>
      </c>
      <c r="C7617">
        <v>7615</v>
      </c>
    </row>
    <row r="7618" spans="2:3" x14ac:dyDescent="0.25">
      <c r="B7618">
        <f t="shared" si="222"/>
        <v>15232</v>
      </c>
      <c r="C7618">
        <v>7616</v>
      </c>
    </row>
    <row r="7619" spans="2:3" x14ac:dyDescent="0.25">
      <c r="B7619">
        <f t="shared" si="222"/>
        <v>15234</v>
      </c>
      <c r="C7619">
        <v>7617</v>
      </c>
    </row>
    <row r="7620" spans="2:3" x14ac:dyDescent="0.25">
      <c r="B7620">
        <f t="shared" si="222"/>
        <v>15236</v>
      </c>
      <c r="C7620">
        <v>7618</v>
      </c>
    </row>
    <row r="7621" spans="2:3" x14ac:dyDescent="0.25">
      <c r="B7621">
        <f t="shared" ref="B7621:B7684" si="223">B7620+2</f>
        <v>15238</v>
      </c>
      <c r="C7621">
        <v>7619</v>
      </c>
    </row>
    <row r="7622" spans="2:3" x14ac:dyDescent="0.25">
      <c r="B7622">
        <f t="shared" si="223"/>
        <v>15240</v>
      </c>
      <c r="C7622">
        <v>7620</v>
      </c>
    </row>
    <row r="7623" spans="2:3" x14ac:dyDescent="0.25">
      <c r="B7623">
        <f t="shared" si="223"/>
        <v>15242</v>
      </c>
      <c r="C7623">
        <v>7621</v>
      </c>
    </row>
    <row r="7624" spans="2:3" x14ac:dyDescent="0.25">
      <c r="B7624">
        <f t="shared" si="223"/>
        <v>15244</v>
      </c>
      <c r="C7624">
        <v>7622</v>
      </c>
    </row>
    <row r="7625" spans="2:3" x14ac:dyDescent="0.25">
      <c r="B7625">
        <f t="shared" si="223"/>
        <v>15246</v>
      </c>
      <c r="C7625">
        <v>7623</v>
      </c>
    </row>
    <row r="7626" spans="2:3" x14ac:dyDescent="0.25">
      <c r="B7626">
        <f t="shared" si="223"/>
        <v>15248</v>
      </c>
      <c r="C7626">
        <v>7624</v>
      </c>
    </row>
    <row r="7627" spans="2:3" x14ac:dyDescent="0.25">
      <c r="B7627">
        <f t="shared" si="223"/>
        <v>15250</v>
      </c>
      <c r="C7627">
        <v>7625</v>
      </c>
    </row>
    <row r="7628" spans="2:3" x14ac:dyDescent="0.25">
      <c r="B7628">
        <f t="shared" si="223"/>
        <v>15252</v>
      </c>
      <c r="C7628">
        <v>7626</v>
      </c>
    </row>
    <row r="7629" spans="2:3" x14ac:dyDescent="0.25">
      <c r="B7629">
        <f t="shared" si="223"/>
        <v>15254</v>
      </c>
      <c r="C7629">
        <v>7627</v>
      </c>
    </row>
    <row r="7630" spans="2:3" x14ac:dyDescent="0.25">
      <c r="B7630">
        <f t="shared" si="223"/>
        <v>15256</v>
      </c>
      <c r="C7630">
        <v>7628</v>
      </c>
    </row>
    <row r="7631" spans="2:3" x14ac:dyDescent="0.25">
      <c r="B7631">
        <f t="shared" si="223"/>
        <v>15258</v>
      </c>
      <c r="C7631">
        <v>7629</v>
      </c>
    </row>
    <row r="7632" spans="2:3" x14ac:dyDescent="0.25">
      <c r="B7632">
        <f t="shared" si="223"/>
        <v>15260</v>
      </c>
      <c r="C7632">
        <v>7630</v>
      </c>
    </row>
    <row r="7633" spans="2:3" x14ac:dyDescent="0.25">
      <c r="B7633">
        <f t="shared" si="223"/>
        <v>15262</v>
      </c>
      <c r="C7633">
        <v>7631</v>
      </c>
    </row>
    <row r="7634" spans="2:3" x14ac:dyDescent="0.25">
      <c r="B7634">
        <f t="shared" si="223"/>
        <v>15264</v>
      </c>
      <c r="C7634">
        <v>7632</v>
      </c>
    </row>
    <row r="7635" spans="2:3" x14ac:dyDescent="0.25">
      <c r="B7635">
        <f t="shared" si="223"/>
        <v>15266</v>
      </c>
      <c r="C7635">
        <v>7633</v>
      </c>
    </row>
    <row r="7636" spans="2:3" x14ac:dyDescent="0.25">
      <c r="B7636">
        <f t="shared" si="223"/>
        <v>15268</v>
      </c>
      <c r="C7636">
        <v>7634</v>
      </c>
    </row>
    <row r="7637" spans="2:3" x14ac:dyDescent="0.25">
      <c r="B7637">
        <f t="shared" si="223"/>
        <v>15270</v>
      </c>
      <c r="C7637">
        <v>7635</v>
      </c>
    </row>
    <row r="7638" spans="2:3" x14ac:dyDescent="0.25">
      <c r="B7638">
        <f t="shared" si="223"/>
        <v>15272</v>
      </c>
      <c r="C7638">
        <v>7636</v>
      </c>
    </row>
    <row r="7639" spans="2:3" x14ac:dyDescent="0.25">
      <c r="B7639">
        <f t="shared" si="223"/>
        <v>15274</v>
      </c>
      <c r="C7639">
        <v>7637</v>
      </c>
    </row>
    <row r="7640" spans="2:3" x14ac:dyDescent="0.25">
      <c r="B7640">
        <f t="shared" si="223"/>
        <v>15276</v>
      </c>
      <c r="C7640">
        <v>7638</v>
      </c>
    </row>
    <row r="7641" spans="2:3" x14ac:dyDescent="0.25">
      <c r="B7641">
        <f t="shared" si="223"/>
        <v>15278</v>
      </c>
      <c r="C7641">
        <v>7639</v>
      </c>
    </row>
    <row r="7642" spans="2:3" x14ac:dyDescent="0.25">
      <c r="B7642">
        <f t="shared" si="223"/>
        <v>15280</v>
      </c>
      <c r="C7642">
        <v>7640</v>
      </c>
    </row>
    <row r="7643" spans="2:3" x14ac:dyDescent="0.25">
      <c r="B7643">
        <f t="shared" si="223"/>
        <v>15282</v>
      </c>
      <c r="C7643">
        <v>7641</v>
      </c>
    </row>
    <row r="7644" spans="2:3" x14ac:dyDescent="0.25">
      <c r="B7644">
        <f t="shared" si="223"/>
        <v>15284</v>
      </c>
      <c r="C7644">
        <v>7642</v>
      </c>
    </row>
    <row r="7645" spans="2:3" x14ac:dyDescent="0.25">
      <c r="B7645">
        <f t="shared" si="223"/>
        <v>15286</v>
      </c>
      <c r="C7645">
        <v>7643</v>
      </c>
    </row>
    <row r="7646" spans="2:3" x14ac:dyDescent="0.25">
      <c r="B7646">
        <f t="shared" si="223"/>
        <v>15288</v>
      </c>
      <c r="C7646">
        <v>7644</v>
      </c>
    </row>
    <row r="7647" spans="2:3" x14ac:dyDescent="0.25">
      <c r="B7647">
        <f t="shared" si="223"/>
        <v>15290</v>
      </c>
      <c r="C7647">
        <v>7645</v>
      </c>
    </row>
    <row r="7648" spans="2:3" x14ac:dyDescent="0.25">
      <c r="B7648">
        <f t="shared" si="223"/>
        <v>15292</v>
      </c>
      <c r="C7648">
        <v>7646</v>
      </c>
    </row>
    <row r="7649" spans="2:3" x14ac:dyDescent="0.25">
      <c r="B7649">
        <f t="shared" si="223"/>
        <v>15294</v>
      </c>
      <c r="C7649">
        <v>7647</v>
      </c>
    </row>
    <row r="7650" spans="2:3" x14ac:dyDescent="0.25">
      <c r="B7650">
        <f t="shared" si="223"/>
        <v>15296</v>
      </c>
      <c r="C7650">
        <v>7648</v>
      </c>
    </row>
    <row r="7651" spans="2:3" x14ac:dyDescent="0.25">
      <c r="B7651">
        <f t="shared" si="223"/>
        <v>15298</v>
      </c>
      <c r="C7651">
        <v>7649</v>
      </c>
    </row>
    <row r="7652" spans="2:3" x14ac:dyDescent="0.25">
      <c r="B7652">
        <f t="shared" si="223"/>
        <v>15300</v>
      </c>
      <c r="C7652">
        <v>7650</v>
      </c>
    </row>
    <row r="7653" spans="2:3" x14ac:dyDescent="0.25">
      <c r="B7653">
        <f t="shared" si="223"/>
        <v>15302</v>
      </c>
      <c r="C7653">
        <v>7651</v>
      </c>
    </row>
    <row r="7654" spans="2:3" x14ac:dyDescent="0.25">
      <c r="B7654">
        <f t="shared" si="223"/>
        <v>15304</v>
      </c>
      <c r="C7654">
        <v>7652</v>
      </c>
    </row>
    <row r="7655" spans="2:3" x14ac:dyDescent="0.25">
      <c r="B7655">
        <f t="shared" si="223"/>
        <v>15306</v>
      </c>
      <c r="C7655">
        <v>7653</v>
      </c>
    </row>
    <row r="7656" spans="2:3" x14ac:dyDescent="0.25">
      <c r="B7656">
        <f t="shared" si="223"/>
        <v>15308</v>
      </c>
      <c r="C7656">
        <v>7654</v>
      </c>
    </row>
    <row r="7657" spans="2:3" x14ac:dyDescent="0.25">
      <c r="B7657">
        <f t="shared" si="223"/>
        <v>15310</v>
      </c>
      <c r="C7657">
        <v>7655</v>
      </c>
    </row>
    <row r="7658" spans="2:3" x14ac:dyDescent="0.25">
      <c r="B7658">
        <f t="shared" si="223"/>
        <v>15312</v>
      </c>
      <c r="C7658">
        <v>7656</v>
      </c>
    </row>
    <row r="7659" spans="2:3" x14ac:dyDescent="0.25">
      <c r="B7659">
        <f t="shared" si="223"/>
        <v>15314</v>
      </c>
      <c r="C7659">
        <v>7657</v>
      </c>
    </row>
    <row r="7660" spans="2:3" x14ac:dyDescent="0.25">
      <c r="B7660">
        <f t="shared" si="223"/>
        <v>15316</v>
      </c>
      <c r="C7660">
        <v>7658</v>
      </c>
    </row>
    <row r="7661" spans="2:3" x14ac:dyDescent="0.25">
      <c r="B7661">
        <f t="shared" si="223"/>
        <v>15318</v>
      </c>
      <c r="C7661">
        <v>7659</v>
      </c>
    </row>
    <row r="7662" spans="2:3" x14ac:dyDescent="0.25">
      <c r="B7662">
        <f t="shared" si="223"/>
        <v>15320</v>
      </c>
      <c r="C7662">
        <v>7660</v>
      </c>
    </row>
    <row r="7663" spans="2:3" x14ac:dyDescent="0.25">
      <c r="B7663">
        <f t="shared" si="223"/>
        <v>15322</v>
      </c>
      <c r="C7663">
        <v>7661</v>
      </c>
    </row>
    <row r="7664" spans="2:3" x14ac:dyDescent="0.25">
      <c r="B7664">
        <f t="shared" si="223"/>
        <v>15324</v>
      </c>
      <c r="C7664">
        <v>7662</v>
      </c>
    </row>
    <row r="7665" spans="2:3" x14ac:dyDescent="0.25">
      <c r="B7665">
        <f t="shared" si="223"/>
        <v>15326</v>
      </c>
      <c r="C7665">
        <v>7663</v>
      </c>
    </row>
    <row r="7666" spans="2:3" x14ac:dyDescent="0.25">
      <c r="B7666">
        <f t="shared" si="223"/>
        <v>15328</v>
      </c>
      <c r="C7666">
        <v>7664</v>
      </c>
    </row>
    <row r="7667" spans="2:3" x14ac:dyDescent="0.25">
      <c r="B7667">
        <f t="shared" si="223"/>
        <v>15330</v>
      </c>
      <c r="C7667">
        <v>7665</v>
      </c>
    </row>
    <row r="7668" spans="2:3" x14ac:dyDescent="0.25">
      <c r="B7668">
        <f t="shared" si="223"/>
        <v>15332</v>
      </c>
      <c r="C7668">
        <v>7666</v>
      </c>
    </row>
    <row r="7669" spans="2:3" x14ac:dyDescent="0.25">
      <c r="B7669">
        <f t="shared" si="223"/>
        <v>15334</v>
      </c>
      <c r="C7669">
        <v>7667</v>
      </c>
    </row>
    <row r="7670" spans="2:3" x14ac:dyDescent="0.25">
      <c r="B7670">
        <f t="shared" si="223"/>
        <v>15336</v>
      </c>
      <c r="C7670">
        <v>7668</v>
      </c>
    </row>
    <row r="7671" spans="2:3" x14ac:dyDescent="0.25">
      <c r="B7671">
        <f t="shared" si="223"/>
        <v>15338</v>
      </c>
      <c r="C7671">
        <v>7669</v>
      </c>
    </row>
    <row r="7672" spans="2:3" x14ac:dyDescent="0.25">
      <c r="B7672">
        <f t="shared" si="223"/>
        <v>15340</v>
      </c>
      <c r="C7672">
        <v>7670</v>
      </c>
    </row>
    <row r="7673" spans="2:3" x14ac:dyDescent="0.25">
      <c r="B7673">
        <f t="shared" si="223"/>
        <v>15342</v>
      </c>
      <c r="C7673">
        <v>7671</v>
      </c>
    </row>
    <row r="7674" spans="2:3" x14ac:dyDescent="0.25">
      <c r="B7674">
        <f t="shared" si="223"/>
        <v>15344</v>
      </c>
      <c r="C7674">
        <v>7672</v>
      </c>
    </row>
    <row r="7675" spans="2:3" x14ac:dyDescent="0.25">
      <c r="B7675">
        <f t="shared" si="223"/>
        <v>15346</v>
      </c>
      <c r="C7675">
        <v>7673</v>
      </c>
    </row>
    <row r="7676" spans="2:3" x14ac:dyDescent="0.25">
      <c r="B7676">
        <f t="shared" si="223"/>
        <v>15348</v>
      </c>
      <c r="C7676">
        <v>7674</v>
      </c>
    </row>
    <row r="7677" spans="2:3" x14ac:dyDescent="0.25">
      <c r="B7677">
        <f t="shared" si="223"/>
        <v>15350</v>
      </c>
      <c r="C7677">
        <v>7675</v>
      </c>
    </row>
    <row r="7678" spans="2:3" x14ac:dyDescent="0.25">
      <c r="B7678">
        <f t="shared" si="223"/>
        <v>15352</v>
      </c>
      <c r="C7678">
        <v>7676</v>
      </c>
    </row>
    <row r="7679" spans="2:3" x14ac:dyDescent="0.25">
      <c r="B7679">
        <f t="shared" si="223"/>
        <v>15354</v>
      </c>
      <c r="C7679">
        <v>7677</v>
      </c>
    </row>
    <row r="7680" spans="2:3" x14ac:dyDescent="0.25">
      <c r="B7680">
        <f t="shared" si="223"/>
        <v>15356</v>
      </c>
      <c r="C7680">
        <v>7678</v>
      </c>
    </row>
    <row r="7681" spans="2:3" x14ac:dyDescent="0.25">
      <c r="B7681">
        <f t="shared" si="223"/>
        <v>15358</v>
      </c>
      <c r="C7681">
        <v>7679</v>
      </c>
    </row>
    <row r="7682" spans="2:3" x14ac:dyDescent="0.25">
      <c r="B7682">
        <f t="shared" si="223"/>
        <v>15360</v>
      </c>
      <c r="C7682">
        <v>7680</v>
      </c>
    </row>
    <row r="7683" spans="2:3" x14ac:dyDescent="0.25">
      <c r="B7683">
        <f t="shared" si="223"/>
        <v>15362</v>
      </c>
      <c r="C7683">
        <v>7681</v>
      </c>
    </row>
    <row r="7684" spans="2:3" x14ac:dyDescent="0.25">
      <c r="B7684">
        <f t="shared" si="223"/>
        <v>15364</v>
      </c>
      <c r="C7684">
        <v>7682</v>
      </c>
    </row>
    <row r="7685" spans="2:3" x14ac:dyDescent="0.25">
      <c r="B7685">
        <f t="shared" ref="B7685:B7748" si="224">B7684+2</f>
        <v>15366</v>
      </c>
      <c r="C7685">
        <v>7683</v>
      </c>
    </row>
    <row r="7686" spans="2:3" x14ac:dyDescent="0.25">
      <c r="B7686">
        <f t="shared" si="224"/>
        <v>15368</v>
      </c>
      <c r="C7686">
        <v>7684</v>
      </c>
    </row>
    <row r="7687" spans="2:3" x14ac:dyDescent="0.25">
      <c r="B7687">
        <f t="shared" si="224"/>
        <v>15370</v>
      </c>
      <c r="C7687">
        <v>7685</v>
      </c>
    </row>
    <row r="7688" spans="2:3" x14ac:dyDescent="0.25">
      <c r="B7688">
        <f t="shared" si="224"/>
        <v>15372</v>
      </c>
      <c r="C7688">
        <v>7686</v>
      </c>
    </row>
    <row r="7689" spans="2:3" x14ac:dyDescent="0.25">
      <c r="B7689">
        <f t="shared" si="224"/>
        <v>15374</v>
      </c>
      <c r="C7689">
        <v>7687</v>
      </c>
    </row>
    <row r="7690" spans="2:3" x14ac:dyDescent="0.25">
      <c r="B7690">
        <f t="shared" si="224"/>
        <v>15376</v>
      </c>
      <c r="C7690">
        <v>7688</v>
      </c>
    </row>
    <row r="7691" spans="2:3" x14ac:dyDescent="0.25">
      <c r="B7691">
        <f t="shared" si="224"/>
        <v>15378</v>
      </c>
      <c r="C7691">
        <v>7689</v>
      </c>
    </row>
    <row r="7692" spans="2:3" x14ac:dyDescent="0.25">
      <c r="B7692">
        <f t="shared" si="224"/>
        <v>15380</v>
      </c>
      <c r="C7692">
        <v>7690</v>
      </c>
    </row>
    <row r="7693" spans="2:3" x14ac:dyDescent="0.25">
      <c r="B7693">
        <f t="shared" si="224"/>
        <v>15382</v>
      </c>
      <c r="C7693">
        <v>7691</v>
      </c>
    </row>
    <row r="7694" spans="2:3" x14ac:dyDescent="0.25">
      <c r="B7694">
        <f t="shared" si="224"/>
        <v>15384</v>
      </c>
      <c r="C7694">
        <v>7692</v>
      </c>
    </row>
    <row r="7695" spans="2:3" x14ac:dyDescent="0.25">
      <c r="B7695">
        <f t="shared" si="224"/>
        <v>15386</v>
      </c>
      <c r="C7695">
        <v>7693</v>
      </c>
    </row>
    <row r="7696" spans="2:3" x14ac:dyDescent="0.25">
      <c r="B7696">
        <f t="shared" si="224"/>
        <v>15388</v>
      </c>
      <c r="C7696">
        <v>7694</v>
      </c>
    </row>
    <row r="7697" spans="2:3" x14ac:dyDescent="0.25">
      <c r="B7697">
        <f t="shared" si="224"/>
        <v>15390</v>
      </c>
      <c r="C7697">
        <v>7695</v>
      </c>
    </row>
    <row r="7698" spans="2:3" x14ac:dyDescent="0.25">
      <c r="B7698">
        <f t="shared" si="224"/>
        <v>15392</v>
      </c>
      <c r="C7698">
        <v>7696</v>
      </c>
    </row>
    <row r="7699" spans="2:3" x14ac:dyDescent="0.25">
      <c r="B7699">
        <f t="shared" si="224"/>
        <v>15394</v>
      </c>
      <c r="C7699">
        <v>7697</v>
      </c>
    </row>
    <row r="7700" spans="2:3" x14ac:dyDescent="0.25">
      <c r="B7700">
        <f t="shared" si="224"/>
        <v>15396</v>
      </c>
      <c r="C7700">
        <v>7698</v>
      </c>
    </row>
    <row r="7701" spans="2:3" x14ac:dyDescent="0.25">
      <c r="B7701">
        <f t="shared" si="224"/>
        <v>15398</v>
      </c>
      <c r="C7701">
        <v>7699</v>
      </c>
    </row>
    <row r="7702" spans="2:3" x14ac:dyDescent="0.25">
      <c r="B7702">
        <f t="shared" si="224"/>
        <v>15400</v>
      </c>
      <c r="C7702">
        <v>7700</v>
      </c>
    </row>
    <row r="7703" spans="2:3" x14ac:dyDescent="0.25">
      <c r="B7703">
        <f t="shared" si="224"/>
        <v>15402</v>
      </c>
      <c r="C7703">
        <v>7701</v>
      </c>
    </row>
    <row r="7704" spans="2:3" x14ac:dyDescent="0.25">
      <c r="B7704">
        <f t="shared" si="224"/>
        <v>15404</v>
      </c>
      <c r="C7704">
        <v>7702</v>
      </c>
    </row>
    <row r="7705" spans="2:3" x14ac:dyDescent="0.25">
      <c r="B7705">
        <f t="shared" si="224"/>
        <v>15406</v>
      </c>
      <c r="C7705">
        <v>7703</v>
      </c>
    </row>
    <row r="7706" spans="2:3" x14ac:dyDescent="0.25">
      <c r="B7706">
        <f t="shared" si="224"/>
        <v>15408</v>
      </c>
      <c r="C7706">
        <v>7704</v>
      </c>
    </row>
    <row r="7707" spans="2:3" x14ac:dyDescent="0.25">
      <c r="B7707">
        <f t="shared" si="224"/>
        <v>15410</v>
      </c>
      <c r="C7707">
        <v>7705</v>
      </c>
    </row>
    <row r="7708" spans="2:3" x14ac:dyDescent="0.25">
      <c r="B7708">
        <f t="shared" si="224"/>
        <v>15412</v>
      </c>
      <c r="C7708">
        <v>7706</v>
      </c>
    </row>
    <row r="7709" spans="2:3" x14ac:dyDescent="0.25">
      <c r="B7709">
        <f t="shared" si="224"/>
        <v>15414</v>
      </c>
      <c r="C7709">
        <v>7707</v>
      </c>
    </row>
    <row r="7710" spans="2:3" x14ac:dyDescent="0.25">
      <c r="B7710">
        <f t="shared" si="224"/>
        <v>15416</v>
      </c>
      <c r="C7710">
        <v>7708</v>
      </c>
    </row>
    <row r="7711" spans="2:3" x14ac:dyDescent="0.25">
      <c r="B7711">
        <f t="shared" si="224"/>
        <v>15418</v>
      </c>
      <c r="C7711">
        <v>7709</v>
      </c>
    </row>
    <row r="7712" spans="2:3" x14ac:dyDescent="0.25">
      <c r="B7712">
        <f t="shared" si="224"/>
        <v>15420</v>
      </c>
      <c r="C7712">
        <v>7710</v>
      </c>
    </row>
    <row r="7713" spans="2:3" x14ac:dyDescent="0.25">
      <c r="B7713">
        <f t="shared" si="224"/>
        <v>15422</v>
      </c>
      <c r="C7713">
        <v>7711</v>
      </c>
    </row>
    <row r="7714" spans="2:3" x14ac:dyDescent="0.25">
      <c r="B7714">
        <f t="shared" si="224"/>
        <v>15424</v>
      </c>
      <c r="C7714">
        <v>7712</v>
      </c>
    </row>
    <row r="7715" spans="2:3" x14ac:dyDescent="0.25">
      <c r="B7715">
        <f t="shared" si="224"/>
        <v>15426</v>
      </c>
      <c r="C7715">
        <v>7713</v>
      </c>
    </row>
    <row r="7716" spans="2:3" x14ac:dyDescent="0.25">
      <c r="B7716">
        <f t="shared" si="224"/>
        <v>15428</v>
      </c>
      <c r="C7716">
        <v>7714</v>
      </c>
    </row>
    <row r="7717" spans="2:3" x14ac:dyDescent="0.25">
      <c r="B7717">
        <f t="shared" si="224"/>
        <v>15430</v>
      </c>
      <c r="C7717">
        <v>7715</v>
      </c>
    </row>
    <row r="7718" spans="2:3" x14ac:dyDescent="0.25">
      <c r="B7718">
        <f t="shared" si="224"/>
        <v>15432</v>
      </c>
      <c r="C7718">
        <v>7716</v>
      </c>
    </row>
    <row r="7719" spans="2:3" x14ac:dyDescent="0.25">
      <c r="B7719">
        <f t="shared" si="224"/>
        <v>15434</v>
      </c>
      <c r="C7719">
        <v>7717</v>
      </c>
    </row>
    <row r="7720" spans="2:3" x14ac:dyDescent="0.25">
      <c r="B7720">
        <f t="shared" si="224"/>
        <v>15436</v>
      </c>
      <c r="C7720">
        <v>7718</v>
      </c>
    </row>
    <row r="7721" spans="2:3" x14ac:dyDescent="0.25">
      <c r="B7721">
        <f t="shared" si="224"/>
        <v>15438</v>
      </c>
      <c r="C7721">
        <v>7719</v>
      </c>
    </row>
    <row r="7722" spans="2:3" x14ac:dyDescent="0.25">
      <c r="B7722">
        <f t="shared" si="224"/>
        <v>15440</v>
      </c>
      <c r="C7722">
        <v>7720</v>
      </c>
    </row>
    <row r="7723" spans="2:3" x14ac:dyDescent="0.25">
      <c r="B7723">
        <f t="shared" si="224"/>
        <v>15442</v>
      </c>
      <c r="C7723">
        <v>7721</v>
      </c>
    </row>
    <row r="7724" spans="2:3" x14ac:dyDescent="0.25">
      <c r="B7724">
        <f t="shared" si="224"/>
        <v>15444</v>
      </c>
      <c r="C7724">
        <v>7722</v>
      </c>
    </row>
    <row r="7725" spans="2:3" x14ac:dyDescent="0.25">
      <c r="B7725">
        <f t="shared" si="224"/>
        <v>15446</v>
      </c>
      <c r="C7725">
        <v>7723</v>
      </c>
    </row>
    <row r="7726" spans="2:3" x14ac:dyDescent="0.25">
      <c r="B7726">
        <f t="shared" si="224"/>
        <v>15448</v>
      </c>
      <c r="C7726">
        <v>7724</v>
      </c>
    </row>
    <row r="7727" spans="2:3" x14ac:dyDescent="0.25">
      <c r="B7727">
        <f t="shared" si="224"/>
        <v>15450</v>
      </c>
      <c r="C7727">
        <v>7725</v>
      </c>
    </row>
    <row r="7728" spans="2:3" x14ac:dyDescent="0.25">
      <c r="B7728">
        <f t="shared" si="224"/>
        <v>15452</v>
      </c>
      <c r="C7728">
        <v>7726</v>
      </c>
    </row>
    <row r="7729" spans="2:3" x14ac:dyDescent="0.25">
      <c r="B7729">
        <f t="shared" si="224"/>
        <v>15454</v>
      </c>
      <c r="C7729">
        <v>7727</v>
      </c>
    </row>
    <row r="7730" spans="2:3" x14ac:dyDescent="0.25">
      <c r="B7730">
        <f t="shared" si="224"/>
        <v>15456</v>
      </c>
      <c r="C7730">
        <v>7728</v>
      </c>
    </row>
    <row r="7731" spans="2:3" x14ac:dyDescent="0.25">
      <c r="B7731">
        <f t="shared" si="224"/>
        <v>15458</v>
      </c>
      <c r="C7731">
        <v>7729</v>
      </c>
    </row>
    <row r="7732" spans="2:3" x14ac:dyDescent="0.25">
      <c r="B7732">
        <f t="shared" si="224"/>
        <v>15460</v>
      </c>
      <c r="C7732">
        <v>7730</v>
      </c>
    </row>
    <row r="7733" spans="2:3" x14ac:dyDescent="0.25">
      <c r="B7733">
        <f t="shared" si="224"/>
        <v>15462</v>
      </c>
      <c r="C7733">
        <v>7731</v>
      </c>
    </row>
    <row r="7734" spans="2:3" x14ac:dyDescent="0.25">
      <c r="B7734">
        <f t="shared" si="224"/>
        <v>15464</v>
      </c>
      <c r="C7734">
        <v>7732</v>
      </c>
    </row>
    <row r="7735" spans="2:3" x14ac:dyDescent="0.25">
      <c r="B7735">
        <f t="shared" si="224"/>
        <v>15466</v>
      </c>
      <c r="C7735">
        <v>7733</v>
      </c>
    </row>
    <row r="7736" spans="2:3" x14ac:dyDescent="0.25">
      <c r="B7736">
        <f t="shared" si="224"/>
        <v>15468</v>
      </c>
      <c r="C7736">
        <v>7734</v>
      </c>
    </row>
    <row r="7737" spans="2:3" x14ac:dyDescent="0.25">
      <c r="B7737">
        <f t="shared" si="224"/>
        <v>15470</v>
      </c>
      <c r="C7737">
        <v>7735</v>
      </c>
    </row>
    <row r="7738" spans="2:3" x14ac:dyDescent="0.25">
      <c r="B7738">
        <f t="shared" si="224"/>
        <v>15472</v>
      </c>
      <c r="C7738">
        <v>7736</v>
      </c>
    </row>
    <row r="7739" spans="2:3" x14ac:dyDescent="0.25">
      <c r="B7739">
        <f t="shared" si="224"/>
        <v>15474</v>
      </c>
      <c r="C7739">
        <v>7737</v>
      </c>
    </row>
    <row r="7740" spans="2:3" x14ac:dyDescent="0.25">
      <c r="B7740">
        <f t="shared" si="224"/>
        <v>15476</v>
      </c>
      <c r="C7740">
        <v>7738</v>
      </c>
    </row>
    <row r="7741" spans="2:3" x14ac:dyDescent="0.25">
      <c r="B7741">
        <f t="shared" si="224"/>
        <v>15478</v>
      </c>
      <c r="C7741">
        <v>7739</v>
      </c>
    </row>
    <row r="7742" spans="2:3" x14ac:dyDescent="0.25">
      <c r="B7742">
        <f t="shared" si="224"/>
        <v>15480</v>
      </c>
      <c r="C7742">
        <v>7740</v>
      </c>
    </row>
    <row r="7743" spans="2:3" x14ac:dyDescent="0.25">
      <c r="B7743">
        <f t="shared" si="224"/>
        <v>15482</v>
      </c>
      <c r="C7743">
        <v>7741</v>
      </c>
    </row>
    <row r="7744" spans="2:3" x14ac:dyDescent="0.25">
      <c r="B7744">
        <f t="shared" si="224"/>
        <v>15484</v>
      </c>
      <c r="C7744">
        <v>7742</v>
      </c>
    </row>
    <row r="7745" spans="2:3" x14ac:dyDescent="0.25">
      <c r="B7745">
        <f t="shared" si="224"/>
        <v>15486</v>
      </c>
      <c r="C7745">
        <v>7743</v>
      </c>
    </row>
    <row r="7746" spans="2:3" x14ac:dyDescent="0.25">
      <c r="B7746">
        <f t="shared" si="224"/>
        <v>15488</v>
      </c>
      <c r="C7746">
        <v>7744</v>
      </c>
    </row>
    <row r="7747" spans="2:3" x14ac:dyDescent="0.25">
      <c r="B7747">
        <f t="shared" si="224"/>
        <v>15490</v>
      </c>
      <c r="C7747">
        <v>7745</v>
      </c>
    </row>
    <row r="7748" spans="2:3" x14ac:dyDescent="0.25">
      <c r="B7748">
        <f t="shared" si="224"/>
        <v>15492</v>
      </c>
      <c r="C7748">
        <v>7746</v>
      </c>
    </row>
    <row r="7749" spans="2:3" x14ac:dyDescent="0.25">
      <c r="B7749">
        <f t="shared" ref="B7749:B7812" si="225">B7748+2</f>
        <v>15494</v>
      </c>
      <c r="C7749">
        <v>7747</v>
      </c>
    </row>
    <row r="7750" spans="2:3" x14ac:dyDescent="0.25">
      <c r="B7750">
        <f t="shared" si="225"/>
        <v>15496</v>
      </c>
      <c r="C7750">
        <v>7748</v>
      </c>
    </row>
    <row r="7751" spans="2:3" x14ac:dyDescent="0.25">
      <c r="B7751">
        <f t="shared" si="225"/>
        <v>15498</v>
      </c>
      <c r="C7751">
        <v>7749</v>
      </c>
    </row>
    <row r="7752" spans="2:3" x14ac:dyDescent="0.25">
      <c r="B7752">
        <f t="shared" si="225"/>
        <v>15500</v>
      </c>
      <c r="C7752">
        <v>7750</v>
      </c>
    </row>
    <row r="7753" spans="2:3" x14ac:dyDescent="0.25">
      <c r="B7753">
        <f t="shared" si="225"/>
        <v>15502</v>
      </c>
      <c r="C7753">
        <v>7751</v>
      </c>
    </row>
    <row r="7754" spans="2:3" x14ac:dyDescent="0.25">
      <c r="B7754">
        <f t="shared" si="225"/>
        <v>15504</v>
      </c>
      <c r="C7754">
        <v>7752</v>
      </c>
    </row>
    <row r="7755" spans="2:3" x14ac:dyDescent="0.25">
      <c r="B7755">
        <f t="shared" si="225"/>
        <v>15506</v>
      </c>
      <c r="C7755">
        <v>7753</v>
      </c>
    </row>
    <row r="7756" spans="2:3" x14ac:dyDescent="0.25">
      <c r="B7756">
        <f t="shared" si="225"/>
        <v>15508</v>
      </c>
      <c r="C7756">
        <v>7754</v>
      </c>
    </row>
    <row r="7757" spans="2:3" x14ac:dyDescent="0.25">
      <c r="B7757">
        <f t="shared" si="225"/>
        <v>15510</v>
      </c>
      <c r="C7757">
        <v>7755</v>
      </c>
    </row>
    <row r="7758" spans="2:3" x14ac:dyDescent="0.25">
      <c r="B7758">
        <f t="shared" si="225"/>
        <v>15512</v>
      </c>
      <c r="C7758">
        <v>7756</v>
      </c>
    </row>
    <row r="7759" spans="2:3" x14ac:dyDescent="0.25">
      <c r="B7759">
        <f t="shared" si="225"/>
        <v>15514</v>
      </c>
      <c r="C7759">
        <v>7757</v>
      </c>
    </row>
    <row r="7760" spans="2:3" x14ac:dyDescent="0.25">
      <c r="B7760">
        <f t="shared" si="225"/>
        <v>15516</v>
      </c>
      <c r="C7760">
        <v>7758</v>
      </c>
    </row>
    <row r="7761" spans="2:3" x14ac:dyDescent="0.25">
      <c r="B7761">
        <f t="shared" si="225"/>
        <v>15518</v>
      </c>
      <c r="C7761">
        <v>7759</v>
      </c>
    </row>
    <row r="7762" spans="2:3" x14ac:dyDescent="0.25">
      <c r="B7762">
        <f t="shared" si="225"/>
        <v>15520</v>
      </c>
      <c r="C7762">
        <v>7760</v>
      </c>
    </row>
    <row r="7763" spans="2:3" x14ac:dyDescent="0.25">
      <c r="B7763">
        <f t="shared" si="225"/>
        <v>15522</v>
      </c>
      <c r="C7763">
        <v>7761</v>
      </c>
    </row>
    <row r="7764" spans="2:3" x14ac:dyDescent="0.25">
      <c r="B7764">
        <f t="shared" si="225"/>
        <v>15524</v>
      </c>
      <c r="C7764">
        <v>7762</v>
      </c>
    </row>
    <row r="7765" spans="2:3" x14ac:dyDescent="0.25">
      <c r="B7765">
        <f t="shared" si="225"/>
        <v>15526</v>
      </c>
      <c r="C7765">
        <v>7763</v>
      </c>
    </row>
    <row r="7766" spans="2:3" x14ac:dyDescent="0.25">
      <c r="B7766">
        <f t="shared" si="225"/>
        <v>15528</v>
      </c>
      <c r="C7766">
        <v>7764</v>
      </c>
    </row>
    <row r="7767" spans="2:3" x14ac:dyDescent="0.25">
      <c r="B7767">
        <f t="shared" si="225"/>
        <v>15530</v>
      </c>
      <c r="C7767">
        <v>7765</v>
      </c>
    </row>
    <row r="7768" spans="2:3" x14ac:dyDescent="0.25">
      <c r="B7768">
        <f t="shared" si="225"/>
        <v>15532</v>
      </c>
      <c r="C7768">
        <v>7766</v>
      </c>
    </row>
    <row r="7769" spans="2:3" x14ac:dyDescent="0.25">
      <c r="B7769">
        <f t="shared" si="225"/>
        <v>15534</v>
      </c>
      <c r="C7769">
        <v>7767</v>
      </c>
    </row>
    <row r="7770" spans="2:3" x14ac:dyDescent="0.25">
      <c r="B7770">
        <f t="shared" si="225"/>
        <v>15536</v>
      </c>
      <c r="C7770">
        <v>7768</v>
      </c>
    </row>
    <row r="7771" spans="2:3" x14ac:dyDescent="0.25">
      <c r="B7771">
        <f t="shared" si="225"/>
        <v>15538</v>
      </c>
      <c r="C7771">
        <v>7769</v>
      </c>
    </row>
    <row r="7772" spans="2:3" x14ac:dyDescent="0.25">
      <c r="B7772">
        <f t="shared" si="225"/>
        <v>15540</v>
      </c>
      <c r="C7772">
        <v>7770</v>
      </c>
    </row>
    <row r="7773" spans="2:3" x14ac:dyDescent="0.25">
      <c r="B7773">
        <f t="shared" si="225"/>
        <v>15542</v>
      </c>
      <c r="C7773">
        <v>7771</v>
      </c>
    </row>
    <row r="7774" spans="2:3" x14ac:dyDescent="0.25">
      <c r="B7774">
        <f t="shared" si="225"/>
        <v>15544</v>
      </c>
      <c r="C7774">
        <v>7772</v>
      </c>
    </row>
    <row r="7775" spans="2:3" x14ac:dyDescent="0.25">
      <c r="B7775">
        <f t="shared" si="225"/>
        <v>15546</v>
      </c>
      <c r="C7775">
        <v>7773</v>
      </c>
    </row>
    <row r="7776" spans="2:3" x14ac:dyDescent="0.25">
      <c r="B7776">
        <f t="shared" si="225"/>
        <v>15548</v>
      </c>
      <c r="C7776">
        <v>7774</v>
      </c>
    </row>
    <row r="7777" spans="2:3" x14ac:dyDescent="0.25">
      <c r="B7777">
        <f t="shared" si="225"/>
        <v>15550</v>
      </c>
      <c r="C7777">
        <v>7775</v>
      </c>
    </row>
    <row r="7778" spans="2:3" x14ac:dyDescent="0.25">
      <c r="B7778">
        <f t="shared" si="225"/>
        <v>15552</v>
      </c>
      <c r="C7778">
        <v>7776</v>
      </c>
    </row>
    <row r="7779" spans="2:3" x14ac:dyDescent="0.25">
      <c r="B7779">
        <f t="shared" si="225"/>
        <v>15554</v>
      </c>
      <c r="C7779">
        <v>7777</v>
      </c>
    </row>
    <row r="7780" spans="2:3" x14ac:dyDescent="0.25">
      <c r="B7780">
        <f t="shared" si="225"/>
        <v>15556</v>
      </c>
      <c r="C7780">
        <v>7778</v>
      </c>
    </row>
    <row r="7781" spans="2:3" x14ac:dyDescent="0.25">
      <c r="B7781">
        <f t="shared" si="225"/>
        <v>15558</v>
      </c>
      <c r="C7781">
        <v>7779</v>
      </c>
    </row>
    <row r="7782" spans="2:3" x14ac:dyDescent="0.25">
      <c r="B7782">
        <f t="shared" si="225"/>
        <v>15560</v>
      </c>
      <c r="C7782">
        <v>7780</v>
      </c>
    </row>
    <row r="7783" spans="2:3" x14ac:dyDescent="0.25">
      <c r="B7783">
        <f t="shared" si="225"/>
        <v>15562</v>
      </c>
      <c r="C7783">
        <v>7781</v>
      </c>
    </row>
    <row r="7784" spans="2:3" x14ac:dyDescent="0.25">
      <c r="B7784">
        <f t="shared" si="225"/>
        <v>15564</v>
      </c>
      <c r="C7784">
        <v>7782</v>
      </c>
    </row>
    <row r="7785" spans="2:3" x14ac:dyDescent="0.25">
      <c r="B7785">
        <f t="shared" si="225"/>
        <v>15566</v>
      </c>
      <c r="C7785">
        <v>7783</v>
      </c>
    </row>
    <row r="7786" spans="2:3" x14ac:dyDescent="0.25">
      <c r="B7786">
        <f t="shared" si="225"/>
        <v>15568</v>
      </c>
      <c r="C7786">
        <v>7784</v>
      </c>
    </row>
    <row r="7787" spans="2:3" x14ac:dyDescent="0.25">
      <c r="B7787">
        <f t="shared" si="225"/>
        <v>15570</v>
      </c>
      <c r="C7787">
        <v>7785</v>
      </c>
    </row>
    <row r="7788" spans="2:3" x14ac:dyDescent="0.25">
      <c r="B7788">
        <f t="shared" si="225"/>
        <v>15572</v>
      </c>
      <c r="C7788">
        <v>7786</v>
      </c>
    </row>
    <row r="7789" spans="2:3" x14ac:dyDescent="0.25">
      <c r="B7789">
        <f t="shared" si="225"/>
        <v>15574</v>
      </c>
      <c r="C7789">
        <v>7787</v>
      </c>
    </row>
    <row r="7790" spans="2:3" x14ac:dyDescent="0.25">
      <c r="B7790">
        <f t="shared" si="225"/>
        <v>15576</v>
      </c>
      <c r="C7790">
        <v>7788</v>
      </c>
    </row>
    <row r="7791" spans="2:3" x14ac:dyDescent="0.25">
      <c r="B7791">
        <f t="shared" si="225"/>
        <v>15578</v>
      </c>
      <c r="C7791">
        <v>7789</v>
      </c>
    </row>
    <row r="7792" spans="2:3" x14ac:dyDescent="0.25">
      <c r="B7792">
        <f t="shared" si="225"/>
        <v>15580</v>
      </c>
      <c r="C7792">
        <v>7790</v>
      </c>
    </row>
    <row r="7793" spans="2:3" x14ac:dyDescent="0.25">
      <c r="B7793">
        <f t="shared" si="225"/>
        <v>15582</v>
      </c>
      <c r="C7793">
        <v>7791</v>
      </c>
    </row>
    <row r="7794" spans="2:3" x14ac:dyDescent="0.25">
      <c r="B7794">
        <f t="shared" si="225"/>
        <v>15584</v>
      </c>
      <c r="C7794">
        <v>7792</v>
      </c>
    </row>
    <row r="7795" spans="2:3" x14ac:dyDescent="0.25">
      <c r="B7795">
        <f t="shared" si="225"/>
        <v>15586</v>
      </c>
      <c r="C7795">
        <v>7793</v>
      </c>
    </row>
    <row r="7796" spans="2:3" x14ac:dyDescent="0.25">
      <c r="B7796">
        <f t="shared" si="225"/>
        <v>15588</v>
      </c>
      <c r="C7796">
        <v>7794</v>
      </c>
    </row>
    <row r="7797" spans="2:3" x14ac:dyDescent="0.25">
      <c r="B7797">
        <f t="shared" si="225"/>
        <v>15590</v>
      </c>
      <c r="C7797">
        <v>7795</v>
      </c>
    </row>
    <row r="7798" spans="2:3" x14ac:dyDescent="0.25">
      <c r="B7798">
        <f t="shared" si="225"/>
        <v>15592</v>
      </c>
      <c r="C7798">
        <v>7796</v>
      </c>
    </row>
    <row r="7799" spans="2:3" x14ac:dyDescent="0.25">
      <c r="B7799">
        <f t="shared" si="225"/>
        <v>15594</v>
      </c>
      <c r="C7799">
        <v>7797</v>
      </c>
    </row>
    <row r="7800" spans="2:3" x14ac:dyDescent="0.25">
      <c r="B7800">
        <f t="shared" si="225"/>
        <v>15596</v>
      </c>
      <c r="C7800">
        <v>7798</v>
      </c>
    </row>
    <row r="7801" spans="2:3" x14ac:dyDescent="0.25">
      <c r="B7801">
        <f t="shared" si="225"/>
        <v>15598</v>
      </c>
      <c r="C7801">
        <v>7799</v>
      </c>
    </row>
    <row r="7802" spans="2:3" x14ac:dyDescent="0.25">
      <c r="B7802">
        <f t="shared" si="225"/>
        <v>15600</v>
      </c>
      <c r="C7802">
        <v>7800</v>
      </c>
    </row>
    <row r="7803" spans="2:3" x14ac:dyDescent="0.25">
      <c r="B7803">
        <f t="shared" si="225"/>
        <v>15602</v>
      </c>
      <c r="C7803">
        <v>7801</v>
      </c>
    </row>
    <row r="7804" spans="2:3" x14ac:dyDescent="0.25">
      <c r="B7804">
        <f t="shared" si="225"/>
        <v>15604</v>
      </c>
      <c r="C7804">
        <v>7802</v>
      </c>
    </row>
    <row r="7805" spans="2:3" x14ac:dyDescent="0.25">
      <c r="B7805">
        <f t="shared" si="225"/>
        <v>15606</v>
      </c>
      <c r="C7805">
        <v>7803</v>
      </c>
    </row>
    <row r="7806" spans="2:3" x14ac:dyDescent="0.25">
      <c r="B7806">
        <f t="shared" si="225"/>
        <v>15608</v>
      </c>
      <c r="C7806">
        <v>7804</v>
      </c>
    </row>
    <row r="7807" spans="2:3" x14ac:dyDescent="0.25">
      <c r="B7807">
        <f t="shared" si="225"/>
        <v>15610</v>
      </c>
      <c r="C7807">
        <v>7805</v>
      </c>
    </row>
    <row r="7808" spans="2:3" x14ac:dyDescent="0.25">
      <c r="B7808">
        <f t="shared" si="225"/>
        <v>15612</v>
      </c>
      <c r="C7808">
        <v>7806</v>
      </c>
    </row>
    <row r="7809" spans="2:3" x14ac:dyDescent="0.25">
      <c r="B7809">
        <f t="shared" si="225"/>
        <v>15614</v>
      </c>
      <c r="C7809">
        <v>7807</v>
      </c>
    </row>
    <row r="7810" spans="2:3" x14ac:dyDescent="0.25">
      <c r="B7810">
        <f t="shared" si="225"/>
        <v>15616</v>
      </c>
      <c r="C7810">
        <v>7808</v>
      </c>
    </row>
    <row r="7811" spans="2:3" x14ac:dyDescent="0.25">
      <c r="B7811">
        <f t="shared" si="225"/>
        <v>15618</v>
      </c>
      <c r="C7811">
        <v>7809</v>
      </c>
    </row>
    <row r="7812" spans="2:3" x14ac:dyDescent="0.25">
      <c r="B7812">
        <f t="shared" si="225"/>
        <v>15620</v>
      </c>
      <c r="C7812">
        <v>7810</v>
      </c>
    </row>
    <row r="7813" spans="2:3" x14ac:dyDescent="0.25">
      <c r="B7813">
        <f t="shared" ref="B7813:B7876" si="226">B7812+2</f>
        <v>15622</v>
      </c>
      <c r="C7813">
        <v>7811</v>
      </c>
    </row>
    <row r="7814" spans="2:3" x14ac:dyDescent="0.25">
      <c r="B7814">
        <f t="shared" si="226"/>
        <v>15624</v>
      </c>
      <c r="C7814">
        <v>7812</v>
      </c>
    </row>
    <row r="7815" spans="2:3" x14ac:dyDescent="0.25">
      <c r="B7815">
        <f t="shared" si="226"/>
        <v>15626</v>
      </c>
      <c r="C7815">
        <v>7813</v>
      </c>
    </row>
    <row r="7816" spans="2:3" x14ac:dyDescent="0.25">
      <c r="B7816">
        <f t="shared" si="226"/>
        <v>15628</v>
      </c>
      <c r="C7816">
        <v>7814</v>
      </c>
    </row>
    <row r="7817" spans="2:3" x14ac:dyDescent="0.25">
      <c r="B7817">
        <f t="shared" si="226"/>
        <v>15630</v>
      </c>
      <c r="C7817">
        <v>7815</v>
      </c>
    </row>
    <row r="7818" spans="2:3" x14ac:dyDescent="0.25">
      <c r="B7818">
        <f t="shared" si="226"/>
        <v>15632</v>
      </c>
      <c r="C7818">
        <v>7816</v>
      </c>
    </row>
    <row r="7819" spans="2:3" x14ac:dyDescent="0.25">
      <c r="B7819">
        <f t="shared" si="226"/>
        <v>15634</v>
      </c>
      <c r="C7819">
        <v>7817</v>
      </c>
    </row>
    <row r="7820" spans="2:3" x14ac:dyDescent="0.25">
      <c r="B7820">
        <f t="shared" si="226"/>
        <v>15636</v>
      </c>
      <c r="C7820">
        <v>7818</v>
      </c>
    </row>
    <row r="7821" spans="2:3" x14ac:dyDescent="0.25">
      <c r="B7821">
        <f t="shared" si="226"/>
        <v>15638</v>
      </c>
      <c r="C7821">
        <v>7819</v>
      </c>
    </row>
    <row r="7822" spans="2:3" x14ac:dyDescent="0.25">
      <c r="B7822">
        <f t="shared" si="226"/>
        <v>15640</v>
      </c>
      <c r="C7822">
        <v>7820</v>
      </c>
    </row>
    <row r="7823" spans="2:3" x14ac:dyDescent="0.25">
      <c r="B7823">
        <f t="shared" si="226"/>
        <v>15642</v>
      </c>
      <c r="C7823">
        <v>7821</v>
      </c>
    </row>
    <row r="7824" spans="2:3" x14ac:dyDescent="0.25">
      <c r="B7824">
        <f t="shared" si="226"/>
        <v>15644</v>
      </c>
      <c r="C7824">
        <v>7822</v>
      </c>
    </row>
    <row r="7825" spans="2:3" x14ac:dyDescent="0.25">
      <c r="B7825">
        <f t="shared" si="226"/>
        <v>15646</v>
      </c>
      <c r="C7825">
        <v>7823</v>
      </c>
    </row>
    <row r="7826" spans="2:3" x14ac:dyDescent="0.25">
      <c r="B7826">
        <f t="shared" si="226"/>
        <v>15648</v>
      </c>
      <c r="C7826">
        <v>7824</v>
      </c>
    </row>
    <row r="7827" spans="2:3" x14ac:dyDescent="0.25">
      <c r="B7827">
        <f t="shared" si="226"/>
        <v>15650</v>
      </c>
      <c r="C7827">
        <v>7825</v>
      </c>
    </row>
    <row r="7828" spans="2:3" x14ac:dyDescent="0.25">
      <c r="B7828">
        <f t="shared" si="226"/>
        <v>15652</v>
      </c>
      <c r="C7828">
        <v>7826</v>
      </c>
    </row>
    <row r="7829" spans="2:3" x14ac:dyDescent="0.25">
      <c r="B7829">
        <f t="shared" si="226"/>
        <v>15654</v>
      </c>
      <c r="C7829">
        <v>7827</v>
      </c>
    </row>
    <row r="7830" spans="2:3" x14ac:dyDescent="0.25">
      <c r="B7830">
        <f t="shared" si="226"/>
        <v>15656</v>
      </c>
      <c r="C7830">
        <v>7828</v>
      </c>
    </row>
    <row r="7831" spans="2:3" x14ac:dyDescent="0.25">
      <c r="B7831">
        <f t="shared" si="226"/>
        <v>15658</v>
      </c>
      <c r="C7831">
        <v>7829</v>
      </c>
    </row>
    <row r="7832" spans="2:3" x14ac:dyDescent="0.25">
      <c r="B7832">
        <f t="shared" si="226"/>
        <v>15660</v>
      </c>
      <c r="C7832">
        <v>7830</v>
      </c>
    </row>
    <row r="7833" spans="2:3" x14ac:dyDescent="0.25">
      <c r="B7833">
        <f t="shared" si="226"/>
        <v>15662</v>
      </c>
      <c r="C7833">
        <v>7831</v>
      </c>
    </row>
    <row r="7834" spans="2:3" x14ac:dyDescent="0.25">
      <c r="B7834">
        <f t="shared" si="226"/>
        <v>15664</v>
      </c>
      <c r="C7834">
        <v>7832</v>
      </c>
    </row>
    <row r="7835" spans="2:3" x14ac:dyDescent="0.25">
      <c r="B7835">
        <f t="shared" si="226"/>
        <v>15666</v>
      </c>
      <c r="C7835">
        <v>7833</v>
      </c>
    </row>
    <row r="7836" spans="2:3" x14ac:dyDescent="0.25">
      <c r="B7836">
        <f t="shared" si="226"/>
        <v>15668</v>
      </c>
      <c r="C7836">
        <v>7834</v>
      </c>
    </row>
    <row r="7837" spans="2:3" x14ac:dyDescent="0.25">
      <c r="B7837">
        <f t="shared" si="226"/>
        <v>15670</v>
      </c>
      <c r="C7837">
        <v>7835</v>
      </c>
    </row>
    <row r="7838" spans="2:3" x14ac:dyDescent="0.25">
      <c r="B7838">
        <f t="shared" si="226"/>
        <v>15672</v>
      </c>
      <c r="C7838">
        <v>7836</v>
      </c>
    </row>
    <row r="7839" spans="2:3" x14ac:dyDescent="0.25">
      <c r="B7839">
        <f t="shared" si="226"/>
        <v>15674</v>
      </c>
      <c r="C7839">
        <v>7837</v>
      </c>
    </row>
    <row r="7840" spans="2:3" x14ac:dyDescent="0.25">
      <c r="B7840">
        <f t="shared" si="226"/>
        <v>15676</v>
      </c>
      <c r="C7840">
        <v>7838</v>
      </c>
    </row>
    <row r="7841" spans="2:3" x14ac:dyDescent="0.25">
      <c r="B7841">
        <f t="shared" si="226"/>
        <v>15678</v>
      </c>
      <c r="C7841">
        <v>7839</v>
      </c>
    </row>
    <row r="7842" spans="2:3" x14ac:dyDescent="0.25">
      <c r="B7842">
        <f t="shared" si="226"/>
        <v>15680</v>
      </c>
      <c r="C7842">
        <v>7840</v>
      </c>
    </row>
    <row r="7843" spans="2:3" x14ac:dyDescent="0.25">
      <c r="B7843">
        <f t="shared" si="226"/>
        <v>15682</v>
      </c>
      <c r="C7843">
        <v>7841</v>
      </c>
    </row>
    <row r="7844" spans="2:3" x14ac:dyDescent="0.25">
      <c r="B7844">
        <f t="shared" si="226"/>
        <v>15684</v>
      </c>
      <c r="C7844">
        <v>7842</v>
      </c>
    </row>
    <row r="7845" spans="2:3" x14ac:dyDescent="0.25">
      <c r="B7845">
        <f t="shared" si="226"/>
        <v>15686</v>
      </c>
      <c r="C7845">
        <v>7843</v>
      </c>
    </row>
    <row r="7846" spans="2:3" x14ac:dyDescent="0.25">
      <c r="B7846">
        <f t="shared" si="226"/>
        <v>15688</v>
      </c>
      <c r="C7846">
        <v>7844</v>
      </c>
    </row>
    <row r="7847" spans="2:3" x14ac:dyDescent="0.25">
      <c r="B7847">
        <f t="shared" si="226"/>
        <v>15690</v>
      </c>
      <c r="C7847">
        <v>7845</v>
      </c>
    </row>
    <row r="7848" spans="2:3" x14ac:dyDescent="0.25">
      <c r="B7848">
        <f t="shared" si="226"/>
        <v>15692</v>
      </c>
      <c r="C7848">
        <v>7846</v>
      </c>
    </row>
    <row r="7849" spans="2:3" x14ac:dyDescent="0.25">
      <c r="B7849">
        <f t="shared" si="226"/>
        <v>15694</v>
      </c>
      <c r="C7849">
        <v>7847</v>
      </c>
    </row>
    <row r="7850" spans="2:3" x14ac:dyDescent="0.25">
      <c r="B7850">
        <f t="shared" si="226"/>
        <v>15696</v>
      </c>
      <c r="C7850">
        <v>7848</v>
      </c>
    </row>
    <row r="7851" spans="2:3" x14ac:dyDescent="0.25">
      <c r="B7851">
        <f t="shared" si="226"/>
        <v>15698</v>
      </c>
      <c r="C7851">
        <v>7849</v>
      </c>
    </row>
    <row r="7852" spans="2:3" x14ac:dyDescent="0.25">
      <c r="B7852">
        <f t="shared" si="226"/>
        <v>15700</v>
      </c>
      <c r="C7852">
        <v>7850</v>
      </c>
    </row>
    <row r="7853" spans="2:3" x14ac:dyDescent="0.25">
      <c r="B7853">
        <f t="shared" si="226"/>
        <v>15702</v>
      </c>
      <c r="C7853">
        <v>7851</v>
      </c>
    </row>
    <row r="7854" spans="2:3" x14ac:dyDescent="0.25">
      <c r="B7854">
        <f t="shared" si="226"/>
        <v>15704</v>
      </c>
      <c r="C7854">
        <v>7852</v>
      </c>
    </row>
    <row r="7855" spans="2:3" x14ac:dyDescent="0.25">
      <c r="B7855">
        <f t="shared" si="226"/>
        <v>15706</v>
      </c>
      <c r="C7855">
        <v>7853</v>
      </c>
    </row>
    <row r="7856" spans="2:3" x14ac:dyDescent="0.25">
      <c r="B7856">
        <f t="shared" si="226"/>
        <v>15708</v>
      </c>
      <c r="C7856">
        <v>7854</v>
      </c>
    </row>
    <row r="7857" spans="2:3" x14ac:dyDescent="0.25">
      <c r="B7857">
        <f t="shared" si="226"/>
        <v>15710</v>
      </c>
      <c r="C7857">
        <v>7855</v>
      </c>
    </row>
    <row r="7858" spans="2:3" x14ac:dyDescent="0.25">
      <c r="B7858">
        <f t="shared" si="226"/>
        <v>15712</v>
      </c>
      <c r="C7858">
        <v>7856</v>
      </c>
    </row>
    <row r="7859" spans="2:3" x14ac:dyDescent="0.25">
      <c r="B7859">
        <f t="shared" si="226"/>
        <v>15714</v>
      </c>
      <c r="C7859">
        <v>7857</v>
      </c>
    </row>
    <row r="7860" spans="2:3" x14ac:dyDescent="0.25">
      <c r="B7860">
        <f t="shared" si="226"/>
        <v>15716</v>
      </c>
      <c r="C7860">
        <v>7858</v>
      </c>
    </row>
    <row r="7861" spans="2:3" x14ac:dyDescent="0.25">
      <c r="B7861">
        <f t="shared" si="226"/>
        <v>15718</v>
      </c>
      <c r="C7861">
        <v>7859</v>
      </c>
    </row>
    <row r="7862" spans="2:3" x14ac:dyDescent="0.25">
      <c r="B7862">
        <f t="shared" si="226"/>
        <v>15720</v>
      </c>
      <c r="C7862">
        <v>7860</v>
      </c>
    </row>
    <row r="7863" spans="2:3" x14ac:dyDescent="0.25">
      <c r="B7863">
        <f t="shared" si="226"/>
        <v>15722</v>
      </c>
      <c r="C7863">
        <v>7861</v>
      </c>
    </row>
    <row r="7864" spans="2:3" x14ac:dyDescent="0.25">
      <c r="B7864">
        <f t="shared" si="226"/>
        <v>15724</v>
      </c>
      <c r="C7864">
        <v>7862</v>
      </c>
    </row>
    <row r="7865" spans="2:3" x14ac:dyDescent="0.25">
      <c r="B7865">
        <f t="shared" si="226"/>
        <v>15726</v>
      </c>
      <c r="C7865">
        <v>7863</v>
      </c>
    </row>
    <row r="7866" spans="2:3" x14ac:dyDescent="0.25">
      <c r="B7866">
        <f t="shared" si="226"/>
        <v>15728</v>
      </c>
      <c r="C7866">
        <v>7864</v>
      </c>
    </row>
    <row r="7867" spans="2:3" x14ac:dyDescent="0.25">
      <c r="B7867">
        <f t="shared" si="226"/>
        <v>15730</v>
      </c>
      <c r="C7867">
        <v>7865</v>
      </c>
    </row>
    <row r="7868" spans="2:3" x14ac:dyDescent="0.25">
      <c r="B7868">
        <f t="shared" si="226"/>
        <v>15732</v>
      </c>
      <c r="C7868">
        <v>7866</v>
      </c>
    </row>
    <row r="7869" spans="2:3" x14ac:dyDescent="0.25">
      <c r="B7869">
        <f t="shared" si="226"/>
        <v>15734</v>
      </c>
      <c r="C7869">
        <v>7867</v>
      </c>
    </row>
    <row r="7870" spans="2:3" x14ac:dyDescent="0.25">
      <c r="B7870">
        <f t="shared" si="226"/>
        <v>15736</v>
      </c>
      <c r="C7870">
        <v>7868</v>
      </c>
    </row>
    <row r="7871" spans="2:3" x14ac:dyDescent="0.25">
      <c r="B7871">
        <f t="shared" si="226"/>
        <v>15738</v>
      </c>
      <c r="C7871">
        <v>7869</v>
      </c>
    </row>
    <row r="7872" spans="2:3" x14ac:dyDescent="0.25">
      <c r="B7872">
        <f t="shared" si="226"/>
        <v>15740</v>
      </c>
      <c r="C7872">
        <v>7870</v>
      </c>
    </row>
    <row r="7873" spans="2:3" x14ac:dyDescent="0.25">
      <c r="B7873">
        <f t="shared" si="226"/>
        <v>15742</v>
      </c>
      <c r="C7873">
        <v>7871</v>
      </c>
    </row>
    <row r="7874" spans="2:3" x14ac:dyDescent="0.25">
      <c r="B7874">
        <f t="shared" si="226"/>
        <v>15744</v>
      </c>
      <c r="C7874">
        <v>7872</v>
      </c>
    </row>
    <row r="7875" spans="2:3" x14ac:dyDescent="0.25">
      <c r="B7875">
        <f t="shared" si="226"/>
        <v>15746</v>
      </c>
      <c r="C7875">
        <v>7873</v>
      </c>
    </row>
    <row r="7876" spans="2:3" x14ac:dyDescent="0.25">
      <c r="B7876">
        <f t="shared" si="226"/>
        <v>15748</v>
      </c>
      <c r="C7876">
        <v>7874</v>
      </c>
    </row>
    <row r="7877" spans="2:3" x14ac:dyDescent="0.25">
      <c r="B7877">
        <f t="shared" ref="B7877:B7940" si="227">B7876+2</f>
        <v>15750</v>
      </c>
      <c r="C7877">
        <v>7875</v>
      </c>
    </row>
    <row r="7878" spans="2:3" x14ac:dyDescent="0.25">
      <c r="B7878">
        <f t="shared" si="227"/>
        <v>15752</v>
      </c>
      <c r="C7878">
        <v>7876</v>
      </c>
    </row>
    <row r="7879" spans="2:3" x14ac:dyDescent="0.25">
      <c r="B7879">
        <f t="shared" si="227"/>
        <v>15754</v>
      </c>
      <c r="C7879">
        <v>7877</v>
      </c>
    </row>
    <row r="7880" spans="2:3" x14ac:dyDescent="0.25">
      <c r="B7880">
        <f t="shared" si="227"/>
        <v>15756</v>
      </c>
      <c r="C7880">
        <v>7878</v>
      </c>
    </row>
    <row r="7881" spans="2:3" x14ac:dyDescent="0.25">
      <c r="B7881">
        <f t="shared" si="227"/>
        <v>15758</v>
      </c>
      <c r="C7881">
        <v>7879</v>
      </c>
    </row>
    <row r="7882" spans="2:3" x14ac:dyDescent="0.25">
      <c r="B7882">
        <f t="shared" si="227"/>
        <v>15760</v>
      </c>
      <c r="C7882">
        <v>7880</v>
      </c>
    </row>
    <row r="7883" spans="2:3" x14ac:dyDescent="0.25">
      <c r="B7883">
        <f t="shared" si="227"/>
        <v>15762</v>
      </c>
      <c r="C7883">
        <v>7881</v>
      </c>
    </row>
    <row r="7884" spans="2:3" x14ac:dyDescent="0.25">
      <c r="B7884">
        <f t="shared" si="227"/>
        <v>15764</v>
      </c>
      <c r="C7884">
        <v>7882</v>
      </c>
    </row>
    <row r="7885" spans="2:3" x14ac:dyDescent="0.25">
      <c r="B7885">
        <f t="shared" si="227"/>
        <v>15766</v>
      </c>
      <c r="C7885">
        <v>7883</v>
      </c>
    </row>
    <row r="7886" spans="2:3" x14ac:dyDescent="0.25">
      <c r="B7886">
        <f t="shared" si="227"/>
        <v>15768</v>
      </c>
      <c r="C7886">
        <v>7884</v>
      </c>
    </row>
    <row r="7887" spans="2:3" x14ac:dyDescent="0.25">
      <c r="B7887">
        <f t="shared" si="227"/>
        <v>15770</v>
      </c>
      <c r="C7887">
        <v>7885</v>
      </c>
    </row>
    <row r="7888" spans="2:3" x14ac:dyDescent="0.25">
      <c r="B7888">
        <f t="shared" si="227"/>
        <v>15772</v>
      </c>
      <c r="C7888">
        <v>7886</v>
      </c>
    </row>
    <row r="7889" spans="2:3" x14ac:dyDescent="0.25">
      <c r="B7889">
        <f t="shared" si="227"/>
        <v>15774</v>
      </c>
      <c r="C7889">
        <v>7887</v>
      </c>
    </row>
    <row r="7890" spans="2:3" x14ac:dyDescent="0.25">
      <c r="B7890">
        <f t="shared" si="227"/>
        <v>15776</v>
      </c>
      <c r="C7890">
        <v>7888</v>
      </c>
    </row>
    <row r="7891" spans="2:3" x14ac:dyDescent="0.25">
      <c r="B7891">
        <f t="shared" si="227"/>
        <v>15778</v>
      </c>
      <c r="C7891">
        <v>7889</v>
      </c>
    </row>
    <row r="7892" spans="2:3" x14ac:dyDescent="0.25">
      <c r="B7892">
        <f t="shared" si="227"/>
        <v>15780</v>
      </c>
      <c r="C7892">
        <v>7890</v>
      </c>
    </row>
    <row r="7893" spans="2:3" x14ac:dyDescent="0.25">
      <c r="B7893">
        <f t="shared" si="227"/>
        <v>15782</v>
      </c>
      <c r="C7893">
        <v>7891</v>
      </c>
    </row>
    <row r="7894" spans="2:3" x14ac:dyDescent="0.25">
      <c r="B7894">
        <f t="shared" si="227"/>
        <v>15784</v>
      </c>
      <c r="C7894">
        <v>7892</v>
      </c>
    </row>
    <row r="7895" spans="2:3" x14ac:dyDescent="0.25">
      <c r="B7895">
        <f t="shared" si="227"/>
        <v>15786</v>
      </c>
      <c r="C7895">
        <v>7893</v>
      </c>
    </row>
    <row r="7896" spans="2:3" x14ac:dyDescent="0.25">
      <c r="B7896">
        <f t="shared" si="227"/>
        <v>15788</v>
      </c>
      <c r="C7896">
        <v>7894</v>
      </c>
    </row>
    <row r="7897" spans="2:3" x14ac:dyDescent="0.25">
      <c r="B7897">
        <f t="shared" si="227"/>
        <v>15790</v>
      </c>
      <c r="C7897">
        <v>7895</v>
      </c>
    </row>
    <row r="7898" spans="2:3" x14ac:dyDescent="0.25">
      <c r="B7898">
        <f t="shared" si="227"/>
        <v>15792</v>
      </c>
      <c r="C7898">
        <v>7896</v>
      </c>
    </row>
    <row r="7899" spans="2:3" x14ac:dyDescent="0.25">
      <c r="B7899">
        <f t="shared" si="227"/>
        <v>15794</v>
      </c>
      <c r="C7899">
        <v>7897</v>
      </c>
    </row>
    <row r="7900" spans="2:3" x14ac:dyDescent="0.25">
      <c r="B7900">
        <f t="shared" si="227"/>
        <v>15796</v>
      </c>
      <c r="C7900">
        <v>7898</v>
      </c>
    </row>
    <row r="7901" spans="2:3" x14ac:dyDescent="0.25">
      <c r="B7901">
        <f t="shared" si="227"/>
        <v>15798</v>
      </c>
      <c r="C7901">
        <v>7899</v>
      </c>
    </row>
    <row r="7902" spans="2:3" x14ac:dyDescent="0.25">
      <c r="B7902">
        <f t="shared" si="227"/>
        <v>15800</v>
      </c>
      <c r="C7902">
        <v>7900</v>
      </c>
    </row>
    <row r="7903" spans="2:3" x14ac:dyDescent="0.25">
      <c r="B7903">
        <f t="shared" si="227"/>
        <v>15802</v>
      </c>
      <c r="C7903">
        <v>7901</v>
      </c>
    </row>
    <row r="7904" spans="2:3" x14ac:dyDescent="0.25">
      <c r="B7904">
        <f t="shared" si="227"/>
        <v>15804</v>
      </c>
      <c r="C7904">
        <v>7902</v>
      </c>
    </row>
    <row r="7905" spans="2:3" x14ac:dyDescent="0.25">
      <c r="B7905">
        <f t="shared" si="227"/>
        <v>15806</v>
      </c>
      <c r="C7905">
        <v>7903</v>
      </c>
    </row>
    <row r="7906" spans="2:3" x14ac:dyDescent="0.25">
      <c r="B7906">
        <f t="shared" si="227"/>
        <v>15808</v>
      </c>
      <c r="C7906">
        <v>7904</v>
      </c>
    </row>
    <row r="7907" spans="2:3" x14ac:dyDescent="0.25">
      <c r="B7907">
        <f t="shared" si="227"/>
        <v>15810</v>
      </c>
      <c r="C7907">
        <v>7905</v>
      </c>
    </row>
    <row r="7908" spans="2:3" x14ac:dyDescent="0.25">
      <c r="B7908">
        <f t="shared" si="227"/>
        <v>15812</v>
      </c>
      <c r="C7908">
        <v>7906</v>
      </c>
    </row>
    <row r="7909" spans="2:3" x14ac:dyDescent="0.25">
      <c r="B7909">
        <f t="shared" si="227"/>
        <v>15814</v>
      </c>
      <c r="C7909">
        <v>7907</v>
      </c>
    </row>
    <row r="7910" spans="2:3" x14ac:dyDescent="0.25">
      <c r="B7910">
        <f t="shared" si="227"/>
        <v>15816</v>
      </c>
      <c r="C7910">
        <v>7908</v>
      </c>
    </row>
    <row r="7911" spans="2:3" x14ac:dyDescent="0.25">
      <c r="B7911">
        <f t="shared" si="227"/>
        <v>15818</v>
      </c>
      <c r="C7911">
        <v>7909</v>
      </c>
    </row>
    <row r="7912" spans="2:3" x14ac:dyDescent="0.25">
      <c r="B7912">
        <f t="shared" si="227"/>
        <v>15820</v>
      </c>
      <c r="C7912">
        <v>7910</v>
      </c>
    </row>
    <row r="7913" spans="2:3" x14ac:dyDescent="0.25">
      <c r="B7913">
        <f t="shared" si="227"/>
        <v>15822</v>
      </c>
      <c r="C7913">
        <v>7911</v>
      </c>
    </row>
    <row r="7914" spans="2:3" x14ac:dyDescent="0.25">
      <c r="B7914">
        <f t="shared" si="227"/>
        <v>15824</v>
      </c>
      <c r="C7914">
        <v>7912</v>
      </c>
    </row>
    <row r="7915" spans="2:3" x14ac:dyDescent="0.25">
      <c r="B7915">
        <f t="shared" si="227"/>
        <v>15826</v>
      </c>
      <c r="C7915">
        <v>7913</v>
      </c>
    </row>
    <row r="7916" spans="2:3" x14ac:dyDescent="0.25">
      <c r="B7916">
        <f t="shared" si="227"/>
        <v>15828</v>
      </c>
      <c r="C7916">
        <v>7914</v>
      </c>
    </row>
    <row r="7917" spans="2:3" x14ac:dyDescent="0.25">
      <c r="B7917">
        <f t="shared" si="227"/>
        <v>15830</v>
      </c>
      <c r="C7917">
        <v>7915</v>
      </c>
    </row>
    <row r="7918" spans="2:3" x14ac:dyDescent="0.25">
      <c r="B7918">
        <f t="shared" si="227"/>
        <v>15832</v>
      </c>
      <c r="C7918">
        <v>7916</v>
      </c>
    </row>
    <row r="7919" spans="2:3" x14ac:dyDescent="0.25">
      <c r="B7919">
        <f t="shared" si="227"/>
        <v>15834</v>
      </c>
      <c r="C7919">
        <v>7917</v>
      </c>
    </row>
    <row r="7920" spans="2:3" x14ac:dyDescent="0.25">
      <c r="B7920">
        <f t="shared" si="227"/>
        <v>15836</v>
      </c>
      <c r="C7920">
        <v>7918</v>
      </c>
    </row>
    <row r="7921" spans="2:3" x14ac:dyDescent="0.25">
      <c r="B7921">
        <f t="shared" si="227"/>
        <v>15838</v>
      </c>
      <c r="C7921">
        <v>7919</v>
      </c>
    </row>
    <row r="7922" spans="2:3" x14ac:dyDescent="0.25">
      <c r="B7922">
        <f t="shared" si="227"/>
        <v>15840</v>
      </c>
      <c r="C7922">
        <v>7920</v>
      </c>
    </row>
    <row r="7923" spans="2:3" x14ac:dyDescent="0.25">
      <c r="B7923">
        <f t="shared" si="227"/>
        <v>15842</v>
      </c>
      <c r="C7923">
        <v>7921</v>
      </c>
    </row>
    <row r="7924" spans="2:3" x14ac:dyDescent="0.25">
      <c r="B7924">
        <f t="shared" si="227"/>
        <v>15844</v>
      </c>
      <c r="C7924">
        <v>7922</v>
      </c>
    </row>
    <row r="7925" spans="2:3" x14ac:dyDescent="0.25">
      <c r="B7925">
        <f t="shared" si="227"/>
        <v>15846</v>
      </c>
      <c r="C7925">
        <v>7923</v>
      </c>
    </row>
    <row r="7926" spans="2:3" x14ac:dyDescent="0.25">
      <c r="B7926">
        <f t="shared" si="227"/>
        <v>15848</v>
      </c>
      <c r="C7926">
        <v>7924</v>
      </c>
    </row>
    <row r="7927" spans="2:3" x14ac:dyDescent="0.25">
      <c r="B7927">
        <f t="shared" si="227"/>
        <v>15850</v>
      </c>
      <c r="C7927">
        <v>7925</v>
      </c>
    </row>
    <row r="7928" spans="2:3" x14ac:dyDescent="0.25">
      <c r="B7928">
        <f t="shared" si="227"/>
        <v>15852</v>
      </c>
      <c r="C7928">
        <v>7926</v>
      </c>
    </row>
    <row r="7929" spans="2:3" x14ac:dyDescent="0.25">
      <c r="B7929">
        <f t="shared" si="227"/>
        <v>15854</v>
      </c>
      <c r="C7929">
        <v>7927</v>
      </c>
    </row>
    <row r="7930" spans="2:3" x14ac:dyDescent="0.25">
      <c r="B7930">
        <f t="shared" si="227"/>
        <v>15856</v>
      </c>
      <c r="C7930">
        <v>7928</v>
      </c>
    </row>
    <row r="7931" spans="2:3" x14ac:dyDescent="0.25">
      <c r="B7931">
        <f t="shared" si="227"/>
        <v>15858</v>
      </c>
      <c r="C7931">
        <v>7929</v>
      </c>
    </row>
    <row r="7932" spans="2:3" x14ac:dyDescent="0.25">
      <c r="B7932">
        <f t="shared" si="227"/>
        <v>15860</v>
      </c>
      <c r="C7932">
        <v>7930</v>
      </c>
    </row>
    <row r="7933" spans="2:3" x14ac:dyDescent="0.25">
      <c r="B7933">
        <f t="shared" si="227"/>
        <v>15862</v>
      </c>
      <c r="C7933">
        <v>7931</v>
      </c>
    </row>
    <row r="7934" spans="2:3" x14ac:dyDescent="0.25">
      <c r="B7934">
        <f t="shared" si="227"/>
        <v>15864</v>
      </c>
      <c r="C7934">
        <v>7932</v>
      </c>
    </row>
    <row r="7935" spans="2:3" x14ac:dyDescent="0.25">
      <c r="B7935">
        <f t="shared" si="227"/>
        <v>15866</v>
      </c>
      <c r="C7935">
        <v>7933</v>
      </c>
    </row>
    <row r="7936" spans="2:3" x14ac:dyDescent="0.25">
      <c r="B7936">
        <f t="shared" si="227"/>
        <v>15868</v>
      </c>
      <c r="C7936">
        <v>7934</v>
      </c>
    </row>
    <row r="7937" spans="2:3" x14ac:dyDescent="0.25">
      <c r="B7937">
        <f t="shared" si="227"/>
        <v>15870</v>
      </c>
      <c r="C7937">
        <v>7935</v>
      </c>
    </row>
    <row r="7938" spans="2:3" x14ac:dyDescent="0.25">
      <c r="B7938">
        <f t="shared" si="227"/>
        <v>15872</v>
      </c>
      <c r="C7938">
        <v>7936</v>
      </c>
    </row>
    <row r="7939" spans="2:3" x14ac:dyDescent="0.25">
      <c r="B7939">
        <f t="shared" si="227"/>
        <v>15874</v>
      </c>
      <c r="C7939">
        <v>7937</v>
      </c>
    </row>
    <row r="7940" spans="2:3" x14ac:dyDescent="0.25">
      <c r="B7940">
        <f t="shared" si="227"/>
        <v>15876</v>
      </c>
      <c r="C7940">
        <v>7938</v>
      </c>
    </row>
    <row r="7941" spans="2:3" x14ac:dyDescent="0.25">
      <c r="B7941">
        <f t="shared" ref="B7941:B8004" si="228">B7940+2</f>
        <v>15878</v>
      </c>
      <c r="C7941">
        <v>7939</v>
      </c>
    </row>
    <row r="7942" spans="2:3" x14ac:dyDescent="0.25">
      <c r="B7942">
        <f t="shared" si="228"/>
        <v>15880</v>
      </c>
      <c r="C7942">
        <v>7940</v>
      </c>
    </row>
    <row r="7943" spans="2:3" x14ac:dyDescent="0.25">
      <c r="B7943">
        <f t="shared" si="228"/>
        <v>15882</v>
      </c>
      <c r="C7943">
        <v>7941</v>
      </c>
    </row>
    <row r="7944" spans="2:3" x14ac:dyDescent="0.25">
      <c r="B7944">
        <f t="shared" si="228"/>
        <v>15884</v>
      </c>
      <c r="C7944">
        <v>7942</v>
      </c>
    </row>
    <row r="7945" spans="2:3" x14ac:dyDescent="0.25">
      <c r="B7945">
        <f t="shared" si="228"/>
        <v>15886</v>
      </c>
      <c r="C7945">
        <v>7943</v>
      </c>
    </row>
    <row r="7946" spans="2:3" x14ac:dyDescent="0.25">
      <c r="B7946">
        <f t="shared" si="228"/>
        <v>15888</v>
      </c>
      <c r="C7946">
        <v>7944</v>
      </c>
    </row>
    <row r="7947" spans="2:3" x14ac:dyDescent="0.25">
      <c r="B7947">
        <f t="shared" si="228"/>
        <v>15890</v>
      </c>
      <c r="C7947">
        <v>7945</v>
      </c>
    </row>
    <row r="7948" spans="2:3" x14ac:dyDescent="0.25">
      <c r="B7948">
        <f t="shared" si="228"/>
        <v>15892</v>
      </c>
      <c r="C7948">
        <v>7946</v>
      </c>
    </row>
    <row r="7949" spans="2:3" x14ac:dyDescent="0.25">
      <c r="B7949">
        <f t="shared" si="228"/>
        <v>15894</v>
      </c>
      <c r="C7949">
        <v>7947</v>
      </c>
    </row>
    <row r="7950" spans="2:3" x14ac:dyDescent="0.25">
      <c r="B7950">
        <f t="shared" si="228"/>
        <v>15896</v>
      </c>
      <c r="C7950">
        <v>7948</v>
      </c>
    </row>
    <row r="7951" spans="2:3" x14ac:dyDescent="0.25">
      <c r="B7951">
        <f t="shared" si="228"/>
        <v>15898</v>
      </c>
      <c r="C7951">
        <v>7949</v>
      </c>
    </row>
    <row r="7952" spans="2:3" x14ac:dyDescent="0.25">
      <c r="B7952">
        <f t="shared" si="228"/>
        <v>15900</v>
      </c>
      <c r="C7952">
        <v>7950</v>
      </c>
    </row>
    <row r="7953" spans="2:3" x14ac:dyDescent="0.25">
      <c r="B7953">
        <f t="shared" si="228"/>
        <v>15902</v>
      </c>
      <c r="C7953">
        <v>7951</v>
      </c>
    </row>
    <row r="7954" spans="2:3" x14ac:dyDescent="0.25">
      <c r="B7954">
        <f t="shared" si="228"/>
        <v>15904</v>
      </c>
      <c r="C7954">
        <v>7952</v>
      </c>
    </row>
    <row r="7955" spans="2:3" x14ac:dyDescent="0.25">
      <c r="B7955">
        <f t="shared" si="228"/>
        <v>15906</v>
      </c>
      <c r="C7955">
        <v>7953</v>
      </c>
    </row>
    <row r="7956" spans="2:3" x14ac:dyDescent="0.25">
      <c r="B7956">
        <f t="shared" si="228"/>
        <v>15908</v>
      </c>
      <c r="C7956">
        <v>7954</v>
      </c>
    </row>
    <row r="7957" spans="2:3" x14ac:dyDescent="0.25">
      <c r="B7957">
        <f t="shared" si="228"/>
        <v>15910</v>
      </c>
      <c r="C7957">
        <v>7955</v>
      </c>
    </row>
    <row r="7958" spans="2:3" x14ac:dyDescent="0.25">
      <c r="B7958">
        <f t="shared" si="228"/>
        <v>15912</v>
      </c>
      <c r="C7958">
        <v>7956</v>
      </c>
    </row>
    <row r="7959" spans="2:3" x14ac:dyDescent="0.25">
      <c r="B7959">
        <f t="shared" si="228"/>
        <v>15914</v>
      </c>
      <c r="C7959">
        <v>7957</v>
      </c>
    </row>
    <row r="7960" spans="2:3" x14ac:dyDescent="0.25">
      <c r="B7960">
        <f t="shared" si="228"/>
        <v>15916</v>
      </c>
      <c r="C7960">
        <v>7958</v>
      </c>
    </row>
    <row r="7961" spans="2:3" x14ac:dyDescent="0.25">
      <c r="B7961">
        <f t="shared" si="228"/>
        <v>15918</v>
      </c>
      <c r="C7961">
        <v>7959</v>
      </c>
    </row>
    <row r="7962" spans="2:3" x14ac:dyDescent="0.25">
      <c r="B7962">
        <f t="shared" si="228"/>
        <v>15920</v>
      </c>
      <c r="C7962">
        <v>7960</v>
      </c>
    </row>
    <row r="7963" spans="2:3" x14ac:dyDescent="0.25">
      <c r="B7963">
        <f t="shared" si="228"/>
        <v>15922</v>
      </c>
      <c r="C7963">
        <v>7961</v>
      </c>
    </row>
    <row r="7964" spans="2:3" x14ac:dyDescent="0.25">
      <c r="B7964">
        <f t="shared" si="228"/>
        <v>15924</v>
      </c>
      <c r="C7964">
        <v>7962</v>
      </c>
    </row>
    <row r="7965" spans="2:3" x14ac:dyDescent="0.25">
      <c r="B7965">
        <f t="shared" si="228"/>
        <v>15926</v>
      </c>
      <c r="C7965">
        <v>7963</v>
      </c>
    </row>
    <row r="7966" spans="2:3" x14ac:dyDescent="0.25">
      <c r="B7966">
        <f t="shared" si="228"/>
        <v>15928</v>
      </c>
      <c r="C7966">
        <v>7964</v>
      </c>
    </row>
    <row r="7967" spans="2:3" x14ac:dyDescent="0.25">
      <c r="B7967">
        <f t="shared" si="228"/>
        <v>15930</v>
      </c>
      <c r="C7967">
        <v>7965</v>
      </c>
    </row>
    <row r="7968" spans="2:3" x14ac:dyDescent="0.25">
      <c r="B7968">
        <f t="shared" si="228"/>
        <v>15932</v>
      </c>
      <c r="C7968">
        <v>7966</v>
      </c>
    </row>
    <row r="7969" spans="2:3" x14ac:dyDescent="0.25">
      <c r="B7969">
        <f t="shared" si="228"/>
        <v>15934</v>
      </c>
      <c r="C7969">
        <v>7967</v>
      </c>
    </row>
    <row r="7970" spans="2:3" x14ac:dyDescent="0.25">
      <c r="B7970">
        <f t="shared" si="228"/>
        <v>15936</v>
      </c>
      <c r="C7970">
        <v>7968</v>
      </c>
    </row>
    <row r="7971" spans="2:3" x14ac:dyDescent="0.25">
      <c r="B7971">
        <f t="shared" si="228"/>
        <v>15938</v>
      </c>
      <c r="C7971">
        <v>7969</v>
      </c>
    </row>
    <row r="7972" spans="2:3" x14ac:dyDescent="0.25">
      <c r="B7972">
        <f t="shared" si="228"/>
        <v>15940</v>
      </c>
      <c r="C7972">
        <v>7970</v>
      </c>
    </row>
    <row r="7973" spans="2:3" x14ac:dyDescent="0.25">
      <c r="B7973">
        <f t="shared" si="228"/>
        <v>15942</v>
      </c>
      <c r="C7973">
        <v>7971</v>
      </c>
    </row>
    <row r="7974" spans="2:3" x14ac:dyDescent="0.25">
      <c r="B7974">
        <f t="shared" si="228"/>
        <v>15944</v>
      </c>
      <c r="C7974">
        <v>7972</v>
      </c>
    </row>
    <row r="7975" spans="2:3" x14ac:dyDescent="0.25">
      <c r="B7975">
        <f t="shared" si="228"/>
        <v>15946</v>
      </c>
      <c r="C7975">
        <v>7973</v>
      </c>
    </row>
    <row r="7976" spans="2:3" x14ac:dyDescent="0.25">
      <c r="B7976">
        <f t="shared" si="228"/>
        <v>15948</v>
      </c>
      <c r="C7976">
        <v>7974</v>
      </c>
    </row>
    <row r="7977" spans="2:3" x14ac:dyDescent="0.25">
      <c r="B7977">
        <f t="shared" si="228"/>
        <v>15950</v>
      </c>
      <c r="C7977">
        <v>7975</v>
      </c>
    </row>
    <row r="7978" spans="2:3" x14ac:dyDescent="0.25">
      <c r="B7978">
        <f t="shared" si="228"/>
        <v>15952</v>
      </c>
      <c r="C7978">
        <v>7976</v>
      </c>
    </row>
    <row r="7979" spans="2:3" x14ac:dyDescent="0.25">
      <c r="B7979">
        <f t="shared" si="228"/>
        <v>15954</v>
      </c>
      <c r="C7979">
        <v>7977</v>
      </c>
    </row>
    <row r="7980" spans="2:3" x14ac:dyDescent="0.25">
      <c r="B7980">
        <f t="shared" si="228"/>
        <v>15956</v>
      </c>
      <c r="C7980">
        <v>7978</v>
      </c>
    </row>
    <row r="7981" spans="2:3" x14ac:dyDescent="0.25">
      <c r="B7981">
        <f t="shared" si="228"/>
        <v>15958</v>
      </c>
      <c r="C7981">
        <v>7979</v>
      </c>
    </row>
    <row r="7982" spans="2:3" x14ac:dyDescent="0.25">
      <c r="B7982">
        <f t="shared" si="228"/>
        <v>15960</v>
      </c>
      <c r="C7982">
        <v>7980</v>
      </c>
    </row>
    <row r="7983" spans="2:3" x14ac:dyDescent="0.25">
      <c r="B7983">
        <f t="shared" si="228"/>
        <v>15962</v>
      </c>
      <c r="C7983">
        <v>7981</v>
      </c>
    </row>
    <row r="7984" spans="2:3" x14ac:dyDescent="0.25">
      <c r="B7984">
        <f t="shared" si="228"/>
        <v>15964</v>
      </c>
      <c r="C7984">
        <v>7982</v>
      </c>
    </row>
    <row r="7985" spans="2:3" x14ac:dyDescent="0.25">
      <c r="B7985">
        <f t="shared" si="228"/>
        <v>15966</v>
      </c>
      <c r="C7985">
        <v>7983</v>
      </c>
    </row>
    <row r="7986" spans="2:3" x14ac:dyDescent="0.25">
      <c r="B7986">
        <f t="shared" si="228"/>
        <v>15968</v>
      </c>
      <c r="C7986">
        <v>7984</v>
      </c>
    </row>
    <row r="7987" spans="2:3" x14ac:dyDescent="0.25">
      <c r="B7987">
        <f t="shared" si="228"/>
        <v>15970</v>
      </c>
      <c r="C7987">
        <v>7985</v>
      </c>
    </row>
    <row r="7988" spans="2:3" x14ac:dyDescent="0.25">
      <c r="B7988">
        <f t="shared" si="228"/>
        <v>15972</v>
      </c>
      <c r="C7988">
        <v>7986</v>
      </c>
    </row>
    <row r="7989" spans="2:3" x14ac:dyDescent="0.25">
      <c r="B7989">
        <f t="shared" si="228"/>
        <v>15974</v>
      </c>
      <c r="C7989">
        <v>7987</v>
      </c>
    </row>
    <row r="7990" spans="2:3" x14ac:dyDescent="0.25">
      <c r="B7990">
        <f t="shared" si="228"/>
        <v>15976</v>
      </c>
      <c r="C7990">
        <v>7988</v>
      </c>
    </row>
    <row r="7991" spans="2:3" x14ac:dyDescent="0.25">
      <c r="B7991">
        <f t="shared" si="228"/>
        <v>15978</v>
      </c>
      <c r="C7991">
        <v>7989</v>
      </c>
    </row>
    <row r="7992" spans="2:3" x14ac:dyDescent="0.25">
      <c r="B7992">
        <f t="shared" si="228"/>
        <v>15980</v>
      </c>
      <c r="C7992">
        <v>7990</v>
      </c>
    </row>
    <row r="7993" spans="2:3" x14ac:dyDescent="0.25">
      <c r="B7993">
        <f t="shared" si="228"/>
        <v>15982</v>
      </c>
      <c r="C7993">
        <v>7991</v>
      </c>
    </row>
    <row r="7994" spans="2:3" x14ac:dyDescent="0.25">
      <c r="B7994">
        <f t="shared" si="228"/>
        <v>15984</v>
      </c>
      <c r="C7994">
        <v>7992</v>
      </c>
    </row>
    <row r="7995" spans="2:3" x14ac:dyDescent="0.25">
      <c r="B7995">
        <f t="shared" si="228"/>
        <v>15986</v>
      </c>
      <c r="C7995">
        <v>7993</v>
      </c>
    </row>
    <row r="7996" spans="2:3" x14ac:dyDescent="0.25">
      <c r="B7996">
        <f t="shared" si="228"/>
        <v>15988</v>
      </c>
      <c r="C7996">
        <v>7994</v>
      </c>
    </row>
    <row r="7997" spans="2:3" x14ac:dyDescent="0.25">
      <c r="B7997">
        <f t="shared" si="228"/>
        <v>15990</v>
      </c>
      <c r="C7997">
        <v>7995</v>
      </c>
    </row>
    <row r="7998" spans="2:3" x14ac:dyDescent="0.25">
      <c r="B7998">
        <f t="shared" si="228"/>
        <v>15992</v>
      </c>
      <c r="C7998">
        <v>7996</v>
      </c>
    </row>
    <row r="7999" spans="2:3" x14ac:dyDescent="0.25">
      <c r="B7999">
        <f t="shared" si="228"/>
        <v>15994</v>
      </c>
      <c r="C7999">
        <v>7997</v>
      </c>
    </row>
    <row r="8000" spans="2:3" x14ac:dyDescent="0.25">
      <c r="B8000">
        <f t="shared" si="228"/>
        <v>15996</v>
      </c>
      <c r="C8000">
        <v>7998</v>
      </c>
    </row>
    <row r="8001" spans="2:3" x14ac:dyDescent="0.25">
      <c r="B8001">
        <f t="shared" si="228"/>
        <v>15998</v>
      </c>
      <c r="C8001">
        <v>7999</v>
      </c>
    </row>
    <row r="8002" spans="2:3" x14ac:dyDescent="0.25">
      <c r="B8002">
        <f t="shared" si="228"/>
        <v>16000</v>
      </c>
      <c r="C8002">
        <v>8000</v>
      </c>
    </row>
    <row r="8003" spans="2:3" x14ac:dyDescent="0.25">
      <c r="B8003">
        <f t="shared" si="228"/>
        <v>16002</v>
      </c>
      <c r="C8003">
        <v>8001</v>
      </c>
    </row>
    <row r="8004" spans="2:3" x14ac:dyDescent="0.25">
      <c r="B8004">
        <f t="shared" si="228"/>
        <v>16004</v>
      </c>
      <c r="C8004">
        <v>8002</v>
      </c>
    </row>
    <row r="8005" spans="2:3" x14ac:dyDescent="0.25">
      <c r="B8005">
        <f t="shared" ref="B8005:B8068" si="229">B8004+2</f>
        <v>16006</v>
      </c>
      <c r="C8005">
        <v>8003</v>
      </c>
    </row>
    <row r="8006" spans="2:3" x14ac:dyDescent="0.25">
      <c r="B8006">
        <f t="shared" si="229"/>
        <v>16008</v>
      </c>
      <c r="C8006">
        <v>8004</v>
      </c>
    </row>
    <row r="8007" spans="2:3" x14ac:dyDescent="0.25">
      <c r="B8007">
        <f t="shared" si="229"/>
        <v>16010</v>
      </c>
      <c r="C8007">
        <v>8005</v>
      </c>
    </row>
    <row r="8008" spans="2:3" x14ac:dyDescent="0.25">
      <c r="B8008">
        <f t="shared" si="229"/>
        <v>16012</v>
      </c>
      <c r="C8008">
        <v>8006</v>
      </c>
    </row>
    <row r="8009" spans="2:3" x14ac:dyDescent="0.25">
      <c r="B8009">
        <f t="shared" si="229"/>
        <v>16014</v>
      </c>
      <c r="C8009">
        <v>8007</v>
      </c>
    </row>
    <row r="8010" spans="2:3" x14ac:dyDescent="0.25">
      <c r="B8010">
        <f t="shared" si="229"/>
        <v>16016</v>
      </c>
      <c r="C8010">
        <v>8008</v>
      </c>
    </row>
    <row r="8011" spans="2:3" x14ac:dyDescent="0.25">
      <c r="B8011">
        <f t="shared" si="229"/>
        <v>16018</v>
      </c>
      <c r="C8011">
        <v>8009</v>
      </c>
    </row>
    <row r="8012" spans="2:3" x14ac:dyDescent="0.25">
      <c r="B8012">
        <f t="shared" si="229"/>
        <v>16020</v>
      </c>
      <c r="C8012">
        <v>8010</v>
      </c>
    </row>
    <row r="8013" spans="2:3" x14ac:dyDescent="0.25">
      <c r="B8013">
        <f t="shared" si="229"/>
        <v>16022</v>
      </c>
      <c r="C8013">
        <v>8011</v>
      </c>
    </row>
    <row r="8014" spans="2:3" x14ac:dyDescent="0.25">
      <c r="B8014">
        <f t="shared" si="229"/>
        <v>16024</v>
      </c>
      <c r="C8014">
        <v>8012</v>
      </c>
    </row>
    <row r="8015" spans="2:3" x14ac:dyDescent="0.25">
      <c r="B8015">
        <f t="shared" si="229"/>
        <v>16026</v>
      </c>
      <c r="C8015">
        <v>8013</v>
      </c>
    </row>
    <row r="8016" spans="2:3" x14ac:dyDescent="0.25">
      <c r="B8016">
        <f t="shared" si="229"/>
        <v>16028</v>
      </c>
      <c r="C8016">
        <v>8014</v>
      </c>
    </row>
    <row r="8017" spans="2:3" x14ac:dyDescent="0.25">
      <c r="B8017">
        <f t="shared" si="229"/>
        <v>16030</v>
      </c>
      <c r="C8017">
        <v>8015</v>
      </c>
    </row>
    <row r="8018" spans="2:3" x14ac:dyDescent="0.25">
      <c r="B8018">
        <f t="shared" si="229"/>
        <v>16032</v>
      </c>
      <c r="C8018">
        <v>8016</v>
      </c>
    </row>
    <row r="8019" spans="2:3" x14ac:dyDescent="0.25">
      <c r="B8019">
        <f t="shared" si="229"/>
        <v>16034</v>
      </c>
      <c r="C8019">
        <v>8017</v>
      </c>
    </row>
    <row r="8020" spans="2:3" x14ac:dyDescent="0.25">
      <c r="B8020">
        <f t="shared" si="229"/>
        <v>16036</v>
      </c>
      <c r="C8020">
        <v>8018</v>
      </c>
    </row>
    <row r="8021" spans="2:3" x14ac:dyDescent="0.25">
      <c r="B8021">
        <f t="shared" si="229"/>
        <v>16038</v>
      </c>
      <c r="C8021">
        <v>8019</v>
      </c>
    </row>
    <row r="8022" spans="2:3" x14ac:dyDescent="0.25">
      <c r="B8022">
        <f t="shared" si="229"/>
        <v>16040</v>
      </c>
      <c r="C8022">
        <v>8020</v>
      </c>
    </row>
    <row r="8023" spans="2:3" x14ac:dyDescent="0.25">
      <c r="B8023">
        <f t="shared" si="229"/>
        <v>16042</v>
      </c>
      <c r="C8023">
        <v>8021</v>
      </c>
    </row>
    <row r="8024" spans="2:3" x14ac:dyDescent="0.25">
      <c r="B8024">
        <f t="shared" si="229"/>
        <v>16044</v>
      </c>
      <c r="C8024">
        <v>8022</v>
      </c>
    </row>
    <row r="8025" spans="2:3" x14ac:dyDescent="0.25">
      <c r="B8025">
        <f t="shared" si="229"/>
        <v>16046</v>
      </c>
      <c r="C8025">
        <v>8023</v>
      </c>
    </row>
    <row r="8026" spans="2:3" x14ac:dyDescent="0.25">
      <c r="B8026">
        <f t="shared" si="229"/>
        <v>16048</v>
      </c>
      <c r="C8026">
        <v>8024</v>
      </c>
    </row>
    <row r="8027" spans="2:3" x14ac:dyDescent="0.25">
      <c r="B8027">
        <f t="shared" si="229"/>
        <v>16050</v>
      </c>
      <c r="C8027">
        <v>8025</v>
      </c>
    </row>
    <row r="8028" spans="2:3" x14ac:dyDescent="0.25">
      <c r="B8028">
        <f t="shared" si="229"/>
        <v>16052</v>
      </c>
      <c r="C8028">
        <v>8026</v>
      </c>
    </row>
    <row r="8029" spans="2:3" x14ac:dyDescent="0.25">
      <c r="B8029">
        <f t="shared" si="229"/>
        <v>16054</v>
      </c>
      <c r="C8029">
        <v>8027</v>
      </c>
    </row>
    <row r="8030" spans="2:3" x14ac:dyDescent="0.25">
      <c r="B8030">
        <f t="shared" si="229"/>
        <v>16056</v>
      </c>
      <c r="C8030">
        <v>8028</v>
      </c>
    </row>
    <row r="8031" spans="2:3" x14ac:dyDescent="0.25">
      <c r="B8031">
        <f t="shared" si="229"/>
        <v>16058</v>
      </c>
      <c r="C8031">
        <v>8029</v>
      </c>
    </row>
    <row r="8032" spans="2:3" x14ac:dyDescent="0.25">
      <c r="B8032">
        <f t="shared" si="229"/>
        <v>16060</v>
      </c>
      <c r="C8032">
        <v>8030</v>
      </c>
    </row>
    <row r="8033" spans="2:3" x14ac:dyDescent="0.25">
      <c r="B8033">
        <f t="shared" si="229"/>
        <v>16062</v>
      </c>
      <c r="C8033">
        <v>8031</v>
      </c>
    </row>
    <row r="8034" spans="2:3" x14ac:dyDescent="0.25">
      <c r="B8034">
        <f t="shared" si="229"/>
        <v>16064</v>
      </c>
      <c r="C8034">
        <v>8032</v>
      </c>
    </row>
    <row r="8035" spans="2:3" x14ac:dyDescent="0.25">
      <c r="B8035">
        <f t="shared" si="229"/>
        <v>16066</v>
      </c>
      <c r="C8035">
        <v>8033</v>
      </c>
    </row>
    <row r="8036" spans="2:3" x14ac:dyDescent="0.25">
      <c r="B8036">
        <f t="shared" si="229"/>
        <v>16068</v>
      </c>
      <c r="C8036">
        <v>8034</v>
      </c>
    </row>
    <row r="8037" spans="2:3" x14ac:dyDescent="0.25">
      <c r="B8037">
        <f t="shared" si="229"/>
        <v>16070</v>
      </c>
      <c r="C8037">
        <v>8035</v>
      </c>
    </row>
    <row r="8038" spans="2:3" x14ac:dyDescent="0.25">
      <c r="B8038">
        <f t="shared" si="229"/>
        <v>16072</v>
      </c>
      <c r="C8038">
        <v>8036</v>
      </c>
    </row>
    <row r="8039" spans="2:3" x14ac:dyDescent="0.25">
      <c r="B8039">
        <f t="shared" si="229"/>
        <v>16074</v>
      </c>
      <c r="C8039">
        <v>8037</v>
      </c>
    </row>
    <row r="8040" spans="2:3" x14ac:dyDescent="0.25">
      <c r="B8040">
        <f t="shared" si="229"/>
        <v>16076</v>
      </c>
      <c r="C8040">
        <v>8038</v>
      </c>
    </row>
    <row r="8041" spans="2:3" x14ac:dyDescent="0.25">
      <c r="B8041">
        <f t="shared" si="229"/>
        <v>16078</v>
      </c>
      <c r="C8041">
        <v>8039</v>
      </c>
    </row>
    <row r="8042" spans="2:3" x14ac:dyDescent="0.25">
      <c r="B8042">
        <f t="shared" si="229"/>
        <v>16080</v>
      </c>
      <c r="C8042">
        <v>8040</v>
      </c>
    </row>
    <row r="8043" spans="2:3" x14ac:dyDescent="0.25">
      <c r="B8043">
        <f t="shared" si="229"/>
        <v>16082</v>
      </c>
      <c r="C8043">
        <v>8041</v>
      </c>
    </row>
    <row r="8044" spans="2:3" x14ac:dyDescent="0.25">
      <c r="B8044">
        <f t="shared" si="229"/>
        <v>16084</v>
      </c>
      <c r="C8044">
        <v>8042</v>
      </c>
    </row>
    <row r="8045" spans="2:3" x14ac:dyDescent="0.25">
      <c r="B8045">
        <f t="shared" si="229"/>
        <v>16086</v>
      </c>
      <c r="C8045">
        <v>8043</v>
      </c>
    </row>
    <row r="8046" spans="2:3" x14ac:dyDescent="0.25">
      <c r="B8046">
        <f t="shared" si="229"/>
        <v>16088</v>
      </c>
      <c r="C8046">
        <v>8044</v>
      </c>
    </row>
    <row r="8047" spans="2:3" x14ac:dyDescent="0.25">
      <c r="B8047">
        <f t="shared" si="229"/>
        <v>16090</v>
      </c>
      <c r="C8047">
        <v>8045</v>
      </c>
    </row>
    <row r="8048" spans="2:3" x14ac:dyDescent="0.25">
      <c r="B8048">
        <f t="shared" si="229"/>
        <v>16092</v>
      </c>
      <c r="C8048">
        <v>8046</v>
      </c>
    </row>
    <row r="8049" spans="2:3" x14ac:dyDescent="0.25">
      <c r="B8049">
        <f t="shared" si="229"/>
        <v>16094</v>
      </c>
      <c r="C8049">
        <v>8047</v>
      </c>
    </row>
    <row r="8050" spans="2:3" x14ac:dyDescent="0.25">
      <c r="B8050">
        <f t="shared" si="229"/>
        <v>16096</v>
      </c>
      <c r="C8050">
        <v>8048</v>
      </c>
    </row>
    <row r="8051" spans="2:3" x14ac:dyDescent="0.25">
      <c r="B8051">
        <f t="shared" si="229"/>
        <v>16098</v>
      </c>
      <c r="C8051">
        <v>8049</v>
      </c>
    </row>
    <row r="8052" spans="2:3" x14ac:dyDescent="0.25">
      <c r="B8052">
        <f t="shared" si="229"/>
        <v>16100</v>
      </c>
      <c r="C8052">
        <v>8050</v>
      </c>
    </row>
    <row r="8053" spans="2:3" x14ac:dyDescent="0.25">
      <c r="B8053">
        <f t="shared" si="229"/>
        <v>16102</v>
      </c>
      <c r="C8053">
        <v>8051</v>
      </c>
    </row>
    <row r="8054" spans="2:3" x14ac:dyDescent="0.25">
      <c r="B8054">
        <f t="shared" si="229"/>
        <v>16104</v>
      </c>
      <c r="C8054">
        <v>8052</v>
      </c>
    </row>
    <row r="8055" spans="2:3" x14ac:dyDescent="0.25">
      <c r="B8055">
        <f t="shared" si="229"/>
        <v>16106</v>
      </c>
      <c r="C8055">
        <v>8053</v>
      </c>
    </row>
    <row r="8056" spans="2:3" x14ac:dyDescent="0.25">
      <c r="B8056">
        <f t="shared" si="229"/>
        <v>16108</v>
      </c>
      <c r="C8056">
        <v>8054</v>
      </c>
    </row>
    <row r="8057" spans="2:3" x14ac:dyDescent="0.25">
      <c r="B8057">
        <f t="shared" si="229"/>
        <v>16110</v>
      </c>
      <c r="C8057">
        <v>8055</v>
      </c>
    </row>
    <row r="8058" spans="2:3" x14ac:dyDescent="0.25">
      <c r="B8058">
        <f t="shared" si="229"/>
        <v>16112</v>
      </c>
      <c r="C8058">
        <v>8056</v>
      </c>
    </row>
    <row r="8059" spans="2:3" x14ac:dyDescent="0.25">
      <c r="B8059">
        <f t="shared" si="229"/>
        <v>16114</v>
      </c>
      <c r="C8059">
        <v>8057</v>
      </c>
    </row>
    <row r="8060" spans="2:3" x14ac:dyDescent="0.25">
      <c r="B8060">
        <f t="shared" si="229"/>
        <v>16116</v>
      </c>
      <c r="C8060">
        <v>8058</v>
      </c>
    </row>
    <row r="8061" spans="2:3" x14ac:dyDescent="0.25">
      <c r="B8061">
        <f t="shared" si="229"/>
        <v>16118</v>
      </c>
      <c r="C8061">
        <v>8059</v>
      </c>
    </row>
    <row r="8062" spans="2:3" x14ac:dyDescent="0.25">
      <c r="B8062">
        <f t="shared" si="229"/>
        <v>16120</v>
      </c>
      <c r="C8062">
        <v>8060</v>
      </c>
    </row>
    <row r="8063" spans="2:3" x14ac:dyDescent="0.25">
      <c r="B8063">
        <f t="shared" si="229"/>
        <v>16122</v>
      </c>
      <c r="C8063">
        <v>8061</v>
      </c>
    </row>
    <row r="8064" spans="2:3" x14ac:dyDescent="0.25">
      <c r="B8064">
        <f t="shared" si="229"/>
        <v>16124</v>
      </c>
      <c r="C8064">
        <v>8062</v>
      </c>
    </row>
    <row r="8065" spans="2:3" x14ac:dyDescent="0.25">
      <c r="B8065">
        <f t="shared" si="229"/>
        <v>16126</v>
      </c>
      <c r="C8065">
        <v>8063</v>
      </c>
    </row>
    <row r="8066" spans="2:3" x14ac:dyDescent="0.25">
      <c r="B8066">
        <f t="shared" si="229"/>
        <v>16128</v>
      </c>
      <c r="C8066">
        <v>8064</v>
      </c>
    </row>
    <row r="8067" spans="2:3" x14ac:dyDescent="0.25">
      <c r="B8067">
        <f t="shared" si="229"/>
        <v>16130</v>
      </c>
      <c r="C8067">
        <v>8065</v>
      </c>
    </row>
    <row r="8068" spans="2:3" x14ac:dyDescent="0.25">
      <c r="B8068">
        <f t="shared" si="229"/>
        <v>16132</v>
      </c>
      <c r="C8068">
        <v>8066</v>
      </c>
    </row>
    <row r="8069" spans="2:3" x14ac:dyDescent="0.25">
      <c r="B8069">
        <f t="shared" ref="B8069:B8132" si="230">B8068+2</f>
        <v>16134</v>
      </c>
      <c r="C8069">
        <v>8067</v>
      </c>
    </row>
    <row r="8070" spans="2:3" x14ac:dyDescent="0.25">
      <c r="B8070">
        <f t="shared" si="230"/>
        <v>16136</v>
      </c>
      <c r="C8070">
        <v>8068</v>
      </c>
    </row>
    <row r="8071" spans="2:3" x14ac:dyDescent="0.25">
      <c r="B8071">
        <f t="shared" si="230"/>
        <v>16138</v>
      </c>
      <c r="C8071">
        <v>8069</v>
      </c>
    </row>
    <row r="8072" spans="2:3" x14ac:dyDescent="0.25">
      <c r="B8072">
        <f t="shared" si="230"/>
        <v>16140</v>
      </c>
      <c r="C8072">
        <v>8070</v>
      </c>
    </row>
    <row r="8073" spans="2:3" x14ac:dyDescent="0.25">
      <c r="B8073">
        <f t="shared" si="230"/>
        <v>16142</v>
      </c>
      <c r="C8073">
        <v>8071</v>
      </c>
    </row>
    <row r="8074" spans="2:3" x14ac:dyDescent="0.25">
      <c r="B8074">
        <f t="shared" si="230"/>
        <v>16144</v>
      </c>
      <c r="C8074">
        <v>8072</v>
      </c>
    </row>
    <row r="8075" spans="2:3" x14ac:dyDescent="0.25">
      <c r="B8075">
        <f t="shared" si="230"/>
        <v>16146</v>
      </c>
      <c r="C8075">
        <v>8073</v>
      </c>
    </row>
    <row r="8076" spans="2:3" x14ac:dyDescent="0.25">
      <c r="B8076">
        <f t="shared" si="230"/>
        <v>16148</v>
      </c>
      <c r="C8076">
        <v>8074</v>
      </c>
    </row>
    <row r="8077" spans="2:3" x14ac:dyDescent="0.25">
      <c r="B8077">
        <f t="shared" si="230"/>
        <v>16150</v>
      </c>
      <c r="C8077">
        <v>8075</v>
      </c>
    </row>
    <row r="8078" spans="2:3" x14ac:dyDescent="0.25">
      <c r="B8078">
        <f t="shared" si="230"/>
        <v>16152</v>
      </c>
      <c r="C8078">
        <v>8076</v>
      </c>
    </row>
    <row r="8079" spans="2:3" x14ac:dyDescent="0.25">
      <c r="B8079">
        <f t="shared" si="230"/>
        <v>16154</v>
      </c>
      <c r="C8079">
        <v>8077</v>
      </c>
    </row>
    <row r="8080" spans="2:3" x14ac:dyDescent="0.25">
      <c r="B8080">
        <f t="shared" si="230"/>
        <v>16156</v>
      </c>
      <c r="C8080">
        <v>8078</v>
      </c>
    </row>
    <row r="8081" spans="2:3" x14ac:dyDescent="0.25">
      <c r="B8081">
        <f t="shared" si="230"/>
        <v>16158</v>
      </c>
      <c r="C8081">
        <v>8079</v>
      </c>
    </row>
    <row r="8082" spans="2:3" x14ac:dyDescent="0.25">
      <c r="B8082">
        <f t="shared" si="230"/>
        <v>16160</v>
      </c>
      <c r="C8082">
        <v>8080</v>
      </c>
    </row>
    <row r="8083" spans="2:3" x14ac:dyDescent="0.25">
      <c r="B8083">
        <f t="shared" si="230"/>
        <v>16162</v>
      </c>
      <c r="C8083">
        <v>8081</v>
      </c>
    </row>
    <row r="8084" spans="2:3" x14ac:dyDescent="0.25">
      <c r="B8084">
        <f t="shared" si="230"/>
        <v>16164</v>
      </c>
      <c r="C8084">
        <v>8082</v>
      </c>
    </row>
    <row r="8085" spans="2:3" x14ac:dyDescent="0.25">
      <c r="B8085">
        <f t="shared" si="230"/>
        <v>16166</v>
      </c>
      <c r="C8085">
        <v>8083</v>
      </c>
    </row>
    <row r="8086" spans="2:3" x14ac:dyDescent="0.25">
      <c r="B8086">
        <f t="shared" si="230"/>
        <v>16168</v>
      </c>
      <c r="C8086">
        <v>8084</v>
      </c>
    </row>
    <row r="8087" spans="2:3" x14ac:dyDescent="0.25">
      <c r="B8087">
        <f t="shared" si="230"/>
        <v>16170</v>
      </c>
      <c r="C8087">
        <v>8085</v>
      </c>
    </row>
    <row r="8088" spans="2:3" x14ac:dyDescent="0.25">
      <c r="B8088">
        <f t="shared" si="230"/>
        <v>16172</v>
      </c>
      <c r="C8088">
        <v>8086</v>
      </c>
    </row>
    <row r="8089" spans="2:3" x14ac:dyDescent="0.25">
      <c r="B8089">
        <f t="shared" si="230"/>
        <v>16174</v>
      </c>
      <c r="C8089">
        <v>8087</v>
      </c>
    </row>
    <row r="8090" spans="2:3" x14ac:dyDescent="0.25">
      <c r="B8090">
        <f t="shared" si="230"/>
        <v>16176</v>
      </c>
      <c r="C8090">
        <v>8088</v>
      </c>
    </row>
    <row r="8091" spans="2:3" x14ac:dyDescent="0.25">
      <c r="B8091">
        <f t="shared" si="230"/>
        <v>16178</v>
      </c>
      <c r="C8091">
        <v>8089</v>
      </c>
    </row>
    <row r="8092" spans="2:3" x14ac:dyDescent="0.25">
      <c r="B8092">
        <f t="shared" si="230"/>
        <v>16180</v>
      </c>
      <c r="C8092">
        <v>8090</v>
      </c>
    </row>
    <row r="8093" spans="2:3" x14ac:dyDescent="0.25">
      <c r="B8093">
        <f t="shared" si="230"/>
        <v>16182</v>
      </c>
      <c r="C8093">
        <v>8091</v>
      </c>
    </row>
    <row r="8094" spans="2:3" x14ac:dyDescent="0.25">
      <c r="B8094">
        <f t="shared" si="230"/>
        <v>16184</v>
      </c>
      <c r="C8094">
        <v>8092</v>
      </c>
    </row>
    <row r="8095" spans="2:3" x14ac:dyDescent="0.25">
      <c r="B8095">
        <f t="shared" si="230"/>
        <v>16186</v>
      </c>
      <c r="C8095">
        <v>8093</v>
      </c>
    </row>
    <row r="8096" spans="2:3" x14ac:dyDescent="0.25">
      <c r="B8096">
        <f t="shared" si="230"/>
        <v>16188</v>
      </c>
      <c r="C8096">
        <v>8094</v>
      </c>
    </row>
    <row r="8097" spans="2:3" x14ac:dyDescent="0.25">
      <c r="B8097">
        <f t="shared" si="230"/>
        <v>16190</v>
      </c>
      <c r="C8097">
        <v>8095</v>
      </c>
    </row>
    <row r="8098" spans="2:3" x14ac:dyDescent="0.25">
      <c r="B8098">
        <f t="shared" si="230"/>
        <v>16192</v>
      </c>
      <c r="C8098">
        <v>8096</v>
      </c>
    </row>
    <row r="8099" spans="2:3" x14ac:dyDescent="0.25">
      <c r="B8099">
        <f t="shared" si="230"/>
        <v>16194</v>
      </c>
      <c r="C8099">
        <v>8097</v>
      </c>
    </row>
    <row r="8100" spans="2:3" x14ac:dyDescent="0.25">
      <c r="B8100">
        <f t="shared" si="230"/>
        <v>16196</v>
      </c>
      <c r="C8100">
        <v>8098</v>
      </c>
    </row>
    <row r="8101" spans="2:3" x14ac:dyDescent="0.25">
      <c r="B8101">
        <f t="shared" si="230"/>
        <v>16198</v>
      </c>
      <c r="C8101">
        <v>8099</v>
      </c>
    </row>
    <row r="8102" spans="2:3" x14ac:dyDescent="0.25">
      <c r="B8102">
        <f t="shared" si="230"/>
        <v>16200</v>
      </c>
      <c r="C8102">
        <v>8100</v>
      </c>
    </row>
    <row r="8103" spans="2:3" x14ac:dyDescent="0.25">
      <c r="B8103">
        <f t="shared" si="230"/>
        <v>16202</v>
      </c>
      <c r="C8103">
        <v>8101</v>
      </c>
    </row>
    <row r="8104" spans="2:3" x14ac:dyDescent="0.25">
      <c r="B8104">
        <f t="shared" si="230"/>
        <v>16204</v>
      </c>
      <c r="C8104">
        <v>8102</v>
      </c>
    </row>
    <row r="8105" spans="2:3" x14ac:dyDescent="0.25">
      <c r="B8105">
        <f t="shared" si="230"/>
        <v>16206</v>
      </c>
      <c r="C8105">
        <v>8103</v>
      </c>
    </row>
    <row r="8106" spans="2:3" x14ac:dyDescent="0.25">
      <c r="B8106">
        <f t="shared" si="230"/>
        <v>16208</v>
      </c>
      <c r="C8106">
        <v>8104</v>
      </c>
    </row>
    <row r="8107" spans="2:3" x14ac:dyDescent="0.25">
      <c r="B8107">
        <f t="shared" si="230"/>
        <v>16210</v>
      </c>
      <c r="C8107">
        <v>8105</v>
      </c>
    </row>
    <row r="8108" spans="2:3" x14ac:dyDescent="0.25">
      <c r="B8108">
        <f t="shared" si="230"/>
        <v>16212</v>
      </c>
      <c r="C8108">
        <v>8106</v>
      </c>
    </row>
    <row r="8109" spans="2:3" x14ac:dyDescent="0.25">
      <c r="B8109">
        <f t="shared" si="230"/>
        <v>16214</v>
      </c>
      <c r="C8109">
        <v>8107</v>
      </c>
    </row>
    <row r="8110" spans="2:3" x14ac:dyDescent="0.25">
      <c r="B8110">
        <f t="shared" si="230"/>
        <v>16216</v>
      </c>
      <c r="C8110">
        <v>8108</v>
      </c>
    </row>
    <row r="8111" spans="2:3" x14ac:dyDescent="0.25">
      <c r="B8111">
        <f t="shared" si="230"/>
        <v>16218</v>
      </c>
      <c r="C8111">
        <v>8109</v>
      </c>
    </row>
    <row r="8112" spans="2:3" x14ac:dyDescent="0.25">
      <c r="B8112">
        <f t="shared" si="230"/>
        <v>16220</v>
      </c>
      <c r="C8112">
        <v>8110</v>
      </c>
    </row>
    <row r="8113" spans="2:3" x14ac:dyDescent="0.25">
      <c r="B8113">
        <f t="shared" si="230"/>
        <v>16222</v>
      </c>
      <c r="C8113">
        <v>8111</v>
      </c>
    </row>
    <row r="8114" spans="2:3" x14ac:dyDescent="0.25">
      <c r="B8114">
        <f t="shared" si="230"/>
        <v>16224</v>
      </c>
      <c r="C8114">
        <v>8112</v>
      </c>
    </row>
    <row r="8115" spans="2:3" x14ac:dyDescent="0.25">
      <c r="B8115">
        <f t="shared" si="230"/>
        <v>16226</v>
      </c>
      <c r="C8115">
        <v>8113</v>
      </c>
    </row>
    <row r="8116" spans="2:3" x14ac:dyDescent="0.25">
      <c r="B8116">
        <f t="shared" si="230"/>
        <v>16228</v>
      </c>
      <c r="C8116">
        <v>8114</v>
      </c>
    </row>
    <row r="8117" spans="2:3" x14ac:dyDescent="0.25">
      <c r="B8117">
        <f t="shared" si="230"/>
        <v>16230</v>
      </c>
      <c r="C8117">
        <v>8115</v>
      </c>
    </row>
    <row r="8118" spans="2:3" x14ac:dyDescent="0.25">
      <c r="B8118">
        <f t="shared" si="230"/>
        <v>16232</v>
      </c>
      <c r="C8118">
        <v>8116</v>
      </c>
    </row>
    <row r="8119" spans="2:3" x14ac:dyDescent="0.25">
      <c r="B8119">
        <f t="shared" si="230"/>
        <v>16234</v>
      </c>
      <c r="C8119">
        <v>8117</v>
      </c>
    </row>
    <row r="8120" spans="2:3" x14ac:dyDescent="0.25">
      <c r="B8120">
        <f t="shared" si="230"/>
        <v>16236</v>
      </c>
      <c r="C8120">
        <v>8118</v>
      </c>
    </row>
    <row r="8121" spans="2:3" x14ac:dyDescent="0.25">
      <c r="B8121">
        <f t="shared" si="230"/>
        <v>16238</v>
      </c>
      <c r="C8121">
        <v>8119</v>
      </c>
    </row>
    <row r="8122" spans="2:3" x14ac:dyDescent="0.25">
      <c r="B8122">
        <f t="shared" si="230"/>
        <v>16240</v>
      </c>
      <c r="C8122">
        <v>8120</v>
      </c>
    </row>
    <row r="8123" spans="2:3" x14ac:dyDescent="0.25">
      <c r="B8123">
        <f t="shared" si="230"/>
        <v>16242</v>
      </c>
      <c r="C8123">
        <v>8121</v>
      </c>
    </row>
    <row r="8124" spans="2:3" x14ac:dyDescent="0.25">
      <c r="B8124">
        <f t="shared" si="230"/>
        <v>16244</v>
      </c>
      <c r="C8124">
        <v>8122</v>
      </c>
    </row>
    <row r="8125" spans="2:3" x14ac:dyDescent="0.25">
      <c r="B8125">
        <f t="shared" si="230"/>
        <v>16246</v>
      </c>
      <c r="C8125">
        <v>8123</v>
      </c>
    </row>
    <row r="8126" spans="2:3" x14ac:dyDescent="0.25">
      <c r="B8126">
        <f t="shared" si="230"/>
        <v>16248</v>
      </c>
      <c r="C8126">
        <v>8124</v>
      </c>
    </row>
    <row r="8127" spans="2:3" x14ac:dyDescent="0.25">
      <c r="B8127">
        <f t="shared" si="230"/>
        <v>16250</v>
      </c>
      <c r="C8127">
        <v>8125</v>
      </c>
    </row>
    <row r="8128" spans="2:3" x14ac:dyDescent="0.25">
      <c r="B8128">
        <f t="shared" si="230"/>
        <v>16252</v>
      </c>
      <c r="C8128">
        <v>8126</v>
      </c>
    </row>
    <row r="8129" spans="2:3" x14ac:dyDescent="0.25">
      <c r="B8129">
        <f t="shared" si="230"/>
        <v>16254</v>
      </c>
      <c r="C8129">
        <v>8127</v>
      </c>
    </row>
    <row r="8130" spans="2:3" x14ac:dyDescent="0.25">
      <c r="B8130">
        <f t="shared" si="230"/>
        <v>16256</v>
      </c>
      <c r="C8130">
        <v>8128</v>
      </c>
    </row>
    <row r="8131" spans="2:3" x14ac:dyDescent="0.25">
      <c r="B8131">
        <f t="shared" si="230"/>
        <v>16258</v>
      </c>
      <c r="C8131">
        <v>8129</v>
      </c>
    </row>
    <row r="8132" spans="2:3" x14ac:dyDescent="0.25">
      <c r="B8132">
        <f t="shared" si="230"/>
        <v>16260</v>
      </c>
      <c r="C8132">
        <v>8130</v>
      </c>
    </row>
    <row r="8133" spans="2:3" x14ac:dyDescent="0.25">
      <c r="B8133">
        <f t="shared" ref="B8133:B8196" si="231">B8132+2</f>
        <v>16262</v>
      </c>
      <c r="C8133">
        <v>8131</v>
      </c>
    </row>
    <row r="8134" spans="2:3" x14ac:dyDescent="0.25">
      <c r="B8134">
        <f t="shared" si="231"/>
        <v>16264</v>
      </c>
      <c r="C8134">
        <v>8132</v>
      </c>
    </row>
    <row r="8135" spans="2:3" x14ac:dyDescent="0.25">
      <c r="B8135">
        <f t="shared" si="231"/>
        <v>16266</v>
      </c>
      <c r="C8135">
        <v>8133</v>
      </c>
    </row>
    <row r="8136" spans="2:3" x14ac:dyDescent="0.25">
      <c r="B8136">
        <f t="shared" si="231"/>
        <v>16268</v>
      </c>
      <c r="C8136">
        <v>8134</v>
      </c>
    </row>
    <row r="8137" spans="2:3" x14ac:dyDescent="0.25">
      <c r="B8137">
        <f t="shared" si="231"/>
        <v>16270</v>
      </c>
      <c r="C8137">
        <v>8135</v>
      </c>
    </row>
    <row r="8138" spans="2:3" x14ac:dyDescent="0.25">
      <c r="B8138">
        <f t="shared" si="231"/>
        <v>16272</v>
      </c>
      <c r="C8138">
        <v>8136</v>
      </c>
    </row>
    <row r="8139" spans="2:3" x14ac:dyDescent="0.25">
      <c r="B8139">
        <f t="shared" si="231"/>
        <v>16274</v>
      </c>
      <c r="C8139">
        <v>8137</v>
      </c>
    </row>
    <row r="8140" spans="2:3" x14ac:dyDescent="0.25">
      <c r="B8140">
        <f t="shared" si="231"/>
        <v>16276</v>
      </c>
      <c r="C8140">
        <v>8138</v>
      </c>
    </row>
    <row r="8141" spans="2:3" x14ac:dyDescent="0.25">
      <c r="B8141">
        <f t="shared" si="231"/>
        <v>16278</v>
      </c>
      <c r="C8141">
        <v>8139</v>
      </c>
    </row>
    <row r="8142" spans="2:3" x14ac:dyDescent="0.25">
      <c r="B8142">
        <f t="shared" si="231"/>
        <v>16280</v>
      </c>
      <c r="C8142">
        <v>8140</v>
      </c>
    </row>
    <row r="8143" spans="2:3" x14ac:dyDescent="0.25">
      <c r="B8143">
        <f t="shared" si="231"/>
        <v>16282</v>
      </c>
      <c r="C8143">
        <v>8141</v>
      </c>
    </row>
    <row r="8144" spans="2:3" x14ac:dyDescent="0.25">
      <c r="B8144">
        <f t="shared" si="231"/>
        <v>16284</v>
      </c>
      <c r="C8144">
        <v>8142</v>
      </c>
    </row>
    <row r="8145" spans="2:3" x14ac:dyDescent="0.25">
      <c r="B8145">
        <f t="shared" si="231"/>
        <v>16286</v>
      </c>
      <c r="C8145">
        <v>8143</v>
      </c>
    </row>
    <row r="8146" spans="2:3" x14ac:dyDescent="0.25">
      <c r="B8146">
        <f t="shared" si="231"/>
        <v>16288</v>
      </c>
      <c r="C8146">
        <v>8144</v>
      </c>
    </row>
    <row r="8147" spans="2:3" x14ac:dyDescent="0.25">
      <c r="B8147">
        <f t="shared" si="231"/>
        <v>16290</v>
      </c>
      <c r="C8147">
        <v>8145</v>
      </c>
    </row>
    <row r="8148" spans="2:3" x14ac:dyDescent="0.25">
      <c r="B8148">
        <f t="shared" si="231"/>
        <v>16292</v>
      </c>
      <c r="C8148">
        <v>8146</v>
      </c>
    </row>
    <row r="8149" spans="2:3" x14ac:dyDescent="0.25">
      <c r="B8149">
        <f t="shared" si="231"/>
        <v>16294</v>
      </c>
      <c r="C8149">
        <v>8147</v>
      </c>
    </row>
    <row r="8150" spans="2:3" x14ac:dyDescent="0.25">
      <c r="B8150">
        <f t="shared" si="231"/>
        <v>16296</v>
      </c>
      <c r="C8150">
        <v>8148</v>
      </c>
    </row>
    <row r="8151" spans="2:3" x14ac:dyDescent="0.25">
      <c r="B8151">
        <f t="shared" si="231"/>
        <v>16298</v>
      </c>
      <c r="C8151">
        <v>8149</v>
      </c>
    </row>
    <row r="8152" spans="2:3" x14ac:dyDescent="0.25">
      <c r="B8152">
        <f t="shared" si="231"/>
        <v>16300</v>
      </c>
      <c r="C8152">
        <v>8150</v>
      </c>
    </row>
    <row r="8153" spans="2:3" x14ac:dyDescent="0.25">
      <c r="B8153">
        <f t="shared" si="231"/>
        <v>16302</v>
      </c>
      <c r="C8153">
        <v>8151</v>
      </c>
    </row>
    <row r="8154" spans="2:3" x14ac:dyDescent="0.25">
      <c r="B8154">
        <f t="shared" si="231"/>
        <v>16304</v>
      </c>
      <c r="C8154">
        <v>8152</v>
      </c>
    </row>
    <row r="8155" spans="2:3" x14ac:dyDescent="0.25">
      <c r="B8155">
        <f t="shared" si="231"/>
        <v>16306</v>
      </c>
      <c r="C8155">
        <v>8153</v>
      </c>
    </row>
    <row r="8156" spans="2:3" x14ac:dyDescent="0.25">
      <c r="B8156">
        <f t="shared" si="231"/>
        <v>16308</v>
      </c>
      <c r="C8156">
        <v>8154</v>
      </c>
    </row>
    <row r="8157" spans="2:3" x14ac:dyDescent="0.25">
      <c r="B8157">
        <f t="shared" si="231"/>
        <v>16310</v>
      </c>
      <c r="C8157">
        <v>8155</v>
      </c>
    </row>
    <row r="8158" spans="2:3" x14ac:dyDescent="0.25">
      <c r="B8158">
        <f t="shared" si="231"/>
        <v>16312</v>
      </c>
      <c r="C8158">
        <v>8156</v>
      </c>
    </row>
    <row r="8159" spans="2:3" x14ac:dyDescent="0.25">
      <c r="B8159">
        <f t="shared" si="231"/>
        <v>16314</v>
      </c>
      <c r="C8159">
        <v>8157</v>
      </c>
    </row>
    <row r="8160" spans="2:3" x14ac:dyDescent="0.25">
      <c r="B8160">
        <f t="shared" si="231"/>
        <v>16316</v>
      </c>
      <c r="C8160">
        <v>8158</v>
      </c>
    </row>
    <row r="8161" spans="2:3" x14ac:dyDescent="0.25">
      <c r="B8161">
        <f t="shared" si="231"/>
        <v>16318</v>
      </c>
      <c r="C8161">
        <v>8159</v>
      </c>
    </row>
    <row r="8162" spans="2:3" x14ac:dyDescent="0.25">
      <c r="B8162">
        <f t="shared" si="231"/>
        <v>16320</v>
      </c>
      <c r="C8162">
        <v>8160</v>
      </c>
    </row>
    <row r="8163" spans="2:3" x14ac:dyDescent="0.25">
      <c r="B8163">
        <f t="shared" si="231"/>
        <v>16322</v>
      </c>
      <c r="C8163">
        <v>8161</v>
      </c>
    </row>
    <row r="8164" spans="2:3" x14ac:dyDescent="0.25">
      <c r="B8164">
        <f t="shared" si="231"/>
        <v>16324</v>
      </c>
      <c r="C8164">
        <v>8162</v>
      </c>
    </row>
    <row r="8165" spans="2:3" x14ac:dyDescent="0.25">
      <c r="B8165">
        <f t="shared" si="231"/>
        <v>16326</v>
      </c>
      <c r="C8165">
        <v>8163</v>
      </c>
    </row>
    <row r="8166" spans="2:3" x14ac:dyDescent="0.25">
      <c r="B8166">
        <f t="shared" si="231"/>
        <v>16328</v>
      </c>
      <c r="C8166">
        <v>8164</v>
      </c>
    </row>
    <row r="8167" spans="2:3" x14ac:dyDescent="0.25">
      <c r="B8167">
        <f t="shared" si="231"/>
        <v>16330</v>
      </c>
      <c r="C8167">
        <v>8165</v>
      </c>
    </row>
    <row r="8168" spans="2:3" x14ac:dyDescent="0.25">
      <c r="B8168">
        <f t="shared" si="231"/>
        <v>16332</v>
      </c>
      <c r="C8168">
        <v>8166</v>
      </c>
    </row>
    <row r="8169" spans="2:3" x14ac:dyDescent="0.25">
      <c r="B8169">
        <f t="shared" si="231"/>
        <v>16334</v>
      </c>
      <c r="C8169">
        <v>8167</v>
      </c>
    </row>
    <row r="8170" spans="2:3" x14ac:dyDescent="0.25">
      <c r="B8170">
        <f t="shared" si="231"/>
        <v>16336</v>
      </c>
      <c r="C8170">
        <v>8168</v>
      </c>
    </row>
    <row r="8171" spans="2:3" x14ac:dyDescent="0.25">
      <c r="B8171">
        <f t="shared" si="231"/>
        <v>16338</v>
      </c>
      <c r="C8171">
        <v>8169</v>
      </c>
    </row>
    <row r="8172" spans="2:3" x14ac:dyDescent="0.25">
      <c r="B8172">
        <f t="shared" si="231"/>
        <v>16340</v>
      </c>
      <c r="C8172">
        <v>8170</v>
      </c>
    </row>
    <row r="8173" spans="2:3" x14ac:dyDescent="0.25">
      <c r="B8173">
        <f t="shared" si="231"/>
        <v>16342</v>
      </c>
      <c r="C8173">
        <v>8171</v>
      </c>
    </row>
    <row r="8174" spans="2:3" x14ac:dyDescent="0.25">
      <c r="B8174">
        <f t="shared" si="231"/>
        <v>16344</v>
      </c>
      <c r="C8174">
        <v>8172</v>
      </c>
    </row>
    <row r="8175" spans="2:3" x14ac:dyDescent="0.25">
      <c r="B8175">
        <f t="shared" si="231"/>
        <v>16346</v>
      </c>
      <c r="C8175">
        <v>8173</v>
      </c>
    </row>
    <row r="8176" spans="2:3" x14ac:dyDescent="0.25">
      <c r="B8176">
        <f t="shared" si="231"/>
        <v>16348</v>
      </c>
      <c r="C8176">
        <v>8174</v>
      </c>
    </row>
    <row r="8177" spans="2:3" x14ac:dyDescent="0.25">
      <c r="B8177">
        <f t="shared" si="231"/>
        <v>16350</v>
      </c>
      <c r="C8177">
        <v>8175</v>
      </c>
    </row>
    <row r="8178" spans="2:3" x14ac:dyDescent="0.25">
      <c r="B8178">
        <f t="shared" si="231"/>
        <v>16352</v>
      </c>
      <c r="C8178">
        <v>8176</v>
      </c>
    </row>
    <row r="8179" spans="2:3" x14ac:dyDescent="0.25">
      <c r="B8179">
        <f t="shared" si="231"/>
        <v>16354</v>
      </c>
      <c r="C8179">
        <v>8177</v>
      </c>
    </row>
    <row r="8180" spans="2:3" x14ac:dyDescent="0.25">
      <c r="B8180">
        <f t="shared" si="231"/>
        <v>16356</v>
      </c>
      <c r="C8180">
        <v>8178</v>
      </c>
    </row>
    <row r="8181" spans="2:3" x14ac:dyDescent="0.25">
      <c r="B8181">
        <f t="shared" si="231"/>
        <v>16358</v>
      </c>
      <c r="C8181">
        <v>8179</v>
      </c>
    </row>
    <row r="8182" spans="2:3" x14ac:dyDescent="0.25">
      <c r="B8182">
        <f t="shared" si="231"/>
        <v>16360</v>
      </c>
      <c r="C8182">
        <v>8180</v>
      </c>
    </row>
    <row r="8183" spans="2:3" x14ac:dyDescent="0.25">
      <c r="B8183">
        <f t="shared" si="231"/>
        <v>16362</v>
      </c>
      <c r="C8183">
        <v>8181</v>
      </c>
    </row>
    <row r="8184" spans="2:3" x14ac:dyDescent="0.25">
      <c r="B8184">
        <f t="shared" si="231"/>
        <v>16364</v>
      </c>
      <c r="C8184">
        <v>8182</v>
      </c>
    </row>
    <row r="8185" spans="2:3" x14ac:dyDescent="0.25">
      <c r="B8185">
        <f t="shared" si="231"/>
        <v>16366</v>
      </c>
      <c r="C8185">
        <v>8183</v>
      </c>
    </row>
    <row r="8186" spans="2:3" x14ac:dyDescent="0.25">
      <c r="B8186">
        <f t="shared" si="231"/>
        <v>16368</v>
      </c>
      <c r="C8186">
        <v>8184</v>
      </c>
    </row>
    <row r="8187" spans="2:3" x14ac:dyDescent="0.25">
      <c r="B8187">
        <f t="shared" si="231"/>
        <v>16370</v>
      </c>
      <c r="C8187">
        <v>8185</v>
      </c>
    </row>
    <row r="8188" spans="2:3" x14ac:dyDescent="0.25">
      <c r="B8188">
        <f t="shared" si="231"/>
        <v>16372</v>
      </c>
      <c r="C8188">
        <v>8186</v>
      </c>
    </row>
    <row r="8189" spans="2:3" x14ac:dyDescent="0.25">
      <c r="B8189">
        <f t="shared" si="231"/>
        <v>16374</v>
      </c>
      <c r="C8189">
        <v>8187</v>
      </c>
    </row>
    <row r="8190" spans="2:3" x14ac:dyDescent="0.25">
      <c r="B8190">
        <f t="shared" si="231"/>
        <v>16376</v>
      </c>
      <c r="C8190">
        <v>8188</v>
      </c>
    </row>
    <row r="8191" spans="2:3" x14ac:dyDescent="0.25">
      <c r="B8191">
        <f t="shared" si="231"/>
        <v>16378</v>
      </c>
      <c r="C8191">
        <v>8189</v>
      </c>
    </row>
    <row r="8192" spans="2:3" x14ac:dyDescent="0.25">
      <c r="B8192">
        <f t="shared" si="231"/>
        <v>16380</v>
      </c>
      <c r="C8192">
        <v>8190</v>
      </c>
    </row>
    <row r="8193" spans="2:3" x14ac:dyDescent="0.25">
      <c r="B8193">
        <f t="shared" si="231"/>
        <v>16382</v>
      </c>
      <c r="C8193">
        <v>8191</v>
      </c>
    </row>
    <row r="8194" spans="2:3" x14ac:dyDescent="0.25">
      <c r="B8194">
        <f t="shared" si="231"/>
        <v>16384</v>
      </c>
      <c r="C8194">
        <v>8192</v>
      </c>
    </row>
    <row r="8195" spans="2:3" x14ac:dyDescent="0.25">
      <c r="B8195">
        <f t="shared" si="231"/>
        <v>16386</v>
      </c>
      <c r="C8195">
        <v>8193</v>
      </c>
    </row>
    <row r="8196" spans="2:3" x14ac:dyDescent="0.25">
      <c r="B8196">
        <f t="shared" si="231"/>
        <v>16388</v>
      </c>
      <c r="C8196">
        <v>8194</v>
      </c>
    </row>
    <row r="8197" spans="2:3" x14ac:dyDescent="0.25">
      <c r="B8197">
        <f t="shared" ref="B8197:B8260" si="232">B8196+2</f>
        <v>16390</v>
      </c>
      <c r="C8197">
        <v>8195</v>
      </c>
    </row>
    <row r="8198" spans="2:3" x14ac:dyDescent="0.25">
      <c r="B8198">
        <f t="shared" si="232"/>
        <v>16392</v>
      </c>
      <c r="C8198">
        <v>8196</v>
      </c>
    </row>
    <row r="8199" spans="2:3" x14ac:dyDescent="0.25">
      <c r="B8199">
        <f t="shared" si="232"/>
        <v>16394</v>
      </c>
      <c r="C8199">
        <v>8197</v>
      </c>
    </row>
    <row r="8200" spans="2:3" x14ac:dyDescent="0.25">
      <c r="B8200">
        <f t="shared" si="232"/>
        <v>16396</v>
      </c>
      <c r="C8200">
        <v>8198</v>
      </c>
    </row>
    <row r="8201" spans="2:3" x14ac:dyDescent="0.25">
      <c r="B8201">
        <f t="shared" si="232"/>
        <v>16398</v>
      </c>
      <c r="C8201">
        <v>8199</v>
      </c>
    </row>
    <row r="8202" spans="2:3" x14ac:dyDescent="0.25">
      <c r="B8202">
        <f t="shared" si="232"/>
        <v>16400</v>
      </c>
      <c r="C8202">
        <v>8200</v>
      </c>
    </row>
    <row r="8203" spans="2:3" x14ac:dyDescent="0.25">
      <c r="B8203">
        <f t="shared" si="232"/>
        <v>16402</v>
      </c>
      <c r="C8203">
        <v>8201</v>
      </c>
    </row>
    <row r="8204" spans="2:3" x14ac:dyDescent="0.25">
      <c r="B8204">
        <f t="shared" si="232"/>
        <v>16404</v>
      </c>
      <c r="C8204">
        <v>8202</v>
      </c>
    </row>
    <row r="8205" spans="2:3" x14ac:dyDescent="0.25">
      <c r="B8205">
        <f t="shared" si="232"/>
        <v>16406</v>
      </c>
      <c r="C8205">
        <v>8203</v>
      </c>
    </row>
    <row r="8206" spans="2:3" x14ac:dyDescent="0.25">
      <c r="B8206">
        <f t="shared" si="232"/>
        <v>16408</v>
      </c>
      <c r="C8206">
        <v>8204</v>
      </c>
    </row>
    <row r="8207" spans="2:3" x14ac:dyDescent="0.25">
      <c r="B8207">
        <f t="shared" si="232"/>
        <v>16410</v>
      </c>
      <c r="C8207">
        <v>8205</v>
      </c>
    </row>
    <row r="8208" spans="2:3" x14ac:dyDescent="0.25">
      <c r="B8208">
        <f t="shared" si="232"/>
        <v>16412</v>
      </c>
      <c r="C8208">
        <v>8206</v>
      </c>
    </row>
    <row r="8209" spans="2:3" x14ac:dyDescent="0.25">
      <c r="B8209">
        <f t="shared" si="232"/>
        <v>16414</v>
      </c>
      <c r="C8209">
        <v>8207</v>
      </c>
    </row>
    <row r="8210" spans="2:3" x14ac:dyDescent="0.25">
      <c r="B8210">
        <f t="shared" si="232"/>
        <v>16416</v>
      </c>
      <c r="C8210">
        <v>8208</v>
      </c>
    </row>
    <row r="8211" spans="2:3" x14ac:dyDescent="0.25">
      <c r="B8211">
        <f t="shared" si="232"/>
        <v>16418</v>
      </c>
      <c r="C8211">
        <v>8209</v>
      </c>
    </row>
    <row r="8212" spans="2:3" x14ac:dyDescent="0.25">
      <c r="B8212">
        <f t="shared" si="232"/>
        <v>16420</v>
      </c>
      <c r="C8212">
        <v>8210</v>
      </c>
    </row>
    <row r="8213" spans="2:3" x14ac:dyDescent="0.25">
      <c r="B8213">
        <f t="shared" si="232"/>
        <v>16422</v>
      </c>
      <c r="C8213">
        <v>8211</v>
      </c>
    </row>
    <row r="8214" spans="2:3" x14ac:dyDescent="0.25">
      <c r="B8214">
        <f t="shared" si="232"/>
        <v>16424</v>
      </c>
      <c r="C8214">
        <v>8212</v>
      </c>
    </row>
    <row r="8215" spans="2:3" x14ac:dyDescent="0.25">
      <c r="B8215">
        <f t="shared" si="232"/>
        <v>16426</v>
      </c>
      <c r="C8215">
        <v>8213</v>
      </c>
    </row>
    <row r="8216" spans="2:3" x14ac:dyDescent="0.25">
      <c r="B8216">
        <f t="shared" si="232"/>
        <v>16428</v>
      </c>
      <c r="C8216">
        <v>8214</v>
      </c>
    </row>
    <row r="8217" spans="2:3" x14ac:dyDescent="0.25">
      <c r="B8217">
        <f t="shared" si="232"/>
        <v>16430</v>
      </c>
      <c r="C8217">
        <v>8215</v>
      </c>
    </row>
    <row r="8218" spans="2:3" x14ac:dyDescent="0.25">
      <c r="B8218">
        <f t="shared" si="232"/>
        <v>16432</v>
      </c>
      <c r="C8218">
        <v>8216</v>
      </c>
    </row>
    <row r="8219" spans="2:3" x14ac:dyDescent="0.25">
      <c r="B8219">
        <f t="shared" si="232"/>
        <v>16434</v>
      </c>
      <c r="C8219">
        <v>8217</v>
      </c>
    </row>
    <row r="8220" spans="2:3" x14ac:dyDescent="0.25">
      <c r="B8220">
        <f t="shared" si="232"/>
        <v>16436</v>
      </c>
      <c r="C8220">
        <v>8218</v>
      </c>
    </row>
    <row r="8221" spans="2:3" x14ac:dyDescent="0.25">
      <c r="B8221">
        <f t="shared" si="232"/>
        <v>16438</v>
      </c>
      <c r="C8221">
        <v>8219</v>
      </c>
    </row>
    <row r="8222" spans="2:3" x14ac:dyDescent="0.25">
      <c r="B8222">
        <f t="shared" si="232"/>
        <v>16440</v>
      </c>
      <c r="C8222">
        <v>8220</v>
      </c>
    </row>
    <row r="8223" spans="2:3" x14ac:dyDescent="0.25">
      <c r="B8223">
        <f t="shared" si="232"/>
        <v>16442</v>
      </c>
      <c r="C8223">
        <v>8221</v>
      </c>
    </row>
    <row r="8224" spans="2:3" x14ac:dyDescent="0.25">
      <c r="B8224">
        <f t="shared" si="232"/>
        <v>16444</v>
      </c>
      <c r="C8224">
        <v>8222</v>
      </c>
    </row>
    <row r="8225" spans="2:3" x14ac:dyDescent="0.25">
      <c r="B8225">
        <f t="shared" si="232"/>
        <v>16446</v>
      </c>
      <c r="C8225">
        <v>8223</v>
      </c>
    </row>
    <row r="8226" spans="2:3" x14ac:dyDescent="0.25">
      <c r="B8226">
        <f t="shared" si="232"/>
        <v>16448</v>
      </c>
      <c r="C8226">
        <v>8224</v>
      </c>
    </row>
    <row r="8227" spans="2:3" x14ac:dyDescent="0.25">
      <c r="B8227">
        <f t="shared" si="232"/>
        <v>16450</v>
      </c>
      <c r="C8227">
        <v>8225</v>
      </c>
    </row>
    <row r="8228" spans="2:3" x14ac:dyDescent="0.25">
      <c r="B8228">
        <f t="shared" si="232"/>
        <v>16452</v>
      </c>
      <c r="C8228">
        <v>8226</v>
      </c>
    </row>
    <row r="8229" spans="2:3" x14ac:dyDescent="0.25">
      <c r="B8229">
        <f t="shared" si="232"/>
        <v>16454</v>
      </c>
      <c r="C8229">
        <v>8227</v>
      </c>
    </row>
    <row r="8230" spans="2:3" x14ac:dyDescent="0.25">
      <c r="B8230">
        <f t="shared" si="232"/>
        <v>16456</v>
      </c>
      <c r="C8230">
        <v>8228</v>
      </c>
    </row>
    <row r="8231" spans="2:3" x14ac:dyDescent="0.25">
      <c r="B8231">
        <f t="shared" si="232"/>
        <v>16458</v>
      </c>
      <c r="C8231">
        <v>8229</v>
      </c>
    </row>
    <row r="8232" spans="2:3" x14ac:dyDescent="0.25">
      <c r="B8232">
        <f t="shared" si="232"/>
        <v>16460</v>
      </c>
      <c r="C8232">
        <v>8230</v>
      </c>
    </row>
    <row r="8233" spans="2:3" x14ac:dyDescent="0.25">
      <c r="B8233">
        <f t="shared" si="232"/>
        <v>16462</v>
      </c>
      <c r="C8233">
        <v>8231</v>
      </c>
    </row>
    <row r="8234" spans="2:3" x14ac:dyDescent="0.25">
      <c r="B8234">
        <f t="shared" si="232"/>
        <v>16464</v>
      </c>
      <c r="C8234">
        <v>8232</v>
      </c>
    </row>
    <row r="8235" spans="2:3" x14ac:dyDescent="0.25">
      <c r="B8235">
        <f t="shared" si="232"/>
        <v>16466</v>
      </c>
      <c r="C8235">
        <v>8233</v>
      </c>
    </row>
    <row r="8236" spans="2:3" x14ac:dyDescent="0.25">
      <c r="B8236">
        <f t="shared" si="232"/>
        <v>16468</v>
      </c>
      <c r="C8236">
        <v>8234</v>
      </c>
    </row>
    <row r="8237" spans="2:3" x14ac:dyDescent="0.25">
      <c r="B8237">
        <f t="shared" si="232"/>
        <v>16470</v>
      </c>
      <c r="C8237">
        <v>8235</v>
      </c>
    </row>
    <row r="8238" spans="2:3" x14ac:dyDescent="0.25">
      <c r="B8238">
        <f t="shared" si="232"/>
        <v>16472</v>
      </c>
      <c r="C8238">
        <v>8236</v>
      </c>
    </row>
    <row r="8239" spans="2:3" x14ac:dyDescent="0.25">
      <c r="B8239">
        <f t="shared" si="232"/>
        <v>16474</v>
      </c>
      <c r="C8239">
        <v>8237</v>
      </c>
    </row>
    <row r="8240" spans="2:3" x14ac:dyDescent="0.25">
      <c r="B8240">
        <f t="shared" si="232"/>
        <v>16476</v>
      </c>
      <c r="C8240">
        <v>8238</v>
      </c>
    </row>
    <row r="8241" spans="2:3" x14ac:dyDescent="0.25">
      <c r="B8241">
        <f t="shared" si="232"/>
        <v>16478</v>
      </c>
      <c r="C8241">
        <v>8239</v>
      </c>
    </row>
    <row r="8242" spans="2:3" x14ac:dyDescent="0.25">
      <c r="B8242">
        <f t="shared" si="232"/>
        <v>16480</v>
      </c>
      <c r="C8242">
        <v>8240</v>
      </c>
    </row>
    <row r="8243" spans="2:3" x14ac:dyDescent="0.25">
      <c r="B8243">
        <f t="shared" si="232"/>
        <v>16482</v>
      </c>
      <c r="C8243">
        <v>8241</v>
      </c>
    </row>
    <row r="8244" spans="2:3" x14ac:dyDescent="0.25">
      <c r="B8244">
        <f t="shared" si="232"/>
        <v>16484</v>
      </c>
      <c r="C8244">
        <v>8242</v>
      </c>
    </row>
    <row r="8245" spans="2:3" x14ac:dyDescent="0.25">
      <c r="B8245">
        <f t="shared" si="232"/>
        <v>16486</v>
      </c>
      <c r="C8245">
        <v>8243</v>
      </c>
    </row>
    <row r="8246" spans="2:3" x14ac:dyDescent="0.25">
      <c r="B8246">
        <f t="shared" si="232"/>
        <v>16488</v>
      </c>
      <c r="C8246">
        <v>8244</v>
      </c>
    </row>
    <row r="8247" spans="2:3" x14ac:dyDescent="0.25">
      <c r="B8247">
        <f t="shared" si="232"/>
        <v>16490</v>
      </c>
      <c r="C8247">
        <v>8245</v>
      </c>
    </row>
    <row r="8248" spans="2:3" x14ac:dyDescent="0.25">
      <c r="B8248">
        <f t="shared" si="232"/>
        <v>16492</v>
      </c>
      <c r="C8248">
        <v>8246</v>
      </c>
    </row>
    <row r="8249" spans="2:3" x14ac:dyDescent="0.25">
      <c r="B8249">
        <f t="shared" si="232"/>
        <v>16494</v>
      </c>
      <c r="C8249">
        <v>8247</v>
      </c>
    </row>
    <row r="8250" spans="2:3" x14ac:dyDescent="0.25">
      <c r="B8250">
        <f t="shared" si="232"/>
        <v>16496</v>
      </c>
      <c r="C8250">
        <v>8248</v>
      </c>
    </row>
    <row r="8251" spans="2:3" x14ac:dyDescent="0.25">
      <c r="B8251">
        <f t="shared" si="232"/>
        <v>16498</v>
      </c>
      <c r="C8251">
        <v>8249</v>
      </c>
    </row>
    <row r="8252" spans="2:3" x14ac:dyDescent="0.25">
      <c r="B8252">
        <f t="shared" si="232"/>
        <v>16500</v>
      </c>
      <c r="C8252">
        <v>8250</v>
      </c>
    </row>
    <row r="8253" spans="2:3" x14ac:dyDescent="0.25">
      <c r="B8253">
        <f t="shared" si="232"/>
        <v>16502</v>
      </c>
      <c r="C8253">
        <v>8251</v>
      </c>
    </row>
    <row r="8254" spans="2:3" x14ac:dyDescent="0.25">
      <c r="B8254">
        <f t="shared" si="232"/>
        <v>16504</v>
      </c>
      <c r="C8254">
        <v>8252</v>
      </c>
    </row>
    <row r="8255" spans="2:3" x14ac:dyDescent="0.25">
      <c r="B8255">
        <f t="shared" si="232"/>
        <v>16506</v>
      </c>
      <c r="C8255">
        <v>8253</v>
      </c>
    </row>
    <row r="8256" spans="2:3" x14ac:dyDescent="0.25">
      <c r="B8256">
        <f t="shared" si="232"/>
        <v>16508</v>
      </c>
      <c r="C8256">
        <v>8254</v>
      </c>
    </row>
    <row r="8257" spans="2:3" x14ac:dyDescent="0.25">
      <c r="B8257">
        <f t="shared" si="232"/>
        <v>16510</v>
      </c>
      <c r="C8257">
        <v>8255</v>
      </c>
    </row>
    <row r="8258" spans="2:3" x14ac:dyDescent="0.25">
      <c r="B8258">
        <f t="shared" si="232"/>
        <v>16512</v>
      </c>
      <c r="C8258">
        <v>8256</v>
      </c>
    </row>
    <row r="8259" spans="2:3" x14ac:dyDescent="0.25">
      <c r="B8259">
        <f t="shared" si="232"/>
        <v>16514</v>
      </c>
      <c r="C8259">
        <v>8257</v>
      </c>
    </row>
    <row r="8260" spans="2:3" x14ac:dyDescent="0.25">
      <c r="B8260">
        <f t="shared" si="232"/>
        <v>16516</v>
      </c>
      <c r="C8260">
        <v>8258</v>
      </c>
    </row>
    <row r="8261" spans="2:3" x14ac:dyDescent="0.25">
      <c r="B8261">
        <f t="shared" ref="B8261:B8324" si="233">B8260+2</f>
        <v>16518</v>
      </c>
      <c r="C8261">
        <v>8259</v>
      </c>
    </row>
    <row r="8262" spans="2:3" x14ac:dyDescent="0.25">
      <c r="B8262">
        <f t="shared" si="233"/>
        <v>16520</v>
      </c>
      <c r="C8262">
        <v>8260</v>
      </c>
    </row>
    <row r="8263" spans="2:3" x14ac:dyDescent="0.25">
      <c r="B8263">
        <f t="shared" si="233"/>
        <v>16522</v>
      </c>
      <c r="C8263">
        <v>8261</v>
      </c>
    </row>
    <row r="8264" spans="2:3" x14ac:dyDescent="0.25">
      <c r="B8264">
        <f t="shared" si="233"/>
        <v>16524</v>
      </c>
      <c r="C8264">
        <v>8262</v>
      </c>
    </row>
    <row r="8265" spans="2:3" x14ac:dyDescent="0.25">
      <c r="B8265">
        <f t="shared" si="233"/>
        <v>16526</v>
      </c>
      <c r="C8265">
        <v>8263</v>
      </c>
    </row>
    <row r="8266" spans="2:3" x14ac:dyDescent="0.25">
      <c r="B8266">
        <f t="shared" si="233"/>
        <v>16528</v>
      </c>
      <c r="C8266">
        <v>8264</v>
      </c>
    </row>
    <row r="8267" spans="2:3" x14ac:dyDescent="0.25">
      <c r="B8267">
        <f t="shared" si="233"/>
        <v>16530</v>
      </c>
      <c r="C8267">
        <v>8265</v>
      </c>
    </row>
    <row r="8268" spans="2:3" x14ac:dyDescent="0.25">
      <c r="B8268">
        <f t="shared" si="233"/>
        <v>16532</v>
      </c>
      <c r="C8268">
        <v>8266</v>
      </c>
    </row>
    <row r="8269" spans="2:3" x14ac:dyDescent="0.25">
      <c r="B8269">
        <f t="shared" si="233"/>
        <v>16534</v>
      </c>
      <c r="C8269">
        <v>8267</v>
      </c>
    </row>
    <row r="8270" spans="2:3" x14ac:dyDescent="0.25">
      <c r="B8270">
        <f t="shared" si="233"/>
        <v>16536</v>
      </c>
      <c r="C8270">
        <v>8268</v>
      </c>
    </row>
    <row r="8271" spans="2:3" x14ac:dyDescent="0.25">
      <c r="B8271">
        <f t="shared" si="233"/>
        <v>16538</v>
      </c>
      <c r="C8271">
        <v>8269</v>
      </c>
    </row>
    <row r="8272" spans="2:3" x14ac:dyDescent="0.25">
      <c r="B8272">
        <f t="shared" si="233"/>
        <v>16540</v>
      </c>
      <c r="C8272">
        <v>8270</v>
      </c>
    </row>
    <row r="8273" spans="2:3" x14ac:dyDescent="0.25">
      <c r="B8273">
        <f t="shared" si="233"/>
        <v>16542</v>
      </c>
      <c r="C8273">
        <v>8271</v>
      </c>
    </row>
    <row r="8274" spans="2:3" x14ac:dyDescent="0.25">
      <c r="B8274">
        <f t="shared" si="233"/>
        <v>16544</v>
      </c>
      <c r="C8274">
        <v>8272</v>
      </c>
    </row>
    <row r="8275" spans="2:3" x14ac:dyDescent="0.25">
      <c r="B8275">
        <f t="shared" si="233"/>
        <v>16546</v>
      </c>
      <c r="C8275">
        <v>8273</v>
      </c>
    </row>
    <row r="8276" spans="2:3" x14ac:dyDescent="0.25">
      <c r="B8276">
        <f t="shared" si="233"/>
        <v>16548</v>
      </c>
      <c r="C8276">
        <v>8274</v>
      </c>
    </row>
    <row r="8277" spans="2:3" x14ac:dyDescent="0.25">
      <c r="B8277">
        <f t="shared" si="233"/>
        <v>16550</v>
      </c>
      <c r="C8277">
        <v>8275</v>
      </c>
    </row>
    <row r="8278" spans="2:3" x14ac:dyDescent="0.25">
      <c r="B8278">
        <f t="shared" si="233"/>
        <v>16552</v>
      </c>
      <c r="C8278">
        <v>8276</v>
      </c>
    </row>
    <row r="8279" spans="2:3" x14ac:dyDescent="0.25">
      <c r="B8279">
        <f t="shared" si="233"/>
        <v>16554</v>
      </c>
      <c r="C8279">
        <v>8277</v>
      </c>
    </row>
    <row r="8280" spans="2:3" x14ac:dyDescent="0.25">
      <c r="B8280">
        <f t="shared" si="233"/>
        <v>16556</v>
      </c>
      <c r="C8280">
        <v>8278</v>
      </c>
    </row>
    <row r="8281" spans="2:3" x14ac:dyDescent="0.25">
      <c r="B8281">
        <f t="shared" si="233"/>
        <v>16558</v>
      </c>
      <c r="C8281">
        <v>8279</v>
      </c>
    </row>
    <row r="8282" spans="2:3" x14ac:dyDescent="0.25">
      <c r="B8282">
        <f t="shared" si="233"/>
        <v>16560</v>
      </c>
      <c r="C8282">
        <v>8280</v>
      </c>
    </row>
    <row r="8283" spans="2:3" x14ac:dyDescent="0.25">
      <c r="B8283">
        <f t="shared" si="233"/>
        <v>16562</v>
      </c>
      <c r="C8283">
        <v>8281</v>
      </c>
    </row>
    <row r="8284" spans="2:3" x14ac:dyDescent="0.25">
      <c r="B8284">
        <f t="shared" si="233"/>
        <v>16564</v>
      </c>
      <c r="C8284">
        <v>8282</v>
      </c>
    </row>
    <row r="8285" spans="2:3" x14ac:dyDescent="0.25">
      <c r="B8285">
        <f t="shared" si="233"/>
        <v>16566</v>
      </c>
      <c r="C8285">
        <v>8283</v>
      </c>
    </row>
    <row r="8286" spans="2:3" x14ac:dyDescent="0.25">
      <c r="B8286">
        <f t="shared" si="233"/>
        <v>16568</v>
      </c>
      <c r="C8286">
        <v>8284</v>
      </c>
    </row>
    <row r="8287" spans="2:3" x14ac:dyDescent="0.25">
      <c r="B8287">
        <f t="shared" si="233"/>
        <v>16570</v>
      </c>
      <c r="C8287">
        <v>8285</v>
      </c>
    </row>
    <row r="8288" spans="2:3" x14ac:dyDescent="0.25">
      <c r="B8288">
        <f t="shared" si="233"/>
        <v>16572</v>
      </c>
      <c r="C8288">
        <v>8286</v>
      </c>
    </row>
    <row r="8289" spans="2:3" x14ac:dyDescent="0.25">
      <c r="B8289">
        <f t="shared" si="233"/>
        <v>16574</v>
      </c>
      <c r="C8289">
        <v>8287</v>
      </c>
    </row>
    <row r="8290" spans="2:3" x14ac:dyDescent="0.25">
      <c r="B8290">
        <f t="shared" si="233"/>
        <v>16576</v>
      </c>
      <c r="C8290">
        <v>8288</v>
      </c>
    </row>
    <row r="8291" spans="2:3" x14ac:dyDescent="0.25">
      <c r="B8291">
        <f t="shared" si="233"/>
        <v>16578</v>
      </c>
      <c r="C8291">
        <v>8289</v>
      </c>
    </row>
    <row r="8292" spans="2:3" x14ac:dyDescent="0.25">
      <c r="B8292">
        <f t="shared" si="233"/>
        <v>16580</v>
      </c>
      <c r="C8292">
        <v>8290</v>
      </c>
    </row>
    <row r="8293" spans="2:3" x14ac:dyDescent="0.25">
      <c r="B8293">
        <f t="shared" si="233"/>
        <v>16582</v>
      </c>
      <c r="C8293">
        <v>8291</v>
      </c>
    </row>
    <row r="8294" spans="2:3" x14ac:dyDescent="0.25">
      <c r="B8294">
        <f t="shared" si="233"/>
        <v>16584</v>
      </c>
      <c r="C8294">
        <v>8292</v>
      </c>
    </row>
    <row r="8295" spans="2:3" x14ac:dyDescent="0.25">
      <c r="B8295">
        <f t="shared" si="233"/>
        <v>16586</v>
      </c>
      <c r="C8295">
        <v>8293</v>
      </c>
    </row>
    <row r="8296" spans="2:3" x14ac:dyDescent="0.25">
      <c r="B8296">
        <f t="shared" si="233"/>
        <v>16588</v>
      </c>
      <c r="C8296">
        <v>8294</v>
      </c>
    </row>
    <row r="8297" spans="2:3" x14ac:dyDescent="0.25">
      <c r="B8297">
        <f t="shared" si="233"/>
        <v>16590</v>
      </c>
      <c r="C8297">
        <v>8295</v>
      </c>
    </row>
    <row r="8298" spans="2:3" x14ac:dyDescent="0.25">
      <c r="B8298">
        <f t="shared" si="233"/>
        <v>16592</v>
      </c>
      <c r="C8298">
        <v>8296</v>
      </c>
    </row>
    <row r="8299" spans="2:3" x14ac:dyDescent="0.25">
      <c r="B8299">
        <f t="shared" si="233"/>
        <v>16594</v>
      </c>
      <c r="C8299">
        <v>8297</v>
      </c>
    </row>
    <row r="8300" spans="2:3" x14ac:dyDescent="0.25">
      <c r="B8300">
        <f t="shared" si="233"/>
        <v>16596</v>
      </c>
      <c r="C8300">
        <v>8298</v>
      </c>
    </row>
    <row r="8301" spans="2:3" x14ac:dyDescent="0.25">
      <c r="B8301">
        <f t="shared" si="233"/>
        <v>16598</v>
      </c>
      <c r="C8301">
        <v>8299</v>
      </c>
    </row>
    <row r="8302" spans="2:3" x14ac:dyDescent="0.25">
      <c r="B8302">
        <f t="shared" si="233"/>
        <v>16600</v>
      </c>
      <c r="C8302">
        <v>8300</v>
      </c>
    </row>
    <row r="8303" spans="2:3" x14ac:dyDescent="0.25">
      <c r="B8303">
        <f t="shared" si="233"/>
        <v>16602</v>
      </c>
      <c r="C8303">
        <v>8301</v>
      </c>
    </row>
    <row r="8304" spans="2:3" x14ac:dyDescent="0.25">
      <c r="B8304">
        <f t="shared" si="233"/>
        <v>16604</v>
      </c>
      <c r="C8304">
        <v>8302</v>
      </c>
    </row>
    <row r="8305" spans="2:3" x14ac:dyDescent="0.25">
      <c r="B8305">
        <f t="shared" si="233"/>
        <v>16606</v>
      </c>
      <c r="C8305">
        <v>8303</v>
      </c>
    </row>
    <row r="8306" spans="2:3" x14ac:dyDescent="0.25">
      <c r="B8306">
        <f t="shared" si="233"/>
        <v>16608</v>
      </c>
      <c r="C8306">
        <v>8304</v>
      </c>
    </row>
    <row r="8307" spans="2:3" x14ac:dyDescent="0.25">
      <c r="B8307">
        <f t="shared" si="233"/>
        <v>16610</v>
      </c>
      <c r="C8307">
        <v>8305</v>
      </c>
    </row>
    <row r="8308" spans="2:3" x14ac:dyDescent="0.25">
      <c r="B8308">
        <f t="shared" si="233"/>
        <v>16612</v>
      </c>
      <c r="C8308">
        <v>8306</v>
      </c>
    </row>
    <row r="8309" spans="2:3" x14ac:dyDescent="0.25">
      <c r="B8309">
        <f t="shared" si="233"/>
        <v>16614</v>
      </c>
      <c r="C8309">
        <v>8307</v>
      </c>
    </row>
    <row r="8310" spans="2:3" x14ac:dyDescent="0.25">
      <c r="B8310">
        <f t="shared" si="233"/>
        <v>16616</v>
      </c>
      <c r="C8310">
        <v>8308</v>
      </c>
    </row>
    <row r="8311" spans="2:3" x14ac:dyDescent="0.25">
      <c r="B8311">
        <f t="shared" si="233"/>
        <v>16618</v>
      </c>
      <c r="C8311">
        <v>8309</v>
      </c>
    </row>
    <row r="8312" spans="2:3" x14ac:dyDescent="0.25">
      <c r="B8312">
        <f t="shared" si="233"/>
        <v>16620</v>
      </c>
      <c r="C8312">
        <v>8310</v>
      </c>
    </row>
    <row r="8313" spans="2:3" x14ac:dyDescent="0.25">
      <c r="B8313">
        <f t="shared" si="233"/>
        <v>16622</v>
      </c>
      <c r="C8313">
        <v>8311</v>
      </c>
    </row>
    <row r="8314" spans="2:3" x14ac:dyDescent="0.25">
      <c r="B8314">
        <f t="shared" si="233"/>
        <v>16624</v>
      </c>
      <c r="C8314">
        <v>8312</v>
      </c>
    </row>
    <row r="8315" spans="2:3" x14ac:dyDescent="0.25">
      <c r="B8315">
        <f t="shared" si="233"/>
        <v>16626</v>
      </c>
      <c r="C8315">
        <v>8313</v>
      </c>
    </row>
    <row r="8316" spans="2:3" x14ac:dyDescent="0.25">
      <c r="B8316">
        <f t="shared" si="233"/>
        <v>16628</v>
      </c>
      <c r="C8316">
        <v>8314</v>
      </c>
    </row>
    <row r="8317" spans="2:3" x14ac:dyDescent="0.25">
      <c r="B8317">
        <f t="shared" si="233"/>
        <v>16630</v>
      </c>
      <c r="C8317">
        <v>8315</v>
      </c>
    </row>
    <row r="8318" spans="2:3" x14ac:dyDescent="0.25">
      <c r="B8318">
        <f t="shared" si="233"/>
        <v>16632</v>
      </c>
      <c r="C8318">
        <v>8316</v>
      </c>
    </row>
    <row r="8319" spans="2:3" x14ac:dyDescent="0.25">
      <c r="B8319">
        <f t="shared" si="233"/>
        <v>16634</v>
      </c>
      <c r="C8319">
        <v>8317</v>
      </c>
    </row>
    <row r="8320" spans="2:3" x14ac:dyDescent="0.25">
      <c r="B8320">
        <f t="shared" si="233"/>
        <v>16636</v>
      </c>
      <c r="C8320">
        <v>8318</v>
      </c>
    </row>
    <row r="8321" spans="2:3" x14ac:dyDescent="0.25">
      <c r="B8321">
        <f t="shared" si="233"/>
        <v>16638</v>
      </c>
      <c r="C8321">
        <v>8319</v>
      </c>
    </row>
    <row r="8322" spans="2:3" x14ac:dyDescent="0.25">
      <c r="B8322">
        <f t="shared" si="233"/>
        <v>16640</v>
      </c>
      <c r="C8322">
        <v>8320</v>
      </c>
    </row>
    <row r="8323" spans="2:3" x14ac:dyDescent="0.25">
      <c r="B8323">
        <f t="shared" si="233"/>
        <v>16642</v>
      </c>
      <c r="C8323">
        <v>8321</v>
      </c>
    </row>
    <row r="8324" spans="2:3" x14ac:dyDescent="0.25">
      <c r="B8324">
        <f t="shared" si="233"/>
        <v>16644</v>
      </c>
      <c r="C8324">
        <v>8322</v>
      </c>
    </row>
    <row r="8325" spans="2:3" x14ac:dyDescent="0.25">
      <c r="B8325">
        <f t="shared" ref="B8325:B8388" si="234">B8324+2</f>
        <v>16646</v>
      </c>
      <c r="C8325">
        <v>8323</v>
      </c>
    </row>
    <row r="8326" spans="2:3" x14ac:dyDescent="0.25">
      <c r="B8326">
        <f t="shared" si="234"/>
        <v>16648</v>
      </c>
      <c r="C8326">
        <v>8324</v>
      </c>
    </row>
    <row r="8327" spans="2:3" x14ac:dyDescent="0.25">
      <c r="B8327">
        <f t="shared" si="234"/>
        <v>16650</v>
      </c>
      <c r="C8327">
        <v>8325</v>
      </c>
    </row>
    <row r="8328" spans="2:3" x14ac:dyDescent="0.25">
      <c r="B8328">
        <f t="shared" si="234"/>
        <v>16652</v>
      </c>
      <c r="C8328">
        <v>8326</v>
      </c>
    </row>
    <row r="8329" spans="2:3" x14ac:dyDescent="0.25">
      <c r="B8329">
        <f t="shared" si="234"/>
        <v>16654</v>
      </c>
      <c r="C8329">
        <v>8327</v>
      </c>
    </row>
    <row r="8330" spans="2:3" x14ac:dyDescent="0.25">
      <c r="B8330">
        <f t="shared" si="234"/>
        <v>16656</v>
      </c>
      <c r="C8330">
        <v>8328</v>
      </c>
    </row>
    <row r="8331" spans="2:3" x14ac:dyDescent="0.25">
      <c r="B8331">
        <f t="shared" si="234"/>
        <v>16658</v>
      </c>
      <c r="C8331">
        <v>8329</v>
      </c>
    </row>
    <row r="8332" spans="2:3" x14ac:dyDescent="0.25">
      <c r="B8332">
        <f t="shared" si="234"/>
        <v>16660</v>
      </c>
      <c r="C8332">
        <v>8330</v>
      </c>
    </row>
    <row r="8333" spans="2:3" x14ac:dyDescent="0.25">
      <c r="B8333">
        <f t="shared" si="234"/>
        <v>16662</v>
      </c>
      <c r="C8333">
        <v>8331</v>
      </c>
    </row>
    <row r="8334" spans="2:3" x14ac:dyDescent="0.25">
      <c r="B8334">
        <f t="shared" si="234"/>
        <v>16664</v>
      </c>
      <c r="C8334">
        <v>8332</v>
      </c>
    </row>
    <row r="8335" spans="2:3" x14ac:dyDescent="0.25">
      <c r="B8335">
        <f t="shared" si="234"/>
        <v>16666</v>
      </c>
      <c r="C8335">
        <v>8333</v>
      </c>
    </row>
    <row r="8336" spans="2:3" x14ac:dyDescent="0.25">
      <c r="B8336">
        <f t="shared" si="234"/>
        <v>16668</v>
      </c>
      <c r="C8336">
        <v>8334</v>
      </c>
    </row>
    <row r="8337" spans="2:3" x14ac:dyDescent="0.25">
      <c r="B8337">
        <f t="shared" si="234"/>
        <v>16670</v>
      </c>
      <c r="C8337">
        <v>8335</v>
      </c>
    </row>
    <row r="8338" spans="2:3" x14ac:dyDescent="0.25">
      <c r="B8338">
        <f t="shared" si="234"/>
        <v>16672</v>
      </c>
      <c r="C8338">
        <v>8336</v>
      </c>
    </row>
    <row r="8339" spans="2:3" x14ac:dyDescent="0.25">
      <c r="B8339">
        <f t="shared" si="234"/>
        <v>16674</v>
      </c>
      <c r="C8339">
        <v>8337</v>
      </c>
    </row>
    <row r="8340" spans="2:3" x14ac:dyDescent="0.25">
      <c r="B8340">
        <f t="shared" si="234"/>
        <v>16676</v>
      </c>
      <c r="C8340">
        <v>8338</v>
      </c>
    </row>
    <row r="8341" spans="2:3" x14ac:dyDescent="0.25">
      <c r="B8341">
        <f t="shared" si="234"/>
        <v>16678</v>
      </c>
      <c r="C8341">
        <v>8339</v>
      </c>
    </row>
    <row r="8342" spans="2:3" x14ac:dyDescent="0.25">
      <c r="B8342">
        <f t="shared" si="234"/>
        <v>16680</v>
      </c>
      <c r="C8342">
        <v>8340</v>
      </c>
    </row>
    <row r="8343" spans="2:3" x14ac:dyDescent="0.25">
      <c r="B8343">
        <f t="shared" si="234"/>
        <v>16682</v>
      </c>
      <c r="C8343">
        <v>8341</v>
      </c>
    </row>
    <row r="8344" spans="2:3" x14ac:dyDescent="0.25">
      <c r="B8344">
        <f t="shared" si="234"/>
        <v>16684</v>
      </c>
      <c r="C8344">
        <v>8342</v>
      </c>
    </row>
    <row r="8345" spans="2:3" x14ac:dyDescent="0.25">
      <c r="B8345">
        <f t="shared" si="234"/>
        <v>16686</v>
      </c>
      <c r="C8345">
        <v>8343</v>
      </c>
    </row>
    <row r="8346" spans="2:3" x14ac:dyDescent="0.25">
      <c r="B8346">
        <f t="shared" si="234"/>
        <v>16688</v>
      </c>
      <c r="C8346">
        <v>8344</v>
      </c>
    </row>
    <row r="8347" spans="2:3" x14ac:dyDescent="0.25">
      <c r="B8347">
        <f t="shared" si="234"/>
        <v>16690</v>
      </c>
      <c r="C8347">
        <v>8345</v>
      </c>
    </row>
    <row r="8348" spans="2:3" x14ac:dyDescent="0.25">
      <c r="B8348">
        <f t="shared" si="234"/>
        <v>16692</v>
      </c>
      <c r="C8348">
        <v>8346</v>
      </c>
    </row>
    <row r="8349" spans="2:3" x14ac:dyDescent="0.25">
      <c r="B8349">
        <f t="shared" si="234"/>
        <v>16694</v>
      </c>
      <c r="C8349">
        <v>8347</v>
      </c>
    </row>
    <row r="8350" spans="2:3" x14ac:dyDescent="0.25">
      <c r="B8350">
        <f t="shared" si="234"/>
        <v>16696</v>
      </c>
      <c r="C8350">
        <v>8348</v>
      </c>
    </row>
    <row r="8351" spans="2:3" x14ac:dyDescent="0.25">
      <c r="B8351">
        <f t="shared" si="234"/>
        <v>16698</v>
      </c>
      <c r="C8351">
        <v>8349</v>
      </c>
    </row>
    <row r="8352" spans="2:3" x14ac:dyDescent="0.25">
      <c r="B8352">
        <f t="shared" si="234"/>
        <v>16700</v>
      </c>
      <c r="C8352">
        <v>8350</v>
      </c>
    </row>
    <row r="8353" spans="2:3" x14ac:dyDescent="0.25">
      <c r="B8353">
        <f t="shared" si="234"/>
        <v>16702</v>
      </c>
      <c r="C8353">
        <v>8351</v>
      </c>
    </row>
    <row r="8354" spans="2:3" x14ac:dyDescent="0.25">
      <c r="B8354">
        <f t="shared" si="234"/>
        <v>16704</v>
      </c>
      <c r="C8354">
        <v>8352</v>
      </c>
    </row>
    <row r="8355" spans="2:3" x14ac:dyDescent="0.25">
      <c r="B8355">
        <f t="shared" si="234"/>
        <v>16706</v>
      </c>
      <c r="C8355">
        <v>8353</v>
      </c>
    </row>
    <row r="8356" spans="2:3" x14ac:dyDescent="0.25">
      <c r="B8356">
        <f t="shared" si="234"/>
        <v>16708</v>
      </c>
      <c r="C8356">
        <v>8354</v>
      </c>
    </row>
    <row r="8357" spans="2:3" x14ac:dyDescent="0.25">
      <c r="B8357">
        <f t="shared" si="234"/>
        <v>16710</v>
      </c>
      <c r="C8357">
        <v>8355</v>
      </c>
    </row>
    <row r="8358" spans="2:3" x14ac:dyDescent="0.25">
      <c r="B8358">
        <f t="shared" si="234"/>
        <v>16712</v>
      </c>
      <c r="C8358">
        <v>8356</v>
      </c>
    </row>
    <row r="8359" spans="2:3" x14ac:dyDescent="0.25">
      <c r="B8359">
        <f t="shared" si="234"/>
        <v>16714</v>
      </c>
      <c r="C8359">
        <v>8357</v>
      </c>
    </row>
    <row r="8360" spans="2:3" x14ac:dyDescent="0.25">
      <c r="B8360">
        <f t="shared" si="234"/>
        <v>16716</v>
      </c>
      <c r="C8360">
        <v>8358</v>
      </c>
    </row>
    <row r="8361" spans="2:3" x14ac:dyDescent="0.25">
      <c r="B8361">
        <f t="shared" si="234"/>
        <v>16718</v>
      </c>
      <c r="C8361">
        <v>8359</v>
      </c>
    </row>
    <row r="8362" spans="2:3" x14ac:dyDescent="0.25">
      <c r="B8362">
        <f t="shared" si="234"/>
        <v>16720</v>
      </c>
      <c r="C8362">
        <v>8360</v>
      </c>
    </row>
    <row r="8363" spans="2:3" x14ac:dyDescent="0.25">
      <c r="B8363">
        <f t="shared" si="234"/>
        <v>16722</v>
      </c>
      <c r="C8363">
        <v>8361</v>
      </c>
    </row>
    <row r="8364" spans="2:3" x14ac:dyDescent="0.25">
      <c r="B8364">
        <f t="shared" si="234"/>
        <v>16724</v>
      </c>
      <c r="C8364">
        <v>8362</v>
      </c>
    </row>
    <row r="8365" spans="2:3" x14ac:dyDescent="0.25">
      <c r="B8365">
        <f t="shared" si="234"/>
        <v>16726</v>
      </c>
      <c r="C8365">
        <v>8363</v>
      </c>
    </row>
    <row r="8366" spans="2:3" x14ac:dyDescent="0.25">
      <c r="B8366">
        <f t="shared" si="234"/>
        <v>16728</v>
      </c>
      <c r="C8366">
        <v>8364</v>
      </c>
    </row>
    <row r="8367" spans="2:3" x14ac:dyDescent="0.25">
      <c r="B8367">
        <f t="shared" si="234"/>
        <v>16730</v>
      </c>
      <c r="C8367">
        <v>8365</v>
      </c>
    </row>
    <row r="8368" spans="2:3" x14ac:dyDescent="0.25">
      <c r="B8368">
        <f t="shared" si="234"/>
        <v>16732</v>
      </c>
      <c r="C8368">
        <v>8366</v>
      </c>
    </row>
    <row r="8369" spans="2:3" x14ac:dyDescent="0.25">
      <c r="B8369">
        <f t="shared" si="234"/>
        <v>16734</v>
      </c>
      <c r="C8369">
        <v>8367</v>
      </c>
    </row>
    <row r="8370" spans="2:3" x14ac:dyDescent="0.25">
      <c r="B8370">
        <f t="shared" si="234"/>
        <v>16736</v>
      </c>
      <c r="C8370">
        <v>8368</v>
      </c>
    </row>
    <row r="8371" spans="2:3" x14ac:dyDescent="0.25">
      <c r="B8371">
        <f t="shared" si="234"/>
        <v>16738</v>
      </c>
      <c r="C8371">
        <v>8369</v>
      </c>
    </row>
    <row r="8372" spans="2:3" x14ac:dyDescent="0.25">
      <c r="B8372">
        <f t="shared" si="234"/>
        <v>16740</v>
      </c>
      <c r="C8372">
        <v>8370</v>
      </c>
    </row>
    <row r="8373" spans="2:3" x14ac:dyDescent="0.25">
      <c r="B8373">
        <f t="shared" si="234"/>
        <v>16742</v>
      </c>
      <c r="C8373">
        <v>8371</v>
      </c>
    </row>
    <row r="8374" spans="2:3" x14ac:dyDescent="0.25">
      <c r="B8374">
        <f t="shared" si="234"/>
        <v>16744</v>
      </c>
      <c r="C8374">
        <v>8372</v>
      </c>
    </row>
    <row r="8375" spans="2:3" x14ac:dyDescent="0.25">
      <c r="B8375">
        <f t="shared" si="234"/>
        <v>16746</v>
      </c>
      <c r="C8375">
        <v>8373</v>
      </c>
    </row>
    <row r="8376" spans="2:3" x14ac:dyDescent="0.25">
      <c r="B8376">
        <f t="shared" si="234"/>
        <v>16748</v>
      </c>
      <c r="C8376">
        <v>8374</v>
      </c>
    </row>
    <row r="8377" spans="2:3" x14ac:dyDescent="0.25">
      <c r="B8377">
        <f t="shared" si="234"/>
        <v>16750</v>
      </c>
      <c r="C8377">
        <v>8375</v>
      </c>
    </row>
    <row r="8378" spans="2:3" x14ac:dyDescent="0.25">
      <c r="B8378">
        <f t="shared" si="234"/>
        <v>16752</v>
      </c>
      <c r="C8378">
        <v>8376</v>
      </c>
    </row>
    <row r="8379" spans="2:3" x14ac:dyDescent="0.25">
      <c r="B8379">
        <f t="shared" si="234"/>
        <v>16754</v>
      </c>
      <c r="C8379">
        <v>8377</v>
      </c>
    </row>
    <row r="8380" spans="2:3" x14ac:dyDescent="0.25">
      <c r="B8380">
        <f t="shared" si="234"/>
        <v>16756</v>
      </c>
      <c r="C8380">
        <v>8378</v>
      </c>
    </row>
    <row r="8381" spans="2:3" x14ac:dyDescent="0.25">
      <c r="B8381">
        <f t="shared" si="234"/>
        <v>16758</v>
      </c>
      <c r="C8381">
        <v>8379</v>
      </c>
    </row>
    <row r="8382" spans="2:3" x14ac:dyDescent="0.25">
      <c r="B8382">
        <f t="shared" si="234"/>
        <v>16760</v>
      </c>
      <c r="C8382">
        <v>8380</v>
      </c>
    </row>
    <row r="8383" spans="2:3" x14ac:dyDescent="0.25">
      <c r="B8383">
        <f t="shared" si="234"/>
        <v>16762</v>
      </c>
      <c r="C8383">
        <v>8381</v>
      </c>
    </row>
    <row r="8384" spans="2:3" x14ac:dyDescent="0.25">
      <c r="B8384">
        <f t="shared" si="234"/>
        <v>16764</v>
      </c>
      <c r="C8384">
        <v>8382</v>
      </c>
    </row>
    <row r="8385" spans="2:3" x14ac:dyDescent="0.25">
      <c r="B8385">
        <f t="shared" si="234"/>
        <v>16766</v>
      </c>
      <c r="C8385">
        <v>8383</v>
      </c>
    </row>
    <row r="8386" spans="2:3" x14ac:dyDescent="0.25">
      <c r="B8386">
        <f t="shared" si="234"/>
        <v>16768</v>
      </c>
      <c r="C8386">
        <v>8384</v>
      </c>
    </row>
    <row r="8387" spans="2:3" x14ac:dyDescent="0.25">
      <c r="B8387">
        <f t="shared" si="234"/>
        <v>16770</v>
      </c>
      <c r="C8387">
        <v>8385</v>
      </c>
    </row>
    <row r="8388" spans="2:3" x14ac:dyDescent="0.25">
      <c r="B8388">
        <f t="shared" si="234"/>
        <v>16772</v>
      </c>
      <c r="C8388">
        <v>8386</v>
      </c>
    </row>
    <row r="8389" spans="2:3" x14ac:dyDescent="0.25">
      <c r="B8389">
        <f t="shared" ref="B8389:B8452" si="235">B8388+2</f>
        <v>16774</v>
      </c>
      <c r="C8389">
        <v>8387</v>
      </c>
    </row>
    <row r="8390" spans="2:3" x14ac:dyDescent="0.25">
      <c r="B8390">
        <f t="shared" si="235"/>
        <v>16776</v>
      </c>
      <c r="C8390">
        <v>8388</v>
      </c>
    </row>
    <row r="8391" spans="2:3" x14ac:dyDescent="0.25">
      <c r="B8391">
        <f t="shared" si="235"/>
        <v>16778</v>
      </c>
      <c r="C8391">
        <v>8389</v>
      </c>
    </row>
    <row r="8392" spans="2:3" x14ac:dyDescent="0.25">
      <c r="B8392">
        <f t="shared" si="235"/>
        <v>16780</v>
      </c>
      <c r="C8392">
        <v>8390</v>
      </c>
    </row>
    <row r="8393" spans="2:3" x14ac:dyDescent="0.25">
      <c r="B8393">
        <f t="shared" si="235"/>
        <v>16782</v>
      </c>
      <c r="C8393">
        <v>8391</v>
      </c>
    </row>
    <row r="8394" spans="2:3" x14ac:dyDescent="0.25">
      <c r="B8394">
        <f t="shared" si="235"/>
        <v>16784</v>
      </c>
      <c r="C8394">
        <v>8392</v>
      </c>
    </row>
    <row r="8395" spans="2:3" x14ac:dyDescent="0.25">
      <c r="B8395">
        <f t="shared" si="235"/>
        <v>16786</v>
      </c>
      <c r="C8395">
        <v>8393</v>
      </c>
    </row>
    <row r="8396" spans="2:3" x14ac:dyDescent="0.25">
      <c r="B8396">
        <f t="shared" si="235"/>
        <v>16788</v>
      </c>
      <c r="C8396">
        <v>8394</v>
      </c>
    </row>
    <row r="8397" spans="2:3" x14ac:dyDescent="0.25">
      <c r="B8397">
        <f t="shared" si="235"/>
        <v>16790</v>
      </c>
      <c r="C8397">
        <v>8395</v>
      </c>
    </row>
    <row r="8398" spans="2:3" x14ac:dyDescent="0.25">
      <c r="B8398">
        <f t="shared" si="235"/>
        <v>16792</v>
      </c>
      <c r="C8398">
        <v>8396</v>
      </c>
    </row>
    <row r="8399" spans="2:3" x14ac:dyDescent="0.25">
      <c r="B8399">
        <f t="shared" si="235"/>
        <v>16794</v>
      </c>
      <c r="C8399">
        <v>8397</v>
      </c>
    </row>
    <row r="8400" spans="2:3" x14ac:dyDescent="0.25">
      <c r="B8400">
        <f t="shared" si="235"/>
        <v>16796</v>
      </c>
      <c r="C8400">
        <v>8398</v>
      </c>
    </row>
    <row r="8401" spans="2:3" x14ac:dyDescent="0.25">
      <c r="B8401">
        <f t="shared" si="235"/>
        <v>16798</v>
      </c>
      <c r="C8401">
        <v>8399</v>
      </c>
    </row>
    <row r="8402" spans="2:3" x14ac:dyDescent="0.25">
      <c r="B8402">
        <f t="shared" si="235"/>
        <v>16800</v>
      </c>
      <c r="C8402">
        <v>8400</v>
      </c>
    </row>
    <row r="8403" spans="2:3" x14ac:dyDescent="0.25">
      <c r="B8403">
        <f t="shared" si="235"/>
        <v>16802</v>
      </c>
      <c r="C8403">
        <v>8401</v>
      </c>
    </row>
    <row r="8404" spans="2:3" x14ac:dyDescent="0.25">
      <c r="B8404">
        <f t="shared" si="235"/>
        <v>16804</v>
      </c>
      <c r="C8404">
        <v>8402</v>
      </c>
    </row>
    <row r="8405" spans="2:3" x14ac:dyDescent="0.25">
      <c r="B8405">
        <f t="shared" si="235"/>
        <v>16806</v>
      </c>
      <c r="C8405">
        <v>8403</v>
      </c>
    </row>
    <row r="8406" spans="2:3" x14ac:dyDescent="0.25">
      <c r="B8406">
        <f t="shared" si="235"/>
        <v>16808</v>
      </c>
      <c r="C8406">
        <v>8404</v>
      </c>
    </row>
    <row r="8407" spans="2:3" x14ac:dyDescent="0.25">
      <c r="B8407">
        <f t="shared" si="235"/>
        <v>16810</v>
      </c>
      <c r="C8407">
        <v>8405</v>
      </c>
    </row>
    <row r="8408" spans="2:3" x14ac:dyDescent="0.25">
      <c r="B8408">
        <f t="shared" si="235"/>
        <v>16812</v>
      </c>
      <c r="C8408">
        <v>8406</v>
      </c>
    </row>
    <row r="8409" spans="2:3" x14ac:dyDescent="0.25">
      <c r="B8409">
        <f t="shared" si="235"/>
        <v>16814</v>
      </c>
      <c r="C8409">
        <v>8407</v>
      </c>
    </row>
    <row r="8410" spans="2:3" x14ac:dyDescent="0.25">
      <c r="B8410">
        <f t="shared" si="235"/>
        <v>16816</v>
      </c>
      <c r="C8410">
        <v>8408</v>
      </c>
    </row>
    <row r="8411" spans="2:3" x14ac:dyDescent="0.25">
      <c r="B8411">
        <f t="shared" si="235"/>
        <v>16818</v>
      </c>
      <c r="C8411">
        <v>8409</v>
      </c>
    </row>
    <row r="8412" spans="2:3" x14ac:dyDescent="0.25">
      <c r="B8412">
        <f t="shared" si="235"/>
        <v>16820</v>
      </c>
      <c r="C8412">
        <v>8410</v>
      </c>
    </row>
    <row r="8413" spans="2:3" x14ac:dyDescent="0.25">
      <c r="B8413">
        <f t="shared" si="235"/>
        <v>16822</v>
      </c>
      <c r="C8413">
        <v>8411</v>
      </c>
    </row>
    <row r="8414" spans="2:3" x14ac:dyDescent="0.25">
      <c r="B8414">
        <f t="shared" si="235"/>
        <v>16824</v>
      </c>
      <c r="C8414">
        <v>8412</v>
      </c>
    </row>
    <row r="8415" spans="2:3" x14ac:dyDescent="0.25">
      <c r="B8415">
        <f t="shared" si="235"/>
        <v>16826</v>
      </c>
      <c r="C8415">
        <v>8413</v>
      </c>
    </row>
    <row r="8416" spans="2:3" x14ac:dyDescent="0.25">
      <c r="B8416">
        <f t="shared" si="235"/>
        <v>16828</v>
      </c>
      <c r="C8416">
        <v>8414</v>
      </c>
    </row>
    <row r="8417" spans="2:3" x14ac:dyDescent="0.25">
      <c r="B8417">
        <f t="shared" si="235"/>
        <v>16830</v>
      </c>
      <c r="C8417">
        <v>8415</v>
      </c>
    </row>
    <row r="8418" spans="2:3" x14ac:dyDescent="0.25">
      <c r="B8418">
        <f t="shared" si="235"/>
        <v>16832</v>
      </c>
      <c r="C8418">
        <v>8416</v>
      </c>
    </row>
    <row r="8419" spans="2:3" x14ac:dyDescent="0.25">
      <c r="B8419">
        <f t="shared" si="235"/>
        <v>16834</v>
      </c>
      <c r="C8419">
        <v>8417</v>
      </c>
    </row>
    <row r="8420" spans="2:3" x14ac:dyDescent="0.25">
      <c r="B8420">
        <f t="shared" si="235"/>
        <v>16836</v>
      </c>
      <c r="C8420">
        <v>8418</v>
      </c>
    </row>
    <row r="8421" spans="2:3" x14ac:dyDescent="0.25">
      <c r="B8421">
        <f t="shared" si="235"/>
        <v>16838</v>
      </c>
      <c r="C8421">
        <v>8419</v>
      </c>
    </row>
    <row r="8422" spans="2:3" x14ac:dyDescent="0.25">
      <c r="B8422">
        <f t="shared" si="235"/>
        <v>16840</v>
      </c>
      <c r="C8422">
        <v>8420</v>
      </c>
    </row>
    <row r="8423" spans="2:3" x14ac:dyDescent="0.25">
      <c r="B8423">
        <f t="shared" si="235"/>
        <v>16842</v>
      </c>
      <c r="C8423">
        <v>8421</v>
      </c>
    </row>
    <row r="8424" spans="2:3" x14ac:dyDescent="0.25">
      <c r="B8424">
        <f t="shared" si="235"/>
        <v>16844</v>
      </c>
      <c r="C8424">
        <v>8422</v>
      </c>
    </row>
    <row r="8425" spans="2:3" x14ac:dyDescent="0.25">
      <c r="B8425">
        <f t="shared" si="235"/>
        <v>16846</v>
      </c>
      <c r="C8425">
        <v>8423</v>
      </c>
    </row>
    <row r="8426" spans="2:3" x14ac:dyDescent="0.25">
      <c r="B8426">
        <f t="shared" si="235"/>
        <v>16848</v>
      </c>
      <c r="C8426">
        <v>8424</v>
      </c>
    </row>
    <row r="8427" spans="2:3" x14ac:dyDescent="0.25">
      <c r="B8427">
        <f t="shared" si="235"/>
        <v>16850</v>
      </c>
      <c r="C8427">
        <v>8425</v>
      </c>
    </row>
    <row r="8428" spans="2:3" x14ac:dyDescent="0.25">
      <c r="B8428">
        <f t="shared" si="235"/>
        <v>16852</v>
      </c>
      <c r="C8428">
        <v>8426</v>
      </c>
    </row>
    <row r="8429" spans="2:3" x14ac:dyDescent="0.25">
      <c r="B8429">
        <f t="shared" si="235"/>
        <v>16854</v>
      </c>
      <c r="C8429">
        <v>8427</v>
      </c>
    </row>
    <row r="8430" spans="2:3" x14ac:dyDescent="0.25">
      <c r="B8430">
        <f t="shared" si="235"/>
        <v>16856</v>
      </c>
      <c r="C8430">
        <v>8428</v>
      </c>
    </row>
    <row r="8431" spans="2:3" x14ac:dyDescent="0.25">
      <c r="B8431">
        <f t="shared" si="235"/>
        <v>16858</v>
      </c>
      <c r="C8431">
        <v>8429</v>
      </c>
    </row>
    <row r="8432" spans="2:3" x14ac:dyDescent="0.25">
      <c r="B8432">
        <f t="shared" si="235"/>
        <v>16860</v>
      </c>
      <c r="C8432">
        <v>8430</v>
      </c>
    </row>
    <row r="8433" spans="2:3" x14ac:dyDescent="0.25">
      <c r="B8433">
        <f t="shared" si="235"/>
        <v>16862</v>
      </c>
      <c r="C8433">
        <v>8431</v>
      </c>
    </row>
    <row r="8434" spans="2:3" x14ac:dyDescent="0.25">
      <c r="B8434">
        <f t="shared" si="235"/>
        <v>16864</v>
      </c>
      <c r="C8434">
        <v>8432</v>
      </c>
    </row>
    <row r="8435" spans="2:3" x14ac:dyDescent="0.25">
      <c r="B8435">
        <f t="shared" si="235"/>
        <v>16866</v>
      </c>
      <c r="C8435">
        <v>8433</v>
      </c>
    </row>
    <row r="8436" spans="2:3" x14ac:dyDescent="0.25">
      <c r="B8436">
        <f t="shared" si="235"/>
        <v>16868</v>
      </c>
      <c r="C8436">
        <v>8434</v>
      </c>
    </row>
    <row r="8437" spans="2:3" x14ac:dyDescent="0.25">
      <c r="B8437">
        <f t="shared" si="235"/>
        <v>16870</v>
      </c>
      <c r="C8437">
        <v>8435</v>
      </c>
    </row>
    <row r="8438" spans="2:3" x14ac:dyDescent="0.25">
      <c r="B8438">
        <f t="shared" si="235"/>
        <v>16872</v>
      </c>
      <c r="C8438">
        <v>8436</v>
      </c>
    </row>
    <row r="8439" spans="2:3" x14ac:dyDescent="0.25">
      <c r="B8439">
        <f t="shared" si="235"/>
        <v>16874</v>
      </c>
      <c r="C8439">
        <v>8437</v>
      </c>
    </row>
    <row r="8440" spans="2:3" x14ac:dyDescent="0.25">
      <c r="B8440">
        <f t="shared" si="235"/>
        <v>16876</v>
      </c>
      <c r="C8440">
        <v>8438</v>
      </c>
    </row>
    <row r="8441" spans="2:3" x14ac:dyDescent="0.25">
      <c r="B8441">
        <f t="shared" si="235"/>
        <v>16878</v>
      </c>
      <c r="C8441">
        <v>8439</v>
      </c>
    </row>
    <row r="8442" spans="2:3" x14ac:dyDescent="0.25">
      <c r="B8442">
        <f t="shared" si="235"/>
        <v>16880</v>
      </c>
      <c r="C8442">
        <v>8440</v>
      </c>
    </row>
    <row r="8443" spans="2:3" x14ac:dyDescent="0.25">
      <c r="B8443">
        <f t="shared" si="235"/>
        <v>16882</v>
      </c>
      <c r="C8443">
        <v>8441</v>
      </c>
    </row>
    <row r="8444" spans="2:3" x14ac:dyDescent="0.25">
      <c r="B8444">
        <f t="shared" si="235"/>
        <v>16884</v>
      </c>
      <c r="C8444">
        <v>8442</v>
      </c>
    </row>
    <row r="8445" spans="2:3" x14ac:dyDescent="0.25">
      <c r="B8445">
        <f t="shared" si="235"/>
        <v>16886</v>
      </c>
      <c r="C8445">
        <v>8443</v>
      </c>
    </row>
    <row r="8446" spans="2:3" x14ac:dyDescent="0.25">
      <c r="B8446">
        <f t="shared" si="235"/>
        <v>16888</v>
      </c>
      <c r="C8446">
        <v>8444</v>
      </c>
    </row>
    <row r="8447" spans="2:3" x14ac:dyDescent="0.25">
      <c r="B8447">
        <f t="shared" si="235"/>
        <v>16890</v>
      </c>
      <c r="C8447">
        <v>8445</v>
      </c>
    </row>
    <row r="8448" spans="2:3" x14ac:dyDescent="0.25">
      <c r="B8448">
        <f t="shared" si="235"/>
        <v>16892</v>
      </c>
      <c r="C8448">
        <v>8446</v>
      </c>
    </row>
    <row r="8449" spans="2:3" x14ac:dyDescent="0.25">
      <c r="B8449">
        <f t="shared" si="235"/>
        <v>16894</v>
      </c>
      <c r="C8449">
        <v>8447</v>
      </c>
    </row>
    <row r="8450" spans="2:3" x14ac:dyDescent="0.25">
      <c r="B8450">
        <f t="shared" si="235"/>
        <v>16896</v>
      </c>
      <c r="C8450">
        <v>8448</v>
      </c>
    </row>
    <row r="8451" spans="2:3" x14ac:dyDescent="0.25">
      <c r="B8451">
        <f t="shared" si="235"/>
        <v>16898</v>
      </c>
      <c r="C8451">
        <v>8449</v>
      </c>
    </row>
    <row r="8452" spans="2:3" x14ac:dyDescent="0.25">
      <c r="B8452">
        <f t="shared" si="235"/>
        <v>16900</v>
      </c>
      <c r="C8452">
        <v>8450</v>
      </c>
    </row>
    <row r="8453" spans="2:3" x14ac:dyDescent="0.25">
      <c r="B8453">
        <f t="shared" ref="B8453:B8516" si="236">B8452+2</f>
        <v>16902</v>
      </c>
      <c r="C8453">
        <v>8451</v>
      </c>
    </row>
    <row r="8454" spans="2:3" x14ac:dyDescent="0.25">
      <c r="B8454">
        <f t="shared" si="236"/>
        <v>16904</v>
      </c>
      <c r="C8454">
        <v>8452</v>
      </c>
    </row>
    <row r="8455" spans="2:3" x14ac:dyDescent="0.25">
      <c r="B8455">
        <f t="shared" si="236"/>
        <v>16906</v>
      </c>
      <c r="C8455">
        <v>8453</v>
      </c>
    </row>
    <row r="8456" spans="2:3" x14ac:dyDescent="0.25">
      <c r="B8456">
        <f t="shared" si="236"/>
        <v>16908</v>
      </c>
      <c r="C8456">
        <v>8454</v>
      </c>
    </row>
    <row r="8457" spans="2:3" x14ac:dyDescent="0.25">
      <c r="B8457">
        <f t="shared" si="236"/>
        <v>16910</v>
      </c>
      <c r="C8457">
        <v>8455</v>
      </c>
    </row>
    <row r="8458" spans="2:3" x14ac:dyDescent="0.25">
      <c r="B8458">
        <f t="shared" si="236"/>
        <v>16912</v>
      </c>
      <c r="C8458">
        <v>8456</v>
      </c>
    </row>
    <row r="8459" spans="2:3" x14ac:dyDescent="0.25">
      <c r="B8459">
        <f t="shared" si="236"/>
        <v>16914</v>
      </c>
      <c r="C8459">
        <v>8457</v>
      </c>
    </row>
    <row r="8460" spans="2:3" x14ac:dyDescent="0.25">
      <c r="B8460">
        <f t="shared" si="236"/>
        <v>16916</v>
      </c>
      <c r="C8460">
        <v>8458</v>
      </c>
    </row>
    <row r="8461" spans="2:3" x14ac:dyDescent="0.25">
      <c r="B8461">
        <f t="shared" si="236"/>
        <v>16918</v>
      </c>
      <c r="C8461">
        <v>8459</v>
      </c>
    </row>
    <row r="8462" spans="2:3" x14ac:dyDescent="0.25">
      <c r="B8462">
        <f t="shared" si="236"/>
        <v>16920</v>
      </c>
      <c r="C8462">
        <v>8460</v>
      </c>
    </row>
    <row r="8463" spans="2:3" x14ac:dyDescent="0.25">
      <c r="B8463">
        <f t="shared" si="236"/>
        <v>16922</v>
      </c>
      <c r="C8463">
        <v>8461</v>
      </c>
    </row>
    <row r="8464" spans="2:3" x14ac:dyDescent="0.25">
      <c r="B8464">
        <f t="shared" si="236"/>
        <v>16924</v>
      </c>
      <c r="C8464">
        <v>8462</v>
      </c>
    </row>
    <row r="8465" spans="2:3" x14ac:dyDescent="0.25">
      <c r="B8465">
        <f t="shared" si="236"/>
        <v>16926</v>
      </c>
      <c r="C8465">
        <v>8463</v>
      </c>
    </row>
    <row r="8466" spans="2:3" x14ac:dyDescent="0.25">
      <c r="B8466">
        <f t="shared" si="236"/>
        <v>16928</v>
      </c>
      <c r="C8466">
        <v>8464</v>
      </c>
    </row>
    <row r="8467" spans="2:3" x14ac:dyDescent="0.25">
      <c r="B8467">
        <f t="shared" si="236"/>
        <v>16930</v>
      </c>
      <c r="C8467">
        <v>8465</v>
      </c>
    </row>
    <row r="8468" spans="2:3" x14ac:dyDescent="0.25">
      <c r="B8468">
        <f t="shared" si="236"/>
        <v>16932</v>
      </c>
      <c r="C8468">
        <v>8466</v>
      </c>
    </row>
    <row r="8469" spans="2:3" x14ac:dyDescent="0.25">
      <c r="B8469">
        <f t="shared" si="236"/>
        <v>16934</v>
      </c>
      <c r="C8469">
        <v>8467</v>
      </c>
    </row>
    <row r="8470" spans="2:3" x14ac:dyDescent="0.25">
      <c r="B8470">
        <f t="shared" si="236"/>
        <v>16936</v>
      </c>
      <c r="C8470">
        <v>8468</v>
      </c>
    </row>
    <row r="8471" spans="2:3" x14ac:dyDescent="0.25">
      <c r="B8471">
        <f t="shared" si="236"/>
        <v>16938</v>
      </c>
      <c r="C8471">
        <v>8469</v>
      </c>
    </row>
    <row r="8472" spans="2:3" x14ac:dyDescent="0.25">
      <c r="B8472">
        <f t="shared" si="236"/>
        <v>16940</v>
      </c>
      <c r="C8472">
        <v>8470</v>
      </c>
    </row>
    <row r="8473" spans="2:3" x14ac:dyDescent="0.25">
      <c r="B8473">
        <f t="shared" si="236"/>
        <v>16942</v>
      </c>
      <c r="C8473">
        <v>8471</v>
      </c>
    </row>
    <row r="8474" spans="2:3" x14ac:dyDescent="0.25">
      <c r="B8474">
        <f t="shared" si="236"/>
        <v>16944</v>
      </c>
      <c r="C8474">
        <v>8472</v>
      </c>
    </row>
    <row r="8475" spans="2:3" x14ac:dyDescent="0.25">
      <c r="B8475">
        <f t="shared" si="236"/>
        <v>16946</v>
      </c>
      <c r="C8475">
        <v>8473</v>
      </c>
    </row>
    <row r="8476" spans="2:3" x14ac:dyDescent="0.25">
      <c r="B8476">
        <f t="shared" si="236"/>
        <v>16948</v>
      </c>
      <c r="C8476">
        <v>8474</v>
      </c>
    </row>
    <row r="8477" spans="2:3" x14ac:dyDescent="0.25">
      <c r="B8477">
        <f t="shared" si="236"/>
        <v>16950</v>
      </c>
      <c r="C8477">
        <v>8475</v>
      </c>
    </row>
    <row r="8478" spans="2:3" x14ac:dyDescent="0.25">
      <c r="B8478">
        <f t="shared" si="236"/>
        <v>16952</v>
      </c>
      <c r="C8478">
        <v>8476</v>
      </c>
    </row>
    <row r="8479" spans="2:3" x14ac:dyDescent="0.25">
      <c r="B8479">
        <f t="shared" si="236"/>
        <v>16954</v>
      </c>
      <c r="C8479">
        <v>8477</v>
      </c>
    </row>
    <row r="8480" spans="2:3" x14ac:dyDescent="0.25">
      <c r="B8480">
        <f t="shared" si="236"/>
        <v>16956</v>
      </c>
      <c r="C8480">
        <v>8478</v>
      </c>
    </row>
    <row r="8481" spans="2:3" x14ac:dyDescent="0.25">
      <c r="B8481">
        <f t="shared" si="236"/>
        <v>16958</v>
      </c>
      <c r="C8481">
        <v>8479</v>
      </c>
    </row>
    <row r="8482" spans="2:3" x14ac:dyDescent="0.25">
      <c r="B8482">
        <f t="shared" si="236"/>
        <v>16960</v>
      </c>
      <c r="C8482">
        <v>8480</v>
      </c>
    </row>
    <row r="8483" spans="2:3" x14ac:dyDescent="0.25">
      <c r="B8483">
        <f t="shared" si="236"/>
        <v>16962</v>
      </c>
      <c r="C8483">
        <v>8481</v>
      </c>
    </row>
    <row r="8484" spans="2:3" x14ac:dyDescent="0.25">
      <c r="B8484">
        <f t="shared" si="236"/>
        <v>16964</v>
      </c>
      <c r="C8484">
        <v>8482</v>
      </c>
    </row>
    <row r="8485" spans="2:3" x14ac:dyDescent="0.25">
      <c r="B8485">
        <f t="shared" si="236"/>
        <v>16966</v>
      </c>
      <c r="C8485">
        <v>8483</v>
      </c>
    </row>
    <row r="8486" spans="2:3" x14ac:dyDescent="0.25">
      <c r="B8486">
        <f t="shared" si="236"/>
        <v>16968</v>
      </c>
      <c r="C8486">
        <v>8484</v>
      </c>
    </row>
    <row r="8487" spans="2:3" x14ac:dyDescent="0.25">
      <c r="B8487">
        <f t="shared" si="236"/>
        <v>16970</v>
      </c>
      <c r="C8487">
        <v>8485</v>
      </c>
    </row>
    <row r="8488" spans="2:3" x14ac:dyDescent="0.25">
      <c r="B8488">
        <f t="shared" si="236"/>
        <v>16972</v>
      </c>
      <c r="C8488">
        <v>8486</v>
      </c>
    </row>
    <row r="8489" spans="2:3" x14ac:dyDescent="0.25">
      <c r="B8489">
        <f t="shared" si="236"/>
        <v>16974</v>
      </c>
      <c r="C8489">
        <v>8487</v>
      </c>
    </row>
    <row r="8490" spans="2:3" x14ac:dyDescent="0.25">
      <c r="B8490">
        <f t="shared" si="236"/>
        <v>16976</v>
      </c>
      <c r="C8490">
        <v>8488</v>
      </c>
    </row>
    <row r="8491" spans="2:3" x14ac:dyDescent="0.25">
      <c r="B8491">
        <f t="shared" si="236"/>
        <v>16978</v>
      </c>
      <c r="C8491">
        <v>8489</v>
      </c>
    </row>
    <row r="8492" spans="2:3" x14ac:dyDescent="0.25">
      <c r="B8492">
        <f t="shared" si="236"/>
        <v>16980</v>
      </c>
      <c r="C8492">
        <v>8490</v>
      </c>
    </row>
    <row r="8493" spans="2:3" x14ac:dyDescent="0.25">
      <c r="B8493">
        <f t="shared" si="236"/>
        <v>16982</v>
      </c>
      <c r="C8493">
        <v>8491</v>
      </c>
    </row>
    <row r="8494" spans="2:3" x14ac:dyDescent="0.25">
      <c r="B8494">
        <f t="shared" si="236"/>
        <v>16984</v>
      </c>
      <c r="C8494">
        <v>8492</v>
      </c>
    </row>
    <row r="8495" spans="2:3" x14ac:dyDescent="0.25">
      <c r="B8495">
        <f t="shared" si="236"/>
        <v>16986</v>
      </c>
      <c r="C8495">
        <v>8493</v>
      </c>
    </row>
    <row r="8496" spans="2:3" x14ac:dyDescent="0.25">
      <c r="B8496">
        <f t="shared" si="236"/>
        <v>16988</v>
      </c>
      <c r="C8496">
        <v>8494</v>
      </c>
    </row>
    <row r="8497" spans="2:3" x14ac:dyDescent="0.25">
      <c r="B8497">
        <f t="shared" si="236"/>
        <v>16990</v>
      </c>
      <c r="C8497">
        <v>8495</v>
      </c>
    </row>
    <row r="8498" spans="2:3" x14ac:dyDescent="0.25">
      <c r="B8498">
        <f t="shared" si="236"/>
        <v>16992</v>
      </c>
      <c r="C8498">
        <v>8496</v>
      </c>
    </row>
    <row r="8499" spans="2:3" x14ac:dyDescent="0.25">
      <c r="B8499">
        <f t="shared" si="236"/>
        <v>16994</v>
      </c>
      <c r="C8499">
        <v>8497</v>
      </c>
    </row>
    <row r="8500" spans="2:3" x14ac:dyDescent="0.25">
      <c r="B8500">
        <f t="shared" si="236"/>
        <v>16996</v>
      </c>
      <c r="C8500">
        <v>8498</v>
      </c>
    </row>
    <row r="8501" spans="2:3" x14ac:dyDescent="0.25">
      <c r="B8501">
        <f t="shared" si="236"/>
        <v>16998</v>
      </c>
      <c r="C8501">
        <v>8499</v>
      </c>
    </row>
    <row r="8502" spans="2:3" x14ac:dyDescent="0.25">
      <c r="B8502">
        <f t="shared" si="236"/>
        <v>17000</v>
      </c>
      <c r="C8502">
        <v>8500</v>
      </c>
    </row>
    <row r="8503" spans="2:3" x14ac:dyDescent="0.25">
      <c r="B8503">
        <f t="shared" si="236"/>
        <v>17002</v>
      </c>
      <c r="C8503">
        <v>8501</v>
      </c>
    </row>
    <row r="8504" spans="2:3" x14ac:dyDescent="0.25">
      <c r="B8504">
        <f t="shared" si="236"/>
        <v>17004</v>
      </c>
      <c r="C8504">
        <v>8502</v>
      </c>
    </row>
    <row r="8505" spans="2:3" x14ac:dyDescent="0.25">
      <c r="B8505">
        <f t="shared" si="236"/>
        <v>17006</v>
      </c>
      <c r="C8505">
        <v>8503</v>
      </c>
    </row>
    <row r="8506" spans="2:3" x14ac:dyDescent="0.25">
      <c r="B8506">
        <f t="shared" si="236"/>
        <v>17008</v>
      </c>
      <c r="C8506">
        <v>8504</v>
      </c>
    </row>
    <row r="8507" spans="2:3" x14ac:dyDescent="0.25">
      <c r="B8507">
        <f t="shared" si="236"/>
        <v>17010</v>
      </c>
      <c r="C8507">
        <v>8505</v>
      </c>
    </row>
    <row r="8508" spans="2:3" x14ac:dyDescent="0.25">
      <c r="B8508">
        <f t="shared" si="236"/>
        <v>17012</v>
      </c>
      <c r="C8508">
        <v>8506</v>
      </c>
    </row>
    <row r="8509" spans="2:3" x14ac:dyDescent="0.25">
      <c r="B8509">
        <f t="shared" si="236"/>
        <v>17014</v>
      </c>
      <c r="C8509">
        <v>8507</v>
      </c>
    </row>
    <row r="8510" spans="2:3" x14ac:dyDescent="0.25">
      <c r="B8510">
        <f t="shared" si="236"/>
        <v>17016</v>
      </c>
      <c r="C8510">
        <v>8508</v>
      </c>
    </row>
    <row r="8511" spans="2:3" x14ac:dyDescent="0.25">
      <c r="B8511">
        <f t="shared" si="236"/>
        <v>17018</v>
      </c>
      <c r="C8511">
        <v>8509</v>
      </c>
    </row>
    <row r="8512" spans="2:3" x14ac:dyDescent="0.25">
      <c r="B8512">
        <f t="shared" si="236"/>
        <v>17020</v>
      </c>
      <c r="C8512">
        <v>8510</v>
      </c>
    </row>
    <row r="8513" spans="2:3" x14ac:dyDescent="0.25">
      <c r="B8513">
        <f t="shared" si="236"/>
        <v>17022</v>
      </c>
      <c r="C8513">
        <v>8511</v>
      </c>
    </row>
    <row r="8514" spans="2:3" x14ac:dyDescent="0.25">
      <c r="B8514">
        <f t="shared" si="236"/>
        <v>17024</v>
      </c>
      <c r="C8514">
        <v>8512</v>
      </c>
    </row>
    <row r="8515" spans="2:3" x14ac:dyDescent="0.25">
      <c r="B8515">
        <f t="shared" si="236"/>
        <v>17026</v>
      </c>
      <c r="C8515">
        <v>8513</v>
      </c>
    </row>
    <row r="8516" spans="2:3" x14ac:dyDescent="0.25">
      <c r="B8516">
        <f t="shared" si="236"/>
        <v>17028</v>
      </c>
      <c r="C8516">
        <v>8514</v>
      </c>
    </row>
    <row r="8517" spans="2:3" x14ac:dyDescent="0.25">
      <c r="B8517">
        <f t="shared" ref="B8517:B8580" si="237">B8516+2</f>
        <v>17030</v>
      </c>
      <c r="C8517">
        <v>8515</v>
      </c>
    </row>
    <row r="8518" spans="2:3" x14ac:dyDescent="0.25">
      <c r="B8518">
        <f t="shared" si="237"/>
        <v>17032</v>
      </c>
      <c r="C8518">
        <v>8516</v>
      </c>
    </row>
    <row r="8519" spans="2:3" x14ac:dyDescent="0.25">
      <c r="B8519">
        <f t="shared" si="237"/>
        <v>17034</v>
      </c>
      <c r="C8519">
        <v>8517</v>
      </c>
    </row>
    <row r="8520" spans="2:3" x14ac:dyDescent="0.25">
      <c r="B8520">
        <f t="shared" si="237"/>
        <v>17036</v>
      </c>
      <c r="C8520">
        <v>8518</v>
      </c>
    </row>
    <row r="8521" spans="2:3" x14ac:dyDescent="0.25">
      <c r="B8521">
        <f t="shared" si="237"/>
        <v>17038</v>
      </c>
      <c r="C8521">
        <v>8519</v>
      </c>
    </row>
    <row r="8522" spans="2:3" x14ac:dyDescent="0.25">
      <c r="B8522">
        <f t="shared" si="237"/>
        <v>17040</v>
      </c>
      <c r="C8522">
        <v>8520</v>
      </c>
    </row>
    <row r="8523" spans="2:3" x14ac:dyDescent="0.25">
      <c r="B8523">
        <f t="shared" si="237"/>
        <v>17042</v>
      </c>
      <c r="C8523">
        <v>8521</v>
      </c>
    </row>
    <row r="8524" spans="2:3" x14ac:dyDescent="0.25">
      <c r="B8524">
        <f t="shared" si="237"/>
        <v>17044</v>
      </c>
      <c r="C8524">
        <v>8522</v>
      </c>
    </row>
    <row r="8525" spans="2:3" x14ac:dyDescent="0.25">
      <c r="B8525">
        <f t="shared" si="237"/>
        <v>17046</v>
      </c>
      <c r="C8525">
        <v>8523</v>
      </c>
    </row>
    <row r="8526" spans="2:3" x14ac:dyDescent="0.25">
      <c r="B8526">
        <f t="shared" si="237"/>
        <v>17048</v>
      </c>
      <c r="C8526">
        <v>8524</v>
      </c>
    </row>
    <row r="8527" spans="2:3" x14ac:dyDescent="0.25">
      <c r="B8527">
        <f t="shared" si="237"/>
        <v>17050</v>
      </c>
      <c r="C8527">
        <v>8525</v>
      </c>
    </row>
    <row r="8528" spans="2:3" x14ac:dyDescent="0.25">
      <c r="B8528">
        <f t="shared" si="237"/>
        <v>17052</v>
      </c>
      <c r="C8528">
        <v>8526</v>
      </c>
    </row>
    <row r="8529" spans="2:3" x14ac:dyDescent="0.25">
      <c r="B8529">
        <f t="shared" si="237"/>
        <v>17054</v>
      </c>
      <c r="C8529">
        <v>8527</v>
      </c>
    </row>
    <row r="8530" spans="2:3" x14ac:dyDescent="0.25">
      <c r="B8530">
        <f t="shared" si="237"/>
        <v>17056</v>
      </c>
      <c r="C8530">
        <v>8528</v>
      </c>
    </row>
    <row r="8531" spans="2:3" x14ac:dyDescent="0.25">
      <c r="B8531">
        <f t="shared" si="237"/>
        <v>17058</v>
      </c>
      <c r="C8531">
        <v>8529</v>
      </c>
    </row>
    <row r="8532" spans="2:3" x14ac:dyDescent="0.25">
      <c r="B8532">
        <f t="shared" si="237"/>
        <v>17060</v>
      </c>
      <c r="C8532">
        <v>8530</v>
      </c>
    </row>
    <row r="8533" spans="2:3" x14ac:dyDescent="0.25">
      <c r="B8533">
        <f t="shared" si="237"/>
        <v>17062</v>
      </c>
      <c r="C8533">
        <v>8531</v>
      </c>
    </row>
    <row r="8534" spans="2:3" x14ac:dyDescent="0.25">
      <c r="B8534">
        <f t="shared" si="237"/>
        <v>17064</v>
      </c>
      <c r="C8534">
        <v>8532</v>
      </c>
    </row>
    <row r="8535" spans="2:3" x14ac:dyDescent="0.25">
      <c r="B8535">
        <f t="shared" si="237"/>
        <v>17066</v>
      </c>
      <c r="C8535">
        <v>8533</v>
      </c>
    </row>
    <row r="8536" spans="2:3" x14ac:dyDescent="0.25">
      <c r="B8536">
        <f t="shared" si="237"/>
        <v>17068</v>
      </c>
      <c r="C8536">
        <v>8534</v>
      </c>
    </row>
    <row r="8537" spans="2:3" x14ac:dyDescent="0.25">
      <c r="B8537">
        <f t="shared" si="237"/>
        <v>17070</v>
      </c>
      <c r="C8537">
        <v>8535</v>
      </c>
    </row>
    <row r="8538" spans="2:3" x14ac:dyDescent="0.25">
      <c r="B8538">
        <f t="shared" si="237"/>
        <v>17072</v>
      </c>
      <c r="C8538">
        <v>8536</v>
      </c>
    </row>
    <row r="8539" spans="2:3" x14ac:dyDescent="0.25">
      <c r="B8539">
        <f t="shared" si="237"/>
        <v>17074</v>
      </c>
      <c r="C8539">
        <v>8537</v>
      </c>
    </row>
    <row r="8540" spans="2:3" x14ac:dyDescent="0.25">
      <c r="B8540">
        <f t="shared" si="237"/>
        <v>17076</v>
      </c>
      <c r="C8540">
        <v>8538</v>
      </c>
    </row>
    <row r="8541" spans="2:3" x14ac:dyDescent="0.25">
      <c r="B8541">
        <f t="shared" si="237"/>
        <v>17078</v>
      </c>
      <c r="C8541">
        <v>8539</v>
      </c>
    </row>
    <row r="8542" spans="2:3" x14ac:dyDescent="0.25">
      <c r="B8542">
        <f t="shared" si="237"/>
        <v>17080</v>
      </c>
      <c r="C8542">
        <v>8540</v>
      </c>
    </row>
    <row r="8543" spans="2:3" x14ac:dyDescent="0.25">
      <c r="B8543">
        <f t="shared" si="237"/>
        <v>17082</v>
      </c>
      <c r="C8543">
        <v>8541</v>
      </c>
    </row>
    <row r="8544" spans="2:3" x14ac:dyDescent="0.25">
      <c r="B8544">
        <f t="shared" si="237"/>
        <v>17084</v>
      </c>
      <c r="C8544">
        <v>8542</v>
      </c>
    </row>
    <row r="8545" spans="2:3" x14ac:dyDescent="0.25">
      <c r="B8545">
        <f t="shared" si="237"/>
        <v>17086</v>
      </c>
      <c r="C8545">
        <v>8543</v>
      </c>
    </row>
    <row r="8546" spans="2:3" x14ac:dyDescent="0.25">
      <c r="B8546">
        <f t="shared" si="237"/>
        <v>17088</v>
      </c>
      <c r="C8546">
        <v>8544</v>
      </c>
    </row>
    <row r="8547" spans="2:3" x14ac:dyDescent="0.25">
      <c r="B8547">
        <f t="shared" si="237"/>
        <v>17090</v>
      </c>
      <c r="C8547">
        <v>8545</v>
      </c>
    </row>
    <row r="8548" spans="2:3" x14ac:dyDescent="0.25">
      <c r="B8548">
        <f t="shared" si="237"/>
        <v>17092</v>
      </c>
      <c r="C8548">
        <v>8546</v>
      </c>
    </row>
    <row r="8549" spans="2:3" x14ac:dyDescent="0.25">
      <c r="B8549">
        <f t="shared" si="237"/>
        <v>17094</v>
      </c>
      <c r="C8549">
        <v>8547</v>
      </c>
    </row>
    <row r="8550" spans="2:3" x14ac:dyDescent="0.25">
      <c r="B8550">
        <f t="shared" si="237"/>
        <v>17096</v>
      </c>
      <c r="C8550">
        <v>8548</v>
      </c>
    </row>
    <row r="8551" spans="2:3" x14ac:dyDescent="0.25">
      <c r="B8551">
        <f t="shared" si="237"/>
        <v>17098</v>
      </c>
      <c r="C8551">
        <v>8549</v>
      </c>
    </row>
    <row r="8552" spans="2:3" x14ac:dyDescent="0.25">
      <c r="B8552">
        <f t="shared" si="237"/>
        <v>17100</v>
      </c>
      <c r="C8552">
        <v>8550</v>
      </c>
    </row>
    <row r="8553" spans="2:3" x14ac:dyDescent="0.25">
      <c r="B8553">
        <f t="shared" si="237"/>
        <v>17102</v>
      </c>
      <c r="C8553">
        <v>8551</v>
      </c>
    </row>
    <row r="8554" spans="2:3" x14ac:dyDescent="0.25">
      <c r="B8554">
        <f t="shared" si="237"/>
        <v>17104</v>
      </c>
      <c r="C8554">
        <v>8552</v>
      </c>
    </row>
    <row r="8555" spans="2:3" x14ac:dyDescent="0.25">
      <c r="B8555">
        <f t="shared" si="237"/>
        <v>17106</v>
      </c>
      <c r="C8555">
        <v>8553</v>
      </c>
    </row>
    <row r="8556" spans="2:3" x14ac:dyDescent="0.25">
      <c r="B8556">
        <f t="shared" si="237"/>
        <v>17108</v>
      </c>
      <c r="C8556">
        <v>8554</v>
      </c>
    </row>
    <row r="8557" spans="2:3" x14ac:dyDescent="0.25">
      <c r="B8557">
        <f t="shared" si="237"/>
        <v>17110</v>
      </c>
      <c r="C8557">
        <v>8555</v>
      </c>
    </row>
    <row r="8558" spans="2:3" x14ac:dyDescent="0.25">
      <c r="B8558">
        <f t="shared" si="237"/>
        <v>17112</v>
      </c>
      <c r="C8558">
        <v>8556</v>
      </c>
    </row>
    <row r="8559" spans="2:3" x14ac:dyDescent="0.25">
      <c r="B8559">
        <f t="shared" si="237"/>
        <v>17114</v>
      </c>
      <c r="C8559">
        <v>8557</v>
      </c>
    </row>
    <row r="8560" spans="2:3" x14ac:dyDescent="0.25">
      <c r="B8560">
        <f t="shared" si="237"/>
        <v>17116</v>
      </c>
      <c r="C8560">
        <v>8558</v>
      </c>
    </row>
    <row r="8561" spans="2:3" x14ac:dyDescent="0.25">
      <c r="B8561">
        <f t="shared" si="237"/>
        <v>17118</v>
      </c>
      <c r="C8561">
        <v>8559</v>
      </c>
    </row>
    <row r="8562" spans="2:3" x14ac:dyDescent="0.25">
      <c r="B8562">
        <f t="shared" si="237"/>
        <v>17120</v>
      </c>
      <c r="C8562">
        <v>8560</v>
      </c>
    </row>
    <row r="8563" spans="2:3" x14ac:dyDescent="0.25">
      <c r="B8563">
        <f t="shared" si="237"/>
        <v>17122</v>
      </c>
      <c r="C8563">
        <v>8561</v>
      </c>
    </row>
    <row r="8564" spans="2:3" x14ac:dyDescent="0.25">
      <c r="B8564">
        <f t="shared" si="237"/>
        <v>17124</v>
      </c>
      <c r="C8564">
        <v>8562</v>
      </c>
    </row>
    <row r="8565" spans="2:3" x14ac:dyDescent="0.25">
      <c r="B8565">
        <f t="shared" si="237"/>
        <v>17126</v>
      </c>
      <c r="C8565">
        <v>8563</v>
      </c>
    </row>
    <row r="8566" spans="2:3" x14ac:dyDescent="0.25">
      <c r="B8566">
        <f t="shared" si="237"/>
        <v>17128</v>
      </c>
      <c r="C8566">
        <v>8564</v>
      </c>
    </row>
    <row r="8567" spans="2:3" x14ac:dyDescent="0.25">
      <c r="B8567">
        <f t="shared" si="237"/>
        <v>17130</v>
      </c>
      <c r="C8567">
        <v>8565</v>
      </c>
    </row>
    <row r="8568" spans="2:3" x14ac:dyDescent="0.25">
      <c r="B8568">
        <f t="shared" si="237"/>
        <v>17132</v>
      </c>
      <c r="C8568">
        <v>8566</v>
      </c>
    </row>
    <row r="8569" spans="2:3" x14ac:dyDescent="0.25">
      <c r="B8569">
        <f t="shared" si="237"/>
        <v>17134</v>
      </c>
      <c r="C8569">
        <v>8567</v>
      </c>
    </row>
    <row r="8570" spans="2:3" x14ac:dyDescent="0.25">
      <c r="B8570">
        <f t="shared" si="237"/>
        <v>17136</v>
      </c>
      <c r="C8570">
        <v>8568</v>
      </c>
    </row>
    <row r="8571" spans="2:3" x14ac:dyDescent="0.25">
      <c r="B8571">
        <f t="shared" si="237"/>
        <v>17138</v>
      </c>
      <c r="C8571">
        <v>8569</v>
      </c>
    </row>
    <row r="8572" spans="2:3" x14ac:dyDescent="0.25">
      <c r="B8572">
        <f t="shared" si="237"/>
        <v>17140</v>
      </c>
      <c r="C8572">
        <v>8570</v>
      </c>
    </row>
    <row r="8573" spans="2:3" x14ac:dyDescent="0.25">
      <c r="B8573">
        <f t="shared" si="237"/>
        <v>17142</v>
      </c>
      <c r="C8573">
        <v>8571</v>
      </c>
    </row>
    <row r="8574" spans="2:3" x14ac:dyDescent="0.25">
      <c r="B8574">
        <f t="shared" si="237"/>
        <v>17144</v>
      </c>
      <c r="C8574">
        <v>8572</v>
      </c>
    </row>
    <row r="8575" spans="2:3" x14ac:dyDescent="0.25">
      <c r="B8575">
        <f t="shared" si="237"/>
        <v>17146</v>
      </c>
      <c r="C8575">
        <v>8573</v>
      </c>
    </row>
    <row r="8576" spans="2:3" x14ac:dyDescent="0.25">
      <c r="B8576">
        <f t="shared" si="237"/>
        <v>17148</v>
      </c>
      <c r="C8576">
        <v>8574</v>
      </c>
    </row>
    <row r="8577" spans="2:3" x14ac:dyDescent="0.25">
      <c r="B8577">
        <f t="shared" si="237"/>
        <v>17150</v>
      </c>
      <c r="C8577">
        <v>8575</v>
      </c>
    </row>
    <row r="8578" spans="2:3" x14ac:dyDescent="0.25">
      <c r="B8578">
        <f t="shared" si="237"/>
        <v>17152</v>
      </c>
      <c r="C8578">
        <v>8576</v>
      </c>
    </row>
    <row r="8579" spans="2:3" x14ac:dyDescent="0.25">
      <c r="B8579">
        <f t="shared" si="237"/>
        <v>17154</v>
      </c>
      <c r="C8579">
        <v>8577</v>
      </c>
    </row>
    <row r="8580" spans="2:3" x14ac:dyDescent="0.25">
      <c r="B8580">
        <f t="shared" si="237"/>
        <v>17156</v>
      </c>
      <c r="C8580">
        <v>8578</v>
      </c>
    </row>
    <row r="8581" spans="2:3" x14ac:dyDescent="0.25">
      <c r="B8581">
        <f t="shared" ref="B8581:B8644" si="238">B8580+2</f>
        <v>17158</v>
      </c>
      <c r="C8581">
        <v>8579</v>
      </c>
    </row>
    <row r="8582" spans="2:3" x14ac:dyDescent="0.25">
      <c r="B8582">
        <f t="shared" si="238"/>
        <v>17160</v>
      </c>
      <c r="C8582">
        <v>8580</v>
      </c>
    </row>
    <row r="8583" spans="2:3" x14ac:dyDescent="0.25">
      <c r="B8583">
        <f t="shared" si="238"/>
        <v>17162</v>
      </c>
      <c r="C8583">
        <v>8581</v>
      </c>
    </row>
    <row r="8584" spans="2:3" x14ac:dyDescent="0.25">
      <c r="B8584">
        <f t="shared" si="238"/>
        <v>17164</v>
      </c>
      <c r="C8584">
        <v>8582</v>
      </c>
    </row>
    <row r="8585" spans="2:3" x14ac:dyDescent="0.25">
      <c r="B8585">
        <f t="shared" si="238"/>
        <v>17166</v>
      </c>
      <c r="C8585">
        <v>8583</v>
      </c>
    </row>
    <row r="8586" spans="2:3" x14ac:dyDescent="0.25">
      <c r="B8586">
        <f t="shared" si="238"/>
        <v>17168</v>
      </c>
      <c r="C8586">
        <v>8584</v>
      </c>
    </row>
    <row r="8587" spans="2:3" x14ac:dyDescent="0.25">
      <c r="B8587">
        <f t="shared" si="238"/>
        <v>17170</v>
      </c>
      <c r="C8587">
        <v>8585</v>
      </c>
    </row>
    <row r="8588" spans="2:3" x14ac:dyDescent="0.25">
      <c r="B8588">
        <f t="shared" si="238"/>
        <v>17172</v>
      </c>
      <c r="C8588">
        <v>8586</v>
      </c>
    </row>
    <row r="8589" spans="2:3" x14ac:dyDescent="0.25">
      <c r="B8589">
        <f t="shared" si="238"/>
        <v>17174</v>
      </c>
      <c r="C8589">
        <v>8587</v>
      </c>
    </row>
    <row r="8590" spans="2:3" x14ac:dyDescent="0.25">
      <c r="B8590">
        <f t="shared" si="238"/>
        <v>17176</v>
      </c>
      <c r="C8590">
        <v>8588</v>
      </c>
    </row>
    <row r="8591" spans="2:3" x14ac:dyDescent="0.25">
      <c r="B8591">
        <f t="shared" si="238"/>
        <v>17178</v>
      </c>
      <c r="C8591">
        <v>8589</v>
      </c>
    </row>
    <row r="8592" spans="2:3" x14ac:dyDescent="0.25">
      <c r="B8592">
        <f t="shared" si="238"/>
        <v>17180</v>
      </c>
      <c r="C8592">
        <v>8590</v>
      </c>
    </row>
    <row r="8593" spans="2:3" x14ac:dyDescent="0.25">
      <c r="B8593">
        <f t="shared" si="238"/>
        <v>17182</v>
      </c>
      <c r="C8593">
        <v>8591</v>
      </c>
    </row>
    <row r="8594" spans="2:3" x14ac:dyDescent="0.25">
      <c r="B8594">
        <f t="shared" si="238"/>
        <v>17184</v>
      </c>
      <c r="C8594">
        <v>8592</v>
      </c>
    </row>
    <row r="8595" spans="2:3" x14ac:dyDescent="0.25">
      <c r="B8595">
        <f t="shared" si="238"/>
        <v>17186</v>
      </c>
      <c r="C8595">
        <v>8593</v>
      </c>
    </row>
    <row r="8596" spans="2:3" x14ac:dyDescent="0.25">
      <c r="B8596">
        <f t="shared" si="238"/>
        <v>17188</v>
      </c>
      <c r="C8596">
        <v>8594</v>
      </c>
    </row>
    <row r="8597" spans="2:3" x14ac:dyDescent="0.25">
      <c r="B8597">
        <f t="shared" si="238"/>
        <v>17190</v>
      </c>
      <c r="C8597">
        <v>8595</v>
      </c>
    </row>
    <row r="8598" spans="2:3" x14ac:dyDescent="0.25">
      <c r="B8598">
        <f t="shared" si="238"/>
        <v>17192</v>
      </c>
      <c r="C8598">
        <v>8596</v>
      </c>
    </row>
    <row r="8599" spans="2:3" x14ac:dyDescent="0.25">
      <c r="B8599">
        <f t="shared" si="238"/>
        <v>17194</v>
      </c>
      <c r="C8599">
        <v>8597</v>
      </c>
    </row>
    <row r="8600" spans="2:3" x14ac:dyDescent="0.25">
      <c r="B8600">
        <f t="shared" si="238"/>
        <v>17196</v>
      </c>
      <c r="C8600">
        <v>8598</v>
      </c>
    </row>
    <row r="8601" spans="2:3" x14ac:dyDescent="0.25">
      <c r="B8601">
        <f t="shared" si="238"/>
        <v>17198</v>
      </c>
      <c r="C8601">
        <v>8599</v>
      </c>
    </row>
    <row r="8602" spans="2:3" x14ac:dyDescent="0.25">
      <c r="B8602">
        <f t="shared" si="238"/>
        <v>17200</v>
      </c>
      <c r="C8602">
        <v>8600</v>
      </c>
    </row>
    <row r="8603" spans="2:3" x14ac:dyDescent="0.25">
      <c r="B8603">
        <f t="shared" si="238"/>
        <v>17202</v>
      </c>
      <c r="C8603">
        <v>8601</v>
      </c>
    </row>
    <row r="8604" spans="2:3" x14ac:dyDescent="0.25">
      <c r="B8604">
        <f t="shared" si="238"/>
        <v>17204</v>
      </c>
      <c r="C8604">
        <v>8602</v>
      </c>
    </row>
    <row r="8605" spans="2:3" x14ac:dyDescent="0.25">
      <c r="B8605">
        <f t="shared" si="238"/>
        <v>17206</v>
      </c>
      <c r="C8605">
        <v>8603</v>
      </c>
    </row>
    <row r="8606" spans="2:3" x14ac:dyDescent="0.25">
      <c r="B8606">
        <f t="shared" si="238"/>
        <v>17208</v>
      </c>
      <c r="C8606">
        <v>8604</v>
      </c>
    </row>
    <row r="8607" spans="2:3" x14ac:dyDescent="0.25">
      <c r="B8607">
        <f t="shared" si="238"/>
        <v>17210</v>
      </c>
      <c r="C8607">
        <v>8605</v>
      </c>
    </row>
    <row r="8608" spans="2:3" x14ac:dyDescent="0.25">
      <c r="B8608">
        <f t="shared" si="238"/>
        <v>17212</v>
      </c>
      <c r="C8608">
        <v>8606</v>
      </c>
    </row>
    <row r="8609" spans="2:3" x14ac:dyDescent="0.25">
      <c r="B8609">
        <f t="shared" si="238"/>
        <v>17214</v>
      </c>
      <c r="C8609">
        <v>8607</v>
      </c>
    </row>
    <row r="8610" spans="2:3" x14ac:dyDescent="0.25">
      <c r="B8610">
        <f t="shared" si="238"/>
        <v>17216</v>
      </c>
      <c r="C8610">
        <v>8608</v>
      </c>
    </row>
    <row r="8611" spans="2:3" x14ac:dyDescent="0.25">
      <c r="B8611">
        <f t="shared" si="238"/>
        <v>17218</v>
      </c>
      <c r="C8611">
        <v>8609</v>
      </c>
    </row>
    <row r="8612" spans="2:3" x14ac:dyDescent="0.25">
      <c r="B8612">
        <f t="shared" si="238"/>
        <v>17220</v>
      </c>
      <c r="C8612">
        <v>8610</v>
      </c>
    </row>
    <row r="8613" spans="2:3" x14ac:dyDescent="0.25">
      <c r="B8613">
        <f t="shared" si="238"/>
        <v>17222</v>
      </c>
      <c r="C8613">
        <v>8611</v>
      </c>
    </row>
    <row r="8614" spans="2:3" x14ac:dyDescent="0.25">
      <c r="B8614">
        <f t="shared" si="238"/>
        <v>17224</v>
      </c>
      <c r="C8614">
        <v>8612</v>
      </c>
    </row>
    <row r="8615" spans="2:3" x14ac:dyDescent="0.25">
      <c r="B8615">
        <f t="shared" si="238"/>
        <v>17226</v>
      </c>
      <c r="C8615">
        <v>8613</v>
      </c>
    </row>
    <row r="8616" spans="2:3" x14ac:dyDescent="0.25">
      <c r="B8616">
        <f t="shared" si="238"/>
        <v>17228</v>
      </c>
      <c r="C8616">
        <v>8614</v>
      </c>
    </row>
    <row r="8617" spans="2:3" x14ac:dyDescent="0.25">
      <c r="B8617">
        <f t="shared" si="238"/>
        <v>17230</v>
      </c>
      <c r="C8617">
        <v>8615</v>
      </c>
    </row>
    <row r="8618" spans="2:3" x14ac:dyDescent="0.25">
      <c r="B8618">
        <f t="shared" si="238"/>
        <v>17232</v>
      </c>
      <c r="C8618">
        <v>8616</v>
      </c>
    </row>
    <row r="8619" spans="2:3" x14ac:dyDescent="0.25">
      <c r="B8619">
        <f t="shared" si="238"/>
        <v>17234</v>
      </c>
      <c r="C8619">
        <v>8617</v>
      </c>
    </row>
    <row r="8620" spans="2:3" x14ac:dyDescent="0.25">
      <c r="B8620">
        <f t="shared" si="238"/>
        <v>17236</v>
      </c>
      <c r="C8620">
        <v>8618</v>
      </c>
    </row>
    <row r="8621" spans="2:3" x14ac:dyDescent="0.25">
      <c r="B8621">
        <f t="shared" si="238"/>
        <v>17238</v>
      </c>
      <c r="C8621">
        <v>8619</v>
      </c>
    </row>
    <row r="8622" spans="2:3" x14ac:dyDescent="0.25">
      <c r="B8622">
        <f t="shared" si="238"/>
        <v>17240</v>
      </c>
      <c r="C8622">
        <v>8620</v>
      </c>
    </row>
    <row r="8623" spans="2:3" x14ac:dyDescent="0.25">
      <c r="B8623">
        <f t="shared" si="238"/>
        <v>17242</v>
      </c>
      <c r="C8623">
        <v>8621</v>
      </c>
    </row>
    <row r="8624" spans="2:3" x14ac:dyDescent="0.25">
      <c r="B8624">
        <f t="shared" si="238"/>
        <v>17244</v>
      </c>
      <c r="C8624">
        <v>8622</v>
      </c>
    </row>
    <row r="8625" spans="2:3" x14ac:dyDescent="0.25">
      <c r="B8625">
        <f t="shared" si="238"/>
        <v>17246</v>
      </c>
      <c r="C8625">
        <v>8623</v>
      </c>
    </row>
    <row r="8626" spans="2:3" x14ac:dyDescent="0.25">
      <c r="B8626">
        <f t="shared" si="238"/>
        <v>17248</v>
      </c>
      <c r="C8626">
        <v>8624</v>
      </c>
    </row>
    <row r="8627" spans="2:3" x14ac:dyDescent="0.25">
      <c r="B8627">
        <f t="shared" si="238"/>
        <v>17250</v>
      </c>
      <c r="C8627">
        <v>8625</v>
      </c>
    </row>
    <row r="8628" spans="2:3" x14ac:dyDescent="0.25">
      <c r="B8628">
        <f t="shared" si="238"/>
        <v>17252</v>
      </c>
      <c r="C8628">
        <v>8626</v>
      </c>
    </row>
    <row r="8629" spans="2:3" x14ac:dyDescent="0.25">
      <c r="B8629">
        <f t="shared" si="238"/>
        <v>17254</v>
      </c>
      <c r="C8629">
        <v>8627</v>
      </c>
    </row>
    <row r="8630" spans="2:3" x14ac:dyDescent="0.25">
      <c r="B8630">
        <f t="shared" si="238"/>
        <v>17256</v>
      </c>
      <c r="C8630">
        <v>8628</v>
      </c>
    </row>
    <row r="8631" spans="2:3" x14ac:dyDescent="0.25">
      <c r="B8631">
        <f t="shared" si="238"/>
        <v>17258</v>
      </c>
      <c r="C8631">
        <v>8629</v>
      </c>
    </row>
    <row r="8632" spans="2:3" x14ac:dyDescent="0.25">
      <c r="B8632">
        <f t="shared" si="238"/>
        <v>17260</v>
      </c>
      <c r="C8632">
        <v>8630</v>
      </c>
    </row>
    <row r="8633" spans="2:3" x14ac:dyDescent="0.25">
      <c r="B8633">
        <f t="shared" si="238"/>
        <v>17262</v>
      </c>
      <c r="C8633">
        <v>8631</v>
      </c>
    </row>
    <row r="8634" spans="2:3" x14ac:dyDescent="0.25">
      <c r="B8634">
        <f t="shared" si="238"/>
        <v>17264</v>
      </c>
      <c r="C8634">
        <v>8632</v>
      </c>
    </row>
    <row r="8635" spans="2:3" x14ac:dyDescent="0.25">
      <c r="B8635">
        <f t="shared" si="238"/>
        <v>17266</v>
      </c>
      <c r="C8635">
        <v>8633</v>
      </c>
    </row>
    <row r="8636" spans="2:3" x14ac:dyDescent="0.25">
      <c r="B8636">
        <f t="shared" si="238"/>
        <v>17268</v>
      </c>
      <c r="C8636">
        <v>8634</v>
      </c>
    </row>
    <row r="8637" spans="2:3" x14ac:dyDescent="0.25">
      <c r="B8637">
        <f t="shared" si="238"/>
        <v>17270</v>
      </c>
      <c r="C8637">
        <v>8635</v>
      </c>
    </row>
    <row r="8638" spans="2:3" x14ac:dyDescent="0.25">
      <c r="B8638">
        <f t="shared" si="238"/>
        <v>17272</v>
      </c>
      <c r="C8638">
        <v>8636</v>
      </c>
    </row>
    <row r="8639" spans="2:3" x14ac:dyDescent="0.25">
      <c r="B8639">
        <f t="shared" si="238"/>
        <v>17274</v>
      </c>
      <c r="C8639">
        <v>8637</v>
      </c>
    </row>
    <row r="8640" spans="2:3" x14ac:dyDescent="0.25">
      <c r="B8640">
        <f t="shared" si="238"/>
        <v>17276</v>
      </c>
      <c r="C8640">
        <v>8638</v>
      </c>
    </row>
    <row r="8641" spans="2:3" x14ac:dyDescent="0.25">
      <c r="B8641">
        <f t="shared" si="238"/>
        <v>17278</v>
      </c>
      <c r="C8641">
        <v>8639</v>
      </c>
    </row>
    <row r="8642" spans="2:3" x14ac:dyDescent="0.25">
      <c r="B8642">
        <f t="shared" si="238"/>
        <v>17280</v>
      </c>
      <c r="C8642">
        <v>8640</v>
      </c>
    </row>
    <row r="8643" spans="2:3" x14ac:dyDescent="0.25">
      <c r="B8643">
        <f t="shared" si="238"/>
        <v>17282</v>
      </c>
      <c r="C8643">
        <v>8641</v>
      </c>
    </row>
    <row r="8644" spans="2:3" x14ac:dyDescent="0.25">
      <c r="B8644">
        <f t="shared" si="238"/>
        <v>17284</v>
      </c>
      <c r="C8644">
        <v>8642</v>
      </c>
    </row>
    <row r="8645" spans="2:3" x14ac:dyDescent="0.25">
      <c r="B8645">
        <f t="shared" ref="B8645:B8708" si="239">B8644+2</f>
        <v>17286</v>
      </c>
      <c r="C8645">
        <v>8643</v>
      </c>
    </row>
    <row r="8646" spans="2:3" x14ac:dyDescent="0.25">
      <c r="B8646">
        <f t="shared" si="239"/>
        <v>17288</v>
      </c>
      <c r="C8646">
        <v>8644</v>
      </c>
    </row>
    <row r="8647" spans="2:3" x14ac:dyDescent="0.25">
      <c r="B8647">
        <f t="shared" si="239"/>
        <v>17290</v>
      </c>
      <c r="C8647">
        <v>8645</v>
      </c>
    </row>
    <row r="8648" spans="2:3" x14ac:dyDescent="0.25">
      <c r="B8648">
        <f t="shared" si="239"/>
        <v>17292</v>
      </c>
      <c r="C8648">
        <v>8646</v>
      </c>
    </row>
    <row r="8649" spans="2:3" x14ac:dyDescent="0.25">
      <c r="B8649">
        <f t="shared" si="239"/>
        <v>17294</v>
      </c>
      <c r="C8649">
        <v>8647</v>
      </c>
    </row>
    <row r="8650" spans="2:3" x14ac:dyDescent="0.25">
      <c r="B8650">
        <f t="shared" si="239"/>
        <v>17296</v>
      </c>
      <c r="C8650">
        <v>8648</v>
      </c>
    </row>
    <row r="8651" spans="2:3" x14ac:dyDescent="0.25">
      <c r="B8651">
        <f t="shared" si="239"/>
        <v>17298</v>
      </c>
      <c r="C8651">
        <v>8649</v>
      </c>
    </row>
    <row r="8652" spans="2:3" x14ac:dyDescent="0.25">
      <c r="B8652">
        <f t="shared" si="239"/>
        <v>17300</v>
      </c>
      <c r="C8652">
        <v>8650</v>
      </c>
    </row>
    <row r="8653" spans="2:3" x14ac:dyDescent="0.25">
      <c r="B8653">
        <f t="shared" si="239"/>
        <v>17302</v>
      </c>
      <c r="C8653">
        <v>8651</v>
      </c>
    </row>
    <row r="8654" spans="2:3" x14ac:dyDescent="0.25">
      <c r="B8654">
        <f t="shared" si="239"/>
        <v>17304</v>
      </c>
      <c r="C8654">
        <v>8652</v>
      </c>
    </row>
    <row r="8655" spans="2:3" x14ac:dyDescent="0.25">
      <c r="B8655">
        <f t="shared" si="239"/>
        <v>17306</v>
      </c>
      <c r="C8655">
        <v>8653</v>
      </c>
    </row>
    <row r="8656" spans="2:3" x14ac:dyDescent="0.25">
      <c r="B8656">
        <f t="shared" si="239"/>
        <v>17308</v>
      </c>
      <c r="C8656">
        <v>8654</v>
      </c>
    </row>
    <row r="8657" spans="2:3" x14ac:dyDescent="0.25">
      <c r="B8657">
        <f t="shared" si="239"/>
        <v>17310</v>
      </c>
      <c r="C8657">
        <v>8655</v>
      </c>
    </row>
    <row r="8658" spans="2:3" x14ac:dyDescent="0.25">
      <c r="B8658">
        <f t="shared" si="239"/>
        <v>17312</v>
      </c>
      <c r="C8658">
        <v>8656</v>
      </c>
    </row>
    <row r="8659" spans="2:3" x14ac:dyDescent="0.25">
      <c r="B8659">
        <f t="shared" si="239"/>
        <v>17314</v>
      </c>
      <c r="C8659">
        <v>8657</v>
      </c>
    </row>
    <row r="8660" spans="2:3" x14ac:dyDescent="0.25">
      <c r="B8660">
        <f t="shared" si="239"/>
        <v>17316</v>
      </c>
      <c r="C8660">
        <v>8658</v>
      </c>
    </row>
    <row r="8661" spans="2:3" x14ac:dyDescent="0.25">
      <c r="B8661">
        <f t="shared" si="239"/>
        <v>17318</v>
      </c>
      <c r="C8661">
        <v>8659</v>
      </c>
    </row>
    <row r="8662" spans="2:3" x14ac:dyDescent="0.25">
      <c r="B8662">
        <f t="shared" si="239"/>
        <v>17320</v>
      </c>
      <c r="C8662">
        <v>8660</v>
      </c>
    </row>
    <row r="8663" spans="2:3" x14ac:dyDescent="0.25">
      <c r="B8663">
        <f t="shared" si="239"/>
        <v>17322</v>
      </c>
      <c r="C8663">
        <v>8661</v>
      </c>
    </row>
    <row r="8664" spans="2:3" x14ac:dyDescent="0.25">
      <c r="B8664">
        <f t="shared" si="239"/>
        <v>17324</v>
      </c>
      <c r="C8664">
        <v>8662</v>
      </c>
    </row>
    <row r="8665" spans="2:3" x14ac:dyDescent="0.25">
      <c r="B8665">
        <f t="shared" si="239"/>
        <v>17326</v>
      </c>
      <c r="C8665">
        <v>8663</v>
      </c>
    </row>
    <row r="8666" spans="2:3" x14ac:dyDescent="0.25">
      <c r="B8666">
        <f t="shared" si="239"/>
        <v>17328</v>
      </c>
      <c r="C8666">
        <v>8664</v>
      </c>
    </row>
    <row r="8667" spans="2:3" x14ac:dyDescent="0.25">
      <c r="B8667">
        <f t="shared" si="239"/>
        <v>17330</v>
      </c>
      <c r="C8667">
        <v>8665</v>
      </c>
    </row>
    <row r="8668" spans="2:3" x14ac:dyDescent="0.25">
      <c r="B8668">
        <f t="shared" si="239"/>
        <v>17332</v>
      </c>
      <c r="C8668">
        <v>8666</v>
      </c>
    </row>
    <row r="8669" spans="2:3" x14ac:dyDescent="0.25">
      <c r="B8669">
        <f t="shared" si="239"/>
        <v>17334</v>
      </c>
      <c r="C8669">
        <v>8667</v>
      </c>
    </row>
    <row r="8670" spans="2:3" x14ac:dyDescent="0.25">
      <c r="B8670">
        <f t="shared" si="239"/>
        <v>17336</v>
      </c>
      <c r="C8670">
        <v>8668</v>
      </c>
    </row>
    <row r="8671" spans="2:3" x14ac:dyDescent="0.25">
      <c r="B8671">
        <f t="shared" si="239"/>
        <v>17338</v>
      </c>
      <c r="C8671">
        <v>8669</v>
      </c>
    </row>
    <row r="8672" spans="2:3" x14ac:dyDescent="0.25">
      <c r="B8672">
        <f t="shared" si="239"/>
        <v>17340</v>
      </c>
      <c r="C8672">
        <v>8670</v>
      </c>
    </row>
    <row r="8673" spans="2:3" x14ac:dyDescent="0.25">
      <c r="B8673">
        <f t="shared" si="239"/>
        <v>17342</v>
      </c>
      <c r="C8673">
        <v>8671</v>
      </c>
    </row>
    <row r="8674" spans="2:3" x14ac:dyDescent="0.25">
      <c r="B8674">
        <f t="shared" si="239"/>
        <v>17344</v>
      </c>
      <c r="C8674">
        <v>8672</v>
      </c>
    </row>
    <row r="8675" spans="2:3" x14ac:dyDescent="0.25">
      <c r="B8675">
        <f t="shared" si="239"/>
        <v>17346</v>
      </c>
      <c r="C8675">
        <v>8673</v>
      </c>
    </row>
    <row r="8676" spans="2:3" x14ac:dyDescent="0.25">
      <c r="B8676">
        <f t="shared" si="239"/>
        <v>17348</v>
      </c>
      <c r="C8676">
        <v>8674</v>
      </c>
    </row>
    <row r="8677" spans="2:3" x14ac:dyDescent="0.25">
      <c r="B8677">
        <f t="shared" si="239"/>
        <v>17350</v>
      </c>
      <c r="C8677">
        <v>8675</v>
      </c>
    </row>
    <row r="8678" spans="2:3" x14ac:dyDescent="0.25">
      <c r="B8678">
        <f t="shared" si="239"/>
        <v>17352</v>
      </c>
      <c r="C8678">
        <v>8676</v>
      </c>
    </row>
    <row r="8679" spans="2:3" x14ac:dyDescent="0.25">
      <c r="B8679">
        <f t="shared" si="239"/>
        <v>17354</v>
      </c>
      <c r="C8679">
        <v>8677</v>
      </c>
    </row>
    <row r="8680" spans="2:3" x14ac:dyDescent="0.25">
      <c r="B8680">
        <f t="shared" si="239"/>
        <v>17356</v>
      </c>
      <c r="C8680">
        <v>8678</v>
      </c>
    </row>
    <row r="8681" spans="2:3" x14ac:dyDescent="0.25">
      <c r="B8681">
        <f t="shared" si="239"/>
        <v>17358</v>
      </c>
      <c r="C8681">
        <v>8679</v>
      </c>
    </row>
    <row r="8682" spans="2:3" x14ac:dyDescent="0.25">
      <c r="B8682">
        <f t="shared" si="239"/>
        <v>17360</v>
      </c>
      <c r="C8682">
        <v>8680</v>
      </c>
    </row>
    <row r="8683" spans="2:3" x14ac:dyDescent="0.25">
      <c r="B8683">
        <f t="shared" si="239"/>
        <v>17362</v>
      </c>
      <c r="C8683">
        <v>8681</v>
      </c>
    </row>
    <row r="8684" spans="2:3" x14ac:dyDescent="0.25">
      <c r="B8684">
        <f t="shared" si="239"/>
        <v>17364</v>
      </c>
      <c r="C8684">
        <v>8682</v>
      </c>
    </row>
    <row r="8685" spans="2:3" x14ac:dyDescent="0.25">
      <c r="B8685">
        <f t="shared" si="239"/>
        <v>17366</v>
      </c>
      <c r="C8685">
        <v>8683</v>
      </c>
    </row>
    <row r="8686" spans="2:3" x14ac:dyDescent="0.25">
      <c r="B8686">
        <f t="shared" si="239"/>
        <v>17368</v>
      </c>
      <c r="C8686">
        <v>8684</v>
      </c>
    </row>
    <row r="8687" spans="2:3" x14ac:dyDescent="0.25">
      <c r="B8687">
        <f t="shared" si="239"/>
        <v>17370</v>
      </c>
      <c r="C8687">
        <v>8685</v>
      </c>
    </row>
    <row r="8688" spans="2:3" x14ac:dyDescent="0.25">
      <c r="B8688">
        <f t="shared" si="239"/>
        <v>17372</v>
      </c>
      <c r="C8688">
        <v>8686</v>
      </c>
    </row>
    <row r="8689" spans="2:3" x14ac:dyDescent="0.25">
      <c r="B8689">
        <f t="shared" si="239"/>
        <v>17374</v>
      </c>
      <c r="C8689">
        <v>8687</v>
      </c>
    </row>
    <row r="8690" spans="2:3" x14ac:dyDescent="0.25">
      <c r="B8690">
        <f t="shared" si="239"/>
        <v>17376</v>
      </c>
      <c r="C8690">
        <v>8688</v>
      </c>
    </row>
    <row r="8691" spans="2:3" x14ac:dyDescent="0.25">
      <c r="B8691">
        <f t="shared" si="239"/>
        <v>17378</v>
      </c>
      <c r="C8691">
        <v>8689</v>
      </c>
    </row>
    <row r="8692" spans="2:3" x14ac:dyDescent="0.25">
      <c r="B8692">
        <f t="shared" si="239"/>
        <v>17380</v>
      </c>
      <c r="C8692">
        <v>8690</v>
      </c>
    </row>
    <row r="8693" spans="2:3" x14ac:dyDescent="0.25">
      <c r="B8693">
        <f t="shared" si="239"/>
        <v>17382</v>
      </c>
      <c r="C8693">
        <v>8691</v>
      </c>
    </row>
    <row r="8694" spans="2:3" x14ac:dyDescent="0.25">
      <c r="B8694">
        <f t="shared" si="239"/>
        <v>17384</v>
      </c>
      <c r="C8694">
        <v>8692</v>
      </c>
    </row>
    <row r="8695" spans="2:3" x14ac:dyDescent="0.25">
      <c r="B8695">
        <f t="shared" si="239"/>
        <v>17386</v>
      </c>
      <c r="C8695">
        <v>8693</v>
      </c>
    </row>
    <row r="8696" spans="2:3" x14ac:dyDescent="0.25">
      <c r="B8696">
        <f t="shared" si="239"/>
        <v>17388</v>
      </c>
      <c r="C8696">
        <v>8694</v>
      </c>
    </row>
    <row r="8697" spans="2:3" x14ac:dyDescent="0.25">
      <c r="B8697">
        <f t="shared" si="239"/>
        <v>17390</v>
      </c>
      <c r="C8697">
        <v>8695</v>
      </c>
    </row>
    <row r="8698" spans="2:3" x14ac:dyDescent="0.25">
      <c r="B8698">
        <f t="shared" si="239"/>
        <v>17392</v>
      </c>
      <c r="C8698">
        <v>8696</v>
      </c>
    </row>
    <row r="8699" spans="2:3" x14ac:dyDescent="0.25">
      <c r="B8699">
        <f t="shared" si="239"/>
        <v>17394</v>
      </c>
      <c r="C8699">
        <v>8697</v>
      </c>
    </row>
    <row r="8700" spans="2:3" x14ac:dyDescent="0.25">
      <c r="B8700">
        <f t="shared" si="239"/>
        <v>17396</v>
      </c>
      <c r="C8700">
        <v>8698</v>
      </c>
    </row>
    <row r="8701" spans="2:3" x14ac:dyDescent="0.25">
      <c r="B8701">
        <f t="shared" si="239"/>
        <v>17398</v>
      </c>
      <c r="C8701">
        <v>8699</v>
      </c>
    </row>
    <row r="8702" spans="2:3" x14ac:dyDescent="0.25">
      <c r="B8702">
        <f t="shared" si="239"/>
        <v>17400</v>
      </c>
      <c r="C8702">
        <v>8700</v>
      </c>
    </row>
    <row r="8703" spans="2:3" x14ac:dyDescent="0.25">
      <c r="B8703">
        <f t="shared" si="239"/>
        <v>17402</v>
      </c>
      <c r="C8703">
        <v>8701</v>
      </c>
    </row>
    <row r="8704" spans="2:3" x14ac:dyDescent="0.25">
      <c r="B8704">
        <f t="shared" si="239"/>
        <v>17404</v>
      </c>
      <c r="C8704">
        <v>8702</v>
      </c>
    </row>
    <row r="8705" spans="2:3" x14ac:dyDescent="0.25">
      <c r="B8705">
        <f t="shared" si="239"/>
        <v>17406</v>
      </c>
      <c r="C8705">
        <v>8703</v>
      </c>
    </row>
    <row r="8706" spans="2:3" x14ac:dyDescent="0.25">
      <c r="B8706">
        <f t="shared" si="239"/>
        <v>17408</v>
      </c>
      <c r="C8706">
        <v>8704</v>
      </c>
    </row>
    <row r="8707" spans="2:3" x14ac:dyDescent="0.25">
      <c r="B8707">
        <f t="shared" si="239"/>
        <v>17410</v>
      </c>
      <c r="C8707">
        <v>8705</v>
      </c>
    </row>
    <row r="8708" spans="2:3" x14ac:dyDescent="0.25">
      <c r="B8708">
        <f t="shared" si="239"/>
        <v>17412</v>
      </c>
      <c r="C8708">
        <v>8706</v>
      </c>
    </row>
    <row r="8709" spans="2:3" x14ac:dyDescent="0.25">
      <c r="B8709">
        <f t="shared" ref="B8709:B8762" si="240">B8708+2</f>
        <v>17414</v>
      </c>
      <c r="C8709">
        <v>8707</v>
      </c>
    </row>
    <row r="8710" spans="2:3" x14ac:dyDescent="0.25">
      <c r="B8710">
        <f t="shared" si="240"/>
        <v>17416</v>
      </c>
      <c r="C8710">
        <v>8708</v>
      </c>
    </row>
    <row r="8711" spans="2:3" x14ac:dyDescent="0.25">
      <c r="B8711">
        <f t="shared" si="240"/>
        <v>17418</v>
      </c>
      <c r="C8711">
        <v>8709</v>
      </c>
    </row>
    <row r="8712" spans="2:3" x14ac:dyDescent="0.25">
      <c r="B8712">
        <f t="shared" si="240"/>
        <v>17420</v>
      </c>
      <c r="C8712">
        <v>8710</v>
      </c>
    </row>
    <row r="8713" spans="2:3" x14ac:dyDescent="0.25">
      <c r="B8713">
        <f t="shared" si="240"/>
        <v>17422</v>
      </c>
      <c r="C8713">
        <v>8711</v>
      </c>
    </row>
    <row r="8714" spans="2:3" x14ac:dyDescent="0.25">
      <c r="B8714">
        <f t="shared" si="240"/>
        <v>17424</v>
      </c>
      <c r="C8714">
        <v>8712</v>
      </c>
    </row>
    <row r="8715" spans="2:3" x14ac:dyDescent="0.25">
      <c r="B8715">
        <f t="shared" si="240"/>
        <v>17426</v>
      </c>
      <c r="C8715">
        <v>8713</v>
      </c>
    </row>
    <row r="8716" spans="2:3" x14ac:dyDescent="0.25">
      <c r="B8716">
        <f t="shared" si="240"/>
        <v>17428</v>
      </c>
      <c r="C8716">
        <v>8714</v>
      </c>
    </row>
    <row r="8717" spans="2:3" x14ac:dyDescent="0.25">
      <c r="B8717">
        <f t="shared" si="240"/>
        <v>17430</v>
      </c>
      <c r="C8717">
        <v>8715</v>
      </c>
    </row>
    <row r="8718" spans="2:3" x14ac:dyDescent="0.25">
      <c r="B8718">
        <f t="shared" si="240"/>
        <v>17432</v>
      </c>
      <c r="C8718">
        <v>8716</v>
      </c>
    </row>
    <row r="8719" spans="2:3" x14ac:dyDescent="0.25">
      <c r="B8719">
        <f t="shared" si="240"/>
        <v>17434</v>
      </c>
      <c r="C8719">
        <v>8717</v>
      </c>
    </row>
    <row r="8720" spans="2:3" x14ac:dyDescent="0.25">
      <c r="B8720">
        <f t="shared" si="240"/>
        <v>17436</v>
      </c>
      <c r="C8720">
        <v>8718</v>
      </c>
    </row>
    <row r="8721" spans="2:3" x14ac:dyDescent="0.25">
      <c r="B8721">
        <f t="shared" si="240"/>
        <v>17438</v>
      </c>
      <c r="C8721">
        <v>8719</v>
      </c>
    </row>
    <row r="8722" spans="2:3" x14ac:dyDescent="0.25">
      <c r="B8722">
        <f t="shared" si="240"/>
        <v>17440</v>
      </c>
      <c r="C8722">
        <v>8720</v>
      </c>
    </row>
    <row r="8723" spans="2:3" x14ac:dyDescent="0.25">
      <c r="B8723">
        <f t="shared" si="240"/>
        <v>17442</v>
      </c>
      <c r="C8723">
        <v>8721</v>
      </c>
    </row>
    <row r="8724" spans="2:3" x14ac:dyDescent="0.25">
      <c r="B8724">
        <f t="shared" si="240"/>
        <v>17444</v>
      </c>
      <c r="C8724">
        <v>8722</v>
      </c>
    </row>
    <row r="8725" spans="2:3" x14ac:dyDescent="0.25">
      <c r="B8725">
        <f t="shared" si="240"/>
        <v>17446</v>
      </c>
      <c r="C8725">
        <v>8723</v>
      </c>
    </row>
    <row r="8726" spans="2:3" x14ac:dyDescent="0.25">
      <c r="B8726">
        <f t="shared" si="240"/>
        <v>17448</v>
      </c>
      <c r="C8726">
        <v>8724</v>
      </c>
    </row>
    <row r="8727" spans="2:3" x14ac:dyDescent="0.25">
      <c r="B8727">
        <f t="shared" si="240"/>
        <v>17450</v>
      </c>
      <c r="C8727">
        <v>8725</v>
      </c>
    </row>
    <row r="8728" spans="2:3" x14ac:dyDescent="0.25">
      <c r="B8728">
        <f t="shared" si="240"/>
        <v>17452</v>
      </c>
      <c r="C8728">
        <v>8726</v>
      </c>
    </row>
    <row r="8729" spans="2:3" x14ac:dyDescent="0.25">
      <c r="B8729">
        <f t="shared" si="240"/>
        <v>17454</v>
      </c>
      <c r="C8729">
        <v>8727</v>
      </c>
    </row>
    <row r="8730" spans="2:3" x14ac:dyDescent="0.25">
      <c r="B8730">
        <f t="shared" si="240"/>
        <v>17456</v>
      </c>
      <c r="C8730">
        <v>8728</v>
      </c>
    </row>
    <row r="8731" spans="2:3" x14ac:dyDescent="0.25">
      <c r="B8731">
        <f t="shared" si="240"/>
        <v>17458</v>
      </c>
      <c r="C8731">
        <v>8729</v>
      </c>
    </row>
    <row r="8732" spans="2:3" x14ac:dyDescent="0.25">
      <c r="B8732">
        <f t="shared" si="240"/>
        <v>17460</v>
      </c>
      <c r="C8732">
        <v>8730</v>
      </c>
    </row>
    <row r="8733" spans="2:3" x14ac:dyDescent="0.25">
      <c r="B8733">
        <f t="shared" si="240"/>
        <v>17462</v>
      </c>
      <c r="C8733">
        <v>8731</v>
      </c>
    </row>
    <row r="8734" spans="2:3" x14ac:dyDescent="0.25">
      <c r="B8734">
        <f t="shared" si="240"/>
        <v>17464</v>
      </c>
      <c r="C8734">
        <v>8732</v>
      </c>
    </row>
    <row r="8735" spans="2:3" x14ac:dyDescent="0.25">
      <c r="B8735">
        <f t="shared" si="240"/>
        <v>17466</v>
      </c>
      <c r="C8735">
        <v>8733</v>
      </c>
    </row>
    <row r="8736" spans="2:3" x14ac:dyDescent="0.25">
      <c r="B8736">
        <f t="shared" si="240"/>
        <v>17468</v>
      </c>
      <c r="C8736">
        <v>8734</v>
      </c>
    </row>
    <row r="8737" spans="2:3" x14ac:dyDescent="0.25">
      <c r="B8737">
        <f t="shared" si="240"/>
        <v>17470</v>
      </c>
      <c r="C8737">
        <v>8735</v>
      </c>
    </row>
    <row r="8738" spans="2:3" x14ac:dyDescent="0.25">
      <c r="B8738">
        <f t="shared" si="240"/>
        <v>17472</v>
      </c>
      <c r="C8738">
        <v>8736</v>
      </c>
    </row>
    <row r="8739" spans="2:3" x14ac:dyDescent="0.25">
      <c r="B8739">
        <f t="shared" si="240"/>
        <v>17474</v>
      </c>
      <c r="C8739">
        <v>8737</v>
      </c>
    </row>
    <row r="8740" spans="2:3" x14ac:dyDescent="0.25">
      <c r="B8740">
        <f t="shared" si="240"/>
        <v>17476</v>
      </c>
      <c r="C8740">
        <v>8738</v>
      </c>
    </row>
    <row r="8741" spans="2:3" x14ac:dyDescent="0.25">
      <c r="B8741">
        <f t="shared" si="240"/>
        <v>17478</v>
      </c>
      <c r="C8741">
        <v>8739</v>
      </c>
    </row>
    <row r="8742" spans="2:3" x14ac:dyDescent="0.25">
      <c r="B8742">
        <f t="shared" si="240"/>
        <v>17480</v>
      </c>
      <c r="C8742">
        <v>8740</v>
      </c>
    </row>
    <row r="8743" spans="2:3" x14ac:dyDescent="0.25">
      <c r="B8743">
        <f t="shared" si="240"/>
        <v>17482</v>
      </c>
      <c r="C8743">
        <v>8741</v>
      </c>
    </row>
    <row r="8744" spans="2:3" x14ac:dyDescent="0.25">
      <c r="B8744">
        <f t="shared" si="240"/>
        <v>17484</v>
      </c>
      <c r="C8744">
        <v>8742</v>
      </c>
    </row>
    <row r="8745" spans="2:3" x14ac:dyDescent="0.25">
      <c r="B8745">
        <f t="shared" si="240"/>
        <v>17486</v>
      </c>
      <c r="C8745">
        <v>8743</v>
      </c>
    </row>
    <row r="8746" spans="2:3" x14ac:dyDescent="0.25">
      <c r="B8746">
        <f t="shared" si="240"/>
        <v>17488</v>
      </c>
      <c r="C8746">
        <v>8744</v>
      </c>
    </row>
    <row r="8747" spans="2:3" x14ac:dyDescent="0.25">
      <c r="B8747">
        <f t="shared" si="240"/>
        <v>17490</v>
      </c>
      <c r="C8747">
        <v>8745</v>
      </c>
    </row>
    <row r="8748" spans="2:3" x14ac:dyDescent="0.25">
      <c r="B8748">
        <f t="shared" si="240"/>
        <v>17492</v>
      </c>
      <c r="C8748">
        <v>8746</v>
      </c>
    </row>
    <row r="8749" spans="2:3" x14ac:dyDescent="0.25">
      <c r="B8749">
        <f t="shared" si="240"/>
        <v>17494</v>
      </c>
      <c r="C8749">
        <v>8747</v>
      </c>
    </row>
    <row r="8750" spans="2:3" x14ac:dyDescent="0.25">
      <c r="B8750">
        <f t="shared" si="240"/>
        <v>17496</v>
      </c>
      <c r="C8750">
        <v>8748</v>
      </c>
    </row>
    <row r="8751" spans="2:3" x14ac:dyDescent="0.25">
      <c r="B8751">
        <f t="shared" si="240"/>
        <v>17498</v>
      </c>
      <c r="C8751">
        <v>8749</v>
      </c>
    </row>
    <row r="8752" spans="2:3" x14ac:dyDescent="0.25">
      <c r="B8752">
        <f t="shared" si="240"/>
        <v>17500</v>
      </c>
      <c r="C8752">
        <v>8750</v>
      </c>
    </row>
    <row r="8753" spans="2:3" x14ac:dyDescent="0.25">
      <c r="B8753">
        <f t="shared" si="240"/>
        <v>17502</v>
      </c>
      <c r="C8753">
        <v>8751</v>
      </c>
    </row>
    <row r="8754" spans="2:3" x14ac:dyDescent="0.25">
      <c r="B8754">
        <f t="shared" si="240"/>
        <v>17504</v>
      </c>
      <c r="C8754">
        <v>8752</v>
      </c>
    </row>
    <row r="8755" spans="2:3" x14ac:dyDescent="0.25">
      <c r="B8755">
        <f t="shared" si="240"/>
        <v>17506</v>
      </c>
      <c r="C8755">
        <v>8753</v>
      </c>
    </row>
    <row r="8756" spans="2:3" x14ac:dyDescent="0.25">
      <c r="B8756">
        <f t="shared" si="240"/>
        <v>17508</v>
      </c>
      <c r="C8756">
        <v>8754</v>
      </c>
    </row>
    <row r="8757" spans="2:3" x14ac:dyDescent="0.25">
      <c r="B8757">
        <f t="shared" si="240"/>
        <v>17510</v>
      </c>
      <c r="C8757">
        <v>8755</v>
      </c>
    </row>
    <row r="8758" spans="2:3" x14ac:dyDescent="0.25">
      <c r="B8758">
        <f t="shared" si="240"/>
        <v>17512</v>
      </c>
      <c r="C8758">
        <v>8756</v>
      </c>
    </row>
    <row r="8759" spans="2:3" x14ac:dyDescent="0.25">
      <c r="B8759">
        <f t="shared" si="240"/>
        <v>17514</v>
      </c>
      <c r="C8759">
        <v>8757</v>
      </c>
    </row>
    <row r="8760" spans="2:3" x14ac:dyDescent="0.25">
      <c r="B8760">
        <f t="shared" si="240"/>
        <v>17516</v>
      </c>
      <c r="C8760">
        <v>8758</v>
      </c>
    </row>
    <row r="8761" spans="2:3" x14ac:dyDescent="0.25">
      <c r="B8761">
        <f t="shared" si="240"/>
        <v>17518</v>
      </c>
      <c r="C8761">
        <v>8759</v>
      </c>
    </row>
    <row r="8762" spans="2:3" x14ac:dyDescent="0.25">
      <c r="B8762">
        <f t="shared" si="240"/>
        <v>17520</v>
      </c>
      <c r="C8762">
        <v>8760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F64F4-BF52-4B99-A4CF-0854C07C9951}">
  <dimension ref="B2:D35"/>
  <sheetViews>
    <sheetView workbookViewId="0">
      <selection activeCell="D6" sqref="D6"/>
    </sheetView>
  </sheetViews>
  <sheetFormatPr defaultRowHeight="15" x14ac:dyDescent="0.25"/>
  <cols>
    <col min="3" max="3" width="11.7109375" bestFit="1" customWidth="1"/>
  </cols>
  <sheetData>
    <row r="2" spans="2:4" x14ac:dyDescent="0.25">
      <c r="C2" t="s">
        <v>88</v>
      </c>
      <c r="D2" t="s">
        <v>377</v>
      </c>
    </row>
    <row r="3" spans="2:4" x14ac:dyDescent="0.25">
      <c r="C3" t="s">
        <v>83</v>
      </c>
      <c r="D3" t="s">
        <v>372</v>
      </c>
    </row>
    <row r="4" spans="2:4" x14ac:dyDescent="0.25">
      <c r="C4" t="s">
        <v>84</v>
      </c>
      <c r="D4" t="s">
        <v>373</v>
      </c>
    </row>
    <row r="5" spans="2:4" x14ac:dyDescent="0.25">
      <c r="C5" t="s">
        <v>85</v>
      </c>
      <c r="D5" t="s">
        <v>371</v>
      </c>
    </row>
    <row r="6" spans="2:4" x14ac:dyDescent="0.25">
      <c r="B6" t="s">
        <v>44</v>
      </c>
      <c r="C6" t="s">
        <v>154</v>
      </c>
      <c r="D6">
        <f>'[2]Energy - Scope 1 '!$F$17+'[2]Energy - Scope 3'!$C$6</f>
        <v>93.24</v>
      </c>
    </row>
    <row r="7" spans="2:4" x14ac:dyDescent="0.25">
      <c r="B7" t="s">
        <v>44</v>
      </c>
      <c r="C7" t="s">
        <v>156</v>
      </c>
      <c r="D7">
        <f>D6</f>
        <v>93.24</v>
      </c>
    </row>
    <row r="8" spans="2:4" x14ac:dyDescent="0.25">
      <c r="B8" t="s">
        <v>44</v>
      </c>
      <c r="C8" t="s">
        <v>155</v>
      </c>
      <c r="D8">
        <f t="shared" ref="D8:D15" si="0">D7</f>
        <v>93.24</v>
      </c>
    </row>
    <row r="9" spans="2:4" x14ac:dyDescent="0.25">
      <c r="B9" t="s">
        <v>44</v>
      </c>
      <c r="C9" t="s">
        <v>157</v>
      </c>
      <c r="D9">
        <f t="shared" si="0"/>
        <v>93.24</v>
      </c>
    </row>
    <row r="10" spans="2:4" x14ac:dyDescent="0.25">
      <c r="B10" t="s">
        <v>44</v>
      </c>
      <c r="C10" t="s">
        <v>135</v>
      </c>
      <c r="D10">
        <f t="shared" si="0"/>
        <v>93.24</v>
      </c>
    </row>
    <row r="11" spans="2:4" x14ac:dyDescent="0.25">
      <c r="B11" t="s">
        <v>45</v>
      </c>
      <c r="C11" t="s">
        <v>154</v>
      </c>
      <c r="D11">
        <f t="shared" si="0"/>
        <v>93.24</v>
      </c>
    </row>
    <row r="12" spans="2:4" x14ac:dyDescent="0.25">
      <c r="B12" t="s">
        <v>45</v>
      </c>
      <c r="C12" t="s">
        <v>156</v>
      </c>
      <c r="D12">
        <f t="shared" si="0"/>
        <v>93.24</v>
      </c>
    </row>
    <row r="13" spans="2:4" x14ac:dyDescent="0.25">
      <c r="B13" t="s">
        <v>45</v>
      </c>
      <c r="C13" t="s">
        <v>155</v>
      </c>
      <c r="D13">
        <f t="shared" si="0"/>
        <v>93.24</v>
      </c>
    </row>
    <row r="14" spans="2:4" x14ac:dyDescent="0.25">
      <c r="B14" t="s">
        <v>45</v>
      </c>
      <c r="C14" t="s">
        <v>157</v>
      </c>
      <c r="D14">
        <f t="shared" si="0"/>
        <v>93.24</v>
      </c>
    </row>
    <row r="15" spans="2:4" x14ac:dyDescent="0.25">
      <c r="B15" t="s">
        <v>45</v>
      </c>
      <c r="C15" t="s">
        <v>135</v>
      </c>
      <c r="D15">
        <f t="shared" si="0"/>
        <v>93.24</v>
      </c>
    </row>
    <row r="16" spans="2:4" x14ac:dyDescent="0.25">
      <c r="B16" t="s">
        <v>39</v>
      </c>
      <c r="C16" t="s">
        <v>154</v>
      </c>
      <c r="D16">
        <f>'[2]Energy - Scope 1 '!$F$26+'[2]Energy - Scope 3'!$C$9</f>
        <v>65.53</v>
      </c>
    </row>
    <row r="17" spans="2:4" x14ac:dyDescent="0.25">
      <c r="B17" t="s">
        <v>39</v>
      </c>
      <c r="C17" t="s">
        <v>156</v>
      </c>
      <c r="D17">
        <f>'[2]Energy - Scope 1 '!$F$26+'[2]Energy - Scope 3'!$C$17</f>
        <v>55.53</v>
      </c>
    </row>
    <row r="18" spans="2:4" x14ac:dyDescent="0.25">
      <c r="B18" t="s">
        <v>39</v>
      </c>
      <c r="C18" t="s">
        <v>155</v>
      </c>
      <c r="D18">
        <f>'[2]Energy - Scope 1 '!$F$26+'[2]Energy - Scope 3'!$C$14</f>
        <v>59.43</v>
      </c>
    </row>
    <row r="19" spans="2:4" x14ac:dyDescent="0.25">
      <c r="B19" t="s">
        <v>39</v>
      </c>
      <c r="C19" t="s">
        <v>157</v>
      </c>
      <c r="D19">
        <f>'[2]Energy - Scope 1 '!$F$26+'[2]Energy - Scope 3'!$C$12</f>
        <v>62.13</v>
      </c>
    </row>
    <row r="20" spans="2:4" x14ac:dyDescent="0.25">
      <c r="B20" t="s">
        <v>39</v>
      </c>
      <c r="C20" t="s">
        <v>135</v>
      </c>
      <c r="D20">
        <f>D19</f>
        <v>62.13</v>
      </c>
    </row>
    <row r="21" spans="2:4" x14ac:dyDescent="0.25">
      <c r="B21" t="s">
        <v>38</v>
      </c>
      <c r="C21" t="s">
        <v>154</v>
      </c>
      <c r="D21">
        <f>D16</f>
        <v>65.53</v>
      </c>
    </row>
    <row r="22" spans="2:4" x14ac:dyDescent="0.25">
      <c r="B22" t="s">
        <v>38</v>
      </c>
      <c r="C22" t="s">
        <v>156</v>
      </c>
      <c r="D22">
        <f t="shared" ref="D22:D35" si="1">D17</f>
        <v>55.53</v>
      </c>
    </row>
    <row r="23" spans="2:4" x14ac:dyDescent="0.25">
      <c r="B23" t="s">
        <v>38</v>
      </c>
      <c r="C23" t="s">
        <v>155</v>
      </c>
      <c r="D23">
        <f t="shared" si="1"/>
        <v>59.43</v>
      </c>
    </row>
    <row r="24" spans="2:4" x14ac:dyDescent="0.25">
      <c r="B24" t="s">
        <v>38</v>
      </c>
      <c r="C24" t="s">
        <v>157</v>
      </c>
      <c r="D24">
        <f t="shared" si="1"/>
        <v>62.13</v>
      </c>
    </row>
    <row r="25" spans="2:4" x14ac:dyDescent="0.25">
      <c r="B25" t="s">
        <v>38</v>
      </c>
      <c r="C25" t="s">
        <v>135</v>
      </c>
      <c r="D25">
        <f t="shared" si="1"/>
        <v>62.13</v>
      </c>
    </row>
    <row r="26" spans="2:4" x14ac:dyDescent="0.25">
      <c r="B26" t="s">
        <v>47</v>
      </c>
      <c r="C26" t="s">
        <v>154</v>
      </c>
      <c r="D26">
        <f t="shared" si="1"/>
        <v>65.53</v>
      </c>
    </row>
    <row r="27" spans="2:4" x14ac:dyDescent="0.25">
      <c r="B27" t="s">
        <v>47</v>
      </c>
      <c r="C27" t="s">
        <v>156</v>
      </c>
      <c r="D27">
        <f t="shared" si="1"/>
        <v>55.53</v>
      </c>
    </row>
    <row r="28" spans="2:4" x14ac:dyDescent="0.25">
      <c r="B28" t="s">
        <v>47</v>
      </c>
      <c r="C28" t="s">
        <v>155</v>
      </c>
      <c r="D28">
        <f t="shared" si="1"/>
        <v>59.43</v>
      </c>
    </row>
    <row r="29" spans="2:4" x14ac:dyDescent="0.25">
      <c r="B29" t="s">
        <v>47</v>
      </c>
      <c r="C29" t="s">
        <v>157</v>
      </c>
      <c r="D29">
        <f t="shared" si="1"/>
        <v>62.13</v>
      </c>
    </row>
    <row r="30" spans="2:4" x14ac:dyDescent="0.25">
      <c r="B30" t="s">
        <v>47</v>
      </c>
      <c r="C30" t="s">
        <v>135</v>
      </c>
      <c r="D30">
        <f t="shared" si="1"/>
        <v>62.13</v>
      </c>
    </row>
    <row r="31" spans="2:4" x14ac:dyDescent="0.25">
      <c r="B31" t="s">
        <v>42</v>
      </c>
      <c r="C31" t="s">
        <v>154</v>
      </c>
      <c r="D31">
        <f>D26</f>
        <v>65.53</v>
      </c>
    </row>
    <row r="32" spans="2:4" x14ac:dyDescent="0.25">
      <c r="B32" t="s">
        <v>42</v>
      </c>
      <c r="C32" t="s">
        <v>156</v>
      </c>
      <c r="D32">
        <f t="shared" si="1"/>
        <v>55.53</v>
      </c>
    </row>
    <row r="33" spans="2:4" x14ac:dyDescent="0.25">
      <c r="B33" t="s">
        <v>42</v>
      </c>
      <c r="C33" t="s">
        <v>155</v>
      </c>
      <c r="D33">
        <f t="shared" si="1"/>
        <v>59.43</v>
      </c>
    </row>
    <row r="34" spans="2:4" x14ac:dyDescent="0.25">
      <c r="B34" t="s">
        <v>42</v>
      </c>
      <c r="C34" t="s">
        <v>157</v>
      </c>
      <c r="D34">
        <f t="shared" si="1"/>
        <v>62.13</v>
      </c>
    </row>
    <row r="35" spans="2:4" x14ac:dyDescent="0.25">
      <c r="B35" t="s">
        <v>42</v>
      </c>
      <c r="C35" t="s">
        <v>135</v>
      </c>
      <c r="D35">
        <f t="shared" si="1"/>
        <v>62.13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3BA19-5737-4AB5-A212-90D7E9B6BD2C}">
  <dimension ref="C2:AD35"/>
  <sheetViews>
    <sheetView workbookViewId="0">
      <selection activeCell="D8" sqref="D8"/>
    </sheetView>
  </sheetViews>
  <sheetFormatPr defaultRowHeight="15" x14ac:dyDescent="0.25"/>
  <sheetData>
    <row r="2" spans="3:30" x14ac:dyDescent="0.25">
      <c r="C2" t="s">
        <v>88</v>
      </c>
    </row>
    <row r="3" spans="3:30" x14ac:dyDescent="0.25">
      <c r="C3" t="s">
        <v>83</v>
      </c>
    </row>
    <row r="4" spans="3:30" x14ac:dyDescent="0.25">
      <c r="C4" t="s">
        <v>84</v>
      </c>
      <c r="D4" t="s">
        <v>366</v>
      </c>
    </row>
    <row r="5" spans="3:30" x14ac:dyDescent="0.25">
      <c r="C5" t="s">
        <v>85</v>
      </c>
      <c r="D5" t="s">
        <v>110</v>
      </c>
      <c r="E5" t="s">
        <v>110</v>
      </c>
      <c r="F5" t="s">
        <v>110</v>
      </c>
      <c r="G5" t="s">
        <v>110</v>
      </c>
      <c r="H5" t="s">
        <v>110</v>
      </c>
      <c r="I5" t="s">
        <v>110</v>
      </c>
      <c r="J5" t="s">
        <v>110</v>
      </c>
      <c r="K5" t="s">
        <v>110</v>
      </c>
      <c r="L5" t="s">
        <v>110</v>
      </c>
      <c r="M5" t="s">
        <v>110</v>
      </c>
      <c r="N5" t="s">
        <v>110</v>
      </c>
      <c r="O5" t="s">
        <v>110</v>
      </c>
      <c r="P5" t="s">
        <v>110</v>
      </c>
      <c r="Q5" t="s">
        <v>110</v>
      </c>
      <c r="R5" t="s">
        <v>110</v>
      </c>
      <c r="S5" t="s">
        <v>110</v>
      </c>
      <c r="T5" t="s">
        <v>110</v>
      </c>
      <c r="U5" t="s">
        <v>110</v>
      </c>
      <c r="V5" t="s">
        <v>110</v>
      </c>
      <c r="W5" t="s">
        <v>110</v>
      </c>
      <c r="X5" t="s">
        <v>110</v>
      </c>
      <c r="Y5" t="s">
        <v>110</v>
      </c>
      <c r="Z5" t="s">
        <v>110</v>
      </c>
      <c r="AA5" t="s">
        <v>110</v>
      </c>
      <c r="AB5" t="s">
        <v>110</v>
      </c>
      <c r="AC5" t="s">
        <v>110</v>
      </c>
      <c r="AD5" t="s">
        <v>110</v>
      </c>
    </row>
    <row r="6" spans="3:30" x14ac:dyDescent="0.25">
      <c r="D6" s="2">
        <v>2024</v>
      </c>
      <c r="E6">
        <v>2025</v>
      </c>
      <c r="F6">
        <v>2026</v>
      </c>
      <c r="G6">
        <v>2027</v>
      </c>
      <c r="H6">
        <v>2028</v>
      </c>
      <c r="I6">
        <v>2029</v>
      </c>
      <c r="J6" s="2">
        <v>2030</v>
      </c>
      <c r="K6">
        <v>2031</v>
      </c>
      <c r="L6">
        <v>2032</v>
      </c>
      <c r="M6">
        <v>2033</v>
      </c>
      <c r="N6">
        <v>2034</v>
      </c>
      <c r="O6">
        <v>2035</v>
      </c>
      <c r="P6">
        <v>2036</v>
      </c>
      <c r="Q6">
        <v>2037</v>
      </c>
      <c r="R6">
        <v>2038</v>
      </c>
      <c r="S6">
        <v>2039</v>
      </c>
      <c r="T6" s="2">
        <v>2040</v>
      </c>
      <c r="U6">
        <v>2041</v>
      </c>
      <c r="V6">
        <v>2042</v>
      </c>
      <c r="W6">
        <v>2043</v>
      </c>
      <c r="X6">
        <v>2044</v>
      </c>
      <c r="Y6">
        <v>2045</v>
      </c>
      <c r="Z6">
        <v>2046</v>
      </c>
      <c r="AA6">
        <v>2047</v>
      </c>
      <c r="AB6">
        <v>2048</v>
      </c>
      <c r="AC6">
        <v>2049</v>
      </c>
      <c r="AD6" s="2">
        <v>2050</v>
      </c>
    </row>
    <row r="7" spans="3:30" x14ac:dyDescent="0.25">
      <c r="C7" t="s">
        <v>44</v>
      </c>
      <c r="D7" s="3">
        <f>'GenCost data transposed'!K172</f>
        <v>3.0593094105515637</v>
      </c>
      <c r="E7" s="1">
        <f>($J7-$D7)/6+D7</f>
        <v>3.0742856199040807</v>
      </c>
      <c r="F7" s="1">
        <f t="shared" ref="F7:I7" si="0">($J7-$D7)/6+E7</f>
        <v>3.0892618292565976</v>
      </c>
      <c r="G7" s="1">
        <f t="shared" si="0"/>
        <v>3.1042380386091146</v>
      </c>
      <c r="H7" s="1">
        <f t="shared" si="0"/>
        <v>3.1192142479616316</v>
      </c>
      <c r="I7" s="1">
        <f t="shared" si="0"/>
        <v>3.1341904573141486</v>
      </c>
      <c r="J7" s="3">
        <f>'GenCost data transposed'!K188</f>
        <v>3.149166666666666</v>
      </c>
      <c r="K7" s="1">
        <f>($T7-$J7)/10+J7</f>
        <v>3.128333333333333</v>
      </c>
      <c r="L7" s="1">
        <f t="shared" ref="L7:S7" si="1">($T7-$J7)/10+K7</f>
        <v>3.1074999999999999</v>
      </c>
      <c r="M7" s="1">
        <f t="shared" si="1"/>
        <v>3.0866666666666669</v>
      </c>
      <c r="N7" s="1">
        <f t="shared" si="1"/>
        <v>3.0658333333333339</v>
      </c>
      <c r="O7" s="1">
        <f t="shared" si="1"/>
        <v>3.0450000000000008</v>
      </c>
      <c r="P7" s="1">
        <f t="shared" si="1"/>
        <v>3.0241666666666678</v>
      </c>
      <c r="Q7" s="1">
        <f t="shared" si="1"/>
        <v>3.0033333333333347</v>
      </c>
      <c r="R7" s="1">
        <f t="shared" si="1"/>
        <v>2.9825000000000017</v>
      </c>
      <c r="S7" s="1">
        <f t="shared" si="1"/>
        <v>2.9616666666666687</v>
      </c>
      <c r="T7" s="3">
        <f>'GenCost data transposed'!K204</f>
        <v>2.9408333333333334</v>
      </c>
      <c r="U7" s="1">
        <f>($AD7-$T7)/10+T7</f>
        <v>2.9408333333333334</v>
      </c>
      <c r="V7" s="1">
        <f t="shared" ref="V7:AC7" si="2">($AD7-$T7)/10+U7</f>
        <v>2.9408333333333334</v>
      </c>
      <c r="W7" s="1">
        <f t="shared" si="2"/>
        <v>2.9408333333333334</v>
      </c>
      <c r="X7" s="1">
        <f t="shared" si="2"/>
        <v>2.9408333333333334</v>
      </c>
      <c r="Y7" s="1">
        <f t="shared" si="2"/>
        <v>2.9408333333333334</v>
      </c>
      <c r="Z7" s="1">
        <f t="shared" si="2"/>
        <v>2.9408333333333334</v>
      </c>
      <c r="AA7" s="1">
        <f t="shared" si="2"/>
        <v>2.9408333333333334</v>
      </c>
      <c r="AB7" s="1">
        <f t="shared" si="2"/>
        <v>2.9408333333333334</v>
      </c>
      <c r="AC7" s="1">
        <f t="shared" si="2"/>
        <v>2.9408333333333334</v>
      </c>
      <c r="AD7" s="3">
        <f>'GenCost data transposed'!K220</f>
        <v>2.9408333333333334</v>
      </c>
    </row>
    <row r="8" spans="3:30" x14ac:dyDescent="0.25">
      <c r="C8" t="s">
        <v>45</v>
      </c>
      <c r="D8" s="3">
        <f>'GenCost data transposed'!K171</f>
        <v>3.0593094105515637</v>
      </c>
      <c r="E8" s="1">
        <f t="shared" ref="E8:I8" si="3">($J8-$D8)/6+D8</f>
        <v>3.0742856199040807</v>
      </c>
      <c r="F8" s="1">
        <f t="shared" si="3"/>
        <v>3.0892618292565976</v>
      </c>
      <c r="G8" s="1">
        <f t="shared" si="3"/>
        <v>3.1042380386091146</v>
      </c>
      <c r="H8" s="1">
        <f t="shared" si="3"/>
        <v>3.1192142479616316</v>
      </c>
      <c r="I8" s="1">
        <f t="shared" si="3"/>
        <v>3.1341904573141486</v>
      </c>
      <c r="J8" s="3">
        <f>'GenCost data transposed'!K187</f>
        <v>3.149166666666666</v>
      </c>
      <c r="K8" s="1">
        <f t="shared" ref="K8:S8" si="4">($T8-$J8)/10+J8</f>
        <v>3.128333333333333</v>
      </c>
      <c r="L8" s="1">
        <f t="shared" si="4"/>
        <v>3.1074999999999999</v>
      </c>
      <c r="M8" s="1">
        <f t="shared" si="4"/>
        <v>3.0866666666666669</v>
      </c>
      <c r="N8" s="1">
        <f t="shared" si="4"/>
        <v>3.0658333333333339</v>
      </c>
      <c r="O8" s="1">
        <f t="shared" si="4"/>
        <v>3.0450000000000008</v>
      </c>
      <c r="P8" s="1">
        <f t="shared" si="4"/>
        <v>3.0241666666666678</v>
      </c>
      <c r="Q8" s="1">
        <f t="shared" si="4"/>
        <v>3.0033333333333347</v>
      </c>
      <c r="R8" s="1">
        <f t="shared" si="4"/>
        <v>2.9825000000000017</v>
      </c>
      <c r="S8" s="1">
        <f t="shared" si="4"/>
        <v>2.9616666666666687</v>
      </c>
      <c r="T8" s="3">
        <f>'GenCost data transposed'!K203</f>
        <v>2.9408333333333334</v>
      </c>
      <c r="U8" s="1">
        <f t="shared" ref="U8:AC8" si="5">($AD8-$T8)/10+T8</f>
        <v>2.9408333333333334</v>
      </c>
      <c r="V8" s="1">
        <f t="shared" si="5"/>
        <v>2.9408333333333334</v>
      </c>
      <c r="W8" s="1">
        <f t="shared" si="5"/>
        <v>2.9408333333333334</v>
      </c>
      <c r="X8" s="1">
        <f t="shared" si="5"/>
        <v>2.9408333333333334</v>
      </c>
      <c r="Y8" s="1">
        <f t="shared" si="5"/>
        <v>2.9408333333333334</v>
      </c>
      <c r="Z8" s="1">
        <f t="shared" si="5"/>
        <v>2.9408333333333334</v>
      </c>
      <c r="AA8" s="1">
        <f t="shared" si="5"/>
        <v>2.9408333333333334</v>
      </c>
      <c r="AB8" s="1">
        <f t="shared" si="5"/>
        <v>2.9408333333333334</v>
      </c>
      <c r="AC8" s="1">
        <f t="shared" si="5"/>
        <v>2.9408333333333334</v>
      </c>
      <c r="AD8" s="3">
        <f>'GenCost data transposed'!K219</f>
        <v>2.9408333333333334</v>
      </c>
    </row>
    <row r="9" spans="3:30" x14ac:dyDescent="0.25">
      <c r="C9" t="s">
        <v>39</v>
      </c>
      <c r="D9" s="3">
        <f>'GenCost data transposed'!K166</f>
        <v>13.516081404252249</v>
      </c>
      <c r="E9" s="1">
        <f t="shared" ref="E9:I9" si="6">($J9-$D9)/6+D9</f>
        <v>12.8351656878455</v>
      </c>
      <c r="F9" s="1">
        <f t="shared" si="6"/>
        <v>12.15424997143875</v>
      </c>
      <c r="G9" s="1">
        <f t="shared" si="6"/>
        <v>11.473334255032</v>
      </c>
      <c r="H9" s="1">
        <f t="shared" si="6"/>
        <v>10.792418538625251</v>
      </c>
      <c r="I9" s="1">
        <f t="shared" si="6"/>
        <v>10.111502822218501</v>
      </c>
      <c r="J9" s="3">
        <f>'GenCost data transposed'!K182</f>
        <v>9.4305871058117479</v>
      </c>
      <c r="K9" s="1">
        <f t="shared" ref="K9:S9" si="7">($T9-$J9)/10+J9</f>
        <v>9.4101923784409003</v>
      </c>
      <c r="L9" s="1">
        <f t="shared" si="7"/>
        <v>9.3897976510700509</v>
      </c>
      <c r="M9" s="1">
        <f t="shared" si="7"/>
        <v>9.3694029236992016</v>
      </c>
      <c r="N9" s="1">
        <f t="shared" si="7"/>
        <v>9.3490081963283522</v>
      </c>
      <c r="O9" s="1">
        <f t="shared" si="7"/>
        <v>9.3286134689575029</v>
      </c>
      <c r="P9" s="1">
        <f t="shared" si="7"/>
        <v>9.3082187415866535</v>
      </c>
      <c r="Q9" s="1">
        <f t="shared" si="7"/>
        <v>9.2878240142158042</v>
      </c>
      <c r="R9" s="1">
        <f t="shared" si="7"/>
        <v>9.2674292868449548</v>
      </c>
      <c r="S9" s="1">
        <f t="shared" si="7"/>
        <v>9.2470345594741055</v>
      </c>
      <c r="T9" s="3">
        <f>'GenCost data transposed'!K198</f>
        <v>9.2266398321032632</v>
      </c>
      <c r="U9" s="1">
        <f t="shared" ref="U9:AC9" si="8">($AD9-$T9)/10+T9</f>
        <v>9.2266398321032632</v>
      </c>
      <c r="V9" s="1">
        <f t="shared" si="8"/>
        <v>9.2266398321032632</v>
      </c>
      <c r="W9" s="1">
        <f t="shared" si="8"/>
        <v>9.2266398321032632</v>
      </c>
      <c r="X9" s="1">
        <f t="shared" si="8"/>
        <v>9.2266398321032632</v>
      </c>
      <c r="Y9" s="1">
        <f t="shared" si="8"/>
        <v>9.2266398321032632</v>
      </c>
      <c r="Z9" s="1">
        <f t="shared" si="8"/>
        <v>9.2266398321032632</v>
      </c>
      <c r="AA9" s="1">
        <f t="shared" si="8"/>
        <v>9.2266398321032632</v>
      </c>
      <c r="AB9" s="1">
        <f t="shared" si="8"/>
        <v>9.2266398321032632</v>
      </c>
      <c r="AC9" s="1">
        <f t="shared" si="8"/>
        <v>9.2266398321032632</v>
      </c>
      <c r="AD9" s="3">
        <f>'GenCost data transposed'!K214</f>
        <v>9.2266398321032632</v>
      </c>
    </row>
    <row r="10" spans="3:30" x14ac:dyDescent="0.25">
      <c r="C10" t="s">
        <v>38</v>
      </c>
      <c r="D10" s="3">
        <f>'GenCost data transposed'!K168</f>
        <v>13.516081404252249</v>
      </c>
      <c r="E10" s="1">
        <f t="shared" ref="E10:I10" si="9">($J10-$D10)/6+D10</f>
        <v>12.8351656878455</v>
      </c>
      <c r="F10" s="1">
        <f t="shared" si="9"/>
        <v>12.15424997143875</v>
      </c>
      <c r="G10" s="1">
        <f t="shared" si="9"/>
        <v>11.473334255032</v>
      </c>
      <c r="H10" s="1">
        <f t="shared" si="9"/>
        <v>10.792418538625251</v>
      </c>
      <c r="I10" s="1">
        <f t="shared" si="9"/>
        <v>10.111502822218501</v>
      </c>
      <c r="J10" s="3">
        <f>'GenCost data transposed'!K184</f>
        <v>9.4305871058117479</v>
      </c>
      <c r="K10" s="1">
        <f t="shared" ref="K10:S10" si="10">($T10-$J10)/10+J10</f>
        <v>9.4101923784409003</v>
      </c>
      <c r="L10" s="1">
        <f t="shared" si="10"/>
        <v>9.3897976510700509</v>
      </c>
      <c r="M10" s="1">
        <f t="shared" si="10"/>
        <v>9.3694029236992016</v>
      </c>
      <c r="N10" s="1">
        <f t="shared" si="10"/>
        <v>9.3490081963283522</v>
      </c>
      <c r="O10" s="1">
        <f t="shared" si="10"/>
        <v>9.3286134689575029</v>
      </c>
      <c r="P10" s="1">
        <f t="shared" si="10"/>
        <v>9.3082187415866535</v>
      </c>
      <c r="Q10" s="1">
        <f t="shared" si="10"/>
        <v>9.2878240142158042</v>
      </c>
      <c r="R10" s="1">
        <f t="shared" si="10"/>
        <v>9.2674292868449548</v>
      </c>
      <c r="S10" s="1">
        <f t="shared" si="10"/>
        <v>9.2470345594741055</v>
      </c>
      <c r="T10" s="3">
        <f>'GenCost data transposed'!K200</f>
        <v>9.2266398321032632</v>
      </c>
      <c r="U10" s="1">
        <f t="shared" ref="U10:AC10" si="11">($AD10-$T10)/10+T10</f>
        <v>9.2266398321032632</v>
      </c>
      <c r="V10" s="1">
        <f t="shared" si="11"/>
        <v>9.2266398321032632</v>
      </c>
      <c r="W10" s="1">
        <f t="shared" si="11"/>
        <v>9.2266398321032632</v>
      </c>
      <c r="X10" s="1">
        <f t="shared" si="11"/>
        <v>9.2266398321032632</v>
      </c>
      <c r="Y10" s="1">
        <f t="shared" si="11"/>
        <v>9.2266398321032632</v>
      </c>
      <c r="Z10" s="1">
        <f t="shared" si="11"/>
        <v>9.2266398321032632</v>
      </c>
      <c r="AA10" s="1">
        <f t="shared" si="11"/>
        <v>9.2266398321032632</v>
      </c>
      <c r="AB10" s="1">
        <f t="shared" si="11"/>
        <v>9.2266398321032632</v>
      </c>
      <c r="AC10" s="1">
        <f t="shared" si="11"/>
        <v>9.2266398321032632</v>
      </c>
      <c r="AD10" s="3">
        <f>'GenCost data transposed'!K216</f>
        <v>9.2266398321032632</v>
      </c>
    </row>
    <row r="11" spans="3:30" x14ac:dyDescent="0.25">
      <c r="C11" t="s">
        <v>47</v>
      </c>
      <c r="D11" s="3">
        <f>'GenCost data transposed'!K165</f>
        <v>13.516081404252249</v>
      </c>
      <c r="E11" s="1">
        <f t="shared" ref="E11:I11" si="12">($J11-$D11)/6+D11</f>
        <v>12.8351656878455</v>
      </c>
      <c r="F11" s="1">
        <f t="shared" si="12"/>
        <v>12.15424997143875</v>
      </c>
      <c r="G11" s="1">
        <f t="shared" si="12"/>
        <v>11.473334255032</v>
      </c>
      <c r="H11" s="1">
        <f t="shared" si="12"/>
        <v>10.792418538625251</v>
      </c>
      <c r="I11" s="1">
        <f t="shared" si="12"/>
        <v>10.111502822218501</v>
      </c>
      <c r="J11" s="3">
        <f>'GenCost data transposed'!K181</f>
        <v>9.4305871058117479</v>
      </c>
      <c r="K11" s="1">
        <f t="shared" ref="K11:S11" si="13">($T11-$J11)/10+J11</f>
        <v>9.4101923784409003</v>
      </c>
      <c r="L11" s="1">
        <f t="shared" si="13"/>
        <v>9.3897976510700509</v>
      </c>
      <c r="M11" s="1">
        <f t="shared" si="13"/>
        <v>9.3694029236992016</v>
      </c>
      <c r="N11" s="1">
        <f t="shared" si="13"/>
        <v>9.3490081963283522</v>
      </c>
      <c r="O11" s="1">
        <f t="shared" si="13"/>
        <v>9.3286134689575029</v>
      </c>
      <c r="P11" s="1">
        <f t="shared" si="13"/>
        <v>9.3082187415866535</v>
      </c>
      <c r="Q11" s="1">
        <f t="shared" si="13"/>
        <v>9.2878240142158042</v>
      </c>
      <c r="R11" s="1">
        <f t="shared" si="13"/>
        <v>9.2674292868449548</v>
      </c>
      <c r="S11" s="1">
        <f t="shared" si="13"/>
        <v>9.2470345594741055</v>
      </c>
      <c r="T11" s="3">
        <f>'GenCost data transposed'!K197</f>
        <v>9.2266398321032632</v>
      </c>
      <c r="U11" s="1">
        <f t="shared" ref="U11:AC11" si="14">($AD11-$T11)/10+T11</f>
        <v>9.2266398321032632</v>
      </c>
      <c r="V11" s="1">
        <f t="shared" si="14"/>
        <v>9.2266398321032632</v>
      </c>
      <c r="W11" s="1">
        <f t="shared" si="14"/>
        <v>9.2266398321032632</v>
      </c>
      <c r="X11" s="1">
        <f t="shared" si="14"/>
        <v>9.2266398321032632</v>
      </c>
      <c r="Y11" s="1">
        <f t="shared" si="14"/>
        <v>9.2266398321032632</v>
      </c>
      <c r="Z11" s="1">
        <f t="shared" si="14"/>
        <v>9.2266398321032632</v>
      </c>
      <c r="AA11" s="1">
        <f t="shared" si="14"/>
        <v>9.2266398321032632</v>
      </c>
      <c r="AB11" s="1">
        <f t="shared" si="14"/>
        <v>9.2266398321032632</v>
      </c>
      <c r="AC11" s="1">
        <f t="shared" si="14"/>
        <v>9.2266398321032632</v>
      </c>
      <c r="AD11" s="3">
        <f>'GenCost data transposed'!K213</f>
        <v>9.2266398321032632</v>
      </c>
    </row>
    <row r="12" spans="3:30" x14ac:dyDescent="0.25">
      <c r="C12" t="s">
        <v>42</v>
      </c>
      <c r="D12" s="3">
        <f>'GenCost data transposed'!K169</f>
        <v>13.516081404252249</v>
      </c>
      <c r="E12" s="1">
        <f t="shared" ref="E12:I12" si="15">($J12-$D12)/6+D12</f>
        <v>12.8351656878455</v>
      </c>
      <c r="F12" s="1">
        <f t="shared" si="15"/>
        <v>12.15424997143875</v>
      </c>
      <c r="G12" s="1">
        <f t="shared" si="15"/>
        <v>11.473334255032</v>
      </c>
      <c r="H12" s="1">
        <f t="shared" si="15"/>
        <v>10.792418538625251</v>
      </c>
      <c r="I12" s="1">
        <f t="shared" si="15"/>
        <v>10.111502822218501</v>
      </c>
      <c r="J12" s="3">
        <f>'GenCost data transposed'!K185</f>
        <v>9.4305871058117479</v>
      </c>
      <c r="K12" s="1">
        <f t="shared" ref="K12:S12" si="16">($T12-$J12)/10+J12</f>
        <v>9.4101923784409003</v>
      </c>
      <c r="L12" s="1">
        <f t="shared" si="16"/>
        <v>9.3897976510700509</v>
      </c>
      <c r="M12" s="1">
        <f t="shared" si="16"/>
        <v>9.3694029236992016</v>
      </c>
      <c r="N12" s="1">
        <f t="shared" si="16"/>
        <v>9.3490081963283522</v>
      </c>
      <c r="O12" s="1">
        <f t="shared" si="16"/>
        <v>9.3286134689575029</v>
      </c>
      <c r="P12" s="1">
        <f t="shared" si="16"/>
        <v>9.3082187415866535</v>
      </c>
      <c r="Q12" s="1">
        <f t="shared" si="16"/>
        <v>9.2878240142158042</v>
      </c>
      <c r="R12" s="1">
        <f t="shared" si="16"/>
        <v>9.2674292868449548</v>
      </c>
      <c r="S12" s="1">
        <f t="shared" si="16"/>
        <v>9.2470345594741055</v>
      </c>
      <c r="T12" s="3">
        <f>'GenCost data transposed'!K201</f>
        <v>9.2266398321032632</v>
      </c>
      <c r="U12" s="1">
        <f t="shared" ref="U12:AC12" si="17">($AD12-$T12)/10+T12</f>
        <v>9.2266398321032632</v>
      </c>
      <c r="V12" s="1">
        <f t="shared" si="17"/>
        <v>9.2266398321032632</v>
      </c>
      <c r="W12" s="1">
        <f t="shared" si="17"/>
        <v>9.2266398321032632</v>
      </c>
      <c r="X12" s="1">
        <f t="shared" si="17"/>
        <v>9.2266398321032632</v>
      </c>
      <c r="Y12" s="1">
        <f t="shared" si="17"/>
        <v>9.2266398321032632</v>
      </c>
      <c r="Z12" s="1">
        <f t="shared" si="17"/>
        <v>9.2266398321032632</v>
      </c>
      <c r="AA12" s="1">
        <f t="shared" si="17"/>
        <v>9.2266398321032632</v>
      </c>
      <c r="AB12" s="1">
        <f t="shared" si="17"/>
        <v>9.2266398321032632</v>
      </c>
      <c r="AC12" s="1">
        <f t="shared" si="17"/>
        <v>9.2266398321032632</v>
      </c>
      <c r="AD12" s="3">
        <f>'GenCost data transposed'!K217</f>
        <v>9.2266398321032632</v>
      </c>
    </row>
    <row r="13" spans="3:30" x14ac:dyDescent="0.25">
      <c r="C13" t="s">
        <v>43</v>
      </c>
      <c r="D13" s="3">
        <f>'GenCost data transposed'!K170</f>
        <v>40.724600876324068</v>
      </c>
      <c r="E13" s="1">
        <f t="shared" ref="E13:I13" si="18">($J13-$D13)/6+D13</f>
        <v>40.2236165753691</v>
      </c>
      <c r="F13" s="1">
        <f t="shared" si="18"/>
        <v>39.722632274414131</v>
      </c>
      <c r="G13" s="1">
        <f t="shared" si="18"/>
        <v>39.221647973459163</v>
      </c>
      <c r="H13" s="1">
        <f t="shared" si="18"/>
        <v>38.720663672504195</v>
      </c>
      <c r="I13" s="1">
        <f t="shared" si="18"/>
        <v>38.219679371549226</v>
      </c>
      <c r="J13" s="3">
        <f>'GenCost data transposed'!K186</f>
        <v>37.718695070594258</v>
      </c>
      <c r="K13" s="1">
        <f t="shared" ref="K13:S13" si="19">($T13-$J13)/10+J13</f>
        <v>37.044640119525404</v>
      </c>
      <c r="L13" s="1">
        <f t="shared" si="19"/>
        <v>36.37058516845655</v>
      </c>
      <c r="M13" s="1">
        <f t="shared" si="19"/>
        <v>35.696530217387696</v>
      </c>
      <c r="N13" s="1">
        <f t="shared" si="19"/>
        <v>35.022475266318843</v>
      </c>
      <c r="O13" s="1">
        <f t="shared" si="19"/>
        <v>34.348420315249989</v>
      </c>
      <c r="P13" s="1">
        <f t="shared" si="19"/>
        <v>33.674365364181135</v>
      </c>
      <c r="Q13" s="1">
        <f t="shared" si="19"/>
        <v>33.000310413112281</v>
      </c>
      <c r="R13" s="1">
        <f t="shared" si="19"/>
        <v>32.326255462043427</v>
      </c>
      <c r="S13" s="1">
        <f t="shared" si="19"/>
        <v>31.652200510974573</v>
      </c>
      <c r="T13" s="3">
        <f>'GenCost data transposed'!K202</f>
        <v>30.978145559905716</v>
      </c>
      <c r="U13" s="1">
        <f t="shared" ref="U13:AC13" si="20">($AD13-$T13)/10+T13</f>
        <v>30.728216014766275</v>
      </c>
      <c r="V13" s="1">
        <f t="shared" si="20"/>
        <v>30.478286469626834</v>
      </c>
      <c r="W13" s="1">
        <f t="shared" si="20"/>
        <v>30.228356924487393</v>
      </c>
      <c r="X13" s="1">
        <f t="shared" si="20"/>
        <v>29.978427379347952</v>
      </c>
      <c r="Y13" s="1">
        <f t="shared" si="20"/>
        <v>29.728497834208511</v>
      </c>
      <c r="Z13" s="1">
        <f t="shared" si="20"/>
        <v>29.47856828906907</v>
      </c>
      <c r="AA13" s="1">
        <f t="shared" si="20"/>
        <v>29.228638743929629</v>
      </c>
      <c r="AB13" s="1">
        <f t="shared" si="20"/>
        <v>28.978709198790188</v>
      </c>
      <c r="AC13" s="1">
        <f t="shared" si="20"/>
        <v>28.728779653650747</v>
      </c>
      <c r="AD13" s="3">
        <f>'GenCost data transposed'!K218</f>
        <v>28.478850108511313</v>
      </c>
    </row>
    <row r="14" spans="3:30" x14ac:dyDescent="0.25">
      <c r="C14" t="s">
        <v>40</v>
      </c>
      <c r="D14" s="3">
        <f>'GenCost data transposed'!K177</f>
        <v>0</v>
      </c>
      <c r="E14" s="1">
        <f t="shared" ref="E14:I14" si="21">($J14-$D14)/6+D14</f>
        <v>0</v>
      </c>
      <c r="F14" s="1">
        <f t="shared" si="21"/>
        <v>0</v>
      </c>
      <c r="G14" s="1">
        <f t="shared" si="21"/>
        <v>0</v>
      </c>
      <c r="H14" s="1">
        <f t="shared" si="21"/>
        <v>0</v>
      </c>
      <c r="I14" s="1">
        <f t="shared" si="21"/>
        <v>0</v>
      </c>
      <c r="J14" s="3">
        <f>'GenCost data transposed'!K193</f>
        <v>0</v>
      </c>
      <c r="K14" s="1">
        <f t="shared" ref="K14:S14" si="22">($T14-$J14)/10+J14</f>
        <v>0</v>
      </c>
      <c r="L14" s="1">
        <f t="shared" si="22"/>
        <v>0</v>
      </c>
      <c r="M14" s="1">
        <f t="shared" si="22"/>
        <v>0</v>
      </c>
      <c r="N14" s="1">
        <f t="shared" si="22"/>
        <v>0</v>
      </c>
      <c r="O14" s="1">
        <f t="shared" si="22"/>
        <v>0</v>
      </c>
      <c r="P14" s="1">
        <f t="shared" si="22"/>
        <v>0</v>
      </c>
      <c r="Q14" s="1">
        <f t="shared" si="22"/>
        <v>0</v>
      </c>
      <c r="R14" s="1">
        <f t="shared" si="22"/>
        <v>0</v>
      </c>
      <c r="S14" s="1">
        <f t="shared" si="22"/>
        <v>0</v>
      </c>
      <c r="T14" s="3">
        <f>'GenCost data transposed'!K209</f>
        <v>0</v>
      </c>
      <c r="U14" s="1">
        <f t="shared" ref="U14:AC14" si="23">($AD14-$T14)/10+T14</f>
        <v>0</v>
      </c>
      <c r="V14" s="1">
        <f t="shared" si="23"/>
        <v>0</v>
      </c>
      <c r="W14" s="1">
        <f t="shared" si="23"/>
        <v>0</v>
      </c>
      <c r="X14" s="1">
        <f t="shared" si="23"/>
        <v>0</v>
      </c>
      <c r="Y14" s="1">
        <f t="shared" si="23"/>
        <v>0</v>
      </c>
      <c r="Z14" s="1">
        <f t="shared" si="23"/>
        <v>0</v>
      </c>
      <c r="AA14" s="1">
        <f t="shared" si="23"/>
        <v>0</v>
      </c>
      <c r="AB14" s="1">
        <f t="shared" si="23"/>
        <v>0</v>
      </c>
      <c r="AC14" s="1">
        <f t="shared" si="23"/>
        <v>0</v>
      </c>
      <c r="AD14" s="3">
        <f>'GenCost data transposed'!K225</f>
        <v>0</v>
      </c>
    </row>
    <row r="15" spans="3:30" x14ac:dyDescent="0.25">
      <c r="C15" t="s">
        <v>41</v>
      </c>
      <c r="D15" s="3">
        <f>'GenCost data transposed'!K178</f>
        <v>0</v>
      </c>
      <c r="E15" s="1">
        <f t="shared" ref="E15:I15" si="24">($J15-$D15)/6+D15</f>
        <v>0</v>
      </c>
      <c r="F15" s="1">
        <f t="shared" si="24"/>
        <v>0</v>
      </c>
      <c r="G15" s="1">
        <f t="shared" si="24"/>
        <v>0</v>
      </c>
      <c r="H15" s="1">
        <f t="shared" si="24"/>
        <v>0</v>
      </c>
      <c r="I15" s="1">
        <f t="shared" si="24"/>
        <v>0</v>
      </c>
      <c r="J15" s="3">
        <f>'GenCost data transposed'!K194</f>
        <v>0</v>
      </c>
      <c r="K15" s="1">
        <f t="shared" ref="K15:S15" si="25">($T15-$J15)/10+J15</f>
        <v>0</v>
      </c>
      <c r="L15" s="1">
        <f t="shared" si="25"/>
        <v>0</v>
      </c>
      <c r="M15" s="1">
        <f t="shared" si="25"/>
        <v>0</v>
      </c>
      <c r="N15" s="1">
        <f t="shared" si="25"/>
        <v>0</v>
      </c>
      <c r="O15" s="1">
        <f t="shared" si="25"/>
        <v>0</v>
      </c>
      <c r="P15" s="1">
        <f t="shared" si="25"/>
        <v>0</v>
      </c>
      <c r="Q15" s="1">
        <f t="shared" si="25"/>
        <v>0</v>
      </c>
      <c r="R15" s="1">
        <f t="shared" si="25"/>
        <v>0</v>
      </c>
      <c r="S15" s="1">
        <f t="shared" si="25"/>
        <v>0</v>
      </c>
      <c r="T15" s="3">
        <f>'GenCost data transposed'!K210</f>
        <v>0</v>
      </c>
      <c r="U15" s="1">
        <f t="shared" ref="U15:AC15" si="26">($AD15-$T15)/10+T15</f>
        <v>0</v>
      </c>
      <c r="V15" s="1">
        <f t="shared" si="26"/>
        <v>0</v>
      </c>
      <c r="W15" s="1">
        <f t="shared" si="26"/>
        <v>0</v>
      </c>
      <c r="X15" s="1">
        <f t="shared" si="26"/>
        <v>0</v>
      </c>
      <c r="Y15" s="1">
        <f t="shared" si="26"/>
        <v>0</v>
      </c>
      <c r="Z15" s="1">
        <f t="shared" si="26"/>
        <v>0</v>
      </c>
      <c r="AA15" s="1">
        <f t="shared" si="26"/>
        <v>0</v>
      </c>
      <c r="AB15" s="1">
        <f t="shared" si="26"/>
        <v>0</v>
      </c>
      <c r="AC15" s="1">
        <f t="shared" si="26"/>
        <v>0</v>
      </c>
      <c r="AD15" s="3">
        <f>'GenCost data transposed'!K226</f>
        <v>0</v>
      </c>
    </row>
    <row r="16" spans="3:30" x14ac:dyDescent="0.25">
      <c r="C16" t="s">
        <v>140</v>
      </c>
      <c r="D16" s="3">
        <f>'GenCost data transposed'!K179</f>
        <v>0</v>
      </c>
      <c r="E16" s="1">
        <f t="shared" ref="E16:I16" si="27">($J16-$D16)/6+D16</f>
        <v>0</v>
      </c>
      <c r="F16" s="1">
        <f t="shared" si="27"/>
        <v>0</v>
      </c>
      <c r="G16" s="1">
        <f t="shared" si="27"/>
        <v>0</v>
      </c>
      <c r="H16" s="1">
        <f t="shared" si="27"/>
        <v>0</v>
      </c>
      <c r="I16" s="1">
        <f t="shared" si="27"/>
        <v>0</v>
      </c>
      <c r="J16" s="3">
        <f>'GenCost data transposed'!K195</f>
        <v>0</v>
      </c>
      <c r="K16" s="1">
        <f t="shared" ref="K16:S16" si="28">($T16-$J16)/10+J16</f>
        <v>0</v>
      </c>
      <c r="L16" s="1">
        <f t="shared" si="28"/>
        <v>0</v>
      </c>
      <c r="M16" s="1">
        <f t="shared" si="28"/>
        <v>0</v>
      </c>
      <c r="N16" s="1">
        <f t="shared" si="28"/>
        <v>0</v>
      </c>
      <c r="O16" s="1">
        <f t="shared" si="28"/>
        <v>0</v>
      </c>
      <c r="P16" s="1">
        <f t="shared" si="28"/>
        <v>0</v>
      </c>
      <c r="Q16" s="1">
        <f t="shared" si="28"/>
        <v>0</v>
      </c>
      <c r="R16" s="1">
        <f t="shared" si="28"/>
        <v>0</v>
      </c>
      <c r="S16" s="1">
        <f t="shared" si="28"/>
        <v>0</v>
      </c>
      <c r="T16" s="3">
        <f>'GenCost data transposed'!K211</f>
        <v>0</v>
      </c>
      <c r="U16" s="1">
        <f t="shared" ref="U16:AC16" si="29">($AD16-$T16)/10+T16</f>
        <v>0</v>
      </c>
      <c r="V16" s="1">
        <f t="shared" si="29"/>
        <v>0</v>
      </c>
      <c r="W16" s="1">
        <f t="shared" si="29"/>
        <v>0</v>
      </c>
      <c r="X16" s="1">
        <f t="shared" si="29"/>
        <v>0</v>
      </c>
      <c r="Y16" s="1">
        <f t="shared" si="29"/>
        <v>0</v>
      </c>
      <c r="Z16" s="1">
        <f t="shared" si="29"/>
        <v>0</v>
      </c>
      <c r="AA16" s="1">
        <f t="shared" si="29"/>
        <v>0</v>
      </c>
      <c r="AB16" s="1">
        <f t="shared" si="29"/>
        <v>0</v>
      </c>
      <c r="AC16" s="1">
        <f t="shared" si="29"/>
        <v>0</v>
      </c>
      <c r="AD16" s="3">
        <f>'GenCost data transposed'!K227</f>
        <v>0</v>
      </c>
    </row>
    <row r="17" spans="3:30" x14ac:dyDescent="0.25">
      <c r="C17" t="s">
        <v>141</v>
      </c>
      <c r="D17" s="3">
        <f>'GenCost data transposed'!K179</f>
        <v>0</v>
      </c>
      <c r="E17" s="1">
        <f t="shared" ref="E17:I17" si="30">($J17-$D17)/6+D17</f>
        <v>0</v>
      </c>
      <c r="F17" s="1">
        <f t="shared" si="30"/>
        <v>0</v>
      </c>
      <c r="G17" s="1">
        <f t="shared" si="30"/>
        <v>0</v>
      </c>
      <c r="H17" s="1">
        <f t="shared" si="30"/>
        <v>0</v>
      </c>
      <c r="I17" s="1">
        <f t="shared" si="30"/>
        <v>0</v>
      </c>
      <c r="J17" s="3">
        <f>'GenCost data transposed'!K195</f>
        <v>0</v>
      </c>
      <c r="K17" s="1">
        <f t="shared" ref="K17:S17" si="31">($T17-$J17)/10+J17</f>
        <v>0</v>
      </c>
      <c r="L17" s="1">
        <f t="shared" si="31"/>
        <v>0</v>
      </c>
      <c r="M17" s="1">
        <f t="shared" si="31"/>
        <v>0</v>
      </c>
      <c r="N17" s="1">
        <f t="shared" si="31"/>
        <v>0</v>
      </c>
      <c r="O17" s="1">
        <f t="shared" si="31"/>
        <v>0</v>
      </c>
      <c r="P17" s="1">
        <f t="shared" si="31"/>
        <v>0</v>
      </c>
      <c r="Q17" s="1">
        <f t="shared" si="31"/>
        <v>0</v>
      </c>
      <c r="R17" s="1">
        <f t="shared" si="31"/>
        <v>0</v>
      </c>
      <c r="S17" s="1">
        <f t="shared" si="31"/>
        <v>0</v>
      </c>
      <c r="T17" s="3">
        <f>'GenCost data transposed'!K211</f>
        <v>0</v>
      </c>
      <c r="U17" s="1">
        <f t="shared" ref="U17:AC17" si="32">($AD17-$T17)/10+T17</f>
        <v>0</v>
      </c>
      <c r="V17" s="1">
        <f t="shared" si="32"/>
        <v>0</v>
      </c>
      <c r="W17" s="1">
        <f t="shared" si="32"/>
        <v>0</v>
      </c>
      <c r="X17" s="1">
        <f t="shared" si="32"/>
        <v>0</v>
      </c>
      <c r="Y17" s="1">
        <f t="shared" si="32"/>
        <v>0</v>
      </c>
      <c r="Z17" s="1">
        <f t="shared" si="32"/>
        <v>0</v>
      </c>
      <c r="AA17" s="1">
        <f t="shared" si="32"/>
        <v>0</v>
      </c>
      <c r="AB17" s="1">
        <f t="shared" si="32"/>
        <v>0</v>
      </c>
      <c r="AC17" s="1">
        <f t="shared" si="32"/>
        <v>0</v>
      </c>
      <c r="AD17" s="3">
        <f>'GenCost data transposed'!K227</f>
        <v>0</v>
      </c>
    </row>
    <row r="18" spans="3:30" x14ac:dyDescent="0.25">
      <c r="C18" t="s">
        <v>50</v>
      </c>
      <c r="D18" s="3">
        <f>'GenCost data transposed'!K174</f>
        <v>1.092857142857143</v>
      </c>
      <c r="E18" s="1">
        <f t="shared" ref="E18:I18" si="33">($J18-$D18)/6+D18</f>
        <v>1.043452380952381</v>
      </c>
      <c r="F18" s="1">
        <f t="shared" si="33"/>
        <v>0.99404761904761907</v>
      </c>
      <c r="G18" s="1">
        <f t="shared" si="33"/>
        <v>0.94464285714285712</v>
      </c>
      <c r="H18" s="1">
        <f t="shared" si="33"/>
        <v>0.89523809523809517</v>
      </c>
      <c r="I18" s="1">
        <f t="shared" si="33"/>
        <v>0.84583333333333321</v>
      </c>
      <c r="J18" s="3">
        <f>'GenCost data transposed'!K190</f>
        <v>0.79642857142857149</v>
      </c>
      <c r="K18" s="1">
        <f t="shared" ref="K18:S18" si="34">($T18-$J18)/10+J18</f>
        <v>0.76678571428571429</v>
      </c>
      <c r="L18" s="1">
        <f t="shared" si="34"/>
        <v>0.7371428571428571</v>
      </c>
      <c r="M18" s="1">
        <f t="shared" si="34"/>
        <v>0.70749999999999991</v>
      </c>
      <c r="N18" s="1">
        <f t="shared" si="34"/>
        <v>0.67785714285714271</v>
      </c>
      <c r="O18" s="1">
        <f t="shared" si="34"/>
        <v>0.64821428571428552</v>
      </c>
      <c r="P18" s="1">
        <f t="shared" si="34"/>
        <v>0.61857142857142833</v>
      </c>
      <c r="Q18" s="1">
        <f t="shared" si="34"/>
        <v>0.58892857142857113</v>
      </c>
      <c r="R18" s="1">
        <f t="shared" si="34"/>
        <v>0.55928571428571394</v>
      </c>
      <c r="S18" s="1">
        <f t="shared" si="34"/>
        <v>0.52964285714285675</v>
      </c>
      <c r="T18" s="3">
        <f>'GenCost data transposed'!K206</f>
        <v>0.5</v>
      </c>
      <c r="U18" s="1">
        <f t="shared" ref="U18:AC18" si="35">($AD18-$T18)/10+T18</f>
        <v>0.5</v>
      </c>
      <c r="V18" s="1">
        <f t="shared" si="35"/>
        <v>0.5</v>
      </c>
      <c r="W18" s="1">
        <f t="shared" si="35"/>
        <v>0.5</v>
      </c>
      <c r="X18" s="1">
        <f t="shared" si="35"/>
        <v>0.5</v>
      </c>
      <c r="Y18" s="1">
        <f t="shared" si="35"/>
        <v>0.5</v>
      </c>
      <c r="Z18" s="1">
        <f t="shared" si="35"/>
        <v>0.5</v>
      </c>
      <c r="AA18" s="1">
        <f t="shared" si="35"/>
        <v>0.5</v>
      </c>
      <c r="AB18" s="1">
        <f t="shared" si="35"/>
        <v>0.5</v>
      </c>
      <c r="AC18" s="1">
        <f t="shared" si="35"/>
        <v>0.5</v>
      </c>
      <c r="AD18" s="3">
        <f>'GenCost data transposed'!K222</f>
        <v>0.5</v>
      </c>
    </row>
    <row r="19" spans="3:30" x14ac:dyDescent="0.25">
      <c r="C19" t="s">
        <v>49</v>
      </c>
      <c r="D19" s="3">
        <f>'GenCost data transposed'!K175</f>
        <v>1.092857142857143</v>
      </c>
      <c r="E19" s="1">
        <f t="shared" ref="E19:I19" si="36">($J19-$D19)/6+D19</f>
        <v>1.043452380952381</v>
      </c>
      <c r="F19" s="1">
        <f t="shared" si="36"/>
        <v>0.99404761904761907</v>
      </c>
      <c r="G19" s="1">
        <f t="shared" si="36"/>
        <v>0.94464285714285712</v>
      </c>
      <c r="H19" s="1">
        <f t="shared" si="36"/>
        <v>0.89523809523809517</v>
      </c>
      <c r="I19" s="1">
        <f t="shared" si="36"/>
        <v>0.84583333333333321</v>
      </c>
      <c r="J19" s="3">
        <f>'GenCost data transposed'!K191</f>
        <v>0.79642857142857149</v>
      </c>
      <c r="K19" s="1">
        <f t="shared" ref="K19:S19" si="37">($T19-$J19)/10+J19</f>
        <v>0.76678571428571429</v>
      </c>
      <c r="L19" s="1">
        <f t="shared" si="37"/>
        <v>0.7371428571428571</v>
      </c>
      <c r="M19" s="1">
        <f t="shared" si="37"/>
        <v>0.70749999999999991</v>
      </c>
      <c r="N19" s="1">
        <f t="shared" si="37"/>
        <v>0.67785714285714271</v>
      </c>
      <c r="O19" s="1">
        <f t="shared" si="37"/>
        <v>0.64821428571428552</v>
      </c>
      <c r="P19" s="1">
        <f t="shared" si="37"/>
        <v>0.61857142857142833</v>
      </c>
      <c r="Q19" s="1">
        <f t="shared" si="37"/>
        <v>0.58892857142857113</v>
      </c>
      <c r="R19" s="1">
        <f t="shared" si="37"/>
        <v>0.55928571428571394</v>
      </c>
      <c r="S19" s="1">
        <f t="shared" si="37"/>
        <v>0.52964285714285675</v>
      </c>
      <c r="T19" s="3">
        <f>'GenCost data transposed'!K207</f>
        <v>0.5</v>
      </c>
      <c r="U19" s="1">
        <f t="shared" ref="U19:AC19" si="38">($AD19-$T19)/10+T19</f>
        <v>0.5</v>
      </c>
      <c r="V19" s="1">
        <f t="shared" si="38"/>
        <v>0.5</v>
      </c>
      <c r="W19" s="1">
        <f t="shared" si="38"/>
        <v>0.5</v>
      </c>
      <c r="X19" s="1">
        <f t="shared" si="38"/>
        <v>0.5</v>
      </c>
      <c r="Y19" s="1">
        <f t="shared" si="38"/>
        <v>0.5</v>
      </c>
      <c r="Z19" s="1">
        <f t="shared" si="38"/>
        <v>0.5</v>
      </c>
      <c r="AA19" s="1">
        <f t="shared" si="38"/>
        <v>0.5</v>
      </c>
      <c r="AB19" s="1">
        <f t="shared" si="38"/>
        <v>0.5</v>
      </c>
      <c r="AC19" s="1">
        <f t="shared" si="38"/>
        <v>0.5</v>
      </c>
      <c r="AD19" s="3">
        <f>'GenCost data transposed'!K223</f>
        <v>0.5</v>
      </c>
    </row>
    <row r="22" spans="3:30" x14ac:dyDescent="0.25">
      <c r="D22" s="2"/>
      <c r="J22" s="2"/>
      <c r="T22" s="2"/>
      <c r="AD22" s="2"/>
    </row>
    <row r="23" spans="3:30" x14ac:dyDescent="0.25">
      <c r="D23" s="3"/>
      <c r="E23" s="1"/>
      <c r="F23" s="1"/>
      <c r="G23" s="1"/>
      <c r="H23" s="1"/>
      <c r="I23" s="1"/>
      <c r="J23" s="3"/>
      <c r="K23" s="1"/>
      <c r="L23" s="1"/>
      <c r="M23" s="1"/>
      <c r="N23" s="1"/>
      <c r="O23" s="1"/>
      <c r="P23" s="1"/>
      <c r="Q23" s="1"/>
      <c r="R23" s="1"/>
      <c r="S23" s="1"/>
      <c r="T23" s="3"/>
      <c r="U23" s="1"/>
      <c r="V23" s="1"/>
      <c r="W23" s="1"/>
      <c r="X23" s="1"/>
      <c r="Y23" s="1"/>
      <c r="Z23" s="1"/>
      <c r="AA23" s="1"/>
      <c r="AB23" s="1"/>
      <c r="AC23" s="1"/>
      <c r="AD23" s="3"/>
    </row>
    <row r="24" spans="3:30" x14ac:dyDescent="0.25">
      <c r="D24" s="3"/>
      <c r="E24" s="1"/>
      <c r="F24" s="1"/>
      <c r="G24" s="1"/>
      <c r="H24" s="1"/>
      <c r="I24" s="1"/>
      <c r="J24" s="3"/>
      <c r="K24" s="1"/>
      <c r="L24" s="1"/>
      <c r="M24" s="1"/>
      <c r="N24" s="1"/>
      <c r="O24" s="1"/>
      <c r="P24" s="1"/>
      <c r="Q24" s="1"/>
      <c r="R24" s="1"/>
      <c r="S24" s="1"/>
      <c r="T24" s="3"/>
      <c r="U24" s="1"/>
      <c r="V24" s="1"/>
      <c r="W24" s="1"/>
      <c r="X24" s="1"/>
      <c r="Y24" s="1"/>
      <c r="Z24" s="1"/>
      <c r="AA24" s="1"/>
      <c r="AB24" s="1"/>
      <c r="AC24" s="1"/>
      <c r="AD24" s="3"/>
    </row>
    <row r="25" spans="3:30" x14ac:dyDescent="0.25">
      <c r="D25" s="3"/>
      <c r="E25" s="1"/>
      <c r="F25" s="1"/>
      <c r="G25" s="1"/>
      <c r="H25" s="1"/>
      <c r="I25" s="1"/>
      <c r="J25" s="3"/>
      <c r="K25" s="1"/>
      <c r="L25" s="1"/>
      <c r="M25" s="1"/>
      <c r="N25" s="1"/>
      <c r="O25" s="1"/>
      <c r="P25" s="1"/>
      <c r="Q25" s="1"/>
      <c r="R25" s="1"/>
      <c r="S25" s="1"/>
      <c r="T25" s="3"/>
      <c r="U25" s="1"/>
      <c r="V25" s="1"/>
      <c r="W25" s="1"/>
      <c r="X25" s="1"/>
      <c r="Y25" s="1"/>
      <c r="Z25" s="1"/>
      <c r="AA25" s="1"/>
      <c r="AB25" s="1"/>
      <c r="AC25" s="1"/>
      <c r="AD25" s="3"/>
    </row>
    <row r="26" spans="3:30" x14ac:dyDescent="0.25">
      <c r="D26" s="3"/>
      <c r="E26" s="1"/>
      <c r="F26" s="1"/>
      <c r="G26" s="1"/>
      <c r="H26" s="1"/>
      <c r="I26" s="1"/>
      <c r="J26" s="3"/>
      <c r="K26" s="1"/>
      <c r="L26" s="1"/>
      <c r="M26" s="1"/>
      <c r="N26" s="1"/>
      <c r="O26" s="1"/>
      <c r="P26" s="1"/>
      <c r="Q26" s="1"/>
      <c r="R26" s="1"/>
      <c r="S26" s="1"/>
      <c r="T26" s="3"/>
      <c r="U26" s="1"/>
      <c r="V26" s="1"/>
      <c r="W26" s="1"/>
      <c r="X26" s="1"/>
      <c r="Y26" s="1"/>
      <c r="Z26" s="1"/>
      <c r="AA26" s="1"/>
      <c r="AB26" s="1"/>
      <c r="AC26" s="1"/>
      <c r="AD26" s="3"/>
    </row>
    <row r="27" spans="3:30" x14ac:dyDescent="0.25">
      <c r="D27" s="3"/>
      <c r="E27" s="1"/>
      <c r="F27" s="1"/>
      <c r="G27" s="1"/>
      <c r="H27" s="1"/>
      <c r="I27" s="1"/>
      <c r="J27" s="3"/>
      <c r="K27" s="1"/>
      <c r="L27" s="1"/>
      <c r="M27" s="1"/>
      <c r="N27" s="1"/>
      <c r="O27" s="1"/>
      <c r="P27" s="1"/>
      <c r="Q27" s="1"/>
      <c r="R27" s="1"/>
      <c r="S27" s="1"/>
      <c r="T27" s="3"/>
      <c r="U27" s="1"/>
      <c r="V27" s="1"/>
      <c r="W27" s="1"/>
      <c r="X27" s="1"/>
      <c r="Y27" s="1"/>
      <c r="Z27" s="1"/>
      <c r="AA27" s="1"/>
      <c r="AB27" s="1"/>
      <c r="AC27" s="1"/>
      <c r="AD27" s="3"/>
    </row>
    <row r="28" spans="3:30" x14ac:dyDescent="0.25">
      <c r="D28" s="3"/>
      <c r="E28" s="1"/>
      <c r="F28" s="1"/>
      <c r="G28" s="1"/>
      <c r="H28" s="1"/>
      <c r="I28" s="1"/>
      <c r="J28" s="3"/>
      <c r="K28" s="1"/>
      <c r="L28" s="1"/>
      <c r="M28" s="1"/>
      <c r="N28" s="1"/>
      <c r="O28" s="1"/>
      <c r="P28" s="1"/>
      <c r="Q28" s="1"/>
      <c r="R28" s="1"/>
      <c r="S28" s="1"/>
      <c r="T28" s="3"/>
      <c r="U28" s="1"/>
      <c r="V28" s="1"/>
      <c r="W28" s="1"/>
      <c r="X28" s="1"/>
      <c r="Y28" s="1"/>
      <c r="Z28" s="1"/>
      <c r="AA28" s="1"/>
      <c r="AB28" s="1"/>
      <c r="AC28" s="1"/>
      <c r="AD28" s="3"/>
    </row>
    <row r="29" spans="3:30" x14ac:dyDescent="0.25">
      <c r="D29" s="3"/>
      <c r="E29" s="1"/>
      <c r="F29" s="1"/>
      <c r="G29" s="1"/>
      <c r="H29" s="1"/>
      <c r="I29" s="1"/>
      <c r="J29" s="3"/>
      <c r="K29" s="1"/>
      <c r="L29" s="1"/>
      <c r="M29" s="1"/>
      <c r="N29" s="1"/>
      <c r="O29" s="1"/>
      <c r="P29" s="1"/>
      <c r="Q29" s="1"/>
      <c r="R29" s="1"/>
      <c r="S29" s="1"/>
      <c r="T29" s="3"/>
      <c r="U29" s="1"/>
      <c r="V29" s="1"/>
      <c r="W29" s="1"/>
      <c r="X29" s="1"/>
      <c r="Y29" s="1"/>
      <c r="Z29" s="1"/>
      <c r="AA29" s="1"/>
      <c r="AB29" s="1"/>
      <c r="AC29" s="1"/>
      <c r="AD29" s="3"/>
    </row>
    <row r="30" spans="3:30" x14ac:dyDescent="0.25">
      <c r="D30" s="3"/>
      <c r="E30" s="1"/>
      <c r="F30" s="1"/>
      <c r="G30" s="1"/>
      <c r="H30" s="1"/>
      <c r="I30" s="1"/>
      <c r="J30" s="3"/>
      <c r="K30" s="1"/>
      <c r="L30" s="1"/>
      <c r="M30" s="1"/>
      <c r="N30" s="1"/>
      <c r="O30" s="1"/>
      <c r="P30" s="1"/>
      <c r="Q30" s="1"/>
      <c r="R30" s="1"/>
      <c r="S30" s="1"/>
      <c r="T30" s="3"/>
      <c r="U30" s="1"/>
      <c r="V30" s="1"/>
      <c r="W30" s="1"/>
      <c r="X30" s="1"/>
      <c r="Y30" s="1"/>
      <c r="Z30" s="1"/>
      <c r="AA30" s="1"/>
      <c r="AB30" s="1"/>
      <c r="AC30" s="1"/>
      <c r="AD30" s="3"/>
    </row>
    <row r="31" spans="3:30" x14ac:dyDescent="0.25">
      <c r="D31" s="3"/>
      <c r="E31" s="1"/>
      <c r="F31" s="1"/>
      <c r="G31" s="1"/>
      <c r="H31" s="1"/>
      <c r="I31" s="1"/>
      <c r="J31" s="3"/>
      <c r="K31" s="1"/>
      <c r="L31" s="1"/>
      <c r="M31" s="1"/>
      <c r="N31" s="1"/>
      <c r="O31" s="1"/>
      <c r="P31" s="1"/>
      <c r="Q31" s="1"/>
      <c r="R31" s="1"/>
      <c r="S31" s="1"/>
      <c r="T31" s="3"/>
      <c r="U31" s="1"/>
      <c r="V31" s="1"/>
      <c r="W31" s="1"/>
      <c r="X31" s="1"/>
      <c r="Y31" s="1"/>
      <c r="Z31" s="1"/>
      <c r="AA31" s="1"/>
      <c r="AB31" s="1"/>
      <c r="AC31" s="1"/>
      <c r="AD31" s="3"/>
    </row>
    <row r="32" spans="3:30" x14ac:dyDescent="0.25">
      <c r="D32" s="3"/>
      <c r="E32" s="1"/>
      <c r="F32" s="1"/>
      <c r="G32" s="1"/>
      <c r="H32" s="1"/>
      <c r="I32" s="1"/>
      <c r="J32" s="3"/>
      <c r="K32" s="1"/>
      <c r="L32" s="1"/>
      <c r="M32" s="1"/>
      <c r="N32" s="1"/>
      <c r="O32" s="1"/>
      <c r="P32" s="1"/>
      <c r="Q32" s="1"/>
      <c r="R32" s="1"/>
      <c r="S32" s="1"/>
      <c r="T32" s="3"/>
      <c r="U32" s="1"/>
      <c r="V32" s="1"/>
      <c r="W32" s="1"/>
      <c r="X32" s="1"/>
      <c r="Y32" s="1"/>
      <c r="Z32" s="1"/>
      <c r="AA32" s="1"/>
      <c r="AB32" s="1"/>
      <c r="AC32" s="1"/>
      <c r="AD32" s="3"/>
    </row>
    <row r="33" spans="4:30" x14ac:dyDescent="0.25">
      <c r="D33" s="3"/>
      <c r="E33" s="1"/>
      <c r="F33" s="1"/>
      <c r="G33" s="1"/>
      <c r="H33" s="1"/>
      <c r="I33" s="1"/>
      <c r="J33" s="3"/>
      <c r="K33" s="1"/>
      <c r="L33" s="1"/>
      <c r="M33" s="1"/>
      <c r="N33" s="1"/>
      <c r="O33" s="1"/>
      <c r="P33" s="1"/>
      <c r="Q33" s="1"/>
      <c r="R33" s="1"/>
      <c r="S33" s="1"/>
      <c r="T33" s="3"/>
      <c r="U33" s="1"/>
      <c r="V33" s="1"/>
      <c r="W33" s="1"/>
      <c r="X33" s="1"/>
      <c r="Y33" s="1"/>
      <c r="Z33" s="1"/>
      <c r="AA33" s="1"/>
      <c r="AB33" s="1"/>
      <c r="AC33" s="1"/>
      <c r="AD33" s="3"/>
    </row>
    <row r="34" spans="4:30" x14ac:dyDescent="0.25">
      <c r="D34" s="3"/>
      <c r="E34" s="1"/>
      <c r="F34" s="1"/>
      <c r="G34" s="1"/>
      <c r="H34" s="1"/>
      <c r="I34" s="1"/>
      <c r="J34" s="3"/>
      <c r="K34" s="1"/>
      <c r="L34" s="1"/>
      <c r="M34" s="1"/>
      <c r="N34" s="1"/>
      <c r="O34" s="1"/>
      <c r="P34" s="1"/>
      <c r="Q34" s="1"/>
      <c r="R34" s="1"/>
      <c r="S34" s="1"/>
      <c r="T34" s="3"/>
      <c r="U34" s="1"/>
      <c r="V34" s="1"/>
      <c r="W34" s="1"/>
      <c r="X34" s="1"/>
      <c r="Y34" s="1"/>
      <c r="Z34" s="1"/>
      <c r="AA34" s="1"/>
      <c r="AB34" s="1"/>
      <c r="AC34" s="1"/>
      <c r="AD34" s="3"/>
    </row>
    <row r="35" spans="4:30" x14ac:dyDescent="0.25">
      <c r="D35" s="3"/>
      <c r="E35" s="1"/>
      <c r="F35" s="1"/>
      <c r="G35" s="1"/>
      <c r="H35" s="1"/>
      <c r="I35" s="1"/>
      <c r="J35" s="3"/>
      <c r="K35" s="1"/>
      <c r="L35" s="1"/>
      <c r="M35" s="1"/>
      <c r="N35" s="1"/>
      <c r="O35" s="1"/>
      <c r="P35" s="1"/>
      <c r="Q35" s="1"/>
      <c r="R35" s="1"/>
      <c r="S35" s="1"/>
      <c r="T35" s="3"/>
      <c r="U35" s="1"/>
      <c r="V35" s="1"/>
      <c r="W35" s="1"/>
      <c r="X35" s="1"/>
      <c r="Y35" s="1"/>
      <c r="Z35" s="1"/>
      <c r="AA35" s="1"/>
      <c r="AB35" s="1"/>
      <c r="AC35" s="1"/>
      <c r="AD35"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8A8A-8A60-458C-8306-7A443ACB3F5C}">
  <dimension ref="C2:AD19"/>
  <sheetViews>
    <sheetView workbookViewId="0">
      <selection activeCell="C14" sqref="C14:C17"/>
    </sheetView>
  </sheetViews>
  <sheetFormatPr defaultRowHeight="15" x14ac:dyDescent="0.25"/>
  <sheetData>
    <row r="2" spans="3:30" x14ac:dyDescent="0.25">
      <c r="C2" t="s">
        <v>88</v>
      </c>
    </row>
    <row r="3" spans="3:30" x14ac:dyDescent="0.25">
      <c r="C3" t="s">
        <v>83</v>
      </c>
    </row>
    <row r="4" spans="3:30" x14ac:dyDescent="0.25">
      <c r="C4" t="s">
        <v>84</v>
      </c>
      <c r="D4" t="s">
        <v>122</v>
      </c>
    </row>
    <row r="5" spans="3:30" x14ac:dyDescent="0.25">
      <c r="C5" t="s">
        <v>85</v>
      </c>
      <c r="D5" t="s">
        <v>110</v>
      </c>
      <c r="E5" t="s">
        <v>110</v>
      </c>
      <c r="F5" t="s">
        <v>110</v>
      </c>
      <c r="G5" t="s">
        <v>110</v>
      </c>
      <c r="H5" t="s">
        <v>110</v>
      </c>
      <c r="I5" t="s">
        <v>110</v>
      </c>
      <c r="J5" t="s">
        <v>110</v>
      </c>
      <c r="K5" t="s">
        <v>110</v>
      </c>
      <c r="L5" t="s">
        <v>110</v>
      </c>
      <c r="M5" t="s">
        <v>110</v>
      </c>
      <c r="N5" t="s">
        <v>110</v>
      </c>
      <c r="O5" t="s">
        <v>110</v>
      </c>
      <c r="P5" t="s">
        <v>110</v>
      </c>
      <c r="Q5" t="s">
        <v>110</v>
      </c>
      <c r="R5" t="s">
        <v>110</v>
      </c>
      <c r="S5" t="s">
        <v>110</v>
      </c>
      <c r="T5" t="s">
        <v>110</v>
      </c>
      <c r="U5" t="s">
        <v>110</v>
      </c>
      <c r="V5" t="s">
        <v>110</v>
      </c>
      <c r="W5" t="s">
        <v>110</v>
      </c>
      <c r="X5" t="s">
        <v>110</v>
      </c>
      <c r="Y5" t="s">
        <v>110</v>
      </c>
      <c r="Z5" t="s">
        <v>110</v>
      </c>
      <c r="AA5" t="s">
        <v>110</v>
      </c>
      <c r="AB5" t="s">
        <v>110</v>
      </c>
      <c r="AC5" t="s">
        <v>110</v>
      </c>
      <c r="AD5" t="s">
        <v>110</v>
      </c>
    </row>
    <row r="6" spans="3:30" x14ac:dyDescent="0.25">
      <c r="D6" s="2">
        <v>2024</v>
      </c>
      <c r="E6">
        <v>2025</v>
      </c>
      <c r="F6">
        <v>2026</v>
      </c>
      <c r="G6">
        <v>2027</v>
      </c>
      <c r="H6">
        <v>2028</v>
      </c>
      <c r="I6">
        <v>2029</v>
      </c>
      <c r="J6" s="2">
        <v>2030</v>
      </c>
      <c r="K6">
        <v>2031</v>
      </c>
      <c r="L6">
        <v>2032</v>
      </c>
      <c r="M6">
        <v>2033</v>
      </c>
      <c r="N6">
        <v>2034</v>
      </c>
      <c r="O6">
        <v>2035</v>
      </c>
      <c r="P6">
        <v>2036</v>
      </c>
      <c r="Q6">
        <v>2037</v>
      </c>
      <c r="R6">
        <v>2038</v>
      </c>
      <c r="S6">
        <v>2039</v>
      </c>
      <c r="T6" s="2">
        <v>2040</v>
      </c>
      <c r="U6">
        <v>2041</v>
      </c>
      <c r="V6">
        <v>2042</v>
      </c>
      <c r="W6">
        <v>2043</v>
      </c>
      <c r="X6">
        <v>2044</v>
      </c>
      <c r="Y6">
        <v>2045</v>
      </c>
      <c r="Z6">
        <v>2046</v>
      </c>
      <c r="AA6">
        <v>2047</v>
      </c>
      <c r="AB6">
        <v>2048</v>
      </c>
      <c r="AC6">
        <v>2049</v>
      </c>
      <c r="AD6" s="2">
        <v>2050</v>
      </c>
    </row>
    <row r="7" spans="3:30" x14ac:dyDescent="0.25">
      <c r="C7" t="s">
        <v>44</v>
      </c>
      <c r="D7" s="3">
        <f>'GenCost data transposed'!O172</f>
        <v>4.5510922417783357</v>
      </c>
      <c r="E7" s="1">
        <f t="shared" ref="E7:I19" si="0">($J7-$D7)/6+D7</f>
        <v>4.7059102014819469</v>
      </c>
      <c r="F7" s="1">
        <f t="shared" si="0"/>
        <v>4.8607281611855573</v>
      </c>
      <c r="G7" s="1">
        <f t="shared" si="0"/>
        <v>5.0155461208891676</v>
      </c>
      <c r="H7" s="1">
        <f t="shared" si="0"/>
        <v>5.170364080592778</v>
      </c>
      <c r="I7" s="1">
        <f t="shared" si="0"/>
        <v>5.3251820402963883</v>
      </c>
      <c r="J7" s="3">
        <f>'GenCost data transposed'!O188</f>
        <v>5.48</v>
      </c>
      <c r="K7" s="1">
        <f t="shared" ref="K7:S7" si="1">($T7-$J7)/10+J7</f>
        <v>5.3890000000000002</v>
      </c>
      <c r="L7" s="1">
        <f t="shared" si="1"/>
        <v>5.298</v>
      </c>
      <c r="M7" s="1">
        <f t="shared" si="1"/>
        <v>5.2069999999999999</v>
      </c>
      <c r="N7" s="1">
        <f t="shared" si="1"/>
        <v>5.1159999999999997</v>
      </c>
      <c r="O7" s="1">
        <f t="shared" si="1"/>
        <v>5.0249999999999995</v>
      </c>
      <c r="P7" s="1">
        <f t="shared" si="1"/>
        <v>4.9339999999999993</v>
      </c>
      <c r="Q7" s="1">
        <f t="shared" si="1"/>
        <v>4.8429999999999991</v>
      </c>
      <c r="R7" s="1">
        <f t="shared" si="1"/>
        <v>4.7519999999999989</v>
      </c>
      <c r="S7" s="1">
        <f t="shared" si="1"/>
        <v>4.6609999999999987</v>
      </c>
      <c r="T7" s="3">
        <f>'GenCost data transposed'!O204</f>
        <v>4.57</v>
      </c>
      <c r="U7" s="1">
        <f t="shared" ref="U7:AC7" si="2">($AD7-$T7)/10+T7</f>
        <v>4.57</v>
      </c>
      <c r="V7" s="1">
        <f t="shared" si="2"/>
        <v>4.57</v>
      </c>
      <c r="W7" s="1">
        <f t="shared" si="2"/>
        <v>4.57</v>
      </c>
      <c r="X7" s="1">
        <f t="shared" si="2"/>
        <v>4.57</v>
      </c>
      <c r="Y7" s="1">
        <f t="shared" si="2"/>
        <v>4.57</v>
      </c>
      <c r="Z7" s="1">
        <f t="shared" si="2"/>
        <v>4.57</v>
      </c>
      <c r="AA7" s="1">
        <f t="shared" si="2"/>
        <v>4.57</v>
      </c>
      <c r="AB7" s="1">
        <f t="shared" si="2"/>
        <v>4.57</v>
      </c>
      <c r="AC7" s="1">
        <f t="shared" si="2"/>
        <v>4.57</v>
      </c>
      <c r="AD7" s="3">
        <f>'GenCost data transposed'!O220</f>
        <v>4.57</v>
      </c>
    </row>
    <row r="8" spans="3:30" x14ac:dyDescent="0.25">
      <c r="C8" t="s">
        <v>45</v>
      </c>
      <c r="D8" s="3">
        <f>'GenCost data transposed'!O171</f>
        <v>4.5510922417783357</v>
      </c>
      <c r="E8" s="1">
        <f t="shared" si="0"/>
        <v>4.7059102014819469</v>
      </c>
      <c r="F8" s="1">
        <f t="shared" si="0"/>
        <v>4.8607281611855573</v>
      </c>
      <c r="G8" s="1">
        <f t="shared" si="0"/>
        <v>5.0155461208891676</v>
      </c>
      <c r="H8" s="1">
        <f t="shared" si="0"/>
        <v>5.170364080592778</v>
      </c>
      <c r="I8" s="1">
        <f t="shared" si="0"/>
        <v>5.3251820402963883</v>
      </c>
      <c r="J8" s="3">
        <f>'GenCost data transposed'!O187</f>
        <v>5.48</v>
      </c>
      <c r="K8" s="1">
        <f t="shared" ref="K8:S8" si="3">($T8-$J8)/10+J8</f>
        <v>5.3890000000000002</v>
      </c>
      <c r="L8" s="1">
        <f t="shared" si="3"/>
        <v>5.298</v>
      </c>
      <c r="M8" s="1">
        <f t="shared" si="3"/>
        <v>5.2069999999999999</v>
      </c>
      <c r="N8" s="1">
        <f t="shared" si="3"/>
        <v>5.1159999999999997</v>
      </c>
      <c r="O8" s="1">
        <f t="shared" si="3"/>
        <v>5.0249999999999995</v>
      </c>
      <c r="P8" s="1">
        <f t="shared" si="3"/>
        <v>4.9339999999999993</v>
      </c>
      <c r="Q8" s="1">
        <f t="shared" si="3"/>
        <v>4.8429999999999991</v>
      </c>
      <c r="R8" s="1">
        <f t="shared" si="3"/>
        <v>4.7519999999999989</v>
      </c>
      <c r="S8" s="1">
        <f t="shared" si="3"/>
        <v>4.6609999999999987</v>
      </c>
      <c r="T8" s="3">
        <f>'GenCost data transposed'!O203</f>
        <v>4.57</v>
      </c>
      <c r="U8" s="1">
        <f t="shared" ref="U8:AC8" si="4">($AD8-$T8)/10+T8</f>
        <v>4.57</v>
      </c>
      <c r="V8" s="1">
        <f t="shared" si="4"/>
        <v>4.57</v>
      </c>
      <c r="W8" s="1">
        <f t="shared" si="4"/>
        <v>4.57</v>
      </c>
      <c r="X8" s="1">
        <f t="shared" si="4"/>
        <v>4.57</v>
      </c>
      <c r="Y8" s="1">
        <f t="shared" si="4"/>
        <v>4.57</v>
      </c>
      <c r="Z8" s="1">
        <f t="shared" si="4"/>
        <v>4.57</v>
      </c>
      <c r="AA8" s="1">
        <f t="shared" si="4"/>
        <v>4.57</v>
      </c>
      <c r="AB8" s="1">
        <f t="shared" si="4"/>
        <v>4.57</v>
      </c>
      <c r="AC8" s="1">
        <f t="shared" si="4"/>
        <v>4.57</v>
      </c>
      <c r="AD8" s="3">
        <f>'GenCost data transposed'!O219</f>
        <v>4.57</v>
      </c>
    </row>
    <row r="9" spans="3:30" x14ac:dyDescent="0.25">
      <c r="C9" t="s">
        <v>39</v>
      </c>
      <c r="D9" s="3">
        <f>'GenCost data transposed'!O166</f>
        <v>19.799729434409098</v>
      </c>
      <c r="E9" s="1">
        <f t="shared" si="0"/>
        <v>19.254605991421066</v>
      </c>
      <c r="F9" s="1">
        <f t="shared" si="0"/>
        <v>18.709482548433034</v>
      </c>
      <c r="G9" s="1">
        <f t="shared" si="0"/>
        <v>18.164359105445001</v>
      </c>
      <c r="H9" s="1">
        <f t="shared" si="0"/>
        <v>17.619235662456969</v>
      </c>
      <c r="I9" s="1">
        <f t="shared" si="0"/>
        <v>17.074112219468937</v>
      </c>
      <c r="J9" s="3">
        <f>'GenCost data transposed'!O182</f>
        <v>16.528988776480897</v>
      </c>
      <c r="K9" s="1">
        <f t="shared" ref="K9:S9" si="5">($T9-$J9)/10+J9</f>
        <v>16.485641108691294</v>
      </c>
      <c r="L9" s="1">
        <f t="shared" si="5"/>
        <v>16.44229344090169</v>
      </c>
      <c r="M9" s="1">
        <f t="shared" si="5"/>
        <v>16.398945773112086</v>
      </c>
      <c r="N9" s="1">
        <f t="shared" si="5"/>
        <v>16.355598105322482</v>
      </c>
      <c r="O9" s="1">
        <f t="shared" si="5"/>
        <v>16.312250437532878</v>
      </c>
      <c r="P9" s="1">
        <f t="shared" si="5"/>
        <v>16.268902769743274</v>
      </c>
      <c r="Q9" s="1">
        <f t="shared" si="5"/>
        <v>16.22555510195367</v>
      </c>
      <c r="R9" s="1">
        <f t="shared" si="5"/>
        <v>16.182207434164066</v>
      </c>
      <c r="S9" s="1">
        <f t="shared" si="5"/>
        <v>16.138859766374463</v>
      </c>
      <c r="T9" s="3">
        <f>'GenCost data transposed'!O198</f>
        <v>16.095512098584869</v>
      </c>
      <c r="U9" s="1">
        <f t="shared" ref="U9:AC9" si="6">($AD9-$T9)/10+T9</f>
        <v>16.095512098584869</v>
      </c>
      <c r="V9" s="1">
        <f t="shared" si="6"/>
        <v>16.095512098584869</v>
      </c>
      <c r="W9" s="1">
        <f t="shared" si="6"/>
        <v>16.095512098584869</v>
      </c>
      <c r="X9" s="1">
        <f t="shared" si="6"/>
        <v>16.095512098584869</v>
      </c>
      <c r="Y9" s="1">
        <f t="shared" si="6"/>
        <v>16.095512098584869</v>
      </c>
      <c r="Z9" s="1">
        <f t="shared" si="6"/>
        <v>16.095512098584869</v>
      </c>
      <c r="AA9" s="1">
        <f t="shared" si="6"/>
        <v>16.095512098584869</v>
      </c>
      <c r="AB9" s="1">
        <f t="shared" si="6"/>
        <v>16.095512098584869</v>
      </c>
      <c r="AC9" s="1">
        <f t="shared" si="6"/>
        <v>16.095512098584869</v>
      </c>
      <c r="AD9" s="3">
        <f>'GenCost data transposed'!O214</f>
        <v>16.095512098584869</v>
      </c>
    </row>
    <row r="10" spans="3:30" x14ac:dyDescent="0.25">
      <c r="C10" t="s">
        <v>38</v>
      </c>
      <c r="D10" s="3">
        <f>'GenCost data transposed'!O168</f>
        <v>19.799729434409098</v>
      </c>
      <c r="E10" s="1">
        <f t="shared" si="0"/>
        <v>19.254605991421066</v>
      </c>
      <c r="F10" s="1">
        <f t="shared" si="0"/>
        <v>18.709482548433034</v>
      </c>
      <c r="G10" s="1">
        <f t="shared" si="0"/>
        <v>18.164359105445001</v>
      </c>
      <c r="H10" s="1">
        <f t="shared" si="0"/>
        <v>17.619235662456969</v>
      </c>
      <c r="I10" s="1">
        <f t="shared" si="0"/>
        <v>17.074112219468937</v>
      </c>
      <c r="J10" s="3">
        <f>'GenCost data transposed'!O184</f>
        <v>16.528988776480897</v>
      </c>
      <c r="K10" s="1">
        <f t="shared" ref="K10:S10" si="7">($T10-$J10)/10+J10</f>
        <v>16.485641108691294</v>
      </c>
      <c r="L10" s="1">
        <f t="shared" si="7"/>
        <v>16.44229344090169</v>
      </c>
      <c r="M10" s="1">
        <f t="shared" si="7"/>
        <v>16.398945773112086</v>
      </c>
      <c r="N10" s="1">
        <f t="shared" si="7"/>
        <v>16.355598105322482</v>
      </c>
      <c r="O10" s="1">
        <f t="shared" si="7"/>
        <v>16.312250437532878</v>
      </c>
      <c r="P10" s="1">
        <f t="shared" si="7"/>
        <v>16.268902769743274</v>
      </c>
      <c r="Q10" s="1">
        <f t="shared" si="7"/>
        <v>16.22555510195367</v>
      </c>
      <c r="R10" s="1">
        <f t="shared" si="7"/>
        <v>16.182207434164066</v>
      </c>
      <c r="S10" s="1">
        <f t="shared" si="7"/>
        <v>16.138859766374463</v>
      </c>
      <c r="T10" s="3">
        <f>'GenCost data transposed'!O200</f>
        <v>16.095512098584869</v>
      </c>
      <c r="U10" s="1">
        <f t="shared" ref="U10:AC10" si="8">($AD10-$T10)/10+T10</f>
        <v>16.095512098584869</v>
      </c>
      <c r="V10" s="1">
        <f t="shared" si="8"/>
        <v>16.095512098584869</v>
      </c>
      <c r="W10" s="1">
        <f t="shared" si="8"/>
        <v>16.095512098584869</v>
      </c>
      <c r="X10" s="1">
        <f t="shared" si="8"/>
        <v>16.095512098584869</v>
      </c>
      <c r="Y10" s="1">
        <f t="shared" si="8"/>
        <v>16.095512098584869</v>
      </c>
      <c r="Z10" s="1">
        <f t="shared" si="8"/>
        <v>16.095512098584869</v>
      </c>
      <c r="AA10" s="1">
        <f t="shared" si="8"/>
        <v>16.095512098584869</v>
      </c>
      <c r="AB10" s="1">
        <f t="shared" si="8"/>
        <v>16.095512098584869</v>
      </c>
      <c r="AC10" s="1">
        <f t="shared" si="8"/>
        <v>16.095512098584869</v>
      </c>
      <c r="AD10" s="3">
        <f>'GenCost data transposed'!O216</f>
        <v>16.095512098584869</v>
      </c>
    </row>
    <row r="11" spans="3:30" x14ac:dyDescent="0.25">
      <c r="C11" t="s">
        <v>47</v>
      </c>
      <c r="D11" s="3">
        <f>'GenCost data transposed'!O165</f>
        <v>19.799729434409098</v>
      </c>
      <c r="E11" s="1">
        <f t="shared" si="0"/>
        <v>19.254605991421066</v>
      </c>
      <c r="F11" s="1">
        <f t="shared" si="0"/>
        <v>18.709482548433034</v>
      </c>
      <c r="G11" s="1">
        <f t="shared" si="0"/>
        <v>18.164359105445001</v>
      </c>
      <c r="H11" s="1">
        <f t="shared" si="0"/>
        <v>17.619235662456969</v>
      </c>
      <c r="I11" s="1">
        <f t="shared" si="0"/>
        <v>17.074112219468937</v>
      </c>
      <c r="J11" s="3">
        <f>'GenCost data transposed'!O181</f>
        <v>16.528988776480897</v>
      </c>
      <c r="K11" s="1">
        <f t="shared" ref="K11:S11" si="9">($T11-$J11)/10+J11</f>
        <v>16.485641108691294</v>
      </c>
      <c r="L11" s="1">
        <f t="shared" si="9"/>
        <v>16.44229344090169</v>
      </c>
      <c r="M11" s="1">
        <f t="shared" si="9"/>
        <v>16.398945773112086</v>
      </c>
      <c r="N11" s="1">
        <f t="shared" si="9"/>
        <v>16.355598105322482</v>
      </c>
      <c r="O11" s="1">
        <f t="shared" si="9"/>
        <v>16.312250437532878</v>
      </c>
      <c r="P11" s="1">
        <f t="shared" si="9"/>
        <v>16.268902769743274</v>
      </c>
      <c r="Q11" s="1">
        <f t="shared" si="9"/>
        <v>16.22555510195367</v>
      </c>
      <c r="R11" s="1">
        <f t="shared" si="9"/>
        <v>16.182207434164066</v>
      </c>
      <c r="S11" s="1">
        <f t="shared" si="9"/>
        <v>16.138859766374463</v>
      </c>
      <c r="T11" s="3">
        <f>'GenCost data transposed'!O197</f>
        <v>16.095512098584869</v>
      </c>
      <c r="U11" s="1">
        <f t="shared" ref="U11:AC11" si="10">($AD11-$T11)/10+T11</f>
        <v>16.095512098584869</v>
      </c>
      <c r="V11" s="1">
        <f t="shared" si="10"/>
        <v>16.095512098584869</v>
      </c>
      <c r="W11" s="1">
        <f t="shared" si="10"/>
        <v>16.095512098584869</v>
      </c>
      <c r="X11" s="1">
        <f t="shared" si="10"/>
        <v>16.095512098584869</v>
      </c>
      <c r="Y11" s="1">
        <f t="shared" si="10"/>
        <v>16.095512098584869</v>
      </c>
      <c r="Z11" s="1">
        <f t="shared" si="10"/>
        <v>16.095512098584869</v>
      </c>
      <c r="AA11" s="1">
        <f t="shared" si="10"/>
        <v>16.095512098584869</v>
      </c>
      <c r="AB11" s="1">
        <f t="shared" si="10"/>
        <v>16.095512098584869</v>
      </c>
      <c r="AC11" s="1">
        <f t="shared" si="10"/>
        <v>16.095512098584869</v>
      </c>
      <c r="AD11" s="3">
        <f>'GenCost data transposed'!O213</f>
        <v>16.095512098584869</v>
      </c>
    </row>
    <row r="12" spans="3:30" x14ac:dyDescent="0.25">
      <c r="C12" t="s">
        <v>42</v>
      </c>
      <c r="D12" s="3">
        <f>'GenCost data transposed'!O169</f>
        <v>19.799729434409098</v>
      </c>
      <c r="E12" s="1">
        <f t="shared" si="0"/>
        <v>19.254605991421066</v>
      </c>
      <c r="F12" s="1">
        <f t="shared" si="0"/>
        <v>18.709482548433034</v>
      </c>
      <c r="G12" s="1">
        <f t="shared" si="0"/>
        <v>18.164359105445001</v>
      </c>
      <c r="H12" s="1">
        <f t="shared" si="0"/>
        <v>17.619235662456969</v>
      </c>
      <c r="I12" s="1">
        <f t="shared" si="0"/>
        <v>17.074112219468937</v>
      </c>
      <c r="J12" s="3">
        <f>'GenCost data transposed'!O185</f>
        <v>16.528988776480897</v>
      </c>
      <c r="K12" s="1">
        <f t="shared" ref="K12:S12" si="11">($T12-$J12)/10+J12</f>
        <v>16.485641108691294</v>
      </c>
      <c r="L12" s="1">
        <f t="shared" si="11"/>
        <v>16.44229344090169</v>
      </c>
      <c r="M12" s="1">
        <f t="shared" si="11"/>
        <v>16.398945773112086</v>
      </c>
      <c r="N12" s="1">
        <f t="shared" si="11"/>
        <v>16.355598105322482</v>
      </c>
      <c r="O12" s="1">
        <f t="shared" si="11"/>
        <v>16.312250437532878</v>
      </c>
      <c r="P12" s="1">
        <f t="shared" si="11"/>
        <v>16.268902769743274</v>
      </c>
      <c r="Q12" s="1">
        <f t="shared" si="11"/>
        <v>16.22555510195367</v>
      </c>
      <c r="R12" s="1">
        <f t="shared" si="11"/>
        <v>16.182207434164066</v>
      </c>
      <c r="S12" s="1">
        <f t="shared" si="11"/>
        <v>16.138859766374463</v>
      </c>
      <c r="T12" s="3">
        <f>'GenCost data transposed'!O201</f>
        <v>16.095512098584869</v>
      </c>
      <c r="U12" s="1">
        <f t="shared" ref="U12:AC12" si="12">($AD12-$T12)/10+T12</f>
        <v>16.095512098584869</v>
      </c>
      <c r="V12" s="1">
        <f t="shared" si="12"/>
        <v>16.095512098584869</v>
      </c>
      <c r="W12" s="1">
        <f t="shared" si="12"/>
        <v>16.095512098584869</v>
      </c>
      <c r="X12" s="1">
        <f t="shared" si="12"/>
        <v>16.095512098584869</v>
      </c>
      <c r="Y12" s="1">
        <f t="shared" si="12"/>
        <v>16.095512098584869</v>
      </c>
      <c r="Z12" s="1">
        <f t="shared" si="12"/>
        <v>16.095512098584869</v>
      </c>
      <c r="AA12" s="1">
        <f t="shared" si="12"/>
        <v>16.095512098584869</v>
      </c>
      <c r="AB12" s="1">
        <f t="shared" si="12"/>
        <v>16.095512098584869</v>
      </c>
      <c r="AC12" s="1">
        <f t="shared" si="12"/>
        <v>16.095512098584869</v>
      </c>
      <c r="AD12" s="3">
        <f>'GenCost data transposed'!O217</f>
        <v>16.095512098584869</v>
      </c>
    </row>
    <row r="13" spans="3:30" x14ac:dyDescent="0.25">
      <c r="C13" t="s">
        <v>43</v>
      </c>
      <c r="D13" s="3">
        <f>'GenCost data transposed'!O170</f>
        <v>41.90184589045505</v>
      </c>
      <c r="E13" s="1">
        <f t="shared" si="0"/>
        <v>41.727063985110924</v>
      </c>
      <c r="F13" s="1">
        <f t="shared" si="0"/>
        <v>41.552282079766798</v>
      </c>
      <c r="G13" s="1">
        <f t="shared" si="0"/>
        <v>41.377500174422671</v>
      </c>
      <c r="H13" s="1">
        <f t="shared" si="0"/>
        <v>41.202718269078545</v>
      </c>
      <c r="I13" s="1">
        <f t="shared" si="0"/>
        <v>41.027936363734419</v>
      </c>
      <c r="J13" s="3">
        <f>'GenCost data transposed'!O186</f>
        <v>40.853154458390286</v>
      </c>
      <c r="K13" s="1">
        <f t="shared" ref="K13:S13" si="13">($T13-$J13)/10+J13</f>
        <v>40.425352557308585</v>
      </c>
      <c r="L13" s="1">
        <f t="shared" si="13"/>
        <v>39.997550656226885</v>
      </c>
      <c r="M13" s="1">
        <f t="shared" si="13"/>
        <v>39.569748755145184</v>
      </c>
      <c r="N13" s="1">
        <f t="shared" si="13"/>
        <v>39.141946854063484</v>
      </c>
      <c r="O13" s="1">
        <f t="shared" si="13"/>
        <v>38.714144952981783</v>
      </c>
      <c r="P13" s="1">
        <f t="shared" si="13"/>
        <v>38.286343051900083</v>
      </c>
      <c r="Q13" s="1">
        <f t="shared" si="13"/>
        <v>37.858541150818382</v>
      </c>
      <c r="R13" s="1">
        <f t="shared" si="13"/>
        <v>37.430739249736682</v>
      </c>
      <c r="S13" s="1">
        <f t="shared" si="13"/>
        <v>37.002937348654982</v>
      </c>
      <c r="T13" s="3">
        <f>'GenCost data transposed'!O202</f>
        <v>36.575135447573295</v>
      </c>
      <c r="U13" s="1">
        <f t="shared" ref="U13:AC13" si="14">($AD13-$T13)/10+T13</f>
        <v>36.497979017395679</v>
      </c>
      <c r="V13" s="1">
        <f t="shared" si="14"/>
        <v>36.420822587218062</v>
      </c>
      <c r="W13" s="1">
        <f t="shared" si="14"/>
        <v>36.343666157040445</v>
      </c>
      <c r="X13" s="1">
        <f t="shared" si="14"/>
        <v>36.266509726862829</v>
      </c>
      <c r="Y13" s="1">
        <f t="shared" si="14"/>
        <v>36.189353296685212</v>
      </c>
      <c r="Z13" s="1">
        <f t="shared" si="14"/>
        <v>36.112196866507595</v>
      </c>
      <c r="AA13" s="1">
        <f t="shared" si="14"/>
        <v>36.035040436329979</v>
      </c>
      <c r="AB13" s="1">
        <f t="shared" si="14"/>
        <v>35.957884006152362</v>
      </c>
      <c r="AC13" s="1">
        <f t="shared" si="14"/>
        <v>35.880727575974745</v>
      </c>
      <c r="AD13" s="3">
        <f>'GenCost data transposed'!O218</f>
        <v>35.8035711457971</v>
      </c>
    </row>
    <row r="14" spans="3:30" x14ac:dyDescent="0.25">
      <c r="C14" t="s">
        <v>40</v>
      </c>
      <c r="D14" s="3">
        <f>'GenCost data transposed'!O177</f>
        <v>0</v>
      </c>
      <c r="E14" s="1">
        <f t="shared" si="0"/>
        <v>0</v>
      </c>
      <c r="F14" s="1">
        <f t="shared" si="0"/>
        <v>0</v>
      </c>
      <c r="G14" s="1">
        <f t="shared" si="0"/>
        <v>0</v>
      </c>
      <c r="H14" s="1">
        <f t="shared" si="0"/>
        <v>0</v>
      </c>
      <c r="I14" s="1">
        <f t="shared" si="0"/>
        <v>0</v>
      </c>
      <c r="J14" s="3">
        <f>'GenCost data transposed'!O193</f>
        <v>0</v>
      </c>
      <c r="K14" s="1">
        <f t="shared" ref="K14:S14" si="15">($T14-$J14)/10+J14</f>
        <v>0</v>
      </c>
      <c r="L14" s="1">
        <f t="shared" si="15"/>
        <v>0</v>
      </c>
      <c r="M14" s="1">
        <f t="shared" si="15"/>
        <v>0</v>
      </c>
      <c r="N14" s="1">
        <f t="shared" si="15"/>
        <v>0</v>
      </c>
      <c r="O14" s="1">
        <f t="shared" si="15"/>
        <v>0</v>
      </c>
      <c r="P14" s="1">
        <f t="shared" si="15"/>
        <v>0</v>
      </c>
      <c r="Q14" s="1">
        <f t="shared" si="15"/>
        <v>0</v>
      </c>
      <c r="R14" s="1">
        <f t="shared" si="15"/>
        <v>0</v>
      </c>
      <c r="S14" s="1">
        <f t="shared" si="15"/>
        <v>0</v>
      </c>
      <c r="T14" s="3">
        <f>'GenCost data transposed'!O209</f>
        <v>0</v>
      </c>
      <c r="U14" s="1">
        <f t="shared" ref="U14:AC14" si="16">($AD14-$T14)/10+T14</f>
        <v>0</v>
      </c>
      <c r="V14" s="1">
        <f t="shared" si="16"/>
        <v>0</v>
      </c>
      <c r="W14" s="1">
        <f t="shared" si="16"/>
        <v>0</v>
      </c>
      <c r="X14" s="1">
        <f t="shared" si="16"/>
        <v>0</v>
      </c>
      <c r="Y14" s="1">
        <f t="shared" si="16"/>
        <v>0</v>
      </c>
      <c r="Z14" s="1">
        <f t="shared" si="16"/>
        <v>0</v>
      </c>
      <c r="AA14" s="1">
        <f t="shared" si="16"/>
        <v>0</v>
      </c>
      <c r="AB14" s="1">
        <f t="shared" si="16"/>
        <v>0</v>
      </c>
      <c r="AC14" s="1">
        <f t="shared" si="16"/>
        <v>0</v>
      </c>
      <c r="AD14" s="3">
        <f>'GenCost data transposed'!O225</f>
        <v>0</v>
      </c>
    </row>
    <row r="15" spans="3:30" x14ac:dyDescent="0.25">
      <c r="C15" t="s">
        <v>41</v>
      </c>
      <c r="D15" s="3">
        <f>'GenCost data transposed'!O178</f>
        <v>0</v>
      </c>
      <c r="E15" s="1">
        <f t="shared" si="0"/>
        <v>0</v>
      </c>
      <c r="F15" s="1">
        <f t="shared" si="0"/>
        <v>0</v>
      </c>
      <c r="G15" s="1">
        <f t="shared" si="0"/>
        <v>0</v>
      </c>
      <c r="H15" s="1">
        <f t="shared" si="0"/>
        <v>0</v>
      </c>
      <c r="I15" s="1">
        <f t="shared" si="0"/>
        <v>0</v>
      </c>
      <c r="J15" s="3">
        <f>'GenCost data transposed'!O194</f>
        <v>0</v>
      </c>
      <c r="K15" s="1">
        <f t="shared" ref="K15:S15" si="17">($T15-$J15)/10+J15</f>
        <v>0</v>
      </c>
      <c r="L15" s="1">
        <f t="shared" si="17"/>
        <v>0</v>
      </c>
      <c r="M15" s="1">
        <f t="shared" si="17"/>
        <v>0</v>
      </c>
      <c r="N15" s="1">
        <f t="shared" si="17"/>
        <v>0</v>
      </c>
      <c r="O15" s="1">
        <f t="shared" si="17"/>
        <v>0</v>
      </c>
      <c r="P15" s="1">
        <f t="shared" si="17"/>
        <v>0</v>
      </c>
      <c r="Q15" s="1">
        <f t="shared" si="17"/>
        <v>0</v>
      </c>
      <c r="R15" s="1">
        <f t="shared" si="17"/>
        <v>0</v>
      </c>
      <c r="S15" s="1">
        <f t="shared" si="17"/>
        <v>0</v>
      </c>
      <c r="T15" s="3">
        <f>'GenCost data transposed'!O210</f>
        <v>0</v>
      </c>
      <c r="U15" s="1">
        <f t="shared" ref="U15:AC15" si="18">($AD15-$T15)/10+T15</f>
        <v>0</v>
      </c>
      <c r="V15" s="1">
        <f t="shared" si="18"/>
        <v>0</v>
      </c>
      <c r="W15" s="1">
        <f t="shared" si="18"/>
        <v>0</v>
      </c>
      <c r="X15" s="1">
        <f t="shared" si="18"/>
        <v>0</v>
      </c>
      <c r="Y15" s="1">
        <f t="shared" si="18"/>
        <v>0</v>
      </c>
      <c r="Z15" s="1">
        <f t="shared" si="18"/>
        <v>0</v>
      </c>
      <c r="AA15" s="1">
        <f t="shared" si="18"/>
        <v>0</v>
      </c>
      <c r="AB15" s="1">
        <f t="shared" si="18"/>
        <v>0</v>
      </c>
      <c r="AC15" s="1">
        <f t="shared" si="18"/>
        <v>0</v>
      </c>
      <c r="AD15" s="3">
        <f>'GenCost data transposed'!O226</f>
        <v>0</v>
      </c>
    </row>
    <row r="16" spans="3:30" x14ac:dyDescent="0.25">
      <c r="C16" t="s">
        <v>140</v>
      </c>
      <c r="D16" s="3">
        <f>'GenCost data transposed'!O179</f>
        <v>0</v>
      </c>
      <c r="E16" s="1">
        <f t="shared" si="0"/>
        <v>0</v>
      </c>
      <c r="F16" s="1">
        <f t="shared" si="0"/>
        <v>0</v>
      </c>
      <c r="G16" s="1">
        <f t="shared" si="0"/>
        <v>0</v>
      </c>
      <c r="H16" s="1">
        <f t="shared" si="0"/>
        <v>0</v>
      </c>
      <c r="I16" s="1">
        <f t="shared" si="0"/>
        <v>0</v>
      </c>
      <c r="J16" s="3">
        <f>'GenCost data transposed'!O195</f>
        <v>0</v>
      </c>
      <c r="K16" s="1">
        <f t="shared" ref="K16:S16" si="19">($T16-$J16)/10+J16</f>
        <v>0</v>
      </c>
      <c r="L16" s="1">
        <f t="shared" si="19"/>
        <v>0</v>
      </c>
      <c r="M16" s="1">
        <f t="shared" si="19"/>
        <v>0</v>
      </c>
      <c r="N16" s="1">
        <f t="shared" si="19"/>
        <v>0</v>
      </c>
      <c r="O16" s="1">
        <f t="shared" si="19"/>
        <v>0</v>
      </c>
      <c r="P16" s="1">
        <f t="shared" si="19"/>
        <v>0</v>
      </c>
      <c r="Q16" s="1">
        <f t="shared" si="19"/>
        <v>0</v>
      </c>
      <c r="R16" s="1">
        <f t="shared" si="19"/>
        <v>0</v>
      </c>
      <c r="S16" s="1">
        <f t="shared" si="19"/>
        <v>0</v>
      </c>
      <c r="T16" s="3">
        <f>'GenCost data transposed'!O211</f>
        <v>0</v>
      </c>
      <c r="U16" s="1">
        <f t="shared" ref="U16:AC16" si="20">($AD16-$T16)/10+T16</f>
        <v>0</v>
      </c>
      <c r="V16" s="1">
        <f t="shared" si="20"/>
        <v>0</v>
      </c>
      <c r="W16" s="1">
        <f t="shared" si="20"/>
        <v>0</v>
      </c>
      <c r="X16" s="1">
        <f t="shared" si="20"/>
        <v>0</v>
      </c>
      <c r="Y16" s="1">
        <f t="shared" si="20"/>
        <v>0</v>
      </c>
      <c r="Z16" s="1">
        <f t="shared" si="20"/>
        <v>0</v>
      </c>
      <c r="AA16" s="1">
        <f t="shared" si="20"/>
        <v>0</v>
      </c>
      <c r="AB16" s="1">
        <f t="shared" si="20"/>
        <v>0</v>
      </c>
      <c r="AC16" s="1">
        <f t="shared" si="20"/>
        <v>0</v>
      </c>
      <c r="AD16" s="3">
        <f>'GenCost data transposed'!O227</f>
        <v>0</v>
      </c>
    </row>
    <row r="17" spans="3:30" x14ac:dyDescent="0.25">
      <c r="C17" t="s">
        <v>141</v>
      </c>
      <c r="D17" s="3">
        <f>'GenCost data transposed'!O179</f>
        <v>0</v>
      </c>
      <c r="E17" s="1">
        <f t="shared" si="0"/>
        <v>0</v>
      </c>
      <c r="F17" s="1">
        <f t="shared" si="0"/>
        <v>0</v>
      </c>
      <c r="G17" s="1">
        <f t="shared" si="0"/>
        <v>0</v>
      </c>
      <c r="H17" s="1">
        <f t="shared" si="0"/>
        <v>0</v>
      </c>
      <c r="I17" s="1">
        <f t="shared" si="0"/>
        <v>0</v>
      </c>
      <c r="J17" s="3">
        <f>'GenCost data transposed'!O195</f>
        <v>0</v>
      </c>
      <c r="K17" s="1">
        <f t="shared" ref="K17:S17" si="21">($T17-$J17)/10+J17</f>
        <v>0</v>
      </c>
      <c r="L17" s="1">
        <f t="shared" si="21"/>
        <v>0</v>
      </c>
      <c r="M17" s="1">
        <f t="shared" si="21"/>
        <v>0</v>
      </c>
      <c r="N17" s="1">
        <f t="shared" si="21"/>
        <v>0</v>
      </c>
      <c r="O17" s="1">
        <f t="shared" si="21"/>
        <v>0</v>
      </c>
      <c r="P17" s="1">
        <f t="shared" si="21"/>
        <v>0</v>
      </c>
      <c r="Q17" s="1">
        <f t="shared" si="21"/>
        <v>0</v>
      </c>
      <c r="R17" s="1">
        <f t="shared" si="21"/>
        <v>0</v>
      </c>
      <c r="S17" s="1">
        <f t="shared" si="21"/>
        <v>0</v>
      </c>
      <c r="T17" s="3">
        <f>'GenCost data transposed'!O211</f>
        <v>0</v>
      </c>
      <c r="U17" s="1">
        <f t="shared" ref="U17:AC17" si="22">($AD17-$T17)/10+T17</f>
        <v>0</v>
      </c>
      <c r="V17" s="1">
        <f t="shared" si="22"/>
        <v>0</v>
      </c>
      <c r="W17" s="1">
        <f t="shared" si="22"/>
        <v>0</v>
      </c>
      <c r="X17" s="1">
        <f t="shared" si="22"/>
        <v>0</v>
      </c>
      <c r="Y17" s="1">
        <f t="shared" si="22"/>
        <v>0</v>
      </c>
      <c r="Z17" s="1">
        <f t="shared" si="22"/>
        <v>0</v>
      </c>
      <c r="AA17" s="1">
        <f t="shared" si="22"/>
        <v>0</v>
      </c>
      <c r="AB17" s="1">
        <f t="shared" si="22"/>
        <v>0</v>
      </c>
      <c r="AC17" s="1">
        <f t="shared" si="22"/>
        <v>0</v>
      </c>
      <c r="AD17" s="3">
        <f>'GenCost data transposed'!O227</f>
        <v>0</v>
      </c>
    </row>
    <row r="18" spans="3:30" x14ac:dyDescent="0.25">
      <c r="C18" t="s">
        <v>50</v>
      </c>
      <c r="D18" s="3">
        <f>'GenCost data transposed'!O174</f>
        <v>1.3357142857142859</v>
      </c>
      <c r="E18" s="1">
        <f t="shared" si="0"/>
        <v>1.2827380952380953</v>
      </c>
      <c r="F18" s="1">
        <f t="shared" si="0"/>
        <v>1.2297619047619048</v>
      </c>
      <c r="G18" s="1">
        <f t="shared" si="0"/>
        <v>1.1767857142857143</v>
      </c>
      <c r="H18" s="1">
        <f t="shared" si="0"/>
        <v>1.1238095238095238</v>
      </c>
      <c r="I18" s="1">
        <f t="shared" si="0"/>
        <v>1.0708333333333333</v>
      </c>
      <c r="J18" s="3">
        <f>'GenCost data transposed'!O190</f>
        <v>1.0178571428571428</v>
      </c>
      <c r="K18" s="1">
        <f t="shared" ref="K18:S18" si="23">($T18-$J18)/10+J18</f>
        <v>0.98607142857142849</v>
      </c>
      <c r="L18" s="1">
        <f t="shared" si="23"/>
        <v>0.95428571428571418</v>
      </c>
      <c r="M18" s="1">
        <f t="shared" si="23"/>
        <v>0.92249999999999988</v>
      </c>
      <c r="N18" s="1">
        <f t="shared" si="23"/>
        <v>0.89071428571428557</v>
      </c>
      <c r="O18" s="1">
        <f t="shared" si="23"/>
        <v>0.85892857142857126</v>
      </c>
      <c r="P18" s="1">
        <f t="shared" si="23"/>
        <v>0.82714285714285696</v>
      </c>
      <c r="Q18" s="1">
        <f t="shared" si="23"/>
        <v>0.79535714285714265</v>
      </c>
      <c r="R18" s="1">
        <f t="shared" si="23"/>
        <v>0.76357142857142835</v>
      </c>
      <c r="S18" s="1">
        <f t="shared" si="23"/>
        <v>0.73178571428571404</v>
      </c>
      <c r="T18" s="3">
        <f>'GenCost data transposed'!O206</f>
        <v>0.7</v>
      </c>
      <c r="U18" s="1">
        <f t="shared" ref="U18:AC18" si="24">($AD18-$T18)/10+T18</f>
        <v>0.7</v>
      </c>
      <c r="V18" s="1">
        <f t="shared" si="24"/>
        <v>0.7</v>
      </c>
      <c r="W18" s="1">
        <f t="shared" si="24"/>
        <v>0.7</v>
      </c>
      <c r="X18" s="1">
        <f t="shared" si="24"/>
        <v>0.7</v>
      </c>
      <c r="Y18" s="1">
        <f t="shared" si="24"/>
        <v>0.7</v>
      </c>
      <c r="Z18" s="1">
        <f t="shared" si="24"/>
        <v>0.7</v>
      </c>
      <c r="AA18" s="1">
        <f t="shared" si="24"/>
        <v>0.7</v>
      </c>
      <c r="AB18" s="1">
        <f t="shared" si="24"/>
        <v>0.7</v>
      </c>
      <c r="AC18" s="1">
        <f t="shared" si="24"/>
        <v>0.7</v>
      </c>
      <c r="AD18" s="3">
        <f>'GenCost data transposed'!O222</f>
        <v>0.7</v>
      </c>
    </row>
    <row r="19" spans="3:30" x14ac:dyDescent="0.25">
      <c r="C19" t="s">
        <v>49</v>
      </c>
      <c r="D19" s="3">
        <f>'GenCost data transposed'!O175</f>
        <v>1.3357142857142859</v>
      </c>
      <c r="E19" s="1">
        <f t="shared" si="0"/>
        <v>1.2827380952380953</v>
      </c>
      <c r="F19" s="1">
        <f t="shared" si="0"/>
        <v>1.2297619047619048</v>
      </c>
      <c r="G19" s="1">
        <f t="shared" si="0"/>
        <v>1.1767857142857143</v>
      </c>
      <c r="H19" s="1">
        <f t="shared" si="0"/>
        <v>1.1238095238095238</v>
      </c>
      <c r="I19" s="1">
        <f t="shared" si="0"/>
        <v>1.0708333333333333</v>
      </c>
      <c r="J19" s="3">
        <f>'GenCost data transposed'!O191</f>
        <v>1.0178571428571428</v>
      </c>
      <c r="K19" s="1">
        <f t="shared" ref="K19:S19" si="25">($T19-$J19)/10+J19</f>
        <v>0.98607142857142849</v>
      </c>
      <c r="L19" s="1">
        <f t="shared" si="25"/>
        <v>0.95428571428571418</v>
      </c>
      <c r="M19" s="1">
        <f t="shared" si="25"/>
        <v>0.92249999999999988</v>
      </c>
      <c r="N19" s="1">
        <f t="shared" si="25"/>
        <v>0.89071428571428557</v>
      </c>
      <c r="O19" s="1">
        <f t="shared" si="25"/>
        <v>0.85892857142857126</v>
      </c>
      <c r="P19" s="1">
        <f t="shared" si="25"/>
        <v>0.82714285714285696</v>
      </c>
      <c r="Q19" s="1">
        <f t="shared" si="25"/>
        <v>0.79535714285714265</v>
      </c>
      <c r="R19" s="1">
        <f t="shared" si="25"/>
        <v>0.76357142857142835</v>
      </c>
      <c r="S19" s="1">
        <f t="shared" si="25"/>
        <v>0.73178571428571404</v>
      </c>
      <c r="T19" s="3">
        <f>'GenCost data transposed'!O207</f>
        <v>0.7</v>
      </c>
      <c r="U19" s="1">
        <f t="shared" ref="U19:AC19" si="26">($AD19-$T19)/10+T19</f>
        <v>0.7</v>
      </c>
      <c r="V19" s="1">
        <f t="shared" si="26"/>
        <v>0.7</v>
      </c>
      <c r="W19" s="1">
        <f t="shared" si="26"/>
        <v>0.7</v>
      </c>
      <c r="X19" s="1">
        <f t="shared" si="26"/>
        <v>0.7</v>
      </c>
      <c r="Y19" s="1">
        <f t="shared" si="26"/>
        <v>0.7</v>
      </c>
      <c r="Z19" s="1">
        <f t="shared" si="26"/>
        <v>0.7</v>
      </c>
      <c r="AA19" s="1">
        <f t="shared" si="26"/>
        <v>0.7</v>
      </c>
      <c r="AB19" s="1">
        <f t="shared" si="26"/>
        <v>0.7</v>
      </c>
      <c r="AC19" s="1">
        <f t="shared" si="26"/>
        <v>0.7</v>
      </c>
      <c r="AD19" s="3">
        <f>'GenCost data transposed'!O223</f>
        <v>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ECB61-F227-4CCF-A9DF-4983DD43E2BE}">
  <dimension ref="C2:AD19"/>
  <sheetViews>
    <sheetView workbookViewId="0">
      <selection activeCell="C19" sqref="C19"/>
    </sheetView>
  </sheetViews>
  <sheetFormatPr defaultRowHeight="15" x14ac:dyDescent="0.25"/>
  <sheetData>
    <row r="2" spans="3:30" x14ac:dyDescent="0.25">
      <c r="C2" t="s">
        <v>88</v>
      </c>
    </row>
    <row r="3" spans="3:30" x14ac:dyDescent="0.25">
      <c r="C3" t="s">
        <v>83</v>
      </c>
    </row>
    <row r="4" spans="3:30" x14ac:dyDescent="0.25">
      <c r="C4" t="s">
        <v>84</v>
      </c>
      <c r="D4" t="s">
        <v>378</v>
      </c>
    </row>
    <row r="5" spans="3:30" x14ac:dyDescent="0.25">
      <c r="C5" t="s">
        <v>85</v>
      </c>
      <c r="D5" t="s">
        <v>110</v>
      </c>
      <c r="E5" t="s">
        <v>110</v>
      </c>
      <c r="F5" t="s">
        <v>110</v>
      </c>
      <c r="G5" t="s">
        <v>110</v>
      </c>
      <c r="H5" t="s">
        <v>110</v>
      </c>
      <c r="I5" t="s">
        <v>110</v>
      </c>
      <c r="J5" t="s">
        <v>110</v>
      </c>
      <c r="K5" t="s">
        <v>110</v>
      </c>
      <c r="L5" t="s">
        <v>110</v>
      </c>
      <c r="M5" t="s">
        <v>110</v>
      </c>
      <c r="N5" t="s">
        <v>110</v>
      </c>
      <c r="O5" t="s">
        <v>110</v>
      </c>
      <c r="P5" t="s">
        <v>110</v>
      </c>
      <c r="Q5" t="s">
        <v>110</v>
      </c>
      <c r="R5" t="s">
        <v>110</v>
      </c>
      <c r="S5" t="s">
        <v>110</v>
      </c>
      <c r="T5" t="s">
        <v>110</v>
      </c>
      <c r="U5" t="s">
        <v>110</v>
      </c>
      <c r="V5" t="s">
        <v>110</v>
      </c>
      <c r="W5" t="s">
        <v>110</v>
      </c>
      <c r="X5" t="s">
        <v>110</v>
      </c>
      <c r="Y5" t="s">
        <v>110</v>
      </c>
      <c r="Z5" t="s">
        <v>110</v>
      </c>
      <c r="AA5" t="s">
        <v>110</v>
      </c>
      <c r="AB5" t="s">
        <v>110</v>
      </c>
      <c r="AC5" t="s">
        <v>110</v>
      </c>
      <c r="AD5" t="s">
        <v>110</v>
      </c>
    </row>
    <row r="6" spans="3:30" x14ac:dyDescent="0.25">
      <c r="D6">
        <v>2024</v>
      </c>
      <c r="E6">
        <v>2025</v>
      </c>
      <c r="F6">
        <v>2026</v>
      </c>
      <c r="G6">
        <v>2027</v>
      </c>
      <c r="H6">
        <v>2028</v>
      </c>
      <c r="I6">
        <v>2029</v>
      </c>
      <c r="J6">
        <v>2030</v>
      </c>
      <c r="K6">
        <v>2031</v>
      </c>
      <c r="L6">
        <v>2032</v>
      </c>
      <c r="M6">
        <v>2033</v>
      </c>
      <c r="N6">
        <v>2034</v>
      </c>
      <c r="O6">
        <v>2035</v>
      </c>
      <c r="P6">
        <v>2036</v>
      </c>
      <c r="Q6">
        <v>2037</v>
      </c>
      <c r="R6">
        <v>2038</v>
      </c>
      <c r="S6">
        <v>2039</v>
      </c>
      <c r="T6">
        <v>2040</v>
      </c>
      <c r="U6">
        <v>2041</v>
      </c>
      <c r="V6">
        <v>2042</v>
      </c>
      <c r="W6">
        <v>2043</v>
      </c>
      <c r="X6">
        <v>2044</v>
      </c>
      <c r="Y6">
        <v>2045</v>
      </c>
      <c r="Z6">
        <v>2046</v>
      </c>
      <c r="AA6">
        <v>2047</v>
      </c>
      <c r="AB6">
        <v>2048</v>
      </c>
      <c r="AC6">
        <v>2049</v>
      </c>
      <c r="AD6">
        <v>2050</v>
      </c>
    </row>
    <row r="7" spans="3:30" x14ac:dyDescent="0.25">
      <c r="C7" t="s">
        <v>44</v>
      </c>
      <c r="D7" s="1">
        <f>AVERAGE('FuelCost-low'!D7,'FuelCost-high'!D7)</f>
        <v>3.8052008261649499</v>
      </c>
      <c r="E7" s="1">
        <f>AVERAGE('FuelCost-low'!E7,'FuelCost-high'!E7)</f>
        <v>3.8900979106930138</v>
      </c>
      <c r="F7" s="1">
        <f>AVERAGE('FuelCost-low'!F7,'FuelCost-high'!F7)</f>
        <v>3.9749949952210777</v>
      </c>
      <c r="G7" s="1">
        <f>AVERAGE('FuelCost-low'!G7,'FuelCost-high'!G7)</f>
        <v>4.0598920797491411</v>
      </c>
      <c r="H7" s="1">
        <f>AVERAGE('FuelCost-low'!H7,'FuelCost-high'!H7)</f>
        <v>4.1447891642772046</v>
      </c>
      <c r="I7" s="1">
        <f>AVERAGE('FuelCost-low'!I7,'FuelCost-high'!I7)</f>
        <v>4.2296862488052689</v>
      </c>
      <c r="J7" s="1">
        <f>AVERAGE('FuelCost-low'!J7,'FuelCost-high'!J7)</f>
        <v>4.3145833333333332</v>
      </c>
      <c r="K7" s="1">
        <f>AVERAGE('FuelCost-low'!K7,'FuelCost-high'!K7)</f>
        <v>4.2586666666666666</v>
      </c>
      <c r="L7" s="1">
        <f>AVERAGE('FuelCost-low'!L7,'FuelCost-high'!L7)</f>
        <v>4.20275</v>
      </c>
      <c r="M7" s="1">
        <f>AVERAGE('FuelCost-low'!M7,'FuelCost-high'!M7)</f>
        <v>4.1468333333333334</v>
      </c>
      <c r="N7" s="1">
        <f>AVERAGE('FuelCost-low'!N7,'FuelCost-high'!N7)</f>
        <v>4.0909166666666668</v>
      </c>
      <c r="O7" s="1">
        <f>AVERAGE('FuelCost-low'!O7,'FuelCost-high'!O7)</f>
        <v>4.0350000000000001</v>
      </c>
      <c r="P7" s="1">
        <f>AVERAGE('FuelCost-low'!P7,'FuelCost-high'!P7)</f>
        <v>3.9790833333333335</v>
      </c>
      <c r="Q7" s="1">
        <f>AVERAGE('FuelCost-low'!Q7,'FuelCost-high'!Q7)</f>
        <v>3.9231666666666669</v>
      </c>
      <c r="R7" s="1">
        <f>AVERAGE('FuelCost-low'!R7,'FuelCost-high'!R7)</f>
        <v>3.8672500000000003</v>
      </c>
      <c r="S7" s="1">
        <f>AVERAGE('FuelCost-low'!S7,'FuelCost-high'!S7)</f>
        <v>3.8113333333333337</v>
      </c>
      <c r="T7" s="1">
        <f>AVERAGE('FuelCost-low'!T7,'FuelCost-high'!T7)</f>
        <v>3.7554166666666671</v>
      </c>
      <c r="U7" s="1">
        <f>AVERAGE('FuelCost-low'!U7,'FuelCost-high'!U7)</f>
        <v>3.7554166666666671</v>
      </c>
      <c r="V7" s="1">
        <f>AVERAGE('FuelCost-low'!V7,'FuelCost-high'!V7)</f>
        <v>3.7554166666666671</v>
      </c>
      <c r="W7" s="1">
        <f>AVERAGE('FuelCost-low'!W7,'FuelCost-high'!W7)</f>
        <v>3.7554166666666671</v>
      </c>
      <c r="X7" s="1">
        <f>AVERAGE('FuelCost-low'!X7,'FuelCost-high'!X7)</f>
        <v>3.7554166666666671</v>
      </c>
      <c r="Y7" s="1">
        <f>AVERAGE('FuelCost-low'!Y7,'FuelCost-high'!Y7)</f>
        <v>3.7554166666666671</v>
      </c>
      <c r="Z7" s="1">
        <f>AVERAGE('FuelCost-low'!Z7,'FuelCost-high'!Z7)</f>
        <v>3.7554166666666671</v>
      </c>
      <c r="AA7" s="1">
        <f>AVERAGE('FuelCost-low'!AA7,'FuelCost-high'!AA7)</f>
        <v>3.7554166666666671</v>
      </c>
      <c r="AB7" s="1">
        <f>AVERAGE('FuelCost-low'!AB7,'FuelCost-high'!AB7)</f>
        <v>3.7554166666666671</v>
      </c>
      <c r="AC7" s="1">
        <f>AVERAGE('FuelCost-low'!AC7,'FuelCost-high'!AC7)</f>
        <v>3.7554166666666671</v>
      </c>
      <c r="AD7" s="1">
        <f>AVERAGE('FuelCost-low'!AD7,'FuelCost-high'!AD7)</f>
        <v>3.7554166666666671</v>
      </c>
    </row>
    <row r="8" spans="3:30" x14ac:dyDescent="0.25">
      <c r="C8" t="s">
        <v>45</v>
      </c>
      <c r="D8" s="1">
        <f>AVERAGE('FuelCost-low'!D8,'FuelCost-high'!D8)</f>
        <v>3.8052008261649499</v>
      </c>
      <c r="E8" s="1">
        <f>AVERAGE('FuelCost-low'!E8,'FuelCost-high'!E8)</f>
        <v>3.8900979106930138</v>
      </c>
      <c r="F8" s="1">
        <f>AVERAGE('FuelCost-low'!F8,'FuelCost-high'!F8)</f>
        <v>3.9749949952210777</v>
      </c>
      <c r="G8" s="1">
        <f>AVERAGE('FuelCost-low'!G8,'FuelCost-high'!G8)</f>
        <v>4.0598920797491411</v>
      </c>
      <c r="H8" s="1">
        <f>AVERAGE('FuelCost-low'!H8,'FuelCost-high'!H8)</f>
        <v>4.1447891642772046</v>
      </c>
      <c r="I8" s="1">
        <f>AVERAGE('FuelCost-low'!I8,'FuelCost-high'!I8)</f>
        <v>4.2296862488052689</v>
      </c>
      <c r="J8" s="1">
        <f>AVERAGE('FuelCost-low'!J8,'FuelCost-high'!J8)</f>
        <v>4.3145833333333332</v>
      </c>
      <c r="K8" s="1">
        <f>AVERAGE('FuelCost-low'!K8,'FuelCost-high'!K8)</f>
        <v>4.2586666666666666</v>
      </c>
      <c r="L8" s="1">
        <f>AVERAGE('FuelCost-low'!L8,'FuelCost-high'!L8)</f>
        <v>4.20275</v>
      </c>
      <c r="M8" s="1">
        <f>AVERAGE('FuelCost-low'!M8,'FuelCost-high'!M8)</f>
        <v>4.1468333333333334</v>
      </c>
      <c r="N8" s="1">
        <f>AVERAGE('FuelCost-low'!N8,'FuelCost-high'!N8)</f>
        <v>4.0909166666666668</v>
      </c>
      <c r="O8" s="1">
        <f>AVERAGE('FuelCost-low'!O8,'FuelCost-high'!O8)</f>
        <v>4.0350000000000001</v>
      </c>
      <c r="P8" s="1">
        <f>AVERAGE('FuelCost-low'!P8,'FuelCost-high'!P8)</f>
        <v>3.9790833333333335</v>
      </c>
      <c r="Q8" s="1">
        <f>AVERAGE('FuelCost-low'!Q8,'FuelCost-high'!Q8)</f>
        <v>3.9231666666666669</v>
      </c>
      <c r="R8" s="1">
        <f>AVERAGE('FuelCost-low'!R8,'FuelCost-high'!R8)</f>
        <v>3.8672500000000003</v>
      </c>
      <c r="S8" s="1">
        <f>AVERAGE('FuelCost-low'!S8,'FuelCost-high'!S8)</f>
        <v>3.8113333333333337</v>
      </c>
      <c r="T8" s="1">
        <f>AVERAGE('FuelCost-low'!T8,'FuelCost-high'!T8)</f>
        <v>3.7554166666666671</v>
      </c>
      <c r="U8" s="1">
        <f>AVERAGE('FuelCost-low'!U8,'FuelCost-high'!U8)</f>
        <v>3.7554166666666671</v>
      </c>
      <c r="V8" s="1">
        <f>AVERAGE('FuelCost-low'!V8,'FuelCost-high'!V8)</f>
        <v>3.7554166666666671</v>
      </c>
      <c r="W8" s="1">
        <f>AVERAGE('FuelCost-low'!W8,'FuelCost-high'!W8)</f>
        <v>3.7554166666666671</v>
      </c>
      <c r="X8" s="1">
        <f>AVERAGE('FuelCost-low'!X8,'FuelCost-high'!X8)</f>
        <v>3.7554166666666671</v>
      </c>
      <c r="Y8" s="1">
        <f>AVERAGE('FuelCost-low'!Y8,'FuelCost-high'!Y8)</f>
        <v>3.7554166666666671</v>
      </c>
      <c r="Z8" s="1">
        <f>AVERAGE('FuelCost-low'!Z8,'FuelCost-high'!Z8)</f>
        <v>3.7554166666666671</v>
      </c>
      <c r="AA8" s="1">
        <f>AVERAGE('FuelCost-low'!AA8,'FuelCost-high'!AA8)</f>
        <v>3.7554166666666671</v>
      </c>
      <c r="AB8" s="1">
        <f>AVERAGE('FuelCost-low'!AB8,'FuelCost-high'!AB8)</f>
        <v>3.7554166666666671</v>
      </c>
      <c r="AC8" s="1">
        <f>AVERAGE('FuelCost-low'!AC8,'FuelCost-high'!AC8)</f>
        <v>3.7554166666666671</v>
      </c>
      <c r="AD8" s="1">
        <f>AVERAGE('FuelCost-low'!AD8,'FuelCost-high'!AD8)</f>
        <v>3.7554166666666671</v>
      </c>
    </row>
    <row r="9" spans="3:30" x14ac:dyDescent="0.25">
      <c r="C9" t="s">
        <v>39</v>
      </c>
      <c r="D9" s="1">
        <f>AVERAGE('FuelCost-low'!D9,'FuelCost-high'!D9)</f>
        <v>16.657905419330675</v>
      </c>
      <c r="E9" s="1">
        <f>AVERAGE('FuelCost-low'!E9,'FuelCost-high'!E9)</f>
        <v>16.044885839633281</v>
      </c>
      <c r="F9" s="1">
        <f>AVERAGE('FuelCost-low'!F9,'FuelCost-high'!F9)</f>
        <v>15.431866259935891</v>
      </c>
      <c r="G9" s="1">
        <f>AVERAGE('FuelCost-low'!G9,'FuelCost-high'!G9)</f>
        <v>14.818846680238501</v>
      </c>
      <c r="H9" s="1">
        <f>AVERAGE('FuelCost-low'!H9,'FuelCost-high'!H9)</f>
        <v>14.205827100541111</v>
      </c>
      <c r="I9" s="1">
        <f>AVERAGE('FuelCost-low'!I9,'FuelCost-high'!I9)</f>
        <v>13.592807520843719</v>
      </c>
      <c r="J9" s="1">
        <f>AVERAGE('FuelCost-low'!J9,'FuelCost-high'!J9)</f>
        <v>12.979787941146324</v>
      </c>
      <c r="K9" s="1">
        <f>AVERAGE('FuelCost-low'!K9,'FuelCost-high'!K9)</f>
        <v>12.947916743566097</v>
      </c>
      <c r="L9" s="1">
        <f>AVERAGE('FuelCost-low'!L9,'FuelCost-high'!L9)</f>
        <v>12.91604554598587</v>
      </c>
      <c r="M9" s="1">
        <f>AVERAGE('FuelCost-low'!M9,'FuelCost-high'!M9)</f>
        <v>12.884174348405644</v>
      </c>
      <c r="N9" s="1">
        <f>AVERAGE('FuelCost-low'!N9,'FuelCost-high'!N9)</f>
        <v>12.852303150825417</v>
      </c>
      <c r="O9" s="1">
        <f>AVERAGE('FuelCost-low'!O9,'FuelCost-high'!O9)</f>
        <v>12.82043195324519</v>
      </c>
      <c r="P9" s="1">
        <f>AVERAGE('FuelCost-low'!P9,'FuelCost-high'!P9)</f>
        <v>12.788560755664964</v>
      </c>
      <c r="Q9" s="1">
        <f>AVERAGE('FuelCost-low'!Q9,'FuelCost-high'!Q9)</f>
        <v>12.756689558084737</v>
      </c>
      <c r="R9" s="1">
        <f>AVERAGE('FuelCost-low'!R9,'FuelCost-high'!R9)</f>
        <v>12.724818360504511</v>
      </c>
      <c r="S9" s="1">
        <f>AVERAGE('FuelCost-low'!S9,'FuelCost-high'!S9)</f>
        <v>12.692947162924284</v>
      </c>
      <c r="T9" s="1">
        <f>AVERAGE('FuelCost-low'!T9,'FuelCost-high'!T9)</f>
        <v>12.661075965344066</v>
      </c>
      <c r="U9" s="1">
        <f>AVERAGE('FuelCost-low'!U9,'FuelCost-high'!U9)</f>
        <v>12.661075965344066</v>
      </c>
      <c r="V9" s="1">
        <f>AVERAGE('FuelCost-low'!V9,'FuelCost-high'!V9)</f>
        <v>12.661075965344066</v>
      </c>
      <c r="W9" s="1">
        <f>AVERAGE('FuelCost-low'!W9,'FuelCost-high'!W9)</f>
        <v>12.661075965344066</v>
      </c>
      <c r="X9" s="1">
        <f>AVERAGE('FuelCost-low'!X9,'FuelCost-high'!X9)</f>
        <v>12.661075965344066</v>
      </c>
      <c r="Y9" s="1">
        <f>AVERAGE('FuelCost-low'!Y9,'FuelCost-high'!Y9)</f>
        <v>12.661075965344066</v>
      </c>
      <c r="Z9" s="1">
        <f>AVERAGE('FuelCost-low'!Z9,'FuelCost-high'!Z9)</f>
        <v>12.661075965344066</v>
      </c>
      <c r="AA9" s="1">
        <f>AVERAGE('FuelCost-low'!AA9,'FuelCost-high'!AA9)</f>
        <v>12.661075965344066</v>
      </c>
      <c r="AB9" s="1">
        <f>AVERAGE('FuelCost-low'!AB9,'FuelCost-high'!AB9)</f>
        <v>12.661075965344066</v>
      </c>
      <c r="AC9" s="1">
        <f>AVERAGE('FuelCost-low'!AC9,'FuelCost-high'!AC9)</f>
        <v>12.661075965344066</v>
      </c>
      <c r="AD9" s="1">
        <f>AVERAGE('FuelCost-low'!AD9,'FuelCost-high'!AD9)</f>
        <v>12.661075965344066</v>
      </c>
    </row>
    <row r="10" spans="3:30" x14ac:dyDescent="0.25">
      <c r="C10" t="s">
        <v>38</v>
      </c>
      <c r="D10" s="1">
        <f>AVERAGE('FuelCost-low'!D10,'FuelCost-high'!D10)</f>
        <v>16.657905419330675</v>
      </c>
      <c r="E10" s="1">
        <f>AVERAGE('FuelCost-low'!E10,'FuelCost-high'!E10)</f>
        <v>16.044885839633281</v>
      </c>
      <c r="F10" s="1">
        <f>AVERAGE('FuelCost-low'!F10,'FuelCost-high'!F10)</f>
        <v>15.431866259935891</v>
      </c>
      <c r="G10" s="1">
        <f>AVERAGE('FuelCost-low'!G10,'FuelCost-high'!G10)</f>
        <v>14.818846680238501</v>
      </c>
      <c r="H10" s="1">
        <f>AVERAGE('FuelCost-low'!H10,'FuelCost-high'!H10)</f>
        <v>14.205827100541111</v>
      </c>
      <c r="I10" s="1">
        <f>AVERAGE('FuelCost-low'!I10,'FuelCost-high'!I10)</f>
        <v>13.592807520843719</v>
      </c>
      <c r="J10" s="1">
        <f>AVERAGE('FuelCost-low'!J10,'FuelCost-high'!J10)</f>
        <v>12.979787941146324</v>
      </c>
      <c r="K10" s="1">
        <f>AVERAGE('FuelCost-low'!K10,'FuelCost-high'!K10)</f>
        <v>12.947916743566097</v>
      </c>
      <c r="L10" s="1">
        <f>AVERAGE('FuelCost-low'!L10,'FuelCost-high'!L10)</f>
        <v>12.91604554598587</v>
      </c>
      <c r="M10" s="1">
        <f>AVERAGE('FuelCost-low'!M10,'FuelCost-high'!M10)</f>
        <v>12.884174348405644</v>
      </c>
      <c r="N10" s="1">
        <f>AVERAGE('FuelCost-low'!N10,'FuelCost-high'!N10)</f>
        <v>12.852303150825417</v>
      </c>
      <c r="O10" s="1">
        <f>AVERAGE('FuelCost-low'!O10,'FuelCost-high'!O10)</f>
        <v>12.82043195324519</v>
      </c>
      <c r="P10" s="1">
        <f>AVERAGE('FuelCost-low'!P10,'FuelCost-high'!P10)</f>
        <v>12.788560755664964</v>
      </c>
      <c r="Q10" s="1">
        <f>AVERAGE('FuelCost-low'!Q10,'FuelCost-high'!Q10)</f>
        <v>12.756689558084737</v>
      </c>
      <c r="R10" s="1">
        <f>AVERAGE('FuelCost-low'!R10,'FuelCost-high'!R10)</f>
        <v>12.724818360504511</v>
      </c>
      <c r="S10" s="1">
        <f>AVERAGE('FuelCost-low'!S10,'FuelCost-high'!S10)</f>
        <v>12.692947162924284</v>
      </c>
      <c r="T10" s="1">
        <f>AVERAGE('FuelCost-low'!T10,'FuelCost-high'!T10)</f>
        <v>12.661075965344066</v>
      </c>
      <c r="U10" s="1">
        <f>AVERAGE('FuelCost-low'!U10,'FuelCost-high'!U10)</f>
        <v>12.661075965344066</v>
      </c>
      <c r="V10" s="1">
        <f>AVERAGE('FuelCost-low'!V10,'FuelCost-high'!V10)</f>
        <v>12.661075965344066</v>
      </c>
      <c r="W10" s="1">
        <f>AVERAGE('FuelCost-low'!W10,'FuelCost-high'!W10)</f>
        <v>12.661075965344066</v>
      </c>
      <c r="X10" s="1">
        <f>AVERAGE('FuelCost-low'!X10,'FuelCost-high'!X10)</f>
        <v>12.661075965344066</v>
      </c>
      <c r="Y10" s="1">
        <f>AVERAGE('FuelCost-low'!Y10,'FuelCost-high'!Y10)</f>
        <v>12.661075965344066</v>
      </c>
      <c r="Z10" s="1">
        <f>AVERAGE('FuelCost-low'!Z10,'FuelCost-high'!Z10)</f>
        <v>12.661075965344066</v>
      </c>
      <c r="AA10" s="1">
        <f>AVERAGE('FuelCost-low'!AA10,'FuelCost-high'!AA10)</f>
        <v>12.661075965344066</v>
      </c>
      <c r="AB10" s="1">
        <f>AVERAGE('FuelCost-low'!AB10,'FuelCost-high'!AB10)</f>
        <v>12.661075965344066</v>
      </c>
      <c r="AC10" s="1">
        <f>AVERAGE('FuelCost-low'!AC10,'FuelCost-high'!AC10)</f>
        <v>12.661075965344066</v>
      </c>
      <c r="AD10" s="1">
        <f>AVERAGE('FuelCost-low'!AD10,'FuelCost-high'!AD10)</f>
        <v>12.661075965344066</v>
      </c>
    </row>
    <row r="11" spans="3:30" x14ac:dyDescent="0.25">
      <c r="C11" t="s">
        <v>47</v>
      </c>
      <c r="D11" s="1">
        <f>AVERAGE('FuelCost-low'!D11,'FuelCost-high'!D11)</f>
        <v>16.657905419330675</v>
      </c>
      <c r="E11" s="1">
        <f>AVERAGE('FuelCost-low'!E11,'FuelCost-high'!E11)</f>
        <v>16.044885839633281</v>
      </c>
      <c r="F11" s="1">
        <f>AVERAGE('FuelCost-low'!F11,'FuelCost-high'!F11)</f>
        <v>15.431866259935891</v>
      </c>
      <c r="G11" s="1">
        <f>AVERAGE('FuelCost-low'!G11,'FuelCost-high'!G11)</f>
        <v>14.818846680238501</v>
      </c>
      <c r="H11" s="1">
        <f>AVERAGE('FuelCost-low'!H11,'FuelCost-high'!H11)</f>
        <v>14.205827100541111</v>
      </c>
      <c r="I11" s="1">
        <f>AVERAGE('FuelCost-low'!I11,'FuelCost-high'!I11)</f>
        <v>13.592807520843719</v>
      </c>
      <c r="J11" s="1">
        <f>AVERAGE('FuelCost-low'!J11,'FuelCost-high'!J11)</f>
        <v>12.979787941146324</v>
      </c>
      <c r="K11" s="1">
        <f>AVERAGE('FuelCost-low'!K11,'FuelCost-high'!K11)</f>
        <v>12.947916743566097</v>
      </c>
      <c r="L11" s="1">
        <f>AVERAGE('FuelCost-low'!L11,'FuelCost-high'!L11)</f>
        <v>12.91604554598587</v>
      </c>
      <c r="M11" s="1">
        <f>AVERAGE('FuelCost-low'!M11,'FuelCost-high'!M11)</f>
        <v>12.884174348405644</v>
      </c>
      <c r="N11" s="1">
        <f>AVERAGE('FuelCost-low'!N11,'FuelCost-high'!N11)</f>
        <v>12.852303150825417</v>
      </c>
      <c r="O11" s="1">
        <f>AVERAGE('FuelCost-low'!O11,'FuelCost-high'!O11)</f>
        <v>12.82043195324519</v>
      </c>
      <c r="P11" s="1">
        <f>AVERAGE('FuelCost-low'!P11,'FuelCost-high'!P11)</f>
        <v>12.788560755664964</v>
      </c>
      <c r="Q11" s="1">
        <f>AVERAGE('FuelCost-low'!Q11,'FuelCost-high'!Q11)</f>
        <v>12.756689558084737</v>
      </c>
      <c r="R11" s="1">
        <f>AVERAGE('FuelCost-low'!R11,'FuelCost-high'!R11)</f>
        <v>12.724818360504511</v>
      </c>
      <c r="S11" s="1">
        <f>AVERAGE('FuelCost-low'!S11,'FuelCost-high'!S11)</f>
        <v>12.692947162924284</v>
      </c>
      <c r="T11" s="1">
        <f>AVERAGE('FuelCost-low'!T11,'FuelCost-high'!T11)</f>
        <v>12.661075965344066</v>
      </c>
      <c r="U11" s="1">
        <f>AVERAGE('FuelCost-low'!U11,'FuelCost-high'!U11)</f>
        <v>12.661075965344066</v>
      </c>
      <c r="V11" s="1">
        <f>AVERAGE('FuelCost-low'!V11,'FuelCost-high'!V11)</f>
        <v>12.661075965344066</v>
      </c>
      <c r="W11" s="1">
        <f>AVERAGE('FuelCost-low'!W11,'FuelCost-high'!W11)</f>
        <v>12.661075965344066</v>
      </c>
      <c r="X11" s="1">
        <f>AVERAGE('FuelCost-low'!X11,'FuelCost-high'!X11)</f>
        <v>12.661075965344066</v>
      </c>
      <c r="Y11" s="1">
        <f>AVERAGE('FuelCost-low'!Y11,'FuelCost-high'!Y11)</f>
        <v>12.661075965344066</v>
      </c>
      <c r="Z11" s="1">
        <f>AVERAGE('FuelCost-low'!Z11,'FuelCost-high'!Z11)</f>
        <v>12.661075965344066</v>
      </c>
      <c r="AA11" s="1">
        <f>AVERAGE('FuelCost-low'!AA11,'FuelCost-high'!AA11)</f>
        <v>12.661075965344066</v>
      </c>
      <c r="AB11" s="1">
        <f>AVERAGE('FuelCost-low'!AB11,'FuelCost-high'!AB11)</f>
        <v>12.661075965344066</v>
      </c>
      <c r="AC11" s="1">
        <f>AVERAGE('FuelCost-low'!AC11,'FuelCost-high'!AC11)</f>
        <v>12.661075965344066</v>
      </c>
      <c r="AD11" s="1">
        <f>AVERAGE('FuelCost-low'!AD11,'FuelCost-high'!AD11)</f>
        <v>12.661075965344066</v>
      </c>
    </row>
    <row r="12" spans="3:30" x14ac:dyDescent="0.25">
      <c r="C12" t="s">
        <v>42</v>
      </c>
      <c r="D12" s="1">
        <f>AVERAGE('FuelCost-low'!D12,'FuelCost-high'!D12)</f>
        <v>16.657905419330675</v>
      </c>
      <c r="E12" s="1">
        <f>AVERAGE('FuelCost-low'!E12,'FuelCost-high'!E12)</f>
        <v>16.044885839633281</v>
      </c>
      <c r="F12" s="1">
        <f>AVERAGE('FuelCost-low'!F12,'FuelCost-high'!F12)</f>
        <v>15.431866259935891</v>
      </c>
      <c r="G12" s="1">
        <f>AVERAGE('FuelCost-low'!G12,'FuelCost-high'!G12)</f>
        <v>14.818846680238501</v>
      </c>
      <c r="H12" s="1">
        <f>AVERAGE('FuelCost-low'!H12,'FuelCost-high'!H12)</f>
        <v>14.205827100541111</v>
      </c>
      <c r="I12" s="1">
        <f>AVERAGE('FuelCost-low'!I12,'FuelCost-high'!I12)</f>
        <v>13.592807520843719</v>
      </c>
      <c r="J12" s="1">
        <f>AVERAGE('FuelCost-low'!J12,'FuelCost-high'!J12)</f>
        <v>12.979787941146324</v>
      </c>
      <c r="K12" s="1">
        <f>AVERAGE('FuelCost-low'!K12,'FuelCost-high'!K12)</f>
        <v>12.947916743566097</v>
      </c>
      <c r="L12" s="1">
        <f>AVERAGE('FuelCost-low'!L12,'FuelCost-high'!L12)</f>
        <v>12.91604554598587</v>
      </c>
      <c r="M12" s="1">
        <f>AVERAGE('FuelCost-low'!M12,'FuelCost-high'!M12)</f>
        <v>12.884174348405644</v>
      </c>
      <c r="N12" s="1">
        <f>AVERAGE('FuelCost-low'!N12,'FuelCost-high'!N12)</f>
        <v>12.852303150825417</v>
      </c>
      <c r="O12" s="1">
        <f>AVERAGE('FuelCost-low'!O12,'FuelCost-high'!O12)</f>
        <v>12.82043195324519</v>
      </c>
      <c r="P12" s="1">
        <f>AVERAGE('FuelCost-low'!P12,'FuelCost-high'!P12)</f>
        <v>12.788560755664964</v>
      </c>
      <c r="Q12" s="1">
        <f>AVERAGE('FuelCost-low'!Q12,'FuelCost-high'!Q12)</f>
        <v>12.756689558084737</v>
      </c>
      <c r="R12" s="1">
        <f>AVERAGE('FuelCost-low'!R12,'FuelCost-high'!R12)</f>
        <v>12.724818360504511</v>
      </c>
      <c r="S12" s="1">
        <f>AVERAGE('FuelCost-low'!S12,'FuelCost-high'!S12)</f>
        <v>12.692947162924284</v>
      </c>
      <c r="T12" s="1">
        <f>AVERAGE('FuelCost-low'!T12,'FuelCost-high'!T12)</f>
        <v>12.661075965344066</v>
      </c>
      <c r="U12" s="1">
        <f>AVERAGE('FuelCost-low'!U12,'FuelCost-high'!U12)</f>
        <v>12.661075965344066</v>
      </c>
      <c r="V12" s="1">
        <f>AVERAGE('FuelCost-low'!V12,'FuelCost-high'!V12)</f>
        <v>12.661075965344066</v>
      </c>
      <c r="W12" s="1">
        <f>AVERAGE('FuelCost-low'!W12,'FuelCost-high'!W12)</f>
        <v>12.661075965344066</v>
      </c>
      <c r="X12" s="1">
        <f>AVERAGE('FuelCost-low'!X12,'FuelCost-high'!X12)</f>
        <v>12.661075965344066</v>
      </c>
      <c r="Y12" s="1">
        <f>AVERAGE('FuelCost-low'!Y12,'FuelCost-high'!Y12)</f>
        <v>12.661075965344066</v>
      </c>
      <c r="Z12" s="1">
        <f>AVERAGE('FuelCost-low'!Z12,'FuelCost-high'!Z12)</f>
        <v>12.661075965344066</v>
      </c>
      <c r="AA12" s="1">
        <f>AVERAGE('FuelCost-low'!AA12,'FuelCost-high'!AA12)</f>
        <v>12.661075965344066</v>
      </c>
      <c r="AB12" s="1">
        <f>AVERAGE('FuelCost-low'!AB12,'FuelCost-high'!AB12)</f>
        <v>12.661075965344066</v>
      </c>
      <c r="AC12" s="1">
        <f>AVERAGE('FuelCost-low'!AC12,'FuelCost-high'!AC12)</f>
        <v>12.661075965344066</v>
      </c>
      <c r="AD12" s="1">
        <f>AVERAGE('FuelCost-low'!AD12,'FuelCost-high'!AD12)</f>
        <v>12.661075965344066</v>
      </c>
    </row>
    <row r="13" spans="3:30" x14ac:dyDescent="0.25">
      <c r="C13" t="s">
        <v>43</v>
      </c>
      <c r="D13" s="1">
        <f>AVERAGE('FuelCost-low'!D13,'FuelCost-high'!D13)</f>
        <v>41.313223383389555</v>
      </c>
      <c r="E13" s="1">
        <f>AVERAGE('FuelCost-low'!E13,'FuelCost-high'!E13)</f>
        <v>40.975340280240012</v>
      </c>
      <c r="F13" s="1">
        <f>AVERAGE('FuelCost-low'!F13,'FuelCost-high'!F13)</f>
        <v>40.637457177090468</v>
      </c>
      <c r="G13" s="1">
        <f>AVERAGE('FuelCost-low'!G13,'FuelCost-high'!G13)</f>
        <v>40.299574073940917</v>
      </c>
      <c r="H13" s="1">
        <f>AVERAGE('FuelCost-low'!H13,'FuelCost-high'!H13)</f>
        <v>39.961690970791366</v>
      </c>
      <c r="I13" s="1">
        <f>AVERAGE('FuelCost-low'!I13,'FuelCost-high'!I13)</f>
        <v>39.623807867641823</v>
      </c>
      <c r="J13" s="1">
        <f>AVERAGE('FuelCost-low'!J13,'FuelCost-high'!J13)</f>
        <v>39.285924764492272</v>
      </c>
      <c r="K13" s="1">
        <f>AVERAGE('FuelCost-low'!K13,'FuelCost-high'!K13)</f>
        <v>38.734996338416991</v>
      </c>
      <c r="L13" s="1">
        <f>AVERAGE('FuelCost-low'!L13,'FuelCost-high'!L13)</f>
        <v>38.184067912341717</v>
      </c>
      <c r="M13" s="1">
        <f>AVERAGE('FuelCost-low'!M13,'FuelCost-high'!M13)</f>
        <v>37.633139486266444</v>
      </c>
      <c r="N13" s="1">
        <f>AVERAGE('FuelCost-low'!N13,'FuelCost-high'!N13)</f>
        <v>37.082211060191163</v>
      </c>
      <c r="O13" s="1">
        <f>AVERAGE('FuelCost-low'!O13,'FuelCost-high'!O13)</f>
        <v>36.531282634115883</v>
      </c>
      <c r="P13" s="1">
        <f>AVERAGE('FuelCost-low'!P13,'FuelCost-high'!P13)</f>
        <v>35.980354208040609</v>
      </c>
      <c r="Q13" s="1">
        <f>AVERAGE('FuelCost-low'!Q13,'FuelCost-high'!Q13)</f>
        <v>35.429425781965335</v>
      </c>
      <c r="R13" s="1">
        <f>AVERAGE('FuelCost-low'!R13,'FuelCost-high'!R13)</f>
        <v>34.878497355890055</v>
      </c>
      <c r="S13" s="1">
        <f>AVERAGE('FuelCost-low'!S13,'FuelCost-high'!S13)</f>
        <v>34.327568929814774</v>
      </c>
      <c r="T13" s="1">
        <f>AVERAGE('FuelCost-low'!T13,'FuelCost-high'!T13)</f>
        <v>33.776640503739507</v>
      </c>
      <c r="U13" s="1">
        <f>AVERAGE('FuelCost-low'!U13,'FuelCost-high'!U13)</f>
        <v>33.613097516080977</v>
      </c>
      <c r="V13" s="1">
        <f>AVERAGE('FuelCost-low'!V13,'FuelCost-high'!V13)</f>
        <v>33.449554528422446</v>
      </c>
      <c r="W13" s="1">
        <f>AVERAGE('FuelCost-low'!W13,'FuelCost-high'!W13)</f>
        <v>33.286011540763923</v>
      </c>
      <c r="X13" s="1">
        <f>AVERAGE('FuelCost-low'!X13,'FuelCost-high'!X13)</f>
        <v>33.122468553105392</v>
      </c>
      <c r="Y13" s="1">
        <f>AVERAGE('FuelCost-low'!Y13,'FuelCost-high'!Y13)</f>
        <v>32.958925565446862</v>
      </c>
      <c r="Z13" s="1">
        <f>AVERAGE('FuelCost-low'!Z13,'FuelCost-high'!Z13)</f>
        <v>32.795382577788331</v>
      </c>
      <c r="AA13" s="1">
        <f>AVERAGE('FuelCost-low'!AA13,'FuelCost-high'!AA13)</f>
        <v>32.6318395901298</v>
      </c>
      <c r="AB13" s="1">
        <f>AVERAGE('FuelCost-low'!AB13,'FuelCost-high'!AB13)</f>
        <v>32.468296602471277</v>
      </c>
      <c r="AC13" s="1">
        <f>AVERAGE('FuelCost-low'!AC13,'FuelCost-high'!AC13)</f>
        <v>32.304753614812746</v>
      </c>
      <c r="AD13" s="1">
        <f>AVERAGE('FuelCost-low'!AD13,'FuelCost-high'!AD13)</f>
        <v>32.141210627154209</v>
      </c>
    </row>
    <row r="14" spans="3:30" x14ac:dyDescent="0.25">
      <c r="C14" t="s">
        <v>40</v>
      </c>
      <c r="D14" s="1">
        <f>AVERAGE('FuelCost-low'!D14,'FuelCost-high'!D14)</f>
        <v>0</v>
      </c>
      <c r="E14" s="1">
        <f>AVERAGE('FuelCost-low'!E14,'FuelCost-high'!E14)</f>
        <v>0</v>
      </c>
      <c r="F14" s="1">
        <f>AVERAGE('FuelCost-low'!F14,'FuelCost-high'!F14)</f>
        <v>0</v>
      </c>
      <c r="G14" s="1">
        <f>AVERAGE('FuelCost-low'!G14,'FuelCost-high'!G14)</f>
        <v>0</v>
      </c>
      <c r="H14" s="1">
        <f>AVERAGE('FuelCost-low'!H14,'FuelCost-high'!H14)</f>
        <v>0</v>
      </c>
      <c r="I14" s="1">
        <f>AVERAGE('FuelCost-low'!I14,'FuelCost-high'!I14)</f>
        <v>0</v>
      </c>
      <c r="J14" s="1">
        <f>AVERAGE('FuelCost-low'!J14,'FuelCost-high'!J14)</f>
        <v>0</v>
      </c>
      <c r="K14" s="1">
        <f>AVERAGE('FuelCost-low'!K14,'FuelCost-high'!K14)</f>
        <v>0</v>
      </c>
      <c r="L14" s="1">
        <f>AVERAGE('FuelCost-low'!L14,'FuelCost-high'!L14)</f>
        <v>0</v>
      </c>
      <c r="M14" s="1">
        <f>AVERAGE('FuelCost-low'!M14,'FuelCost-high'!M14)</f>
        <v>0</v>
      </c>
      <c r="N14" s="1">
        <f>AVERAGE('FuelCost-low'!N14,'FuelCost-high'!N14)</f>
        <v>0</v>
      </c>
      <c r="O14" s="1">
        <f>AVERAGE('FuelCost-low'!O14,'FuelCost-high'!O14)</f>
        <v>0</v>
      </c>
      <c r="P14" s="1">
        <f>AVERAGE('FuelCost-low'!P14,'FuelCost-high'!P14)</f>
        <v>0</v>
      </c>
      <c r="Q14" s="1">
        <f>AVERAGE('FuelCost-low'!Q14,'FuelCost-high'!Q14)</f>
        <v>0</v>
      </c>
      <c r="R14" s="1">
        <f>AVERAGE('FuelCost-low'!R14,'FuelCost-high'!R14)</f>
        <v>0</v>
      </c>
      <c r="S14" s="1">
        <f>AVERAGE('FuelCost-low'!S14,'FuelCost-high'!S14)</f>
        <v>0</v>
      </c>
      <c r="T14" s="1">
        <f>AVERAGE('FuelCost-low'!T14,'FuelCost-high'!T14)</f>
        <v>0</v>
      </c>
      <c r="U14" s="1">
        <f>AVERAGE('FuelCost-low'!U14,'FuelCost-high'!U14)</f>
        <v>0</v>
      </c>
      <c r="V14" s="1">
        <f>AVERAGE('FuelCost-low'!V14,'FuelCost-high'!V14)</f>
        <v>0</v>
      </c>
      <c r="W14" s="1">
        <f>AVERAGE('FuelCost-low'!W14,'FuelCost-high'!W14)</f>
        <v>0</v>
      </c>
      <c r="X14" s="1">
        <f>AVERAGE('FuelCost-low'!X14,'FuelCost-high'!X14)</f>
        <v>0</v>
      </c>
      <c r="Y14" s="1">
        <f>AVERAGE('FuelCost-low'!Y14,'FuelCost-high'!Y14)</f>
        <v>0</v>
      </c>
      <c r="Z14" s="1">
        <f>AVERAGE('FuelCost-low'!Z14,'FuelCost-high'!Z14)</f>
        <v>0</v>
      </c>
      <c r="AA14" s="1">
        <f>AVERAGE('FuelCost-low'!AA14,'FuelCost-high'!AA14)</f>
        <v>0</v>
      </c>
      <c r="AB14" s="1">
        <f>AVERAGE('FuelCost-low'!AB14,'FuelCost-high'!AB14)</f>
        <v>0</v>
      </c>
      <c r="AC14" s="1">
        <f>AVERAGE('FuelCost-low'!AC14,'FuelCost-high'!AC14)</f>
        <v>0</v>
      </c>
      <c r="AD14" s="1">
        <f>AVERAGE('FuelCost-low'!AD14,'FuelCost-high'!AD14)</f>
        <v>0</v>
      </c>
    </row>
    <row r="15" spans="3:30" x14ac:dyDescent="0.25">
      <c r="C15" t="s">
        <v>41</v>
      </c>
      <c r="D15" s="1">
        <f>AVERAGE('FuelCost-low'!D15,'FuelCost-high'!D15)</f>
        <v>0</v>
      </c>
      <c r="E15" s="1">
        <f>AVERAGE('FuelCost-low'!E15,'FuelCost-high'!E15)</f>
        <v>0</v>
      </c>
      <c r="F15" s="1">
        <f>AVERAGE('FuelCost-low'!F15,'FuelCost-high'!F15)</f>
        <v>0</v>
      </c>
      <c r="G15" s="1">
        <f>AVERAGE('FuelCost-low'!G15,'FuelCost-high'!G15)</f>
        <v>0</v>
      </c>
      <c r="H15" s="1">
        <f>AVERAGE('FuelCost-low'!H15,'FuelCost-high'!H15)</f>
        <v>0</v>
      </c>
      <c r="I15" s="1">
        <f>AVERAGE('FuelCost-low'!I15,'FuelCost-high'!I15)</f>
        <v>0</v>
      </c>
      <c r="J15" s="1">
        <f>AVERAGE('FuelCost-low'!J15,'FuelCost-high'!J15)</f>
        <v>0</v>
      </c>
      <c r="K15" s="1">
        <f>AVERAGE('FuelCost-low'!K15,'FuelCost-high'!K15)</f>
        <v>0</v>
      </c>
      <c r="L15" s="1">
        <f>AVERAGE('FuelCost-low'!L15,'FuelCost-high'!L15)</f>
        <v>0</v>
      </c>
      <c r="M15" s="1">
        <f>AVERAGE('FuelCost-low'!M15,'FuelCost-high'!M15)</f>
        <v>0</v>
      </c>
      <c r="N15" s="1">
        <f>AVERAGE('FuelCost-low'!N15,'FuelCost-high'!N15)</f>
        <v>0</v>
      </c>
      <c r="O15" s="1">
        <f>AVERAGE('FuelCost-low'!O15,'FuelCost-high'!O15)</f>
        <v>0</v>
      </c>
      <c r="P15" s="1">
        <f>AVERAGE('FuelCost-low'!P15,'FuelCost-high'!P15)</f>
        <v>0</v>
      </c>
      <c r="Q15" s="1">
        <f>AVERAGE('FuelCost-low'!Q15,'FuelCost-high'!Q15)</f>
        <v>0</v>
      </c>
      <c r="R15" s="1">
        <f>AVERAGE('FuelCost-low'!R15,'FuelCost-high'!R15)</f>
        <v>0</v>
      </c>
      <c r="S15" s="1">
        <f>AVERAGE('FuelCost-low'!S15,'FuelCost-high'!S15)</f>
        <v>0</v>
      </c>
      <c r="T15" s="1">
        <f>AVERAGE('FuelCost-low'!T15,'FuelCost-high'!T15)</f>
        <v>0</v>
      </c>
      <c r="U15" s="1">
        <f>AVERAGE('FuelCost-low'!U15,'FuelCost-high'!U15)</f>
        <v>0</v>
      </c>
      <c r="V15" s="1">
        <f>AVERAGE('FuelCost-low'!V15,'FuelCost-high'!V15)</f>
        <v>0</v>
      </c>
      <c r="W15" s="1">
        <f>AVERAGE('FuelCost-low'!W15,'FuelCost-high'!W15)</f>
        <v>0</v>
      </c>
      <c r="X15" s="1">
        <f>AVERAGE('FuelCost-low'!X15,'FuelCost-high'!X15)</f>
        <v>0</v>
      </c>
      <c r="Y15" s="1">
        <f>AVERAGE('FuelCost-low'!Y15,'FuelCost-high'!Y15)</f>
        <v>0</v>
      </c>
      <c r="Z15" s="1">
        <f>AVERAGE('FuelCost-low'!Z15,'FuelCost-high'!Z15)</f>
        <v>0</v>
      </c>
      <c r="AA15" s="1">
        <f>AVERAGE('FuelCost-low'!AA15,'FuelCost-high'!AA15)</f>
        <v>0</v>
      </c>
      <c r="AB15" s="1">
        <f>AVERAGE('FuelCost-low'!AB15,'FuelCost-high'!AB15)</f>
        <v>0</v>
      </c>
      <c r="AC15" s="1">
        <f>AVERAGE('FuelCost-low'!AC15,'FuelCost-high'!AC15)</f>
        <v>0</v>
      </c>
      <c r="AD15" s="1">
        <f>AVERAGE('FuelCost-low'!AD15,'FuelCost-high'!AD15)</f>
        <v>0</v>
      </c>
    </row>
    <row r="16" spans="3:30" x14ac:dyDescent="0.25">
      <c r="C16" t="s">
        <v>140</v>
      </c>
      <c r="D16" s="1">
        <f>AVERAGE('FuelCost-low'!D16,'FuelCost-high'!D16)</f>
        <v>0</v>
      </c>
      <c r="E16" s="1">
        <f>AVERAGE('FuelCost-low'!E16,'FuelCost-high'!E16)</f>
        <v>0</v>
      </c>
      <c r="F16" s="1">
        <f>AVERAGE('FuelCost-low'!F16,'FuelCost-high'!F16)</f>
        <v>0</v>
      </c>
      <c r="G16" s="1">
        <f>AVERAGE('FuelCost-low'!G16,'FuelCost-high'!G16)</f>
        <v>0</v>
      </c>
      <c r="H16" s="1">
        <f>AVERAGE('FuelCost-low'!H16,'FuelCost-high'!H16)</f>
        <v>0</v>
      </c>
      <c r="I16" s="1">
        <f>AVERAGE('FuelCost-low'!I16,'FuelCost-high'!I16)</f>
        <v>0</v>
      </c>
      <c r="J16" s="1">
        <f>AVERAGE('FuelCost-low'!J16,'FuelCost-high'!J16)</f>
        <v>0</v>
      </c>
      <c r="K16" s="1">
        <f>AVERAGE('FuelCost-low'!K16,'FuelCost-high'!K16)</f>
        <v>0</v>
      </c>
      <c r="L16" s="1">
        <f>AVERAGE('FuelCost-low'!L16,'FuelCost-high'!L16)</f>
        <v>0</v>
      </c>
      <c r="M16" s="1">
        <f>AVERAGE('FuelCost-low'!M16,'FuelCost-high'!M16)</f>
        <v>0</v>
      </c>
      <c r="N16" s="1">
        <f>AVERAGE('FuelCost-low'!N16,'FuelCost-high'!N16)</f>
        <v>0</v>
      </c>
      <c r="O16" s="1">
        <f>AVERAGE('FuelCost-low'!O16,'FuelCost-high'!O16)</f>
        <v>0</v>
      </c>
      <c r="P16" s="1">
        <f>AVERAGE('FuelCost-low'!P16,'FuelCost-high'!P16)</f>
        <v>0</v>
      </c>
      <c r="Q16" s="1">
        <f>AVERAGE('FuelCost-low'!Q16,'FuelCost-high'!Q16)</f>
        <v>0</v>
      </c>
      <c r="R16" s="1">
        <f>AVERAGE('FuelCost-low'!R16,'FuelCost-high'!R16)</f>
        <v>0</v>
      </c>
      <c r="S16" s="1">
        <f>AVERAGE('FuelCost-low'!S16,'FuelCost-high'!S16)</f>
        <v>0</v>
      </c>
      <c r="T16" s="1">
        <f>AVERAGE('FuelCost-low'!T16,'FuelCost-high'!T16)</f>
        <v>0</v>
      </c>
      <c r="U16" s="1">
        <f>AVERAGE('FuelCost-low'!U16,'FuelCost-high'!U16)</f>
        <v>0</v>
      </c>
      <c r="V16" s="1">
        <f>AVERAGE('FuelCost-low'!V16,'FuelCost-high'!V16)</f>
        <v>0</v>
      </c>
      <c r="W16" s="1">
        <f>AVERAGE('FuelCost-low'!W16,'FuelCost-high'!W16)</f>
        <v>0</v>
      </c>
      <c r="X16" s="1">
        <f>AVERAGE('FuelCost-low'!X16,'FuelCost-high'!X16)</f>
        <v>0</v>
      </c>
      <c r="Y16" s="1">
        <f>AVERAGE('FuelCost-low'!Y16,'FuelCost-high'!Y16)</f>
        <v>0</v>
      </c>
      <c r="Z16" s="1">
        <f>AVERAGE('FuelCost-low'!Z16,'FuelCost-high'!Z16)</f>
        <v>0</v>
      </c>
      <c r="AA16" s="1">
        <f>AVERAGE('FuelCost-low'!AA16,'FuelCost-high'!AA16)</f>
        <v>0</v>
      </c>
      <c r="AB16" s="1">
        <f>AVERAGE('FuelCost-low'!AB16,'FuelCost-high'!AB16)</f>
        <v>0</v>
      </c>
      <c r="AC16" s="1">
        <f>AVERAGE('FuelCost-low'!AC16,'FuelCost-high'!AC16)</f>
        <v>0</v>
      </c>
      <c r="AD16" s="1">
        <f>AVERAGE('FuelCost-low'!AD16,'FuelCost-high'!AD16)</f>
        <v>0</v>
      </c>
    </row>
    <row r="17" spans="3:30" x14ac:dyDescent="0.25">
      <c r="C17" t="s">
        <v>141</v>
      </c>
      <c r="D17" s="1">
        <f>AVERAGE('FuelCost-low'!D17,'FuelCost-high'!D17)</f>
        <v>0</v>
      </c>
      <c r="E17" s="1">
        <f>AVERAGE('FuelCost-low'!E17,'FuelCost-high'!E17)</f>
        <v>0</v>
      </c>
      <c r="F17" s="1">
        <f>AVERAGE('FuelCost-low'!F17,'FuelCost-high'!F17)</f>
        <v>0</v>
      </c>
      <c r="G17" s="1">
        <f>AVERAGE('FuelCost-low'!G17,'FuelCost-high'!G17)</f>
        <v>0</v>
      </c>
      <c r="H17" s="1">
        <f>AVERAGE('FuelCost-low'!H17,'FuelCost-high'!H17)</f>
        <v>0</v>
      </c>
      <c r="I17" s="1">
        <f>AVERAGE('FuelCost-low'!I17,'FuelCost-high'!I17)</f>
        <v>0</v>
      </c>
      <c r="J17" s="1">
        <f>AVERAGE('FuelCost-low'!J17,'FuelCost-high'!J17)</f>
        <v>0</v>
      </c>
      <c r="K17" s="1">
        <f>AVERAGE('FuelCost-low'!K17,'FuelCost-high'!K17)</f>
        <v>0</v>
      </c>
      <c r="L17" s="1">
        <f>AVERAGE('FuelCost-low'!L17,'FuelCost-high'!L17)</f>
        <v>0</v>
      </c>
      <c r="M17" s="1">
        <f>AVERAGE('FuelCost-low'!M17,'FuelCost-high'!M17)</f>
        <v>0</v>
      </c>
      <c r="N17" s="1">
        <f>AVERAGE('FuelCost-low'!N17,'FuelCost-high'!N17)</f>
        <v>0</v>
      </c>
      <c r="O17" s="1">
        <f>AVERAGE('FuelCost-low'!O17,'FuelCost-high'!O17)</f>
        <v>0</v>
      </c>
      <c r="P17" s="1">
        <f>AVERAGE('FuelCost-low'!P17,'FuelCost-high'!P17)</f>
        <v>0</v>
      </c>
      <c r="Q17" s="1">
        <f>AVERAGE('FuelCost-low'!Q17,'FuelCost-high'!Q17)</f>
        <v>0</v>
      </c>
      <c r="R17" s="1">
        <f>AVERAGE('FuelCost-low'!R17,'FuelCost-high'!R17)</f>
        <v>0</v>
      </c>
      <c r="S17" s="1">
        <f>AVERAGE('FuelCost-low'!S17,'FuelCost-high'!S17)</f>
        <v>0</v>
      </c>
      <c r="T17" s="1">
        <f>AVERAGE('FuelCost-low'!T17,'FuelCost-high'!T17)</f>
        <v>0</v>
      </c>
      <c r="U17" s="1">
        <f>AVERAGE('FuelCost-low'!U17,'FuelCost-high'!U17)</f>
        <v>0</v>
      </c>
      <c r="V17" s="1">
        <f>AVERAGE('FuelCost-low'!V17,'FuelCost-high'!V17)</f>
        <v>0</v>
      </c>
      <c r="W17" s="1">
        <f>AVERAGE('FuelCost-low'!W17,'FuelCost-high'!W17)</f>
        <v>0</v>
      </c>
      <c r="X17" s="1">
        <f>AVERAGE('FuelCost-low'!X17,'FuelCost-high'!X17)</f>
        <v>0</v>
      </c>
      <c r="Y17" s="1">
        <f>AVERAGE('FuelCost-low'!Y17,'FuelCost-high'!Y17)</f>
        <v>0</v>
      </c>
      <c r="Z17" s="1">
        <f>AVERAGE('FuelCost-low'!Z17,'FuelCost-high'!Z17)</f>
        <v>0</v>
      </c>
      <c r="AA17" s="1">
        <f>AVERAGE('FuelCost-low'!AA17,'FuelCost-high'!AA17)</f>
        <v>0</v>
      </c>
      <c r="AB17" s="1">
        <f>AVERAGE('FuelCost-low'!AB17,'FuelCost-high'!AB17)</f>
        <v>0</v>
      </c>
      <c r="AC17" s="1">
        <f>AVERAGE('FuelCost-low'!AC17,'FuelCost-high'!AC17)</f>
        <v>0</v>
      </c>
      <c r="AD17" s="1">
        <f>AVERAGE('FuelCost-low'!AD17,'FuelCost-high'!AD17)</f>
        <v>0</v>
      </c>
    </row>
    <row r="18" spans="3:30" x14ac:dyDescent="0.25">
      <c r="C18" t="s">
        <v>50</v>
      </c>
      <c r="D18" s="1">
        <f>AVERAGE('FuelCost-low'!D18,'FuelCost-high'!D18)</f>
        <v>1.2142857142857144</v>
      </c>
      <c r="E18" s="1">
        <f>AVERAGE('FuelCost-low'!E18,'FuelCost-high'!E18)</f>
        <v>1.1630952380952382</v>
      </c>
      <c r="F18" s="1">
        <f>AVERAGE('FuelCost-low'!F18,'FuelCost-high'!F18)</f>
        <v>1.111904761904762</v>
      </c>
      <c r="G18" s="1">
        <f>AVERAGE('FuelCost-low'!G18,'FuelCost-high'!G18)</f>
        <v>1.0607142857142857</v>
      </c>
      <c r="H18" s="1">
        <f>AVERAGE('FuelCost-low'!H18,'FuelCost-high'!H18)</f>
        <v>1.0095238095238095</v>
      </c>
      <c r="I18" s="1">
        <f>AVERAGE('FuelCost-low'!I18,'FuelCost-high'!I18)</f>
        <v>0.95833333333333326</v>
      </c>
      <c r="J18" s="1">
        <f>AVERAGE('FuelCost-low'!J18,'FuelCost-high'!J18)</f>
        <v>0.90714285714285714</v>
      </c>
      <c r="K18" s="1">
        <f>AVERAGE('FuelCost-low'!K18,'FuelCost-high'!K18)</f>
        <v>0.87642857142857133</v>
      </c>
      <c r="L18" s="1">
        <f>AVERAGE('FuelCost-low'!L18,'FuelCost-high'!L18)</f>
        <v>0.84571428571428564</v>
      </c>
      <c r="M18" s="1">
        <f>AVERAGE('FuelCost-low'!M18,'FuelCost-high'!M18)</f>
        <v>0.81499999999999995</v>
      </c>
      <c r="N18" s="1">
        <f>AVERAGE('FuelCost-low'!N18,'FuelCost-high'!N18)</f>
        <v>0.78428571428571414</v>
      </c>
      <c r="O18" s="1">
        <f>AVERAGE('FuelCost-low'!O18,'FuelCost-high'!O18)</f>
        <v>0.75357142857142834</v>
      </c>
      <c r="P18" s="1">
        <f>AVERAGE('FuelCost-low'!P18,'FuelCost-high'!P18)</f>
        <v>0.72285714285714264</v>
      </c>
      <c r="Q18" s="1">
        <f>AVERAGE('FuelCost-low'!Q18,'FuelCost-high'!Q18)</f>
        <v>0.69214285714285695</v>
      </c>
      <c r="R18" s="1">
        <f>AVERAGE('FuelCost-low'!R18,'FuelCost-high'!R18)</f>
        <v>0.66142857142857114</v>
      </c>
      <c r="S18" s="1">
        <f>AVERAGE('FuelCost-low'!S18,'FuelCost-high'!S18)</f>
        <v>0.63071428571428534</v>
      </c>
      <c r="T18" s="1">
        <f>AVERAGE('FuelCost-low'!T18,'FuelCost-high'!T18)</f>
        <v>0.6</v>
      </c>
      <c r="U18" s="1">
        <f>AVERAGE('FuelCost-low'!U18,'FuelCost-high'!U18)</f>
        <v>0.6</v>
      </c>
      <c r="V18" s="1">
        <f>AVERAGE('FuelCost-low'!V18,'FuelCost-high'!V18)</f>
        <v>0.6</v>
      </c>
      <c r="W18" s="1">
        <f>AVERAGE('FuelCost-low'!W18,'FuelCost-high'!W18)</f>
        <v>0.6</v>
      </c>
      <c r="X18" s="1">
        <f>AVERAGE('FuelCost-low'!X18,'FuelCost-high'!X18)</f>
        <v>0.6</v>
      </c>
      <c r="Y18" s="1">
        <f>AVERAGE('FuelCost-low'!Y18,'FuelCost-high'!Y18)</f>
        <v>0.6</v>
      </c>
      <c r="Z18" s="1">
        <f>AVERAGE('FuelCost-low'!Z18,'FuelCost-high'!Z18)</f>
        <v>0.6</v>
      </c>
      <c r="AA18" s="1">
        <f>AVERAGE('FuelCost-low'!AA18,'FuelCost-high'!AA18)</f>
        <v>0.6</v>
      </c>
      <c r="AB18" s="1">
        <f>AVERAGE('FuelCost-low'!AB18,'FuelCost-high'!AB18)</f>
        <v>0.6</v>
      </c>
      <c r="AC18" s="1">
        <f>AVERAGE('FuelCost-low'!AC18,'FuelCost-high'!AC18)</f>
        <v>0.6</v>
      </c>
      <c r="AD18" s="1">
        <f>AVERAGE('FuelCost-low'!AD18,'FuelCost-high'!AD18)</f>
        <v>0.6</v>
      </c>
    </row>
    <row r="19" spans="3:30" x14ac:dyDescent="0.25">
      <c r="C19" t="s">
        <v>49</v>
      </c>
      <c r="D19" s="1">
        <f>AVERAGE('FuelCost-low'!D19,'FuelCost-high'!D19)</f>
        <v>1.2142857142857144</v>
      </c>
      <c r="E19" s="1">
        <f>AVERAGE('FuelCost-low'!E19,'FuelCost-high'!E19)</f>
        <v>1.1630952380952382</v>
      </c>
      <c r="F19" s="1">
        <f>AVERAGE('FuelCost-low'!F19,'FuelCost-high'!F19)</f>
        <v>1.111904761904762</v>
      </c>
      <c r="G19" s="1">
        <f>AVERAGE('FuelCost-low'!G19,'FuelCost-high'!G19)</f>
        <v>1.0607142857142857</v>
      </c>
      <c r="H19" s="1">
        <f>AVERAGE('FuelCost-low'!H19,'FuelCost-high'!H19)</f>
        <v>1.0095238095238095</v>
      </c>
      <c r="I19" s="1">
        <f>AVERAGE('FuelCost-low'!I19,'FuelCost-high'!I19)</f>
        <v>0.95833333333333326</v>
      </c>
      <c r="J19" s="1">
        <f>AVERAGE('FuelCost-low'!J19,'FuelCost-high'!J19)</f>
        <v>0.90714285714285714</v>
      </c>
      <c r="K19" s="1">
        <f>AVERAGE('FuelCost-low'!K19,'FuelCost-high'!K19)</f>
        <v>0.87642857142857133</v>
      </c>
      <c r="L19" s="1">
        <f>AVERAGE('FuelCost-low'!L19,'FuelCost-high'!L19)</f>
        <v>0.84571428571428564</v>
      </c>
      <c r="M19" s="1">
        <f>AVERAGE('FuelCost-low'!M19,'FuelCost-high'!M19)</f>
        <v>0.81499999999999995</v>
      </c>
      <c r="N19" s="1">
        <f>AVERAGE('FuelCost-low'!N19,'FuelCost-high'!N19)</f>
        <v>0.78428571428571414</v>
      </c>
      <c r="O19" s="1">
        <f>AVERAGE('FuelCost-low'!O19,'FuelCost-high'!O19)</f>
        <v>0.75357142857142834</v>
      </c>
      <c r="P19" s="1">
        <f>AVERAGE('FuelCost-low'!P19,'FuelCost-high'!P19)</f>
        <v>0.72285714285714264</v>
      </c>
      <c r="Q19" s="1">
        <f>AVERAGE('FuelCost-low'!Q19,'FuelCost-high'!Q19)</f>
        <v>0.69214285714285695</v>
      </c>
      <c r="R19" s="1">
        <f>AVERAGE('FuelCost-low'!R19,'FuelCost-high'!R19)</f>
        <v>0.66142857142857114</v>
      </c>
      <c r="S19" s="1">
        <f>AVERAGE('FuelCost-low'!S19,'FuelCost-high'!S19)</f>
        <v>0.63071428571428534</v>
      </c>
      <c r="T19" s="1">
        <f>AVERAGE('FuelCost-low'!T19,'FuelCost-high'!T19)</f>
        <v>0.6</v>
      </c>
      <c r="U19" s="1">
        <f>AVERAGE('FuelCost-low'!U19,'FuelCost-high'!U19)</f>
        <v>0.6</v>
      </c>
      <c r="V19" s="1">
        <f>AVERAGE('FuelCost-low'!V19,'FuelCost-high'!V19)</f>
        <v>0.6</v>
      </c>
      <c r="W19" s="1">
        <f>AVERAGE('FuelCost-low'!W19,'FuelCost-high'!W19)</f>
        <v>0.6</v>
      </c>
      <c r="X19" s="1">
        <f>AVERAGE('FuelCost-low'!X19,'FuelCost-high'!X19)</f>
        <v>0.6</v>
      </c>
      <c r="Y19" s="1">
        <f>AVERAGE('FuelCost-low'!Y19,'FuelCost-high'!Y19)</f>
        <v>0.6</v>
      </c>
      <c r="Z19" s="1">
        <f>AVERAGE('FuelCost-low'!Z19,'FuelCost-high'!Z19)</f>
        <v>0.6</v>
      </c>
      <c r="AA19" s="1">
        <f>AVERAGE('FuelCost-low'!AA19,'FuelCost-high'!AA19)</f>
        <v>0.6</v>
      </c>
      <c r="AB19" s="1">
        <f>AVERAGE('FuelCost-low'!AB19,'FuelCost-high'!AB19)</f>
        <v>0.6</v>
      </c>
      <c r="AC19" s="1">
        <f>AVERAGE('FuelCost-low'!AC19,'FuelCost-high'!AC19)</f>
        <v>0.6</v>
      </c>
      <c r="AD19" s="1">
        <f>AVERAGE('FuelCost-low'!AD19,'FuelCost-high'!AD19)</f>
        <v>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20E13-3EC5-4D65-9B2A-A09E9ACDB87A}">
  <dimension ref="B2:G39"/>
  <sheetViews>
    <sheetView workbookViewId="0">
      <selection activeCell="B6" sqref="B6:C39"/>
    </sheetView>
  </sheetViews>
  <sheetFormatPr defaultRowHeight="15" x14ac:dyDescent="0.25"/>
  <sheetData>
    <row r="2" spans="2:4" x14ac:dyDescent="0.25">
      <c r="C2" t="s">
        <v>158</v>
      </c>
    </row>
    <row r="3" spans="2:4" x14ac:dyDescent="0.25">
      <c r="C3" t="s">
        <v>83</v>
      </c>
    </row>
    <row r="4" spans="2:4" x14ac:dyDescent="0.25">
      <c r="C4" t="s">
        <v>84</v>
      </c>
      <c r="D4" t="s">
        <v>363</v>
      </c>
    </row>
    <row r="5" spans="2:4" x14ac:dyDescent="0.25">
      <c r="C5" t="s">
        <v>85</v>
      </c>
      <c r="D5" t="s">
        <v>130</v>
      </c>
    </row>
    <row r="6" spans="2:4" x14ac:dyDescent="0.25">
      <c r="B6" t="s">
        <v>144</v>
      </c>
      <c r="C6" t="s">
        <v>145</v>
      </c>
      <c r="D6" s="7">
        <f>'[6]Network capability'!$G$8</f>
        <v>1440</v>
      </c>
    </row>
    <row r="7" spans="2:4" x14ac:dyDescent="0.25">
      <c r="B7" t="s">
        <v>145</v>
      </c>
      <c r="C7" t="s">
        <v>144</v>
      </c>
      <c r="D7" s="7">
        <f>'[6]Network capability'!$D$8</f>
        <v>1200</v>
      </c>
    </row>
    <row r="8" spans="2:4" x14ac:dyDescent="0.25">
      <c r="B8" t="s">
        <v>145</v>
      </c>
      <c r="C8" t="s">
        <v>147</v>
      </c>
      <c r="D8" s="7">
        <f>'[6]Network capability'!$D$9</f>
        <v>700</v>
      </c>
    </row>
    <row r="9" spans="2:4" x14ac:dyDescent="0.25">
      <c r="B9" t="s">
        <v>147</v>
      </c>
      <c r="C9" t="s">
        <v>145</v>
      </c>
      <c r="D9" s="7">
        <f>'[6]Network capability'!$G$9</f>
        <v>750</v>
      </c>
    </row>
    <row r="10" spans="2:4" x14ac:dyDescent="0.25">
      <c r="B10" t="s">
        <v>131</v>
      </c>
      <c r="C10" t="s">
        <v>145</v>
      </c>
      <c r="D10" s="7">
        <f>'[6]Network capability'!$D$10</f>
        <v>1100</v>
      </c>
    </row>
    <row r="11" spans="2:4" x14ac:dyDescent="0.25">
      <c r="B11" t="s">
        <v>145</v>
      </c>
      <c r="C11" t="s">
        <v>131</v>
      </c>
      <c r="D11" s="7">
        <f>'[6]Network capability'!$G$10</f>
        <v>2100</v>
      </c>
    </row>
    <row r="12" spans="2:4" x14ac:dyDescent="0.25">
      <c r="B12" t="s">
        <v>131</v>
      </c>
      <c r="C12" t="s">
        <v>146</v>
      </c>
      <c r="D12" s="7">
        <f>'[6]Network capability'!$G$11+'[6]Network capability'!$G$12</f>
        <v>1600</v>
      </c>
    </row>
    <row r="13" spans="2:4" x14ac:dyDescent="0.25">
      <c r="B13" t="s">
        <v>146</v>
      </c>
      <c r="C13" t="s">
        <v>131</v>
      </c>
      <c r="D13" s="7">
        <f>'[6]Network capability'!$D$11+'[6]Network capability'!$D$12</f>
        <v>1000</v>
      </c>
    </row>
    <row r="14" spans="2:4" x14ac:dyDescent="0.25">
      <c r="B14" t="s">
        <v>148</v>
      </c>
      <c r="C14" t="s">
        <v>146</v>
      </c>
      <c r="D14" s="7">
        <f>'[6]Network capability'!$D$13</f>
        <v>910</v>
      </c>
    </row>
    <row r="15" spans="2:4" x14ac:dyDescent="0.25">
      <c r="B15" t="s">
        <v>146</v>
      </c>
      <c r="C15" t="s">
        <v>148</v>
      </c>
      <c r="D15" s="7">
        <f>'[6]Network capability'!$G$13</f>
        <v>930</v>
      </c>
    </row>
    <row r="16" spans="2:4" x14ac:dyDescent="0.25">
      <c r="B16" t="s">
        <v>148</v>
      </c>
      <c r="C16" t="s">
        <v>132</v>
      </c>
      <c r="D16" s="7">
        <f>'[6]Network capability'!$D$14+'[6]Network capability'!$D$15</f>
        <v>7030</v>
      </c>
    </row>
    <row r="17" spans="2:7" x14ac:dyDescent="0.25">
      <c r="B17" t="s">
        <v>132</v>
      </c>
      <c r="C17" t="s">
        <v>148</v>
      </c>
      <c r="D17" s="7">
        <f>'[6]Network capability'!$G$14+'[6]Network capability'!$G$15</f>
        <v>7030</v>
      </c>
    </row>
    <row r="18" spans="2:7" x14ac:dyDescent="0.25">
      <c r="B18" t="s">
        <v>149</v>
      </c>
      <c r="C18" t="s">
        <v>148</v>
      </c>
      <c r="D18">
        <f>2700+'[6]Network capability'!$I$57</f>
        <v>4900</v>
      </c>
    </row>
    <row r="19" spans="2:7" x14ac:dyDescent="0.25">
      <c r="B19" t="s">
        <v>148</v>
      </c>
      <c r="C19" t="s">
        <v>149</v>
      </c>
      <c r="D19" s="11">
        <f>2320+'[6]Network capability'!$J$57</f>
        <v>4520</v>
      </c>
      <c r="G19" s="8"/>
    </row>
    <row r="20" spans="2:7" x14ac:dyDescent="0.25">
      <c r="B20" t="s">
        <v>149</v>
      </c>
      <c r="C20" t="s">
        <v>133</v>
      </c>
      <c r="D20" s="7">
        <f>'[6]Network capability'!$D$17+650</f>
        <v>800</v>
      </c>
    </row>
    <row r="21" spans="2:7" x14ac:dyDescent="0.25">
      <c r="B21" t="s">
        <v>133</v>
      </c>
      <c r="C21" t="s">
        <v>149</v>
      </c>
      <c r="D21" s="7">
        <f>'[6]Network capability'!$G$17+650</f>
        <v>800</v>
      </c>
    </row>
    <row r="22" spans="2:7" x14ac:dyDescent="0.25">
      <c r="B22" t="s">
        <v>150</v>
      </c>
      <c r="C22" t="s">
        <v>149</v>
      </c>
      <c r="D22" s="7">
        <f>'[6]Network capability'!$D$18</f>
        <v>1000</v>
      </c>
    </row>
    <row r="23" spans="2:7" x14ac:dyDescent="0.25">
      <c r="B23" t="s">
        <v>149</v>
      </c>
      <c r="C23" t="s">
        <v>150</v>
      </c>
      <c r="D23">
        <v>400</v>
      </c>
    </row>
    <row r="24" spans="2:7" x14ac:dyDescent="0.25">
      <c r="B24" t="s">
        <v>134</v>
      </c>
      <c r="C24" t="s">
        <v>150</v>
      </c>
      <c r="D24" s="7">
        <f>'[6]Network capability'!$D$19+695</f>
        <v>3695</v>
      </c>
    </row>
    <row r="25" spans="2:7" x14ac:dyDescent="0.25">
      <c r="B25" t="s">
        <v>150</v>
      </c>
      <c r="C25" t="s">
        <v>134</v>
      </c>
      <c r="D25" s="7">
        <f>'[6]Network capability'!$H$19+695</f>
        <v>5575</v>
      </c>
    </row>
    <row r="26" spans="2:7" x14ac:dyDescent="0.25">
      <c r="B26" t="s">
        <v>151</v>
      </c>
      <c r="C26" t="s">
        <v>134</v>
      </c>
      <c r="D26" s="7">
        <f>'[6]Network capability'!$E$20</f>
        <v>8170</v>
      </c>
    </row>
    <row r="27" spans="2:7" x14ac:dyDescent="0.25">
      <c r="B27" t="s">
        <v>134</v>
      </c>
      <c r="C27" t="s">
        <v>151</v>
      </c>
      <c r="D27" s="7">
        <f>'[6]Network capability'!$H$20</f>
        <v>8170</v>
      </c>
    </row>
    <row r="28" spans="2:7" x14ac:dyDescent="0.25">
      <c r="B28" t="s">
        <v>150</v>
      </c>
      <c r="C28" t="s">
        <v>153</v>
      </c>
      <c r="D28">
        <f>'[3]Network capability'!$D$20</f>
        <v>650</v>
      </c>
    </row>
    <row r="29" spans="2:7" x14ac:dyDescent="0.25">
      <c r="B29" t="s">
        <v>153</v>
      </c>
      <c r="C29" t="s">
        <v>150</v>
      </c>
      <c r="D29">
        <f>'[3]Network capability'!$G$20</f>
        <v>650</v>
      </c>
    </row>
    <row r="30" spans="2:7" x14ac:dyDescent="0.25">
      <c r="B30" t="s">
        <v>150</v>
      </c>
      <c r="C30" t="s">
        <v>133</v>
      </c>
      <c r="D30" s="7">
        <f>'[6]Network capability'!$D$23</f>
        <v>220</v>
      </c>
    </row>
    <row r="31" spans="2:7" x14ac:dyDescent="0.25">
      <c r="B31" t="s">
        <v>133</v>
      </c>
      <c r="C31" t="s">
        <v>150</v>
      </c>
      <c r="D31" s="7">
        <f>'[6]Network capability'!$G$23</f>
        <v>200</v>
      </c>
    </row>
    <row r="32" spans="2:7" x14ac:dyDescent="0.25">
      <c r="B32" t="s">
        <v>149</v>
      </c>
      <c r="C32" t="s">
        <v>133</v>
      </c>
      <c r="D32">
        <f>'[3]Network capability'!$C$53</f>
        <v>650</v>
      </c>
    </row>
    <row r="33" spans="2:4" x14ac:dyDescent="0.25">
      <c r="B33" t="s">
        <v>133</v>
      </c>
      <c r="C33" t="s">
        <v>149</v>
      </c>
      <c r="D33">
        <f>'[3]Network capability'!$D$53</f>
        <v>650</v>
      </c>
    </row>
    <row r="34" spans="2:4" x14ac:dyDescent="0.25">
      <c r="B34" t="s">
        <v>153</v>
      </c>
      <c r="C34" t="s">
        <v>133</v>
      </c>
      <c r="D34" s="7">
        <f>'[6]Network capability'!$D$24</f>
        <v>750</v>
      </c>
    </row>
    <row r="35" spans="2:4" x14ac:dyDescent="0.25">
      <c r="B35" t="s">
        <v>133</v>
      </c>
      <c r="C35" t="s">
        <v>153</v>
      </c>
      <c r="D35" s="7">
        <f>'[6]Network capability'!$G$24</f>
        <v>790</v>
      </c>
    </row>
    <row r="36" spans="2:4" x14ac:dyDescent="0.25">
      <c r="B36" t="s">
        <v>133</v>
      </c>
      <c r="C36" t="s">
        <v>152</v>
      </c>
      <c r="D36" s="7">
        <f>'[6]Network capability'!$D$25</f>
        <v>1070</v>
      </c>
    </row>
    <row r="37" spans="2:4" x14ac:dyDescent="0.25">
      <c r="B37" t="s">
        <v>152</v>
      </c>
      <c r="C37" t="s">
        <v>133</v>
      </c>
      <c r="D37" s="7">
        <f>'[6]Network capability'!$G$25</f>
        <v>1150</v>
      </c>
    </row>
    <row r="38" spans="2:4" x14ac:dyDescent="0.25">
      <c r="B38" t="s">
        <v>135</v>
      </c>
      <c r="C38" t="s">
        <v>151</v>
      </c>
      <c r="D38" s="7">
        <f>'[6]Network capability'!$D$21</f>
        <v>594</v>
      </c>
    </row>
    <row r="39" spans="2:4" x14ac:dyDescent="0.25">
      <c r="B39" t="s">
        <v>151</v>
      </c>
      <c r="C39" t="s">
        <v>135</v>
      </c>
      <c r="D39" s="7">
        <f>'[6]Network capability'!$G$21</f>
        <v>478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316C-1A8A-4056-A3BD-3B4244042D92}">
  <dimension ref="B2:AH40"/>
  <sheetViews>
    <sheetView workbookViewId="0">
      <selection activeCell="F44" sqref="F44"/>
    </sheetView>
  </sheetViews>
  <sheetFormatPr defaultRowHeight="15" x14ac:dyDescent="0.25"/>
  <cols>
    <col min="3" max="3" width="11.85546875" customWidth="1"/>
  </cols>
  <sheetData>
    <row r="2" spans="2:34" x14ac:dyDescent="0.25">
      <c r="C2" t="s">
        <v>339</v>
      </c>
    </row>
    <row r="3" spans="2:34" x14ac:dyDescent="0.25">
      <c r="C3" t="s">
        <v>83</v>
      </c>
    </row>
    <row r="4" spans="2:34" x14ac:dyDescent="0.25">
      <c r="C4" t="s">
        <v>84</v>
      </c>
      <c r="D4" t="s">
        <v>376</v>
      </c>
    </row>
    <row r="5" spans="2:34" x14ac:dyDescent="0.25">
      <c r="C5" t="s">
        <v>267</v>
      </c>
      <c r="D5" t="s">
        <v>332</v>
      </c>
    </row>
    <row r="6" spans="2:34" x14ac:dyDescent="0.25">
      <c r="D6" s="4">
        <v>2025</v>
      </c>
      <c r="E6">
        <v>2026</v>
      </c>
      <c r="F6" s="4">
        <v>2027</v>
      </c>
      <c r="G6">
        <v>2028</v>
      </c>
      <c r="H6" s="4">
        <v>2029</v>
      </c>
      <c r="I6">
        <v>2030</v>
      </c>
      <c r="J6" s="4">
        <v>2031</v>
      </c>
      <c r="K6">
        <v>2032</v>
      </c>
      <c r="L6" s="4">
        <v>2033</v>
      </c>
      <c r="M6">
        <v>2034</v>
      </c>
      <c r="N6" s="4">
        <v>2035</v>
      </c>
      <c r="O6">
        <v>2036</v>
      </c>
      <c r="P6" s="4">
        <v>2037</v>
      </c>
      <c r="Q6">
        <v>2038</v>
      </c>
      <c r="R6" s="4">
        <v>2039</v>
      </c>
      <c r="S6">
        <v>2040</v>
      </c>
      <c r="T6" s="4">
        <v>2041</v>
      </c>
      <c r="U6">
        <v>2042</v>
      </c>
      <c r="V6" s="4">
        <v>2043</v>
      </c>
      <c r="W6">
        <v>2044</v>
      </c>
      <c r="X6" s="4">
        <v>2045</v>
      </c>
      <c r="Y6">
        <v>2046</v>
      </c>
      <c r="Z6" s="4">
        <v>2047</v>
      </c>
      <c r="AA6">
        <v>2048</v>
      </c>
      <c r="AB6" s="4">
        <v>2049</v>
      </c>
      <c r="AC6">
        <v>2050</v>
      </c>
      <c r="AD6" s="4">
        <v>2051</v>
      </c>
      <c r="AE6">
        <v>2052</v>
      </c>
      <c r="AF6" s="4">
        <v>2053</v>
      </c>
      <c r="AG6">
        <v>2054</v>
      </c>
      <c r="AH6" s="4">
        <v>2055</v>
      </c>
    </row>
    <row r="7" spans="2:34" x14ac:dyDescent="0.25">
      <c r="B7" t="s">
        <v>144</v>
      </c>
      <c r="C7" t="s">
        <v>145</v>
      </c>
      <c r="D7" s="4">
        <f>TxCost_working!J218</f>
        <v>1379845.6111663352</v>
      </c>
      <c r="E7" s="4">
        <f>TxCost_working!K218</f>
        <v>1401864.1988348989</v>
      </c>
      <c r="F7" s="4">
        <f>TxCost_working!L218</f>
        <v>1418544.1598406443</v>
      </c>
      <c r="G7" s="4">
        <f>TxCost_working!M218</f>
        <v>1434121.4473934332</v>
      </c>
      <c r="H7" s="4">
        <f>TxCost_working!N218</f>
        <v>1451703.677438227</v>
      </c>
      <c r="I7" s="4">
        <f>TxCost_working!O218</f>
        <v>1476490.7703035292</v>
      </c>
      <c r="J7" s="4">
        <f>TxCost_working!P218</f>
        <v>1494783.631704964</v>
      </c>
      <c r="K7" s="4">
        <f>TxCost_working!Q218</f>
        <v>1509782.1593388559</v>
      </c>
      <c r="L7" s="4">
        <f>TxCost_working!R218</f>
        <v>1528475.5724677672</v>
      </c>
      <c r="M7" s="4">
        <f>TxCost_working!S218</f>
        <v>1547526.6869449134</v>
      </c>
      <c r="N7" s="4">
        <f>TxCost_working!T218</f>
        <v>1564786.0686568324</v>
      </c>
      <c r="O7" s="4">
        <f>TxCost_working!U218</f>
        <v>1579774.0746517337</v>
      </c>
      <c r="P7" s="4">
        <f>TxCost_working!V218</f>
        <v>1595347.808737973</v>
      </c>
      <c r="Q7" s="4">
        <f>TxCost_working!W218</f>
        <v>1611165.7650649901</v>
      </c>
      <c r="R7" s="4">
        <f>TxCost_working!X218</f>
        <v>1627207.2091856324</v>
      </c>
      <c r="S7" s="4">
        <f>TxCost_working!Y218</f>
        <v>1643651.6307176421</v>
      </c>
      <c r="T7" s="4">
        <f>TxCost_working!Z218</f>
        <v>1660578.1398939043</v>
      </c>
      <c r="U7" s="4">
        <f>TxCost_working!AA218</f>
        <v>1677791.2949166987</v>
      </c>
      <c r="V7" s="4">
        <f>TxCost_working!AB218</f>
        <v>1695476.6785931555</v>
      </c>
      <c r="W7" s="4">
        <f>TxCost_working!AC218</f>
        <v>1713450.2700330918</v>
      </c>
      <c r="X7" s="4">
        <f>TxCost_working!AD218</f>
        <v>1731912.4120249837</v>
      </c>
      <c r="Y7" s="4">
        <f>TxCost_working!AE218</f>
        <v>1750869.8299037497</v>
      </c>
      <c r="Z7" s="4">
        <f>TxCost_working!AF218</f>
        <v>1770330.1004255489</v>
      </c>
      <c r="AA7" s="4">
        <f>TxCost_working!AG218</f>
        <v>1790108.7438110628</v>
      </c>
      <c r="AB7" s="4">
        <f>TxCost_working!AH218</f>
        <v>1810406.4715802495</v>
      </c>
      <c r="AC7" s="4">
        <f>TxCost_working!AI218</f>
        <v>1831231.6250855466</v>
      </c>
      <c r="AD7" s="4">
        <f>TxCost_working!AJ218</f>
        <v>1852400.9156418839</v>
      </c>
      <c r="AE7" s="4">
        <f>TxCost_working!AK218</f>
        <v>1874308.4244306975</v>
      </c>
      <c r="AF7" s="4">
        <f>TxCost_working!AL218</f>
        <v>1896578.8167387717</v>
      </c>
      <c r="AG7" s="4">
        <f>TxCost_working!AM218</f>
        <v>1919414.996618211</v>
      </c>
      <c r="AH7" s="4">
        <f>TxCost_working!AN218</f>
        <v>1919414.996618211</v>
      </c>
    </row>
    <row r="8" spans="2:34" x14ac:dyDescent="0.25">
      <c r="B8" t="s">
        <v>145</v>
      </c>
      <c r="C8" t="s">
        <v>144</v>
      </c>
      <c r="D8" s="4">
        <f>TxCost_working!J219</f>
        <v>1379845.6111663352</v>
      </c>
      <c r="E8" s="4">
        <f>TxCost_working!K219</f>
        <v>1401864.1988348989</v>
      </c>
      <c r="F8" s="4">
        <f>TxCost_working!L219</f>
        <v>1418544.1598406443</v>
      </c>
      <c r="G8" s="4">
        <f>TxCost_working!M219</f>
        <v>1434121.4473934332</v>
      </c>
      <c r="H8" s="4">
        <f>TxCost_working!N219</f>
        <v>1451703.677438227</v>
      </c>
      <c r="I8" s="4">
        <f>TxCost_working!O219</f>
        <v>1476490.7703035292</v>
      </c>
      <c r="J8" s="4">
        <f>TxCost_working!P219</f>
        <v>1494783.631704964</v>
      </c>
      <c r="K8" s="4">
        <f>TxCost_working!Q219</f>
        <v>1509782.1593388559</v>
      </c>
      <c r="L8" s="4">
        <f>TxCost_working!R219</f>
        <v>1528475.5724677672</v>
      </c>
      <c r="M8" s="4">
        <f>TxCost_working!S219</f>
        <v>1547526.6869449134</v>
      </c>
      <c r="N8" s="4">
        <f>TxCost_working!T219</f>
        <v>1564786.0686568324</v>
      </c>
      <c r="O8" s="4">
        <f>TxCost_working!U219</f>
        <v>1579774.0746517337</v>
      </c>
      <c r="P8" s="4">
        <f>TxCost_working!V219</f>
        <v>1595347.808737973</v>
      </c>
      <c r="Q8" s="4">
        <f>TxCost_working!W219</f>
        <v>1611165.7650649901</v>
      </c>
      <c r="R8" s="4">
        <f>TxCost_working!X219</f>
        <v>1627207.2091856324</v>
      </c>
      <c r="S8" s="4">
        <f>TxCost_working!Y219</f>
        <v>1643651.6307176421</v>
      </c>
      <c r="T8" s="4">
        <f>TxCost_working!Z219</f>
        <v>1660578.1398939043</v>
      </c>
      <c r="U8" s="4">
        <f>TxCost_working!AA219</f>
        <v>1677791.2949166987</v>
      </c>
      <c r="V8" s="4">
        <f>TxCost_working!AB219</f>
        <v>1695476.6785931555</v>
      </c>
      <c r="W8" s="4">
        <f>TxCost_working!AC219</f>
        <v>1713450.2700330918</v>
      </c>
      <c r="X8" s="4">
        <f>TxCost_working!AD219</f>
        <v>1731912.4120249837</v>
      </c>
      <c r="Y8" s="4">
        <f>TxCost_working!AE219</f>
        <v>1750869.8299037497</v>
      </c>
      <c r="Z8" s="4">
        <f>TxCost_working!AF219</f>
        <v>1770330.1004255489</v>
      </c>
      <c r="AA8" s="4">
        <f>TxCost_working!AG219</f>
        <v>1790108.7438110628</v>
      </c>
      <c r="AB8" s="4">
        <f>TxCost_working!AH219</f>
        <v>1810406.4715802495</v>
      </c>
      <c r="AC8" s="4">
        <f>TxCost_working!AI219</f>
        <v>1831231.6250855466</v>
      </c>
      <c r="AD8" s="4">
        <f>TxCost_working!AJ219</f>
        <v>1852400.9156418839</v>
      </c>
      <c r="AE8" s="4">
        <f>TxCost_working!AK219</f>
        <v>1874308.4244306975</v>
      </c>
      <c r="AF8" s="4">
        <f>TxCost_working!AL219</f>
        <v>1896578.8167387717</v>
      </c>
      <c r="AG8" s="4">
        <f>TxCost_working!AM219</f>
        <v>1919414.996618211</v>
      </c>
      <c r="AH8" s="4">
        <f>TxCost_working!AN219</f>
        <v>1919414.996618211</v>
      </c>
    </row>
    <row r="9" spans="2:34" x14ac:dyDescent="0.25">
      <c r="B9" t="s">
        <v>145</v>
      </c>
      <c r="C9" t="s">
        <v>147</v>
      </c>
      <c r="D9" s="4">
        <f>TxCost_working!J220</f>
        <v>644236.67850192357</v>
      </c>
      <c r="E9" s="4">
        <f>TxCost_working!K220</f>
        <v>650401.70309884998</v>
      </c>
      <c r="F9" s="4">
        <f>TxCost_working!L220</f>
        <v>657136.30936651747</v>
      </c>
      <c r="G9" s="4">
        <f>TxCost_working!M220</f>
        <v>663825.24432567914</v>
      </c>
      <c r="H9" s="4">
        <f>TxCost_working!N220</f>
        <v>671318.04669256904</v>
      </c>
      <c r="I9" s="4">
        <f>TxCost_working!O220</f>
        <v>681903.1590239316</v>
      </c>
      <c r="J9" s="4">
        <f>TxCost_working!P220</f>
        <v>689502.25242696481</v>
      </c>
      <c r="K9" s="4">
        <f>TxCost_working!Q220</f>
        <v>695678.1474779998</v>
      </c>
      <c r="L9" s="4">
        <f>TxCost_working!R220</f>
        <v>703269.47581154702</v>
      </c>
      <c r="M9" s="4">
        <f>TxCost_working!S220</f>
        <v>711300.08534514206</v>
      </c>
      <c r="N9" s="4">
        <f>TxCost_working!T220</f>
        <v>718156.13220206439</v>
      </c>
      <c r="O9" s="4">
        <f>TxCost_working!U220</f>
        <v>723688.22407123295</v>
      </c>
      <c r="P9" s="4">
        <f>TxCost_working!V220</f>
        <v>729221.52332075709</v>
      </c>
      <c r="Q9" s="4">
        <f>TxCost_working!W220</f>
        <v>734869.28456621605</v>
      </c>
      <c r="R9" s="4">
        <f>TxCost_working!X220</f>
        <v>740536.17468384129</v>
      </c>
      <c r="S9" s="4">
        <f>TxCost_working!Y220</f>
        <v>746316.02885114925</v>
      </c>
      <c r="T9" s="4">
        <f>TxCost_working!Z220</f>
        <v>752123.26096684043</v>
      </c>
      <c r="U9" s="4">
        <f>TxCost_working!AA220</f>
        <v>758245.7505219758</v>
      </c>
      <c r="V9" s="4">
        <f>TxCost_working!AB220</f>
        <v>764200.95004860498</v>
      </c>
      <c r="W9" s="4">
        <f>TxCost_working!AC220</f>
        <v>770373.99762550567</v>
      </c>
      <c r="X9" s="4">
        <f>TxCost_working!AD220</f>
        <v>776669.2223305878</v>
      </c>
      <c r="Y9" s="4">
        <f>TxCost_working!AE220</f>
        <v>783086.83734522539</v>
      </c>
      <c r="Z9" s="4">
        <f>TxCost_working!AF220</f>
        <v>789531.0272255349</v>
      </c>
      <c r="AA9" s="4">
        <f>TxCost_working!AG220</f>
        <v>796098.26856241946</v>
      </c>
      <c r="AB9" s="4">
        <f>TxCost_working!AH220</f>
        <v>802788.94152437581</v>
      </c>
      <c r="AC9" s="4">
        <f>TxCost_working!AI220</f>
        <v>809603.38416276791</v>
      </c>
      <c r="AD9" s="4">
        <f>TxCost_working!AJ220</f>
        <v>816445.8360138596</v>
      </c>
      <c r="AE9" s="4">
        <f>TxCost_working!AK220</f>
        <v>823412.88523744117</v>
      </c>
      <c r="AF9" s="4">
        <f>TxCost_working!AL220</f>
        <v>830504.88558403135</v>
      </c>
      <c r="AG9" s="4">
        <f>TxCost_working!AM220</f>
        <v>837722.3591017226</v>
      </c>
      <c r="AH9" s="4">
        <f>TxCost_working!AN220</f>
        <v>837722.3591017226</v>
      </c>
    </row>
    <row r="10" spans="2:34" x14ac:dyDescent="0.25">
      <c r="B10" t="s">
        <v>147</v>
      </c>
      <c r="C10" t="s">
        <v>145</v>
      </c>
      <c r="D10" s="4">
        <f>TxCost_working!J221</f>
        <v>644236.67850192357</v>
      </c>
      <c r="E10" s="4">
        <f>TxCost_working!K221</f>
        <v>650401.70309884998</v>
      </c>
      <c r="F10" s="4">
        <f>TxCost_working!L221</f>
        <v>657136.30936651747</v>
      </c>
      <c r="G10" s="4">
        <f>TxCost_working!M221</f>
        <v>663825.24432567914</v>
      </c>
      <c r="H10" s="4">
        <f>TxCost_working!N221</f>
        <v>671318.04669256904</v>
      </c>
      <c r="I10" s="4">
        <f>TxCost_working!O221</f>
        <v>681903.1590239316</v>
      </c>
      <c r="J10" s="4">
        <f>TxCost_working!P221</f>
        <v>689502.25242696481</v>
      </c>
      <c r="K10" s="4">
        <f>TxCost_working!Q221</f>
        <v>695678.1474779998</v>
      </c>
      <c r="L10" s="4">
        <f>TxCost_working!R221</f>
        <v>703269.47581154702</v>
      </c>
      <c r="M10" s="4">
        <f>TxCost_working!S221</f>
        <v>711300.08534514206</v>
      </c>
      <c r="N10" s="4">
        <f>TxCost_working!T221</f>
        <v>718156.13220206439</v>
      </c>
      <c r="O10" s="4">
        <f>TxCost_working!U221</f>
        <v>723688.22407123295</v>
      </c>
      <c r="P10" s="4">
        <f>TxCost_working!V221</f>
        <v>729221.52332075709</v>
      </c>
      <c r="Q10" s="4">
        <f>TxCost_working!W221</f>
        <v>734869.28456621605</v>
      </c>
      <c r="R10" s="4">
        <f>TxCost_working!X221</f>
        <v>740536.17468384129</v>
      </c>
      <c r="S10" s="4">
        <f>TxCost_working!Y221</f>
        <v>746316.02885114925</v>
      </c>
      <c r="T10" s="4">
        <f>TxCost_working!Z221</f>
        <v>752123.26096684043</v>
      </c>
      <c r="U10" s="4">
        <f>TxCost_working!AA221</f>
        <v>758245.7505219758</v>
      </c>
      <c r="V10" s="4">
        <f>TxCost_working!AB221</f>
        <v>764200.95004860498</v>
      </c>
      <c r="W10" s="4">
        <f>TxCost_working!AC221</f>
        <v>770373.99762550567</v>
      </c>
      <c r="X10" s="4">
        <f>TxCost_working!AD221</f>
        <v>776669.2223305878</v>
      </c>
      <c r="Y10" s="4">
        <f>TxCost_working!AE221</f>
        <v>783086.83734522539</v>
      </c>
      <c r="Z10" s="4">
        <f>TxCost_working!AF221</f>
        <v>789531.0272255349</v>
      </c>
      <c r="AA10" s="4">
        <f>TxCost_working!AG221</f>
        <v>796098.26856241946</v>
      </c>
      <c r="AB10" s="4">
        <f>TxCost_working!AH221</f>
        <v>802788.94152437581</v>
      </c>
      <c r="AC10" s="4">
        <f>TxCost_working!AI221</f>
        <v>809603.38416276791</v>
      </c>
      <c r="AD10" s="4">
        <f>TxCost_working!AJ221</f>
        <v>816445.8360138596</v>
      </c>
      <c r="AE10" s="4">
        <f>TxCost_working!AK221</f>
        <v>823412.88523744117</v>
      </c>
      <c r="AF10" s="4">
        <f>TxCost_working!AL221</f>
        <v>830504.88558403135</v>
      </c>
      <c r="AG10" s="4">
        <f>TxCost_working!AM221</f>
        <v>837722.3591017226</v>
      </c>
      <c r="AH10" s="4">
        <f>TxCost_working!AN221</f>
        <v>837722.3591017226</v>
      </c>
    </row>
    <row r="11" spans="2:34" x14ac:dyDescent="0.25">
      <c r="B11" t="s">
        <v>131</v>
      </c>
      <c r="C11" t="s">
        <v>145</v>
      </c>
      <c r="D11" s="4">
        <f>TxCost_working!J222</f>
        <v>1245233.64262535</v>
      </c>
      <c r="E11" s="4">
        <f>TxCost_working!K222</f>
        <v>1255558.3579083658</v>
      </c>
      <c r="F11" s="4">
        <f>TxCost_working!L222</f>
        <v>1267745.0329632941</v>
      </c>
      <c r="G11" s="4">
        <f>TxCost_working!M222</f>
        <v>1280130.8841242038</v>
      </c>
      <c r="H11" s="4">
        <f>TxCost_working!N222</f>
        <v>1293091.6328502703</v>
      </c>
      <c r="I11" s="4">
        <f>TxCost_working!O222</f>
        <v>1312495.5550982095</v>
      </c>
      <c r="J11" s="4">
        <f>TxCost_working!P222</f>
        <v>1327358.3764396734</v>
      </c>
      <c r="K11" s="4">
        <f>TxCost_working!Q222</f>
        <v>1338899.0723538972</v>
      </c>
      <c r="L11" s="4">
        <f>TxCost_working!R222</f>
        <v>1353306.8616582146</v>
      </c>
      <c r="M11" s="4">
        <f>TxCost_working!S222</f>
        <v>1368134.3556301412</v>
      </c>
      <c r="N11" s="4">
        <f>TxCost_working!T222</f>
        <v>1381595.0249754242</v>
      </c>
      <c r="O11" s="4">
        <f>TxCost_working!U222</f>
        <v>1392828.3813650343</v>
      </c>
      <c r="P11" s="4">
        <f>TxCost_working!V222</f>
        <v>1404067.7387712232</v>
      </c>
      <c r="Q11" s="4">
        <f>TxCost_working!W222</f>
        <v>1415492.5443104294</v>
      </c>
      <c r="R11" s="4">
        <f>TxCost_working!X222</f>
        <v>1427119.3507556194</v>
      </c>
      <c r="S11" s="4">
        <f>TxCost_working!Y222</f>
        <v>1438918.3721771459</v>
      </c>
      <c r="T11" s="4">
        <f>TxCost_working!Z222</f>
        <v>1450978.2697161455</v>
      </c>
      <c r="U11" s="4">
        <f>TxCost_working!AA222</f>
        <v>1463297.0452616517</v>
      </c>
      <c r="V11" s="4">
        <f>TxCost_working!AB222</f>
        <v>1475862.6018887453</v>
      </c>
      <c r="W11" s="4">
        <f>TxCost_working!AC222</f>
        <v>1488681.4166844082</v>
      </c>
      <c r="X11" s="4">
        <f>TxCost_working!AD222</f>
        <v>1501759.4832448049</v>
      </c>
      <c r="Y11" s="4">
        <f>TxCost_working!AE222</f>
        <v>1515101.0097564757</v>
      </c>
      <c r="Z11" s="4">
        <f>TxCost_working!AF222</f>
        <v>1528711.0552914939</v>
      </c>
      <c r="AA11" s="4">
        <f>TxCost_working!AG222</f>
        <v>1542594.7793925633</v>
      </c>
      <c r="AB11" s="4">
        <f>TxCost_working!AH222</f>
        <v>1556757.8811089091</v>
      </c>
      <c r="AC11" s="4">
        <f>TxCost_working!AI222</f>
        <v>1571205.7657155108</v>
      </c>
      <c r="AD11" s="4">
        <f>TxCost_working!AJ222</f>
        <v>1585944.5151004728</v>
      </c>
      <c r="AE11" s="4">
        <f>TxCost_working!AK222</f>
        <v>1600980.5063123847</v>
      </c>
      <c r="AF11" s="4">
        <f>TxCost_working!AL222</f>
        <v>1616319.7696043139</v>
      </c>
      <c r="AG11" s="4">
        <f>TxCost_working!AM222</f>
        <v>1631969.6432327949</v>
      </c>
      <c r="AH11" s="4">
        <f>TxCost_working!AN222</f>
        <v>1631969.6432327949</v>
      </c>
    </row>
    <row r="12" spans="2:34" x14ac:dyDescent="0.25">
      <c r="B12" t="s">
        <v>145</v>
      </c>
      <c r="C12" t="s">
        <v>131</v>
      </c>
      <c r="D12" s="4">
        <f>TxCost_working!J223</f>
        <v>1245233.64262535</v>
      </c>
      <c r="E12" s="4">
        <f>TxCost_working!K223</f>
        <v>1255558.3579083658</v>
      </c>
      <c r="F12" s="4">
        <f>TxCost_working!L223</f>
        <v>1267745.0329632941</v>
      </c>
      <c r="G12" s="4">
        <f>TxCost_working!M223</f>
        <v>1280130.8841242038</v>
      </c>
      <c r="H12" s="4">
        <f>TxCost_working!N223</f>
        <v>1293091.6328502703</v>
      </c>
      <c r="I12" s="4">
        <f>TxCost_working!O223</f>
        <v>1312495.5550982095</v>
      </c>
      <c r="J12" s="4">
        <f>TxCost_working!P223</f>
        <v>1327358.3764396734</v>
      </c>
      <c r="K12" s="4">
        <f>TxCost_working!Q223</f>
        <v>1338899.0723538972</v>
      </c>
      <c r="L12" s="4">
        <f>TxCost_working!R223</f>
        <v>1353306.8616582146</v>
      </c>
      <c r="M12" s="4">
        <f>TxCost_working!S223</f>
        <v>1368134.3556301412</v>
      </c>
      <c r="N12" s="4">
        <f>TxCost_working!T223</f>
        <v>1381595.0249754242</v>
      </c>
      <c r="O12" s="4">
        <f>TxCost_working!U223</f>
        <v>1392828.3813650343</v>
      </c>
      <c r="P12" s="4">
        <f>TxCost_working!V223</f>
        <v>1404067.7387712232</v>
      </c>
      <c r="Q12" s="4">
        <f>TxCost_working!W223</f>
        <v>1415492.5443104294</v>
      </c>
      <c r="R12" s="4">
        <f>TxCost_working!X223</f>
        <v>1427119.3507556194</v>
      </c>
      <c r="S12" s="4">
        <f>TxCost_working!Y223</f>
        <v>1438918.3721771459</v>
      </c>
      <c r="T12" s="4">
        <f>TxCost_working!Z223</f>
        <v>1450978.2697161455</v>
      </c>
      <c r="U12" s="4">
        <f>TxCost_working!AA223</f>
        <v>1463297.0452616517</v>
      </c>
      <c r="V12" s="4">
        <f>TxCost_working!AB223</f>
        <v>1475862.6018887453</v>
      </c>
      <c r="W12" s="4">
        <f>TxCost_working!AC223</f>
        <v>1488681.4166844082</v>
      </c>
      <c r="X12" s="4">
        <f>TxCost_working!AD223</f>
        <v>1501759.4832448049</v>
      </c>
      <c r="Y12" s="4">
        <f>TxCost_working!AE223</f>
        <v>1515101.0097564757</v>
      </c>
      <c r="Z12" s="4">
        <f>TxCost_working!AF223</f>
        <v>1528711.0552914939</v>
      </c>
      <c r="AA12" s="4">
        <f>TxCost_working!AG223</f>
        <v>1542594.7793925633</v>
      </c>
      <c r="AB12" s="4">
        <f>TxCost_working!AH223</f>
        <v>1556757.8811089091</v>
      </c>
      <c r="AC12" s="4">
        <f>TxCost_working!AI223</f>
        <v>1571205.7657155108</v>
      </c>
      <c r="AD12" s="4">
        <f>TxCost_working!AJ223</f>
        <v>1585944.5151004728</v>
      </c>
      <c r="AE12" s="4">
        <f>TxCost_working!AK223</f>
        <v>1600980.5063123847</v>
      </c>
      <c r="AF12" s="4">
        <f>TxCost_working!AL223</f>
        <v>1616319.7696043139</v>
      </c>
      <c r="AG12" s="4">
        <f>TxCost_working!AM223</f>
        <v>1631969.6432327949</v>
      </c>
      <c r="AH12" s="4">
        <f>TxCost_working!AN223</f>
        <v>1631969.6432327949</v>
      </c>
    </row>
    <row r="13" spans="2:34" x14ac:dyDescent="0.25">
      <c r="B13" t="s">
        <v>131</v>
      </c>
      <c r="C13" t="s">
        <v>146</v>
      </c>
      <c r="D13" s="4">
        <f>TxCost_working!J224</f>
        <v>2429557.6765323305</v>
      </c>
      <c r="E13" s="4">
        <f>TxCost_working!K224</f>
        <v>2469871.121240769</v>
      </c>
      <c r="F13" s="4">
        <f>TxCost_working!L224</f>
        <v>2501582.5914359861</v>
      </c>
      <c r="G13" s="4">
        <f>TxCost_working!M224</f>
        <v>2532193.7992446483</v>
      </c>
      <c r="H13" s="4">
        <f>TxCost_working!N224</f>
        <v>2565874.5422967705</v>
      </c>
      <c r="I13" s="4">
        <f>TxCost_working!O224</f>
        <v>2611808.1285501984</v>
      </c>
      <c r="J13" s="4">
        <f>TxCost_working!P224</f>
        <v>2646638.2976699746</v>
      </c>
      <c r="K13" s="4">
        <f>TxCost_working!Q224</f>
        <v>2676074.9562818822</v>
      </c>
      <c r="L13" s="4">
        <f>TxCost_working!R224</f>
        <v>2711856.6055972469</v>
      </c>
      <c r="M13" s="4">
        <f>TxCost_working!S224</f>
        <v>2748545.5075066388</v>
      </c>
      <c r="N13" s="4">
        <f>TxCost_working!T224</f>
        <v>2781955.5494923047</v>
      </c>
      <c r="O13" s="4">
        <f>TxCost_working!U224</f>
        <v>2811972.1306916424</v>
      </c>
      <c r="P13" s="4">
        <f>TxCost_working!V224</f>
        <v>2842595.0809561708</v>
      </c>
      <c r="Q13" s="4">
        <f>TxCost_working!W224</f>
        <v>2873832.5343295671</v>
      </c>
      <c r="R13" s="4">
        <f>TxCost_working!X224</f>
        <v>2905891.9717246504</v>
      </c>
      <c r="S13" s="4">
        <f>TxCost_working!Y224</f>
        <v>2938656.94939601</v>
      </c>
      <c r="T13" s="4">
        <f>TxCost_working!Z224</f>
        <v>2972326.0520843491</v>
      </c>
      <c r="U13" s="4">
        <f>TxCost_working!AA224</f>
        <v>3006788.7905421457</v>
      </c>
      <c r="V13" s="4">
        <f>TxCost_working!AB224</f>
        <v>3042154.1849665996</v>
      </c>
      <c r="W13" s="4">
        <f>TxCost_working!AC224</f>
        <v>3078324.6540173814</v>
      </c>
      <c r="X13" s="4">
        <f>TxCost_working!AD224</f>
        <v>3115160.3441340271</v>
      </c>
      <c r="Y13" s="4">
        <f>TxCost_working!AE224</f>
        <v>3153202.6799170766</v>
      </c>
      <c r="Z13" s="4">
        <f>TxCost_working!AF224</f>
        <v>3192465.1302972101</v>
      </c>
      <c r="AA13" s="4">
        <f>TxCost_working!AG224</f>
        <v>3232321.4678016808</v>
      </c>
      <c r="AB13" s="4">
        <f>TxCost_working!AH224</f>
        <v>3273162.1541127837</v>
      </c>
      <c r="AC13" s="4">
        <f>TxCost_working!AI224</f>
        <v>3315266.7034053602</v>
      </c>
      <c r="AD13" s="4">
        <f>TxCost_working!AJ224</f>
        <v>3358386.5111785941</v>
      </c>
      <c r="AE13" s="4">
        <f>TxCost_working!AK224</f>
        <v>3402538.2672032081</v>
      </c>
      <c r="AF13" s="4">
        <f>TxCost_working!AL224</f>
        <v>3447738.6952157277</v>
      </c>
      <c r="AG13" s="4">
        <f>TxCost_working!AM224</f>
        <v>3494381.9215486408</v>
      </c>
      <c r="AH13" s="4">
        <f>TxCost_working!AN224</f>
        <v>3494381.9215486408</v>
      </c>
    </row>
    <row r="14" spans="2:34" x14ac:dyDescent="0.25">
      <c r="B14" t="s">
        <v>146</v>
      </c>
      <c r="C14" t="s">
        <v>131</v>
      </c>
      <c r="D14" s="4">
        <f>TxCost_working!J225</f>
        <v>2429557.6765323305</v>
      </c>
      <c r="E14" s="4">
        <f>TxCost_working!K225</f>
        <v>2469871.121240769</v>
      </c>
      <c r="F14" s="4">
        <f>TxCost_working!L225</f>
        <v>2501582.5914359861</v>
      </c>
      <c r="G14" s="4">
        <f>TxCost_working!M225</f>
        <v>2532193.7992446483</v>
      </c>
      <c r="H14" s="4">
        <f>TxCost_working!N225</f>
        <v>2565874.5422967705</v>
      </c>
      <c r="I14" s="4">
        <f>TxCost_working!O225</f>
        <v>2611808.1285501984</v>
      </c>
      <c r="J14" s="4">
        <f>TxCost_working!P225</f>
        <v>2646638.2976699746</v>
      </c>
      <c r="K14" s="4">
        <f>TxCost_working!Q225</f>
        <v>2676074.9562818822</v>
      </c>
      <c r="L14" s="4">
        <f>TxCost_working!R225</f>
        <v>2711856.6055972469</v>
      </c>
      <c r="M14" s="4">
        <f>TxCost_working!S225</f>
        <v>2748545.5075066388</v>
      </c>
      <c r="N14" s="4">
        <f>TxCost_working!T225</f>
        <v>2781955.5494923047</v>
      </c>
      <c r="O14" s="4">
        <f>TxCost_working!U225</f>
        <v>2811972.1306916424</v>
      </c>
      <c r="P14" s="4">
        <f>TxCost_working!V225</f>
        <v>2842595.0809561708</v>
      </c>
      <c r="Q14" s="4">
        <f>TxCost_working!W225</f>
        <v>2873832.5343295671</v>
      </c>
      <c r="R14" s="4">
        <f>TxCost_working!X225</f>
        <v>2905891.9717246504</v>
      </c>
      <c r="S14" s="4">
        <f>TxCost_working!Y225</f>
        <v>2938656.94939601</v>
      </c>
      <c r="T14" s="4">
        <f>TxCost_working!Z225</f>
        <v>2972326.0520843491</v>
      </c>
      <c r="U14" s="4">
        <f>TxCost_working!AA225</f>
        <v>3006788.7905421457</v>
      </c>
      <c r="V14" s="4">
        <f>TxCost_working!AB225</f>
        <v>3042154.1849665996</v>
      </c>
      <c r="W14" s="4">
        <f>TxCost_working!AC225</f>
        <v>3078324.6540173814</v>
      </c>
      <c r="X14" s="4">
        <f>TxCost_working!AD225</f>
        <v>3115160.3441340271</v>
      </c>
      <c r="Y14" s="4">
        <f>TxCost_working!AE225</f>
        <v>3153202.6799170766</v>
      </c>
      <c r="Z14" s="4">
        <f>TxCost_working!AF225</f>
        <v>3192465.1302972101</v>
      </c>
      <c r="AA14" s="4">
        <f>TxCost_working!AG225</f>
        <v>3232321.4678016808</v>
      </c>
      <c r="AB14" s="4">
        <f>TxCost_working!AH225</f>
        <v>3273162.1541127837</v>
      </c>
      <c r="AC14" s="4">
        <f>TxCost_working!AI225</f>
        <v>3315266.7034053602</v>
      </c>
      <c r="AD14" s="4">
        <f>TxCost_working!AJ225</f>
        <v>3358386.5111785941</v>
      </c>
      <c r="AE14" s="4">
        <f>TxCost_working!AK225</f>
        <v>3402538.2672032081</v>
      </c>
      <c r="AF14" s="4">
        <f>TxCost_working!AL225</f>
        <v>3447738.6952157277</v>
      </c>
      <c r="AG14" s="4">
        <f>TxCost_working!AM225</f>
        <v>3494381.9215486408</v>
      </c>
      <c r="AH14" s="4">
        <f>TxCost_working!AN225</f>
        <v>3494381.9215486408</v>
      </c>
    </row>
    <row r="15" spans="2:34" x14ac:dyDescent="0.25">
      <c r="B15" t="s">
        <v>148</v>
      </c>
      <c r="C15" t="s">
        <v>146</v>
      </c>
      <c r="D15" s="4">
        <f>TxCost_working!J226</f>
        <v>1408133.6692430705</v>
      </c>
      <c r="E15" s="4">
        <f>TxCost_working!K226</f>
        <v>1417058.3077415922</v>
      </c>
      <c r="F15" s="4">
        <f>TxCost_working!L226</f>
        <v>1431968.6354387009</v>
      </c>
      <c r="G15" s="4">
        <f>TxCost_working!M226</f>
        <v>1439242.7057602101</v>
      </c>
      <c r="H15" s="4">
        <f>TxCost_working!N226</f>
        <v>1458446.4888111711</v>
      </c>
      <c r="I15" s="4">
        <f>TxCost_working!O226</f>
        <v>1484241.7043512021</v>
      </c>
      <c r="J15" s="4">
        <f>TxCost_working!P226</f>
        <v>1492992.5852713711</v>
      </c>
      <c r="K15" s="4">
        <f>TxCost_working!Q226</f>
        <v>1501001.1955433413</v>
      </c>
      <c r="L15" s="4">
        <f>TxCost_working!R226</f>
        <v>1513121.1951052449</v>
      </c>
      <c r="M15" s="4">
        <f>TxCost_working!S226</f>
        <v>1525783.5620063401</v>
      </c>
      <c r="N15" s="4">
        <f>TxCost_working!T226</f>
        <v>1537322.5000282337</v>
      </c>
      <c r="O15" s="4">
        <f>TxCost_working!U226</f>
        <v>1546021.5247517859</v>
      </c>
      <c r="P15" s="4">
        <f>TxCost_working!V226</f>
        <v>1555253.7670311942</v>
      </c>
      <c r="Q15" s="4">
        <f>TxCost_working!W226</f>
        <v>1564894.1697778231</v>
      </c>
      <c r="R15" s="4">
        <f>TxCost_working!X226</f>
        <v>1574708.4615155091</v>
      </c>
      <c r="S15" s="4">
        <f>TxCost_working!Y226</f>
        <v>1584755.0919246222</v>
      </c>
      <c r="T15" s="4">
        <f>TxCost_working!Z226</f>
        <v>1595153.0275017549</v>
      </c>
      <c r="U15" s="4">
        <f>TxCost_working!AA226</f>
        <v>1605865.3567031608</v>
      </c>
      <c r="V15" s="4">
        <f>TxCost_working!AB226</f>
        <v>1616880.5894124438</v>
      </c>
      <c r="W15" s="4">
        <f>TxCost_working!AC226</f>
        <v>1628203.7994891438</v>
      </c>
      <c r="X15" s="4">
        <f>TxCost_working!AD226</f>
        <v>1639839.7949083212</v>
      </c>
      <c r="Y15" s="4">
        <f>TxCost_working!AE226</f>
        <v>1651791.5740463301</v>
      </c>
      <c r="Z15" s="4">
        <f>TxCost_working!AF226</f>
        <v>1664063.0656948118</v>
      </c>
      <c r="AA15" s="4">
        <f>TxCost_working!AG226</f>
        <v>1676658.37290906</v>
      </c>
      <c r="AB15" s="4">
        <f>TxCost_working!AH226</f>
        <v>1689582.1373343288</v>
      </c>
      <c r="AC15" s="4">
        <f>TxCost_working!AI226</f>
        <v>1702838.733958517</v>
      </c>
      <c r="AD15" s="4">
        <f>TxCost_working!AJ226</f>
        <v>1716433.3495233688</v>
      </c>
      <c r="AE15" s="4">
        <f>TxCost_working!AK226</f>
        <v>1730371.4506668248</v>
      </c>
      <c r="AF15" s="4">
        <f>TxCost_working!AL226</f>
        <v>1744658.1954975557</v>
      </c>
      <c r="AG15" s="4">
        <f>TxCost_working!AM226</f>
        <v>1759300.1425550592</v>
      </c>
      <c r="AH15" s="4">
        <f>TxCost_working!AN226</f>
        <v>1759300.1425550592</v>
      </c>
    </row>
    <row r="16" spans="2:34" x14ac:dyDescent="0.25">
      <c r="B16" t="s">
        <v>146</v>
      </c>
      <c r="C16" t="s">
        <v>148</v>
      </c>
      <c r="D16" s="4">
        <f>TxCost_working!J227</f>
        <v>1408133.6692430705</v>
      </c>
      <c r="E16" s="4">
        <f>TxCost_working!K227</f>
        <v>1417058.3077415922</v>
      </c>
      <c r="F16" s="4">
        <f>TxCost_working!L227</f>
        <v>1431968.6354387009</v>
      </c>
      <c r="G16" s="4">
        <f>TxCost_working!M227</f>
        <v>1439242.7057602101</v>
      </c>
      <c r="H16" s="4">
        <f>TxCost_working!N227</f>
        <v>1458446.4888111711</v>
      </c>
      <c r="I16" s="4">
        <f>TxCost_working!O227</f>
        <v>1484241.7043512021</v>
      </c>
      <c r="J16" s="4">
        <f>TxCost_working!P227</f>
        <v>1492992.5852713711</v>
      </c>
      <c r="K16" s="4">
        <f>TxCost_working!Q227</f>
        <v>1501001.1955433413</v>
      </c>
      <c r="L16" s="4">
        <f>TxCost_working!R227</f>
        <v>1513121.1951052449</v>
      </c>
      <c r="M16" s="4">
        <f>TxCost_working!S227</f>
        <v>1525783.5620063401</v>
      </c>
      <c r="N16" s="4">
        <f>TxCost_working!T227</f>
        <v>1537322.5000282337</v>
      </c>
      <c r="O16" s="4">
        <f>TxCost_working!U227</f>
        <v>1546021.5247517859</v>
      </c>
      <c r="P16" s="4">
        <f>TxCost_working!V227</f>
        <v>1555253.7670311942</v>
      </c>
      <c r="Q16" s="4">
        <f>TxCost_working!W227</f>
        <v>1564894.1697778231</v>
      </c>
      <c r="R16" s="4">
        <f>TxCost_working!X227</f>
        <v>1574708.4615155091</v>
      </c>
      <c r="S16" s="4">
        <f>TxCost_working!Y227</f>
        <v>1584755.0919246222</v>
      </c>
      <c r="T16" s="4">
        <f>TxCost_working!Z227</f>
        <v>1595153.0275017549</v>
      </c>
      <c r="U16" s="4">
        <f>TxCost_working!AA227</f>
        <v>1605865.3567031608</v>
      </c>
      <c r="V16" s="4">
        <f>TxCost_working!AB227</f>
        <v>1616880.5894124438</v>
      </c>
      <c r="W16" s="4">
        <f>TxCost_working!AC227</f>
        <v>1628203.7994891438</v>
      </c>
      <c r="X16" s="4">
        <f>TxCost_working!AD227</f>
        <v>1639839.7949083212</v>
      </c>
      <c r="Y16" s="4">
        <f>TxCost_working!AE227</f>
        <v>1651791.5740463301</v>
      </c>
      <c r="Z16" s="4">
        <f>TxCost_working!AF227</f>
        <v>1664063.0656948118</v>
      </c>
      <c r="AA16" s="4">
        <f>TxCost_working!AG227</f>
        <v>1676658.37290906</v>
      </c>
      <c r="AB16" s="4">
        <f>TxCost_working!AH227</f>
        <v>1689582.1373343288</v>
      </c>
      <c r="AC16" s="4">
        <f>TxCost_working!AI227</f>
        <v>1702838.733958517</v>
      </c>
      <c r="AD16" s="4">
        <f>TxCost_working!AJ227</f>
        <v>1716433.3495233688</v>
      </c>
      <c r="AE16" s="4">
        <f>TxCost_working!AK227</f>
        <v>1730371.4506668248</v>
      </c>
      <c r="AF16" s="4">
        <f>TxCost_working!AL227</f>
        <v>1744658.1954975557</v>
      </c>
      <c r="AG16" s="4">
        <f>TxCost_working!AM227</f>
        <v>1759300.1425550592</v>
      </c>
      <c r="AH16" s="4">
        <f>TxCost_working!AN227</f>
        <v>1759300.1425550592</v>
      </c>
    </row>
    <row r="17" spans="2:34" x14ac:dyDescent="0.25">
      <c r="B17" t="s">
        <v>148</v>
      </c>
      <c r="C17" t="s">
        <v>132</v>
      </c>
      <c r="D17" s="4">
        <f>TxCost_working!J228</f>
        <v>506230.43564585963</v>
      </c>
      <c r="E17" s="4">
        <f>TxCost_working!K228</f>
        <v>512804.94040617085</v>
      </c>
      <c r="F17" s="4">
        <f>TxCost_working!L228</f>
        <v>518891.07700432255</v>
      </c>
      <c r="G17" s="4">
        <f>TxCost_working!M228</f>
        <v>524977.34993469832</v>
      </c>
      <c r="H17" s="4">
        <f>TxCost_working!N228</f>
        <v>531560.54283201939</v>
      </c>
      <c r="I17" s="4">
        <f>TxCost_working!O228</f>
        <v>540606.22618861427</v>
      </c>
      <c r="J17" s="4">
        <f>TxCost_working!P228</f>
        <v>547509.89392171917</v>
      </c>
      <c r="K17" s="4">
        <f>TxCost_working!Q228</f>
        <v>553294.87458720186</v>
      </c>
      <c r="L17" s="4">
        <f>TxCost_working!R228</f>
        <v>560320.75405700004</v>
      </c>
      <c r="M17" s="4">
        <f>TxCost_working!S228</f>
        <v>567463.74089989427</v>
      </c>
      <c r="N17" s="4">
        <f>TxCost_working!T228</f>
        <v>573987.55104856263</v>
      </c>
      <c r="O17" s="4">
        <f>TxCost_working!U228</f>
        <v>579715.1265946608</v>
      </c>
      <c r="P17" s="4">
        <f>TxCost_working!V228</f>
        <v>585432.21738626505</v>
      </c>
      <c r="Q17" s="4">
        <f>TxCost_working!W228</f>
        <v>591299.61599088251</v>
      </c>
      <c r="R17" s="4">
        <f>TxCost_working!X228</f>
        <v>597352.50808471371</v>
      </c>
      <c r="S17" s="4">
        <f>TxCost_working!Y228</f>
        <v>603415.7088999874</v>
      </c>
      <c r="T17" s="4">
        <f>TxCost_working!Z228</f>
        <v>609659.0697489212</v>
      </c>
      <c r="U17" s="4">
        <f>TxCost_working!AA228</f>
        <v>616087.18684498675</v>
      </c>
      <c r="V17" s="4">
        <f>TxCost_working!AB228</f>
        <v>622748.82149931765</v>
      </c>
      <c r="W17" s="4">
        <f>TxCost_working!AC228</f>
        <v>629426.19869447581</v>
      </c>
      <c r="X17" s="4">
        <f>TxCost_working!AD228</f>
        <v>636264.88309745048</v>
      </c>
      <c r="Y17" s="4">
        <f>TxCost_working!AE228</f>
        <v>643308.54844332684</v>
      </c>
      <c r="Z17" s="4">
        <f>TxCost_working!AF228</f>
        <v>650524.54835136991</v>
      </c>
      <c r="AA17" s="4">
        <f>TxCost_working!AG228</f>
        <v>657984.47562353779</v>
      </c>
      <c r="AB17" s="4">
        <f>TxCost_working!AH228</f>
        <v>665525.02439569996</v>
      </c>
      <c r="AC17" s="4">
        <f>TxCost_working!AI228</f>
        <v>673333.71652077348</v>
      </c>
      <c r="AD17" s="4">
        <f>TxCost_working!AJ228</f>
        <v>681208.1737904083</v>
      </c>
      <c r="AE17" s="4">
        <f>TxCost_working!AK228</f>
        <v>689417.2692395607</v>
      </c>
      <c r="AF17" s="4">
        <f>TxCost_working!AL228</f>
        <v>697732.01856797561</v>
      </c>
      <c r="AG17" s="4">
        <f>TxCost_working!AM228</f>
        <v>706194.56422028609</v>
      </c>
      <c r="AH17" s="4">
        <f>TxCost_working!AN228</f>
        <v>706194.56422028609</v>
      </c>
    </row>
    <row r="18" spans="2:34" x14ac:dyDescent="0.25">
      <c r="B18" t="s">
        <v>132</v>
      </c>
      <c r="C18" t="s">
        <v>148</v>
      </c>
      <c r="D18" s="4">
        <f>TxCost_working!J229</f>
        <v>506230.43564585963</v>
      </c>
      <c r="E18" s="4">
        <f>TxCost_working!K229</f>
        <v>512804.94040617085</v>
      </c>
      <c r="F18" s="4">
        <f>TxCost_working!L229</f>
        <v>518891.07700432255</v>
      </c>
      <c r="G18" s="4">
        <f>TxCost_working!M229</f>
        <v>524977.34993469832</v>
      </c>
      <c r="H18" s="4">
        <f>TxCost_working!N229</f>
        <v>531560.54283201939</v>
      </c>
      <c r="I18" s="4">
        <f>TxCost_working!O229</f>
        <v>540606.22618861427</v>
      </c>
      <c r="J18" s="4">
        <f>TxCost_working!P229</f>
        <v>547509.89392171917</v>
      </c>
      <c r="K18" s="4">
        <f>TxCost_working!Q229</f>
        <v>553294.87458720186</v>
      </c>
      <c r="L18" s="4">
        <f>TxCost_working!R229</f>
        <v>560320.75405700004</v>
      </c>
      <c r="M18" s="4">
        <f>TxCost_working!S229</f>
        <v>567463.74089989427</v>
      </c>
      <c r="N18" s="4">
        <f>TxCost_working!T229</f>
        <v>573987.55104856263</v>
      </c>
      <c r="O18" s="4">
        <f>TxCost_working!U229</f>
        <v>579715.1265946608</v>
      </c>
      <c r="P18" s="4">
        <f>TxCost_working!V229</f>
        <v>585432.21738626505</v>
      </c>
      <c r="Q18" s="4">
        <f>TxCost_working!W229</f>
        <v>591299.61599088251</v>
      </c>
      <c r="R18" s="4">
        <f>TxCost_working!X229</f>
        <v>597352.50808471371</v>
      </c>
      <c r="S18" s="4">
        <f>TxCost_working!Y229</f>
        <v>603415.7088999874</v>
      </c>
      <c r="T18" s="4">
        <f>TxCost_working!Z229</f>
        <v>609659.0697489212</v>
      </c>
      <c r="U18" s="4">
        <f>TxCost_working!AA229</f>
        <v>616087.18684498675</v>
      </c>
      <c r="V18" s="4">
        <f>TxCost_working!AB229</f>
        <v>622748.82149931765</v>
      </c>
      <c r="W18" s="4">
        <f>TxCost_working!AC229</f>
        <v>629426.19869447581</v>
      </c>
      <c r="X18" s="4">
        <f>TxCost_working!AD229</f>
        <v>636264.88309745048</v>
      </c>
      <c r="Y18" s="4">
        <f>TxCost_working!AE229</f>
        <v>643308.54844332684</v>
      </c>
      <c r="Z18" s="4">
        <f>TxCost_working!AF229</f>
        <v>650524.54835136991</v>
      </c>
      <c r="AA18" s="4">
        <f>TxCost_working!AG229</f>
        <v>657984.47562353779</v>
      </c>
      <c r="AB18" s="4">
        <f>TxCost_working!AH229</f>
        <v>665525.02439569996</v>
      </c>
      <c r="AC18" s="4">
        <f>TxCost_working!AI229</f>
        <v>673333.71652077348</v>
      </c>
      <c r="AD18" s="4">
        <f>TxCost_working!AJ229</f>
        <v>681208.1737904083</v>
      </c>
      <c r="AE18" s="4">
        <f>TxCost_working!AK229</f>
        <v>689417.2692395607</v>
      </c>
      <c r="AF18" s="4">
        <f>TxCost_working!AL229</f>
        <v>697732.01856797561</v>
      </c>
      <c r="AG18" s="4">
        <f>TxCost_working!AM229</f>
        <v>706194.56422028609</v>
      </c>
      <c r="AH18" s="4">
        <f>TxCost_working!AN229</f>
        <v>706194.56422028609</v>
      </c>
    </row>
    <row r="19" spans="2:34" x14ac:dyDescent="0.25">
      <c r="B19" t="s">
        <v>149</v>
      </c>
      <c r="C19" t="s">
        <v>148</v>
      </c>
      <c r="D19" s="4">
        <f>TxCost_working!J230</f>
        <v>1201866.9863056</v>
      </c>
      <c r="E19" s="4">
        <f>TxCost_working!K230</f>
        <v>1213832.462205539</v>
      </c>
      <c r="F19" s="4">
        <f>TxCost_working!L230</f>
        <v>1228319.2084752182</v>
      </c>
      <c r="G19" s="4">
        <f>TxCost_working!M230</f>
        <v>1238179.6421526512</v>
      </c>
      <c r="H19" s="4">
        <f>TxCost_working!N230</f>
        <v>1255579.7191799108</v>
      </c>
      <c r="I19" s="4">
        <f>TxCost_working!O230</f>
        <v>1278647.7188956023</v>
      </c>
      <c r="J19" s="4">
        <f>TxCost_working!P230</f>
        <v>1289922.4797745133</v>
      </c>
      <c r="K19" s="4">
        <f>TxCost_working!Q230</f>
        <v>1300067.9228568173</v>
      </c>
      <c r="L19" s="4">
        <f>TxCost_working!R230</f>
        <v>1313603.5483761688</v>
      </c>
      <c r="M19" s="4">
        <f>TxCost_working!S230</f>
        <v>1327615.1257897548</v>
      </c>
      <c r="N19" s="4">
        <f>TxCost_working!T230</f>
        <v>1340500.2365605556</v>
      </c>
      <c r="O19" s="4">
        <f>TxCost_working!U230</f>
        <v>1351115.6384049542</v>
      </c>
      <c r="P19" s="4">
        <f>TxCost_working!V230</f>
        <v>1362217.3070847073</v>
      </c>
      <c r="Q19" s="4">
        <f>TxCost_working!W230</f>
        <v>1373696.8616109078</v>
      </c>
      <c r="R19" s="4">
        <f>TxCost_working!X230</f>
        <v>1385414.361007774</v>
      </c>
      <c r="S19" s="4">
        <f>TxCost_working!Y230</f>
        <v>1397406.3910766332</v>
      </c>
      <c r="T19" s="4">
        <f>TxCost_working!Z230</f>
        <v>1409773.2299978735</v>
      </c>
      <c r="U19" s="4">
        <f>TxCost_working!AA230</f>
        <v>1422494.330316209</v>
      </c>
      <c r="V19" s="4">
        <f>TxCost_working!AB230</f>
        <v>1435563.5600461662</v>
      </c>
      <c r="W19" s="4">
        <f>TxCost_working!AC230</f>
        <v>1448989.7770139507</v>
      </c>
      <c r="X19" s="4">
        <f>TxCost_working!AD230</f>
        <v>1462781.789650904</v>
      </c>
      <c r="Y19" s="4">
        <f>TxCost_working!AE230</f>
        <v>1476946.9341622796</v>
      </c>
      <c r="Z19" s="4">
        <f>TxCost_working!AF230</f>
        <v>1491493.5697702777</v>
      </c>
      <c r="AA19" s="4">
        <f>TxCost_working!AG230</f>
        <v>1506430.3935980322</v>
      </c>
      <c r="AB19" s="4">
        <f>TxCost_working!AH230</f>
        <v>1521766.7594556059</v>
      </c>
      <c r="AC19" s="4">
        <f>TxCost_working!AI230</f>
        <v>1537511.9903845119</v>
      </c>
      <c r="AD19" s="4">
        <f>TxCost_working!AJ230</f>
        <v>1553676.2894646286</v>
      </c>
      <c r="AE19" s="4">
        <f>TxCost_working!AK230</f>
        <v>1570270.3715323792</v>
      </c>
      <c r="AF19" s="4">
        <f>TxCost_working!AL230</f>
        <v>1587304.8245430952</v>
      </c>
      <c r="AG19" s="4">
        <f>TxCost_working!AM230</f>
        <v>1604791.7756197255</v>
      </c>
      <c r="AH19" s="4">
        <f>TxCost_working!AN230</f>
        <v>1604791.7756197255</v>
      </c>
    </row>
    <row r="20" spans="2:34" x14ac:dyDescent="0.25">
      <c r="B20" t="s">
        <v>148</v>
      </c>
      <c r="C20" t="s">
        <v>149</v>
      </c>
      <c r="D20" s="4">
        <f>TxCost_working!J231</f>
        <v>1201866.9863056</v>
      </c>
      <c r="E20" s="4">
        <f>TxCost_working!K231</f>
        <v>1213832.462205539</v>
      </c>
      <c r="F20" s="4">
        <f>TxCost_working!L231</f>
        <v>1228319.2084752182</v>
      </c>
      <c r="G20" s="4">
        <f>TxCost_working!M231</f>
        <v>1238179.6421526512</v>
      </c>
      <c r="H20" s="4">
        <f>TxCost_working!N231</f>
        <v>1255579.7191799108</v>
      </c>
      <c r="I20" s="4">
        <f>TxCost_working!O231</f>
        <v>1278647.7188956023</v>
      </c>
      <c r="J20" s="4">
        <f>TxCost_working!P231</f>
        <v>1289922.4797745133</v>
      </c>
      <c r="K20" s="4">
        <f>TxCost_working!Q231</f>
        <v>1300067.9228568173</v>
      </c>
      <c r="L20" s="4">
        <f>TxCost_working!R231</f>
        <v>1313603.5483761688</v>
      </c>
      <c r="M20" s="4">
        <f>TxCost_working!S231</f>
        <v>1327615.1257897548</v>
      </c>
      <c r="N20" s="4">
        <f>TxCost_working!T231</f>
        <v>1340500.2365605556</v>
      </c>
      <c r="O20" s="4">
        <f>TxCost_working!U231</f>
        <v>1351115.6384049542</v>
      </c>
      <c r="P20" s="4">
        <f>TxCost_working!V231</f>
        <v>1362217.3070847073</v>
      </c>
      <c r="Q20" s="4">
        <f>TxCost_working!W231</f>
        <v>1373696.8616109078</v>
      </c>
      <c r="R20" s="4">
        <f>TxCost_working!X231</f>
        <v>1385414.361007774</v>
      </c>
      <c r="S20" s="4">
        <f>TxCost_working!Y231</f>
        <v>1397406.3910766332</v>
      </c>
      <c r="T20" s="4">
        <f>TxCost_working!Z231</f>
        <v>1409773.2299978735</v>
      </c>
      <c r="U20" s="4">
        <f>TxCost_working!AA231</f>
        <v>1422494.330316209</v>
      </c>
      <c r="V20" s="4">
        <f>TxCost_working!AB231</f>
        <v>1435563.5600461662</v>
      </c>
      <c r="W20" s="4">
        <f>TxCost_working!AC231</f>
        <v>1448989.7770139507</v>
      </c>
      <c r="X20" s="4">
        <f>TxCost_working!AD231</f>
        <v>1462781.789650904</v>
      </c>
      <c r="Y20" s="4">
        <f>TxCost_working!AE231</f>
        <v>1476946.9341622796</v>
      </c>
      <c r="Z20" s="4">
        <f>TxCost_working!AF231</f>
        <v>1491493.5697702777</v>
      </c>
      <c r="AA20" s="4">
        <f>TxCost_working!AG231</f>
        <v>1506430.3935980322</v>
      </c>
      <c r="AB20" s="4">
        <f>TxCost_working!AH231</f>
        <v>1521766.7594556059</v>
      </c>
      <c r="AC20" s="4">
        <f>TxCost_working!AI231</f>
        <v>1537511.9903845119</v>
      </c>
      <c r="AD20" s="4">
        <f>TxCost_working!AJ231</f>
        <v>1553676.2894646286</v>
      </c>
      <c r="AE20" s="4">
        <f>TxCost_working!AK231</f>
        <v>1570270.3715323792</v>
      </c>
      <c r="AF20" s="4">
        <f>TxCost_working!AL231</f>
        <v>1587304.8245430952</v>
      </c>
      <c r="AG20" s="4">
        <f>TxCost_working!AM231</f>
        <v>1604791.7756197255</v>
      </c>
      <c r="AH20" s="4">
        <f>TxCost_working!AN231</f>
        <v>1604791.7756197255</v>
      </c>
    </row>
    <row r="21" spans="2:34" x14ac:dyDescent="0.25">
      <c r="B21" t="s">
        <v>149</v>
      </c>
      <c r="C21" t="s">
        <v>133</v>
      </c>
      <c r="D21" s="4">
        <f>TxCost_working!J232</f>
        <v>1761583.8613874593</v>
      </c>
      <c r="E21" s="4">
        <f>TxCost_working!K232</f>
        <v>1783846.4124578605</v>
      </c>
      <c r="F21" s="4">
        <f>TxCost_working!L232</f>
        <v>1805845.1387439982</v>
      </c>
      <c r="G21" s="4">
        <f>TxCost_working!M232</f>
        <v>1823846.5694946148</v>
      </c>
      <c r="H21" s="4">
        <f>TxCost_working!N232</f>
        <v>1849099.8228172148</v>
      </c>
      <c r="I21" s="4">
        <f>TxCost_working!O232</f>
        <v>1882710.9923610524</v>
      </c>
      <c r="J21" s="4">
        <f>TxCost_working!P232</f>
        <v>1903896.6605117864</v>
      </c>
      <c r="K21" s="4">
        <f>TxCost_working!Q232</f>
        <v>1922612.4573602562</v>
      </c>
      <c r="L21" s="4">
        <f>TxCost_working!R232</f>
        <v>1945840.0591608661</v>
      </c>
      <c r="M21" s="4">
        <f>TxCost_working!S232</f>
        <v>1969215.9048710209</v>
      </c>
      <c r="N21" s="4">
        <f>TxCost_working!T232</f>
        <v>1991252.9950022856</v>
      </c>
      <c r="O21" s="4">
        <f>TxCost_working!U232</f>
        <v>2010992.4843159115</v>
      </c>
      <c r="P21" s="4">
        <f>TxCost_working!V232</f>
        <v>2031272.6406285092</v>
      </c>
      <c r="Q21" s="4">
        <f>TxCost_working!W232</f>
        <v>2051756.6018937512</v>
      </c>
      <c r="R21" s="4">
        <f>TxCost_working!X232</f>
        <v>2073167.4835832368</v>
      </c>
      <c r="S21" s="4">
        <f>TxCost_working!Y232</f>
        <v>2095012.6913094516</v>
      </c>
      <c r="T21" s="4">
        <f>TxCost_working!Z232</f>
        <v>2117112.4477215828</v>
      </c>
      <c r="U21" s="4">
        <f>TxCost_working!AA232</f>
        <v>2140501.3092202921</v>
      </c>
      <c r="V21" s="4">
        <f>TxCost_working!AB232</f>
        <v>2164286.6221492956</v>
      </c>
      <c r="W21" s="4">
        <f>TxCost_working!AC232</f>
        <v>2188273.0388702191</v>
      </c>
      <c r="X21" s="4">
        <f>TxCost_working!AD232</f>
        <v>2213550.3310016692</v>
      </c>
      <c r="Y21" s="4">
        <f>TxCost_working!AE232</f>
        <v>2239423.4715990601</v>
      </c>
      <c r="Z21" s="4">
        <f>TxCost_working!AF232</f>
        <v>2265557.5770548838</v>
      </c>
      <c r="AA21" s="4">
        <f>TxCost_working!AG232</f>
        <v>2293069.7922313758</v>
      </c>
      <c r="AB21" s="4">
        <f>TxCost_working!AH232</f>
        <v>2321266.1261071386</v>
      </c>
      <c r="AC21" s="4">
        <f>TxCost_working!AI232</f>
        <v>2350226.7995034656</v>
      </c>
      <c r="AD21" s="4">
        <f>TxCost_working!AJ232</f>
        <v>2379474.6936389189</v>
      </c>
      <c r="AE21" s="4">
        <f>TxCost_working!AK232</f>
        <v>2410192.9839254776</v>
      </c>
      <c r="AF21" s="4">
        <f>TxCost_working!AL232</f>
        <v>2441796.8894214844</v>
      </c>
      <c r="AG21" s="4">
        <f>TxCost_working!AM232</f>
        <v>2474183.23920304</v>
      </c>
      <c r="AH21" s="4">
        <f>TxCost_working!AN232</f>
        <v>2474183.23920304</v>
      </c>
    </row>
    <row r="22" spans="2:34" x14ac:dyDescent="0.25">
      <c r="B22" t="s">
        <v>133</v>
      </c>
      <c r="C22" t="s">
        <v>149</v>
      </c>
      <c r="D22" s="4">
        <f>TxCost_working!J233</f>
        <v>1761583.8613874593</v>
      </c>
      <c r="E22" s="4">
        <f>TxCost_working!K233</f>
        <v>1783846.4124578605</v>
      </c>
      <c r="F22" s="4">
        <f>TxCost_working!L233</f>
        <v>1805845.1387439982</v>
      </c>
      <c r="G22" s="4">
        <f>TxCost_working!M233</f>
        <v>1823846.5694946148</v>
      </c>
      <c r="H22" s="4">
        <f>TxCost_working!N233</f>
        <v>1849099.8228172148</v>
      </c>
      <c r="I22" s="4">
        <f>TxCost_working!O233</f>
        <v>1882710.9923610524</v>
      </c>
      <c r="J22" s="4">
        <f>TxCost_working!P233</f>
        <v>1903896.6605117864</v>
      </c>
      <c r="K22" s="4">
        <f>TxCost_working!Q233</f>
        <v>1922612.4573602562</v>
      </c>
      <c r="L22" s="4">
        <f>TxCost_working!R233</f>
        <v>1945840.0591608661</v>
      </c>
      <c r="M22" s="4">
        <f>TxCost_working!S233</f>
        <v>1969215.9048710209</v>
      </c>
      <c r="N22" s="4">
        <f>TxCost_working!T233</f>
        <v>1991252.9950022856</v>
      </c>
      <c r="O22" s="4">
        <f>TxCost_working!U233</f>
        <v>2010992.4843159115</v>
      </c>
      <c r="P22" s="4">
        <f>TxCost_working!V233</f>
        <v>2031272.6406285092</v>
      </c>
      <c r="Q22" s="4">
        <f>TxCost_working!W233</f>
        <v>2051756.6018937512</v>
      </c>
      <c r="R22" s="4">
        <f>TxCost_working!X233</f>
        <v>2073167.4835832368</v>
      </c>
      <c r="S22" s="4">
        <f>TxCost_working!Y233</f>
        <v>2095012.6913094516</v>
      </c>
      <c r="T22" s="4">
        <f>TxCost_working!Z233</f>
        <v>2117112.4477215828</v>
      </c>
      <c r="U22" s="4">
        <f>TxCost_working!AA233</f>
        <v>2140501.3092202921</v>
      </c>
      <c r="V22" s="4">
        <f>TxCost_working!AB233</f>
        <v>2164286.6221492956</v>
      </c>
      <c r="W22" s="4">
        <f>TxCost_working!AC233</f>
        <v>2188273.0388702191</v>
      </c>
      <c r="X22" s="4">
        <f>TxCost_working!AD233</f>
        <v>2213550.3310016692</v>
      </c>
      <c r="Y22" s="4">
        <f>TxCost_working!AE233</f>
        <v>2239423.4715990601</v>
      </c>
      <c r="Z22" s="4">
        <f>TxCost_working!AF233</f>
        <v>2265557.5770548838</v>
      </c>
      <c r="AA22" s="4">
        <f>TxCost_working!AG233</f>
        <v>2293069.7922313758</v>
      </c>
      <c r="AB22" s="4">
        <f>TxCost_working!AH233</f>
        <v>2321266.1261071386</v>
      </c>
      <c r="AC22" s="4">
        <f>TxCost_working!AI233</f>
        <v>2350226.7995034656</v>
      </c>
      <c r="AD22" s="4">
        <f>TxCost_working!AJ233</f>
        <v>2379474.6936389189</v>
      </c>
      <c r="AE22" s="4">
        <f>TxCost_working!AK233</f>
        <v>2410192.9839254776</v>
      </c>
      <c r="AF22" s="4">
        <f>TxCost_working!AL233</f>
        <v>2441796.8894214844</v>
      </c>
      <c r="AG22" s="4">
        <f>TxCost_working!AM233</f>
        <v>2474183.23920304</v>
      </c>
      <c r="AH22" s="4">
        <f>TxCost_working!AN233</f>
        <v>2474183.23920304</v>
      </c>
    </row>
    <row r="23" spans="2:34" x14ac:dyDescent="0.25">
      <c r="B23" t="s">
        <v>150</v>
      </c>
      <c r="C23" t="s">
        <v>149</v>
      </c>
      <c r="D23" s="4">
        <f>TxCost_working!J234</f>
        <v>3966137.5661375662</v>
      </c>
      <c r="E23" s="4">
        <f>TxCost_working!K234</f>
        <v>4021164.021164021</v>
      </c>
      <c r="F23" s="4">
        <f>TxCost_working!L234</f>
        <v>4087301.5873015872</v>
      </c>
      <c r="G23" s="4">
        <f>TxCost_working!M234</f>
        <v>4152380.9523809524</v>
      </c>
      <c r="H23" s="4">
        <f>TxCost_working!N234</f>
        <v>4223809.5238095243</v>
      </c>
      <c r="I23" s="4">
        <f>TxCost_working!O234</f>
        <v>4314814.8148148144</v>
      </c>
      <c r="J23" s="4">
        <f>TxCost_working!P234</f>
        <v>4388359.7883597882</v>
      </c>
      <c r="K23" s="4">
        <f>TxCost_working!Q234</f>
        <v>4453968.2539682537</v>
      </c>
      <c r="L23" s="4">
        <f>TxCost_working!R234</f>
        <v>4531216.931216931</v>
      </c>
      <c r="M23" s="4">
        <f>TxCost_working!S234</f>
        <v>4610582.0105820103</v>
      </c>
      <c r="N23" s="4">
        <f>TxCost_working!T234</f>
        <v>4686772.4867724869</v>
      </c>
      <c r="O23" s="4">
        <f>TxCost_working!U234</f>
        <v>4758730.1587301586</v>
      </c>
      <c r="P23" s="4">
        <f>TxCost_working!V234</f>
        <v>4833862.4338624338</v>
      </c>
      <c r="Q23" s="4">
        <f>TxCost_working!W234</f>
        <v>4911640.2116402118</v>
      </c>
      <c r="R23" s="4">
        <f>TxCost_working!X234</f>
        <v>4991534.3915343918</v>
      </c>
      <c r="S23" s="4">
        <f>TxCost_working!Y234</f>
        <v>5074074.0740740737</v>
      </c>
      <c r="T23" s="4">
        <f>TxCost_working!Z234</f>
        <v>5159259.2592592593</v>
      </c>
      <c r="U23" s="4">
        <f>TxCost_working!AA234</f>
        <v>5247619.0476190476</v>
      </c>
      <c r="V23" s="4">
        <f>TxCost_working!AB234</f>
        <v>5339153.4391534394</v>
      </c>
      <c r="W23" s="4">
        <f>TxCost_working!AC234</f>
        <v>5433333.333333333</v>
      </c>
      <c r="X23" s="4">
        <f>TxCost_working!AD234</f>
        <v>5531216.931216931</v>
      </c>
      <c r="Y23" s="4">
        <f>TxCost_working!AE234</f>
        <v>5632275.1322751325</v>
      </c>
      <c r="Z23" s="4">
        <f>TxCost_working!AF234</f>
        <v>5736507.9365079366</v>
      </c>
      <c r="AA23" s="4">
        <f>TxCost_working!AG234</f>
        <v>5844973.5449735448</v>
      </c>
      <c r="AB23" s="4">
        <f>TxCost_working!AH234</f>
        <v>5957142.8571428573</v>
      </c>
      <c r="AC23" s="4">
        <f>TxCost_working!AI234</f>
        <v>6073015.8730158731</v>
      </c>
      <c r="AD23" s="4">
        <f>TxCost_working!AJ234</f>
        <v>6193121.6931216931</v>
      </c>
      <c r="AE23" s="4">
        <f>TxCost_working!AK234</f>
        <v>6317989.4179894179</v>
      </c>
      <c r="AF23" s="4">
        <f>TxCost_working!AL234</f>
        <v>6446560.846560847</v>
      </c>
      <c r="AG23" s="4">
        <f>TxCost_working!AM234</f>
        <v>6580423.2804232808</v>
      </c>
      <c r="AH23" s="4">
        <f>TxCost_working!AN234</f>
        <v>6580423.2804232808</v>
      </c>
    </row>
    <row r="24" spans="2:34" x14ac:dyDescent="0.25">
      <c r="B24" t="s">
        <v>149</v>
      </c>
      <c r="C24" t="s">
        <v>150</v>
      </c>
      <c r="D24" s="4">
        <f>TxCost_working!J235</f>
        <v>3966137.5661375662</v>
      </c>
      <c r="E24" s="4">
        <f>TxCost_working!K235</f>
        <v>4021164.021164021</v>
      </c>
      <c r="F24" s="4">
        <f>TxCost_working!L235</f>
        <v>4087301.5873015872</v>
      </c>
      <c r="G24" s="4">
        <f>TxCost_working!M235</f>
        <v>4152380.9523809524</v>
      </c>
      <c r="H24" s="4">
        <f>TxCost_working!N235</f>
        <v>4223809.5238095243</v>
      </c>
      <c r="I24" s="4">
        <f>TxCost_working!O235</f>
        <v>4314814.8148148144</v>
      </c>
      <c r="J24" s="4">
        <f>TxCost_working!P235</f>
        <v>4388359.7883597882</v>
      </c>
      <c r="K24" s="4">
        <f>TxCost_working!Q235</f>
        <v>4453968.2539682537</v>
      </c>
      <c r="L24" s="4">
        <f>TxCost_working!R235</f>
        <v>4531216.931216931</v>
      </c>
      <c r="M24" s="4">
        <f>TxCost_working!S235</f>
        <v>4610582.0105820103</v>
      </c>
      <c r="N24" s="4">
        <f>TxCost_working!T235</f>
        <v>4686772.4867724869</v>
      </c>
      <c r="O24" s="4">
        <f>TxCost_working!U235</f>
        <v>4758730.1587301586</v>
      </c>
      <c r="P24" s="4">
        <f>TxCost_working!V235</f>
        <v>4833862.4338624338</v>
      </c>
      <c r="Q24" s="4">
        <f>TxCost_working!W235</f>
        <v>4911640.2116402118</v>
      </c>
      <c r="R24" s="4">
        <f>TxCost_working!X235</f>
        <v>4991534.3915343918</v>
      </c>
      <c r="S24" s="4">
        <f>TxCost_working!Y235</f>
        <v>5074074.0740740737</v>
      </c>
      <c r="T24" s="4">
        <f>TxCost_working!Z235</f>
        <v>5159259.2592592593</v>
      </c>
      <c r="U24" s="4">
        <f>TxCost_working!AA235</f>
        <v>5247619.0476190476</v>
      </c>
      <c r="V24" s="4">
        <f>TxCost_working!AB235</f>
        <v>5339153.4391534394</v>
      </c>
      <c r="W24" s="4">
        <f>TxCost_working!AC235</f>
        <v>5433333.333333333</v>
      </c>
      <c r="X24" s="4">
        <f>TxCost_working!AD235</f>
        <v>5531216.931216931</v>
      </c>
      <c r="Y24" s="4">
        <f>TxCost_working!AE235</f>
        <v>5632275.1322751325</v>
      </c>
      <c r="Z24" s="4">
        <f>TxCost_working!AF235</f>
        <v>5736507.9365079366</v>
      </c>
      <c r="AA24" s="4">
        <f>TxCost_working!AG235</f>
        <v>5844973.5449735448</v>
      </c>
      <c r="AB24" s="4">
        <f>TxCost_working!AH235</f>
        <v>5957142.8571428573</v>
      </c>
      <c r="AC24" s="4">
        <f>TxCost_working!AI235</f>
        <v>6073015.8730158731</v>
      </c>
      <c r="AD24" s="4">
        <f>TxCost_working!AJ235</f>
        <v>6193121.6931216931</v>
      </c>
      <c r="AE24" s="4">
        <f>TxCost_working!AK235</f>
        <v>6317989.4179894179</v>
      </c>
      <c r="AF24" s="4">
        <f>TxCost_working!AL235</f>
        <v>6446560.846560847</v>
      </c>
      <c r="AG24" s="4">
        <f>TxCost_working!AM235</f>
        <v>6580423.2804232808</v>
      </c>
      <c r="AH24" s="4">
        <f>TxCost_working!AN235</f>
        <v>6580423.2804232808</v>
      </c>
    </row>
    <row r="25" spans="2:34" x14ac:dyDescent="0.25">
      <c r="B25" t="s">
        <v>134</v>
      </c>
      <c r="C25" t="s">
        <v>150</v>
      </c>
      <c r="D25" s="4">
        <f>TxCost_working!J236</f>
        <v>188750</v>
      </c>
      <c r="E25" s="4">
        <f>TxCost_working!K236</f>
        <v>188750</v>
      </c>
      <c r="F25" s="4">
        <f>TxCost_working!L236</f>
        <v>190000</v>
      </c>
      <c r="G25" s="4">
        <f>TxCost_working!M236</f>
        <v>191875</v>
      </c>
      <c r="H25" s="4">
        <f>TxCost_working!N236</f>
        <v>192500</v>
      </c>
      <c r="I25" s="4">
        <f>TxCost_working!O236</f>
        <v>195625</v>
      </c>
      <c r="J25" s="4">
        <f>TxCost_working!P236</f>
        <v>197500</v>
      </c>
      <c r="K25" s="4">
        <f>TxCost_working!Q236</f>
        <v>198750</v>
      </c>
      <c r="L25" s="4">
        <f>TxCost_working!R236</f>
        <v>200625</v>
      </c>
      <c r="M25" s="4">
        <f>TxCost_working!S236</f>
        <v>202500</v>
      </c>
      <c r="N25" s="4">
        <f>TxCost_working!T236</f>
        <v>203750</v>
      </c>
      <c r="O25" s="4">
        <f>TxCost_working!U236</f>
        <v>205625</v>
      </c>
      <c r="P25" s="4">
        <f>TxCost_working!V236</f>
        <v>206875</v>
      </c>
      <c r="Q25" s="4">
        <f>TxCost_working!W236</f>
        <v>208750</v>
      </c>
      <c r="R25" s="4">
        <f>TxCost_working!X236</f>
        <v>209375</v>
      </c>
      <c r="S25" s="4">
        <f>TxCost_working!Y236</f>
        <v>210625</v>
      </c>
      <c r="T25" s="4">
        <f>TxCost_working!Z236</f>
        <v>212500</v>
      </c>
      <c r="U25" s="4">
        <f>TxCost_working!AA236</f>
        <v>214375</v>
      </c>
      <c r="V25" s="4">
        <f>TxCost_working!AB236</f>
        <v>215625</v>
      </c>
      <c r="W25" s="4">
        <f>TxCost_working!AC236</f>
        <v>217500</v>
      </c>
      <c r="X25" s="4">
        <f>TxCost_working!AD236</f>
        <v>218750</v>
      </c>
      <c r="Y25" s="4">
        <f>TxCost_working!AE236</f>
        <v>220000</v>
      </c>
      <c r="Z25" s="4">
        <f>TxCost_working!AF236</f>
        <v>221875</v>
      </c>
      <c r="AA25" s="4">
        <f>TxCost_working!AG236</f>
        <v>223750</v>
      </c>
      <c r="AB25" s="4">
        <f>TxCost_working!AH236</f>
        <v>225000</v>
      </c>
      <c r="AC25" s="4">
        <f>TxCost_working!AI236</f>
        <v>226875</v>
      </c>
      <c r="AD25" s="4">
        <f>TxCost_working!AJ236</f>
        <v>228750</v>
      </c>
      <c r="AE25" s="4">
        <f>TxCost_working!AK236</f>
        <v>230625</v>
      </c>
      <c r="AF25" s="4">
        <f>TxCost_working!AL236</f>
        <v>232500</v>
      </c>
      <c r="AG25" s="4">
        <f>TxCost_working!AM236</f>
        <v>234375</v>
      </c>
      <c r="AH25" s="4">
        <f>TxCost_working!AN236</f>
        <v>234375</v>
      </c>
    </row>
    <row r="26" spans="2:34" x14ac:dyDescent="0.25">
      <c r="B26" t="s">
        <v>150</v>
      </c>
      <c r="C26" t="s">
        <v>134</v>
      </c>
      <c r="D26" s="4">
        <f>TxCost_working!J237</f>
        <v>188750</v>
      </c>
      <c r="E26" s="4">
        <f>TxCost_working!K237</f>
        <v>188750</v>
      </c>
      <c r="F26" s="4">
        <f>TxCost_working!L237</f>
        <v>190000</v>
      </c>
      <c r="G26" s="4">
        <f>TxCost_working!M237</f>
        <v>191875</v>
      </c>
      <c r="H26" s="4">
        <f>TxCost_working!N237</f>
        <v>192500</v>
      </c>
      <c r="I26" s="4">
        <f>TxCost_working!O237</f>
        <v>195625</v>
      </c>
      <c r="J26" s="4">
        <f>TxCost_working!P237</f>
        <v>197500</v>
      </c>
      <c r="K26" s="4">
        <f>TxCost_working!Q237</f>
        <v>198750</v>
      </c>
      <c r="L26" s="4">
        <f>TxCost_working!R237</f>
        <v>200625</v>
      </c>
      <c r="M26" s="4">
        <f>TxCost_working!S237</f>
        <v>202500</v>
      </c>
      <c r="N26" s="4">
        <f>TxCost_working!T237</f>
        <v>203750</v>
      </c>
      <c r="O26" s="4">
        <f>TxCost_working!U237</f>
        <v>205625</v>
      </c>
      <c r="P26" s="4">
        <f>TxCost_working!V237</f>
        <v>206875</v>
      </c>
      <c r="Q26" s="4">
        <f>TxCost_working!W237</f>
        <v>208750</v>
      </c>
      <c r="R26" s="4">
        <f>TxCost_working!X237</f>
        <v>209375</v>
      </c>
      <c r="S26" s="4">
        <f>TxCost_working!Y237</f>
        <v>210625</v>
      </c>
      <c r="T26" s="4">
        <f>TxCost_working!Z237</f>
        <v>212500</v>
      </c>
      <c r="U26" s="4">
        <f>TxCost_working!AA237</f>
        <v>214375</v>
      </c>
      <c r="V26" s="4">
        <f>TxCost_working!AB237</f>
        <v>215625</v>
      </c>
      <c r="W26" s="4">
        <f>TxCost_working!AC237</f>
        <v>217500</v>
      </c>
      <c r="X26" s="4">
        <f>TxCost_working!AD237</f>
        <v>218750</v>
      </c>
      <c r="Y26" s="4">
        <f>TxCost_working!AE237</f>
        <v>220000</v>
      </c>
      <c r="Z26" s="4">
        <f>TxCost_working!AF237</f>
        <v>221875</v>
      </c>
      <c r="AA26" s="4">
        <f>TxCost_working!AG237</f>
        <v>223750</v>
      </c>
      <c r="AB26" s="4">
        <f>TxCost_working!AH237</f>
        <v>225000</v>
      </c>
      <c r="AC26" s="4">
        <f>TxCost_working!AI237</f>
        <v>226875</v>
      </c>
      <c r="AD26" s="4">
        <f>TxCost_working!AJ237</f>
        <v>228750</v>
      </c>
      <c r="AE26" s="4">
        <f>TxCost_working!AK237</f>
        <v>230625</v>
      </c>
      <c r="AF26" s="4">
        <f>TxCost_working!AL237</f>
        <v>232500</v>
      </c>
      <c r="AG26" s="4">
        <f>TxCost_working!AM237</f>
        <v>234375</v>
      </c>
      <c r="AH26" s="4">
        <f>TxCost_working!AN237</f>
        <v>234375</v>
      </c>
    </row>
    <row r="27" spans="2:34" x14ac:dyDescent="0.25">
      <c r="B27" t="s">
        <v>151</v>
      </c>
      <c r="C27" t="s">
        <v>134</v>
      </c>
      <c r="D27" s="4">
        <f>TxCost_working!J238</f>
        <v>1761583.8613874593</v>
      </c>
      <c r="E27" s="4">
        <f>TxCost_working!K238</f>
        <v>1783846.4124578605</v>
      </c>
      <c r="F27" s="4">
        <f>TxCost_working!L238</f>
        <v>1805845.1387439982</v>
      </c>
      <c r="G27" s="4">
        <f>TxCost_working!M238</f>
        <v>1823846.5694946148</v>
      </c>
      <c r="H27" s="4">
        <f>TxCost_working!N238</f>
        <v>1849099.8228172148</v>
      </c>
      <c r="I27" s="4">
        <f>TxCost_working!O238</f>
        <v>1882710.9923610524</v>
      </c>
      <c r="J27" s="4">
        <f>TxCost_working!P238</f>
        <v>1903896.6605117864</v>
      </c>
      <c r="K27" s="4">
        <f>TxCost_working!Q238</f>
        <v>1922612.4573602562</v>
      </c>
      <c r="L27" s="4">
        <f>TxCost_working!R238</f>
        <v>1945840.0591608661</v>
      </c>
      <c r="M27" s="4">
        <f>TxCost_working!S238</f>
        <v>1969215.9048710209</v>
      </c>
      <c r="N27" s="4">
        <f>TxCost_working!T238</f>
        <v>1991252.9950022856</v>
      </c>
      <c r="O27" s="4">
        <f>TxCost_working!U238</f>
        <v>2010992.4843159115</v>
      </c>
      <c r="P27" s="4">
        <f>TxCost_working!V238</f>
        <v>2031272.6406285092</v>
      </c>
      <c r="Q27" s="4">
        <f>TxCost_working!W238</f>
        <v>2051756.6018937512</v>
      </c>
      <c r="R27" s="4">
        <f>TxCost_working!X238</f>
        <v>2073167.4835832368</v>
      </c>
      <c r="S27" s="4">
        <f>TxCost_working!Y238</f>
        <v>2095012.6913094516</v>
      </c>
      <c r="T27" s="4">
        <f>TxCost_working!Z238</f>
        <v>2117112.4477215828</v>
      </c>
      <c r="U27" s="4">
        <f>TxCost_working!AA238</f>
        <v>2140501.3092202921</v>
      </c>
      <c r="V27" s="4">
        <f>TxCost_working!AB238</f>
        <v>2164286.6221492956</v>
      </c>
      <c r="W27" s="4">
        <f>TxCost_working!AC238</f>
        <v>2188273.0388702191</v>
      </c>
      <c r="X27" s="4">
        <f>TxCost_working!AD238</f>
        <v>2213550.3310016692</v>
      </c>
      <c r="Y27" s="4">
        <f>TxCost_working!AE238</f>
        <v>2239423.4715990601</v>
      </c>
      <c r="Z27" s="4">
        <f>TxCost_working!AF238</f>
        <v>2265557.5770548838</v>
      </c>
      <c r="AA27" s="4">
        <f>TxCost_working!AG238</f>
        <v>2293069.7922313758</v>
      </c>
      <c r="AB27" s="4">
        <f>TxCost_working!AH238</f>
        <v>2321266.1261071386</v>
      </c>
      <c r="AC27" s="4">
        <f>TxCost_working!AI238</f>
        <v>2350226.7995034656</v>
      </c>
      <c r="AD27" s="4">
        <f>TxCost_working!AJ238</f>
        <v>2379474.6936389189</v>
      </c>
      <c r="AE27" s="4">
        <f>TxCost_working!AK238</f>
        <v>2410192.9839254776</v>
      </c>
      <c r="AF27" s="4">
        <f>TxCost_working!AL238</f>
        <v>2441796.8894214844</v>
      </c>
      <c r="AG27" s="4">
        <f>TxCost_working!AM238</f>
        <v>2474183.23920304</v>
      </c>
      <c r="AH27" s="4">
        <f>TxCost_working!AN238</f>
        <v>2474183.23920304</v>
      </c>
    </row>
    <row r="28" spans="2:34" x14ac:dyDescent="0.25">
      <c r="B28" t="s">
        <v>134</v>
      </c>
      <c r="C28" t="s">
        <v>151</v>
      </c>
      <c r="D28" s="4">
        <f>TxCost_working!J239</f>
        <v>1761583.8613874593</v>
      </c>
      <c r="E28" s="4">
        <f>TxCost_working!K239</f>
        <v>1783846.4124578605</v>
      </c>
      <c r="F28" s="4">
        <f>TxCost_working!L239</f>
        <v>1805845.1387439982</v>
      </c>
      <c r="G28" s="4">
        <f>TxCost_working!M239</f>
        <v>1823846.5694946148</v>
      </c>
      <c r="H28" s="4">
        <f>TxCost_working!N239</f>
        <v>1849099.8228172148</v>
      </c>
      <c r="I28" s="4">
        <f>TxCost_working!O239</f>
        <v>1882710.9923610524</v>
      </c>
      <c r="J28" s="4">
        <f>TxCost_working!P239</f>
        <v>1903896.6605117864</v>
      </c>
      <c r="K28" s="4">
        <f>TxCost_working!Q239</f>
        <v>1922612.4573602562</v>
      </c>
      <c r="L28" s="4">
        <f>TxCost_working!R239</f>
        <v>1945840.0591608661</v>
      </c>
      <c r="M28" s="4">
        <f>TxCost_working!S239</f>
        <v>1969215.9048710209</v>
      </c>
      <c r="N28" s="4">
        <f>TxCost_working!T239</f>
        <v>1991252.9950022856</v>
      </c>
      <c r="O28" s="4">
        <f>TxCost_working!U239</f>
        <v>2010992.4843159115</v>
      </c>
      <c r="P28" s="4">
        <f>TxCost_working!V239</f>
        <v>2031272.6406285092</v>
      </c>
      <c r="Q28" s="4">
        <f>TxCost_working!W239</f>
        <v>2051756.6018937512</v>
      </c>
      <c r="R28" s="4">
        <f>TxCost_working!X239</f>
        <v>2073167.4835832368</v>
      </c>
      <c r="S28" s="4">
        <f>TxCost_working!Y239</f>
        <v>2095012.6913094516</v>
      </c>
      <c r="T28" s="4">
        <f>TxCost_working!Z239</f>
        <v>2117112.4477215828</v>
      </c>
      <c r="U28" s="4">
        <f>TxCost_working!AA239</f>
        <v>2140501.3092202921</v>
      </c>
      <c r="V28" s="4">
        <f>TxCost_working!AB239</f>
        <v>2164286.6221492956</v>
      </c>
      <c r="W28" s="4">
        <f>TxCost_working!AC239</f>
        <v>2188273.0388702191</v>
      </c>
      <c r="X28" s="4">
        <f>TxCost_working!AD239</f>
        <v>2213550.3310016692</v>
      </c>
      <c r="Y28" s="4">
        <f>TxCost_working!AE239</f>
        <v>2239423.4715990601</v>
      </c>
      <c r="Z28" s="4">
        <f>TxCost_working!AF239</f>
        <v>2265557.5770548838</v>
      </c>
      <c r="AA28" s="4">
        <f>TxCost_working!AG239</f>
        <v>2293069.7922313758</v>
      </c>
      <c r="AB28" s="4">
        <f>TxCost_working!AH239</f>
        <v>2321266.1261071386</v>
      </c>
      <c r="AC28" s="4">
        <f>TxCost_working!AI239</f>
        <v>2350226.7995034656</v>
      </c>
      <c r="AD28" s="4">
        <f>TxCost_working!AJ239</f>
        <v>2379474.6936389189</v>
      </c>
      <c r="AE28" s="4">
        <f>TxCost_working!AK239</f>
        <v>2410192.9839254776</v>
      </c>
      <c r="AF28" s="4">
        <f>TxCost_working!AL239</f>
        <v>2441796.8894214844</v>
      </c>
      <c r="AG28" s="4">
        <f>TxCost_working!AM239</f>
        <v>2474183.23920304</v>
      </c>
      <c r="AH28" s="4">
        <f>TxCost_working!AN239</f>
        <v>2474183.23920304</v>
      </c>
    </row>
    <row r="29" spans="2:34" x14ac:dyDescent="0.25">
      <c r="B29" t="s">
        <v>150</v>
      </c>
      <c r="C29" t="s">
        <v>153</v>
      </c>
      <c r="D29" s="4">
        <f>TxCost_working!J240</f>
        <v>666666.66666666663</v>
      </c>
      <c r="E29" s="4">
        <f>TxCost_working!K240</f>
        <v>666666.66666666663</v>
      </c>
      <c r="F29" s="4">
        <f>TxCost_working!L240</f>
        <v>675000</v>
      </c>
      <c r="G29" s="4">
        <f>TxCost_working!M240</f>
        <v>675000</v>
      </c>
      <c r="H29" s="4">
        <f>TxCost_working!N240</f>
        <v>683333.33333333337</v>
      </c>
      <c r="I29" s="4">
        <f>TxCost_working!O240</f>
        <v>691666.66666666663</v>
      </c>
      <c r="J29" s="4">
        <f>TxCost_working!P240</f>
        <v>700000</v>
      </c>
      <c r="K29" s="4">
        <f>TxCost_working!Q240</f>
        <v>708333.33333333337</v>
      </c>
      <c r="L29" s="4">
        <f>TxCost_working!R240</f>
        <v>716666.66666666663</v>
      </c>
      <c r="M29" s="4">
        <f>TxCost_working!S240</f>
        <v>716666.66666666663</v>
      </c>
      <c r="N29" s="4">
        <f>TxCost_working!T240</f>
        <v>725000</v>
      </c>
      <c r="O29" s="4">
        <f>TxCost_working!U240</f>
        <v>733333.33333333337</v>
      </c>
      <c r="P29" s="4">
        <f>TxCost_working!V240</f>
        <v>741666.66666666663</v>
      </c>
      <c r="Q29" s="4">
        <f>TxCost_working!W240</f>
        <v>741666.66666666663</v>
      </c>
      <c r="R29" s="4">
        <f>TxCost_working!X240</f>
        <v>750000</v>
      </c>
      <c r="S29" s="4">
        <f>TxCost_working!Y240</f>
        <v>758333.33333333337</v>
      </c>
      <c r="T29" s="4">
        <f>TxCost_working!Z240</f>
        <v>758333.33333333337</v>
      </c>
      <c r="U29" s="4">
        <f>TxCost_working!AA240</f>
        <v>766666.66666666663</v>
      </c>
      <c r="V29" s="4">
        <f>TxCost_working!AB240</f>
        <v>775000</v>
      </c>
      <c r="W29" s="4">
        <f>TxCost_working!AC240</f>
        <v>775000</v>
      </c>
      <c r="X29" s="4">
        <f>TxCost_working!AD240</f>
        <v>783333.33333333337</v>
      </c>
      <c r="Y29" s="4">
        <f>TxCost_working!AE240</f>
        <v>791666.66666666663</v>
      </c>
      <c r="Z29" s="4">
        <f>TxCost_working!AF240</f>
        <v>791666.66666666663</v>
      </c>
      <c r="AA29" s="4">
        <f>TxCost_working!AG240</f>
        <v>800000</v>
      </c>
      <c r="AB29" s="4">
        <f>TxCost_working!AH240</f>
        <v>808333.33333333337</v>
      </c>
      <c r="AC29" s="4">
        <f>TxCost_working!AI240</f>
        <v>816666.66666666663</v>
      </c>
      <c r="AD29" s="4">
        <f>TxCost_working!AJ240</f>
        <v>816666.66666666663</v>
      </c>
      <c r="AE29" s="4">
        <f>TxCost_working!AK240</f>
        <v>825000</v>
      </c>
      <c r="AF29" s="4">
        <f>TxCost_working!AL240</f>
        <v>833333.33333333337</v>
      </c>
      <c r="AG29" s="4">
        <f>TxCost_working!AM240</f>
        <v>841666.66666666663</v>
      </c>
      <c r="AH29" s="4">
        <f>TxCost_working!AN240</f>
        <v>841666.66666666663</v>
      </c>
    </row>
    <row r="30" spans="2:34" x14ac:dyDescent="0.25">
      <c r="B30" t="s">
        <v>153</v>
      </c>
      <c r="C30" t="s">
        <v>150</v>
      </c>
      <c r="D30" s="4">
        <f>TxCost_working!J241</f>
        <v>666666.66666666663</v>
      </c>
      <c r="E30" s="4">
        <f>TxCost_working!K241</f>
        <v>666666.66666666663</v>
      </c>
      <c r="F30" s="4">
        <f>TxCost_working!L241</f>
        <v>675000</v>
      </c>
      <c r="G30" s="4">
        <f>TxCost_working!M241</f>
        <v>675000</v>
      </c>
      <c r="H30" s="4">
        <f>TxCost_working!N241</f>
        <v>683333.33333333337</v>
      </c>
      <c r="I30" s="4">
        <f>TxCost_working!O241</f>
        <v>691666.66666666663</v>
      </c>
      <c r="J30" s="4">
        <f>TxCost_working!P241</f>
        <v>700000</v>
      </c>
      <c r="K30" s="4">
        <f>TxCost_working!Q241</f>
        <v>708333.33333333337</v>
      </c>
      <c r="L30" s="4">
        <f>TxCost_working!R241</f>
        <v>716666.66666666663</v>
      </c>
      <c r="M30" s="4">
        <f>TxCost_working!S241</f>
        <v>716666.66666666663</v>
      </c>
      <c r="N30" s="4">
        <f>TxCost_working!T241</f>
        <v>725000</v>
      </c>
      <c r="O30" s="4">
        <f>TxCost_working!U241</f>
        <v>733333.33333333337</v>
      </c>
      <c r="P30" s="4">
        <f>TxCost_working!V241</f>
        <v>741666.66666666663</v>
      </c>
      <c r="Q30" s="4">
        <f>TxCost_working!W241</f>
        <v>741666.66666666663</v>
      </c>
      <c r="R30" s="4">
        <f>TxCost_working!X241</f>
        <v>750000</v>
      </c>
      <c r="S30" s="4">
        <f>TxCost_working!Y241</f>
        <v>758333.33333333337</v>
      </c>
      <c r="T30" s="4">
        <f>TxCost_working!Z241</f>
        <v>758333.33333333337</v>
      </c>
      <c r="U30" s="4">
        <f>TxCost_working!AA241</f>
        <v>766666.66666666663</v>
      </c>
      <c r="V30" s="4">
        <f>TxCost_working!AB241</f>
        <v>775000</v>
      </c>
      <c r="W30" s="4">
        <f>TxCost_working!AC241</f>
        <v>775000</v>
      </c>
      <c r="X30" s="4">
        <f>TxCost_working!AD241</f>
        <v>783333.33333333337</v>
      </c>
      <c r="Y30" s="4">
        <f>TxCost_working!AE241</f>
        <v>791666.66666666663</v>
      </c>
      <c r="Z30" s="4">
        <f>TxCost_working!AF241</f>
        <v>791666.66666666663</v>
      </c>
      <c r="AA30" s="4">
        <f>TxCost_working!AG241</f>
        <v>800000</v>
      </c>
      <c r="AB30" s="4">
        <f>TxCost_working!AH241</f>
        <v>808333.33333333337</v>
      </c>
      <c r="AC30" s="4">
        <f>TxCost_working!AI241</f>
        <v>816666.66666666663</v>
      </c>
      <c r="AD30" s="4">
        <f>TxCost_working!AJ241</f>
        <v>816666.66666666663</v>
      </c>
      <c r="AE30" s="4">
        <f>TxCost_working!AK241</f>
        <v>825000</v>
      </c>
      <c r="AF30" s="4">
        <f>TxCost_working!AL241</f>
        <v>833333.33333333337</v>
      </c>
      <c r="AG30" s="4">
        <f>TxCost_working!AM241</f>
        <v>841666.66666666663</v>
      </c>
      <c r="AH30" s="4">
        <f>TxCost_working!AN241</f>
        <v>841666.66666666663</v>
      </c>
    </row>
    <row r="31" spans="2:34" x14ac:dyDescent="0.25">
      <c r="B31" t="s">
        <v>150</v>
      </c>
      <c r="C31" t="s">
        <v>133</v>
      </c>
      <c r="D31" s="4">
        <f>TxCost_working!J242</f>
        <v>1761583.8613874593</v>
      </c>
      <c r="E31" s="4">
        <f>TxCost_working!K242</f>
        <v>1783846.4124578605</v>
      </c>
      <c r="F31" s="4">
        <f>TxCost_working!L242</f>
        <v>1805845.1387439982</v>
      </c>
      <c r="G31" s="4">
        <f>TxCost_working!M242</f>
        <v>1823846.5694946148</v>
      </c>
      <c r="H31" s="4">
        <f>TxCost_working!N242</f>
        <v>1849099.8228172148</v>
      </c>
      <c r="I31" s="4">
        <f>TxCost_working!O242</f>
        <v>1882710.9923610524</v>
      </c>
      <c r="J31" s="4">
        <f>TxCost_working!P242</f>
        <v>1903896.6605117864</v>
      </c>
      <c r="K31" s="4">
        <f>TxCost_working!Q242</f>
        <v>1922612.4573602562</v>
      </c>
      <c r="L31" s="4">
        <f>TxCost_working!R242</f>
        <v>1945840.0591608661</v>
      </c>
      <c r="M31" s="4">
        <f>TxCost_working!S242</f>
        <v>1969215.9048710209</v>
      </c>
      <c r="N31" s="4">
        <f>TxCost_working!T242</f>
        <v>1991252.9950022856</v>
      </c>
      <c r="O31" s="4">
        <f>TxCost_working!U242</f>
        <v>2010992.4843159115</v>
      </c>
      <c r="P31" s="4">
        <f>TxCost_working!V242</f>
        <v>2031272.6406285092</v>
      </c>
      <c r="Q31" s="4">
        <f>TxCost_working!W242</f>
        <v>2051756.6018937512</v>
      </c>
      <c r="R31" s="4">
        <f>TxCost_working!X242</f>
        <v>2073167.4835832368</v>
      </c>
      <c r="S31" s="4">
        <f>TxCost_working!Y242</f>
        <v>2095012.6913094516</v>
      </c>
      <c r="T31" s="4">
        <f>TxCost_working!Z242</f>
        <v>2117112.4477215828</v>
      </c>
      <c r="U31" s="4">
        <f>TxCost_working!AA242</f>
        <v>2140501.3092202921</v>
      </c>
      <c r="V31" s="4">
        <f>TxCost_working!AB242</f>
        <v>2164286.6221492956</v>
      </c>
      <c r="W31" s="4">
        <f>TxCost_working!AC242</f>
        <v>2188273.0388702191</v>
      </c>
      <c r="X31" s="4">
        <f>TxCost_working!AD242</f>
        <v>2213550.3310016692</v>
      </c>
      <c r="Y31" s="4">
        <f>TxCost_working!AE242</f>
        <v>2239423.4715990601</v>
      </c>
      <c r="Z31" s="4">
        <f>TxCost_working!AF242</f>
        <v>2265557.5770548838</v>
      </c>
      <c r="AA31" s="4">
        <f>TxCost_working!AG242</f>
        <v>2293069.7922313758</v>
      </c>
      <c r="AB31" s="4">
        <f>TxCost_working!AH242</f>
        <v>2321266.1261071386</v>
      </c>
      <c r="AC31" s="4">
        <f>TxCost_working!AI242</f>
        <v>2350226.7995034656</v>
      </c>
      <c r="AD31" s="4">
        <f>TxCost_working!AJ242</f>
        <v>2379474.6936389189</v>
      </c>
      <c r="AE31" s="4">
        <f>TxCost_working!AK242</f>
        <v>2410192.9839254776</v>
      </c>
      <c r="AF31" s="4">
        <f>TxCost_working!AL242</f>
        <v>2441796.8894214844</v>
      </c>
      <c r="AG31" s="4">
        <f>TxCost_working!AM242</f>
        <v>2474183.23920304</v>
      </c>
      <c r="AH31" s="4">
        <f>TxCost_working!AN242</f>
        <v>2474183.23920304</v>
      </c>
    </row>
    <row r="32" spans="2:34" x14ac:dyDescent="0.25">
      <c r="B32" t="s">
        <v>133</v>
      </c>
      <c r="C32" t="s">
        <v>150</v>
      </c>
      <c r="D32" s="4">
        <f>TxCost_working!J243</f>
        <v>1761583.8613874593</v>
      </c>
      <c r="E32" s="4">
        <f>TxCost_working!K243</f>
        <v>1783846.4124578605</v>
      </c>
      <c r="F32" s="4">
        <f>TxCost_working!L243</f>
        <v>1805845.1387439982</v>
      </c>
      <c r="G32" s="4">
        <f>TxCost_working!M243</f>
        <v>1823846.5694946148</v>
      </c>
      <c r="H32" s="4">
        <f>TxCost_working!N243</f>
        <v>1849099.8228172148</v>
      </c>
      <c r="I32" s="4">
        <f>TxCost_working!O243</f>
        <v>1882710.9923610524</v>
      </c>
      <c r="J32" s="4">
        <f>TxCost_working!P243</f>
        <v>1903896.6605117864</v>
      </c>
      <c r="K32" s="4">
        <f>TxCost_working!Q243</f>
        <v>1922612.4573602562</v>
      </c>
      <c r="L32" s="4">
        <f>TxCost_working!R243</f>
        <v>1945840.0591608661</v>
      </c>
      <c r="M32" s="4">
        <f>TxCost_working!S243</f>
        <v>1969215.9048710209</v>
      </c>
      <c r="N32" s="4">
        <f>TxCost_working!T243</f>
        <v>1991252.9950022856</v>
      </c>
      <c r="O32" s="4">
        <f>TxCost_working!U243</f>
        <v>2010992.4843159115</v>
      </c>
      <c r="P32" s="4">
        <f>TxCost_working!V243</f>
        <v>2031272.6406285092</v>
      </c>
      <c r="Q32" s="4">
        <f>TxCost_working!W243</f>
        <v>2051756.6018937512</v>
      </c>
      <c r="R32" s="4">
        <f>TxCost_working!X243</f>
        <v>2073167.4835832368</v>
      </c>
      <c r="S32" s="4">
        <f>TxCost_working!Y243</f>
        <v>2095012.6913094516</v>
      </c>
      <c r="T32" s="4">
        <f>TxCost_working!Z243</f>
        <v>2117112.4477215828</v>
      </c>
      <c r="U32" s="4">
        <f>TxCost_working!AA243</f>
        <v>2140501.3092202921</v>
      </c>
      <c r="V32" s="4">
        <f>TxCost_working!AB243</f>
        <v>2164286.6221492956</v>
      </c>
      <c r="W32" s="4">
        <f>TxCost_working!AC243</f>
        <v>2188273.0388702191</v>
      </c>
      <c r="X32" s="4">
        <f>TxCost_working!AD243</f>
        <v>2213550.3310016692</v>
      </c>
      <c r="Y32" s="4">
        <f>TxCost_working!AE243</f>
        <v>2239423.4715990601</v>
      </c>
      <c r="Z32" s="4">
        <f>TxCost_working!AF243</f>
        <v>2265557.5770548838</v>
      </c>
      <c r="AA32" s="4">
        <f>TxCost_working!AG243</f>
        <v>2293069.7922313758</v>
      </c>
      <c r="AB32" s="4">
        <f>TxCost_working!AH243</f>
        <v>2321266.1261071386</v>
      </c>
      <c r="AC32" s="4">
        <f>TxCost_working!AI243</f>
        <v>2350226.7995034656</v>
      </c>
      <c r="AD32" s="4">
        <f>TxCost_working!AJ243</f>
        <v>2379474.6936389189</v>
      </c>
      <c r="AE32" s="4">
        <f>TxCost_working!AK243</f>
        <v>2410192.9839254776</v>
      </c>
      <c r="AF32" s="4">
        <f>TxCost_working!AL243</f>
        <v>2441796.8894214844</v>
      </c>
      <c r="AG32" s="4">
        <f>TxCost_working!AM243</f>
        <v>2474183.23920304</v>
      </c>
      <c r="AH32" s="4">
        <f>TxCost_working!AN243</f>
        <v>2474183.23920304</v>
      </c>
    </row>
    <row r="33" spans="2:34" x14ac:dyDescent="0.25">
      <c r="B33" t="s">
        <v>149</v>
      </c>
      <c r="C33" t="s">
        <v>133</v>
      </c>
      <c r="D33" s="4">
        <f>TxCost_working!J244</f>
        <v>1761583.8613874593</v>
      </c>
      <c r="E33" s="4">
        <f>TxCost_working!K244</f>
        <v>1783846.4124578605</v>
      </c>
      <c r="F33" s="4">
        <f>TxCost_working!L244</f>
        <v>1805845.1387439982</v>
      </c>
      <c r="G33" s="4">
        <f>TxCost_working!M244</f>
        <v>1823846.5694946148</v>
      </c>
      <c r="H33" s="4">
        <f>TxCost_working!N244</f>
        <v>1849099.8228172148</v>
      </c>
      <c r="I33" s="4">
        <f>TxCost_working!O244</f>
        <v>1882710.9923610524</v>
      </c>
      <c r="J33" s="4">
        <f>TxCost_working!P244</f>
        <v>1903896.6605117864</v>
      </c>
      <c r="K33" s="4">
        <f>TxCost_working!Q244</f>
        <v>1922612.4573602562</v>
      </c>
      <c r="L33" s="4">
        <f>TxCost_working!R244</f>
        <v>1945840.0591608661</v>
      </c>
      <c r="M33" s="4">
        <f>TxCost_working!S244</f>
        <v>1969215.9048710209</v>
      </c>
      <c r="N33" s="4">
        <f>TxCost_working!T244</f>
        <v>1991252.9950022856</v>
      </c>
      <c r="O33" s="4">
        <f>TxCost_working!U244</f>
        <v>2010992.4843159115</v>
      </c>
      <c r="P33" s="4">
        <f>TxCost_working!V244</f>
        <v>2031272.6406285092</v>
      </c>
      <c r="Q33" s="4">
        <f>TxCost_working!W244</f>
        <v>2051756.6018937512</v>
      </c>
      <c r="R33" s="4">
        <f>TxCost_working!X244</f>
        <v>2073167.4835832368</v>
      </c>
      <c r="S33" s="4">
        <f>TxCost_working!Y244</f>
        <v>2095012.6913094516</v>
      </c>
      <c r="T33" s="4">
        <f>TxCost_working!Z244</f>
        <v>2117112.4477215828</v>
      </c>
      <c r="U33" s="4">
        <f>TxCost_working!AA244</f>
        <v>2140501.3092202921</v>
      </c>
      <c r="V33" s="4">
        <f>TxCost_working!AB244</f>
        <v>2164286.6221492956</v>
      </c>
      <c r="W33" s="4">
        <f>TxCost_working!AC244</f>
        <v>2188273.0388702191</v>
      </c>
      <c r="X33" s="4">
        <f>TxCost_working!AD244</f>
        <v>2213550.3310016692</v>
      </c>
      <c r="Y33" s="4">
        <f>TxCost_working!AE244</f>
        <v>2239423.4715990601</v>
      </c>
      <c r="Z33" s="4">
        <f>TxCost_working!AF244</f>
        <v>2265557.5770548838</v>
      </c>
      <c r="AA33" s="4">
        <f>TxCost_working!AG244</f>
        <v>2293069.7922313758</v>
      </c>
      <c r="AB33" s="4">
        <f>TxCost_working!AH244</f>
        <v>2321266.1261071386</v>
      </c>
      <c r="AC33" s="4">
        <f>TxCost_working!AI244</f>
        <v>2350226.7995034656</v>
      </c>
      <c r="AD33" s="4">
        <f>TxCost_working!AJ244</f>
        <v>2379474.6936389189</v>
      </c>
      <c r="AE33" s="4">
        <f>TxCost_working!AK244</f>
        <v>2410192.9839254776</v>
      </c>
      <c r="AF33" s="4">
        <f>TxCost_working!AL244</f>
        <v>2441796.8894214844</v>
      </c>
      <c r="AG33" s="4">
        <f>TxCost_working!AM244</f>
        <v>2474183.23920304</v>
      </c>
      <c r="AH33" s="4">
        <f>TxCost_working!AN244</f>
        <v>2474183.23920304</v>
      </c>
    </row>
    <row r="34" spans="2:34" x14ac:dyDescent="0.25">
      <c r="B34" t="s">
        <v>133</v>
      </c>
      <c r="C34" t="s">
        <v>149</v>
      </c>
      <c r="D34" s="4">
        <f>TxCost_working!J245</f>
        <v>1761583.8613874593</v>
      </c>
      <c r="E34" s="4">
        <f>TxCost_working!K245</f>
        <v>1783846.4124578605</v>
      </c>
      <c r="F34" s="4">
        <f>TxCost_working!L245</f>
        <v>1805845.1387439982</v>
      </c>
      <c r="G34" s="4">
        <f>TxCost_working!M245</f>
        <v>1823846.5694946148</v>
      </c>
      <c r="H34" s="4">
        <f>TxCost_working!N245</f>
        <v>1849099.8228172148</v>
      </c>
      <c r="I34" s="4">
        <f>TxCost_working!O245</f>
        <v>1882710.9923610524</v>
      </c>
      <c r="J34" s="4">
        <f>TxCost_working!P245</f>
        <v>1903896.6605117864</v>
      </c>
      <c r="K34" s="4">
        <f>TxCost_working!Q245</f>
        <v>1922612.4573602562</v>
      </c>
      <c r="L34" s="4">
        <f>TxCost_working!R245</f>
        <v>1945840.0591608661</v>
      </c>
      <c r="M34" s="4">
        <f>TxCost_working!S245</f>
        <v>1969215.9048710209</v>
      </c>
      <c r="N34" s="4">
        <f>TxCost_working!T245</f>
        <v>1991252.9950022856</v>
      </c>
      <c r="O34" s="4">
        <f>TxCost_working!U245</f>
        <v>2010992.4843159115</v>
      </c>
      <c r="P34" s="4">
        <f>TxCost_working!V245</f>
        <v>2031272.6406285092</v>
      </c>
      <c r="Q34" s="4">
        <f>TxCost_working!W245</f>
        <v>2051756.6018937512</v>
      </c>
      <c r="R34" s="4">
        <f>TxCost_working!X245</f>
        <v>2073167.4835832368</v>
      </c>
      <c r="S34" s="4">
        <f>TxCost_working!Y245</f>
        <v>2095012.6913094516</v>
      </c>
      <c r="T34" s="4">
        <f>TxCost_working!Z245</f>
        <v>2117112.4477215828</v>
      </c>
      <c r="U34" s="4">
        <f>TxCost_working!AA245</f>
        <v>2140501.3092202921</v>
      </c>
      <c r="V34" s="4">
        <f>TxCost_working!AB245</f>
        <v>2164286.6221492956</v>
      </c>
      <c r="W34" s="4">
        <f>TxCost_working!AC245</f>
        <v>2188273.0388702191</v>
      </c>
      <c r="X34" s="4">
        <f>TxCost_working!AD245</f>
        <v>2213550.3310016692</v>
      </c>
      <c r="Y34" s="4">
        <f>TxCost_working!AE245</f>
        <v>2239423.4715990601</v>
      </c>
      <c r="Z34" s="4">
        <f>TxCost_working!AF245</f>
        <v>2265557.5770548838</v>
      </c>
      <c r="AA34" s="4">
        <f>TxCost_working!AG245</f>
        <v>2293069.7922313758</v>
      </c>
      <c r="AB34" s="4">
        <f>TxCost_working!AH245</f>
        <v>2321266.1261071386</v>
      </c>
      <c r="AC34" s="4">
        <f>TxCost_working!AI245</f>
        <v>2350226.7995034656</v>
      </c>
      <c r="AD34" s="4">
        <f>TxCost_working!AJ245</f>
        <v>2379474.6936389189</v>
      </c>
      <c r="AE34" s="4">
        <f>TxCost_working!AK245</f>
        <v>2410192.9839254776</v>
      </c>
      <c r="AF34" s="4">
        <f>TxCost_working!AL245</f>
        <v>2441796.8894214844</v>
      </c>
      <c r="AG34" s="4">
        <f>TxCost_working!AM245</f>
        <v>2474183.23920304</v>
      </c>
      <c r="AH34" s="4">
        <f>TxCost_working!AN245</f>
        <v>2474183.23920304</v>
      </c>
    </row>
    <row r="35" spans="2:34" x14ac:dyDescent="0.25">
      <c r="B35" t="s">
        <v>153</v>
      </c>
      <c r="C35" t="s">
        <v>133</v>
      </c>
      <c r="D35" s="4">
        <f>TxCost_working!J246</f>
        <v>2160653.1359699876</v>
      </c>
      <c r="E35" s="4">
        <f>TxCost_working!K246</f>
        <v>2179956.8997354452</v>
      </c>
      <c r="F35" s="4">
        <f>TxCost_working!L246</f>
        <v>2208621.713322795</v>
      </c>
      <c r="G35" s="4">
        <f>TxCost_working!M246</f>
        <v>2234345.7921621907</v>
      </c>
      <c r="H35" s="4">
        <f>TxCost_working!N246</f>
        <v>2268900.5679597198</v>
      </c>
      <c r="I35" s="4">
        <f>TxCost_working!O246</f>
        <v>2313244.7903005821</v>
      </c>
      <c r="J35" s="4">
        <f>TxCost_working!P246</f>
        <v>2341973.5573969418</v>
      </c>
      <c r="K35" s="4">
        <f>TxCost_working!Q246</f>
        <v>2367989.0187810403</v>
      </c>
      <c r="L35" s="4">
        <f>TxCost_working!R246</f>
        <v>2397701.9250318049</v>
      </c>
      <c r="M35" s="4">
        <f>TxCost_working!S246</f>
        <v>2430284.7982736435</v>
      </c>
      <c r="N35" s="4">
        <f>TxCost_working!T246</f>
        <v>2461104.1053115856</v>
      </c>
      <c r="O35" s="4">
        <f>TxCost_working!U246</f>
        <v>2489665.5114606251</v>
      </c>
      <c r="P35" s="4">
        <f>TxCost_working!V246</f>
        <v>2517372.545112594</v>
      </c>
      <c r="Q35" s="4">
        <f>TxCost_working!W246</f>
        <v>2548008.9957445594</v>
      </c>
      <c r="R35" s="4">
        <f>TxCost_working!X246</f>
        <v>2579330.6987954131</v>
      </c>
      <c r="S35" s="4">
        <f>TxCost_working!Y246</f>
        <v>2609294.5681727682</v>
      </c>
      <c r="T35" s="4">
        <f>TxCost_working!Z246</f>
        <v>2642244.3119775252</v>
      </c>
      <c r="U35" s="4">
        <f>TxCost_working!AA246</f>
        <v>2676079.0065835011</v>
      </c>
      <c r="V35" s="4">
        <f>TxCost_working!AB246</f>
        <v>2708714.9820097038</v>
      </c>
      <c r="W35" s="4">
        <f>TxCost_working!AC246</f>
        <v>2744344.7112782984</v>
      </c>
      <c r="X35" s="4">
        <f>TxCost_working!AD246</f>
        <v>2780910.882474564</v>
      </c>
      <c r="Y35" s="4">
        <f>TxCost_working!AE246</f>
        <v>2816354.0955127287</v>
      </c>
      <c r="Z35" s="4">
        <f>TxCost_working!AF246</f>
        <v>2854866.8823570325</v>
      </c>
      <c r="AA35" s="4">
        <f>TxCost_working!AG246</f>
        <v>2894392.9214312346</v>
      </c>
      <c r="AB35" s="4">
        <f>TxCost_working!AH246</f>
        <v>2934960.6245533265</v>
      </c>
      <c r="AC35" s="4">
        <f>TxCost_working!AI246</f>
        <v>2974515.3280164036</v>
      </c>
      <c r="AD35" s="4">
        <f>TxCost_working!AJ246</f>
        <v>3017254.2999077556</v>
      </c>
      <c r="AE35" s="4">
        <f>TxCost_working!AK246</f>
        <v>3061126.0616016551</v>
      </c>
      <c r="AF35" s="4">
        <f>TxCost_working!AL246</f>
        <v>3106162.5911373734</v>
      </c>
      <c r="AG35" s="4">
        <f>TxCost_working!AM246</f>
        <v>3150315.6639236221</v>
      </c>
      <c r="AH35" s="4">
        <f>TxCost_working!AN246</f>
        <v>3150315.6639236221</v>
      </c>
    </row>
    <row r="36" spans="2:34" x14ac:dyDescent="0.25">
      <c r="B36" t="s">
        <v>133</v>
      </c>
      <c r="C36" t="s">
        <v>153</v>
      </c>
      <c r="D36" s="4">
        <f>TxCost_working!J247</f>
        <v>2160653.1359699876</v>
      </c>
      <c r="E36" s="4">
        <f>TxCost_working!K247</f>
        <v>2179956.8997354452</v>
      </c>
      <c r="F36" s="4">
        <f>TxCost_working!L247</f>
        <v>2208621.713322795</v>
      </c>
      <c r="G36" s="4">
        <f>TxCost_working!M247</f>
        <v>2234345.7921621907</v>
      </c>
      <c r="H36" s="4">
        <f>TxCost_working!N247</f>
        <v>2268900.5679597198</v>
      </c>
      <c r="I36" s="4">
        <f>TxCost_working!O247</f>
        <v>2313244.7903005821</v>
      </c>
      <c r="J36" s="4">
        <f>TxCost_working!P247</f>
        <v>2341973.5573969418</v>
      </c>
      <c r="K36" s="4">
        <f>TxCost_working!Q247</f>
        <v>2367989.0187810403</v>
      </c>
      <c r="L36" s="4">
        <f>TxCost_working!R247</f>
        <v>2397701.9250318049</v>
      </c>
      <c r="M36" s="4">
        <f>TxCost_working!S247</f>
        <v>2430284.7982736435</v>
      </c>
      <c r="N36" s="4">
        <f>TxCost_working!T247</f>
        <v>2461104.1053115856</v>
      </c>
      <c r="O36" s="4">
        <f>TxCost_working!U247</f>
        <v>2489665.5114606251</v>
      </c>
      <c r="P36" s="4">
        <f>TxCost_working!V247</f>
        <v>2517372.545112594</v>
      </c>
      <c r="Q36" s="4">
        <f>TxCost_working!W247</f>
        <v>2548008.9957445594</v>
      </c>
      <c r="R36" s="4">
        <f>TxCost_working!X247</f>
        <v>2579330.6987954131</v>
      </c>
      <c r="S36" s="4">
        <f>TxCost_working!Y247</f>
        <v>2609294.5681727682</v>
      </c>
      <c r="T36" s="4">
        <f>TxCost_working!Z247</f>
        <v>2642244.3119775252</v>
      </c>
      <c r="U36" s="4">
        <f>TxCost_working!AA247</f>
        <v>2676079.0065835011</v>
      </c>
      <c r="V36" s="4">
        <f>TxCost_working!AB247</f>
        <v>2708714.9820097038</v>
      </c>
      <c r="W36" s="4">
        <f>TxCost_working!AC247</f>
        <v>2744344.7112782984</v>
      </c>
      <c r="X36" s="4">
        <f>TxCost_working!AD247</f>
        <v>2780910.882474564</v>
      </c>
      <c r="Y36" s="4">
        <f>TxCost_working!AE247</f>
        <v>2816354.0955127287</v>
      </c>
      <c r="Z36" s="4">
        <f>TxCost_working!AF247</f>
        <v>2854866.8823570325</v>
      </c>
      <c r="AA36" s="4">
        <f>TxCost_working!AG247</f>
        <v>2894392.9214312346</v>
      </c>
      <c r="AB36" s="4">
        <f>TxCost_working!AH247</f>
        <v>2934960.6245533265</v>
      </c>
      <c r="AC36" s="4">
        <f>TxCost_working!AI247</f>
        <v>2974515.3280164036</v>
      </c>
      <c r="AD36" s="4">
        <f>TxCost_working!AJ247</f>
        <v>3017254.2999077556</v>
      </c>
      <c r="AE36" s="4">
        <f>TxCost_working!AK247</f>
        <v>3061126.0616016551</v>
      </c>
      <c r="AF36" s="4">
        <f>TxCost_working!AL247</f>
        <v>3106162.5911373734</v>
      </c>
      <c r="AG36" s="4">
        <f>TxCost_working!AM247</f>
        <v>3150315.6639236221</v>
      </c>
      <c r="AH36" s="4">
        <f>TxCost_working!AN247</f>
        <v>3150315.6639236221</v>
      </c>
    </row>
    <row r="37" spans="2:34" x14ac:dyDescent="0.25">
      <c r="B37" t="s">
        <v>133</v>
      </c>
      <c r="C37" t="s">
        <v>152</v>
      </c>
      <c r="D37" s="4">
        <f>TxCost_working!J248</f>
        <v>1859278.1292422786</v>
      </c>
      <c r="E37" s="4">
        <f>TxCost_working!K248</f>
        <v>1876741.3496165357</v>
      </c>
      <c r="F37" s="4">
        <f>TxCost_working!L248</f>
        <v>1899543.1551895763</v>
      </c>
      <c r="G37" s="4">
        <f>TxCost_working!M248</f>
        <v>1921732.5859513232</v>
      </c>
      <c r="H37" s="4">
        <f>TxCost_working!N248</f>
        <v>1946179.6214202791</v>
      </c>
      <c r="I37" s="4">
        <f>TxCost_working!O248</f>
        <v>1980365.0331669939</v>
      </c>
      <c r="J37" s="4">
        <f>TxCost_working!P248</f>
        <v>2006115.7236873149</v>
      </c>
      <c r="K37" s="4">
        <f>TxCost_working!Q248</f>
        <v>2027456.3444940406</v>
      </c>
      <c r="L37" s="4">
        <f>TxCost_working!R248</f>
        <v>2053756.2331026681</v>
      </c>
      <c r="M37" s="4">
        <f>TxCost_working!S248</f>
        <v>2080737.5570114604</v>
      </c>
      <c r="N37" s="4">
        <f>TxCost_working!T248</f>
        <v>2105359.2799816621</v>
      </c>
      <c r="O37" s="4">
        <f>TxCost_working!U248</f>
        <v>2127766.5253850231</v>
      </c>
      <c r="P37" s="4">
        <f>TxCost_working!V248</f>
        <v>2150632.2392406324</v>
      </c>
      <c r="Q37" s="4">
        <f>TxCost_working!W248</f>
        <v>2174185.8415831765</v>
      </c>
      <c r="R37" s="4">
        <f>TxCost_working!X248</f>
        <v>2198040.4926278656</v>
      </c>
      <c r="S37" s="4">
        <f>TxCost_working!Y248</f>
        <v>2222384.5050661708</v>
      </c>
      <c r="T37" s="4">
        <f>TxCost_working!Z248</f>
        <v>2247533.8659006767</v>
      </c>
      <c r="U37" s="4">
        <f>TxCost_working!AA248</f>
        <v>2273207.5438877563</v>
      </c>
      <c r="V37" s="4">
        <f>TxCost_working!AB248</f>
        <v>2299678.6136559998</v>
      </c>
      <c r="W37" s="4">
        <f>TxCost_working!AC248</f>
        <v>2326588.0138099296</v>
      </c>
      <c r="X37" s="4">
        <f>TxCost_working!AD248</f>
        <v>2354221.8932724614</v>
      </c>
      <c r="Y37" s="4">
        <f>TxCost_working!AE248</f>
        <v>2382568.4894254515</v>
      </c>
      <c r="Z37" s="4">
        <f>TxCost_working!AF248</f>
        <v>2411546.852458939</v>
      </c>
      <c r="AA37" s="4">
        <f>TxCost_working!AG248</f>
        <v>2441260.9975714176</v>
      </c>
      <c r="AB37" s="4">
        <f>TxCost_working!AH248</f>
        <v>2471700.1215180056</v>
      </c>
      <c r="AC37" s="4">
        <f>TxCost_working!AI248</f>
        <v>2502883.6066131224</v>
      </c>
      <c r="AD37" s="4">
        <f>TxCost_working!AJ248</f>
        <v>2534882.7668966157</v>
      </c>
      <c r="AE37" s="4">
        <f>TxCost_working!AK248</f>
        <v>2567802.4701509778</v>
      </c>
      <c r="AF37" s="4">
        <f>TxCost_working!AL248</f>
        <v>2601298.919029607</v>
      </c>
      <c r="AG37" s="4">
        <f>TxCost_working!AM248</f>
        <v>2635826.0957295126</v>
      </c>
      <c r="AH37" s="4">
        <f>TxCost_working!AN248</f>
        <v>2635826.0957295126</v>
      </c>
    </row>
    <row r="38" spans="2:34" x14ac:dyDescent="0.25">
      <c r="B38" t="s">
        <v>152</v>
      </c>
      <c r="C38" t="s">
        <v>133</v>
      </c>
      <c r="D38" s="4">
        <f>TxCost_working!J249</f>
        <v>1859278.1292422786</v>
      </c>
      <c r="E38" s="4">
        <f>TxCost_working!K249</f>
        <v>1876741.3496165357</v>
      </c>
      <c r="F38" s="4">
        <f>TxCost_working!L249</f>
        <v>1899543.1551895763</v>
      </c>
      <c r="G38" s="4">
        <f>TxCost_working!M249</f>
        <v>1921732.5859513232</v>
      </c>
      <c r="H38" s="4">
        <f>TxCost_working!N249</f>
        <v>1946179.6214202791</v>
      </c>
      <c r="I38" s="4">
        <f>TxCost_working!O249</f>
        <v>1980365.0331669939</v>
      </c>
      <c r="J38" s="4">
        <f>TxCost_working!P249</f>
        <v>2006115.7236873149</v>
      </c>
      <c r="K38" s="4">
        <f>TxCost_working!Q249</f>
        <v>2027456.3444940406</v>
      </c>
      <c r="L38" s="4">
        <f>TxCost_working!R249</f>
        <v>2053756.2331026681</v>
      </c>
      <c r="M38" s="4">
        <f>TxCost_working!S249</f>
        <v>2080737.5570114604</v>
      </c>
      <c r="N38" s="4">
        <f>TxCost_working!T249</f>
        <v>2105359.2799816621</v>
      </c>
      <c r="O38" s="4">
        <f>TxCost_working!U249</f>
        <v>2127766.5253850231</v>
      </c>
      <c r="P38" s="4">
        <f>TxCost_working!V249</f>
        <v>2150632.2392406324</v>
      </c>
      <c r="Q38" s="4">
        <f>TxCost_working!W249</f>
        <v>2174185.8415831765</v>
      </c>
      <c r="R38" s="4">
        <f>TxCost_working!X249</f>
        <v>2198040.4926278656</v>
      </c>
      <c r="S38" s="4">
        <f>TxCost_working!Y249</f>
        <v>2222384.5050661708</v>
      </c>
      <c r="T38" s="4">
        <f>TxCost_working!Z249</f>
        <v>2247533.8659006767</v>
      </c>
      <c r="U38" s="4">
        <f>TxCost_working!AA249</f>
        <v>2273207.5438877563</v>
      </c>
      <c r="V38" s="4">
        <f>TxCost_working!AB249</f>
        <v>2299678.6136559998</v>
      </c>
      <c r="W38" s="4">
        <f>TxCost_working!AC249</f>
        <v>2326588.0138099296</v>
      </c>
      <c r="X38" s="4">
        <f>TxCost_working!AD249</f>
        <v>2354221.8932724614</v>
      </c>
      <c r="Y38" s="4">
        <f>TxCost_working!AE249</f>
        <v>2382568.4894254515</v>
      </c>
      <c r="Z38" s="4">
        <f>TxCost_working!AF249</f>
        <v>2411546.852458939</v>
      </c>
      <c r="AA38" s="4">
        <f>TxCost_working!AG249</f>
        <v>2441260.9975714176</v>
      </c>
      <c r="AB38" s="4">
        <f>TxCost_working!AH249</f>
        <v>2471700.1215180056</v>
      </c>
      <c r="AC38" s="4">
        <f>TxCost_working!AI249</f>
        <v>2502883.6066131224</v>
      </c>
      <c r="AD38" s="4">
        <f>TxCost_working!AJ249</f>
        <v>2534882.7668966157</v>
      </c>
      <c r="AE38" s="4">
        <f>TxCost_working!AK249</f>
        <v>2567802.4701509778</v>
      </c>
      <c r="AF38" s="4">
        <f>TxCost_working!AL249</f>
        <v>2601298.919029607</v>
      </c>
      <c r="AG38" s="4">
        <f>TxCost_working!AM249</f>
        <v>2635826.0957295126</v>
      </c>
      <c r="AH38" s="4">
        <f>TxCost_working!AN249</f>
        <v>2635826.0957295126</v>
      </c>
    </row>
    <row r="39" spans="2:34" x14ac:dyDescent="0.25">
      <c r="B39" t="s">
        <v>135</v>
      </c>
      <c r="C39" t="s">
        <v>151</v>
      </c>
      <c r="D39" s="4">
        <f>TxCost_working!J250</f>
        <v>5244000</v>
      </c>
      <c r="E39" s="4">
        <f>TxCost_working!K250</f>
        <v>5335333.333333333</v>
      </c>
      <c r="F39" s="4">
        <f>TxCost_working!L250</f>
        <v>5391333.333333333</v>
      </c>
      <c r="G39" s="4">
        <f>TxCost_working!M250</f>
        <v>5422000</v>
      </c>
      <c r="H39" s="4">
        <f>TxCost_working!N250</f>
        <v>5496000</v>
      </c>
      <c r="I39" s="4">
        <f>TxCost_working!O250</f>
        <v>5593333.333333334</v>
      </c>
      <c r="J39" s="4">
        <f>TxCost_working!P250</f>
        <v>5628000</v>
      </c>
      <c r="K39" s="4">
        <f>TxCost_working!Q250</f>
        <v>5662666.666666667</v>
      </c>
      <c r="L39" s="4">
        <f>TxCost_working!R250</f>
        <v>5712000</v>
      </c>
      <c r="M39" s="4">
        <f>TxCost_working!S250</f>
        <v>5762666.666666667</v>
      </c>
      <c r="N39" s="4">
        <f>TxCost_working!T250</f>
        <v>5806000</v>
      </c>
      <c r="O39" s="4">
        <f>TxCost_working!U250</f>
        <v>5842666.666666667</v>
      </c>
      <c r="P39" s="4">
        <f>TxCost_working!V250</f>
        <v>5882000</v>
      </c>
      <c r="Q39" s="4">
        <f>TxCost_working!W250</f>
        <v>5923333.333333334</v>
      </c>
      <c r="R39" s="4">
        <f>TxCost_working!X250</f>
        <v>5964666.666666667</v>
      </c>
      <c r="S39" s="4">
        <f>TxCost_working!Y250</f>
        <v>6007333.333333333</v>
      </c>
      <c r="T39" s="4">
        <f>TxCost_working!Z250</f>
        <v>6052000</v>
      </c>
      <c r="U39" s="4">
        <f>TxCost_working!AA250</f>
        <v>6098000</v>
      </c>
      <c r="V39" s="4">
        <f>TxCost_working!AB250</f>
        <v>6144666.666666667</v>
      </c>
      <c r="W39" s="4">
        <f>TxCost_working!AC250</f>
        <v>6193333.333333334</v>
      </c>
      <c r="X39" s="4">
        <f>TxCost_working!AD250</f>
        <v>6243333.333333333</v>
      </c>
      <c r="Y39" s="4">
        <f>TxCost_working!AE250</f>
        <v>6295333.333333333</v>
      </c>
      <c r="Z39" s="4">
        <f>TxCost_working!AF250</f>
        <v>6348666.666666666</v>
      </c>
      <c r="AA39" s="4">
        <f>TxCost_working!AG250</f>
        <v>6403333.333333333</v>
      </c>
      <c r="AB39" s="4">
        <f>TxCost_working!AH250</f>
        <v>6459333.333333334</v>
      </c>
      <c r="AC39" s="4">
        <f>TxCost_working!AI250</f>
        <v>6518000</v>
      </c>
      <c r="AD39" s="4">
        <f>TxCost_working!AJ250</f>
        <v>6578000</v>
      </c>
      <c r="AE39" s="4">
        <f>TxCost_working!AK250</f>
        <v>6638666.666666666</v>
      </c>
      <c r="AF39" s="4">
        <f>TxCost_working!AL250</f>
        <v>6702666.666666667</v>
      </c>
      <c r="AG39" s="4">
        <f>TxCost_working!AM250</f>
        <v>6768000</v>
      </c>
      <c r="AH39" s="4">
        <f>TxCost_working!AN250</f>
        <v>6768000</v>
      </c>
    </row>
    <row r="40" spans="2:34" x14ac:dyDescent="0.25">
      <c r="B40" t="s">
        <v>151</v>
      </c>
      <c r="C40" t="s">
        <v>135</v>
      </c>
      <c r="D40" s="4">
        <f>TxCost_working!J251</f>
        <v>5244000</v>
      </c>
      <c r="E40" s="4">
        <f>TxCost_working!K251</f>
        <v>5335333.333333333</v>
      </c>
      <c r="F40" s="4">
        <f>TxCost_working!L251</f>
        <v>5391333.333333333</v>
      </c>
      <c r="G40" s="4">
        <f>TxCost_working!M251</f>
        <v>5422000</v>
      </c>
      <c r="H40" s="4">
        <f>TxCost_working!N251</f>
        <v>5496000</v>
      </c>
      <c r="I40" s="4">
        <f>TxCost_working!O251</f>
        <v>5593333.333333334</v>
      </c>
      <c r="J40" s="4">
        <f>TxCost_working!P251</f>
        <v>5628000</v>
      </c>
      <c r="K40" s="4">
        <f>TxCost_working!Q251</f>
        <v>5662666.666666667</v>
      </c>
      <c r="L40" s="4">
        <f>TxCost_working!R251</f>
        <v>5712000</v>
      </c>
      <c r="M40" s="4">
        <f>TxCost_working!S251</f>
        <v>5762666.666666667</v>
      </c>
      <c r="N40" s="4">
        <f>TxCost_working!T251</f>
        <v>5806000</v>
      </c>
      <c r="O40" s="4">
        <f>TxCost_working!U251</f>
        <v>5842666.666666667</v>
      </c>
      <c r="P40" s="4">
        <f>TxCost_working!V251</f>
        <v>5882000</v>
      </c>
      <c r="Q40" s="4">
        <f>TxCost_working!W251</f>
        <v>5923333.333333334</v>
      </c>
      <c r="R40" s="4">
        <f>TxCost_working!X251</f>
        <v>5964666.666666667</v>
      </c>
      <c r="S40" s="4">
        <f>TxCost_working!Y251</f>
        <v>6007333.333333333</v>
      </c>
      <c r="T40" s="4">
        <f>TxCost_working!Z251</f>
        <v>6052000</v>
      </c>
      <c r="U40" s="4">
        <f>TxCost_working!AA251</f>
        <v>6098000</v>
      </c>
      <c r="V40" s="4">
        <f>TxCost_working!AB251</f>
        <v>6144666.666666667</v>
      </c>
      <c r="W40" s="4">
        <f>TxCost_working!AC251</f>
        <v>6193333.333333334</v>
      </c>
      <c r="X40" s="4">
        <f>TxCost_working!AD251</f>
        <v>6243333.333333333</v>
      </c>
      <c r="Y40" s="4">
        <f>TxCost_working!AE251</f>
        <v>6295333.333333333</v>
      </c>
      <c r="Z40" s="4">
        <f>TxCost_working!AF251</f>
        <v>6348666.666666666</v>
      </c>
      <c r="AA40" s="4">
        <f>TxCost_working!AG251</f>
        <v>6403333.333333333</v>
      </c>
      <c r="AB40" s="4">
        <f>TxCost_working!AH251</f>
        <v>6459333.333333334</v>
      </c>
      <c r="AC40" s="4">
        <f>TxCost_working!AI251</f>
        <v>6518000</v>
      </c>
      <c r="AD40" s="4">
        <f>TxCost_working!AJ251</f>
        <v>6578000</v>
      </c>
      <c r="AE40" s="4">
        <f>TxCost_working!AK251</f>
        <v>6638666.666666666</v>
      </c>
      <c r="AF40" s="4">
        <f>TxCost_working!AL251</f>
        <v>6702666.666666667</v>
      </c>
      <c r="AG40" s="4">
        <f>TxCost_working!AM251</f>
        <v>6768000</v>
      </c>
      <c r="AH40" s="4">
        <f>TxCost_working!AN251</f>
        <v>6768000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521AB-D76C-43A7-B967-006CBCB134CE}">
  <dimension ref="B2:AN251"/>
  <sheetViews>
    <sheetView topLeftCell="A185" workbookViewId="0">
      <selection activeCell="J240" sqref="J240"/>
    </sheetView>
  </sheetViews>
  <sheetFormatPr defaultRowHeight="15" x14ac:dyDescent="0.25"/>
  <cols>
    <col min="10" max="10" width="10" bestFit="1" customWidth="1"/>
    <col min="15" max="15" width="11" bestFit="1" customWidth="1"/>
  </cols>
  <sheetData>
    <row r="2" spans="2:39" x14ac:dyDescent="0.25">
      <c r="G2" s="2" t="s">
        <v>330</v>
      </c>
    </row>
    <row r="3" spans="2:39" x14ac:dyDescent="0.25">
      <c r="F3" t="s">
        <v>331</v>
      </c>
      <c r="G3" t="s">
        <v>301</v>
      </c>
    </row>
    <row r="4" spans="2:39" x14ac:dyDescent="0.25">
      <c r="D4" t="s">
        <v>329</v>
      </c>
      <c r="G4" t="s">
        <v>304</v>
      </c>
      <c r="H4" t="s">
        <v>269</v>
      </c>
      <c r="I4" t="s">
        <v>270</v>
      </c>
      <c r="J4" t="s">
        <v>497</v>
      </c>
      <c r="K4" t="s">
        <v>271</v>
      </c>
      <c r="L4" t="s">
        <v>272</v>
      </c>
      <c r="M4" t="s">
        <v>273</v>
      </c>
      <c r="N4" t="s">
        <v>274</v>
      </c>
      <c r="O4" t="s">
        <v>275</v>
      </c>
      <c r="P4" t="s">
        <v>276</v>
      </c>
      <c r="Q4" t="s">
        <v>277</v>
      </c>
      <c r="R4" t="s">
        <v>278</v>
      </c>
      <c r="S4" t="s">
        <v>279</v>
      </c>
      <c r="T4" t="s">
        <v>280</v>
      </c>
      <c r="U4" t="s">
        <v>281</v>
      </c>
      <c r="V4" t="s">
        <v>282</v>
      </c>
      <c r="W4" t="s">
        <v>283</v>
      </c>
      <c r="X4" t="s">
        <v>284</v>
      </c>
      <c r="Y4" t="s">
        <v>285</v>
      </c>
      <c r="Z4" t="s">
        <v>286</v>
      </c>
      <c r="AA4" t="s">
        <v>287</v>
      </c>
      <c r="AB4" t="s">
        <v>288</v>
      </c>
      <c r="AC4" t="s">
        <v>289</v>
      </c>
      <c r="AD4" t="s">
        <v>290</v>
      </c>
      <c r="AE4" t="s">
        <v>291</v>
      </c>
      <c r="AF4" t="s">
        <v>292</v>
      </c>
      <c r="AG4" t="s">
        <v>293</v>
      </c>
      <c r="AH4" t="s">
        <v>294</v>
      </c>
      <c r="AI4" t="s">
        <v>295</v>
      </c>
      <c r="AJ4" t="s">
        <v>296</v>
      </c>
      <c r="AK4" t="s">
        <v>297</v>
      </c>
      <c r="AL4" t="s">
        <v>298</v>
      </c>
      <c r="AM4" t="s">
        <v>299</v>
      </c>
    </row>
    <row r="5" spans="2:39" x14ac:dyDescent="0.25">
      <c r="B5" t="s">
        <v>145</v>
      </c>
      <c r="C5" t="s">
        <v>144</v>
      </c>
      <c r="D5" s="7">
        <f>'[6]Flow path augmentation options'!$I$14</f>
        <v>1100</v>
      </c>
      <c r="G5" t="s">
        <v>301</v>
      </c>
      <c r="H5" t="s">
        <v>302</v>
      </c>
      <c r="J5">
        <v>1822592119.2003751</v>
      </c>
      <c r="K5">
        <v>1854159150.5942309</v>
      </c>
      <c r="L5">
        <v>1877151097.4284141</v>
      </c>
      <c r="M5">
        <v>1898491185.8378961</v>
      </c>
      <c r="N5">
        <v>1922640022.3618679</v>
      </c>
      <c r="O5">
        <v>1956403954.4327641</v>
      </c>
      <c r="P5">
        <v>1981346160.140485</v>
      </c>
      <c r="Q5">
        <v>2002170182.2769029</v>
      </c>
      <c r="R5">
        <v>2027708100.230881</v>
      </c>
      <c r="S5">
        <v>2053920735.307447</v>
      </c>
      <c r="T5">
        <v>2077672865.6519721</v>
      </c>
      <c r="U5">
        <v>2098967600.9262171</v>
      </c>
      <c r="V5">
        <v>2120772366.0223479</v>
      </c>
      <c r="W5">
        <v>2143099270.4163461</v>
      </c>
      <c r="X5">
        <v>2165905886.3986602</v>
      </c>
      <c r="Y5">
        <v>2189174216.0610952</v>
      </c>
      <c r="Z5">
        <v>2213052170.7510428</v>
      </c>
      <c r="AA5">
        <v>2237535938.8589492</v>
      </c>
      <c r="AB5">
        <v>2262616770.2370529</v>
      </c>
      <c r="AC5">
        <v>2288313043.3562121</v>
      </c>
      <c r="AD5">
        <v>2314642877.330174</v>
      </c>
      <c r="AE5">
        <v>2341622127.1871638</v>
      </c>
      <c r="AF5">
        <v>2369268337.543334</v>
      </c>
      <c r="AG5">
        <v>2397599691.085937</v>
      </c>
      <c r="AH5">
        <v>2426635551.4126101</v>
      </c>
      <c r="AI5">
        <v>2456395322.0215349</v>
      </c>
      <c r="AJ5">
        <v>2486899809.2234602</v>
      </c>
      <c r="AK5">
        <v>2518170805.9949288</v>
      </c>
      <c r="AL5">
        <v>2550229928.0319681</v>
      </c>
      <c r="AM5">
        <v>2583101397.8309331</v>
      </c>
    </row>
    <row r="6" spans="2:39" x14ac:dyDescent="0.25">
      <c r="B6" t="str">
        <f>B5</f>
        <v>CQ</v>
      </c>
      <c r="C6" t="str">
        <f>C5</f>
        <v>NQ</v>
      </c>
      <c r="D6" s="7">
        <f>'[6]Flow path augmentation options'!$I$15</f>
        <v>3000</v>
      </c>
      <c r="H6" t="s">
        <v>303</v>
      </c>
      <c r="J6">
        <v>5334489139.0473986</v>
      </c>
      <c r="K6">
        <v>5419202649.1056833</v>
      </c>
      <c r="L6">
        <v>5482085899.0331984</v>
      </c>
      <c r="M6">
        <v>5541207786.4699011</v>
      </c>
      <c r="N6">
        <v>5607669783.150362</v>
      </c>
      <c r="O6">
        <v>5702142767.6108809</v>
      </c>
      <c r="P6">
        <v>5771602190.2322865</v>
      </c>
      <c r="Q6">
        <v>5828578058.1005144</v>
      </c>
      <c r="R6">
        <v>5899085460.2922573</v>
      </c>
      <c r="S6">
        <v>5971475053.7497005</v>
      </c>
      <c r="T6">
        <v>6036315115.1066341</v>
      </c>
      <c r="U6">
        <v>6093273881.6087151</v>
      </c>
      <c r="V6">
        <v>6151301627.5174093</v>
      </c>
      <c r="W6">
        <v>6210634565.004014</v>
      </c>
      <c r="X6">
        <v>6271166000.3939266</v>
      </c>
      <c r="Y6">
        <v>6332825329.7867584</v>
      </c>
      <c r="Z6">
        <v>6396034665.5843563</v>
      </c>
      <c r="AA6">
        <v>6460777676.9228401</v>
      </c>
      <c r="AB6">
        <v>6527019377.8695984</v>
      </c>
      <c r="AC6">
        <v>6594804702.4630947</v>
      </c>
      <c r="AD6">
        <v>6664177066.2454901</v>
      </c>
      <c r="AE6">
        <v>6735173128.6863632</v>
      </c>
      <c r="AF6">
        <v>6807833982.5310946</v>
      </c>
      <c r="AG6">
        <v>6882202153.581543</v>
      </c>
      <c r="AH6">
        <v>6958323255.0272913</v>
      </c>
      <c r="AI6">
        <v>7036242579.4610243</v>
      </c>
      <c r="AJ6">
        <v>7116009114.9072676</v>
      </c>
      <c r="AK6">
        <v>7197674214.8070202</v>
      </c>
      <c r="AL6">
        <v>7281288325.3834639</v>
      </c>
      <c r="AM6">
        <v>7366908893.9768581</v>
      </c>
    </row>
    <row r="7" spans="2:39" x14ac:dyDescent="0.25">
      <c r="B7" t="str">
        <f t="shared" ref="B7:B8" si="0">B6</f>
        <v>CQ</v>
      </c>
      <c r="C7" t="str">
        <f t="shared" ref="C7:C8" si="1">C6</f>
        <v>NQ</v>
      </c>
      <c r="D7" s="7">
        <f>'[6]Flow path augmentation options'!$I$16</f>
        <v>350</v>
      </c>
      <c r="H7" t="s">
        <v>498</v>
      </c>
      <c r="J7">
        <v>206934192.04272121</v>
      </c>
      <c r="K7">
        <v>208948301.11046231</v>
      </c>
      <c r="L7">
        <v>210917478.6822865</v>
      </c>
      <c r="M7">
        <v>212845791.89931139</v>
      </c>
      <c r="N7">
        <v>215023293.63712931</v>
      </c>
      <c r="O7">
        <v>218267998.4738993</v>
      </c>
      <c r="P7">
        <v>220569017.9992989</v>
      </c>
      <c r="Q7">
        <v>222370869.95382011</v>
      </c>
      <c r="R7">
        <v>224651622.0396232</v>
      </c>
      <c r="S7">
        <v>226998884.31113261</v>
      </c>
      <c r="T7">
        <v>229039848.86413139</v>
      </c>
      <c r="U7">
        <v>230679193.3214134</v>
      </c>
      <c r="V7">
        <v>232313099.08794799</v>
      </c>
      <c r="W7">
        <v>233970508.40967581</v>
      </c>
      <c r="X7">
        <v>235648340.38171971</v>
      </c>
      <c r="Y7">
        <v>237342613.4285526</v>
      </c>
      <c r="Z7">
        <v>239067772.72788951</v>
      </c>
      <c r="AA7">
        <v>240822548.584463</v>
      </c>
      <c r="AB7">
        <v>242604391.98908621</v>
      </c>
      <c r="AC7">
        <v>244413814.46497461</v>
      </c>
      <c r="AD7">
        <v>246251234.82762119</v>
      </c>
      <c r="AE7">
        <v>248116746.82608789</v>
      </c>
      <c r="AF7">
        <v>250010581.38750169</v>
      </c>
      <c r="AG7">
        <v>251932950.84600851</v>
      </c>
      <c r="AH7">
        <v>253884137.8768315</v>
      </c>
      <c r="AI7">
        <v>255864362.39723879</v>
      </c>
      <c r="AJ7">
        <v>257873915.55805179</v>
      </c>
      <c r="AK7">
        <v>259913124.1111367</v>
      </c>
      <c r="AL7">
        <v>261982217.8822853</v>
      </c>
      <c r="AM7">
        <v>264081622.42758361</v>
      </c>
    </row>
    <row r="8" spans="2:39" x14ac:dyDescent="0.25">
      <c r="B8" t="str">
        <f t="shared" si="0"/>
        <v>CQ</v>
      </c>
      <c r="C8" t="str">
        <f t="shared" si="1"/>
        <v>NQ</v>
      </c>
      <c r="D8" s="7">
        <f>'[6]Flow path augmentation options'!$I$17</f>
        <v>1300</v>
      </c>
      <c r="H8" t="s">
        <v>499</v>
      </c>
      <c r="J8">
        <v>1941000000</v>
      </c>
      <c r="K8">
        <v>1974000000</v>
      </c>
      <c r="L8">
        <v>1999000000</v>
      </c>
      <c r="M8">
        <v>2022000000</v>
      </c>
      <c r="N8">
        <v>2048000000</v>
      </c>
      <c r="O8">
        <v>2084000000</v>
      </c>
      <c r="P8">
        <v>2111000000</v>
      </c>
      <c r="Q8">
        <v>2133000000</v>
      </c>
      <c r="R8">
        <v>2161000000</v>
      </c>
      <c r="S8">
        <v>2189000000</v>
      </c>
      <c r="T8">
        <v>2215000000</v>
      </c>
      <c r="U8">
        <v>2237000000</v>
      </c>
      <c r="V8">
        <v>2261000000</v>
      </c>
      <c r="W8">
        <v>2285000000</v>
      </c>
      <c r="X8">
        <v>2309000000</v>
      </c>
      <c r="Y8">
        <v>2334000000</v>
      </c>
      <c r="Z8">
        <v>2360000000</v>
      </c>
      <c r="AA8">
        <v>2386000000</v>
      </c>
      <c r="AB8">
        <v>2413000000</v>
      </c>
      <c r="AC8">
        <v>2440000000</v>
      </c>
      <c r="AD8">
        <v>2468000000</v>
      </c>
      <c r="AE8">
        <v>2497000000</v>
      </c>
      <c r="AF8">
        <v>2527000000</v>
      </c>
      <c r="AG8">
        <v>2557000000</v>
      </c>
      <c r="AH8">
        <v>2588000000</v>
      </c>
      <c r="AI8">
        <v>2620000000</v>
      </c>
      <c r="AJ8">
        <v>2652000000</v>
      </c>
      <c r="AK8">
        <v>2686000000</v>
      </c>
      <c r="AL8">
        <v>2720000000</v>
      </c>
      <c r="AM8">
        <v>2755000000</v>
      </c>
    </row>
    <row r="10" spans="2:39" x14ac:dyDescent="0.25">
      <c r="G10" t="s">
        <v>305</v>
      </c>
    </row>
    <row r="11" spans="2:39" x14ac:dyDescent="0.25">
      <c r="G11" t="s">
        <v>304</v>
      </c>
      <c r="H11" t="s">
        <v>269</v>
      </c>
      <c r="I11" t="s">
        <v>270</v>
      </c>
      <c r="J11" t="s">
        <v>497</v>
      </c>
      <c r="K11" t="s">
        <v>271</v>
      </c>
      <c r="L11" t="s">
        <v>272</v>
      </c>
      <c r="M11" t="s">
        <v>273</v>
      </c>
      <c r="N11" t="s">
        <v>274</v>
      </c>
      <c r="O11" t="s">
        <v>275</v>
      </c>
      <c r="P11" t="s">
        <v>276</v>
      </c>
      <c r="Q11" t="s">
        <v>277</v>
      </c>
      <c r="R11" t="s">
        <v>278</v>
      </c>
      <c r="S11" t="s">
        <v>279</v>
      </c>
      <c r="T11" t="s">
        <v>280</v>
      </c>
      <c r="U11" t="s">
        <v>281</v>
      </c>
      <c r="V11" t="s">
        <v>282</v>
      </c>
      <c r="W11" t="s">
        <v>283</v>
      </c>
      <c r="X11" t="s">
        <v>284</v>
      </c>
      <c r="Y11" t="s">
        <v>285</v>
      </c>
      <c r="Z11" t="s">
        <v>286</v>
      </c>
      <c r="AA11" t="s">
        <v>287</v>
      </c>
      <c r="AB11" t="s">
        <v>288</v>
      </c>
      <c r="AC11" t="s">
        <v>289</v>
      </c>
      <c r="AD11" t="s">
        <v>290</v>
      </c>
      <c r="AE11" t="s">
        <v>291</v>
      </c>
      <c r="AF11" t="s">
        <v>292</v>
      </c>
      <c r="AG11" t="s">
        <v>293</v>
      </c>
      <c r="AH11" t="s">
        <v>294</v>
      </c>
      <c r="AI11" t="s">
        <v>295</v>
      </c>
      <c r="AJ11" t="s">
        <v>296</v>
      </c>
      <c r="AK11" t="s">
        <v>297</v>
      </c>
      <c r="AL11" t="s">
        <v>298</v>
      </c>
      <c r="AM11" t="s">
        <v>299</v>
      </c>
    </row>
    <row r="12" spans="2:39" x14ac:dyDescent="0.25">
      <c r="B12" t="s">
        <v>145</v>
      </c>
      <c r="C12" t="s">
        <v>147</v>
      </c>
      <c r="D12" s="7">
        <f>'[6]Flow path augmentation options'!$I$24</f>
        <v>600</v>
      </c>
      <c r="G12" t="s">
        <v>305</v>
      </c>
      <c r="H12" t="s">
        <v>500</v>
      </c>
      <c r="J12">
        <v>179525948.92705461</v>
      </c>
      <c r="K12">
        <v>180783442.0612658</v>
      </c>
      <c r="L12">
        <v>182714853.9143489</v>
      </c>
      <c r="M12">
        <v>184705501.48406231</v>
      </c>
      <c r="N12">
        <v>186838075.09556919</v>
      </c>
      <c r="O12">
        <v>189843024.87780419</v>
      </c>
      <c r="P12">
        <v>192097028.05602911</v>
      </c>
      <c r="Q12">
        <v>193943861.08180019</v>
      </c>
      <c r="R12">
        <v>196187690.6326763</v>
      </c>
      <c r="S12">
        <v>198492516.01283431</v>
      </c>
      <c r="T12">
        <v>200562808.639604</v>
      </c>
      <c r="U12">
        <v>202227736.82240611</v>
      </c>
      <c r="V12">
        <v>203893663.12715971</v>
      </c>
      <c r="W12">
        <v>205579790.3808848</v>
      </c>
      <c r="X12">
        <v>207287210.07310519</v>
      </c>
      <c r="Y12">
        <v>209013327.05280411</v>
      </c>
      <c r="Z12">
        <v>210769867.63535929</v>
      </c>
      <c r="AA12">
        <v>212556203.76423579</v>
      </c>
      <c r="AB12">
        <v>214370355.12618679</v>
      </c>
      <c r="AC12">
        <v>216212901.04291141</v>
      </c>
      <c r="AD12">
        <v>218084377.52794409</v>
      </c>
      <c r="AE12">
        <v>219985019.38168529</v>
      </c>
      <c r="AF12">
        <v>221915201.06169581</v>
      </c>
      <c r="AG12">
        <v>223875279.1474351</v>
      </c>
      <c r="AH12">
        <v>225865673.95088759</v>
      </c>
      <c r="AI12">
        <v>227886758.73893839</v>
      </c>
      <c r="AJ12">
        <v>229938968.01403171</v>
      </c>
      <c r="AK12">
        <v>232022781.8417992</v>
      </c>
      <c r="AL12">
        <v>234138590.36632019</v>
      </c>
      <c r="AM12">
        <v>236286970.87288141</v>
      </c>
    </row>
    <row r="13" spans="2:39" x14ac:dyDescent="0.25">
      <c r="B13" t="s">
        <v>145</v>
      </c>
      <c r="C13" t="s">
        <v>147</v>
      </c>
      <c r="D13" s="7">
        <f>'[6]Flow path augmentation options'!$I$25</f>
        <v>550</v>
      </c>
      <c r="H13" t="s">
        <v>501</v>
      </c>
      <c r="J13">
        <v>190409085.6749447</v>
      </c>
      <c r="K13">
        <v>191819437.74848911</v>
      </c>
      <c r="L13">
        <v>193865110.6720314</v>
      </c>
      <c r="M13">
        <v>195967545.77148819</v>
      </c>
      <c r="N13">
        <v>198227621.06553391</v>
      </c>
      <c r="O13">
        <v>201414177.04799569</v>
      </c>
      <c r="P13">
        <v>203796782.18539849</v>
      </c>
      <c r="Q13">
        <v>205748513.33174419</v>
      </c>
      <c r="R13">
        <v>208123361.14134771</v>
      </c>
      <c r="S13">
        <v>210562560.90139371</v>
      </c>
      <c r="T13">
        <v>212748095.74541759</v>
      </c>
      <c r="U13">
        <v>214507898.30540431</v>
      </c>
      <c r="V13">
        <v>216269442.15705109</v>
      </c>
      <c r="W13">
        <v>218052746.40165919</v>
      </c>
      <c r="X13">
        <v>219858616.09641221</v>
      </c>
      <c r="Y13">
        <v>221684329.0587399</v>
      </c>
      <c r="Z13">
        <v>223542385.20489261</v>
      </c>
      <c r="AA13">
        <v>225432079.7490795</v>
      </c>
      <c r="AB13">
        <v>227351315.85664409</v>
      </c>
      <c r="AC13">
        <v>229300712.40985399</v>
      </c>
      <c r="AD13">
        <v>231280840.49590859</v>
      </c>
      <c r="AE13">
        <v>233291953.88013059</v>
      </c>
      <c r="AF13">
        <v>235334453.79475069</v>
      </c>
      <c r="AG13">
        <v>237408723.4137125</v>
      </c>
      <c r="AH13">
        <v>239515213.8217234</v>
      </c>
      <c r="AI13">
        <v>241654326.57047281</v>
      </c>
      <c r="AJ13">
        <v>243826528.8073723</v>
      </c>
      <c r="AK13">
        <v>246032335.96225959</v>
      </c>
      <c r="AL13">
        <v>248272168.6542038</v>
      </c>
      <c r="AM13">
        <v>250546646.2108278</v>
      </c>
    </row>
    <row r="14" spans="2:39" x14ac:dyDescent="0.25">
      <c r="B14" t="s">
        <v>145</v>
      </c>
      <c r="C14" t="s">
        <v>147</v>
      </c>
      <c r="D14" s="7">
        <f>'[6]Flow path augmentation options'!$I$22</f>
        <v>2600</v>
      </c>
      <c r="H14" t="s">
        <v>502</v>
      </c>
      <c r="J14">
        <v>2679000000</v>
      </c>
      <c r="K14">
        <v>2707000000</v>
      </c>
      <c r="L14">
        <v>2735000000</v>
      </c>
      <c r="M14">
        <v>2762000000</v>
      </c>
      <c r="N14">
        <v>2793000000</v>
      </c>
      <c r="O14">
        <v>2837000000</v>
      </c>
      <c r="P14">
        <v>2868000000</v>
      </c>
      <c r="Q14">
        <v>2893000000</v>
      </c>
      <c r="R14">
        <v>2924000000</v>
      </c>
      <c r="S14">
        <v>2957000000</v>
      </c>
      <c r="T14">
        <v>2985000000</v>
      </c>
      <c r="U14">
        <v>3007000000</v>
      </c>
      <c r="V14">
        <v>3030000000</v>
      </c>
      <c r="W14">
        <v>3053000000</v>
      </c>
      <c r="X14">
        <v>3076000000</v>
      </c>
      <c r="Y14">
        <v>3099000000</v>
      </c>
      <c r="Z14">
        <v>3123000000</v>
      </c>
      <c r="AA14">
        <v>3148000000</v>
      </c>
      <c r="AB14">
        <v>3172000000</v>
      </c>
      <c r="AC14">
        <v>3197000000</v>
      </c>
      <c r="AD14">
        <v>3223000000</v>
      </c>
      <c r="AE14">
        <v>3249000000</v>
      </c>
      <c r="AF14">
        <v>3275000000</v>
      </c>
      <c r="AG14">
        <v>3302000000</v>
      </c>
      <c r="AH14">
        <v>3329000000</v>
      </c>
      <c r="AI14">
        <v>3357000000</v>
      </c>
      <c r="AJ14">
        <v>3385000000</v>
      </c>
      <c r="AK14">
        <v>3413000000</v>
      </c>
      <c r="AL14">
        <v>3442000000</v>
      </c>
      <c r="AM14">
        <v>3471000000</v>
      </c>
    </row>
    <row r="15" spans="2:39" x14ac:dyDescent="0.25">
      <c r="B15" t="s">
        <v>145</v>
      </c>
      <c r="C15" t="s">
        <v>147</v>
      </c>
      <c r="D15" s="7">
        <f>'[6]Flow path augmentation options'!$I$23</f>
        <v>2600</v>
      </c>
      <c r="H15" t="s">
        <v>503</v>
      </c>
      <c r="J15">
        <v>2343000000</v>
      </c>
      <c r="K15">
        <v>2367000000</v>
      </c>
      <c r="L15">
        <v>2391000000</v>
      </c>
      <c r="M15">
        <v>2415000000</v>
      </c>
      <c r="N15">
        <v>2442000000</v>
      </c>
      <c r="O15">
        <v>2480000000</v>
      </c>
      <c r="P15">
        <v>2507000000</v>
      </c>
      <c r="Q15">
        <v>2529000000</v>
      </c>
      <c r="R15">
        <v>2556000000</v>
      </c>
      <c r="S15">
        <v>2585000000</v>
      </c>
      <c r="T15">
        <v>2609000000</v>
      </c>
      <c r="U15">
        <v>2629000000</v>
      </c>
      <c r="V15">
        <v>2648000000</v>
      </c>
      <c r="W15">
        <v>2668000000</v>
      </c>
      <c r="X15">
        <v>2688000000</v>
      </c>
      <c r="Y15">
        <v>2709000000</v>
      </c>
      <c r="Z15">
        <v>2729000000</v>
      </c>
      <c r="AA15">
        <v>2751000000</v>
      </c>
      <c r="AB15">
        <v>2772000000</v>
      </c>
      <c r="AC15">
        <v>2794000000</v>
      </c>
      <c r="AD15">
        <v>2816000000</v>
      </c>
      <c r="AE15">
        <v>2839000000</v>
      </c>
      <c r="AF15">
        <v>2862000000</v>
      </c>
      <c r="AG15">
        <v>2885000000</v>
      </c>
      <c r="AH15">
        <v>2909000000</v>
      </c>
      <c r="AI15">
        <v>2933000000</v>
      </c>
      <c r="AJ15">
        <v>2957000000</v>
      </c>
      <c r="AK15">
        <v>2982000000</v>
      </c>
      <c r="AL15">
        <v>3007000000</v>
      </c>
      <c r="AM15">
        <v>3033000000</v>
      </c>
    </row>
    <row r="17" spans="2:39" x14ac:dyDescent="0.25">
      <c r="G17" t="s">
        <v>306</v>
      </c>
    </row>
    <row r="18" spans="2:39" x14ac:dyDescent="0.25">
      <c r="G18" t="s">
        <v>304</v>
      </c>
      <c r="H18" t="s">
        <v>269</v>
      </c>
      <c r="I18" t="s">
        <v>270</v>
      </c>
      <c r="J18" t="s">
        <v>497</v>
      </c>
      <c r="K18" t="s">
        <v>271</v>
      </c>
      <c r="L18" t="s">
        <v>272</v>
      </c>
      <c r="M18" t="s">
        <v>273</v>
      </c>
      <c r="N18" t="s">
        <v>274</v>
      </c>
      <c r="O18" t="s">
        <v>275</v>
      </c>
      <c r="P18" t="s">
        <v>276</v>
      </c>
      <c r="Q18" t="s">
        <v>277</v>
      </c>
      <c r="R18" t="s">
        <v>278</v>
      </c>
      <c r="S18" t="s">
        <v>279</v>
      </c>
      <c r="T18" t="s">
        <v>280</v>
      </c>
      <c r="U18" t="s">
        <v>281</v>
      </c>
      <c r="V18" t="s">
        <v>282</v>
      </c>
      <c r="W18" t="s">
        <v>283</v>
      </c>
      <c r="X18" t="s">
        <v>284</v>
      </c>
      <c r="Y18" t="s">
        <v>285</v>
      </c>
      <c r="Z18" t="s">
        <v>286</v>
      </c>
      <c r="AA18" t="s">
        <v>287</v>
      </c>
      <c r="AB18" t="s">
        <v>288</v>
      </c>
      <c r="AC18" t="s">
        <v>289</v>
      </c>
      <c r="AD18" t="s">
        <v>290</v>
      </c>
      <c r="AE18" t="s">
        <v>291</v>
      </c>
      <c r="AF18" t="s">
        <v>292</v>
      </c>
      <c r="AG18" t="s">
        <v>293</v>
      </c>
      <c r="AH18" t="s">
        <v>294</v>
      </c>
      <c r="AI18" t="s">
        <v>295</v>
      </c>
      <c r="AJ18" t="s">
        <v>296</v>
      </c>
      <c r="AK18" t="s">
        <v>297</v>
      </c>
      <c r="AL18" t="s">
        <v>298</v>
      </c>
      <c r="AM18" t="s">
        <v>299</v>
      </c>
    </row>
    <row r="19" spans="2:39" x14ac:dyDescent="0.25">
      <c r="B19" t="s">
        <v>131</v>
      </c>
      <c r="C19" t="s">
        <v>145</v>
      </c>
      <c r="D19" s="7">
        <f>'[6]Flow path augmentation options'!$I$30</f>
        <v>900</v>
      </c>
      <c r="G19" t="s">
        <v>306</v>
      </c>
      <c r="H19" t="s">
        <v>307</v>
      </c>
      <c r="J19">
        <v>1303573751.456141</v>
      </c>
      <c r="K19">
        <v>1323419824.1929979</v>
      </c>
      <c r="L19">
        <v>1339520037.383383</v>
      </c>
      <c r="M19">
        <v>1355146098.9813039</v>
      </c>
      <c r="N19">
        <v>1372525830.8411491</v>
      </c>
      <c r="O19">
        <v>1396343127.451582</v>
      </c>
      <c r="P19">
        <v>1414035000.5279989</v>
      </c>
      <c r="Q19">
        <v>1428962690.403882</v>
      </c>
      <c r="R19">
        <v>1447117826.2955179</v>
      </c>
      <c r="S19">
        <v>1465727794.4489441</v>
      </c>
      <c r="T19">
        <v>1482448874.8174231</v>
      </c>
      <c r="U19">
        <v>1496981845.692961</v>
      </c>
      <c r="V19">
        <v>1511808534.394285</v>
      </c>
      <c r="W19">
        <v>1526938633.3406019</v>
      </c>
      <c r="X19">
        <v>1542352122.314997</v>
      </c>
      <c r="Y19">
        <v>1558040244.504776</v>
      </c>
      <c r="Z19">
        <v>1574100738.2680409</v>
      </c>
      <c r="AA19">
        <v>1590529649.4883721</v>
      </c>
      <c r="AB19">
        <v>1607318970.3484721</v>
      </c>
      <c r="AC19">
        <v>1624479232.8383319</v>
      </c>
      <c r="AD19">
        <v>1642020755.6923521</v>
      </c>
      <c r="AE19">
        <v>1659952104.8199439</v>
      </c>
      <c r="AF19">
        <v>1678283000.2832479</v>
      </c>
      <c r="AG19">
        <v>1697023453.5787771</v>
      </c>
      <c r="AH19">
        <v>1716184197.8410649</v>
      </c>
      <c r="AI19">
        <v>1735775899.3019381</v>
      </c>
      <c r="AJ19">
        <v>1755810068.69926</v>
      </c>
      <c r="AK19">
        <v>1776298817.0851929</v>
      </c>
      <c r="AL19">
        <v>1797253953.1141689</v>
      </c>
      <c r="AM19">
        <v>1818689027.3021021</v>
      </c>
    </row>
    <row r="20" spans="2:39" x14ac:dyDescent="0.25">
      <c r="B20" t="str">
        <f t="shared" ref="B20:C23" si="2">B19</f>
        <v>SQ</v>
      </c>
      <c r="C20" t="str">
        <f t="shared" si="2"/>
        <v>CQ</v>
      </c>
      <c r="D20" s="7">
        <f>'[6]Flow path augmentation options'!$J$31</f>
        <v>300</v>
      </c>
      <c r="H20" t="s">
        <v>308</v>
      </c>
      <c r="J20">
        <v>59026518.132985182</v>
      </c>
      <c r="K20">
        <v>59149628.745173924</v>
      </c>
      <c r="L20">
        <v>59767573.187244497</v>
      </c>
      <c r="M20">
        <v>60418352.114169396</v>
      </c>
      <c r="N20">
        <v>61069100.517351903</v>
      </c>
      <c r="O20">
        <v>62026302.434421107</v>
      </c>
      <c r="P20">
        <v>62785966.362354822</v>
      </c>
      <c r="Q20">
        <v>63387102.656460173</v>
      </c>
      <c r="R20">
        <v>64113165.359361567</v>
      </c>
      <c r="S20">
        <v>64860954.986426987</v>
      </c>
      <c r="T20">
        <v>65552856.23136206</v>
      </c>
      <c r="U20">
        <v>66103193.02153188</v>
      </c>
      <c r="V20">
        <v>66647915.12287043</v>
      </c>
      <c r="W20">
        <v>67198198.694560736</v>
      </c>
      <c r="X20">
        <v>67755997.648939282</v>
      </c>
      <c r="Y20">
        <v>68319695.155316427</v>
      </c>
      <c r="Z20">
        <v>68893160.439693809</v>
      </c>
      <c r="AA20">
        <v>69476400.418849751</v>
      </c>
      <c r="AB20">
        <v>70068701.521554887</v>
      </c>
      <c r="AC20">
        <v>70670258.534640849</v>
      </c>
      <c r="AD20">
        <v>71281250.055571228</v>
      </c>
      <c r="AE20">
        <v>71901750.601071879</v>
      </c>
      <c r="AF20">
        <v>72531880.018740132</v>
      </c>
      <c r="AG20">
        <v>73171750.778837249</v>
      </c>
      <c r="AH20">
        <v>73821496.810782865</v>
      </c>
      <c r="AI20">
        <v>74481234.117022142</v>
      </c>
      <c r="AJ20">
        <v>75151098.193881363</v>
      </c>
      <c r="AK20">
        <v>75831239.198546186</v>
      </c>
      <c r="AL20">
        <v>76521778.063244939</v>
      </c>
      <c r="AM20">
        <v>77222895.285527721</v>
      </c>
    </row>
    <row r="21" spans="2:39" x14ac:dyDescent="0.25">
      <c r="B21" t="str">
        <f t="shared" si="2"/>
        <v>SQ</v>
      </c>
      <c r="C21" t="str">
        <f t="shared" si="2"/>
        <v>CQ</v>
      </c>
      <c r="D21" s="7">
        <f>'[6]Flow path augmentation options'!$I$32</f>
        <v>2800</v>
      </c>
      <c r="H21" t="s">
        <v>309</v>
      </c>
      <c r="J21">
        <v>3132594604.3239021</v>
      </c>
      <c r="K21">
        <v>3177133821.6504288</v>
      </c>
      <c r="L21">
        <v>3214787186.4754939</v>
      </c>
      <c r="M21">
        <v>3252005194.9154711</v>
      </c>
      <c r="N21">
        <v>3293318080.8412008</v>
      </c>
      <c r="O21">
        <v>3349547421.627913</v>
      </c>
      <c r="P21">
        <v>3391004963.2597842</v>
      </c>
      <c r="Q21">
        <v>3426031719.5974121</v>
      </c>
      <c r="R21">
        <v>3468673070.2578301</v>
      </c>
      <c r="S21">
        <v>3512353920.9363132</v>
      </c>
      <c r="T21">
        <v>3551135570.8502951</v>
      </c>
      <c r="U21">
        <v>3584025397.2053542</v>
      </c>
      <c r="V21">
        <v>3617479148.4555092</v>
      </c>
      <c r="W21">
        <v>3651550054.2931461</v>
      </c>
      <c r="X21">
        <v>3686193730.680397</v>
      </c>
      <c r="Y21">
        <v>3721393018.107832</v>
      </c>
      <c r="Z21">
        <v>3757373963.3777499</v>
      </c>
      <c r="AA21">
        <v>3794123056.6757512</v>
      </c>
      <c r="AB21">
        <v>3831617421.907495</v>
      </c>
      <c r="AC21">
        <v>3869878018.0466008</v>
      </c>
      <c r="AD21">
        <v>3908924976.7651029</v>
      </c>
      <c r="AE21">
        <v>3948774158.4178748</v>
      </c>
      <c r="AF21">
        <v>3989443984.5372601</v>
      </c>
      <c r="AG21">
        <v>4030953354.5364852</v>
      </c>
      <c r="AH21">
        <v>4073322704.398252</v>
      </c>
      <c r="AI21">
        <v>4116572121.5225892</v>
      </c>
      <c r="AJ21">
        <v>4160723503.8059869</v>
      </c>
      <c r="AK21">
        <v>4205799972.186727</v>
      </c>
      <c r="AL21">
        <v>4251823661.0840449</v>
      </c>
      <c r="AM21">
        <v>4298820647.211236</v>
      </c>
    </row>
    <row r="22" spans="2:39" x14ac:dyDescent="0.25">
      <c r="B22" t="str">
        <f t="shared" si="2"/>
        <v>SQ</v>
      </c>
      <c r="C22" t="str">
        <f t="shared" si="2"/>
        <v>CQ</v>
      </c>
      <c r="D22" s="7">
        <f>'[6]Flow path augmentation options'!$I$34</f>
        <v>3150</v>
      </c>
      <c r="H22" t="s">
        <v>504</v>
      </c>
      <c r="J22">
        <v>3709364318.2648001</v>
      </c>
      <c r="K22">
        <v>3751431627.2744002</v>
      </c>
      <c r="L22">
        <v>3790748326.7266002</v>
      </c>
      <c r="M22">
        <v>3830175210.3119998</v>
      </c>
      <c r="N22">
        <v>3872728572.2410002</v>
      </c>
      <c r="O22">
        <v>3933757793.2041001</v>
      </c>
      <c r="P22">
        <v>3979453955.8074002</v>
      </c>
      <c r="Q22">
        <v>4016223947.0393</v>
      </c>
      <c r="R22">
        <v>4061790742.7740002</v>
      </c>
      <c r="S22">
        <v>4108570533.3954992</v>
      </c>
      <c r="T22">
        <v>4150291323.061501</v>
      </c>
      <c r="U22">
        <v>4185249834.9658999</v>
      </c>
      <c r="V22">
        <v>4220480864.316299</v>
      </c>
      <c r="W22">
        <v>4256325737.1262999</v>
      </c>
      <c r="X22">
        <v>4292782541.028501</v>
      </c>
      <c r="Y22">
        <v>4329791494.6848001</v>
      </c>
      <c r="Z22">
        <v>4367619327.5240002</v>
      </c>
      <c r="AA22">
        <v>4406253786.3422003</v>
      </c>
      <c r="AB22">
        <v>4445662004.4885998</v>
      </c>
      <c r="AC22">
        <v>4485865057.7182999</v>
      </c>
      <c r="AD22">
        <v>4526882545.2514</v>
      </c>
      <c r="AE22">
        <v>4568728994.1556997</v>
      </c>
      <c r="AF22">
        <v>4611421560.7495995</v>
      </c>
      <c r="AG22">
        <v>4654977827.0009003</v>
      </c>
      <c r="AH22">
        <v>4699417049.9808998</v>
      </c>
      <c r="AI22">
        <v>4744757765.8044996</v>
      </c>
      <c r="AJ22">
        <v>4791020597.0832996</v>
      </c>
      <c r="AK22">
        <v>4838227216.2961998</v>
      </c>
      <c r="AL22">
        <v>4886398201.2495995</v>
      </c>
      <c r="AM22">
        <v>4935558295.6152</v>
      </c>
    </row>
    <row r="23" spans="2:39" x14ac:dyDescent="0.25">
      <c r="B23" t="str">
        <f t="shared" si="2"/>
        <v>SQ</v>
      </c>
      <c r="C23" t="str">
        <f t="shared" si="2"/>
        <v>CQ</v>
      </c>
      <c r="D23" s="7">
        <f>'[6]Flow path augmentation options'!$I$35</f>
        <v>350</v>
      </c>
      <c r="H23" t="s">
        <v>505</v>
      </c>
      <c r="J23">
        <v>799623339.19191468</v>
      </c>
      <c r="K23">
        <v>799588497.10286772</v>
      </c>
      <c r="L23">
        <v>804857856.48360515</v>
      </c>
      <c r="M23">
        <v>810664036.30344021</v>
      </c>
      <c r="N23">
        <v>815935093.42535412</v>
      </c>
      <c r="O23">
        <v>825703247.62437105</v>
      </c>
      <c r="P23">
        <v>833687193.42194211</v>
      </c>
      <c r="Q23">
        <v>838912973.74234104</v>
      </c>
      <c r="R23">
        <v>845826055.11057901</v>
      </c>
      <c r="S23">
        <v>853006677.64412069</v>
      </c>
      <c r="T23">
        <v>859769638.97828531</v>
      </c>
      <c r="U23">
        <v>865138734.78065765</v>
      </c>
      <c r="V23">
        <v>870309888.90532053</v>
      </c>
      <c r="W23">
        <v>875535746.855353</v>
      </c>
      <c r="X23">
        <v>880856542.5489676</v>
      </c>
      <c r="Y23">
        <v>886234229.64848876</v>
      </c>
      <c r="Z23">
        <v>891723549.23893273</v>
      </c>
      <c r="AA23">
        <v>897325584.46237409</v>
      </c>
      <c r="AB23">
        <v>903029623.71302533</v>
      </c>
      <c r="AC23">
        <v>908837717.24564588</v>
      </c>
      <c r="AD23">
        <v>914751438.4985342</v>
      </c>
      <c r="AE23">
        <v>920771137.0119586</v>
      </c>
      <c r="AF23">
        <v>926897537.36654162</v>
      </c>
      <c r="AG23">
        <v>933131328.20832372</v>
      </c>
      <c r="AH23">
        <v>939473458.45327115</v>
      </c>
      <c r="AI23">
        <v>945924533.52404046</v>
      </c>
      <c r="AJ23">
        <v>952485533.60936081</v>
      </c>
      <c r="AK23">
        <v>959157435.33676445</v>
      </c>
      <c r="AL23">
        <v>965941005.08168137</v>
      </c>
      <c r="AM23">
        <v>972837595.68147552</v>
      </c>
    </row>
    <row r="25" spans="2:39" x14ac:dyDescent="0.25">
      <c r="G25" t="s">
        <v>506</v>
      </c>
    </row>
    <row r="26" spans="2:39" x14ac:dyDescent="0.25">
      <c r="G26" t="s">
        <v>304</v>
      </c>
      <c r="H26" t="s">
        <v>269</v>
      </c>
      <c r="I26" t="s">
        <v>270</v>
      </c>
      <c r="J26" t="s">
        <v>497</v>
      </c>
      <c r="K26" t="s">
        <v>271</v>
      </c>
      <c r="L26" t="s">
        <v>272</v>
      </c>
      <c r="M26" t="s">
        <v>273</v>
      </c>
      <c r="N26" t="s">
        <v>274</v>
      </c>
      <c r="O26" t="s">
        <v>275</v>
      </c>
      <c r="P26" t="s">
        <v>276</v>
      </c>
      <c r="Q26" t="s">
        <v>277</v>
      </c>
      <c r="R26" t="s">
        <v>278</v>
      </c>
      <c r="S26" t="s">
        <v>279</v>
      </c>
      <c r="T26" t="s">
        <v>280</v>
      </c>
      <c r="U26" t="s">
        <v>281</v>
      </c>
      <c r="V26" t="s">
        <v>282</v>
      </c>
      <c r="W26" t="s">
        <v>283</v>
      </c>
      <c r="X26" t="s">
        <v>284</v>
      </c>
      <c r="Y26" t="s">
        <v>285</v>
      </c>
      <c r="Z26" t="s">
        <v>286</v>
      </c>
      <c r="AA26" t="s">
        <v>287</v>
      </c>
      <c r="AB26" t="s">
        <v>288</v>
      </c>
      <c r="AC26" t="s">
        <v>289</v>
      </c>
      <c r="AD26" t="s">
        <v>290</v>
      </c>
      <c r="AE26" t="s">
        <v>291</v>
      </c>
      <c r="AF26" t="s">
        <v>292</v>
      </c>
      <c r="AG26" t="s">
        <v>293</v>
      </c>
      <c r="AH26" t="s">
        <v>294</v>
      </c>
      <c r="AI26" t="s">
        <v>295</v>
      </c>
      <c r="AJ26" t="s">
        <v>296</v>
      </c>
      <c r="AK26" t="s">
        <v>297</v>
      </c>
      <c r="AL26" t="s">
        <v>298</v>
      </c>
      <c r="AM26" t="s">
        <v>299</v>
      </c>
    </row>
    <row r="27" spans="2:39" x14ac:dyDescent="0.25">
      <c r="B27" t="s">
        <v>146</v>
      </c>
      <c r="C27" t="s">
        <v>131</v>
      </c>
      <c r="D27" s="7">
        <f>'[6]Flow path augmentation options'!$I$40</f>
        <v>730</v>
      </c>
      <c r="G27" t="s">
        <v>506</v>
      </c>
      <c r="H27" t="s">
        <v>507</v>
      </c>
      <c r="J27">
        <v>2353095914.780407</v>
      </c>
      <c r="K27">
        <v>2394685533.2950621</v>
      </c>
      <c r="L27">
        <v>2426544446.6733809</v>
      </c>
      <c r="M27">
        <v>2456816483.8378439</v>
      </c>
      <c r="N27">
        <v>2490369374.6140542</v>
      </c>
      <c r="O27">
        <v>2535982182.4773159</v>
      </c>
      <c r="P27">
        <v>2570650252.8496251</v>
      </c>
      <c r="Q27">
        <v>2600238757.4319248</v>
      </c>
      <c r="R27">
        <v>2635924537.686542</v>
      </c>
      <c r="S27">
        <v>2672531169.3760471</v>
      </c>
      <c r="T27">
        <v>2706221224.8167181</v>
      </c>
      <c r="U27">
        <v>2736743728.1194592</v>
      </c>
      <c r="V27">
        <v>2768107513.0082998</v>
      </c>
      <c r="W27">
        <v>2800237694.6261959</v>
      </c>
      <c r="X27">
        <v>2833101989.5055561</v>
      </c>
      <c r="Y27">
        <v>2866688719.1772609</v>
      </c>
      <c r="Z27">
        <v>2901189450.890121</v>
      </c>
      <c r="AA27">
        <v>2936605546.5253949</v>
      </c>
      <c r="AB27">
        <v>2972932426.981616</v>
      </c>
      <c r="AC27">
        <v>3010199722.4567952</v>
      </c>
      <c r="AD27">
        <v>3048437185.3995509</v>
      </c>
      <c r="AE27">
        <v>3087671805.5263338</v>
      </c>
      <c r="AF27">
        <v>3127933079.7953339</v>
      </c>
      <c r="AG27">
        <v>3169251633.5332999</v>
      </c>
      <c r="AH27">
        <v>3211659879.4117579</v>
      </c>
      <c r="AI27">
        <v>3255190588.3942461</v>
      </c>
      <c r="AJ27">
        <v>3299878681.7033429</v>
      </c>
      <c r="AK27">
        <v>3345760709.9369302</v>
      </c>
      <c r="AL27">
        <v>3392873298.0779982</v>
      </c>
      <c r="AM27">
        <v>3441256884.3820009</v>
      </c>
    </row>
    <row r="28" spans="2:39" x14ac:dyDescent="0.25">
      <c r="B28" t="str">
        <f>B27</f>
        <v>NNSW</v>
      </c>
      <c r="C28" t="str">
        <f>C27</f>
        <v>SQ</v>
      </c>
      <c r="D28" s="7">
        <f>'[6]Flow path augmentation options'!$I$43</f>
        <v>1800</v>
      </c>
      <c r="H28" t="s">
        <v>310</v>
      </c>
      <c r="J28">
        <v>8980741113.2310219</v>
      </c>
      <c r="K28">
        <v>9041463421.9850464</v>
      </c>
      <c r="L28">
        <v>9142387188.4631329</v>
      </c>
      <c r="M28">
        <v>9175801131.1869106</v>
      </c>
      <c r="N28">
        <v>9310954541.5516415</v>
      </c>
      <c r="O28">
        <v>9487060919.1143036</v>
      </c>
      <c r="P28">
        <v>9527307092.3525505</v>
      </c>
      <c r="Q28">
        <v>9569596771.4369507</v>
      </c>
      <c r="R28">
        <v>9640347236.2521935</v>
      </c>
      <c r="S28">
        <v>9714732726.3023376</v>
      </c>
      <c r="T28">
        <v>9782779767.8628044</v>
      </c>
      <c r="U28">
        <v>9832699225.1683407</v>
      </c>
      <c r="V28">
        <v>9887463876.0667858</v>
      </c>
      <c r="W28">
        <v>9945417601.608263</v>
      </c>
      <c r="X28">
        <v>10004474960.44039</v>
      </c>
      <c r="Y28">
        <v>10065216739.406429</v>
      </c>
      <c r="Z28">
        <v>10128455503.87512</v>
      </c>
      <c r="AA28">
        <v>10193879022.24555</v>
      </c>
      <c r="AB28">
        <v>10261422322.36388</v>
      </c>
      <c r="AC28">
        <v>10331116958.879999</v>
      </c>
      <c r="AD28">
        <v>10402993554.231409</v>
      </c>
      <c r="AE28">
        <v>10477071751.864189</v>
      </c>
      <c r="AF28">
        <v>10553377195.28299</v>
      </c>
      <c r="AG28">
        <v>10631936985.854719</v>
      </c>
      <c r="AH28">
        <v>10712781631.870171</v>
      </c>
      <c r="AI28">
        <v>10795940221.41214</v>
      </c>
      <c r="AJ28">
        <v>10881447255.55238</v>
      </c>
      <c r="AK28">
        <v>10969339093.181259</v>
      </c>
      <c r="AL28">
        <v>11059650387.96826</v>
      </c>
      <c r="AM28">
        <v>11152424799.697149</v>
      </c>
    </row>
    <row r="29" spans="2:39" x14ac:dyDescent="0.25">
      <c r="B29" t="str">
        <f t="shared" ref="B29:C30" si="3">B28</f>
        <v>NNSW</v>
      </c>
      <c r="C29" t="str">
        <f t="shared" si="3"/>
        <v>SQ</v>
      </c>
      <c r="D29" s="7">
        <f>'[6]Flow path augmentation options'!$I$41</f>
        <v>1260</v>
      </c>
      <c r="H29" t="s">
        <v>508</v>
      </c>
      <c r="J29">
        <v>2942000000</v>
      </c>
      <c r="K29">
        <v>2989000000</v>
      </c>
      <c r="L29">
        <v>3027000000</v>
      </c>
      <c r="M29">
        <v>3064000000</v>
      </c>
      <c r="N29">
        <v>3104000000</v>
      </c>
      <c r="O29">
        <v>3159000000</v>
      </c>
      <c r="P29">
        <v>3201000000</v>
      </c>
      <c r="Q29">
        <v>3236000000</v>
      </c>
      <c r="R29">
        <v>3279000000</v>
      </c>
      <c r="S29">
        <v>3323000000</v>
      </c>
      <c r="T29">
        <v>3363000000</v>
      </c>
      <c r="U29">
        <v>3399000000</v>
      </c>
      <c r="V29">
        <v>3435000000</v>
      </c>
      <c r="W29">
        <v>3472000000</v>
      </c>
      <c r="X29">
        <v>3510000000</v>
      </c>
      <c r="Y29">
        <v>3549000000</v>
      </c>
      <c r="Z29">
        <v>3589000000</v>
      </c>
      <c r="AA29">
        <v>3630000000</v>
      </c>
      <c r="AB29">
        <v>3672000000</v>
      </c>
      <c r="AC29">
        <v>3715000000</v>
      </c>
      <c r="AD29">
        <v>3758000000</v>
      </c>
      <c r="AE29">
        <v>3803000000</v>
      </c>
      <c r="AF29">
        <v>3850000000</v>
      </c>
      <c r="AG29">
        <v>3897000000</v>
      </c>
      <c r="AH29">
        <v>3945000000</v>
      </c>
      <c r="AI29">
        <v>3995000000</v>
      </c>
      <c r="AJ29">
        <v>4046000000</v>
      </c>
      <c r="AK29">
        <v>4098000000</v>
      </c>
      <c r="AL29">
        <v>4151000000</v>
      </c>
      <c r="AM29">
        <v>4206000000</v>
      </c>
    </row>
    <row r="30" spans="2:39" x14ac:dyDescent="0.25">
      <c r="B30" t="str">
        <f t="shared" si="3"/>
        <v>NNSW</v>
      </c>
      <c r="C30" t="str">
        <f t="shared" si="3"/>
        <v>SQ</v>
      </c>
      <c r="D30" s="7">
        <f>'[6]Flow path augmentation options'!$I$44</f>
        <v>3000</v>
      </c>
      <c r="H30" t="s">
        <v>509</v>
      </c>
      <c r="J30">
        <v>5191000000</v>
      </c>
      <c r="K30">
        <v>5271000000</v>
      </c>
      <c r="L30">
        <v>5335000000</v>
      </c>
      <c r="M30">
        <v>5398000000</v>
      </c>
      <c r="N30">
        <v>5468000000</v>
      </c>
      <c r="O30">
        <v>5563000000</v>
      </c>
      <c r="P30">
        <v>5634000000</v>
      </c>
      <c r="Q30">
        <v>5694000000</v>
      </c>
      <c r="R30">
        <v>5767000000</v>
      </c>
      <c r="S30">
        <v>5842000000</v>
      </c>
      <c r="T30">
        <v>5909000000</v>
      </c>
      <c r="U30">
        <v>5968000000</v>
      </c>
      <c r="V30">
        <v>6029000000</v>
      </c>
      <c r="W30">
        <v>6090000000</v>
      </c>
      <c r="X30">
        <v>6153000000</v>
      </c>
      <c r="Y30">
        <v>6217000000</v>
      </c>
      <c r="Z30">
        <v>6283000000</v>
      </c>
      <c r="AA30">
        <v>6350000000</v>
      </c>
      <c r="AB30">
        <v>6419000000</v>
      </c>
      <c r="AC30">
        <v>6489000000</v>
      </c>
      <c r="AD30">
        <v>6561000000</v>
      </c>
      <c r="AE30">
        <v>6635000000</v>
      </c>
      <c r="AF30">
        <v>6711000000</v>
      </c>
      <c r="AG30">
        <v>6788000000</v>
      </c>
      <c r="AH30">
        <v>6867000000</v>
      </c>
      <c r="AI30">
        <v>6948000000</v>
      </c>
      <c r="AJ30">
        <v>7031000000</v>
      </c>
      <c r="AK30">
        <v>7116000000</v>
      </c>
      <c r="AL30">
        <v>7203000000</v>
      </c>
      <c r="AM30">
        <v>7293000000</v>
      </c>
    </row>
    <row r="31" spans="2:39" x14ac:dyDescent="0.25">
      <c r="D31" s="7"/>
    </row>
    <row r="32" spans="2:39" x14ac:dyDescent="0.25">
      <c r="D32" s="7"/>
      <c r="G32" t="s">
        <v>311</v>
      </c>
    </row>
    <row r="33" spans="2:39" x14ac:dyDescent="0.25">
      <c r="D33" s="7"/>
      <c r="G33" t="s">
        <v>304</v>
      </c>
      <c r="H33" t="s">
        <v>269</v>
      </c>
      <c r="I33" t="s">
        <v>270</v>
      </c>
      <c r="J33" t="s">
        <v>497</v>
      </c>
      <c r="K33" t="s">
        <v>271</v>
      </c>
      <c r="L33" t="s">
        <v>272</v>
      </c>
      <c r="M33" t="s">
        <v>273</v>
      </c>
      <c r="N33" t="s">
        <v>274</v>
      </c>
      <c r="O33" t="s">
        <v>275</v>
      </c>
      <c r="P33" t="s">
        <v>276</v>
      </c>
      <c r="Q33" t="s">
        <v>277</v>
      </c>
      <c r="R33" t="s">
        <v>278</v>
      </c>
      <c r="S33" t="s">
        <v>279</v>
      </c>
      <c r="T33" t="s">
        <v>280</v>
      </c>
      <c r="U33" t="s">
        <v>281</v>
      </c>
      <c r="V33" t="s">
        <v>282</v>
      </c>
      <c r="W33" t="s">
        <v>283</v>
      </c>
      <c r="X33" t="s">
        <v>284</v>
      </c>
      <c r="Y33" t="s">
        <v>285</v>
      </c>
      <c r="Z33" t="s">
        <v>286</v>
      </c>
      <c r="AA33" t="s">
        <v>287</v>
      </c>
      <c r="AB33" t="s">
        <v>288</v>
      </c>
      <c r="AC33" t="s">
        <v>289</v>
      </c>
      <c r="AD33" t="s">
        <v>290</v>
      </c>
      <c r="AE33" t="s">
        <v>291</v>
      </c>
      <c r="AF33" t="s">
        <v>292</v>
      </c>
      <c r="AG33" t="s">
        <v>293</v>
      </c>
      <c r="AH33" t="s">
        <v>294</v>
      </c>
      <c r="AI33" t="s">
        <v>295</v>
      </c>
      <c r="AJ33" t="s">
        <v>296</v>
      </c>
      <c r="AK33" t="s">
        <v>297</v>
      </c>
      <c r="AL33" t="s">
        <v>298</v>
      </c>
      <c r="AM33" t="s">
        <v>299</v>
      </c>
    </row>
    <row r="34" spans="2:39" x14ac:dyDescent="0.25">
      <c r="B34" t="s">
        <v>148</v>
      </c>
      <c r="C34" t="s">
        <v>146</v>
      </c>
      <c r="D34" s="7">
        <f>'[6]Flow path augmentation options'!$I$49</f>
        <v>2400</v>
      </c>
      <c r="G34" t="s">
        <v>311</v>
      </c>
      <c r="H34" t="s">
        <v>312</v>
      </c>
      <c r="J34">
        <v>2554497426.1174998</v>
      </c>
      <c r="K34">
        <v>2583135189.0304999</v>
      </c>
      <c r="L34">
        <v>2610280673.0071998</v>
      </c>
      <c r="M34">
        <v>2637532493.9797001</v>
      </c>
      <c r="N34">
        <v>2666692755.7873998</v>
      </c>
      <c r="O34">
        <v>2708821665.8372002</v>
      </c>
      <c r="P34">
        <v>2740683346.1841998</v>
      </c>
      <c r="Q34">
        <v>2766210014.2117</v>
      </c>
      <c r="R34">
        <v>2797830540.7526999</v>
      </c>
      <c r="S34">
        <v>2830323413.3364</v>
      </c>
      <c r="T34">
        <v>2859436106.2779002</v>
      </c>
      <c r="U34">
        <v>2883934014.3277998</v>
      </c>
      <c r="V34">
        <v>2908618320.1560998</v>
      </c>
      <c r="W34">
        <v>2933762183.7561002</v>
      </c>
      <c r="X34">
        <v>2959372800.4355998</v>
      </c>
      <c r="Y34">
        <v>2985404735.6852002</v>
      </c>
      <c r="Z34">
        <v>3012046257.9004002</v>
      </c>
      <c r="AA34">
        <v>3039292304.0935998</v>
      </c>
      <c r="AB34">
        <v>3067122251.6532001</v>
      </c>
      <c r="AC34">
        <v>3095553514.5275002</v>
      </c>
      <c r="AD34">
        <v>3124602533.1700001</v>
      </c>
      <c r="AE34">
        <v>3154282401.9004002</v>
      </c>
      <c r="AF34">
        <v>3184608140.6437001</v>
      </c>
      <c r="AG34">
        <v>3215595234.6880002</v>
      </c>
      <c r="AH34">
        <v>3247260491.0748</v>
      </c>
      <c r="AI34">
        <v>3279620370.6236</v>
      </c>
      <c r="AJ34">
        <v>3312692963.4338999</v>
      </c>
      <c r="AK34">
        <v>3346497262.8372998</v>
      </c>
      <c r="AL34">
        <v>3381051709.2284999</v>
      </c>
      <c r="AM34">
        <v>3416377817.2498999</v>
      </c>
    </row>
    <row r="35" spans="2:39" x14ac:dyDescent="0.25">
      <c r="B35" t="str">
        <f t="shared" ref="B35:C38" si="4">B34</f>
        <v>CNSW</v>
      </c>
      <c r="C35" t="str">
        <f t="shared" si="4"/>
        <v>NNSW</v>
      </c>
      <c r="D35" s="7">
        <f>'[6]Flow path augmentation options'!$I$50</f>
        <v>3600</v>
      </c>
      <c r="H35" t="s">
        <v>313</v>
      </c>
      <c r="J35">
        <v>2212772406.9369998</v>
      </c>
      <c r="K35">
        <v>2241270834.8427</v>
      </c>
      <c r="L35">
        <v>2267415385.9259</v>
      </c>
      <c r="M35">
        <v>2293264488.4654002</v>
      </c>
      <c r="N35">
        <v>2320925901.2652001</v>
      </c>
      <c r="O35">
        <v>2359970740.0749002</v>
      </c>
      <c r="P35">
        <v>2390095838.0777001</v>
      </c>
      <c r="Q35">
        <v>2414851995.1539998</v>
      </c>
      <c r="R35">
        <v>2445036545.5840001</v>
      </c>
      <c r="S35">
        <v>2476055021.5977001</v>
      </c>
      <c r="T35">
        <v>2504515199.1005001</v>
      </c>
      <c r="U35">
        <v>2529424505.4418998</v>
      </c>
      <c r="V35">
        <v>2554752156.9173999</v>
      </c>
      <c r="W35">
        <v>2580634530.3727999</v>
      </c>
      <c r="X35">
        <v>2607081483.9703999</v>
      </c>
      <c r="Y35">
        <v>2634061839.4008002</v>
      </c>
      <c r="Z35">
        <v>2661746700.5946999</v>
      </c>
      <c r="AA35">
        <v>2690137991.1208</v>
      </c>
      <c r="AB35">
        <v>2719225315.1543999</v>
      </c>
      <c r="AC35">
        <v>2749031209.7111001</v>
      </c>
      <c r="AD35">
        <v>2779577905.2982001</v>
      </c>
      <c r="AE35">
        <v>2810884910.5071001</v>
      </c>
      <c r="AF35">
        <v>2842973789.8769002</v>
      </c>
      <c r="AG35">
        <v>2875866898.1475</v>
      </c>
      <c r="AH35">
        <v>2909588070.6669998</v>
      </c>
      <c r="AI35">
        <v>2944161207.9547</v>
      </c>
      <c r="AJ35">
        <v>2979612020.0489998</v>
      </c>
      <c r="AK35">
        <v>3015967427.7470002</v>
      </c>
      <c r="AL35">
        <v>3053254267.3269</v>
      </c>
      <c r="AM35">
        <v>3091502548.0897002</v>
      </c>
    </row>
    <row r="36" spans="2:39" x14ac:dyDescent="0.25">
      <c r="B36" t="str">
        <f t="shared" si="4"/>
        <v>CNSW</v>
      </c>
      <c r="C36" t="str">
        <f t="shared" si="4"/>
        <v>NNSW</v>
      </c>
      <c r="D36" s="7">
        <f>'[6]Flow path augmentation options'!$I$51</f>
        <v>1750</v>
      </c>
      <c r="H36" t="s">
        <v>314</v>
      </c>
      <c r="J36">
        <v>3750181267.3765469</v>
      </c>
      <c r="K36">
        <v>3762610282.4686799</v>
      </c>
      <c r="L36">
        <v>3802024321.1203461</v>
      </c>
      <c r="M36">
        <v>3808948200.4108281</v>
      </c>
      <c r="N36">
        <v>3864942949.6033702</v>
      </c>
      <c r="O36">
        <v>3937581272.053545</v>
      </c>
      <c r="P36">
        <v>3946534977.5185971</v>
      </c>
      <c r="Q36">
        <v>3957917680.8067908</v>
      </c>
      <c r="R36">
        <v>3981408815.816318</v>
      </c>
      <c r="S36">
        <v>4006415114.2178769</v>
      </c>
      <c r="T36">
        <v>4029292407.3870268</v>
      </c>
      <c r="U36">
        <v>4043812091.5051541</v>
      </c>
      <c r="V36">
        <v>4060348207.5981851</v>
      </c>
      <c r="W36">
        <v>4078157732.5368772</v>
      </c>
      <c r="X36">
        <v>4096231554.3863211</v>
      </c>
      <c r="Y36">
        <v>4114856115.7995672</v>
      </c>
      <c r="Z36">
        <v>4134369958.8561959</v>
      </c>
      <c r="AA36">
        <v>4154617630.1699858</v>
      </c>
      <c r="AB36">
        <v>4175565102.8300872</v>
      </c>
      <c r="AC36">
        <v>4197215758.526772</v>
      </c>
      <c r="AD36">
        <v>4219572494.429605</v>
      </c>
      <c r="AE36">
        <v>4242633324.1339002</v>
      </c>
      <c r="AF36">
        <v>4266398428.9344592</v>
      </c>
      <c r="AG36">
        <v>4290868143.4533629</v>
      </c>
      <c r="AH36">
        <v>4316043809.7977362</v>
      </c>
      <c r="AI36">
        <v>4341925812.3365879</v>
      </c>
      <c r="AJ36">
        <v>4368516355.5375347</v>
      </c>
      <c r="AK36">
        <v>4395817926.6551294</v>
      </c>
      <c r="AL36">
        <v>4423831959.0543966</v>
      </c>
      <c r="AM36">
        <v>4452563000.0804453</v>
      </c>
    </row>
    <row r="37" spans="2:39" x14ac:dyDescent="0.25">
      <c r="B37" t="str">
        <f t="shared" si="4"/>
        <v>CNSW</v>
      </c>
      <c r="C37" t="str">
        <f t="shared" si="4"/>
        <v>NNSW</v>
      </c>
      <c r="D37" s="7">
        <f>'[6]Flow path augmentation options'!$I$52</f>
        <v>1750</v>
      </c>
      <c r="H37" t="s">
        <v>315</v>
      </c>
      <c r="J37">
        <v>5115181564.3842258</v>
      </c>
      <c r="K37">
        <v>5146677214.9005346</v>
      </c>
      <c r="L37">
        <v>5204016406.1975231</v>
      </c>
      <c r="M37">
        <v>5226894140.7557058</v>
      </c>
      <c r="N37">
        <v>5303369617.0007849</v>
      </c>
      <c r="O37">
        <v>5402676600.6917419</v>
      </c>
      <c r="P37">
        <v>5429075969.4637041</v>
      </c>
      <c r="Q37">
        <v>5455997944.0106478</v>
      </c>
      <c r="R37">
        <v>5498573965.2245493</v>
      </c>
      <c r="S37">
        <v>5543184821.6346073</v>
      </c>
      <c r="T37">
        <v>5583890634.5918121</v>
      </c>
      <c r="U37">
        <v>5613703754.1658506</v>
      </c>
      <c r="V37">
        <v>5646038736.1873655</v>
      </c>
      <c r="W37">
        <v>5680040098.5840282</v>
      </c>
      <c r="X37">
        <v>5714627497.0337467</v>
      </c>
      <c r="Y37">
        <v>5750110360.1362429</v>
      </c>
      <c r="Z37">
        <v>5786931777.98627</v>
      </c>
      <c r="AA37">
        <v>5824926332.6469765</v>
      </c>
      <c r="AB37">
        <v>5864055368.6918564</v>
      </c>
      <c r="AC37">
        <v>5904335195.3802223</v>
      </c>
      <c r="AD37">
        <v>5945781708.3638897</v>
      </c>
      <c r="AE37">
        <v>5988404220.2324476</v>
      </c>
      <c r="AF37">
        <v>6032215569.6877546</v>
      </c>
      <c r="AG37">
        <v>6077229198.0127468</v>
      </c>
      <c r="AH37">
        <v>6123460412.3548822</v>
      </c>
      <c r="AI37">
        <v>6170923659.557148</v>
      </c>
      <c r="AJ37">
        <v>6219636261.6163912</v>
      </c>
      <c r="AK37">
        <v>6269616607.2504272</v>
      </c>
      <c r="AL37">
        <v>6320881876.4962492</v>
      </c>
      <c r="AM37">
        <v>6373454380.2097034</v>
      </c>
    </row>
    <row r="38" spans="2:39" x14ac:dyDescent="0.25">
      <c r="B38" t="str">
        <f t="shared" si="4"/>
        <v>CNSW</v>
      </c>
      <c r="C38" t="str">
        <f t="shared" si="4"/>
        <v>NNSW</v>
      </c>
      <c r="D38" s="7">
        <f>'[6]Flow path augmentation options'!$I$53</f>
        <v>1500</v>
      </c>
      <c r="H38" t="s">
        <v>510</v>
      </c>
      <c r="J38">
        <v>443570697.88565439</v>
      </c>
      <c r="K38">
        <v>443082826.46456927</v>
      </c>
      <c r="L38">
        <v>444119453.80012453</v>
      </c>
      <c r="M38">
        <v>445327893.27045941</v>
      </c>
      <c r="N38">
        <v>446059606.33831233</v>
      </c>
      <c r="O38">
        <v>449542780.29193169</v>
      </c>
      <c r="P38">
        <v>452406077.74819219</v>
      </c>
      <c r="Q38">
        <v>453368840.82077593</v>
      </c>
      <c r="R38">
        <v>455300121.38577372</v>
      </c>
      <c r="S38">
        <v>457363615.79208273</v>
      </c>
      <c r="T38">
        <v>459352005.32385302</v>
      </c>
      <c r="U38">
        <v>460905074.55519992</v>
      </c>
      <c r="V38">
        <v>462276499.72367197</v>
      </c>
      <c r="W38">
        <v>463670951.29857379</v>
      </c>
      <c r="X38">
        <v>465113751.07967627</v>
      </c>
      <c r="Y38">
        <v>466573912.41229433</v>
      </c>
      <c r="Z38">
        <v>468084752.5340786</v>
      </c>
      <c r="AA38">
        <v>469646830.30985862</v>
      </c>
      <c r="AB38">
        <v>471253489.73884213</v>
      </c>
      <c r="AC38">
        <v>472905632.66993779</v>
      </c>
      <c r="AD38">
        <v>474603672.78867751</v>
      </c>
      <c r="AE38">
        <v>476347505.80108911</v>
      </c>
      <c r="AF38">
        <v>478137064.96959817</v>
      </c>
      <c r="AG38">
        <v>479972322.5103026</v>
      </c>
      <c r="AH38">
        <v>481853384.17698461</v>
      </c>
      <c r="AI38">
        <v>483780103.34956157</v>
      </c>
      <c r="AJ38">
        <v>485752624.79339367</v>
      </c>
      <c r="AK38">
        <v>487770966.77138531</v>
      </c>
      <c r="AL38">
        <v>489835153.72471333</v>
      </c>
      <c r="AM38">
        <v>491945402.85758609</v>
      </c>
    </row>
    <row r="40" spans="2:39" x14ac:dyDescent="0.25">
      <c r="G40" t="s">
        <v>316</v>
      </c>
    </row>
    <row r="41" spans="2:39" x14ac:dyDescent="0.25">
      <c r="G41" t="s">
        <v>304</v>
      </c>
      <c r="H41" t="s">
        <v>269</v>
      </c>
      <c r="I41" t="s">
        <v>270</v>
      </c>
      <c r="J41" t="s">
        <v>497</v>
      </c>
      <c r="K41" t="s">
        <v>271</v>
      </c>
      <c r="L41" t="s">
        <v>272</v>
      </c>
      <c r="M41" t="s">
        <v>273</v>
      </c>
      <c r="N41" t="s">
        <v>274</v>
      </c>
      <c r="O41" t="s">
        <v>275</v>
      </c>
      <c r="P41" t="s">
        <v>276</v>
      </c>
      <c r="Q41" t="s">
        <v>277</v>
      </c>
      <c r="R41" t="s">
        <v>278</v>
      </c>
      <c r="S41" t="s">
        <v>279</v>
      </c>
      <c r="T41" t="s">
        <v>280</v>
      </c>
      <c r="U41" t="s">
        <v>281</v>
      </c>
      <c r="V41" t="s">
        <v>282</v>
      </c>
      <c r="W41" t="s">
        <v>283</v>
      </c>
      <c r="X41" t="s">
        <v>284</v>
      </c>
      <c r="Y41" t="s">
        <v>285</v>
      </c>
      <c r="Z41" t="s">
        <v>286</v>
      </c>
      <c r="AA41" t="s">
        <v>287</v>
      </c>
      <c r="AB41" t="s">
        <v>288</v>
      </c>
      <c r="AC41" t="s">
        <v>289</v>
      </c>
      <c r="AD41" t="s">
        <v>290</v>
      </c>
      <c r="AE41" t="s">
        <v>291</v>
      </c>
      <c r="AF41" t="s">
        <v>292</v>
      </c>
      <c r="AG41" t="s">
        <v>293</v>
      </c>
      <c r="AH41" t="s">
        <v>294</v>
      </c>
      <c r="AI41" t="s">
        <v>295</v>
      </c>
      <c r="AJ41" t="s">
        <v>296</v>
      </c>
      <c r="AK41" t="s">
        <v>297</v>
      </c>
      <c r="AL41" t="s">
        <v>298</v>
      </c>
      <c r="AM41" t="s">
        <v>299</v>
      </c>
    </row>
    <row r="42" spans="2:39" x14ac:dyDescent="0.25">
      <c r="B42" t="s">
        <v>148</v>
      </c>
      <c r="C42" t="s">
        <v>132</v>
      </c>
      <c r="D42">
        <v>5000</v>
      </c>
      <c r="G42" t="s">
        <v>316</v>
      </c>
      <c r="H42" t="s">
        <v>317</v>
      </c>
      <c r="J42">
        <v>1347751739.4960001</v>
      </c>
      <c r="K42">
        <v>1363475752.7565</v>
      </c>
      <c r="L42">
        <v>1379296385.3759</v>
      </c>
      <c r="M42">
        <v>1395138856.4570999</v>
      </c>
      <c r="N42">
        <v>1412064281.4419</v>
      </c>
      <c r="O42">
        <v>1435727850.4783001</v>
      </c>
      <c r="P42">
        <v>1453895601.4631</v>
      </c>
      <c r="Q42">
        <v>1468892654.4268</v>
      </c>
      <c r="R42">
        <v>1487133860.4821</v>
      </c>
      <c r="S42">
        <v>1505868697.6454</v>
      </c>
      <c r="T42">
        <v>1522955575.1135001</v>
      </c>
      <c r="U42">
        <v>1537610873.3592999</v>
      </c>
      <c r="V42">
        <v>1552475399.6695001</v>
      </c>
      <c r="W42">
        <v>1567637597.4723001</v>
      </c>
      <c r="X42">
        <v>1583105307.6777</v>
      </c>
      <c r="Y42">
        <v>1598861325.0889001</v>
      </c>
      <c r="Z42">
        <v>1615006255.7093</v>
      </c>
      <c r="AA42">
        <v>1631539859.2200999</v>
      </c>
      <c r="AB42">
        <v>1648454325.2602999</v>
      </c>
      <c r="AC42">
        <v>1665761643.2941</v>
      </c>
      <c r="AD42">
        <v>1683473534.9728</v>
      </c>
      <c r="AE42">
        <v>1701599990.8376999</v>
      </c>
      <c r="AF42">
        <v>1720152191.8227999</v>
      </c>
      <c r="AG42">
        <v>1739141694.6148</v>
      </c>
      <c r="AH42">
        <v>1758580873.5953</v>
      </c>
      <c r="AI42">
        <v>1778482065.4688001</v>
      </c>
      <c r="AJ42">
        <v>1798858598.7639999</v>
      </c>
      <c r="AK42">
        <v>1819724460.8497</v>
      </c>
      <c r="AL42">
        <v>1841093459.8738999</v>
      </c>
      <c r="AM42">
        <v>1862981246.0892999</v>
      </c>
    </row>
    <row r="43" spans="2:39" x14ac:dyDescent="0.25">
      <c r="B43" t="str">
        <f t="shared" ref="B43:C51" si="5">B42</f>
        <v>CNSW</v>
      </c>
      <c r="C43" t="str">
        <f t="shared" si="5"/>
        <v>SNW</v>
      </c>
      <c r="D43" s="7">
        <f>'[6]Flow path augmentation options'!$I$65</f>
        <v>5000</v>
      </c>
      <c r="H43" t="s">
        <v>511</v>
      </c>
      <c r="J43">
        <v>1463080602.9885089</v>
      </c>
      <c r="K43">
        <v>1479618536.84496</v>
      </c>
      <c r="L43">
        <v>1495372294.630409</v>
      </c>
      <c r="M43">
        <v>1511223015.018007</v>
      </c>
      <c r="N43">
        <v>1528137516.6257589</v>
      </c>
      <c r="O43">
        <v>1552512288.7108901</v>
      </c>
      <c r="P43">
        <v>1571098002.581538</v>
      </c>
      <c r="Q43">
        <v>1586064206.707279</v>
      </c>
      <c r="R43">
        <v>1604508148.7626081</v>
      </c>
      <c r="S43">
        <v>1623463187.86801</v>
      </c>
      <c r="T43">
        <v>1640593033.3482461</v>
      </c>
      <c r="U43">
        <v>1655184049.424546</v>
      </c>
      <c r="V43">
        <v>1669914513.423023</v>
      </c>
      <c r="W43">
        <v>1684925280.912847</v>
      </c>
      <c r="X43">
        <v>1700222815.8745589</v>
      </c>
      <c r="Y43">
        <v>1715781884.918931</v>
      </c>
      <c r="Z43">
        <v>1731710033.243993</v>
      </c>
      <c r="AA43">
        <v>1748005587.554281</v>
      </c>
      <c r="AB43">
        <v>1764657597.154017</v>
      </c>
      <c r="AC43">
        <v>1781676682.2879021</v>
      </c>
      <c r="AD43">
        <v>1799073076.2165401</v>
      </c>
      <c r="AE43">
        <v>1816855040.349283</v>
      </c>
      <c r="AF43">
        <v>1835032024.7790439</v>
      </c>
      <c r="AG43">
        <v>1853613760.784538</v>
      </c>
      <c r="AH43">
        <v>1872610768.3636069</v>
      </c>
      <c r="AI43">
        <v>1892033414.0099039</v>
      </c>
      <c r="AJ43">
        <v>1911893015.2245779</v>
      </c>
      <c r="AK43">
        <v>1932201459.7401049</v>
      </c>
      <c r="AL43">
        <v>1952970354.885632</v>
      </c>
      <c r="AM43">
        <v>1974213120.526741</v>
      </c>
    </row>
    <row r="44" spans="2:39" x14ac:dyDescent="0.25">
      <c r="B44" t="str">
        <f t="shared" si="5"/>
        <v>CNSW</v>
      </c>
      <c r="C44" t="str">
        <f t="shared" si="5"/>
        <v>SNW</v>
      </c>
      <c r="D44" s="7">
        <f>'[6]Flow path augmentation options'!$I$64</f>
        <v>5000</v>
      </c>
      <c r="H44" t="s">
        <v>512</v>
      </c>
      <c r="J44">
        <v>1663257468.3175111</v>
      </c>
      <c r="K44">
        <v>1685630070.3426161</v>
      </c>
      <c r="L44">
        <v>1705537333.350353</v>
      </c>
      <c r="M44">
        <v>1725257033.4262991</v>
      </c>
      <c r="N44">
        <v>1746412006.642709</v>
      </c>
      <c r="O44">
        <v>1776034485.083252</v>
      </c>
      <c r="P44">
        <v>1798886151.1815109</v>
      </c>
      <c r="Q44">
        <v>1817789564.1023359</v>
      </c>
      <c r="R44">
        <v>1840786436.739198</v>
      </c>
      <c r="S44">
        <v>1864408689.6206119</v>
      </c>
      <c r="T44">
        <v>1886075900.642072</v>
      </c>
      <c r="U44">
        <v>1905108063.2145741</v>
      </c>
      <c r="V44">
        <v>1924489270.449976</v>
      </c>
      <c r="W44">
        <v>1944298291.8916819</v>
      </c>
      <c r="X44">
        <v>1964540671.5413301</v>
      </c>
      <c r="Y44">
        <v>1985196053.3285301</v>
      </c>
      <c r="Z44">
        <v>2006392848.463659</v>
      </c>
      <c r="AA44">
        <v>2028132527.6009071</v>
      </c>
      <c r="AB44">
        <v>2050408038.3731279</v>
      </c>
      <c r="AC44">
        <v>2073236782.493736</v>
      </c>
      <c r="AD44">
        <v>2096635990.30884</v>
      </c>
      <c r="AE44">
        <v>2120620861.4679029</v>
      </c>
      <c r="AF44">
        <v>2145208175.7075369</v>
      </c>
      <c r="AG44">
        <v>2170415331.638371</v>
      </c>
      <c r="AH44">
        <v>2196260860.1050358</v>
      </c>
      <c r="AI44">
        <v>2222763371.4190588</v>
      </c>
      <c r="AJ44">
        <v>2249942861.4262428</v>
      </c>
      <c r="AK44">
        <v>2277820267.295311</v>
      </c>
      <c r="AL44">
        <v>2306416480.5221682</v>
      </c>
      <c r="AM44">
        <v>2335754823.2729602</v>
      </c>
    </row>
    <row r="45" spans="2:39" x14ac:dyDescent="0.25">
      <c r="B45" t="str">
        <f t="shared" si="5"/>
        <v>CNSW</v>
      </c>
      <c r="C45" t="str">
        <f t="shared" si="5"/>
        <v>SNW</v>
      </c>
      <c r="D45">
        <v>4400</v>
      </c>
      <c r="H45" t="s">
        <v>319</v>
      </c>
      <c r="J45">
        <v>2148446480.22366</v>
      </c>
      <c r="K45">
        <v>2180191667.549747</v>
      </c>
      <c r="L45">
        <v>2207562303.5183892</v>
      </c>
      <c r="M45">
        <v>2234434620.8819599</v>
      </c>
      <c r="N45">
        <v>2263623111.6566529</v>
      </c>
      <c r="O45">
        <v>2303626139.4423528</v>
      </c>
      <c r="P45">
        <v>2334346247.7920842</v>
      </c>
      <c r="Q45">
        <v>2360283123.2160649</v>
      </c>
      <c r="R45">
        <v>2391582764.5228052</v>
      </c>
      <c r="S45">
        <v>2423713922.5073962</v>
      </c>
      <c r="T45">
        <v>2453236764.999702</v>
      </c>
      <c r="U45">
        <v>2479384869.2940741</v>
      </c>
      <c r="V45">
        <v>2506117823.136703</v>
      </c>
      <c r="W45">
        <v>2533460055.2277398</v>
      </c>
      <c r="X45">
        <v>2561407088.1028252</v>
      </c>
      <c r="Y45">
        <v>2589942913.4559488</v>
      </c>
      <c r="Z45">
        <v>2619235287.1661181</v>
      </c>
      <c r="AA45">
        <v>2649286517.421783</v>
      </c>
      <c r="AB45">
        <v>2680090155.3985062</v>
      </c>
      <c r="AC45">
        <v>2711670943.9762468</v>
      </c>
      <c r="AD45">
        <v>2744053634.2686281</v>
      </c>
      <c r="AE45">
        <v>2777260377.3175159</v>
      </c>
      <c r="AF45">
        <v>2811315544.796947</v>
      </c>
      <c r="AG45">
        <v>2846244407.6832032</v>
      </c>
      <c r="AH45">
        <v>2882073803.3010468</v>
      </c>
      <c r="AI45">
        <v>2918830815.0264359</v>
      </c>
      <c r="AJ45">
        <v>2956544402.2334232</v>
      </c>
      <c r="AK45">
        <v>2995244920.373888</v>
      </c>
      <c r="AL45">
        <v>3034962727.4445052</v>
      </c>
      <c r="AM45">
        <v>3075731536.7632661</v>
      </c>
    </row>
    <row r="46" spans="2:39" x14ac:dyDescent="0.25">
      <c r="B46" t="str">
        <f t="shared" si="5"/>
        <v>CNSW</v>
      </c>
      <c r="C46" t="str">
        <f t="shared" si="5"/>
        <v>SNW</v>
      </c>
      <c r="D46">
        <v>4400</v>
      </c>
      <c r="H46" t="s">
        <v>320</v>
      </c>
      <c r="J46">
        <v>1686116211.19434</v>
      </c>
      <c r="K46">
        <v>1707750862.656657</v>
      </c>
      <c r="L46">
        <v>1728365607.7362411</v>
      </c>
      <c r="M46">
        <v>1748853159.5028369</v>
      </c>
      <c r="N46">
        <v>1770928055.986383</v>
      </c>
      <c r="O46">
        <v>1801439350.0642459</v>
      </c>
      <c r="P46">
        <v>1824848851.862262</v>
      </c>
      <c r="Q46">
        <v>1844426913.8796561</v>
      </c>
      <c r="R46">
        <v>1868106457.4491229</v>
      </c>
      <c r="S46">
        <v>1892419946.2571859</v>
      </c>
      <c r="T46">
        <v>1914672483.5936241</v>
      </c>
      <c r="U46">
        <v>1934007838.3864291</v>
      </c>
      <c r="V46">
        <v>1953688329.5795131</v>
      </c>
      <c r="W46">
        <v>1973780667.6702189</v>
      </c>
      <c r="X46">
        <v>1994288176.6778231</v>
      </c>
      <c r="Y46">
        <v>2015194029.8936319</v>
      </c>
      <c r="Z46">
        <v>2036625474.449147</v>
      </c>
      <c r="AA46">
        <v>2058582958.3851371</v>
      </c>
      <c r="AB46">
        <v>2081058421.302583</v>
      </c>
      <c r="AC46">
        <v>2104068332.963397</v>
      </c>
      <c r="AD46">
        <v>2127629026.3261759</v>
      </c>
      <c r="AE46">
        <v>2151754656.509594</v>
      </c>
      <c r="AF46">
        <v>2176460999.9880738</v>
      </c>
      <c r="AG46">
        <v>2201764363.7828822</v>
      </c>
      <c r="AH46">
        <v>2227682149.7837481</v>
      </c>
      <c r="AI46">
        <v>2254231806.8637762</v>
      </c>
      <c r="AJ46">
        <v>2281432080.205554</v>
      </c>
      <c r="AK46">
        <v>2309302654.886528</v>
      </c>
      <c r="AL46">
        <v>2337863048.686069</v>
      </c>
      <c r="AM46">
        <v>2367135214.6149082</v>
      </c>
    </row>
    <row r="47" spans="2:39" x14ac:dyDescent="0.25">
      <c r="B47" t="str">
        <f t="shared" si="5"/>
        <v>CNSW</v>
      </c>
      <c r="C47" t="str">
        <f t="shared" si="5"/>
        <v>SNW</v>
      </c>
      <c r="D47">
        <v>0</v>
      </c>
      <c r="H47" t="s">
        <v>513</v>
      </c>
      <c r="J47">
        <v>511000000</v>
      </c>
      <c r="K47">
        <v>513000000</v>
      </c>
      <c r="L47">
        <v>518000000</v>
      </c>
      <c r="M47">
        <v>523000000</v>
      </c>
      <c r="N47">
        <v>529000000</v>
      </c>
      <c r="O47">
        <v>537000000</v>
      </c>
      <c r="P47">
        <v>543000000</v>
      </c>
      <c r="Q47">
        <v>548000000</v>
      </c>
      <c r="R47">
        <v>554000000</v>
      </c>
      <c r="S47">
        <v>561000000</v>
      </c>
      <c r="T47">
        <v>566000000</v>
      </c>
      <c r="U47">
        <v>571000000</v>
      </c>
      <c r="V47">
        <v>576000000</v>
      </c>
      <c r="W47">
        <v>580000000</v>
      </c>
      <c r="X47">
        <v>585000000</v>
      </c>
      <c r="Y47">
        <v>590000000</v>
      </c>
      <c r="Z47">
        <v>595000000</v>
      </c>
      <c r="AA47">
        <v>600000000</v>
      </c>
      <c r="AB47">
        <v>605000000</v>
      </c>
      <c r="AC47">
        <v>610000000</v>
      </c>
      <c r="AD47">
        <v>616000000</v>
      </c>
      <c r="AE47">
        <v>621000000</v>
      </c>
      <c r="AF47">
        <v>627000000</v>
      </c>
      <c r="AG47">
        <v>632000000</v>
      </c>
      <c r="AH47">
        <v>638000000</v>
      </c>
      <c r="AI47">
        <v>644000000</v>
      </c>
      <c r="AJ47">
        <v>650000000</v>
      </c>
      <c r="AK47">
        <v>656000000</v>
      </c>
      <c r="AL47">
        <v>662000000</v>
      </c>
      <c r="AM47">
        <v>668000000</v>
      </c>
    </row>
    <row r="48" spans="2:39" x14ac:dyDescent="0.25">
      <c r="B48" t="str">
        <f t="shared" si="5"/>
        <v>CNSW</v>
      </c>
      <c r="C48" t="str">
        <f t="shared" si="5"/>
        <v>SNW</v>
      </c>
      <c r="D48">
        <v>0</v>
      </c>
      <c r="H48" t="s">
        <v>514</v>
      </c>
      <c r="J48">
        <v>260000000</v>
      </c>
      <c r="K48">
        <v>261000000</v>
      </c>
      <c r="L48">
        <v>263000000</v>
      </c>
      <c r="M48">
        <v>262000000</v>
      </c>
      <c r="N48">
        <v>265000000</v>
      </c>
      <c r="O48">
        <v>270000000</v>
      </c>
      <c r="P48">
        <v>269000000</v>
      </c>
      <c r="Q48">
        <v>269000000</v>
      </c>
      <c r="R48">
        <v>270000000</v>
      </c>
      <c r="S48">
        <v>270000000</v>
      </c>
      <c r="T48">
        <v>271000000</v>
      </c>
      <c r="U48">
        <v>271000000</v>
      </c>
      <c r="V48">
        <v>272000000</v>
      </c>
      <c r="W48">
        <v>272000000</v>
      </c>
      <c r="X48">
        <v>273000000</v>
      </c>
      <c r="Y48">
        <v>273000000</v>
      </c>
      <c r="Z48">
        <v>274000000</v>
      </c>
      <c r="AA48">
        <v>274000000</v>
      </c>
      <c r="AB48">
        <v>275000000</v>
      </c>
      <c r="AC48">
        <v>276000000</v>
      </c>
      <c r="AD48">
        <v>276000000</v>
      </c>
      <c r="AE48">
        <v>277000000</v>
      </c>
      <c r="AF48">
        <v>278000000</v>
      </c>
      <c r="AG48">
        <v>279000000</v>
      </c>
      <c r="AH48">
        <v>280000000</v>
      </c>
      <c r="AI48">
        <v>281000000</v>
      </c>
      <c r="AJ48">
        <v>282000000</v>
      </c>
      <c r="AK48">
        <v>283000000</v>
      </c>
      <c r="AL48">
        <v>284000000</v>
      </c>
      <c r="AM48">
        <v>285000000</v>
      </c>
    </row>
    <row r="49" spans="2:39" x14ac:dyDescent="0.25">
      <c r="B49" t="str">
        <f t="shared" si="5"/>
        <v>CNSW</v>
      </c>
      <c r="C49" t="str">
        <f t="shared" si="5"/>
        <v>SNW</v>
      </c>
      <c r="D49" s="7">
        <f>'[6]Flow path augmentation options'!$I$61</f>
        <v>1300</v>
      </c>
      <c r="H49" t="s">
        <v>515</v>
      </c>
      <c r="J49">
        <v>1753000000</v>
      </c>
      <c r="K49">
        <v>1780000000</v>
      </c>
      <c r="L49">
        <v>1803000000</v>
      </c>
      <c r="M49">
        <v>1826000000</v>
      </c>
      <c r="N49">
        <v>1851000000</v>
      </c>
      <c r="O49">
        <v>1884000000</v>
      </c>
      <c r="P49">
        <v>1909000000</v>
      </c>
      <c r="Q49">
        <v>1931000000</v>
      </c>
      <c r="R49">
        <v>1957000000</v>
      </c>
      <c r="S49">
        <v>1983000000</v>
      </c>
      <c r="T49">
        <v>2007000000</v>
      </c>
      <c r="U49">
        <v>2028000000</v>
      </c>
      <c r="V49">
        <v>2049000000</v>
      </c>
      <c r="W49">
        <v>2071000000</v>
      </c>
      <c r="X49">
        <v>2094000000</v>
      </c>
      <c r="Y49">
        <v>2116000000</v>
      </c>
      <c r="Z49">
        <v>2139000000</v>
      </c>
      <c r="AA49">
        <v>2163000000</v>
      </c>
      <c r="AB49">
        <v>2188000000</v>
      </c>
      <c r="AC49">
        <v>2213000000</v>
      </c>
      <c r="AD49">
        <v>2238000000</v>
      </c>
      <c r="AE49">
        <v>2264000000</v>
      </c>
      <c r="AF49">
        <v>2291000000</v>
      </c>
      <c r="AG49">
        <v>2319000000</v>
      </c>
      <c r="AH49">
        <v>2347000000</v>
      </c>
      <c r="AI49">
        <v>2376000000</v>
      </c>
      <c r="AJ49">
        <v>2405000000</v>
      </c>
      <c r="AK49">
        <v>2436000000</v>
      </c>
      <c r="AL49">
        <v>2467000000</v>
      </c>
      <c r="AM49">
        <v>2498000000</v>
      </c>
    </row>
    <row r="50" spans="2:39" x14ac:dyDescent="0.25">
      <c r="B50" t="str">
        <f t="shared" si="5"/>
        <v>CNSW</v>
      </c>
      <c r="C50" t="str">
        <f t="shared" si="5"/>
        <v>SNW</v>
      </c>
      <c r="D50" s="7">
        <f>'[6]Flow path augmentation options'!$I$62</f>
        <v>2300</v>
      </c>
      <c r="H50" t="s">
        <v>516</v>
      </c>
      <c r="J50">
        <v>579000000</v>
      </c>
      <c r="K50">
        <v>580000000</v>
      </c>
      <c r="L50">
        <v>584000000</v>
      </c>
      <c r="M50">
        <v>589000000</v>
      </c>
      <c r="N50">
        <v>594000000</v>
      </c>
      <c r="O50">
        <v>602000000</v>
      </c>
      <c r="P50">
        <v>608000000</v>
      </c>
      <c r="Q50">
        <v>612000000</v>
      </c>
      <c r="R50">
        <v>618000000</v>
      </c>
      <c r="S50">
        <v>624000000</v>
      </c>
      <c r="T50">
        <v>629000000</v>
      </c>
      <c r="U50">
        <v>634000000</v>
      </c>
      <c r="V50">
        <v>638000000</v>
      </c>
      <c r="W50">
        <v>642000000</v>
      </c>
      <c r="X50">
        <v>646000000</v>
      </c>
      <c r="Y50">
        <v>651000000</v>
      </c>
      <c r="Z50">
        <v>655000000</v>
      </c>
      <c r="AA50">
        <v>660000000</v>
      </c>
      <c r="AB50">
        <v>665000000</v>
      </c>
      <c r="AC50">
        <v>669000000</v>
      </c>
      <c r="AD50">
        <v>674000000</v>
      </c>
      <c r="AE50">
        <v>679000000</v>
      </c>
      <c r="AF50">
        <v>684000000</v>
      </c>
      <c r="AG50">
        <v>689000000</v>
      </c>
      <c r="AH50">
        <v>694000000</v>
      </c>
      <c r="AI50">
        <v>700000000</v>
      </c>
      <c r="AJ50">
        <v>705000000</v>
      </c>
      <c r="AK50">
        <v>711000000</v>
      </c>
      <c r="AL50">
        <v>716000000</v>
      </c>
      <c r="AM50">
        <v>722000000</v>
      </c>
    </row>
    <row r="51" spans="2:39" x14ac:dyDescent="0.25">
      <c r="B51" t="str">
        <f t="shared" si="5"/>
        <v>CNSW</v>
      </c>
      <c r="C51" t="str">
        <f t="shared" si="5"/>
        <v>SNW</v>
      </c>
      <c r="D51" s="7">
        <f>'[6]Flow path augmentation options'!$I$63</f>
        <v>3600</v>
      </c>
      <c r="H51" t="s">
        <v>318</v>
      </c>
      <c r="J51">
        <v>2460000000</v>
      </c>
      <c r="K51">
        <v>2490000000</v>
      </c>
      <c r="L51">
        <v>2519000000</v>
      </c>
      <c r="M51">
        <v>2547000000</v>
      </c>
      <c r="N51">
        <v>2578000000</v>
      </c>
      <c r="O51">
        <v>2621000000</v>
      </c>
      <c r="P51">
        <v>2654000000</v>
      </c>
      <c r="Q51">
        <v>2681000000</v>
      </c>
      <c r="R51">
        <v>2714000000</v>
      </c>
      <c r="S51">
        <v>2748000000</v>
      </c>
      <c r="T51">
        <v>2779000000</v>
      </c>
      <c r="U51">
        <v>2806000000</v>
      </c>
      <c r="V51">
        <v>2833000000</v>
      </c>
      <c r="W51">
        <v>2860000000</v>
      </c>
      <c r="X51">
        <v>2888000000</v>
      </c>
      <c r="Y51">
        <v>2916000000</v>
      </c>
      <c r="Z51">
        <v>2946000000</v>
      </c>
      <c r="AA51">
        <v>2975000000</v>
      </c>
      <c r="AB51">
        <v>3006000000</v>
      </c>
      <c r="AC51">
        <v>3037000000</v>
      </c>
      <c r="AD51">
        <v>3069000000</v>
      </c>
      <c r="AE51">
        <v>3102000000</v>
      </c>
      <c r="AF51">
        <v>3135000000</v>
      </c>
      <c r="AG51">
        <v>3170000000</v>
      </c>
      <c r="AH51">
        <v>3205000000</v>
      </c>
      <c r="AI51">
        <v>3241000000</v>
      </c>
      <c r="AJ51">
        <v>3278000000</v>
      </c>
      <c r="AK51">
        <v>3315000000</v>
      </c>
      <c r="AL51">
        <v>3354000000</v>
      </c>
      <c r="AM51">
        <v>3393000000</v>
      </c>
    </row>
    <row r="53" spans="2:39" x14ac:dyDescent="0.25">
      <c r="G53" t="s">
        <v>321</v>
      </c>
    </row>
    <row r="54" spans="2:39" x14ac:dyDescent="0.25">
      <c r="G54" t="s">
        <v>304</v>
      </c>
      <c r="H54" t="s">
        <v>269</v>
      </c>
      <c r="I54" t="s">
        <v>270</v>
      </c>
      <c r="J54" t="s">
        <v>497</v>
      </c>
      <c r="K54" t="s">
        <v>271</v>
      </c>
      <c r="L54" t="s">
        <v>272</v>
      </c>
      <c r="M54" t="s">
        <v>273</v>
      </c>
      <c r="N54" t="s">
        <v>274</v>
      </c>
      <c r="O54" t="s">
        <v>275</v>
      </c>
      <c r="P54" t="s">
        <v>276</v>
      </c>
      <c r="Q54" t="s">
        <v>277</v>
      </c>
      <c r="R54" t="s">
        <v>278</v>
      </c>
      <c r="S54" t="s">
        <v>279</v>
      </c>
      <c r="T54" t="s">
        <v>280</v>
      </c>
      <c r="U54" t="s">
        <v>281</v>
      </c>
      <c r="V54" t="s">
        <v>282</v>
      </c>
      <c r="W54" t="s">
        <v>283</v>
      </c>
      <c r="X54" t="s">
        <v>284</v>
      </c>
      <c r="Y54" t="s">
        <v>285</v>
      </c>
      <c r="Z54" t="s">
        <v>286</v>
      </c>
      <c r="AA54" t="s">
        <v>287</v>
      </c>
      <c r="AB54" t="s">
        <v>288</v>
      </c>
      <c r="AC54" t="s">
        <v>289</v>
      </c>
      <c r="AD54" t="s">
        <v>290</v>
      </c>
      <c r="AE54" t="s">
        <v>291</v>
      </c>
      <c r="AF54" t="s">
        <v>292</v>
      </c>
      <c r="AG54" t="s">
        <v>293</v>
      </c>
      <c r="AH54" t="s">
        <v>294</v>
      </c>
      <c r="AI54" t="s">
        <v>295</v>
      </c>
      <c r="AJ54" t="s">
        <v>296</v>
      </c>
      <c r="AK54" t="s">
        <v>297</v>
      </c>
      <c r="AL54" t="s">
        <v>298</v>
      </c>
      <c r="AM54" t="s">
        <v>299</v>
      </c>
    </row>
    <row r="55" spans="2:39" x14ac:dyDescent="0.25">
      <c r="B55" t="s">
        <v>149</v>
      </c>
      <c r="C55" t="s">
        <v>148</v>
      </c>
      <c r="D55" s="7">
        <f>'[6]Flow path augmentation options'!$I$73</f>
        <v>2000</v>
      </c>
      <c r="G55" t="s">
        <v>321</v>
      </c>
      <c r="H55" t="s">
        <v>322</v>
      </c>
      <c r="J55">
        <v>5241057625.7709932</v>
      </c>
      <c r="K55">
        <v>5274797529.7073355</v>
      </c>
      <c r="L55">
        <v>5335675851.1747046</v>
      </c>
      <c r="M55">
        <v>5360736002.99578</v>
      </c>
      <c r="N55">
        <v>5441601696.8193989</v>
      </c>
      <c r="O55">
        <v>5545570904.6735268</v>
      </c>
      <c r="P55">
        <v>5573925835.2230206</v>
      </c>
      <c r="Q55">
        <v>5603260462.3230762</v>
      </c>
      <c r="R55">
        <v>5648795392.4357843</v>
      </c>
      <c r="S55">
        <v>5696441902.3515139</v>
      </c>
      <c r="T55">
        <v>5740307922.0903559</v>
      </c>
      <c r="U55">
        <v>5773006533.2508297</v>
      </c>
      <c r="V55">
        <v>5808501828.4191628</v>
      </c>
      <c r="W55">
        <v>5845802782.0822754</v>
      </c>
      <c r="X55">
        <v>5883792749.2951822</v>
      </c>
      <c r="Y55">
        <v>5922805894.2325974</v>
      </c>
      <c r="Z55">
        <v>5963300448.812397</v>
      </c>
      <c r="AA55">
        <v>6005107492.0077324</v>
      </c>
      <c r="AB55">
        <v>6048192750.4231405</v>
      </c>
      <c r="AC55">
        <v>6092577279.8191061</v>
      </c>
      <c r="AD55">
        <v>6138282026.4915314</v>
      </c>
      <c r="AE55">
        <v>6185321360.0877914</v>
      </c>
      <c r="AF55">
        <v>6233713469.0258923</v>
      </c>
      <c r="AG55">
        <v>6283477410.7796392</v>
      </c>
      <c r="AH55">
        <v>6334634330.5008001</v>
      </c>
      <c r="AI55">
        <v>6387204709.5863771</v>
      </c>
      <c r="AJ55">
        <v>6441212241.1620378</v>
      </c>
      <c r="AK55">
        <v>6496681953.8231726</v>
      </c>
      <c r="AL55">
        <v>6553637857.1631861</v>
      </c>
      <c r="AM55">
        <v>6612109540.3223619</v>
      </c>
    </row>
    <row r="56" spans="2:39" x14ac:dyDescent="0.25">
      <c r="B56" t="str">
        <f t="shared" ref="B56:C58" si="6">B55</f>
        <v>SNSW</v>
      </c>
      <c r="C56" t="str">
        <f t="shared" si="6"/>
        <v>CNSW</v>
      </c>
      <c r="D56" s="7">
        <f>'[6]Flow path augmentation options'!$I$74</f>
        <v>6000</v>
      </c>
      <c r="H56" t="s">
        <v>323</v>
      </c>
      <c r="J56">
        <v>3964860119.5889692</v>
      </c>
      <c r="K56">
        <v>4030771864.065166</v>
      </c>
      <c r="L56">
        <v>4082882762.7607889</v>
      </c>
      <c r="M56">
        <v>4133576595.906898</v>
      </c>
      <c r="N56">
        <v>4189579224.9848938</v>
      </c>
      <c r="O56">
        <v>4265038245.655261</v>
      </c>
      <c r="P56">
        <v>4322063961.4694271</v>
      </c>
      <c r="Q56">
        <v>4370845489.9539366</v>
      </c>
      <c r="R56">
        <v>4429756810.3520622</v>
      </c>
      <c r="S56">
        <v>4490174152.730731</v>
      </c>
      <c r="T56">
        <v>4545103457.5783844</v>
      </c>
      <c r="U56">
        <v>4593707431.7877359</v>
      </c>
      <c r="V56">
        <v>4643543073.3853178</v>
      </c>
      <c r="W56">
        <v>4694549710.1660719</v>
      </c>
      <c r="X56">
        <v>4746683854.7029142</v>
      </c>
      <c r="Y56">
        <v>4799934402.3195353</v>
      </c>
      <c r="Z56">
        <v>4854615691.2314615</v>
      </c>
      <c r="AA56">
        <v>4910727148.9424257</v>
      </c>
      <c r="AB56">
        <v>4968259415.7076855</v>
      </c>
      <c r="AC56">
        <v>5027260150.7738199</v>
      </c>
      <c r="AD56">
        <v>5087776756.963191</v>
      </c>
      <c r="AE56">
        <v>5149852235.1715307</v>
      </c>
      <c r="AF56">
        <v>5213533624.4367542</v>
      </c>
      <c r="AG56">
        <v>5278869820.5164471</v>
      </c>
      <c r="AH56">
        <v>5345912685.8449907</v>
      </c>
      <c r="AI56">
        <v>5414714639.2489748</v>
      </c>
      <c r="AJ56">
        <v>5485331731.280839</v>
      </c>
      <c r="AK56">
        <v>5557822680.0870657</v>
      </c>
      <c r="AL56">
        <v>5632246262.4459648</v>
      </c>
      <c r="AM56">
        <v>5708667630.0435247</v>
      </c>
    </row>
    <row r="57" spans="2:39" x14ac:dyDescent="0.25">
      <c r="B57" t="str">
        <f t="shared" si="6"/>
        <v>SNSW</v>
      </c>
      <c r="C57" t="str">
        <f t="shared" si="6"/>
        <v>CNSW</v>
      </c>
      <c r="D57" s="7">
        <f>'[6]Flow path augmentation options'!$I$75</f>
        <v>3000</v>
      </c>
      <c r="H57" t="s">
        <v>324</v>
      </c>
      <c r="J57">
        <v>3115864339.5359101</v>
      </c>
      <c r="K57">
        <v>3173055449.1150661</v>
      </c>
      <c r="L57">
        <v>3216602719.9165769</v>
      </c>
      <c r="M57">
        <v>3258322163.9096408</v>
      </c>
      <c r="N57">
        <v>3304537610.7798452</v>
      </c>
      <c r="O57">
        <v>3366423579.4263172</v>
      </c>
      <c r="P57">
        <v>3413644318.4867969</v>
      </c>
      <c r="Q57">
        <v>3454424259.136024</v>
      </c>
      <c r="R57">
        <v>3503381227.2856479</v>
      </c>
      <c r="S57">
        <v>3553607422.1997132</v>
      </c>
      <c r="T57">
        <v>3599859599.8503528</v>
      </c>
      <c r="U57">
        <v>3641774637.2929559</v>
      </c>
      <c r="V57">
        <v>3684930858.9179502</v>
      </c>
      <c r="W57">
        <v>3729186862.8061461</v>
      </c>
      <c r="X57">
        <v>3774503442.3076649</v>
      </c>
      <c r="Y57">
        <v>3820877661.1217618</v>
      </c>
      <c r="Z57">
        <v>3868568146.6583729</v>
      </c>
      <c r="AA57">
        <v>3917580695.7616501</v>
      </c>
      <c r="AB57">
        <v>3967915648.0010848</v>
      </c>
      <c r="AC57">
        <v>4019618595.091743</v>
      </c>
      <c r="AD57">
        <v>4072735454.6565089</v>
      </c>
      <c r="AE57">
        <v>4127308898.6120701</v>
      </c>
      <c r="AF57">
        <v>4183385184.1522722</v>
      </c>
      <c r="AG57">
        <v>4241012457.6621051</v>
      </c>
      <c r="AH57">
        <v>4300241576.8577242</v>
      </c>
      <c r="AI57">
        <v>4361124233.9532261</v>
      </c>
      <c r="AJ57">
        <v>4423715411.0632849</v>
      </c>
      <c r="AK57">
        <v>4488072652.7300072</v>
      </c>
      <c r="AL57">
        <v>4554253992.431633</v>
      </c>
      <c r="AM57">
        <v>4622323024.9938841</v>
      </c>
    </row>
    <row r="58" spans="2:39" x14ac:dyDescent="0.25">
      <c r="B58" t="str">
        <f t="shared" si="6"/>
        <v>SNSW</v>
      </c>
      <c r="C58" t="str">
        <f t="shared" si="6"/>
        <v>CNSW</v>
      </c>
      <c r="D58" s="7">
        <f>'[6]Flow path augmentation options'!$I$76</f>
        <v>450</v>
      </c>
      <c r="H58" t="s">
        <v>517</v>
      </c>
      <c r="J58">
        <v>219378449.65204719</v>
      </c>
      <c r="K58">
        <v>219802780.61367181</v>
      </c>
      <c r="L58">
        <v>221740893.54653829</v>
      </c>
      <c r="M58">
        <v>223791185.92125869</v>
      </c>
      <c r="N58">
        <v>225784029.24863091</v>
      </c>
      <c r="O58">
        <v>228971035.12244859</v>
      </c>
      <c r="P58">
        <v>231525705.78571779</v>
      </c>
      <c r="Q58">
        <v>233411606.50262991</v>
      </c>
      <c r="R58">
        <v>235768478.90980041</v>
      </c>
      <c r="S58">
        <v>238203623.60770649</v>
      </c>
      <c r="T58">
        <v>240469444.04273841</v>
      </c>
      <c r="U58">
        <v>242287426.1694575</v>
      </c>
      <c r="V58">
        <v>244072882.01656991</v>
      </c>
      <c r="W58">
        <v>245879467.24774489</v>
      </c>
      <c r="X58">
        <v>247715675.77370891</v>
      </c>
      <c r="Y58">
        <v>249573448.39337611</v>
      </c>
      <c r="Z58">
        <v>251467814.1722675</v>
      </c>
      <c r="AA58">
        <v>253398968.33250669</v>
      </c>
      <c r="AB58">
        <v>255364235.85965341</v>
      </c>
      <c r="AC58">
        <v>257364410.09401479</v>
      </c>
      <c r="AD58">
        <v>259400190.44031689</v>
      </c>
      <c r="AE58">
        <v>261471923.0426746</v>
      </c>
      <c r="AF58">
        <v>263580095.600077</v>
      </c>
      <c r="AG58">
        <v>265725185.8629896</v>
      </c>
      <c r="AH58">
        <v>267907754.6903778</v>
      </c>
      <c r="AI58">
        <v>270128289.99852937</v>
      </c>
      <c r="AJ58">
        <v>272387375.26931721</v>
      </c>
      <c r="AK58">
        <v>274685630.23203748</v>
      </c>
      <c r="AL58">
        <v>277023597.76766193</v>
      </c>
      <c r="AM58">
        <v>279402023.54062748</v>
      </c>
    </row>
    <row r="60" spans="2:39" x14ac:dyDescent="0.25">
      <c r="G60" t="s">
        <v>518</v>
      </c>
    </row>
    <row r="61" spans="2:39" x14ac:dyDescent="0.25">
      <c r="G61" t="s">
        <v>304</v>
      </c>
      <c r="H61" t="s">
        <v>269</v>
      </c>
      <c r="I61" t="s">
        <v>270</v>
      </c>
      <c r="J61" t="s">
        <v>497</v>
      </c>
      <c r="K61" t="s">
        <v>271</v>
      </c>
      <c r="L61" t="s">
        <v>272</v>
      </c>
      <c r="M61" t="s">
        <v>273</v>
      </c>
      <c r="N61" t="s">
        <v>274</v>
      </c>
      <c r="O61" t="s">
        <v>275</v>
      </c>
      <c r="P61" t="s">
        <v>276</v>
      </c>
      <c r="Q61" t="s">
        <v>277</v>
      </c>
      <c r="R61" t="s">
        <v>278</v>
      </c>
      <c r="S61" t="s">
        <v>279</v>
      </c>
      <c r="T61" t="s">
        <v>280</v>
      </c>
      <c r="U61" t="s">
        <v>281</v>
      </c>
      <c r="V61" t="s">
        <v>282</v>
      </c>
      <c r="W61" t="s">
        <v>283</v>
      </c>
      <c r="X61" t="s">
        <v>284</v>
      </c>
      <c r="Y61" t="s">
        <v>285</v>
      </c>
      <c r="Z61" t="s">
        <v>286</v>
      </c>
      <c r="AA61" t="s">
        <v>287</v>
      </c>
      <c r="AB61" t="s">
        <v>288</v>
      </c>
      <c r="AC61" t="s">
        <v>289</v>
      </c>
      <c r="AD61" t="s">
        <v>290</v>
      </c>
      <c r="AE61" t="s">
        <v>291</v>
      </c>
      <c r="AF61" t="s">
        <v>292</v>
      </c>
      <c r="AG61" t="s">
        <v>293</v>
      </c>
      <c r="AH61" t="s">
        <v>294</v>
      </c>
      <c r="AI61" t="s">
        <v>295</v>
      </c>
      <c r="AJ61" t="s">
        <v>296</v>
      </c>
      <c r="AK61" t="s">
        <v>297</v>
      </c>
      <c r="AL61" t="s">
        <v>298</v>
      </c>
      <c r="AM61" t="s">
        <v>299</v>
      </c>
    </row>
    <row r="62" spans="2:39" x14ac:dyDescent="0.25">
      <c r="B62" t="s">
        <v>150</v>
      </c>
      <c r="C62" t="s">
        <v>153</v>
      </c>
      <c r="D62" s="7">
        <f>'[6]Flow path augmentation options'!$I$92</f>
        <v>890</v>
      </c>
      <c r="G62" t="s">
        <v>518</v>
      </c>
      <c r="H62" t="s">
        <v>519</v>
      </c>
      <c r="J62">
        <v>794836477.11828804</v>
      </c>
      <c r="K62">
        <v>801246015.25829697</v>
      </c>
      <c r="L62">
        <v>812236606.60107076</v>
      </c>
      <c r="M62">
        <v>823012886.76231313</v>
      </c>
      <c r="N62">
        <v>834737951.50246847</v>
      </c>
      <c r="O62">
        <v>850554051.38865387</v>
      </c>
      <c r="P62">
        <v>862893318.1147697</v>
      </c>
      <c r="Q62">
        <v>873433163.13661504</v>
      </c>
      <c r="R62">
        <v>886065945.70043886</v>
      </c>
      <c r="S62">
        <v>899003182.06141233</v>
      </c>
      <c r="T62">
        <v>911237590.38228667</v>
      </c>
      <c r="U62">
        <v>922653258.80020189</v>
      </c>
      <c r="V62">
        <v>934431623.10494077</v>
      </c>
      <c r="W62">
        <v>946503071.36657429</v>
      </c>
      <c r="X62">
        <v>958863437.52765918</v>
      </c>
      <c r="Y62">
        <v>971507084.11741221</v>
      </c>
      <c r="Z62">
        <v>984500248.41971314</v>
      </c>
      <c r="AA62">
        <v>997844257.33680689</v>
      </c>
      <c r="AB62">
        <v>1011538578.393296</v>
      </c>
      <c r="AC62">
        <v>1025594119.4266289</v>
      </c>
      <c r="AD62">
        <v>1040021844.086936</v>
      </c>
      <c r="AE62">
        <v>1054831825.685234</v>
      </c>
      <c r="AF62">
        <v>1070034926.656755</v>
      </c>
      <c r="AG62">
        <v>1085642457.6476619</v>
      </c>
      <c r="AH62">
        <v>1101666312.4481859</v>
      </c>
      <c r="AI62">
        <v>1118118478.7127521</v>
      </c>
      <c r="AJ62">
        <v>1135011716.0380311</v>
      </c>
      <c r="AK62">
        <v>1152359301.0717659</v>
      </c>
      <c r="AL62">
        <v>1170174564.9135599</v>
      </c>
      <c r="AM62">
        <v>1188472105.2428401</v>
      </c>
    </row>
    <row r="63" spans="2:39" x14ac:dyDescent="0.25">
      <c r="B63" t="str">
        <f>B62</f>
        <v>WNV</v>
      </c>
      <c r="C63" t="str">
        <f>C62</f>
        <v>SESA</v>
      </c>
      <c r="D63" s="7">
        <f>'[6]Flow path augmentation options'!$I$93</f>
        <v>1900</v>
      </c>
      <c r="H63" t="s">
        <v>520</v>
      </c>
      <c r="J63">
        <v>1158409670.0001609</v>
      </c>
      <c r="K63">
        <v>1168226129.2951031</v>
      </c>
      <c r="L63">
        <v>1183406057.1876359</v>
      </c>
      <c r="M63">
        <v>1198357806.5609701</v>
      </c>
      <c r="N63">
        <v>1214626783.0330901</v>
      </c>
      <c r="O63">
        <v>1236807219.7231619</v>
      </c>
      <c r="P63">
        <v>1253935618.81493</v>
      </c>
      <c r="Q63">
        <v>1268409934.8579919</v>
      </c>
      <c r="R63">
        <v>1285879095.46135</v>
      </c>
      <c r="S63">
        <v>1303772968.193141</v>
      </c>
      <c r="T63">
        <v>1320480020.8400121</v>
      </c>
      <c r="U63">
        <v>1335781297.1581099</v>
      </c>
      <c r="V63">
        <v>1351512603.7231989</v>
      </c>
      <c r="W63">
        <v>1367617318.640475</v>
      </c>
      <c r="X63">
        <v>1384088949.444876</v>
      </c>
      <c r="Y63">
        <v>1400916939.414115</v>
      </c>
      <c r="Z63">
        <v>1418195205.8133869</v>
      </c>
      <c r="AA63">
        <v>1435923972.778069</v>
      </c>
      <c r="AB63">
        <v>1454100190.0039339</v>
      </c>
      <c r="AC63">
        <v>1472737569.083425</v>
      </c>
      <c r="AD63">
        <v>1491849735.139019</v>
      </c>
      <c r="AE63">
        <v>1511448971.977679</v>
      </c>
      <c r="AF63">
        <v>1531548614.859401</v>
      </c>
      <c r="AG63">
        <v>1552162537.311743</v>
      </c>
      <c r="AH63">
        <v>1573305380.631211</v>
      </c>
      <c r="AI63">
        <v>1594991830.830332</v>
      </c>
      <c r="AJ63">
        <v>1617237589.2488551</v>
      </c>
      <c r="AK63">
        <v>1640059003.13535</v>
      </c>
      <c r="AL63">
        <v>1663472392.850569</v>
      </c>
      <c r="AM63">
        <v>1687495792.1562819</v>
      </c>
    </row>
    <row r="64" spans="2:39" x14ac:dyDescent="0.25">
      <c r="B64" t="str">
        <f>B63</f>
        <v>WNV</v>
      </c>
      <c r="C64" t="str">
        <f>C63</f>
        <v>SESA</v>
      </c>
      <c r="D64" s="7">
        <f>'[6]Flow path augmentation options'!$I$94</f>
        <v>1500</v>
      </c>
      <c r="H64" t="s">
        <v>521</v>
      </c>
      <c r="J64">
        <v>3196143025.247633</v>
      </c>
      <c r="K64">
        <v>3207260877.3225732</v>
      </c>
      <c r="L64">
        <v>3243663195.0563002</v>
      </c>
      <c r="M64">
        <v>3254783490.495832</v>
      </c>
      <c r="N64">
        <v>3304701220.4442229</v>
      </c>
      <c r="O64">
        <v>3368714419.8188839</v>
      </c>
      <c r="P64">
        <v>3381686517.593555</v>
      </c>
      <c r="Q64">
        <v>3396251855.0363188</v>
      </c>
      <c r="R64">
        <v>3421050876.1053338</v>
      </c>
      <c r="S64">
        <v>3447152601.1067791</v>
      </c>
      <c r="T64">
        <v>3471460265.542459</v>
      </c>
      <c r="U64">
        <v>3489198311.0995798</v>
      </c>
      <c r="V64">
        <v>3508839281.3985949</v>
      </c>
      <c r="W64">
        <v>3529656127.702137</v>
      </c>
      <c r="X64">
        <v>3550858771.4326282</v>
      </c>
      <c r="Y64">
        <v>3572680348.5165148</v>
      </c>
      <c r="Z64">
        <v>3595408900.6822801</v>
      </c>
      <c r="AA64">
        <v>3618925381.9592028</v>
      </c>
      <c r="AB64">
        <v>3643207329.7591581</v>
      </c>
      <c r="AC64">
        <v>3668264475.5954242</v>
      </c>
      <c r="AD64">
        <v>3694106468.4332199</v>
      </c>
      <c r="AE64">
        <v>3720738940.8507152</v>
      </c>
      <c r="AF64">
        <v>3748169636.7972221</v>
      </c>
      <c r="AG64">
        <v>3776406754.4230289</v>
      </c>
      <c r="AH64">
        <v>3805459581.9673452</v>
      </c>
      <c r="AI64">
        <v>3835336843.3677878</v>
      </c>
      <c r="AJ64">
        <v>3866049109.3906131</v>
      </c>
      <c r="AK64">
        <v>3897607517.6382842</v>
      </c>
      <c r="AL64">
        <v>3930022525.4272628</v>
      </c>
      <c r="AM64">
        <v>3963307681.4960041</v>
      </c>
    </row>
    <row r="66" spans="2:39" x14ac:dyDescent="0.25">
      <c r="G66" t="s">
        <v>326</v>
      </c>
    </row>
    <row r="67" spans="2:39" x14ac:dyDescent="0.25">
      <c r="G67" t="s">
        <v>304</v>
      </c>
      <c r="H67" t="s">
        <v>269</v>
      </c>
      <c r="I67" t="s">
        <v>270</v>
      </c>
      <c r="J67" t="s">
        <v>497</v>
      </c>
      <c r="K67" t="s">
        <v>271</v>
      </c>
      <c r="L67" t="s">
        <v>272</v>
      </c>
      <c r="M67" t="s">
        <v>273</v>
      </c>
      <c r="N67" t="s">
        <v>274</v>
      </c>
      <c r="O67" t="s">
        <v>275</v>
      </c>
      <c r="P67" t="s">
        <v>276</v>
      </c>
      <c r="Q67" t="s">
        <v>277</v>
      </c>
      <c r="R67" t="s">
        <v>278</v>
      </c>
      <c r="S67" t="s">
        <v>279</v>
      </c>
      <c r="T67" t="s">
        <v>280</v>
      </c>
      <c r="U67" t="s">
        <v>281</v>
      </c>
      <c r="V67" t="s">
        <v>282</v>
      </c>
      <c r="W67" t="s">
        <v>283</v>
      </c>
      <c r="X67" t="s">
        <v>284</v>
      </c>
      <c r="Y67" t="s">
        <v>285</v>
      </c>
      <c r="Z67" t="s">
        <v>286</v>
      </c>
      <c r="AA67" t="s">
        <v>287</v>
      </c>
      <c r="AB67" t="s">
        <v>288</v>
      </c>
      <c r="AC67" t="s">
        <v>289</v>
      </c>
      <c r="AD67" t="s">
        <v>290</v>
      </c>
      <c r="AE67" t="s">
        <v>291</v>
      </c>
      <c r="AF67" t="s">
        <v>292</v>
      </c>
      <c r="AG67" t="s">
        <v>293</v>
      </c>
      <c r="AH67" t="s">
        <v>294</v>
      </c>
      <c r="AI67" t="s">
        <v>295</v>
      </c>
      <c r="AJ67" t="s">
        <v>296</v>
      </c>
      <c r="AK67" t="s">
        <v>297</v>
      </c>
      <c r="AL67" t="s">
        <v>298</v>
      </c>
      <c r="AM67" t="s">
        <v>299</v>
      </c>
    </row>
    <row r="68" spans="2:39" x14ac:dyDescent="0.25">
      <c r="B68" t="s">
        <v>153</v>
      </c>
      <c r="C68" t="s">
        <v>133</v>
      </c>
      <c r="D68" s="7">
        <f>'[6]Flow path augmentation options'!$I$100</f>
        <v>1470</v>
      </c>
      <c r="G68" t="s">
        <v>326</v>
      </c>
      <c r="H68" t="s">
        <v>328</v>
      </c>
      <c r="J68">
        <v>3557410232.7660718</v>
      </c>
      <c r="K68">
        <v>3593793740.8472629</v>
      </c>
      <c r="L68">
        <v>3644735654.8250709</v>
      </c>
      <c r="M68">
        <v>3694060065.5586739</v>
      </c>
      <c r="N68">
        <v>3748710611.17837</v>
      </c>
      <c r="O68">
        <v>3821444933.0028849</v>
      </c>
      <c r="P68">
        <v>3877251316.072607</v>
      </c>
      <c r="Q68">
        <v>3925503076.076447</v>
      </c>
      <c r="R68">
        <v>3983383829.7854071</v>
      </c>
      <c r="S68">
        <v>4042597259.0394759</v>
      </c>
      <c r="T68">
        <v>4097943593.463603</v>
      </c>
      <c r="U68">
        <v>4149713402.030776</v>
      </c>
      <c r="V68">
        <v>4203272993.276897</v>
      </c>
      <c r="W68">
        <v>4258199539.0088692</v>
      </c>
      <c r="X68">
        <v>4314430812.5891895</v>
      </c>
      <c r="Y68">
        <v>4371956114.9213047</v>
      </c>
      <c r="Z68">
        <v>4431078242.7917967</v>
      </c>
      <c r="AA68">
        <v>4491797875.652256</v>
      </c>
      <c r="AB68">
        <v>4554114191.2348471</v>
      </c>
      <c r="AC68">
        <v>4618077378.3877144</v>
      </c>
      <c r="AD68">
        <v>4683737663.5355988</v>
      </c>
      <c r="AE68">
        <v>4751141554.6007099</v>
      </c>
      <c r="AF68">
        <v>4820339061.3161726</v>
      </c>
      <c r="AG68">
        <v>4891382327.259388</v>
      </c>
      <c r="AH68">
        <v>4964326150.3267889</v>
      </c>
      <c r="AI68">
        <v>5039225823.8370857</v>
      </c>
      <c r="AJ68">
        <v>5116140166.504878</v>
      </c>
      <c r="AK68">
        <v>5195130391.0251083</v>
      </c>
      <c r="AL68">
        <v>5276257927.5656147</v>
      </c>
      <c r="AM68">
        <v>5359590020.769001</v>
      </c>
    </row>
    <row r="69" spans="2:39" x14ac:dyDescent="0.25">
      <c r="B69" t="s">
        <v>153</v>
      </c>
      <c r="C69" t="s">
        <v>133</v>
      </c>
      <c r="D69" s="7">
        <f>'[6]Flow path augmentation options'!$I$101</f>
        <v>840</v>
      </c>
      <c r="H69" t="s">
        <v>522</v>
      </c>
      <c r="J69">
        <v>2245299592.3727999</v>
      </c>
      <c r="K69">
        <v>2269020963.1629491</v>
      </c>
      <c r="L69">
        <v>2304844439.562068</v>
      </c>
      <c r="M69">
        <v>2339168161.4464569</v>
      </c>
      <c r="N69">
        <v>2377488417.639986</v>
      </c>
      <c r="O69">
        <v>2427235818.1174588</v>
      </c>
      <c r="P69">
        <v>2465705358.6686802</v>
      </c>
      <c r="Q69">
        <v>2499760594.4154062</v>
      </c>
      <c r="R69">
        <v>2540152407.6364422</v>
      </c>
      <c r="S69">
        <v>2581440772.836627</v>
      </c>
      <c r="T69">
        <v>2620582570.6907859</v>
      </c>
      <c r="U69">
        <v>2658126467.1682491</v>
      </c>
      <c r="V69">
        <v>2697194895.4919019</v>
      </c>
      <c r="W69">
        <v>2737321980.702374</v>
      </c>
      <c r="X69">
        <v>2778455165.290216</v>
      </c>
      <c r="Y69">
        <v>2820602632.2987928</v>
      </c>
      <c r="Z69">
        <v>2863965347.7134581</v>
      </c>
      <c r="AA69">
        <v>2908547516.4828138</v>
      </c>
      <c r="AB69">
        <v>2954356769.277873</v>
      </c>
      <c r="AC69">
        <v>3001432401.188931</v>
      </c>
      <c r="AD69">
        <v>3049814252.3293028</v>
      </c>
      <c r="AE69">
        <v>3099540018.5918989</v>
      </c>
      <c r="AF69">
        <v>3150649941.2148228</v>
      </c>
      <c r="AG69">
        <v>3203186015.6164322</v>
      </c>
      <c r="AH69">
        <v>3257192190.7767668</v>
      </c>
      <c r="AI69">
        <v>3312713059.3502488</v>
      </c>
      <c r="AJ69">
        <v>3369795806.6467381</v>
      </c>
      <c r="AK69">
        <v>3428489520.308959</v>
      </c>
      <c r="AL69">
        <v>3488843741.0723791</v>
      </c>
      <c r="AM69">
        <v>3550912176.126873</v>
      </c>
    </row>
    <row r="70" spans="2:39" x14ac:dyDescent="0.25">
      <c r="B70" t="s">
        <v>153</v>
      </c>
      <c r="C70" t="s">
        <v>133</v>
      </c>
      <c r="D70" s="7">
        <f>'[6]Flow path augmentation options'!$I$102</f>
        <v>1500</v>
      </c>
      <c r="H70" t="s">
        <v>523</v>
      </c>
      <c r="J70">
        <v>4324444816.4133234</v>
      </c>
      <c r="K70">
        <v>4348281779.6550951</v>
      </c>
      <c r="L70">
        <v>4404318622.734026</v>
      </c>
      <c r="M70">
        <v>4434539703.9017401</v>
      </c>
      <c r="N70">
        <v>4505173466.892662</v>
      </c>
      <c r="O70">
        <v>4595685461.4887609</v>
      </c>
      <c r="P70">
        <v>4629917167.0930824</v>
      </c>
      <c r="Q70">
        <v>4663460524.6215391</v>
      </c>
      <c r="R70">
        <v>4710547730.6508522</v>
      </c>
      <c r="S70">
        <v>4759393879.9443359</v>
      </c>
      <c r="T70">
        <v>4805437803.1220865</v>
      </c>
      <c r="U70">
        <v>4844437232.4625139</v>
      </c>
      <c r="V70">
        <v>4886261739.6676826</v>
      </c>
      <c r="W70">
        <v>4929877438.510191</v>
      </c>
      <c r="X70">
        <v>4974476690.8877153</v>
      </c>
      <c r="Y70">
        <v>5020297285.1139631</v>
      </c>
      <c r="Z70">
        <v>5067733625.6505117</v>
      </c>
      <c r="AA70">
        <v>5116671968.5855169</v>
      </c>
      <c r="AB70">
        <v>5167097506.883606</v>
      </c>
      <c r="AC70">
        <v>5219043695.7633171</v>
      </c>
      <c r="AD70">
        <v>5272544269.2230196</v>
      </c>
      <c r="AE70">
        <v>5327628055.5901146</v>
      </c>
      <c r="AF70">
        <v>5384327356.9563656</v>
      </c>
      <c r="AG70">
        <v>5442676044.3137903</v>
      </c>
      <c r="AH70">
        <v>5502710192.0279894</v>
      </c>
      <c r="AI70">
        <v>5564465766.3637075</v>
      </c>
      <c r="AJ70">
        <v>5627982097.2662582</v>
      </c>
      <c r="AK70">
        <v>5693300194.5427999</v>
      </c>
      <c r="AL70">
        <v>5760460776.9851799</v>
      </c>
      <c r="AM70">
        <v>5829509974.3672132</v>
      </c>
    </row>
    <row r="71" spans="2:39" x14ac:dyDescent="0.25">
      <c r="B71" t="s">
        <v>153</v>
      </c>
      <c r="C71" t="s">
        <v>133</v>
      </c>
      <c r="D71" s="7">
        <f>'[6]Flow path augmentation options'!$I$99</f>
        <v>120</v>
      </c>
      <c r="H71" t="s">
        <v>327</v>
      </c>
      <c r="J71">
        <v>80000000</v>
      </c>
      <c r="K71">
        <v>81000000</v>
      </c>
      <c r="L71">
        <v>81000000</v>
      </c>
      <c r="M71">
        <v>82000000</v>
      </c>
      <c r="N71">
        <v>83000000</v>
      </c>
      <c r="O71">
        <v>84000000</v>
      </c>
      <c r="P71">
        <v>85000000</v>
      </c>
      <c r="Q71">
        <v>86000000</v>
      </c>
      <c r="R71">
        <v>86000000</v>
      </c>
      <c r="S71">
        <v>87000000</v>
      </c>
      <c r="T71">
        <v>88000000</v>
      </c>
      <c r="U71">
        <v>89000000</v>
      </c>
      <c r="V71">
        <v>89000000</v>
      </c>
      <c r="W71">
        <v>90000000</v>
      </c>
      <c r="X71">
        <v>91000000</v>
      </c>
      <c r="Y71">
        <v>91000000</v>
      </c>
      <c r="Z71">
        <v>92000000</v>
      </c>
      <c r="AA71">
        <v>93000000</v>
      </c>
      <c r="AB71">
        <v>93000000</v>
      </c>
      <c r="AC71">
        <v>94000000</v>
      </c>
      <c r="AD71">
        <v>95000000</v>
      </c>
      <c r="AE71">
        <v>95000000</v>
      </c>
      <c r="AF71">
        <v>96000000</v>
      </c>
      <c r="AG71">
        <v>97000000</v>
      </c>
      <c r="AH71">
        <v>98000000</v>
      </c>
      <c r="AI71">
        <v>98000000</v>
      </c>
      <c r="AJ71">
        <v>99000000</v>
      </c>
      <c r="AK71">
        <v>100000000</v>
      </c>
      <c r="AL71">
        <v>101000000</v>
      </c>
      <c r="AM71">
        <v>101000000</v>
      </c>
    </row>
    <row r="73" spans="2:39" x14ac:dyDescent="0.25">
      <c r="G73" t="s">
        <v>524</v>
      </c>
    </row>
    <row r="74" spans="2:39" x14ac:dyDescent="0.25">
      <c r="G74" t="s">
        <v>304</v>
      </c>
      <c r="H74" t="s">
        <v>269</v>
      </c>
      <c r="I74" t="s">
        <v>270</v>
      </c>
      <c r="J74" t="s">
        <v>497</v>
      </c>
      <c r="K74" t="s">
        <v>271</v>
      </c>
      <c r="L74" t="s">
        <v>272</v>
      </c>
      <c r="M74" t="s">
        <v>273</v>
      </c>
      <c r="N74" t="s">
        <v>274</v>
      </c>
      <c r="O74" t="s">
        <v>275</v>
      </c>
      <c r="P74" t="s">
        <v>276</v>
      </c>
      <c r="Q74" t="s">
        <v>277</v>
      </c>
      <c r="R74" t="s">
        <v>278</v>
      </c>
      <c r="S74" t="s">
        <v>279</v>
      </c>
      <c r="T74" t="s">
        <v>280</v>
      </c>
      <c r="U74" t="s">
        <v>281</v>
      </c>
      <c r="V74" t="s">
        <v>282</v>
      </c>
      <c r="W74" t="s">
        <v>283</v>
      </c>
      <c r="X74" t="s">
        <v>284</v>
      </c>
      <c r="Y74" t="s">
        <v>285</v>
      </c>
      <c r="Z74" t="s">
        <v>286</v>
      </c>
      <c r="AA74" t="s">
        <v>287</v>
      </c>
      <c r="AB74" t="s">
        <v>288</v>
      </c>
      <c r="AC74" t="s">
        <v>289</v>
      </c>
      <c r="AD74" t="s">
        <v>290</v>
      </c>
      <c r="AE74" t="s">
        <v>291</v>
      </c>
      <c r="AF74" t="s">
        <v>292</v>
      </c>
      <c r="AG74" t="s">
        <v>293</v>
      </c>
      <c r="AH74" t="s">
        <v>294</v>
      </c>
      <c r="AI74" t="s">
        <v>295</v>
      </c>
      <c r="AJ74" t="s">
        <v>296</v>
      </c>
      <c r="AK74" t="s">
        <v>297</v>
      </c>
      <c r="AL74" t="s">
        <v>298</v>
      </c>
      <c r="AM74" t="s">
        <v>299</v>
      </c>
    </row>
    <row r="75" spans="2:39" x14ac:dyDescent="0.25">
      <c r="B75" t="s">
        <v>133</v>
      </c>
      <c r="C75" t="s">
        <v>152</v>
      </c>
      <c r="D75" s="7">
        <v>1100</v>
      </c>
      <c r="G75" t="s">
        <v>524</v>
      </c>
      <c r="H75" t="s">
        <v>525</v>
      </c>
      <c r="J75">
        <v>3267687553.905117</v>
      </c>
      <c r="K75">
        <v>3302938001.577384</v>
      </c>
      <c r="L75">
        <v>3340069215.8739681</v>
      </c>
      <c r="M75">
        <v>3376384903.4864459</v>
      </c>
      <c r="N75">
        <v>3416957173.218812</v>
      </c>
      <c r="O75">
        <v>3474121238.109817</v>
      </c>
      <c r="P75">
        <v>3516172837.3772192</v>
      </c>
      <c r="Q75">
        <v>3550737650.4047618</v>
      </c>
      <c r="R75">
        <v>3593452604.40697</v>
      </c>
      <c r="S75">
        <v>3637250899.306457</v>
      </c>
      <c r="T75">
        <v>3676454747.004631</v>
      </c>
      <c r="U75">
        <v>3710626173.9098768</v>
      </c>
      <c r="V75">
        <v>3745419085.6500468</v>
      </c>
      <c r="W75">
        <v>3780936534.0331268</v>
      </c>
      <c r="X75">
        <v>3817122225.1448932</v>
      </c>
      <c r="Y75">
        <v>3853935853.8483729</v>
      </c>
      <c r="Z75">
        <v>3891626900.2093639</v>
      </c>
      <c r="AA75">
        <v>3930182184.9335518</v>
      </c>
      <c r="AB75">
        <v>3969577719.340312</v>
      </c>
      <c r="AC75">
        <v>4009837086.9627752</v>
      </c>
      <c r="AD75">
        <v>4050982790.3654709</v>
      </c>
      <c r="AE75">
        <v>4093033091.2542419</v>
      </c>
      <c r="AF75">
        <v>4136008725.7495031</v>
      </c>
      <c r="AG75">
        <v>4179931114.879704</v>
      </c>
      <c r="AH75">
        <v>4224823320.2819352</v>
      </c>
      <c r="AI75">
        <v>4270707984.6200752</v>
      </c>
      <c r="AJ75">
        <v>4317609795.3859186</v>
      </c>
      <c r="AK75">
        <v>4365554614.8099174</v>
      </c>
      <c r="AL75">
        <v>4414567503.7442312</v>
      </c>
      <c r="AM75">
        <v>4464677508.2304449</v>
      </c>
    </row>
    <row r="76" spans="2:39" x14ac:dyDescent="0.25">
      <c r="B76" t="s">
        <v>133</v>
      </c>
      <c r="C76" t="s">
        <v>152</v>
      </c>
      <c r="D76" s="7">
        <f>'[6]Flow path augmentation options'!$I$111</f>
        <v>900</v>
      </c>
      <c r="H76" t="s">
        <v>526</v>
      </c>
      <c r="J76">
        <v>474020855.66788542</v>
      </c>
      <c r="K76">
        <v>474114071.98382419</v>
      </c>
      <c r="L76">
        <v>477737567.18348342</v>
      </c>
      <c r="M76">
        <v>481740806.65567958</v>
      </c>
      <c r="N76">
        <v>485466063.75768209</v>
      </c>
      <c r="O76">
        <v>491770727.16162288</v>
      </c>
      <c r="P76">
        <v>496933889.64791977</v>
      </c>
      <c r="Q76">
        <v>500568199.89201337</v>
      </c>
      <c r="R76">
        <v>505191827.17448491</v>
      </c>
      <c r="S76">
        <v>509977361.66447109</v>
      </c>
      <c r="T76">
        <v>514476512.36823487</v>
      </c>
      <c r="U76">
        <v>518064312.85179609</v>
      </c>
      <c r="V76">
        <v>521556733.77826208</v>
      </c>
      <c r="W76">
        <v>525083668.36991692</v>
      </c>
      <c r="X76">
        <v>528668578.07048202</v>
      </c>
      <c r="Y76">
        <v>532291846.92182833</v>
      </c>
      <c r="Z76">
        <v>535984932.74538261</v>
      </c>
      <c r="AA76">
        <v>539748523.45836055</v>
      </c>
      <c r="AB76">
        <v>543576536.53719795</v>
      </c>
      <c r="AC76">
        <v>547470263.72059453</v>
      </c>
      <c r="AD76">
        <v>551430782.15432656</v>
      </c>
      <c r="AE76">
        <v>555458400.47924352</v>
      </c>
      <c r="AF76">
        <v>559553696.81563199</v>
      </c>
      <c r="AG76">
        <v>563717213.26071286</v>
      </c>
      <c r="AH76">
        <v>567949648.41853333</v>
      </c>
      <c r="AI76">
        <v>572251515.06989861</v>
      </c>
      <c r="AJ76">
        <v>576623527.53720272</v>
      </c>
      <c r="AK76">
        <v>581066430.8349216</v>
      </c>
      <c r="AL76">
        <v>585580814.38795102</v>
      </c>
      <c r="AM76">
        <v>590167651.32153499</v>
      </c>
    </row>
    <row r="77" spans="2:39" x14ac:dyDescent="0.25">
      <c r="B77" t="s">
        <v>133</v>
      </c>
      <c r="C77" t="s">
        <v>152</v>
      </c>
      <c r="D77" s="7">
        <f>'[6]Flow path augmentation options'!$I$107</f>
        <v>1100</v>
      </c>
      <c r="H77" t="s">
        <v>527</v>
      </c>
      <c r="J77">
        <v>2168000000</v>
      </c>
      <c r="K77">
        <v>2190000000</v>
      </c>
      <c r="L77">
        <v>2215000000</v>
      </c>
      <c r="M77">
        <v>2239000000</v>
      </c>
      <c r="N77">
        <v>2266000000</v>
      </c>
      <c r="O77">
        <v>2305000000</v>
      </c>
      <c r="P77">
        <v>2333000000</v>
      </c>
      <c r="Q77">
        <v>2356000000</v>
      </c>
      <c r="R77">
        <v>2385000000</v>
      </c>
      <c r="S77">
        <v>2415000000</v>
      </c>
      <c r="T77">
        <v>2441000000</v>
      </c>
      <c r="U77">
        <v>2465000000</v>
      </c>
      <c r="V77">
        <v>2489000000</v>
      </c>
      <c r="W77">
        <v>2514000000</v>
      </c>
      <c r="X77">
        <v>2539000000</v>
      </c>
      <c r="Y77">
        <v>2564000000</v>
      </c>
      <c r="Z77">
        <v>2591000000</v>
      </c>
      <c r="AA77">
        <v>2617000000</v>
      </c>
      <c r="AB77">
        <v>2645000000</v>
      </c>
      <c r="AC77">
        <v>2673000000</v>
      </c>
      <c r="AD77">
        <v>2702000000</v>
      </c>
      <c r="AE77">
        <v>2731000000</v>
      </c>
      <c r="AF77">
        <v>2761000000</v>
      </c>
      <c r="AG77">
        <v>2792000000</v>
      </c>
      <c r="AH77">
        <v>2823000000</v>
      </c>
      <c r="AI77">
        <v>2855000000</v>
      </c>
      <c r="AJ77">
        <v>2888000000</v>
      </c>
      <c r="AK77">
        <v>2922000000</v>
      </c>
      <c r="AL77">
        <v>2956000000</v>
      </c>
      <c r="AM77">
        <v>2991000000</v>
      </c>
    </row>
    <row r="78" spans="2:39" x14ac:dyDescent="0.25">
      <c r="B78" t="s">
        <v>133</v>
      </c>
      <c r="C78" t="s">
        <v>152</v>
      </c>
      <c r="D78" s="7">
        <f>'[6]Flow path augmentation options'!$I$108</f>
        <v>1200</v>
      </c>
      <c r="H78" t="s">
        <v>528</v>
      </c>
      <c r="J78">
        <v>2507000000</v>
      </c>
      <c r="K78">
        <v>2530000000</v>
      </c>
      <c r="L78">
        <v>2566000000</v>
      </c>
      <c r="M78">
        <v>2601000000</v>
      </c>
      <c r="N78">
        <v>2639000000</v>
      </c>
      <c r="O78">
        <v>2690000000</v>
      </c>
      <c r="P78">
        <v>2730000000</v>
      </c>
      <c r="Q78">
        <v>2764000000</v>
      </c>
      <c r="R78">
        <v>2805000000</v>
      </c>
      <c r="S78">
        <v>2847000000</v>
      </c>
      <c r="T78">
        <v>2887000000</v>
      </c>
      <c r="U78">
        <v>2925000000</v>
      </c>
      <c r="V78">
        <v>2964000000</v>
      </c>
      <c r="W78">
        <v>3004000000</v>
      </c>
      <c r="X78">
        <v>3045000000</v>
      </c>
      <c r="Y78">
        <v>3087000000</v>
      </c>
      <c r="Z78">
        <v>3130000000</v>
      </c>
      <c r="AA78">
        <v>3175000000</v>
      </c>
      <c r="AB78">
        <v>3221000000</v>
      </c>
      <c r="AC78">
        <v>3268000000</v>
      </c>
      <c r="AD78">
        <v>3316000000</v>
      </c>
      <c r="AE78">
        <v>3366000000</v>
      </c>
      <c r="AF78">
        <v>3417000000</v>
      </c>
      <c r="AG78">
        <v>3469000000</v>
      </c>
      <c r="AH78">
        <v>3523000000</v>
      </c>
      <c r="AI78">
        <v>3578000000</v>
      </c>
      <c r="AJ78">
        <v>3635000000</v>
      </c>
      <c r="AK78">
        <v>3694000000</v>
      </c>
      <c r="AL78">
        <v>3754000000</v>
      </c>
      <c r="AM78">
        <v>3816000000</v>
      </c>
    </row>
    <row r="79" spans="2:39" x14ac:dyDescent="0.25">
      <c r="B79" t="s">
        <v>133</v>
      </c>
      <c r="C79" t="s">
        <v>152</v>
      </c>
      <c r="D79" s="7">
        <f>'[6]Flow path augmentation options'!$I$109</f>
        <v>2000</v>
      </c>
      <c r="H79" t="s">
        <v>529</v>
      </c>
      <c r="J79">
        <v>3478000000</v>
      </c>
      <c r="K79">
        <v>3510000000</v>
      </c>
      <c r="L79">
        <v>3557000000</v>
      </c>
      <c r="M79">
        <v>3602000000</v>
      </c>
      <c r="N79">
        <v>3652000000</v>
      </c>
      <c r="O79">
        <v>3720000000</v>
      </c>
      <c r="P79">
        <v>3772000000</v>
      </c>
      <c r="Q79">
        <v>3816000000</v>
      </c>
      <c r="R79">
        <v>3870000000</v>
      </c>
      <c r="S79">
        <v>3925000000</v>
      </c>
      <c r="T79">
        <v>3976000000</v>
      </c>
      <c r="U79">
        <v>4023000000</v>
      </c>
      <c r="V79">
        <v>4072000000</v>
      </c>
      <c r="W79">
        <v>4123000000</v>
      </c>
      <c r="X79">
        <v>4174000000</v>
      </c>
      <c r="Y79">
        <v>4227000000</v>
      </c>
      <c r="Z79">
        <v>4281000000</v>
      </c>
      <c r="AA79">
        <v>4337000000</v>
      </c>
      <c r="AB79">
        <v>4394000000</v>
      </c>
      <c r="AC79">
        <v>4452000000</v>
      </c>
      <c r="AD79">
        <v>4512000000</v>
      </c>
      <c r="AE79">
        <v>4574000000</v>
      </c>
      <c r="AF79">
        <v>4637000000</v>
      </c>
      <c r="AG79">
        <v>4702000000</v>
      </c>
      <c r="AH79">
        <v>4769000000</v>
      </c>
      <c r="AI79">
        <v>4838000000</v>
      </c>
      <c r="AJ79">
        <v>4908000000</v>
      </c>
      <c r="AK79">
        <v>4980000000</v>
      </c>
      <c r="AL79">
        <v>5054000000</v>
      </c>
      <c r="AM79">
        <v>5131000000</v>
      </c>
    </row>
    <row r="81" spans="2:39" x14ac:dyDescent="0.25">
      <c r="G81" t="s">
        <v>325</v>
      </c>
    </row>
    <row r="82" spans="2:39" x14ac:dyDescent="0.25">
      <c r="G82" t="s">
        <v>304</v>
      </c>
      <c r="H82" t="s">
        <v>269</v>
      </c>
      <c r="I82" t="s">
        <v>270</v>
      </c>
      <c r="J82" t="s">
        <v>497</v>
      </c>
      <c r="K82" t="s">
        <v>271</v>
      </c>
      <c r="L82" t="s">
        <v>272</v>
      </c>
      <c r="M82" t="s">
        <v>273</v>
      </c>
      <c r="N82" t="s">
        <v>274</v>
      </c>
      <c r="O82" t="s">
        <v>275</v>
      </c>
      <c r="P82" t="s">
        <v>276</v>
      </c>
      <c r="Q82" t="s">
        <v>277</v>
      </c>
      <c r="R82" t="s">
        <v>278</v>
      </c>
      <c r="S82" t="s">
        <v>279</v>
      </c>
      <c r="T82" t="s">
        <v>280</v>
      </c>
      <c r="U82" t="s">
        <v>281</v>
      </c>
      <c r="V82" t="s">
        <v>282</v>
      </c>
      <c r="W82" t="s">
        <v>283</v>
      </c>
      <c r="X82" t="s">
        <v>284</v>
      </c>
      <c r="Y82" t="s">
        <v>285</v>
      </c>
      <c r="Z82" t="s">
        <v>286</v>
      </c>
      <c r="AA82" t="s">
        <v>287</v>
      </c>
      <c r="AB82" t="s">
        <v>288</v>
      </c>
      <c r="AC82" t="s">
        <v>289</v>
      </c>
      <c r="AD82" t="s">
        <v>290</v>
      </c>
      <c r="AE82" t="s">
        <v>291</v>
      </c>
      <c r="AF82" t="s">
        <v>292</v>
      </c>
      <c r="AG82" t="s">
        <v>293</v>
      </c>
      <c r="AH82" t="s">
        <v>294</v>
      </c>
      <c r="AI82" t="s">
        <v>295</v>
      </c>
      <c r="AJ82" t="s">
        <v>296</v>
      </c>
      <c r="AK82" t="s">
        <v>297</v>
      </c>
      <c r="AL82" t="s">
        <v>298</v>
      </c>
      <c r="AM82" t="s">
        <v>299</v>
      </c>
    </row>
    <row r="83" spans="2:39" x14ac:dyDescent="0.25">
      <c r="B83" t="s">
        <v>150</v>
      </c>
      <c r="C83" t="s">
        <v>149</v>
      </c>
      <c r="D83" s="7">
        <f>'[6]Flow path augmentation options'!$I$81</f>
        <v>1890</v>
      </c>
      <c r="G83" t="s">
        <v>325</v>
      </c>
      <c r="H83" t="s">
        <v>530</v>
      </c>
      <c r="J83">
        <v>7496000000</v>
      </c>
      <c r="K83">
        <v>7600000000</v>
      </c>
      <c r="L83">
        <v>7725000000</v>
      </c>
      <c r="M83">
        <v>7848000000</v>
      </c>
      <c r="N83">
        <v>7983000000</v>
      </c>
      <c r="O83">
        <v>8155000000</v>
      </c>
      <c r="P83">
        <v>8294000000</v>
      </c>
      <c r="Q83">
        <v>8418000000</v>
      </c>
      <c r="R83">
        <v>8564000000</v>
      </c>
      <c r="S83">
        <v>8714000000</v>
      </c>
      <c r="T83">
        <v>8858000000</v>
      </c>
      <c r="U83">
        <v>8994000000</v>
      </c>
      <c r="V83">
        <v>9136000000</v>
      </c>
      <c r="W83">
        <v>9283000000</v>
      </c>
      <c r="X83">
        <v>9434000000</v>
      </c>
      <c r="Y83">
        <v>9590000000</v>
      </c>
      <c r="Z83">
        <v>9751000000</v>
      </c>
      <c r="AA83">
        <v>9918000000</v>
      </c>
      <c r="AB83">
        <v>10091000000</v>
      </c>
      <c r="AC83">
        <v>10269000000</v>
      </c>
      <c r="AD83">
        <v>10454000000</v>
      </c>
      <c r="AE83">
        <v>10645000000</v>
      </c>
      <c r="AF83">
        <v>10842000000</v>
      </c>
      <c r="AG83">
        <v>11047000000</v>
      </c>
      <c r="AH83">
        <v>11259000000</v>
      </c>
      <c r="AI83">
        <v>11478000000</v>
      </c>
      <c r="AJ83">
        <v>11705000000</v>
      </c>
      <c r="AK83">
        <v>11941000000</v>
      </c>
      <c r="AL83">
        <v>12184000000</v>
      </c>
      <c r="AM83">
        <v>12437000000</v>
      </c>
    </row>
    <row r="85" spans="2:39" x14ac:dyDescent="0.25">
      <c r="G85" t="s">
        <v>531</v>
      </c>
    </row>
    <row r="86" spans="2:39" x14ac:dyDescent="0.25">
      <c r="G86" t="s">
        <v>304</v>
      </c>
      <c r="H86" t="s">
        <v>269</v>
      </c>
      <c r="I86" t="s">
        <v>270</v>
      </c>
      <c r="J86" t="s">
        <v>497</v>
      </c>
      <c r="K86" t="s">
        <v>271</v>
      </c>
      <c r="L86" t="s">
        <v>272</v>
      </c>
      <c r="M86" t="s">
        <v>273</v>
      </c>
      <c r="N86" t="s">
        <v>274</v>
      </c>
      <c r="O86" t="s">
        <v>275</v>
      </c>
      <c r="P86" t="s">
        <v>276</v>
      </c>
      <c r="Q86" t="s">
        <v>277</v>
      </c>
      <c r="R86" t="s">
        <v>278</v>
      </c>
      <c r="S86" t="s">
        <v>279</v>
      </c>
      <c r="T86" t="s">
        <v>280</v>
      </c>
      <c r="U86" t="s">
        <v>281</v>
      </c>
      <c r="V86" t="s">
        <v>282</v>
      </c>
      <c r="W86" t="s">
        <v>283</v>
      </c>
      <c r="X86" t="s">
        <v>284</v>
      </c>
      <c r="Y86" t="s">
        <v>285</v>
      </c>
      <c r="Z86" t="s">
        <v>286</v>
      </c>
      <c r="AA86" t="s">
        <v>287</v>
      </c>
      <c r="AB86" t="s">
        <v>288</v>
      </c>
      <c r="AC86" t="s">
        <v>289</v>
      </c>
      <c r="AD86" t="s">
        <v>290</v>
      </c>
      <c r="AE86" t="s">
        <v>291</v>
      </c>
      <c r="AF86" t="s">
        <v>292</v>
      </c>
      <c r="AG86" t="s">
        <v>293</v>
      </c>
      <c r="AH86" t="s">
        <v>294</v>
      </c>
      <c r="AI86" t="s">
        <v>295</v>
      </c>
      <c r="AJ86" t="s">
        <v>296</v>
      </c>
      <c r="AK86" t="s">
        <v>297</v>
      </c>
      <c r="AL86" t="s">
        <v>298</v>
      </c>
      <c r="AM86" t="s">
        <v>299</v>
      </c>
    </row>
    <row r="87" spans="2:39" x14ac:dyDescent="0.25">
      <c r="B87" t="s">
        <v>135</v>
      </c>
      <c r="C87" t="s">
        <v>151</v>
      </c>
      <c r="D87" s="7">
        <f>'[6]Flow path augmentation options'!$I$86</f>
        <v>750</v>
      </c>
      <c r="G87" t="s">
        <v>531</v>
      </c>
      <c r="H87" t="s">
        <v>532</v>
      </c>
      <c r="J87">
        <v>5231000000</v>
      </c>
      <c r="K87">
        <v>5323000000</v>
      </c>
      <c r="L87">
        <v>5380000000</v>
      </c>
      <c r="M87">
        <v>5412000000</v>
      </c>
      <c r="N87">
        <v>5487000000</v>
      </c>
      <c r="O87">
        <v>5585000000</v>
      </c>
      <c r="P87">
        <v>5621000000</v>
      </c>
      <c r="Q87">
        <v>5657000000</v>
      </c>
      <c r="R87">
        <v>5708000000</v>
      </c>
      <c r="S87">
        <v>5760000000</v>
      </c>
      <c r="T87">
        <v>5805000000</v>
      </c>
      <c r="U87">
        <v>5843000000</v>
      </c>
      <c r="V87">
        <v>5884000000</v>
      </c>
      <c r="W87">
        <v>5927000000</v>
      </c>
      <c r="X87">
        <v>5970000000</v>
      </c>
      <c r="Y87">
        <v>6015000000</v>
      </c>
      <c r="Z87">
        <v>6061000000</v>
      </c>
      <c r="AA87">
        <v>6109000000</v>
      </c>
      <c r="AB87">
        <v>6158000000</v>
      </c>
      <c r="AC87">
        <v>6209000000</v>
      </c>
      <c r="AD87">
        <v>6261000000</v>
      </c>
      <c r="AE87">
        <v>6315000000</v>
      </c>
      <c r="AF87">
        <v>6371000000</v>
      </c>
      <c r="AG87">
        <v>6428000000</v>
      </c>
      <c r="AH87">
        <v>6487000000</v>
      </c>
      <c r="AI87">
        <v>6548000000</v>
      </c>
      <c r="AJ87">
        <v>6611000000</v>
      </c>
      <c r="AK87">
        <v>6675000000</v>
      </c>
      <c r="AL87">
        <v>6742000000</v>
      </c>
      <c r="AM87">
        <v>6811000000</v>
      </c>
    </row>
    <row r="88" spans="2:39" x14ac:dyDescent="0.25">
      <c r="B88" t="str">
        <f>B87</f>
        <v>TAS</v>
      </c>
      <c r="C88" t="str">
        <f>C87</f>
        <v>SEV</v>
      </c>
      <c r="D88" s="7">
        <f>'[6]Flow path augmentation options'!$I$87</f>
        <v>750</v>
      </c>
      <c r="H88" t="s">
        <v>533</v>
      </c>
      <c r="J88">
        <v>2635000000</v>
      </c>
      <c r="K88">
        <v>2680000000</v>
      </c>
      <c r="L88">
        <v>2707000000</v>
      </c>
      <c r="M88">
        <v>2721000000</v>
      </c>
      <c r="N88">
        <v>2757000000</v>
      </c>
      <c r="O88">
        <v>2805000000</v>
      </c>
      <c r="P88">
        <v>2821000000</v>
      </c>
      <c r="Q88">
        <v>2837000000</v>
      </c>
      <c r="R88">
        <v>2860000000</v>
      </c>
      <c r="S88">
        <v>2884000000</v>
      </c>
      <c r="T88">
        <v>2904000000</v>
      </c>
      <c r="U88">
        <v>2921000000</v>
      </c>
      <c r="V88">
        <v>2939000000</v>
      </c>
      <c r="W88">
        <v>2958000000</v>
      </c>
      <c r="X88">
        <v>2977000000</v>
      </c>
      <c r="Y88">
        <v>2996000000</v>
      </c>
      <c r="Z88">
        <v>3017000000</v>
      </c>
      <c r="AA88">
        <v>3038000000</v>
      </c>
      <c r="AB88">
        <v>3059000000</v>
      </c>
      <c r="AC88">
        <v>3081000000</v>
      </c>
      <c r="AD88">
        <v>3104000000</v>
      </c>
      <c r="AE88">
        <v>3128000000</v>
      </c>
      <c r="AF88">
        <v>3152000000</v>
      </c>
      <c r="AG88">
        <v>3177000000</v>
      </c>
      <c r="AH88">
        <v>3202000000</v>
      </c>
      <c r="AI88">
        <v>3229000000</v>
      </c>
      <c r="AJ88">
        <v>3256000000</v>
      </c>
      <c r="AK88">
        <v>3283000000</v>
      </c>
      <c r="AL88">
        <v>3312000000</v>
      </c>
      <c r="AM88">
        <v>3341000000</v>
      </c>
    </row>
    <row r="90" spans="2:39" x14ac:dyDescent="0.25">
      <c r="G90" t="s">
        <v>534</v>
      </c>
    </row>
    <row r="91" spans="2:39" x14ac:dyDescent="0.25">
      <c r="G91" t="s">
        <v>304</v>
      </c>
      <c r="H91" t="s">
        <v>269</v>
      </c>
      <c r="I91" t="s">
        <v>270</v>
      </c>
      <c r="J91" t="s">
        <v>497</v>
      </c>
      <c r="K91" t="s">
        <v>271</v>
      </c>
      <c r="L91" t="s">
        <v>272</v>
      </c>
      <c r="M91" t="s">
        <v>273</v>
      </c>
      <c r="N91" t="s">
        <v>274</v>
      </c>
      <c r="O91" t="s">
        <v>275</v>
      </c>
      <c r="P91" t="s">
        <v>276</v>
      </c>
      <c r="Q91" t="s">
        <v>277</v>
      </c>
      <c r="R91" t="s">
        <v>278</v>
      </c>
      <c r="S91" t="s">
        <v>279</v>
      </c>
      <c r="T91" t="s">
        <v>280</v>
      </c>
      <c r="U91" t="s">
        <v>281</v>
      </c>
      <c r="V91" t="s">
        <v>282</v>
      </c>
      <c r="W91" t="s">
        <v>283</v>
      </c>
      <c r="X91" t="s">
        <v>284</v>
      </c>
      <c r="Y91" t="s">
        <v>285</v>
      </c>
      <c r="Z91" t="s">
        <v>286</v>
      </c>
      <c r="AA91" t="s">
        <v>287</v>
      </c>
      <c r="AB91" t="s">
        <v>288</v>
      </c>
      <c r="AC91" t="s">
        <v>289</v>
      </c>
      <c r="AD91" t="s">
        <v>290</v>
      </c>
      <c r="AE91" t="s">
        <v>291</v>
      </c>
      <c r="AF91" t="s">
        <v>292</v>
      </c>
      <c r="AG91" t="s">
        <v>293</v>
      </c>
      <c r="AH91" t="s">
        <v>294</v>
      </c>
      <c r="AI91" t="s">
        <v>295</v>
      </c>
      <c r="AJ91" t="s">
        <v>296</v>
      </c>
      <c r="AK91" t="s">
        <v>297</v>
      </c>
      <c r="AL91" t="s">
        <v>298</v>
      </c>
      <c r="AM91" t="s">
        <v>299</v>
      </c>
    </row>
    <row r="92" spans="2:39" x14ac:dyDescent="0.25">
      <c r="B92" t="s">
        <v>134</v>
      </c>
      <c r="C92" t="s">
        <v>150</v>
      </c>
      <c r="D92" s="7">
        <f>'[6]Flow path augmentation options'!$J$116</f>
        <v>800</v>
      </c>
      <c r="G92" t="s">
        <v>534</v>
      </c>
      <c r="H92" t="s">
        <v>535</v>
      </c>
      <c r="J92">
        <v>128000000</v>
      </c>
      <c r="K92">
        <v>128000000</v>
      </c>
      <c r="L92">
        <v>129000000</v>
      </c>
      <c r="M92">
        <v>130000000</v>
      </c>
      <c r="N92">
        <v>130000000</v>
      </c>
      <c r="O92">
        <v>132000000</v>
      </c>
      <c r="P92">
        <v>133000000</v>
      </c>
      <c r="Q92">
        <v>134000000</v>
      </c>
      <c r="R92">
        <v>135000000</v>
      </c>
      <c r="S92">
        <v>136000000</v>
      </c>
      <c r="T92">
        <v>137000000</v>
      </c>
      <c r="U92">
        <v>138000000</v>
      </c>
      <c r="V92">
        <v>139000000</v>
      </c>
      <c r="W92">
        <v>140000000</v>
      </c>
      <c r="X92">
        <v>140000000</v>
      </c>
      <c r="Y92">
        <v>141000000</v>
      </c>
      <c r="Z92">
        <v>142000000</v>
      </c>
      <c r="AA92">
        <v>143000000</v>
      </c>
      <c r="AB92">
        <v>144000000</v>
      </c>
      <c r="AC92">
        <v>145000000</v>
      </c>
      <c r="AD92">
        <v>146000000</v>
      </c>
      <c r="AE92">
        <v>146000000</v>
      </c>
      <c r="AF92">
        <v>147000000</v>
      </c>
      <c r="AG92">
        <v>148000000</v>
      </c>
      <c r="AH92">
        <v>149000000</v>
      </c>
      <c r="AI92">
        <v>150000000</v>
      </c>
      <c r="AJ92">
        <v>151000000</v>
      </c>
      <c r="AK92">
        <v>152000000</v>
      </c>
      <c r="AL92">
        <v>153000000</v>
      </c>
      <c r="AM92">
        <v>154000000</v>
      </c>
    </row>
    <row r="93" spans="2:39" x14ac:dyDescent="0.25">
      <c r="B93" t="s">
        <v>134</v>
      </c>
      <c r="C93" t="s">
        <v>150</v>
      </c>
      <c r="D93" s="7">
        <f>'[6]Flow path augmentation options'!$J$117</f>
        <v>800</v>
      </c>
      <c r="H93" t="s">
        <v>536</v>
      </c>
      <c r="J93">
        <v>174000000</v>
      </c>
      <c r="K93">
        <v>174000000</v>
      </c>
      <c r="L93">
        <v>175000000</v>
      </c>
      <c r="M93">
        <v>177000000</v>
      </c>
      <c r="N93">
        <v>178000000</v>
      </c>
      <c r="O93">
        <v>181000000</v>
      </c>
      <c r="P93">
        <v>183000000</v>
      </c>
      <c r="Q93">
        <v>184000000</v>
      </c>
      <c r="R93">
        <v>186000000</v>
      </c>
      <c r="S93">
        <v>188000000</v>
      </c>
      <c r="T93">
        <v>189000000</v>
      </c>
      <c r="U93">
        <v>191000000</v>
      </c>
      <c r="V93">
        <v>192000000</v>
      </c>
      <c r="W93">
        <v>194000000</v>
      </c>
      <c r="X93">
        <v>195000000</v>
      </c>
      <c r="Y93">
        <v>196000000</v>
      </c>
      <c r="Z93">
        <v>198000000</v>
      </c>
      <c r="AA93">
        <v>200000000</v>
      </c>
      <c r="AB93">
        <v>201000000</v>
      </c>
      <c r="AC93">
        <v>203000000</v>
      </c>
      <c r="AD93">
        <v>204000000</v>
      </c>
      <c r="AE93">
        <v>206000000</v>
      </c>
      <c r="AF93">
        <v>208000000</v>
      </c>
      <c r="AG93">
        <v>210000000</v>
      </c>
      <c r="AH93">
        <v>211000000</v>
      </c>
      <c r="AI93">
        <v>213000000</v>
      </c>
      <c r="AJ93">
        <v>215000000</v>
      </c>
      <c r="AK93">
        <v>217000000</v>
      </c>
      <c r="AL93">
        <v>219000000</v>
      </c>
      <c r="AM93">
        <v>221000000</v>
      </c>
    </row>
    <row r="96" spans="2:39" x14ac:dyDescent="0.25">
      <c r="F96" t="s">
        <v>332</v>
      </c>
      <c r="J96" s="9" t="s">
        <v>334</v>
      </c>
    </row>
    <row r="97" spans="2:39" x14ac:dyDescent="0.25">
      <c r="F97" t="s">
        <v>333</v>
      </c>
      <c r="G97" t="s">
        <v>301</v>
      </c>
    </row>
    <row r="98" spans="2:39" x14ac:dyDescent="0.25">
      <c r="D98" t="s">
        <v>329</v>
      </c>
      <c r="G98" t="s">
        <v>304</v>
      </c>
      <c r="H98" t="s">
        <v>269</v>
      </c>
      <c r="I98" t="s">
        <v>270</v>
      </c>
      <c r="J98" t="s">
        <v>497</v>
      </c>
      <c r="K98" t="s">
        <v>271</v>
      </c>
      <c r="L98" t="s">
        <v>272</v>
      </c>
      <c r="M98" t="s">
        <v>273</v>
      </c>
      <c r="N98" t="s">
        <v>274</v>
      </c>
      <c r="O98" t="s">
        <v>275</v>
      </c>
      <c r="P98" t="s">
        <v>276</v>
      </c>
      <c r="Q98" t="s">
        <v>277</v>
      </c>
      <c r="R98" t="s">
        <v>278</v>
      </c>
      <c r="S98" t="s">
        <v>279</v>
      </c>
      <c r="T98" t="s">
        <v>280</v>
      </c>
      <c r="U98" t="s">
        <v>281</v>
      </c>
      <c r="V98" t="s">
        <v>282</v>
      </c>
      <c r="W98" t="s">
        <v>283</v>
      </c>
      <c r="X98" t="s">
        <v>284</v>
      </c>
      <c r="Y98" t="s">
        <v>285</v>
      </c>
      <c r="Z98" t="s">
        <v>286</v>
      </c>
      <c r="AA98" t="s">
        <v>287</v>
      </c>
      <c r="AB98" t="s">
        <v>288</v>
      </c>
      <c r="AC98" t="s">
        <v>289</v>
      </c>
      <c r="AD98" t="s">
        <v>290</v>
      </c>
      <c r="AE98" t="s">
        <v>291</v>
      </c>
      <c r="AF98" t="s">
        <v>292</v>
      </c>
      <c r="AG98" t="s">
        <v>293</v>
      </c>
      <c r="AH98" t="s">
        <v>294</v>
      </c>
      <c r="AI98" t="s">
        <v>295</v>
      </c>
      <c r="AJ98" t="s">
        <v>296</v>
      </c>
      <c r="AK98" t="s">
        <v>297</v>
      </c>
      <c r="AL98" t="s">
        <v>298</v>
      </c>
      <c r="AM98" t="s">
        <v>299</v>
      </c>
    </row>
    <row r="99" spans="2:39" x14ac:dyDescent="0.25">
      <c r="B99" t="s">
        <v>145</v>
      </c>
      <c r="C99" t="s">
        <v>144</v>
      </c>
      <c r="D99" s="7">
        <f>D5</f>
        <v>1100</v>
      </c>
      <c r="G99" t="s">
        <v>301</v>
      </c>
      <c r="H99" t="s">
        <v>302</v>
      </c>
      <c r="J99" s="4">
        <f>J5/$D99</f>
        <v>1656901.9265457955</v>
      </c>
      <c r="K99" s="4">
        <f t="shared" ref="K99:AM102" si="7">K5/$D99</f>
        <v>1685599.2278129372</v>
      </c>
      <c r="L99" s="4">
        <f t="shared" si="7"/>
        <v>1706500.9976621945</v>
      </c>
      <c r="M99" s="4">
        <f t="shared" si="7"/>
        <v>1725901.078034451</v>
      </c>
      <c r="N99" s="4">
        <f t="shared" si="7"/>
        <v>1747854.5657835163</v>
      </c>
      <c r="O99" s="4">
        <f t="shared" si="7"/>
        <v>1778549.0494843309</v>
      </c>
      <c r="P99" s="4">
        <f t="shared" si="7"/>
        <v>1801223.7819458954</v>
      </c>
      <c r="Q99" s="4">
        <f t="shared" si="7"/>
        <v>1820154.7111608209</v>
      </c>
      <c r="R99" s="4">
        <f t="shared" si="7"/>
        <v>1843371.0002098917</v>
      </c>
      <c r="S99" s="4">
        <f t="shared" si="7"/>
        <v>1867200.6684613153</v>
      </c>
      <c r="T99" s="4">
        <f t="shared" si="7"/>
        <v>1888793.5142290655</v>
      </c>
      <c r="U99" s="4">
        <f t="shared" si="7"/>
        <v>1908152.3644783793</v>
      </c>
      <c r="V99" s="4">
        <f t="shared" si="7"/>
        <v>1927974.8782021345</v>
      </c>
      <c r="W99" s="4">
        <f t="shared" si="7"/>
        <v>1948272.06401486</v>
      </c>
      <c r="X99" s="4">
        <f t="shared" si="7"/>
        <v>1969005.3512715092</v>
      </c>
      <c r="Y99" s="4">
        <f t="shared" si="7"/>
        <v>1990158.3782373592</v>
      </c>
      <c r="Z99" s="4">
        <f t="shared" si="7"/>
        <v>2011865.6097736752</v>
      </c>
      <c r="AA99" s="4">
        <f t="shared" si="7"/>
        <v>2034123.5807808628</v>
      </c>
      <c r="AB99" s="4">
        <f t="shared" si="7"/>
        <v>2056924.3365791391</v>
      </c>
      <c r="AC99" s="4">
        <f t="shared" si="7"/>
        <v>2080284.5848692837</v>
      </c>
      <c r="AD99" s="4">
        <f t="shared" si="7"/>
        <v>2104220.7975728856</v>
      </c>
      <c r="AE99" s="4">
        <f t="shared" si="7"/>
        <v>2128747.3883519671</v>
      </c>
      <c r="AF99" s="4">
        <f t="shared" si="7"/>
        <v>2153880.3068575766</v>
      </c>
      <c r="AG99" s="4">
        <f t="shared" si="7"/>
        <v>2179636.0828053975</v>
      </c>
      <c r="AH99" s="4">
        <f t="shared" si="7"/>
        <v>2206032.3194660093</v>
      </c>
      <c r="AI99" s="4">
        <f t="shared" si="7"/>
        <v>2233086.6563832136</v>
      </c>
      <c r="AJ99" s="4">
        <f t="shared" si="7"/>
        <v>2260818.008384964</v>
      </c>
      <c r="AK99" s="4">
        <f t="shared" si="7"/>
        <v>2289246.187268117</v>
      </c>
      <c r="AL99" s="4">
        <f t="shared" si="7"/>
        <v>2318390.8436654257</v>
      </c>
      <c r="AM99" s="4">
        <f t="shared" si="7"/>
        <v>2348273.998028121</v>
      </c>
    </row>
    <row r="100" spans="2:39" x14ac:dyDescent="0.25">
      <c r="B100" t="s">
        <v>145</v>
      </c>
      <c r="C100" t="s">
        <v>144</v>
      </c>
      <c r="D100" s="7">
        <f t="shared" ref="D100:D102" si="8">D6</f>
        <v>3000</v>
      </c>
      <c r="H100" t="s">
        <v>303</v>
      </c>
      <c r="J100" s="4">
        <f t="shared" ref="J100:Y102" si="9">J6/$D100</f>
        <v>1778163.0463491329</v>
      </c>
      <c r="K100" s="4">
        <f t="shared" si="9"/>
        <v>1806400.8830352279</v>
      </c>
      <c r="L100" s="4">
        <f t="shared" si="9"/>
        <v>1827361.9663443994</v>
      </c>
      <c r="M100" s="4">
        <f t="shared" si="9"/>
        <v>1847069.2621566337</v>
      </c>
      <c r="N100" s="4">
        <f t="shared" si="9"/>
        <v>1869223.2610501207</v>
      </c>
      <c r="O100" s="4">
        <f t="shared" si="9"/>
        <v>1900714.2558702936</v>
      </c>
      <c r="P100" s="4">
        <f t="shared" si="9"/>
        <v>1923867.3967440955</v>
      </c>
      <c r="Q100" s="4">
        <f t="shared" si="9"/>
        <v>1942859.3527001715</v>
      </c>
      <c r="R100" s="4">
        <f t="shared" si="9"/>
        <v>1966361.8200974192</v>
      </c>
      <c r="S100" s="4">
        <f t="shared" si="9"/>
        <v>1990491.6845832334</v>
      </c>
      <c r="T100" s="4">
        <f t="shared" si="9"/>
        <v>2012105.038368878</v>
      </c>
      <c r="U100" s="4">
        <f t="shared" si="9"/>
        <v>2031091.2938695718</v>
      </c>
      <c r="V100" s="4">
        <f t="shared" si="9"/>
        <v>2050433.8758391365</v>
      </c>
      <c r="W100" s="4">
        <f t="shared" si="9"/>
        <v>2070211.5216680046</v>
      </c>
      <c r="X100" s="4">
        <f t="shared" si="9"/>
        <v>2090388.6667979755</v>
      </c>
      <c r="Y100" s="4">
        <f t="shared" si="9"/>
        <v>2110941.776595586</v>
      </c>
      <c r="Z100" s="4">
        <f t="shared" si="7"/>
        <v>2132011.5551947854</v>
      </c>
      <c r="AA100" s="4">
        <f t="shared" si="7"/>
        <v>2153592.55897428</v>
      </c>
      <c r="AB100" s="4">
        <f t="shared" si="7"/>
        <v>2175673.125956533</v>
      </c>
      <c r="AC100" s="4">
        <f t="shared" si="7"/>
        <v>2198268.234154365</v>
      </c>
      <c r="AD100" s="4">
        <f t="shared" si="7"/>
        <v>2221392.3554151636</v>
      </c>
      <c r="AE100" s="4">
        <f t="shared" si="7"/>
        <v>2245057.709562121</v>
      </c>
      <c r="AF100" s="4">
        <f t="shared" si="7"/>
        <v>2269277.9941770313</v>
      </c>
      <c r="AG100" s="4">
        <f t="shared" si="7"/>
        <v>2294067.3845271808</v>
      </c>
      <c r="AH100" s="4">
        <f t="shared" si="7"/>
        <v>2319441.0850090971</v>
      </c>
      <c r="AI100" s="4">
        <f t="shared" si="7"/>
        <v>2345414.1931536747</v>
      </c>
      <c r="AJ100" s="4">
        <f t="shared" si="7"/>
        <v>2372003.0383024225</v>
      </c>
      <c r="AK100" s="4">
        <f t="shared" si="7"/>
        <v>2399224.7382690068</v>
      </c>
      <c r="AL100" s="4">
        <f t="shared" si="7"/>
        <v>2427096.1084611546</v>
      </c>
      <c r="AM100" s="4">
        <f t="shared" si="7"/>
        <v>2455636.2979922863</v>
      </c>
    </row>
    <row r="101" spans="2:39" x14ac:dyDescent="0.25">
      <c r="B101" t="s">
        <v>145</v>
      </c>
      <c r="C101" t="s">
        <v>144</v>
      </c>
      <c r="D101" s="7">
        <f t="shared" si="8"/>
        <v>350</v>
      </c>
      <c r="H101" t="s">
        <v>498</v>
      </c>
      <c r="J101" s="4">
        <f t="shared" si="9"/>
        <v>591240.54869348917</v>
      </c>
      <c r="K101" s="4">
        <f t="shared" si="7"/>
        <v>596995.14602989226</v>
      </c>
      <c r="L101" s="4">
        <f t="shared" si="7"/>
        <v>602621.36766367569</v>
      </c>
      <c r="M101" s="4">
        <f t="shared" si="7"/>
        <v>608130.8339980325</v>
      </c>
      <c r="N101" s="4">
        <f t="shared" si="7"/>
        <v>614352.26753465517</v>
      </c>
      <c r="O101" s="4">
        <f t="shared" si="7"/>
        <v>623622.85278256948</v>
      </c>
      <c r="P101" s="4">
        <f t="shared" si="7"/>
        <v>630197.19428371114</v>
      </c>
      <c r="Q101" s="4">
        <f t="shared" si="7"/>
        <v>635345.34272520035</v>
      </c>
      <c r="R101" s="4">
        <f t="shared" si="7"/>
        <v>641861.77725606633</v>
      </c>
      <c r="S101" s="4">
        <f t="shared" si="7"/>
        <v>648568.2408889503</v>
      </c>
      <c r="T101" s="4">
        <f t="shared" si="7"/>
        <v>654399.56818323256</v>
      </c>
      <c r="U101" s="4">
        <f t="shared" si="7"/>
        <v>659083.40948975261</v>
      </c>
      <c r="V101" s="4">
        <f t="shared" si="7"/>
        <v>663751.7116798514</v>
      </c>
      <c r="W101" s="4">
        <f t="shared" si="7"/>
        <v>668487.16688478796</v>
      </c>
      <c r="X101" s="4">
        <f t="shared" si="7"/>
        <v>673280.97251919913</v>
      </c>
      <c r="Y101" s="4">
        <f t="shared" si="7"/>
        <v>678121.7526530074</v>
      </c>
      <c r="Z101" s="4">
        <f t="shared" si="7"/>
        <v>683050.77922254149</v>
      </c>
      <c r="AA101" s="4">
        <f t="shared" si="7"/>
        <v>688064.42452703719</v>
      </c>
      <c r="AB101" s="4">
        <f t="shared" si="7"/>
        <v>693155.40568310348</v>
      </c>
      <c r="AC101" s="4">
        <f t="shared" si="7"/>
        <v>698325.1841856417</v>
      </c>
      <c r="AD101" s="4">
        <f t="shared" si="7"/>
        <v>703574.95665034628</v>
      </c>
      <c r="AE101" s="4">
        <f t="shared" si="7"/>
        <v>708904.99093167973</v>
      </c>
      <c r="AF101" s="4">
        <f t="shared" si="7"/>
        <v>714315.94682143338</v>
      </c>
      <c r="AG101" s="4">
        <f t="shared" si="7"/>
        <v>719808.4309885957</v>
      </c>
      <c r="AH101" s="4">
        <f t="shared" si="7"/>
        <v>725383.2510766614</v>
      </c>
      <c r="AI101" s="4">
        <f t="shared" si="7"/>
        <v>731041.03542068228</v>
      </c>
      <c r="AJ101" s="4">
        <f t="shared" si="7"/>
        <v>736782.61588014802</v>
      </c>
      <c r="AK101" s="4">
        <f t="shared" si="7"/>
        <v>742608.9260318192</v>
      </c>
      <c r="AL101" s="4">
        <f t="shared" si="7"/>
        <v>748520.62252081512</v>
      </c>
      <c r="AM101" s="4">
        <f t="shared" si="7"/>
        <v>754518.92122166744</v>
      </c>
    </row>
    <row r="102" spans="2:39" x14ac:dyDescent="0.25">
      <c r="B102" t="s">
        <v>145</v>
      </c>
      <c r="C102" t="s">
        <v>144</v>
      </c>
      <c r="D102" s="7">
        <f t="shared" si="8"/>
        <v>1300</v>
      </c>
      <c r="H102" t="s">
        <v>499</v>
      </c>
      <c r="J102" s="4">
        <f t="shared" si="9"/>
        <v>1493076.923076923</v>
      </c>
      <c r="K102" s="4">
        <f t="shared" si="7"/>
        <v>1518461.5384615385</v>
      </c>
      <c r="L102" s="4">
        <f t="shared" si="7"/>
        <v>1537692.3076923077</v>
      </c>
      <c r="M102" s="4">
        <f t="shared" si="7"/>
        <v>1555384.6153846155</v>
      </c>
      <c r="N102" s="4">
        <f t="shared" si="7"/>
        <v>1575384.6153846155</v>
      </c>
      <c r="O102" s="4">
        <f t="shared" si="7"/>
        <v>1603076.923076923</v>
      </c>
      <c r="P102" s="4">
        <f t="shared" si="7"/>
        <v>1623846.1538461538</v>
      </c>
      <c r="Q102" s="4">
        <f t="shared" si="7"/>
        <v>1640769.2307692308</v>
      </c>
      <c r="R102" s="4">
        <f t="shared" si="7"/>
        <v>1662307.6923076923</v>
      </c>
      <c r="S102" s="4">
        <f t="shared" si="7"/>
        <v>1683846.1538461538</v>
      </c>
      <c r="T102" s="4">
        <f t="shared" si="7"/>
        <v>1703846.1538461538</v>
      </c>
      <c r="U102" s="4">
        <f t="shared" si="7"/>
        <v>1720769.2307692308</v>
      </c>
      <c r="V102" s="4">
        <f t="shared" si="7"/>
        <v>1739230.7692307692</v>
      </c>
      <c r="W102" s="4">
        <f t="shared" si="7"/>
        <v>1757692.3076923077</v>
      </c>
      <c r="X102" s="4">
        <f t="shared" si="7"/>
        <v>1776153.8461538462</v>
      </c>
      <c r="Y102" s="4">
        <f t="shared" si="7"/>
        <v>1795384.6153846155</v>
      </c>
      <c r="Z102" s="4">
        <f t="shared" si="7"/>
        <v>1815384.6153846155</v>
      </c>
      <c r="AA102" s="4">
        <f t="shared" si="7"/>
        <v>1835384.6153846155</v>
      </c>
      <c r="AB102" s="4">
        <f t="shared" si="7"/>
        <v>1856153.8461538462</v>
      </c>
      <c r="AC102" s="4">
        <f t="shared" si="7"/>
        <v>1876923.076923077</v>
      </c>
      <c r="AD102" s="4">
        <f t="shared" si="7"/>
        <v>1898461.5384615385</v>
      </c>
      <c r="AE102" s="4">
        <f t="shared" si="7"/>
        <v>1920769.2307692308</v>
      </c>
      <c r="AF102" s="4">
        <f t="shared" si="7"/>
        <v>1943846.1538461538</v>
      </c>
      <c r="AG102" s="4">
        <f t="shared" si="7"/>
        <v>1966923.076923077</v>
      </c>
      <c r="AH102" s="4">
        <f t="shared" si="7"/>
        <v>1990769.2307692308</v>
      </c>
      <c r="AI102" s="4">
        <f t="shared" si="7"/>
        <v>2015384.6153846155</v>
      </c>
      <c r="AJ102" s="4">
        <f t="shared" si="7"/>
        <v>2040000</v>
      </c>
      <c r="AK102" s="4">
        <f t="shared" si="7"/>
        <v>2066153.8461538462</v>
      </c>
      <c r="AL102" s="4">
        <f t="shared" si="7"/>
        <v>2092307.6923076923</v>
      </c>
      <c r="AM102" s="4">
        <f t="shared" si="7"/>
        <v>2119230.769230769</v>
      </c>
    </row>
    <row r="104" spans="2:39" x14ac:dyDescent="0.25">
      <c r="G104" t="s">
        <v>305</v>
      </c>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row>
    <row r="105" spans="2:39" x14ac:dyDescent="0.25">
      <c r="G105" t="s">
        <v>304</v>
      </c>
      <c r="H105" t="s">
        <v>269</v>
      </c>
      <c r="I105" t="s">
        <v>270</v>
      </c>
      <c r="J105" t="s">
        <v>497</v>
      </c>
      <c r="K105" t="s">
        <v>271</v>
      </c>
      <c r="L105" t="s">
        <v>272</v>
      </c>
      <c r="M105" t="s">
        <v>273</v>
      </c>
      <c r="N105" t="s">
        <v>274</v>
      </c>
      <c r="O105" t="s">
        <v>275</v>
      </c>
      <c r="P105" t="s">
        <v>276</v>
      </c>
      <c r="Q105" t="s">
        <v>277</v>
      </c>
      <c r="R105" t="s">
        <v>278</v>
      </c>
      <c r="S105" t="s">
        <v>279</v>
      </c>
      <c r="T105" t="s">
        <v>280</v>
      </c>
      <c r="U105" t="s">
        <v>281</v>
      </c>
      <c r="V105" t="s">
        <v>282</v>
      </c>
      <c r="W105" t="s">
        <v>283</v>
      </c>
      <c r="X105" t="s">
        <v>284</v>
      </c>
      <c r="Y105" t="s">
        <v>285</v>
      </c>
      <c r="Z105" t="s">
        <v>286</v>
      </c>
      <c r="AA105" t="s">
        <v>287</v>
      </c>
      <c r="AB105" t="s">
        <v>288</v>
      </c>
      <c r="AC105" t="s">
        <v>289</v>
      </c>
      <c r="AD105" t="s">
        <v>290</v>
      </c>
      <c r="AE105" t="s">
        <v>291</v>
      </c>
      <c r="AF105" t="s">
        <v>292</v>
      </c>
      <c r="AG105" t="s">
        <v>293</v>
      </c>
      <c r="AH105" t="s">
        <v>294</v>
      </c>
      <c r="AI105" t="s">
        <v>295</v>
      </c>
      <c r="AJ105" t="s">
        <v>296</v>
      </c>
      <c r="AK105" t="s">
        <v>297</v>
      </c>
      <c r="AL105" t="s">
        <v>298</v>
      </c>
      <c r="AM105" t="s">
        <v>299</v>
      </c>
    </row>
    <row r="106" spans="2:39" x14ac:dyDescent="0.25">
      <c r="B106" t="s">
        <v>145</v>
      </c>
      <c r="C106" t="s">
        <v>147</v>
      </c>
      <c r="D106" s="7">
        <f t="shared" ref="D106:D109" si="10">D12</f>
        <v>600</v>
      </c>
      <c r="G106" t="s">
        <v>305</v>
      </c>
      <c r="H106" t="s">
        <v>500</v>
      </c>
      <c r="J106" s="4">
        <f>J12/$D106</f>
        <v>299209.91487842437</v>
      </c>
      <c r="K106" s="4">
        <f t="shared" ref="K106:AM106" si="11">K12/$D106</f>
        <v>301305.73676877632</v>
      </c>
      <c r="L106" s="4">
        <f t="shared" si="11"/>
        <v>304524.75652391481</v>
      </c>
      <c r="M106" s="4">
        <f t="shared" si="11"/>
        <v>307842.50247343717</v>
      </c>
      <c r="N106" s="4">
        <f t="shared" si="11"/>
        <v>311396.79182594863</v>
      </c>
      <c r="O106" s="4">
        <f t="shared" si="11"/>
        <v>316405.04146300699</v>
      </c>
      <c r="P106" s="4">
        <f t="shared" si="11"/>
        <v>320161.71342671517</v>
      </c>
      <c r="Q106" s="4">
        <f t="shared" si="11"/>
        <v>323239.768469667</v>
      </c>
      <c r="R106" s="4">
        <f t="shared" si="11"/>
        <v>326979.48438779381</v>
      </c>
      <c r="S106" s="4">
        <f t="shared" si="11"/>
        <v>330820.86002139054</v>
      </c>
      <c r="T106" s="4">
        <f t="shared" si="11"/>
        <v>334271.34773267334</v>
      </c>
      <c r="U106" s="4">
        <f t="shared" si="11"/>
        <v>337046.22803734354</v>
      </c>
      <c r="V106" s="4">
        <f t="shared" si="11"/>
        <v>339822.77187859954</v>
      </c>
      <c r="W106" s="4">
        <f t="shared" si="11"/>
        <v>342632.98396814131</v>
      </c>
      <c r="X106" s="4">
        <f t="shared" si="11"/>
        <v>345478.68345517531</v>
      </c>
      <c r="Y106" s="4">
        <f t="shared" si="11"/>
        <v>348355.54508800688</v>
      </c>
      <c r="Z106" s="4">
        <f t="shared" si="11"/>
        <v>351283.1127255988</v>
      </c>
      <c r="AA106" s="4">
        <f t="shared" si="11"/>
        <v>354260.33960705966</v>
      </c>
      <c r="AB106" s="4">
        <f t="shared" si="11"/>
        <v>357283.92521031131</v>
      </c>
      <c r="AC106" s="4">
        <f t="shared" si="11"/>
        <v>360354.83507151902</v>
      </c>
      <c r="AD106" s="4">
        <f t="shared" si="11"/>
        <v>363473.96254657349</v>
      </c>
      <c r="AE106" s="4">
        <f t="shared" si="11"/>
        <v>366641.69896947546</v>
      </c>
      <c r="AF106" s="4">
        <f t="shared" si="11"/>
        <v>369858.66843615967</v>
      </c>
      <c r="AG106" s="4">
        <f t="shared" si="11"/>
        <v>373125.46524572518</v>
      </c>
      <c r="AH106" s="4">
        <f t="shared" si="11"/>
        <v>376442.78991814598</v>
      </c>
      <c r="AI106" s="4">
        <f t="shared" si="11"/>
        <v>379811.26456489734</v>
      </c>
      <c r="AJ106" s="4">
        <f t="shared" si="11"/>
        <v>383231.61335671949</v>
      </c>
      <c r="AK106" s="4">
        <f t="shared" si="11"/>
        <v>386704.63640299864</v>
      </c>
      <c r="AL106" s="4">
        <f t="shared" si="11"/>
        <v>390230.98394386697</v>
      </c>
      <c r="AM106" s="4">
        <f t="shared" si="11"/>
        <v>393811.61812146904</v>
      </c>
    </row>
    <row r="107" spans="2:39" x14ac:dyDescent="0.25">
      <c r="B107" t="s">
        <v>145</v>
      </c>
      <c r="C107" t="s">
        <v>147</v>
      </c>
      <c r="D107" s="7">
        <f t="shared" si="10"/>
        <v>550</v>
      </c>
      <c r="H107" t="s">
        <v>501</v>
      </c>
      <c r="J107" s="4">
        <f t="shared" ref="J107:AM107" si="12">J13/$D107</f>
        <v>346198.33759080851</v>
      </c>
      <c r="K107" s="4">
        <f t="shared" si="12"/>
        <v>348762.61408816202</v>
      </c>
      <c r="L107" s="4">
        <f t="shared" si="12"/>
        <v>352482.01940369344</v>
      </c>
      <c r="M107" s="4">
        <f t="shared" si="12"/>
        <v>356304.62867543305</v>
      </c>
      <c r="N107" s="4">
        <f t="shared" si="12"/>
        <v>360413.85648278892</v>
      </c>
      <c r="O107" s="4">
        <f t="shared" si="12"/>
        <v>366207.59463271941</v>
      </c>
      <c r="P107" s="4">
        <f t="shared" si="12"/>
        <v>370539.60397345183</v>
      </c>
      <c r="Q107" s="4">
        <f t="shared" si="12"/>
        <v>374088.20605771674</v>
      </c>
      <c r="R107" s="4">
        <f t="shared" si="12"/>
        <v>378406.11116608675</v>
      </c>
      <c r="S107" s="4">
        <f t="shared" si="12"/>
        <v>382841.01982071582</v>
      </c>
      <c r="T107" s="4">
        <f t="shared" si="12"/>
        <v>386814.71953712287</v>
      </c>
      <c r="U107" s="4">
        <f t="shared" si="12"/>
        <v>390014.36055528058</v>
      </c>
      <c r="V107" s="4">
        <f t="shared" si="12"/>
        <v>393217.1675582747</v>
      </c>
      <c r="W107" s="4">
        <f t="shared" si="12"/>
        <v>396459.53891210764</v>
      </c>
      <c r="X107" s="4">
        <f t="shared" si="12"/>
        <v>399742.9383571131</v>
      </c>
      <c r="Y107" s="4">
        <f t="shared" si="12"/>
        <v>403062.4164704362</v>
      </c>
      <c r="Z107" s="4">
        <f t="shared" si="12"/>
        <v>406440.70037253201</v>
      </c>
      <c r="AA107" s="4">
        <f t="shared" si="12"/>
        <v>409876.50863469002</v>
      </c>
      <c r="AB107" s="4">
        <f t="shared" si="12"/>
        <v>413366.02883026202</v>
      </c>
      <c r="AC107" s="4">
        <f t="shared" si="12"/>
        <v>416910.38619973452</v>
      </c>
      <c r="AD107" s="4">
        <f t="shared" si="12"/>
        <v>420510.61908347014</v>
      </c>
      <c r="AE107" s="4">
        <f t="shared" si="12"/>
        <v>424167.1888729647</v>
      </c>
      <c r="AF107" s="4">
        <f t="shared" si="12"/>
        <v>427880.82508136489</v>
      </c>
      <c r="AG107" s="4">
        <f t="shared" si="12"/>
        <v>431652.2243885682</v>
      </c>
      <c r="AH107" s="4">
        <f t="shared" si="12"/>
        <v>435482.20694858802</v>
      </c>
      <c r="AI107" s="4">
        <f t="shared" si="12"/>
        <v>439371.5028554051</v>
      </c>
      <c r="AJ107" s="4">
        <f t="shared" si="12"/>
        <v>443320.96146794962</v>
      </c>
      <c r="AK107" s="4">
        <f t="shared" si="12"/>
        <v>447331.5199313811</v>
      </c>
      <c r="AL107" s="4">
        <f t="shared" si="12"/>
        <v>451403.94300764328</v>
      </c>
      <c r="AM107" s="4">
        <f t="shared" si="12"/>
        <v>455539.35674695962</v>
      </c>
    </row>
    <row r="108" spans="2:39" x14ac:dyDescent="0.25">
      <c r="B108" t="s">
        <v>145</v>
      </c>
      <c r="C108" t="s">
        <v>147</v>
      </c>
      <c r="D108" s="7">
        <f t="shared" si="10"/>
        <v>2600</v>
      </c>
      <c r="H108" t="s">
        <v>502</v>
      </c>
      <c r="J108" s="4">
        <f t="shared" ref="J108:AM108" si="13">J14/$D108</f>
        <v>1030384.6153846154</v>
      </c>
      <c r="K108" s="4">
        <f t="shared" si="13"/>
        <v>1041153.8461538461</v>
      </c>
      <c r="L108" s="4">
        <f t="shared" si="13"/>
        <v>1051923.076923077</v>
      </c>
      <c r="M108" s="4">
        <f t="shared" si="13"/>
        <v>1062307.6923076923</v>
      </c>
      <c r="N108" s="4">
        <f t="shared" si="13"/>
        <v>1074230.7692307692</v>
      </c>
      <c r="O108" s="4">
        <f t="shared" si="13"/>
        <v>1091153.8461538462</v>
      </c>
      <c r="P108" s="4">
        <f t="shared" si="13"/>
        <v>1103076.923076923</v>
      </c>
      <c r="Q108" s="4">
        <f t="shared" si="13"/>
        <v>1112692.3076923077</v>
      </c>
      <c r="R108" s="4">
        <f t="shared" si="13"/>
        <v>1124615.3846153845</v>
      </c>
      <c r="S108" s="4">
        <f t="shared" si="13"/>
        <v>1137307.6923076923</v>
      </c>
      <c r="T108" s="4">
        <f t="shared" si="13"/>
        <v>1148076.923076923</v>
      </c>
      <c r="U108" s="4">
        <f t="shared" si="13"/>
        <v>1156538.4615384615</v>
      </c>
      <c r="V108" s="4">
        <f t="shared" si="13"/>
        <v>1165384.6153846155</v>
      </c>
      <c r="W108" s="4">
        <f t="shared" si="13"/>
        <v>1174230.7692307692</v>
      </c>
      <c r="X108" s="4">
        <f t="shared" si="13"/>
        <v>1183076.923076923</v>
      </c>
      <c r="Y108" s="4">
        <f t="shared" si="13"/>
        <v>1191923.076923077</v>
      </c>
      <c r="Z108" s="4">
        <f t="shared" si="13"/>
        <v>1201153.8461538462</v>
      </c>
      <c r="AA108" s="4">
        <f t="shared" si="13"/>
        <v>1210769.2307692308</v>
      </c>
      <c r="AB108" s="4">
        <f t="shared" si="13"/>
        <v>1220000</v>
      </c>
      <c r="AC108" s="4">
        <f t="shared" si="13"/>
        <v>1229615.3846153845</v>
      </c>
      <c r="AD108" s="4">
        <f t="shared" si="13"/>
        <v>1239615.3846153845</v>
      </c>
      <c r="AE108" s="4">
        <f t="shared" si="13"/>
        <v>1249615.3846153845</v>
      </c>
      <c r="AF108" s="4">
        <f t="shared" si="13"/>
        <v>1259615.3846153845</v>
      </c>
      <c r="AG108" s="4">
        <f t="shared" si="13"/>
        <v>1270000</v>
      </c>
      <c r="AH108" s="4">
        <f t="shared" si="13"/>
        <v>1280384.6153846155</v>
      </c>
      <c r="AI108" s="4">
        <f t="shared" si="13"/>
        <v>1291153.8461538462</v>
      </c>
      <c r="AJ108" s="4">
        <f t="shared" si="13"/>
        <v>1301923.076923077</v>
      </c>
      <c r="AK108" s="4">
        <f t="shared" si="13"/>
        <v>1312692.3076923077</v>
      </c>
      <c r="AL108" s="4">
        <f t="shared" si="13"/>
        <v>1323846.1538461538</v>
      </c>
      <c r="AM108" s="4">
        <f t="shared" si="13"/>
        <v>1335000</v>
      </c>
    </row>
    <row r="109" spans="2:39" x14ac:dyDescent="0.25">
      <c r="B109" t="s">
        <v>145</v>
      </c>
      <c r="C109" t="s">
        <v>147</v>
      </c>
      <c r="D109" s="7">
        <f t="shared" si="10"/>
        <v>2600</v>
      </c>
      <c r="H109" t="s">
        <v>503</v>
      </c>
      <c r="J109" s="4">
        <f t="shared" ref="J109:AM109" si="14">J15/$D109</f>
        <v>901153.84615384613</v>
      </c>
      <c r="K109" s="4">
        <f t="shared" si="14"/>
        <v>910384.61538461538</v>
      </c>
      <c r="L109" s="4">
        <f t="shared" si="14"/>
        <v>919615.38461538462</v>
      </c>
      <c r="M109" s="4">
        <f t="shared" si="14"/>
        <v>928846.15384615387</v>
      </c>
      <c r="N109" s="4">
        <f t="shared" si="14"/>
        <v>939230.76923076925</v>
      </c>
      <c r="O109" s="4">
        <f t="shared" si="14"/>
        <v>953846.15384615387</v>
      </c>
      <c r="P109" s="4">
        <f t="shared" si="14"/>
        <v>964230.76923076925</v>
      </c>
      <c r="Q109" s="4">
        <f t="shared" si="14"/>
        <v>972692.30769230775</v>
      </c>
      <c r="R109" s="4">
        <f t="shared" si="14"/>
        <v>983076.92307692312</v>
      </c>
      <c r="S109" s="4">
        <f t="shared" si="14"/>
        <v>994230.76923076925</v>
      </c>
      <c r="T109" s="4">
        <f t="shared" si="14"/>
        <v>1003461.5384615385</v>
      </c>
      <c r="U109" s="4">
        <f t="shared" si="14"/>
        <v>1011153.8461538461</v>
      </c>
      <c r="V109" s="4">
        <f t="shared" si="14"/>
        <v>1018461.5384615385</v>
      </c>
      <c r="W109" s="4">
        <f t="shared" si="14"/>
        <v>1026153.8461538461</v>
      </c>
      <c r="X109" s="4">
        <f t="shared" si="14"/>
        <v>1033846.1538461539</v>
      </c>
      <c r="Y109" s="4">
        <f t="shared" si="14"/>
        <v>1041923.0769230769</v>
      </c>
      <c r="Z109" s="4">
        <f t="shared" si="14"/>
        <v>1049615.3846153845</v>
      </c>
      <c r="AA109" s="4">
        <f t="shared" si="14"/>
        <v>1058076.923076923</v>
      </c>
      <c r="AB109" s="4">
        <f t="shared" si="14"/>
        <v>1066153.8461538462</v>
      </c>
      <c r="AC109" s="4">
        <f t="shared" si="14"/>
        <v>1074615.3846153845</v>
      </c>
      <c r="AD109" s="4">
        <f t="shared" si="14"/>
        <v>1083076.923076923</v>
      </c>
      <c r="AE109" s="4">
        <f t="shared" si="14"/>
        <v>1091923.076923077</v>
      </c>
      <c r="AF109" s="4">
        <f t="shared" si="14"/>
        <v>1100769.2307692308</v>
      </c>
      <c r="AG109" s="4">
        <f t="shared" si="14"/>
        <v>1109615.3846153845</v>
      </c>
      <c r="AH109" s="4">
        <f t="shared" si="14"/>
        <v>1118846.1538461538</v>
      </c>
      <c r="AI109" s="4">
        <f t="shared" si="14"/>
        <v>1128076.923076923</v>
      </c>
      <c r="AJ109" s="4">
        <f t="shared" si="14"/>
        <v>1137307.6923076923</v>
      </c>
      <c r="AK109" s="4">
        <f t="shared" si="14"/>
        <v>1146923.076923077</v>
      </c>
      <c r="AL109" s="4">
        <f t="shared" si="14"/>
        <v>1156538.4615384615</v>
      </c>
      <c r="AM109" s="4">
        <f t="shared" si="14"/>
        <v>1166538.4615384615</v>
      </c>
    </row>
    <row r="111" spans="2:39" x14ac:dyDescent="0.25">
      <c r="G111" t="s">
        <v>306</v>
      </c>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row>
    <row r="112" spans="2:39" x14ac:dyDescent="0.25">
      <c r="G112" t="s">
        <v>304</v>
      </c>
      <c r="H112" t="s">
        <v>269</v>
      </c>
      <c r="I112" t="s">
        <v>270</v>
      </c>
      <c r="J112" s="4" t="s">
        <v>497</v>
      </c>
      <c r="K112" s="4" t="s">
        <v>271</v>
      </c>
      <c r="L112" s="4" t="s">
        <v>272</v>
      </c>
      <c r="M112" s="4" t="s">
        <v>273</v>
      </c>
      <c r="N112" s="4" t="s">
        <v>274</v>
      </c>
      <c r="O112" s="4" t="s">
        <v>275</v>
      </c>
      <c r="P112" s="4" t="s">
        <v>276</v>
      </c>
      <c r="Q112" s="4" t="s">
        <v>277</v>
      </c>
      <c r="R112" s="4" t="s">
        <v>278</v>
      </c>
      <c r="S112" s="4" t="s">
        <v>279</v>
      </c>
      <c r="T112" s="4" t="s">
        <v>280</v>
      </c>
      <c r="U112" s="4" t="s">
        <v>281</v>
      </c>
      <c r="V112" s="4" t="s">
        <v>282</v>
      </c>
      <c r="W112" s="4" t="s">
        <v>283</v>
      </c>
      <c r="X112" s="4" t="s">
        <v>284</v>
      </c>
      <c r="Y112" s="4" t="s">
        <v>285</v>
      </c>
      <c r="Z112" s="4" t="s">
        <v>286</v>
      </c>
      <c r="AA112" s="4" t="s">
        <v>287</v>
      </c>
      <c r="AB112" s="4" t="s">
        <v>288</v>
      </c>
      <c r="AC112" s="4" t="s">
        <v>289</v>
      </c>
      <c r="AD112" s="4" t="s">
        <v>290</v>
      </c>
      <c r="AE112" s="4" t="s">
        <v>291</v>
      </c>
      <c r="AF112" s="4" t="s">
        <v>292</v>
      </c>
      <c r="AG112" s="4" t="s">
        <v>293</v>
      </c>
      <c r="AH112" s="4" t="s">
        <v>294</v>
      </c>
      <c r="AI112" s="4" t="s">
        <v>295</v>
      </c>
      <c r="AJ112" s="4" t="s">
        <v>296</v>
      </c>
      <c r="AK112" s="4" t="s">
        <v>297</v>
      </c>
      <c r="AL112" s="4" t="s">
        <v>298</v>
      </c>
      <c r="AM112" s="4" t="s">
        <v>299</v>
      </c>
    </row>
    <row r="113" spans="2:39" x14ac:dyDescent="0.25">
      <c r="B113" t="s">
        <v>131</v>
      </c>
      <c r="C113" t="s">
        <v>145</v>
      </c>
      <c r="D113" s="7">
        <f t="shared" ref="D113:D117" si="15">D19</f>
        <v>900</v>
      </c>
      <c r="G113" t="s">
        <v>306</v>
      </c>
      <c r="H113" t="s">
        <v>307</v>
      </c>
      <c r="J113" s="4">
        <f>J19/$D113</f>
        <v>1448415.2793957123</v>
      </c>
      <c r="K113" s="4">
        <f t="shared" ref="K113:AM113" si="16">K19/$D113</f>
        <v>1470466.4713255533</v>
      </c>
      <c r="L113" s="4">
        <f t="shared" si="16"/>
        <v>1488355.5970926478</v>
      </c>
      <c r="M113" s="4">
        <f t="shared" si="16"/>
        <v>1505717.8877570045</v>
      </c>
      <c r="N113" s="4">
        <f t="shared" si="16"/>
        <v>1525028.7009346101</v>
      </c>
      <c r="O113" s="4">
        <f t="shared" si="16"/>
        <v>1551492.363835091</v>
      </c>
      <c r="P113" s="4">
        <f t="shared" si="16"/>
        <v>1571150.0005866655</v>
      </c>
      <c r="Q113" s="4">
        <f t="shared" si="16"/>
        <v>1587736.3226709801</v>
      </c>
      <c r="R113" s="4">
        <f t="shared" si="16"/>
        <v>1607908.6958839088</v>
      </c>
      <c r="S113" s="4">
        <f t="shared" si="16"/>
        <v>1628586.4382766045</v>
      </c>
      <c r="T113" s="4">
        <f t="shared" si="16"/>
        <v>1647165.4164638035</v>
      </c>
      <c r="U113" s="4">
        <f t="shared" si="16"/>
        <v>1663313.1618810678</v>
      </c>
      <c r="V113" s="4">
        <f t="shared" si="16"/>
        <v>1679787.2604380944</v>
      </c>
      <c r="W113" s="4">
        <f t="shared" si="16"/>
        <v>1696598.4814895578</v>
      </c>
      <c r="X113" s="4">
        <f t="shared" si="16"/>
        <v>1713724.5803499967</v>
      </c>
      <c r="Y113" s="4">
        <f t="shared" si="16"/>
        <v>1731155.8272275289</v>
      </c>
      <c r="Z113" s="4">
        <f t="shared" si="16"/>
        <v>1749000.8202978233</v>
      </c>
      <c r="AA113" s="4">
        <f t="shared" si="16"/>
        <v>1767255.1660981912</v>
      </c>
      <c r="AB113" s="4">
        <f t="shared" si="16"/>
        <v>1785909.9670538579</v>
      </c>
      <c r="AC113" s="4">
        <f t="shared" si="16"/>
        <v>1804976.9253759244</v>
      </c>
      <c r="AD113" s="4">
        <f t="shared" si="16"/>
        <v>1824467.5063248356</v>
      </c>
      <c r="AE113" s="4">
        <f t="shared" si="16"/>
        <v>1844391.2275777154</v>
      </c>
      <c r="AF113" s="4">
        <f t="shared" si="16"/>
        <v>1864758.8892036087</v>
      </c>
      <c r="AG113" s="4">
        <f t="shared" si="16"/>
        <v>1885581.6150875301</v>
      </c>
      <c r="AH113" s="4">
        <f t="shared" si="16"/>
        <v>1906871.3309345166</v>
      </c>
      <c r="AI113" s="4">
        <f t="shared" si="16"/>
        <v>1928639.8881132645</v>
      </c>
      <c r="AJ113" s="4">
        <f t="shared" si="16"/>
        <v>1950900.0763325111</v>
      </c>
      <c r="AK113" s="4">
        <f t="shared" si="16"/>
        <v>1973665.3523168811</v>
      </c>
      <c r="AL113" s="4">
        <f t="shared" si="16"/>
        <v>1996948.836793521</v>
      </c>
      <c r="AM113" s="4">
        <f t="shared" si="16"/>
        <v>2020765.5858912244</v>
      </c>
    </row>
    <row r="114" spans="2:39" x14ac:dyDescent="0.25">
      <c r="B114" t="s">
        <v>131</v>
      </c>
      <c r="C114" t="s">
        <v>145</v>
      </c>
      <c r="D114" s="7">
        <f t="shared" si="15"/>
        <v>300</v>
      </c>
      <c r="H114" t="s">
        <v>308</v>
      </c>
      <c r="J114" s="4">
        <f t="shared" ref="J114:AM114" si="17">J20/$D114</f>
        <v>196755.06044328393</v>
      </c>
      <c r="K114" s="4">
        <f t="shared" si="17"/>
        <v>197165.42915057976</v>
      </c>
      <c r="L114" s="4">
        <f t="shared" si="17"/>
        <v>199225.24395748167</v>
      </c>
      <c r="M114" s="4">
        <f t="shared" si="17"/>
        <v>201394.50704723131</v>
      </c>
      <c r="N114" s="4">
        <f t="shared" si="17"/>
        <v>203563.66839117301</v>
      </c>
      <c r="O114" s="4">
        <f t="shared" si="17"/>
        <v>206754.34144807037</v>
      </c>
      <c r="P114" s="4">
        <f t="shared" si="17"/>
        <v>209286.55454118273</v>
      </c>
      <c r="Q114" s="4">
        <f t="shared" si="17"/>
        <v>211290.34218820056</v>
      </c>
      <c r="R114" s="4">
        <f t="shared" si="17"/>
        <v>213710.55119787189</v>
      </c>
      <c r="S114" s="4">
        <f t="shared" si="17"/>
        <v>216203.18328808996</v>
      </c>
      <c r="T114" s="4">
        <f t="shared" si="17"/>
        <v>218509.52077120685</v>
      </c>
      <c r="U114" s="4">
        <f t="shared" si="17"/>
        <v>220343.97673843961</v>
      </c>
      <c r="V114" s="4">
        <f t="shared" si="17"/>
        <v>222159.71707623478</v>
      </c>
      <c r="W114" s="4">
        <f t="shared" si="17"/>
        <v>223993.99564853578</v>
      </c>
      <c r="X114" s="4">
        <f t="shared" si="17"/>
        <v>225853.32549646427</v>
      </c>
      <c r="Y114" s="4">
        <f t="shared" si="17"/>
        <v>227732.31718438808</v>
      </c>
      <c r="Z114" s="4">
        <f t="shared" si="17"/>
        <v>229643.86813231269</v>
      </c>
      <c r="AA114" s="4">
        <f t="shared" si="17"/>
        <v>231588.00139616584</v>
      </c>
      <c r="AB114" s="4">
        <f t="shared" si="17"/>
        <v>233562.33840518296</v>
      </c>
      <c r="AC114" s="4">
        <f t="shared" si="17"/>
        <v>235567.52844880283</v>
      </c>
      <c r="AD114" s="4">
        <f t="shared" si="17"/>
        <v>237604.1668519041</v>
      </c>
      <c r="AE114" s="4">
        <f t="shared" si="17"/>
        <v>239672.50200357294</v>
      </c>
      <c r="AF114" s="4">
        <f t="shared" si="17"/>
        <v>241772.93339580044</v>
      </c>
      <c r="AG114" s="4">
        <f t="shared" si="17"/>
        <v>243905.83592945751</v>
      </c>
      <c r="AH114" s="4">
        <f t="shared" si="17"/>
        <v>246071.65603594287</v>
      </c>
      <c r="AI114" s="4">
        <f t="shared" si="17"/>
        <v>248270.78039007381</v>
      </c>
      <c r="AJ114" s="4">
        <f t="shared" si="17"/>
        <v>250503.66064627122</v>
      </c>
      <c r="AK114" s="4">
        <f t="shared" si="17"/>
        <v>252770.7973284873</v>
      </c>
      <c r="AL114" s="4">
        <f t="shared" si="17"/>
        <v>255072.5935441498</v>
      </c>
      <c r="AM114" s="4">
        <f t="shared" si="17"/>
        <v>257409.65095175907</v>
      </c>
    </row>
    <row r="115" spans="2:39" x14ac:dyDescent="0.25">
      <c r="B115" t="s">
        <v>131</v>
      </c>
      <c r="C115" t="s">
        <v>145</v>
      </c>
      <c r="D115" s="7">
        <f t="shared" si="15"/>
        <v>2800</v>
      </c>
      <c r="H115" t="s">
        <v>309</v>
      </c>
      <c r="J115" s="4">
        <f t="shared" ref="J115:AM115" si="18">J21/$D115</f>
        <v>1118783.7872585366</v>
      </c>
      <c r="K115" s="4">
        <f t="shared" si="18"/>
        <v>1134690.6505894389</v>
      </c>
      <c r="L115" s="4">
        <f t="shared" si="18"/>
        <v>1148138.280884105</v>
      </c>
      <c r="M115" s="4">
        <f t="shared" si="18"/>
        <v>1161430.4267555254</v>
      </c>
      <c r="N115" s="4">
        <f t="shared" si="18"/>
        <v>1176185.0288718573</v>
      </c>
      <c r="O115" s="4">
        <f t="shared" si="18"/>
        <v>1196266.9362956833</v>
      </c>
      <c r="P115" s="4">
        <f t="shared" si="18"/>
        <v>1211073.2011642086</v>
      </c>
      <c r="Q115" s="4">
        <f t="shared" si="18"/>
        <v>1223582.7569990756</v>
      </c>
      <c r="R115" s="4">
        <f t="shared" si="18"/>
        <v>1238811.810806368</v>
      </c>
      <c r="S115" s="4">
        <f t="shared" si="18"/>
        <v>1254412.1146201119</v>
      </c>
      <c r="T115" s="4">
        <f t="shared" si="18"/>
        <v>1268262.7038751054</v>
      </c>
      <c r="U115" s="4">
        <f t="shared" si="18"/>
        <v>1280009.0704304837</v>
      </c>
      <c r="V115" s="4">
        <f t="shared" si="18"/>
        <v>1291956.8387341104</v>
      </c>
      <c r="W115" s="4">
        <f t="shared" si="18"/>
        <v>1304125.0193904093</v>
      </c>
      <c r="X115" s="4">
        <f t="shared" si="18"/>
        <v>1316497.7609572846</v>
      </c>
      <c r="Y115" s="4">
        <f t="shared" si="18"/>
        <v>1329068.9350385114</v>
      </c>
      <c r="Z115" s="4">
        <f t="shared" si="18"/>
        <v>1341919.2726349107</v>
      </c>
      <c r="AA115" s="4">
        <f t="shared" si="18"/>
        <v>1355043.9488127683</v>
      </c>
      <c r="AB115" s="4">
        <f t="shared" si="18"/>
        <v>1368434.7935383911</v>
      </c>
      <c r="AC115" s="4">
        <f t="shared" si="18"/>
        <v>1382099.2921595003</v>
      </c>
      <c r="AD115" s="4">
        <f t="shared" si="18"/>
        <v>1396044.6345589652</v>
      </c>
      <c r="AE115" s="4">
        <f t="shared" si="18"/>
        <v>1410276.4851492411</v>
      </c>
      <c r="AF115" s="4">
        <f t="shared" si="18"/>
        <v>1424801.4230490215</v>
      </c>
      <c r="AG115" s="4">
        <f t="shared" si="18"/>
        <v>1439626.1980487448</v>
      </c>
      <c r="AH115" s="4">
        <f t="shared" si="18"/>
        <v>1454758.1087136613</v>
      </c>
      <c r="AI115" s="4">
        <f t="shared" si="18"/>
        <v>1470204.3291152103</v>
      </c>
      <c r="AJ115" s="4">
        <f t="shared" si="18"/>
        <v>1485972.6799307095</v>
      </c>
      <c r="AK115" s="4">
        <f t="shared" si="18"/>
        <v>1502071.4186381169</v>
      </c>
      <c r="AL115" s="4">
        <f t="shared" si="18"/>
        <v>1518508.4503871589</v>
      </c>
      <c r="AM115" s="4">
        <f t="shared" si="18"/>
        <v>1535293.0882897272</v>
      </c>
    </row>
    <row r="116" spans="2:39" x14ac:dyDescent="0.25">
      <c r="B116" t="s">
        <v>131</v>
      </c>
      <c r="C116" t="s">
        <v>145</v>
      </c>
      <c r="D116" s="7">
        <f t="shared" si="15"/>
        <v>3150</v>
      </c>
      <c r="H116" t="s">
        <v>504</v>
      </c>
      <c r="J116" s="4">
        <f t="shared" ref="J116:AM117" si="19">J22/$D116</f>
        <v>1177575.9740523174</v>
      </c>
      <c r="K116" s="4">
        <f t="shared" si="19"/>
        <v>1190930.6753252065</v>
      </c>
      <c r="L116" s="4">
        <f t="shared" si="19"/>
        <v>1203412.1672147936</v>
      </c>
      <c r="M116" s="4">
        <f t="shared" si="19"/>
        <v>1215928.6381942856</v>
      </c>
      <c r="N116" s="4">
        <f t="shared" si="19"/>
        <v>1229437.6419812699</v>
      </c>
      <c r="O116" s="4">
        <f t="shared" si="19"/>
        <v>1248811.9978425715</v>
      </c>
      <c r="P116" s="4">
        <f t="shared" si="19"/>
        <v>1263318.7161293335</v>
      </c>
      <c r="Q116" s="4">
        <f t="shared" si="19"/>
        <v>1274991.7292188255</v>
      </c>
      <c r="R116" s="4">
        <f t="shared" si="19"/>
        <v>1289457.3786584127</v>
      </c>
      <c r="S116" s="4">
        <f t="shared" si="19"/>
        <v>1304308.1058398411</v>
      </c>
      <c r="T116" s="4">
        <f t="shared" si="19"/>
        <v>1317552.800971905</v>
      </c>
      <c r="U116" s="4">
        <f t="shared" si="19"/>
        <v>1328650.7412590159</v>
      </c>
      <c r="V116" s="4">
        <f t="shared" si="19"/>
        <v>1339835.1950210473</v>
      </c>
      <c r="W116" s="4">
        <f t="shared" si="19"/>
        <v>1351214.5197226349</v>
      </c>
      <c r="X116" s="4">
        <f t="shared" si="19"/>
        <v>1362788.1082630162</v>
      </c>
      <c r="Y116" s="4">
        <f t="shared" si="19"/>
        <v>1374536.982439619</v>
      </c>
      <c r="Z116" s="4">
        <f t="shared" si="19"/>
        <v>1386545.8182615873</v>
      </c>
      <c r="AA116" s="4">
        <f t="shared" si="19"/>
        <v>1398810.7258229207</v>
      </c>
      <c r="AB116" s="4">
        <f t="shared" si="19"/>
        <v>1411321.2712662222</v>
      </c>
      <c r="AC116" s="4">
        <f t="shared" si="19"/>
        <v>1424084.1453073968</v>
      </c>
      <c r="AD116" s="4">
        <f t="shared" si="19"/>
        <v>1437105.5699210793</v>
      </c>
      <c r="AE116" s="4">
        <f t="shared" si="19"/>
        <v>1450390.1568748252</v>
      </c>
      <c r="AF116" s="4">
        <f t="shared" si="19"/>
        <v>1463943.3526189204</v>
      </c>
      <c r="AG116" s="4">
        <f t="shared" si="19"/>
        <v>1477770.7387304446</v>
      </c>
      <c r="AH116" s="4">
        <f t="shared" si="19"/>
        <v>1491878.428565365</v>
      </c>
      <c r="AI116" s="4">
        <f t="shared" si="19"/>
        <v>1506272.3066046031</v>
      </c>
      <c r="AJ116" s="4">
        <f t="shared" si="19"/>
        <v>1520958.919708984</v>
      </c>
      <c r="AK116" s="4">
        <f t="shared" si="19"/>
        <v>1535945.1480305395</v>
      </c>
      <c r="AL116" s="4">
        <f t="shared" si="19"/>
        <v>1551237.524206222</v>
      </c>
      <c r="AM116" s="4">
        <f t="shared" si="19"/>
        <v>1566843.9033699047</v>
      </c>
    </row>
    <row r="117" spans="2:39" x14ac:dyDescent="0.25">
      <c r="B117" t="s">
        <v>131</v>
      </c>
      <c r="C117" t="s">
        <v>145</v>
      </c>
      <c r="D117" s="7">
        <f t="shared" si="15"/>
        <v>350</v>
      </c>
      <c r="H117" t="s">
        <v>505</v>
      </c>
      <c r="J117" s="4">
        <f>J23/$D117</f>
        <v>2284638.1119768992</v>
      </c>
      <c r="K117" s="4">
        <f t="shared" si="19"/>
        <v>2284538.5631510508</v>
      </c>
      <c r="L117" s="4">
        <f t="shared" si="19"/>
        <v>2299593.8756674435</v>
      </c>
      <c r="M117" s="4">
        <f t="shared" si="19"/>
        <v>2316182.9608669719</v>
      </c>
      <c r="N117" s="4">
        <f t="shared" si="19"/>
        <v>2331243.1240724404</v>
      </c>
      <c r="O117" s="4">
        <f t="shared" si="19"/>
        <v>2359152.1360696317</v>
      </c>
      <c r="P117" s="4">
        <f t="shared" si="19"/>
        <v>2381963.4097769773</v>
      </c>
      <c r="Q117" s="4">
        <f t="shared" si="19"/>
        <v>2396894.2106924029</v>
      </c>
      <c r="R117" s="4">
        <f t="shared" si="19"/>
        <v>2416645.8717445116</v>
      </c>
      <c r="S117" s="4">
        <f t="shared" si="19"/>
        <v>2437161.9361260589</v>
      </c>
      <c r="T117" s="4">
        <f t="shared" si="19"/>
        <v>2456484.6827951008</v>
      </c>
      <c r="U117" s="4">
        <f t="shared" si="19"/>
        <v>2471824.9565161648</v>
      </c>
      <c r="V117" s="4">
        <f t="shared" si="19"/>
        <v>2486599.6825866299</v>
      </c>
      <c r="W117" s="4">
        <f t="shared" si="19"/>
        <v>2501530.7053010087</v>
      </c>
      <c r="X117" s="4">
        <f t="shared" si="19"/>
        <v>2516732.9787113359</v>
      </c>
      <c r="Y117" s="4">
        <f t="shared" si="19"/>
        <v>2532097.798995682</v>
      </c>
      <c r="Z117" s="4">
        <f t="shared" si="19"/>
        <v>2547781.5692540933</v>
      </c>
      <c r="AA117" s="4">
        <f t="shared" si="19"/>
        <v>2563787.3841782119</v>
      </c>
      <c r="AB117" s="4">
        <f t="shared" si="19"/>
        <v>2580084.6391800726</v>
      </c>
      <c r="AC117" s="4">
        <f t="shared" si="19"/>
        <v>2596679.1921304166</v>
      </c>
      <c r="AD117" s="4">
        <f t="shared" si="19"/>
        <v>2613575.5385672403</v>
      </c>
      <c r="AE117" s="4">
        <f t="shared" si="19"/>
        <v>2630774.6771770245</v>
      </c>
      <c r="AF117" s="4">
        <f t="shared" si="19"/>
        <v>2648278.6781901191</v>
      </c>
      <c r="AG117" s="4">
        <f t="shared" si="19"/>
        <v>2666089.5091666393</v>
      </c>
      <c r="AH117" s="4">
        <f t="shared" si="19"/>
        <v>2684209.8812950603</v>
      </c>
      <c r="AI117" s="4">
        <f t="shared" si="19"/>
        <v>2702641.5243544015</v>
      </c>
      <c r="AJ117" s="4">
        <f t="shared" si="19"/>
        <v>2721387.2388838879</v>
      </c>
      <c r="AK117" s="4">
        <f t="shared" si="19"/>
        <v>2740449.8152478985</v>
      </c>
      <c r="AL117" s="4">
        <f t="shared" si="19"/>
        <v>2759831.443090518</v>
      </c>
      <c r="AM117" s="4">
        <f t="shared" si="19"/>
        <v>2779535.9876613584</v>
      </c>
    </row>
    <row r="118" spans="2:39" x14ac:dyDescent="0.2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row>
    <row r="119" spans="2:39" x14ac:dyDescent="0.25">
      <c r="G119" t="s">
        <v>506</v>
      </c>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row>
    <row r="120" spans="2:39" x14ac:dyDescent="0.25">
      <c r="G120" t="s">
        <v>304</v>
      </c>
      <c r="H120" t="s">
        <v>269</v>
      </c>
      <c r="I120" t="s">
        <v>270</v>
      </c>
      <c r="J120" t="s">
        <v>497</v>
      </c>
      <c r="K120" t="s">
        <v>271</v>
      </c>
      <c r="L120" t="s">
        <v>272</v>
      </c>
      <c r="M120" t="s">
        <v>273</v>
      </c>
      <c r="N120" t="s">
        <v>274</v>
      </c>
      <c r="O120" t="s">
        <v>275</v>
      </c>
      <c r="P120" t="s">
        <v>276</v>
      </c>
      <c r="Q120" t="s">
        <v>277</v>
      </c>
      <c r="R120" t="s">
        <v>278</v>
      </c>
      <c r="S120" t="s">
        <v>279</v>
      </c>
      <c r="T120" t="s">
        <v>280</v>
      </c>
      <c r="U120" t="s">
        <v>281</v>
      </c>
      <c r="V120" t="s">
        <v>282</v>
      </c>
      <c r="W120" t="s">
        <v>283</v>
      </c>
      <c r="X120" t="s">
        <v>284</v>
      </c>
      <c r="Y120" t="s">
        <v>285</v>
      </c>
      <c r="Z120" t="s">
        <v>286</v>
      </c>
      <c r="AA120" t="s">
        <v>287</v>
      </c>
      <c r="AB120" t="s">
        <v>288</v>
      </c>
      <c r="AC120" t="s">
        <v>289</v>
      </c>
      <c r="AD120" t="s">
        <v>290</v>
      </c>
      <c r="AE120" t="s">
        <v>291</v>
      </c>
      <c r="AF120" t="s">
        <v>292</v>
      </c>
      <c r="AG120" t="s">
        <v>293</v>
      </c>
      <c r="AH120" t="s">
        <v>294</v>
      </c>
      <c r="AI120" t="s">
        <v>295</v>
      </c>
      <c r="AJ120" t="s">
        <v>296</v>
      </c>
      <c r="AK120" t="s">
        <v>297</v>
      </c>
      <c r="AL120" t="s">
        <v>298</v>
      </c>
      <c r="AM120" t="s">
        <v>299</v>
      </c>
    </row>
    <row r="121" spans="2:39" x14ac:dyDescent="0.25">
      <c r="B121" t="s">
        <v>146</v>
      </c>
      <c r="C121" t="s">
        <v>131</v>
      </c>
      <c r="D121" s="7">
        <f t="shared" ref="D121:D124" si="20">D27</f>
        <v>730</v>
      </c>
      <c r="G121" t="s">
        <v>506</v>
      </c>
      <c r="H121" t="s">
        <v>507</v>
      </c>
      <c r="J121" s="4">
        <f>J27/$D121</f>
        <v>3223419.0613430231</v>
      </c>
      <c r="K121" s="4">
        <f t="shared" ref="K121:AM121" si="21">K27/$D121</f>
        <v>3280391.1415000851</v>
      </c>
      <c r="L121" s="4">
        <f t="shared" si="21"/>
        <v>3324033.4885936724</v>
      </c>
      <c r="M121" s="4">
        <f t="shared" si="21"/>
        <v>3365502.0326545807</v>
      </c>
      <c r="N121" s="4">
        <f t="shared" si="21"/>
        <v>3411464.8967315811</v>
      </c>
      <c r="O121" s="4">
        <f t="shared" si="21"/>
        <v>3473948.1951744054</v>
      </c>
      <c r="P121" s="4">
        <f t="shared" si="21"/>
        <v>3521438.7025337331</v>
      </c>
      <c r="Q121" s="4">
        <f t="shared" si="21"/>
        <v>3561970.900591678</v>
      </c>
      <c r="R121" s="4">
        <f t="shared" si="21"/>
        <v>3610855.5310774548</v>
      </c>
      <c r="S121" s="4">
        <f t="shared" si="21"/>
        <v>3661001.6018849961</v>
      </c>
      <c r="T121" s="4">
        <f t="shared" si="21"/>
        <v>3707152.3627626277</v>
      </c>
      <c r="U121" s="4">
        <f t="shared" si="21"/>
        <v>3748964.0111225466</v>
      </c>
      <c r="V121" s="4">
        <f t="shared" si="21"/>
        <v>3791928.1000113697</v>
      </c>
      <c r="W121" s="4">
        <f t="shared" si="21"/>
        <v>3835942.0474331449</v>
      </c>
      <c r="X121" s="4">
        <f t="shared" si="21"/>
        <v>3880961.6294596661</v>
      </c>
      <c r="Y121" s="4">
        <f t="shared" si="21"/>
        <v>3926970.8481880287</v>
      </c>
      <c r="Z121" s="4">
        <f t="shared" si="21"/>
        <v>3974232.1245070151</v>
      </c>
      <c r="AA121" s="4">
        <f t="shared" si="21"/>
        <v>4022747.3240073901</v>
      </c>
      <c r="AB121" s="4">
        <f t="shared" si="21"/>
        <v>4072510.173947419</v>
      </c>
      <c r="AC121" s="4">
        <f t="shared" si="21"/>
        <v>4123561.2636394454</v>
      </c>
      <c r="AD121" s="4">
        <f t="shared" si="21"/>
        <v>4175941.3498623986</v>
      </c>
      <c r="AE121" s="4">
        <f t="shared" si="21"/>
        <v>4229687.4048305945</v>
      </c>
      <c r="AF121" s="4">
        <f t="shared" si="21"/>
        <v>4284839.8353360742</v>
      </c>
      <c r="AG121" s="4">
        <f t="shared" si="21"/>
        <v>4341440.5938812327</v>
      </c>
      <c r="AH121" s="4">
        <f t="shared" si="21"/>
        <v>4399534.0813859701</v>
      </c>
      <c r="AI121" s="4">
        <f t="shared" si="21"/>
        <v>4459165.1895811595</v>
      </c>
      <c r="AJ121" s="4">
        <f t="shared" si="21"/>
        <v>4520381.7557580043</v>
      </c>
      <c r="AK121" s="4">
        <f t="shared" si="21"/>
        <v>4583233.8492286718</v>
      </c>
      <c r="AL121" s="4">
        <f t="shared" si="21"/>
        <v>4647771.6412027376</v>
      </c>
      <c r="AM121" s="4">
        <f t="shared" si="21"/>
        <v>4714050.526550686</v>
      </c>
    </row>
    <row r="122" spans="2:39" x14ac:dyDescent="0.25">
      <c r="B122" t="s">
        <v>146</v>
      </c>
      <c r="C122" t="s">
        <v>131</v>
      </c>
      <c r="D122" s="7">
        <f t="shared" si="20"/>
        <v>1800</v>
      </c>
      <c r="F122" t="s">
        <v>537</v>
      </c>
      <c r="H122" t="s">
        <v>310</v>
      </c>
      <c r="J122" s="4">
        <f t="shared" ref="J122:AM122" si="22">J28/$D122</f>
        <v>4989300.6184616787</v>
      </c>
      <c r="K122" s="4">
        <f t="shared" si="22"/>
        <v>5023035.2344361367</v>
      </c>
      <c r="L122" s="4">
        <f t="shared" si="22"/>
        <v>5079103.9935906297</v>
      </c>
      <c r="M122" s="4">
        <f t="shared" si="22"/>
        <v>5097667.2951038396</v>
      </c>
      <c r="N122" s="4">
        <f t="shared" si="22"/>
        <v>5172752.5230842456</v>
      </c>
      <c r="O122" s="4">
        <f t="shared" si="22"/>
        <v>5270589.3995079463</v>
      </c>
      <c r="P122" s="4">
        <f t="shared" si="22"/>
        <v>5292948.3846403062</v>
      </c>
      <c r="Q122" s="4">
        <f t="shared" si="22"/>
        <v>5316442.6507983059</v>
      </c>
      <c r="R122" s="4">
        <f t="shared" si="22"/>
        <v>5355748.4645845518</v>
      </c>
      <c r="S122" s="4">
        <f t="shared" si="22"/>
        <v>5397073.7368346322</v>
      </c>
      <c r="T122" s="4">
        <f t="shared" si="22"/>
        <v>5434877.6488126693</v>
      </c>
      <c r="U122" s="4">
        <f t="shared" si="22"/>
        <v>5462610.6806490785</v>
      </c>
      <c r="V122" s="4">
        <f t="shared" si="22"/>
        <v>5493035.4867037702</v>
      </c>
      <c r="W122" s="4">
        <f t="shared" si="22"/>
        <v>5525232.0008934792</v>
      </c>
      <c r="X122" s="4">
        <f t="shared" si="22"/>
        <v>5558041.6446891055</v>
      </c>
      <c r="Y122" s="4">
        <f t="shared" si="22"/>
        <v>5591787.077448016</v>
      </c>
      <c r="Z122" s="4">
        <f t="shared" si="22"/>
        <v>5626919.7243750663</v>
      </c>
      <c r="AA122" s="4">
        <f t="shared" si="22"/>
        <v>5663266.1234697504</v>
      </c>
      <c r="AB122" s="4">
        <f t="shared" si="22"/>
        <v>5700790.1790910447</v>
      </c>
      <c r="AC122" s="4">
        <f t="shared" si="22"/>
        <v>5739509.4215999991</v>
      </c>
      <c r="AD122" s="4">
        <f t="shared" si="22"/>
        <v>5779440.863461894</v>
      </c>
      <c r="AE122" s="4">
        <f t="shared" si="22"/>
        <v>5820595.4177023275</v>
      </c>
      <c r="AF122" s="4">
        <f t="shared" si="22"/>
        <v>5862987.330712772</v>
      </c>
      <c r="AG122" s="4">
        <f t="shared" si="22"/>
        <v>5906631.6588081773</v>
      </c>
      <c r="AH122" s="4">
        <f t="shared" si="22"/>
        <v>5951545.351038984</v>
      </c>
      <c r="AI122" s="4">
        <f t="shared" si="22"/>
        <v>5997744.5674511893</v>
      </c>
      <c r="AJ122" s="4">
        <f t="shared" si="22"/>
        <v>6045248.4753068779</v>
      </c>
      <c r="AK122" s="4">
        <f t="shared" si="22"/>
        <v>6094077.273989588</v>
      </c>
      <c r="AL122" s="4">
        <f t="shared" si="22"/>
        <v>6144250.2155379225</v>
      </c>
      <c r="AM122" s="4">
        <f t="shared" si="22"/>
        <v>6195791.5553873051</v>
      </c>
    </row>
    <row r="123" spans="2:39" x14ac:dyDescent="0.25">
      <c r="B123" t="s">
        <v>146</v>
      </c>
      <c r="C123" t="s">
        <v>131</v>
      </c>
      <c r="D123" s="7">
        <f t="shared" si="20"/>
        <v>1260</v>
      </c>
      <c r="H123" t="s">
        <v>508</v>
      </c>
      <c r="J123" s="4">
        <f t="shared" ref="J123:AM123" si="23">J29/$D123</f>
        <v>2334920.6349206348</v>
      </c>
      <c r="K123" s="4">
        <f t="shared" si="23"/>
        <v>2372222.222222222</v>
      </c>
      <c r="L123" s="4">
        <f t="shared" si="23"/>
        <v>2402380.9523809524</v>
      </c>
      <c r="M123" s="4">
        <f t="shared" si="23"/>
        <v>2431746.0317460317</v>
      </c>
      <c r="N123" s="4">
        <f t="shared" si="23"/>
        <v>2463492.0634920634</v>
      </c>
      <c r="O123" s="4">
        <f t="shared" si="23"/>
        <v>2507142.8571428573</v>
      </c>
      <c r="P123" s="4">
        <f t="shared" si="23"/>
        <v>2540476.1904761903</v>
      </c>
      <c r="Q123" s="4">
        <f t="shared" si="23"/>
        <v>2568253.9682539683</v>
      </c>
      <c r="R123" s="4">
        <f t="shared" si="23"/>
        <v>2602380.9523809524</v>
      </c>
      <c r="S123" s="4">
        <f t="shared" si="23"/>
        <v>2637301.5873015872</v>
      </c>
      <c r="T123" s="4">
        <f t="shared" si="23"/>
        <v>2669047.6190476189</v>
      </c>
      <c r="U123" s="4">
        <f t="shared" si="23"/>
        <v>2697619.0476190476</v>
      </c>
      <c r="V123" s="4">
        <f t="shared" si="23"/>
        <v>2726190.4761904762</v>
      </c>
      <c r="W123" s="4">
        <f t="shared" si="23"/>
        <v>2755555.5555555555</v>
      </c>
      <c r="X123" s="4">
        <f t="shared" si="23"/>
        <v>2785714.2857142859</v>
      </c>
      <c r="Y123" s="4">
        <f t="shared" si="23"/>
        <v>2816666.6666666665</v>
      </c>
      <c r="Z123" s="4">
        <f t="shared" si="23"/>
        <v>2848412.6984126982</v>
      </c>
      <c r="AA123" s="4">
        <f t="shared" si="23"/>
        <v>2880952.3809523811</v>
      </c>
      <c r="AB123" s="4">
        <f t="shared" si="23"/>
        <v>2914285.7142857141</v>
      </c>
      <c r="AC123" s="4">
        <f t="shared" si="23"/>
        <v>2948412.6984126982</v>
      </c>
      <c r="AD123" s="4">
        <f t="shared" si="23"/>
        <v>2982539.6825396824</v>
      </c>
      <c r="AE123" s="4">
        <f t="shared" si="23"/>
        <v>3018253.9682539683</v>
      </c>
      <c r="AF123" s="4">
        <f t="shared" si="23"/>
        <v>3055555.5555555555</v>
      </c>
      <c r="AG123" s="4">
        <f t="shared" si="23"/>
        <v>3092857.1428571427</v>
      </c>
      <c r="AH123" s="4">
        <f t="shared" si="23"/>
        <v>3130952.3809523811</v>
      </c>
      <c r="AI123" s="4">
        <f t="shared" si="23"/>
        <v>3170634.9206349207</v>
      </c>
      <c r="AJ123" s="4">
        <f t="shared" si="23"/>
        <v>3211111.111111111</v>
      </c>
      <c r="AK123" s="4">
        <f t="shared" si="23"/>
        <v>3252380.9523809524</v>
      </c>
      <c r="AL123" s="4">
        <f t="shared" si="23"/>
        <v>3294444.4444444445</v>
      </c>
      <c r="AM123" s="4">
        <f t="shared" si="23"/>
        <v>3338095.2380952379</v>
      </c>
    </row>
    <row r="124" spans="2:39" x14ac:dyDescent="0.25">
      <c r="B124" t="s">
        <v>146</v>
      </c>
      <c r="C124" t="s">
        <v>131</v>
      </c>
      <c r="D124" s="7">
        <f t="shared" si="20"/>
        <v>3000</v>
      </c>
      <c r="H124" t="s">
        <v>509</v>
      </c>
      <c r="J124" s="4">
        <f t="shared" ref="J124:AM124" si="24">J30/$D124</f>
        <v>1730333.3333333333</v>
      </c>
      <c r="K124" s="4">
        <f t="shared" si="24"/>
        <v>1757000</v>
      </c>
      <c r="L124" s="4">
        <f t="shared" si="24"/>
        <v>1778333.3333333333</v>
      </c>
      <c r="M124" s="4">
        <f t="shared" si="24"/>
        <v>1799333.3333333333</v>
      </c>
      <c r="N124" s="4">
        <f t="shared" si="24"/>
        <v>1822666.6666666667</v>
      </c>
      <c r="O124" s="4">
        <f t="shared" si="24"/>
        <v>1854333.3333333333</v>
      </c>
      <c r="P124" s="4">
        <f t="shared" si="24"/>
        <v>1878000</v>
      </c>
      <c r="Q124" s="4">
        <f t="shared" si="24"/>
        <v>1898000</v>
      </c>
      <c r="R124" s="4">
        <f t="shared" si="24"/>
        <v>1922333.3333333333</v>
      </c>
      <c r="S124" s="4">
        <f t="shared" si="24"/>
        <v>1947333.3333333333</v>
      </c>
      <c r="T124" s="4">
        <f t="shared" si="24"/>
        <v>1969666.6666666667</v>
      </c>
      <c r="U124" s="4">
        <f t="shared" si="24"/>
        <v>1989333.3333333333</v>
      </c>
      <c r="V124" s="4">
        <f t="shared" si="24"/>
        <v>2009666.6666666667</v>
      </c>
      <c r="W124" s="4">
        <f t="shared" si="24"/>
        <v>2030000</v>
      </c>
      <c r="X124" s="4">
        <f t="shared" si="24"/>
        <v>2051000</v>
      </c>
      <c r="Y124" s="4">
        <f t="shared" si="24"/>
        <v>2072333.3333333333</v>
      </c>
      <c r="Z124" s="4">
        <f t="shared" si="24"/>
        <v>2094333.3333333333</v>
      </c>
      <c r="AA124" s="4">
        <f t="shared" si="24"/>
        <v>2116666.6666666665</v>
      </c>
      <c r="AB124" s="4">
        <f t="shared" si="24"/>
        <v>2139666.6666666665</v>
      </c>
      <c r="AC124" s="4">
        <f t="shared" si="24"/>
        <v>2163000</v>
      </c>
      <c r="AD124" s="4">
        <f t="shared" si="24"/>
        <v>2187000</v>
      </c>
      <c r="AE124" s="4">
        <f t="shared" si="24"/>
        <v>2211666.6666666665</v>
      </c>
      <c r="AF124" s="4">
        <f t="shared" si="24"/>
        <v>2237000</v>
      </c>
      <c r="AG124" s="4">
        <f t="shared" si="24"/>
        <v>2262666.6666666665</v>
      </c>
      <c r="AH124" s="4">
        <f t="shared" si="24"/>
        <v>2289000</v>
      </c>
      <c r="AI124" s="4">
        <f t="shared" si="24"/>
        <v>2316000</v>
      </c>
      <c r="AJ124" s="4">
        <f t="shared" si="24"/>
        <v>2343666.6666666665</v>
      </c>
      <c r="AK124" s="4">
        <f t="shared" si="24"/>
        <v>2372000</v>
      </c>
      <c r="AL124" s="4">
        <f t="shared" si="24"/>
        <v>2401000</v>
      </c>
      <c r="AM124" s="4">
        <f t="shared" si="24"/>
        <v>2431000</v>
      </c>
    </row>
    <row r="126" spans="2:39" x14ac:dyDescent="0.25">
      <c r="G126" t="s">
        <v>311</v>
      </c>
    </row>
    <row r="127" spans="2:39" x14ac:dyDescent="0.25">
      <c r="G127" t="s">
        <v>304</v>
      </c>
      <c r="H127" t="s">
        <v>269</v>
      </c>
      <c r="I127" t="s">
        <v>270</v>
      </c>
      <c r="J127" s="4" t="s">
        <v>497</v>
      </c>
      <c r="K127" s="4" t="s">
        <v>271</v>
      </c>
      <c r="L127" s="4" t="s">
        <v>272</v>
      </c>
      <c r="M127" s="4" t="s">
        <v>273</v>
      </c>
      <c r="N127" s="4" t="s">
        <v>274</v>
      </c>
      <c r="O127" s="4" t="s">
        <v>275</v>
      </c>
      <c r="P127" s="4" t="s">
        <v>276</v>
      </c>
      <c r="Q127" s="4" t="s">
        <v>277</v>
      </c>
      <c r="R127" s="4" t="s">
        <v>278</v>
      </c>
      <c r="S127" s="4" t="s">
        <v>279</v>
      </c>
      <c r="T127" s="4" t="s">
        <v>280</v>
      </c>
      <c r="U127" s="4" t="s">
        <v>281</v>
      </c>
      <c r="V127" s="4" t="s">
        <v>282</v>
      </c>
      <c r="W127" s="4" t="s">
        <v>283</v>
      </c>
      <c r="X127" s="4" t="s">
        <v>284</v>
      </c>
      <c r="Y127" s="4" t="s">
        <v>285</v>
      </c>
      <c r="Z127" s="4" t="s">
        <v>286</v>
      </c>
      <c r="AA127" s="4" t="s">
        <v>287</v>
      </c>
      <c r="AB127" s="4" t="s">
        <v>288</v>
      </c>
      <c r="AC127" s="4" t="s">
        <v>289</v>
      </c>
      <c r="AD127" s="4" t="s">
        <v>290</v>
      </c>
      <c r="AE127" s="4" t="s">
        <v>291</v>
      </c>
      <c r="AF127" s="4" t="s">
        <v>292</v>
      </c>
      <c r="AG127" s="4" t="s">
        <v>293</v>
      </c>
      <c r="AH127" s="4" t="s">
        <v>294</v>
      </c>
      <c r="AI127" s="4" t="s">
        <v>295</v>
      </c>
      <c r="AJ127" s="4" t="s">
        <v>296</v>
      </c>
      <c r="AK127" s="4" t="s">
        <v>297</v>
      </c>
      <c r="AL127" s="4" t="s">
        <v>298</v>
      </c>
      <c r="AM127" s="4" t="s">
        <v>299</v>
      </c>
    </row>
    <row r="128" spans="2:39" x14ac:dyDescent="0.25">
      <c r="B128" t="s">
        <v>148</v>
      </c>
      <c r="C128" t="s">
        <v>146</v>
      </c>
      <c r="D128" s="7">
        <f t="shared" ref="D128:D132" si="25">D34</f>
        <v>2400</v>
      </c>
      <c r="G128" t="s">
        <v>311</v>
      </c>
      <c r="H128" t="s">
        <v>312</v>
      </c>
      <c r="J128" s="4">
        <f>J34/$D128</f>
        <v>1064373.9275489582</v>
      </c>
      <c r="K128" s="4">
        <f t="shared" ref="K128:AM128" si="26">K34/$D128</f>
        <v>1076306.3287627082</v>
      </c>
      <c r="L128" s="4">
        <f t="shared" si="26"/>
        <v>1087616.9470863333</v>
      </c>
      <c r="M128" s="4">
        <f t="shared" si="26"/>
        <v>1098971.8724915418</v>
      </c>
      <c r="N128" s="4">
        <f t="shared" si="26"/>
        <v>1111121.9815780832</v>
      </c>
      <c r="O128" s="4">
        <f t="shared" si="26"/>
        <v>1128675.6940988335</v>
      </c>
      <c r="P128" s="4">
        <f t="shared" si="26"/>
        <v>1141951.3942434166</v>
      </c>
      <c r="Q128" s="4">
        <f t="shared" si="26"/>
        <v>1152587.5059215417</v>
      </c>
      <c r="R128" s="4">
        <f t="shared" si="26"/>
        <v>1165762.7253136248</v>
      </c>
      <c r="S128" s="4">
        <f t="shared" si="26"/>
        <v>1179301.4222235</v>
      </c>
      <c r="T128" s="4">
        <f t="shared" si="26"/>
        <v>1191431.710949125</v>
      </c>
      <c r="U128" s="4">
        <f t="shared" si="26"/>
        <v>1201639.1726365832</v>
      </c>
      <c r="V128" s="4">
        <f t="shared" si="26"/>
        <v>1211924.3000650415</v>
      </c>
      <c r="W128" s="4">
        <f t="shared" si="26"/>
        <v>1222400.9098983752</v>
      </c>
      <c r="X128" s="4">
        <f t="shared" si="26"/>
        <v>1233072.0001814999</v>
      </c>
      <c r="Y128" s="4">
        <f t="shared" si="26"/>
        <v>1243918.6398688334</v>
      </c>
      <c r="Z128" s="4">
        <f t="shared" si="26"/>
        <v>1255019.2741251667</v>
      </c>
      <c r="AA128" s="4">
        <f t="shared" si="26"/>
        <v>1266371.7933723333</v>
      </c>
      <c r="AB128" s="4">
        <f t="shared" si="26"/>
        <v>1277967.6048555002</v>
      </c>
      <c r="AC128" s="4">
        <f t="shared" si="26"/>
        <v>1289813.9643864585</v>
      </c>
      <c r="AD128" s="4">
        <f t="shared" si="26"/>
        <v>1301917.7221541668</v>
      </c>
      <c r="AE128" s="4">
        <f t="shared" si="26"/>
        <v>1314284.3341251668</v>
      </c>
      <c r="AF128" s="4">
        <f t="shared" si="26"/>
        <v>1326920.0586015417</v>
      </c>
      <c r="AG128" s="4">
        <f t="shared" si="26"/>
        <v>1339831.3477866668</v>
      </c>
      <c r="AH128" s="4">
        <f t="shared" si="26"/>
        <v>1353025.2046145</v>
      </c>
      <c r="AI128" s="4">
        <f t="shared" si="26"/>
        <v>1366508.4877598332</v>
      </c>
      <c r="AJ128" s="4">
        <f t="shared" si="26"/>
        <v>1380288.734764125</v>
      </c>
      <c r="AK128" s="4">
        <f t="shared" si="26"/>
        <v>1394373.8595155417</v>
      </c>
      <c r="AL128" s="4">
        <f t="shared" si="26"/>
        <v>1408771.5455118751</v>
      </c>
      <c r="AM128" s="4">
        <f t="shared" si="26"/>
        <v>1423490.7571874582</v>
      </c>
    </row>
    <row r="129" spans="2:39" x14ac:dyDescent="0.25">
      <c r="B129" t="s">
        <v>148</v>
      </c>
      <c r="C129" t="s">
        <v>146</v>
      </c>
      <c r="D129" s="7">
        <f t="shared" si="25"/>
        <v>3600</v>
      </c>
      <c r="H129" t="s">
        <v>313</v>
      </c>
      <c r="J129" s="4">
        <f t="shared" ref="J129:AM129" si="27">J35/$D129</f>
        <v>614659.00192694436</v>
      </c>
      <c r="K129" s="4">
        <f t="shared" si="27"/>
        <v>622575.23190074996</v>
      </c>
      <c r="L129" s="4">
        <f t="shared" si="27"/>
        <v>629837.60720163886</v>
      </c>
      <c r="M129" s="4">
        <f t="shared" si="27"/>
        <v>637017.91346261115</v>
      </c>
      <c r="N129" s="4">
        <f t="shared" si="27"/>
        <v>644701.63924033334</v>
      </c>
      <c r="O129" s="4">
        <f t="shared" si="27"/>
        <v>655547.42779858341</v>
      </c>
      <c r="P129" s="4">
        <f t="shared" si="27"/>
        <v>663915.51057713898</v>
      </c>
      <c r="Q129" s="4">
        <f t="shared" si="27"/>
        <v>670792.22087611107</v>
      </c>
      <c r="R129" s="4">
        <f t="shared" si="27"/>
        <v>679176.81821777776</v>
      </c>
      <c r="S129" s="4">
        <f t="shared" si="27"/>
        <v>687793.06155491667</v>
      </c>
      <c r="T129" s="4">
        <f t="shared" si="27"/>
        <v>695698.66641680559</v>
      </c>
      <c r="U129" s="4">
        <f t="shared" si="27"/>
        <v>702617.9181783055</v>
      </c>
      <c r="V129" s="4">
        <f t="shared" si="27"/>
        <v>709653.37692149996</v>
      </c>
      <c r="W129" s="4">
        <f t="shared" si="27"/>
        <v>716842.92510355555</v>
      </c>
      <c r="X129" s="4">
        <f t="shared" si="27"/>
        <v>724189.30110288889</v>
      </c>
      <c r="Y129" s="4">
        <f t="shared" si="27"/>
        <v>731683.84427800006</v>
      </c>
      <c r="Z129" s="4">
        <f t="shared" si="27"/>
        <v>739374.08349852776</v>
      </c>
      <c r="AA129" s="4">
        <f t="shared" si="27"/>
        <v>747260.55308911111</v>
      </c>
      <c r="AB129" s="4">
        <f t="shared" si="27"/>
        <v>755340.36532066658</v>
      </c>
      <c r="AC129" s="4">
        <f t="shared" si="27"/>
        <v>763619.78047530563</v>
      </c>
      <c r="AD129" s="4">
        <f t="shared" si="27"/>
        <v>772104.97369394451</v>
      </c>
      <c r="AE129" s="4">
        <f t="shared" si="27"/>
        <v>780801.36402975</v>
      </c>
      <c r="AF129" s="4">
        <f t="shared" si="27"/>
        <v>789714.94163247233</v>
      </c>
      <c r="AG129" s="4">
        <f t="shared" si="27"/>
        <v>798851.91615208331</v>
      </c>
      <c r="AH129" s="4">
        <f t="shared" si="27"/>
        <v>808218.9085186111</v>
      </c>
      <c r="AI129" s="4">
        <f t="shared" si="27"/>
        <v>817822.55776519445</v>
      </c>
      <c r="AJ129" s="4">
        <f t="shared" si="27"/>
        <v>827670.00556916662</v>
      </c>
      <c r="AK129" s="4">
        <f t="shared" si="27"/>
        <v>837768.72992972226</v>
      </c>
      <c r="AL129" s="4">
        <f t="shared" si="27"/>
        <v>848126.1853685833</v>
      </c>
      <c r="AM129" s="4">
        <f t="shared" si="27"/>
        <v>858750.70780269452</v>
      </c>
    </row>
    <row r="130" spans="2:39" x14ac:dyDescent="0.25">
      <c r="B130" t="s">
        <v>148</v>
      </c>
      <c r="C130" t="s">
        <v>146</v>
      </c>
      <c r="D130" s="7">
        <f t="shared" si="25"/>
        <v>1750</v>
      </c>
      <c r="H130" t="s">
        <v>314</v>
      </c>
      <c r="J130" s="4">
        <f t="shared" ref="J130:AM130" si="28">J36/$D130</f>
        <v>2142960.7242151694</v>
      </c>
      <c r="K130" s="4">
        <f t="shared" si="28"/>
        <v>2150063.0185535313</v>
      </c>
      <c r="L130" s="4">
        <f t="shared" si="28"/>
        <v>2172585.3263544836</v>
      </c>
      <c r="M130" s="4">
        <f t="shared" si="28"/>
        <v>2176541.8288061875</v>
      </c>
      <c r="N130" s="4">
        <f t="shared" si="28"/>
        <v>2208538.8283447828</v>
      </c>
      <c r="O130" s="4">
        <f t="shared" si="28"/>
        <v>2250046.4411734543</v>
      </c>
      <c r="P130" s="4">
        <f t="shared" si="28"/>
        <v>2255162.8442963413</v>
      </c>
      <c r="Q130" s="4">
        <f t="shared" si="28"/>
        <v>2261667.2461753092</v>
      </c>
      <c r="R130" s="4">
        <f t="shared" si="28"/>
        <v>2275090.7518950389</v>
      </c>
      <c r="S130" s="4">
        <f t="shared" si="28"/>
        <v>2289380.0652673584</v>
      </c>
      <c r="T130" s="4">
        <f t="shared" si="28"/>
        <v>2302452.8042211584</v>
      </c>
      <c r="U130" s="4">
        <f t="shared" si="28"/>
        <v>2310749.7665743739</v>
      </c>
      <c r="V130" s="4">
        <f t="shared" si="28"/>
        <v>2320198.9757703915</v>
      </c>
      <c r="W130" s="4">
        <f t="shared" si="28"/>
        <v>2330375.8471639296</v>
      </c>
      <c r="X130" s="4">
        <f t="shared" si="28"/>
        <v>2340703.7453636122</v>
      </c>
      <c r="Y130" s="4">
        <f t="shared" si="28"/>
        <v>2351346.3518854668</v>
      </c>
      <c r="Z130" s="4">
        <f t="shared" si="28"/>
        <v>2362497.1193463975</v>
      </c>
      <c r="AA130" s="4">
        <f t="shared" si="28"/>
        <v>2374067.2172399918</v>
      </c>
      <c r="AB130" s="4">
        <f t="shared" si="28"/>
        <v>2386037.2016171925</v>
      </c>
      <c r="AC130" s="4">
        <f t="shared" si="28"/>
        <v>2398409.0048724413</v>
      </c>
      <c r="AD130" s="4">
        <f t="shared" si="28"/>
        <v>2411184.2825312028</v>
      </c>
      <c r="AE130" s="4">
        <f t="shared" si="28"/>
        <v>2424361.8995050858</v>
      </c>
      <c r="AF130" s="4">
        <f t="shared" si="28"/>
        <v>2437941.9593911194</v>
      </c>
      <c r="AG130" s="4">
        <f t="shared" si="28"/>
        <v>2451924.6534019215</v>
      </c>
      <c r="AH130" s="4">
        <f t="shared" si="28"/>
        <v>2466310.748455849</v>
      </c>
      <c r="AI130" s="4">
        <f t="shared" si="28"/>
        <v>2481100.464192336</v>
      </c>
      <c r="AJ130" s="4">
        <f t="shared" si="28"/>
        <v>2496295.0603071628</v>
      </c>
      <c r="AK130" s="4">
        <f t="shared" si="28"/>
        <v>2511895.9580886452</v>
      </c>
      <c r="AL130" s="4">
        <f t="shared" si="28"/>
        <v>2527903.9766025124</v>
      </c>
      <c r="AM130" s="4">
        <f t="shared" si="28"/>
        <v>2544321.7143316832</v>
      </c>
    </row>
    <row r="131" spans="2:39" x14ac:dyDescent="0.25">
      <c r="B131" t="s">
        <v>148</v>
      </c>
      <c r="C131" t="s">
        <v>146</v>
      </c>
      <c r="D131" s="7">
        <f t="shared" si="25"/>
        <v>1750</v>
      </c>
      <c r="H131" t="s">
        <v>315</v>
      </c>
      <c r="J131" s="4">
        <f t="shared" ref="J131:AM131" si="29">J37/$D131</f>
        <v>2922960.8939338434</v>
      </c>
      <c r="K131" s="4">
        <f t="shared" si="29"/>
        <v>2940958.4085145914</v>
      </c>
      <c r="L131" s="4">
        <f t="shared" si="29"/>
        <v>2973723.6606842987</v>
      </c>
      <c r="M131" s="4">
        <f t="shared" si="29"/>
        <v>2986796.6518604034</v>
      </c>
      <c r="N131" s="4">
        <f t="shared" si="29"/>
        <v>3030496.9240004485</v>
      </c>
      <c r="O131" s="4">
        <f t="shared" si="29"/>
        <v>3087243.7718238523</v>
      </c>
      <c r="P131" s="4">
        <f t="shared" si="29"/>
        <v>3102329.1254078308</v>
      </c>
      <c r="Q131" s="4">
        <f t="shared" si="29"/>
        <v>3117713.1108632274</v>
      </c>
      <c r="R131" s="4">
        <f t="shared" si="29"/>
        <v>3142042.2658425998</v>
      </c>
      <c r="S131" s="4">
        <f t="shared" si="29"/>
        <v>3167534.1837912044</v>
      </c>
      <c r="T131" s="4">
        <f t="shared" si="29"/>
        <v>3190794.6483381782</v>
      </c>
      <c r="U131" s="4">
        <f t="shared" si="29"/>
        <v>3207830.7166662002</v>
      </c>
      <c r="V131" s="4">
        <f t="shared" si="29"/>
        <v>3226307.8492499231</v>
      </c>
      <c r="W131" s="4">
        <f t="shared" si="29"/>
        <v>3245737.1991908732</v>
      </c>
      <c r="X131" s="4">
        <f t="shared" si="29"/>
        <v>3265501.4268764267</v>
      </c>
      <c r="Y131" s="4">
        <f t="shared" si="29"/>
        <v>3285777.3486492815</v>
      </c>
      <c r="Z131" s="4">
        <f t="shared" si="29"/>
        <v>3306818.1588492971</v>
      </c>
      <c r="AA131" s="4">
        <f t="shared" si="29"/>
        <v>3328529.3329411293</v>
      </c>
      <c r="AB131" s="4">
        <f t="shared" si="29"/>
        <v>3350888.7821096322</v>
      </c>
      <c r="AC131" s="4">
        <f t="shared" si="29"/>
        <v>3373905.8259315556</v>
      </c>
      <c r="AD131" s="4">
        <f t="shared" si="29"/>
        <v>3397589.5476365085</v>
      </c>
      <c r="AE131" s="4">
        <f t="shared" si="29"/>
        <v>3421945.2687042556</v>
      </c>
      <c r="AF131" s="4">
        <f t="shared" si="29"/>
        <v>3446980.3255358599</v>
      </c>
      <c r="AG131" s="4">
        <f t="shared" si="29"/>
        <v>3472702.3988644267</v>
      </c>
      <c r="AH131" s="4">
        <f t="shared" si="29"/>
        <v>3499120.2356313611</v>
      </c>
      <c r="AI131" s="4">
        <f t="shared" si="29"/>
        <v>3526242.0911755133</v>
      </c>
      <c r="AJ131" s="4">
        <f t="shared" si="29"/>
        <v>3554077.8637807951</v>
      </c>
      <c r="AK131" s="4">
        <f t="shared" si="29"/>
        <v>3582638.0612859586</v>
      </c>
      <c r="AL131" s="4">
        <f t="shared" si="29"/>
        <v>3611932.5008549998</v>
      </c>
      <c r="AM131" s="4">
        <f t="shared" si="29"/>
        <v>3641973.9315484022</v>
      </c>
    </row>
    <row r="132" spans="2:39" x14ac:dyDescent="0.25">
      <c r="B132" t="s">
        <v>148</v>
      </c>
      <c r="C132" t="s">
        <v>146</v>
      </c>
      <c r="D132" s="7">
        <f t="shared" si="25"/>
        <v>1500</v>
      </c>
      <c r="H132" t="s">
        <v>510</v>
      </c>
      <c r="J132" s="4">
        <f>J38/$D132</f>
        <v>295713.79859043629</v>
      </c>
      <c r="K132" s="4">
        <f t="shared" ref="K132:AM132" si="30">K38/$D132</f>
        <v>295388.55097637954</v>
      </c>
      <c r="L132" s="4">
        <f t="shared" si="30"/>
        <v>296079.63586674968</v>
      </c>
      <c r="M132" s="4">
        <f t="shared" si="30"/>
        <v>296885.26218030625</v>
      </c>
      <c r="N132" s="4">
        <f t="shared" si="30"/>
        <v>297373.0708922082</v>
      </c>
      <c r="O132" s="4">
        <f t="shared" si="30"/>
        <v>299695.1868612878</v>
      </c>
      <c r="P132" s="4">
        <f t="shared" si="30"/>
        <v>301604.05183212814</v>
      </c>
      <c r="Q132" s="4">
        <f t="shared" si="30"/>
        <v>302245.89388051728</v>
      </c>
      <c r="R132" s="4">
        <f t="shared" si="30"/>
        <v>303533.41425718251</v>
      </c>
      <c r="S132" s="4">
        <f t="shared" si="30"/>
        <v>304909.07719472185</v>
      </c>
      <c r="T132" s="4">
        <f t="shared" si="30"/>
        <v>306234.67021590204</v>
      </c>
      <c r="U132" s="4">
        <f t="shared" si="30"/>
        <v>307270.04970346659</v>
      </c>
      <c r="V132" s="4">
        <f t="shared" si="30"/>
        <v>308184.33314911462</v>
      </c>
      <c r="W132" s="4">
        <f t="shared" si="30"/>
        <v>309113.96753238252</v>
      </c>
      <c r="X132" s="4">
        <f t="shared" si="30"/>
        <v>310075.83405311749</v>
      </c>
      <c r="Y132" s="4">
        <f t="shared" si="30"/>
        <v>311049.27494152955</v>
      </c>
      <c r="Z132" s="4">
        <f t="shared" si="30"/>
        <v>312056.50168938574</v>
      </c>
      <c r="AA132" s="4">
        <f t="shared" si="30"/>
        <v>313097.88687323907</v>
      </c>
      <c r="AB132" s="4">
        <f t="shared" si="30"/>
        <v>314168.99315922806</v>
      </c>
      <c r="AC132" s="4">
        <f t="shared" si="30"/>
        <v>315270.42177995853</v>
      </c>
      <c r="AD132" s="4">
        <f t="shared" si="30"/>
        <v>316402.448525785</v>
      </c>
      <c r="AE132" s="4">
        <f t="shared" si="30"/>
        <v>317565.00386739272</v>
      </c>
      <c r="AF132" s="4">
        <f t="shared" si="30"/>
        <v>318758.04331306543</v>
      </c>
      <c r="AG132" s="4">
        <f t="shared" si="30"/>
        <v>319981.54834020173</v>
      </c>
      <c r="AH132" s="4">
        <f t="shared" si="30"/>
        <v>321235.58945132309</v>
      </c>
      <c r="AI132" s="4">
        <f t="shared" si="30"/>
        <v>322520.06889970769</v>
      </c>
      <c r="AJ132" s="4">
        <f t="shared" si="30"/>
        <v>323835.08319559577</v>
      </c>
      <c r="AK132" s="4">
        <f t="shared" si="30"/>
        <v>325180.64451425686</v>
      </c>
      <c r="AL132" s="4">
        <f t="shared" si="30"/>
        <v>326556.76914980891</v>
      </c>
      <c r="AM132" s="4">
        <f t="shared" si="30"/>
        <v>327963.60190505738</v>
      </c>
    </row>
    <row r="134" spans="2:39" x14ac:dyDescent="0.25">
      <c r="G134" t="s">
        <v>316</v>
      </c>
    </row>
    <row r="135" spans="2:39" x14ac:dyDescent="0.25">
      <c r="G135" t="s">
        <v>304</v>
      </c>
      <c r="H135" t="s">
        <v>269</v>
      </c>
      <c r="I135" t="s">
        <v>270</v>
      </c>
      <c r="J135" s="4" t="s">
        <v>497</v>
      </c>
      <c r="K135" s="4" t="s">
        <v>271</v>
      </c>
      <c r="L135" s="4" t="s">
        <v>272</v>
      </c>
      <c r="M135" s="4" t="s">
        <v>273</v>
      </c>
      <c r="N135" s="4" t="s">
        <v>274</v>
      </c>
      <c r="O135" s="4" t="s">
        <v>275</v>
      </c>
      <c r="P135" s="4" t="s">
        <v>276</v>
      </c>
      <c r="Q135" s="4" t="s">
        <v>277</v>
      </c>
      <c r="R135" s="4" t="s">
        <v>278</v>
      </c>
      <c r="S135" s="4" t="s">
        <v>279</v>
      </c>
      <c r="T135" s="4" t="s">
        <v>280</v>
      </c>
      <c r="U135" s="4" t="s">
        <v>281</v>
      </c>
      <c r="V135" s="4" t="s">
        <v>282</v>
      </c>
      <c r="W135" s="4" t="s">
        <v>283</v>
      </c>
      <c r="X135" s="4" t="s">
        <v>284</v>
      </c>
      <c r="Y135" s="4" t="s">
        <v>285</v>
      </c>
      <c r="Z135" s="4" t="s">
        <v>286</v>
      </c>
      <c r="AA135" s="4" t="s">
        <v>287</v>
      </c>
      <c r="AB135" s="4" t="s">
        <v>288</v>
      </c>
      <c r="AC135" s="4" t="s">
        <v>289</v>
      </c>
      <c r="AD135" s="4" t="s">
        <v>290</v>
      </c>
      <c r="AE135" s="4" t="s">
        <v>291</v>
      </c>
      <c r="AF135" s="4" t="s">
        <v>292</v>
      </c>
      <c r="AG135" s="4" t="s">
        <v>293</v>
      </c>
      <c r="AH135" s="4" t="s">
        <v>294</v>
      </c>
      <c r="AI135" s="4" t="s">
        <v>295</v>
      </c>
      <c r="AJ135" s="4" t="s">
        <v>296</v>
      </c>
      <c r="AK135" s="4" t="s">
        <v>297</v>
      </c>
      <c r="AL135" s="4" t="s">
        <v>298</v>
      </c>
      <c r="AM135" s="4" t="s">
        <v>299</v>
      </c>
    </row>
    <row r="136" spans="2:39" x14ac:dyDescent="0.25">
      <c r="B136" t="s">
        <v>148</v>
      </c>
      <c r="C136" t="s">
        <v>132</v>
      </c>
      <c r="D136" s="7">
        <f t="shared" ref="D136:D145" si="31">D42</f>
        <v>5000</v>
      </c>
      <c r="G136" t="s">
        <v>316</v>
      </c>
      <c r="H136" t="s">
        <v>317</v>
      </c>
      <c r="J136" s="4">
        <f>J42/$D136</f>
        <v>269550.34789919999</v>
      </c>
      <c r="K136" s="4">
        <f t="shared" ref="K136:AM136" si="32">K42/$D136</f>
        <v>272695.15055130003</v>
      </c>
      <c r="L136" s="4">
        <f t="shared" si="32"/>
        <v>275859.27707518003</v>
      </c>
      <c r="M136" s="4">
        <f t="shared" si="32"/>
        <v>279027.77129141998</v>
      </c>
      <c r="N136" s="4">
        <f t="shared" si="32"/>
        <v>282412.85628837999</v>
      </c>
      <c r="O136" s="4">
        <f t="shared" si="32"/>
        <v>287145.57009565999</v>
      </c>
      <c r="P136" s="4">
        <f t="shared" si="32"/>
        <v>290779.12029261998</v>
      </c>
      <c r="Q136" s="4">
        <f t="shared" si="32"/>
        <v>293778.53088536003</v>
      </c>
      <c r="R136" s="4">
        <f t="shared" si="32"/>
        <v>297426.77209642</v>
      </c>
      <c r="S136" s="4">
        <f t="shared" si="32"/>
        <v>301173.73952907999</v>
      </c>
      <c r="T136" s="4">
        <f t="shared" si="32"/>
        <v>304591.11502270005</v>
      </c>
      <c r="U136" s="4">
        <f t="shared" si="32"/>
        <v>307522.17467186</v>
      </c>
      <c r="V136" s="4">
        <f t="shared" si="32"/>
        <v>310495.07993390004</v>
      </c>
      <c r="W136" s="4">
        <f t="shared" si="32"/>
        <v>313527.51949446002</v>
      </c>
      <c r="X136" s="4">
        <f t="shared" si="32"/>
        <v>316621.06153554004</v>
      </c>
      <c r="Y136" s="4">
        <f t="shared" si="32"/>
        <v>319772.26501778001</v>
      </c>
      <c r="Z136" s="4">
        <f t="shared" si="32"/>
        <v>323001.25114186003</v>
      </c>
      <c r="AA136" s="4">
        <f t="shared" si="32"/>
        <v>326307.97184402001</v>
      </c>
      <c r="AB136" s="4">
        <f t="shared" si="32"/>
        <v>329690.86505205999</v>
      </c>
      <c r="AC136" s="4">
        <f t="shared" si="32"/>
        <v>333152.32865882001</v>
      </c>
      <c r="AD136" s="4">
        <f t="shared" si="32"/>
        <v>336694.70699456002</v>
      </c>
      <c r="AE136" s="4">
        <f t="shared" si="32"/>
        <v>340319.99816754</v>
      </c>
      <c r="AF136" s="4">
        <f t="shared" si="32"/>
        <v>344030.43836455996</v>
      </c>
      <c r="AG136" s="4">
        <f t="shared" si="32"/>
        <v>347828.33892295999</v>
      </c>
      <c r="AH136" s="4">
        <f t="shared" si="32"/>
        <v>351716.17471906001</v>
      </c>
      <c r="AI136" s="4">
        <f t="shared" si="32"/>
        <v>355696.41309376003</v>
      </c>
      <c r="AJ136" s="4">
        <f t="shared" si="32"/>
        <v>359771.71975280001</v>
      </c>
      <c r="AK136" s="4">
        <f t="shared" si="32"/>
        <v>363944.89216993999</v>
      </c>
      <c r="AL136" s="4">
        <f t="shared" si="32"/>
        <v>368218.69197478</v>
      </c>
      <c r="AM136" s="4">
        <f t="shared" si="32"/>
        <v>372596.24921785999</v>
      </c>
    </row>
    <row r="137" spans="2:39" x14ac:dyDescent="0.25">
      <c r="B137" t="s">
        <v>148</v>
      </c>
      <c r="C137" t="s">
        <v>132</v>
      </c>
      <c r="D137" s="7">
        <f t="shared" si="31"/>
        <v>5000</v>
      </c>
      <c r="H137" t="s">
        <v>511</v>
      </c>
      <c r="J137" s="4">
        <f t="shared" ref="J137:AM137" si="33">J43/$D137</f>
        <v>292616.12059770181</v>
      </c>
      <c r="K137" s="4">
        <f t="shared" si="33"/>
        <v>295923.70736899198</v>
      </c>
      <c r="L137" s="4">
        <f t="shared" si="33"/>
        <v>299074.45892608177</v>
      </c>
      <c r="M137" s="4">
        <f t="shared" si="33"/>
        <v>302244.60300360143</v>
      </c>
      <c r="N137" s="4">
        <f t="shared" si="33"/>
        <v>305627.5033251518</v>
      </c>
      <c r="O137" s="4">
        <f t="shared" si="33"/>
        <v>310502.457742178</v>
      </c>
      <c r="P137" s="4">
        <f t="shared" si="33"/>
        <v>314219.60051630758</v>
      </c>
      <c r="Q137" s="4">
        <f t="shared" si="33"/>
        <v>317212.84134145582</v>
      </c>
      <c r="R137" s="4">
        <f t="shared" si="33"/>
        <v>320901.62975252164</v>
      </c>
      <c r="S137" s="4">
        <f t="shared" si="33"/>
        <v>324692.63757360203</v>
      </c>
      <c r="T137" s="4">
        <f t="shared" si="33"/>
        <v>328118.60666964919</v>
      </c>
      <c r="U137" s="4">
        <f t="shared" si="33"/>
        <v>331036.80988490919</v>
      </c>
      <c r="V137" s="4">
        <f t="shared" si="33"/>
        <v>333982.90268460457</v>
      </c>
      <c r="W137" s="4">
        <f t="shared" si="33"/>
        <v>336985.05618256942</v>
      </c>
      <c r="X137" s="4">
        <f t="shared" si="33"/>
        <v>340044.56317491177</v>
      </c>
      <c r="Y137" s="4">
        <f t="shared" si="33"/>
        <v>343156.37698378618</v>
      </c>
      <c r="Z137" s="4">
        <f t="shared" si="33"/>
        <v>346342.00664879859</v>
      </c>
      <c r="AA137" s="4">
        <f t="shared" si="33"/>
        <v>349601.11751085619</v>
      </c>
      <c r="AB137" s="4">
        <f t="shared" si="33"/>
        <v>352931.51943080337</v>
      </c>
      <c r="AC137" s="4">
        <f t="shared" si="33"/>
        <v>356335.33645758044</v>
      </c>
      <c r="AD137" s="4">
        <f t="shared" si="33"/>
        <v>359814.61524330801</v>
      </c>
      <c r="AE137" s="4">
        <f t="shared" si="33"/>
        <v>363371.00806985662</v>
      </c>
      <c r="AF137" s="4">
        <f t="shared" si="33"/>
        <v>367006.40495580877</v>
      </c>
      <c r="AG137" s="4">
        <f t="shared" si="33"/>
        <v>370722.75215690763</v>
      </c>
      <c r="AH137" s="4">
        <f t="shared" si="33"/>
        <v>374522.15367272141</v>
      </c>
      <c r="AI137" s="4">
        <f t="shared" si="33"/>
        <v>378406.68280198076</v>
      </c>
      <c r="AJ137" s="4">
        <f t="shared" si="33"/>
        <v>382378.6030449156</v>
      </c>
      <c r="AK137" s="4">
        <f t="shared" si="33"/>
        <v>386440.29194802098</v>
      </c>
      <c r="AL137" s="4">
        <f t="shared" si="33"/>
        <v>390594.07097712642</v>
      </c>
      <c r="AM137" s="4">
        <f t="shared" si="33"/>
        <v>394842.62410534819</v>
      </c>
    </row>
    <row r="138" spans="2:39" x14ac:dyDescent="0.25">
      <c r="B138" t="s">
        <v>148</v>
      </c>
      <c r="C138" t="s">
        <v>132</v>
      </c>
      <c r="D138" s="7">
        <f t="shared" si="31"/>
        <v>5000</v>
      </c>
      <c r="H138" t="s">
        <v>512</v>
      </c>
      <c r="J138" s="4">
        <f t="shared" ref="J138:AM138" si="34">J44/$D138</f>
        <v>332651.49366350222</v>
      </c>
      <c r="K138" s="4">
        <f t="shared" si="34"/>
        <v>337126.01406852319</v>
      </c>
      <c r="L138" s="4">
        <f t="shared" si="34"/>
        <v>341107.4666700706</v>
      </c>
      <c r="M138" s="4">
        <f t="shared" si="34"/>
        <v>345051.40668525983</v>
      </c>
      <c r="N138" s="4">
        <f t="shared" si="34"/>
        <v>349282.4013285418</v>
      </c>
      <c r="O138" s="4">
        <f t="shared" si="34"/>
        <v>355206.89701665042</v>
      </c>
      <c r="P138" s="4">
        <f t="shared" si="34"/>
        <v>359777.23023630219</v>
      </c>
      <c r="Q138" s="4">
        <f t="shared" si="34"/>
        <v>363557.9128204672</v>
      </c>
      <c r="R138" s="4">
        <f t="shared" si="34"/>
        <v>368157.28734783962</v>
      </c>
      <c r="S138" s="4">
        <f t="shared" si="34"/>
        <v>372881.73792412237</v>
      </c>
      <c r="T138" s="4">
        <f t="shared" si="34"/>
        <v>377215.18012841442</v>
      </c>
      <c r="U138" s="4">
        <f t="shared" si="34"/>
        <v>381021.61264291481</v>
      </c>
      <c r="V138" s="4">
        <f t="shared" si="34"/>
        <v>384897.85408999521</v>
      </c>
      <c r="W138" s="4">
        <f t="shared" si="34"/>
        <v>388859.6583783364</v>
      </c>
      <c r="X138" s="4">
        <f t="shared" si="34"/>
        <v>392908.13430826605</v>
      </c>
      <c r="Y138" s="4">
        <f t="shared" si="34"/>
        <v>397039.21066570602</v>
      </c>
      <c r="Z138" s="4">
        <f t="shared" si="34"/>
        <v>401278.56969273183</v>
      </c>
      <c r="AA138" s="4">
        <f t="shared" si="34"/>
        <v>405626.50552018144</v>
      </c>
      <c r="AB138" s="4">
        <f t="shared" si="34"/>
        <v>410081.60767462559</v>
      </c>
      <c r="AC138" s="4">
        <f t="shared" si="34"/>
        <v>414647.35649874719</v>
      </c>
      <c r="AD138" s="4">
        <f t="shared" si="34"/>
        <v>419327.19806176802</v>
      </c>
      <c r="AE138" s="4">
        <f t="shared" si="34"/>
        <v>424124.1722935806</v>
      </c>
      <c r="AF138" s="4">
        <f t="shared" si="34"/>
        <v>429041.63514150737</v>
      </c>
      <c r="AG138" s="4">
        <f t="shared" si="34"/>
        <v>434083.0663276742</v>
      </c>
      <c r="AH138" s="4">
        <f t="shared" si="34"/>
        <v>439252.17202100717</v>
      </c>
      <c r="AI138" s="4">
        <f t="shared" si="34"/>
        <v>444552.67428381176</v>
      </c>
      <c r="AJ138" s="4">
        <f t="shared" si="34"/>
        <v>449988.57228524855</v>
      </c>
      <c r="AK138" s="4">
        <f t="shared" si="34"/>
        <v>455564.05345906218</v>
      </c>
      <c r="AL138" s="4">
        <f t="shared" si="34"/>
        <v>461283.29610443366</v>
      </c>
      <c r="AM138" s="4">
        <f t="shared" si="34"/>
        <v>467150.96465459204</v>
      </c>
    </row>
    <row r="139" spans="2:39" x14ac:dyDescent="0.25">
      <c r="B139" t="s">
        <v>148</v>
      </c>
      <c r="C139" t="s">
        <v>132</v>
      </c>
      <c r="D139" s="7">
        <f t="shared" si="31"/>
        <v>4400</v>
      </c>
      <c r="H139" t="s">
        <v>319</v>
      </c>
      <c r="J139" s="4">
        <f t="shared" ref="J139:AM139" si="35">J45/$D139</f>
        <v>488283.29095992271</v>
      </c>
      <c r="K139" s="4">
        <f t="shared" si="35"/>
        <v>495498.10626130615</v>
      </c>
      <c r="L139" s="4">
        <f t="shared" si="35"/>
        <v>501718.70534508844</v>
      </c>
      <c r="M139" s="4">
        <f t="shared" si="35"/>
        <v>507826.05020044546</v>
      </c>
      <c r="N139" s="4">
        <f t="shared" si="35"/>
        <v>514459.79810378473</v>
      </c>
      <c r="O139" s="4">
        <f t="shared" si="35"/>
        <v>523551.39532780746</v>
      </c>
      <c r="P139" s="4">
        <f t="shared" si="35"/>
        <v>530533.2381345646</v>
      </c>
      <c r="Q139" s="4">
        <f t="shared" si="35"/>
        <v>536427.98254910565</v>
      </c>
      <c r="R139" s="4">
        <f t="shared" si="35"/>
        <v>543541.53739154665</v>
      </c>
      <c r="S139" s="4">
        <f t="shared" si="35"/>
        <v>550844.07329713553</v>
      </c>
      <c r="T139" s="4">
        <f t="shared" si="35"/>
        <v>557553.81022720505</v>
      </c>
      <c r="U139" s="4">
        <f t="shared" si="35"/>
        <v>563496.56120319862</v>
      </c>
      <c r="V139" s="4">
        <f t="shared" si="35"/>
        <v>569572.23253106885</v>
      </c>
      <c r="W139" s="4">
        <f t="shared" si="35"/>
        <v>575786.37618812267</v>
      </c>
      <c r="X139" s="4">
        <f t="shared" si="35"/>
        <v>582137.97456882393</v>
      </c>
      <c r="Y139" s="4">
        <f t="shared" si="35"/>
        <v>588623.38942180655</v>
      </c>
      <c r="Z139" s="4">
        <f t="shared" si="35"/>
        <v>595280.74708320864</v>
      </c>
      <c r="AA139" s="4">
        <f t="shared" si="35"/>
        <v>602110.57214131427</v>
      </c>
      <c r="AB139" s="4">
        <f t="shared" si="35"/>
        <v>609111.39895420591</v>
      </c>
      <c r="AC139" s="4">
        <f t="shared" si="35"/>
        <v>616288.85090369242</v>
      </c>
      <c r="AD139" s="4">
        <f t="shared" si="35"/>
        <v>623648.55324287002</v>
      </c>
      <c r="AE139" s="4">
        <f t="shared" si="35"/>
        <v>631195.54029943538</v>
      </c>
      <c r="AF139" s="4">
        <f t="shared" si="35"/>
        <v>638935.35109021526</v>
      </c>
      <c r="AG139" s="4">
        <f t="shared" si="35"/>
        <v>646873.72901890986</v>
      </c>
      <c r="AH139" s="4">
        <f t="shared" si="35"/>
        <v>655016.77347751067</v>
      </c>
      <c r="AI139" s="4">
        <f t="shared" si="35"/>
        <v>663370.63977873547</v>
      </c>
      <c r="AJ139" s="4">
        <f t="shared" si="35"/>
        <v>671941.90959850524</v>
      </c>
      <c r="AK139" s="4">
        <f t="shared" si="35"/>
        <v>680737.48190315638</v>
      </c>
      <c r="AL139" s="4">
        <f t="shared" si="35"/>
        <v>689764.25623738754</v>
      </c>
      <c r="AM139" s="4">
        <f t="shared" si="35"/>
        <v>699029.89471892407</v>
      </c>
    </row>
    <row r="140" spans="2:39" x14ac:dyDescent="0.25">
      <c r="B140" t="s">
        <v>148</v>
      </c>
      <c r="C140" t="s">
        <v>132</v>
      </c>
      <c r="D140" s="7">
        <f t="shared" si="31"/>
        <v>4400</v>
      </c>
      <c r="H140" t="s">
        <v>320</v>
      </c>
      <c r="J140" s="4">
        <f>J46/$D140</f>
        <v>383208.22981689544</v>
      </c>
      <c r="K140" s="4">
        <f t="shared" ref="K140:AM140" si="36">K46/$D140</f>
        <v>388125.19605833112</v>
      </c>
      <c r="L140" s="4">
        <f t="shared" si="36"/>
        <v>392810.36539460026</v>
      </c>
      <c r="M140" s="4">
        <f t="shared" si="36"/>
        <v>397466.62715973565</v>
      </c>
      <c r="N140" s="4">
        <f t="shared" si="36"/>
        <v>402483.64908781432</v>
      </c>
      <c r="O140" s="4">
        <f t="shared" si="36"/>
        <v>409418.03410551045</v>
      </c>
      <c r="P140" s="4">
        <f t="shared" si="36"/>
        <v>414738.37542324135</v>
      </c>
      <c r="Q140" s="4">
        <f t="shared" si="36"/>
        <v>419187.93497264909</v>
      </c>
      <c r="R140" s="4">
        <f t="shared" si="36"/>
        <v>424569.64942025521</v>
      </c>
      <c r="S140" s="4">
        <f t="shared" si="36"/>
        <v>430095.44233117864</v>
      </c>
      <c r="T140" s="4">
        <f t="shared" si="36"/>
        <v>435152.83718036913</v>
      </c>
      <c r="U140" s="4">
        <f t="shared" si="36"/>
        <v>439547.23599691573</v>
      </c>
      <c r="V140" s="4">
        <f t="shared" si="36"/>
        <v>444020.07490443479</v>
      </c>
      <c r="W140" s="4">
        <f t="shared" si="36"/>
        <v>448586.51537959522</v>
      </c>
      <c r="X140" s="4">
        <f t="shared" si="36"/>
        <v>453247.31288132345</v>
      </c>
      <c r="Y140" s="4">
        <f t="shared" si="36"/>
        <v>457998.64315764362</v>
      </c>
      <c r="Z140" s="4">
        <f t="shared" si="36"/>
        <v>462869.42601116979</v>
      </c>
      <c r="AA140" s="4">
        <f t="shared" si="36"/>
        <v>467859.76326934935</v>
      </c>
      <c r="AB140" s="4">
        <f t="shared" si="36"/>
        <v>472967.8230233143</v>
      </c>
      <c r="AC140" s="4">
        <f t="shared" si="36"/>
        <v>478197.34840077203</v>
      </c>
      <c r="AD140" s="4">
        <f t="shared" si="36"/>
        <v>483552.05143776728</v>
      </c>
      <c r="AE140" s="4">
        <f t="shared" si="36"/>
        <v>489035.14920672588</v>
      </c>
      <c r="AF140" s="4">
        <f t="shared" si="36"/>
        <v>494650.2272700168</v>
      </c>
      <c r="AG140" s="4">
        <f t="shared" si="36"/>
        <v>500400.99176883686</v>
      </c>
      <c r="AH140" s="4">
        <f t="shared" si="36"/>
        <v>506291.3976781246</v>
      </c>
      <c r="AI140" s="4">
        <f t="shared" si="36"/>
        <v>512325.41065085825</v>
      </c>
      <c r="AJ140" s="4">
        <f t="shared" si="36"/>
        <v>518507.29095580772</v>
      </c>
      <c r="AK140" s="4">
        <f t="shared" si="36"/>
        <v>524841.51247421093</v>
      </c>
      <c r="AL140" s="4">
        <f t="shared" si="36"/>
        <v>531332.51106501569</v>
      </c>
      <c r="AM140" s="4">
        <f t="shared" si="36"/>
        <v>537985.27604884282</v>
      </c>
    </row>
    <row r="141" spans="2:39" x14ac:dyDescent="0.25">
      <c r="B141" t="s">
        <v>148</v>
      </c>
      <c r="C141" t="s">
        <v>132</v>
      </c>
      <c r="D141" s="7">
        <f t="shared" si="31"/>
        <v>0</v>
      </c>
      <c r="H141" t="s">
        <v>513</v>
      </c>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row>
    <row r="142" spans="2:39" x14ac:dyDescent="0.25">
      <c r="B142" t="s">
        <v>148</v>
      </c>
      <c r="C142" t="s">
        <v>132</v>
      </c>
      <c r="D142" s="7">
        <f t="shared" si="31"/>
        <v>0</v>
      </c>
      <c r="H142" t="s">
        <v>514</v>
      </c>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row>
    <row r="143" spans="2:39" x14ac:dyDescent="0.25">
      <c r="B143" t="s">
        <v>148</v>
      </c>
      <c r="C143" t="s">
        <v>132</v>
      </c>
      <c r="D143" s="7">
        <f t="shared" si="31"/>
        <v>1300</v>
      </c>
      <c r="H143" t="s">
        <v>515</v>
      </c>
      <c r="J143" s="4">
        <f t="shared" ref="J143:AM143" si="37">J49/$D143</f>
        <v>1348461.5384615385</v>
      </c>
      <c r="K143" s="4">
        <f t="shared" si="37"/>
        <v>1369230.7692307692</v>
      </c>
      <c r="L143" s="4">
        <f t="shared" si="37"/>
        <v>1386923.076923077</v>
      </c>
      <c r="M143" s="4">
        <f t="shared" si="37"/>
        <v>1404615.3846153845</v>
      </c>
      <c r="N143" s="4">
        <f t="shared" si="37"/>
        <v>1423846.1538461538</v>
      </c>
      <c r="O143" s="4">
        <f t="shared" si="37"/>
        <v>1449230.7692307692</v>
      </c>
      <c r="P143" s="4">
        <f t="shared" si="37"/>
        <v>1468461.5384615385</v>
      </c>
      <c r="Q143" s="4">
        <f t="shared" si="37"/>
        <v>1485384.6153846155</v>
      </c>
      <c r="R143" s="4">
        <f t="shared" si="37"/>
        <v>1505384.6153846155</v>
      </c>
      <c r="S143" s="4">
        <f t="shared" si="37"/>
        <v>1525384.6153846155</v>
      </c>
      <c r="T143" s="4">
        <f t="shared" si="37"/>
        <v>1543846.1538461538</v>
      </c>
      <c r="U143" s="4">
        <f t="shared" si="37"/>
        <v>1560000</v>
      </c>
      <c r="V143" s="4">
        <f t="shared" si="37"/>
        <v>1576153.8461538462</v>
      </c>
      <c r="W143" s="4">
        <f t="shared" si="37"/>
        <v>1593076.923076923</v>
      </c>
      <c r="X143" s="4">
        <f t="shared" si="37"/>
        <v>1610769.2307692308</v>
      </c>
      <c r="Y143" s="4">
        <f t="shared" si="37"/>
        <v>1627692.3076923077</v>
      </c>
      <c r="Z143" s="4">
        <f t="shared" si="37"/>
        <v>1645384.6153846155</v>
      </c>
      <c r="AA143" s="4">
        <f t="shared" si="37"/>
        <v>1663846.1538461538</v>
      </c>
      <c r="AB143" s="4">
        <f t="shared" si="37"/>
        <v>1683076.923076923</v>
      </c>
      <c r="AC143" s="4">
        <f t="shared" si="37"/>
        <v>1702307.6923076923</v>
      </c>
      <c r="AD143" s="4">
        <f t="shared" si="37"/>
        <v>1721538.4615384615</v>
      </c>
      <c r="AE143" s="4">
        <f t="shared" si="37"/>
        <v>1741538.4615384615</v>
      </c>
      <c r="AF143" s="4">
        <f t="shared" si="37"/>
        <v>1762307.6923076923</v>
      </c>
      <c r="AG143" s="4">
        <f t="shared" si="37"/>
        <v>1783846.1538461538</v>
      </c>
      <c r="AH143" s="4">
        <f t="shared" si="37"/>
        <v>1805384.6153846155</v>
      </c>
      <c r="AI143" s="4">
        <f t="shared" si="37"/>
        <v>1827692.3076923077</v>
      </c>
      <c r="AJ143" s="4">
        <f t="shared" si="37"/>
        <v>1850000</v>
      </c>
      <c r="AK143" s="4">
        <f t="shared" si="37"/>
        <v>1873846.1538461538</v>
      </c>
      <c r="AL143" s="4">
        <f t="shared" si="37"/>
        <v>1897692.3076923077</v>
      </c>
      <c r="AM143" s="4">
        <f t="shared" si="37"/>
        <v>1921538.4615384615</v>
      </c>
    </row>
    <row r="144" spans="2:39" x14ac:dyDescent="0.25">
      <c r="B144" t="s">
        <v>148</v>
      </c>
      <c r="C144" t="s">
        <v>132</v>
      </c>
      <c r="D144" s="7">
        <f t="shared" si="31"/>
        <v>2300</v>
      </c>
      <c r="H144" t="s">
        <v>516</v>
      </c>
      <c r="J144" s="4">
        <f t="shared" ref="J144:AM144" si="38">J50/$D144</f>
        <v>251739.13043478262</v>
      </c>
      <c r="K144" s="4">
        <f t="shared" si="38"/>
        <v>252173.91304347827</v>
      </c>
      <c r="L144" s="4">
        <f t="shared" si="38"/>
        <v>253913.04347826086</v>
      </c>
      <c r="M144" s="4">
        <f t="shared" si="38"/>
        <v>256086.95652173914</v>
      </c>
      <c r="N144" s="4">
        <f t="shared" si="38"/>
        <v>258260.86956521738</v>
      </c>
      <c r="O144" s="4">
        <f t="shared" si="38"/>
        <v>261739.13043478262</v>
      </c>
      <c r="P144" s="4">
        <f t="shared" si="38"/>
        <v>264347.82608695654</v>
      </c>
      <c r="Q144" s="4">
        <f t="shared" si="38"/>
        <v>266086.95652173914</v>
      </c>
      <c r="R144" s="4">
        <f t="shared" si="38"/>
        <v>268695.65217391303</v>
      </c>
      <c r="S144" s="4">
        <f t="shared" si="38"/>
        <v>271304.34782608697</v>
      </c>
      <c r="T144" s="4">
        <f t="shared" si="38"/>
        <v>273478.26086956525</v>
      </c>
      <c r="U144" s="4">
        <f t="shared" si="38"/>
        <v>275652.17391304346</v>
      </c>
      <c r="V144" s="4">
        <f t="shared" si="38"/>
        <v>277391.30434782611</v>
      </c>
      <c r="W144" s="4">
        <f t="shared" si="38"/>
        <v>279130.4347826087</v>
      </c>
      <c r="X144" s="4">
        <f t="shared" si="38"/>
        <v>280869.5652173913</v>
      </c>
      <c r="Y144" s="4">
        <f t="shared" si="38"/>
        <v>283043.47826086957</v>
      </c>
      <c r="Z144" s="4">
        <f t="shared" si="38"/>
        <v>284782.60869565216</v>
      </c>
      <c r="AA144" s="4">
        <f t="shared" si="38"/>
        <v>286956.52173913043</v>
      </c>
      <c r="AB144" s="4">
        <f t="shared" si="38"/>
        <v>289130.4347826087</v>
      </c>
      <c r="AC144" s="4">
        <f t="shared" si="38"/>
        <v>290869.5652173913</v>
      </c>
      <c r="AD144" s="4">
        <f t="shared" si="38"/>
        <v>293043.47826086957</v>
      </c>
      <c r="AE144" s="4">
        <f t="shared" si="38"/>
        <v>295217.39130434784</v>
      </c>
      <c r="AF144" s="4">
        <f t="shared" si="38"/>
        <v>297391.30434782611</v>
      </c>
      <c r="AG144" s="4">
        <f t="shared" si="38"/>
        <v>299565.21739130432</v>
      </c>
      <c r="AH144" s="4">
        <f t="shared" si="38"/>
        <v>301739.13043478259</v>
      </c>
      <c r="AI144" s="4">
        <f t="shared" si="38"/>
        <v>304347.82608695654</v>
      </c>
      <c r="AJ144" s="4">
        <f t="shared" si="38"/>
        <v>306521.73913043475</v>
      </c>
      <c r="AK144" s="4">
        <f t="shared" si="38"/>
        <v>309130.4347826087</v>
      </c>
      <c r="AL144" s="4">
        <f t="shared" si="38"/>
        <v>311304.34782608697</v>
      </c>
      <c r="AM144" s="4">
        <f t="shared" si="38"/>
        <v>313913.04347826086</v>
      </c>
    </row>
    <row r="145" spans="2:39" x14ac:dyDescent="0.25">
      <c r="B145" t="s">
        <v>148</v>
      </c>
      <c r="C145" t="s">
        <v>132</v>
      </c>
      <c r="D145" s="7">
        <f t="shared" si="31"/>
        <v>3600</v>
      </c>
      <c r="H145" t="s">
        <v>318</v>
      </c>
      <c r="J145" s="4">
        <f>J51/$D145</f>
        <v>683333.33333333337</v>
      </c>
      <c r="K145" s="4">
        <f t="shared" ref="K145:AM145" si="39">K51/$D145</f>
        <v>691666.66666666663</v>
      </c>
      <c r="L145" s="4">
        <f t="shared" si="39"/>
        <v>699722.22222222225</v>
      </c>
      <c r="M145" s="4">
        <f t="shared" si="39"/>
        <v>707500</v>
      </c>
      <c r="N145" s="4">
        <f t="shared" si="39"/>
        <v>716111.11111111112</v>
      </c>
      <c r="O145" s="4">
        <f t="shared" si="39"/>
        <v>728055.5555555555</v>
      </c>
      <c r="P145" s="4">
        <f t="shared" si="39"/>
        <v>737222.22222222225</v>
      </c>
      <c r="Q145" s="4">
        <f t="shared" si="39"/>
        <v>744722.22222222225</v>
      </c>
      <c r="R145" s="4">
        <f t="shared" si="39"/>
        <v>753888.88888888888</v>
      </c>
      <c r="S145" s="4">
        <f t="shared" si="39"/>
        <v>763333.33333333337</v>
      </c>
      <c r="T145" s="4">
        <f t="shared" si="39"/>
        <v>771944.4444444445</v>
      </c>
      <c r="U145" s="4">
        <f t="shared" si="39"/>
        <v>779444.4444444445</v>
      </c>
      <c r="V145" s="4">
        <f t="shared" si="39"/>
        <v>786944.4444444445</v>
      </c>
      <c r="W145" s="4">
        <f t="shared" si="39"/>
        <v>794444.4444444445</v>
      </c>
      <c r="X145" s="4">
        <f t="shared" si="39"/>
        <v>802222.22222222225</v>
      </c>
      <c r="Y145" s="4">
        <f t="shared" si="39"/>
        <v>810000</v>
      </c>
      <c r="Z145" s="4">
        <f t="shared" si="39"/>
        <v>818333.33333333337</v>
      </c>
      <c r="AA145" s="4">
        <f t="shared" si="39"/>
        <v>826388.88888888888</v>
      </c>
      <c r="AB145" s="4">
        <f t="shared" si="39"/>
        <v>835000</v>
      </c>
      <c r="AC145" s="4">
        <f t="shared" si="39"/>
        <v>843611.11111111112</v>
      </c>
      <c r="AD145" s="4">
        <f t="shared" si="39"/>
        <v>852500</v>
      </c>
      <c r="AE145" s="4">
        <f t="shared" si="39"/>
        <v>861666.66666666663</v>
      </c>
      <c r="AF145" s="4">
        <f t="shared" si="39"/>
        <v>870833.33333333337</v>
      </c>
      <c r="AG145" s="4">
        <f t="shared" si="39"/>
        <v>880555.5555555555</v>
      </c>
      <c r="AH145" s="4">
        <f t="shared" si="39"/>
        <v>890277.77777777775</v>
      </c>
      <c r="AI145" s="4">
        <f t="shared" si="39"/>
        <v>900277.77777777775</v>
      </c>
      <c r="AJ145" s="4">
        <f t="shared" si="39"/>
        <v>910555.5555555555</v>
      </c>
      <c r="AK145" s="4">
        <f t="shared" si="39"/>
        <v>920833.33333333337</v>
      </c>
      <c r="AL145" s="4">
        <f t="shared" si="39"/>
        <v>931666.66666666663</v>
      </c>
      <c r="AM145" s="4">
        <f t="shared" si="39"/>
        <v>942500</v>
      </c>
    </row>
    <row r="147" spans="2:39" x14ac:dyDescent="0.25">
      <c r="G147" t="s">
        <v>321</v>
      </c>
    </row>
    <row r="148" spans="2:39" x14ac:dyDescent="0.25">
      <c r="G148" t="s">
        <v>304</v>
      </c>
      <c r="H148" t="s">
        <v>269</v>
      </c>
      <c r="I148" t="s">
        <v>270</v>
      </c>
      <c r="J148" s="4" t="s">
        <v>497</v>
      </c>
      <c r="K148" s="4" t="s">
        <v>271</v>
      </c>
      <c r="L148" s="4" t="s">
        <v>272</v>
      </c>
      <c r="M148" s="4" t="s">
        <v>273</v>
      </c>
      <c r="N148" s="4" t="s">
        <v>274</v>
      </c>
      <c r="O148" s="4" t="s">
        <v>275</v>
      </c>
      <c r="P148" s="4" t="s">
        <v>276</v>
      </c>
      <c r="Q148" s="4" t="s">
        <v>277</v>
      </c>
      <c r="R148" s="4" t="s">
        <v>278</v>
      </c>
      <c r="S148" s="4" t="s">
        <v>279</v>
      </c>
      <c r="T148" s="4" t="s">
        <v>280</v>
      </c>
      <c r="U148" s="4" t="s">
        <v>281</v>
      </c>
      <c r="V148" s="4" t="s">
        <v>282</v>
      </c>
      <c r="W148" s="4" t="s">
        <v>283</v>
      </c>
      <c r="X148" s="4" t="s">
        <v>284</v>
      </c>
      <c r="Y148" s="4" t="s">
        <v>285</v>
      </c>
      <c r="Z148" s="4" t="s">
        <v>286</v>
      </c>
      <c r="AA148" s="4" t="s">
        <v>287</v>
      </c>
      <c r="AB148" s="4" t="s">
        <v>288</v>
      </c>
      <c r="AC148" s="4" t="s">
        <v>289</v>
      </c>
      <c r="AD148" s="4" t="s">
        <v>290</v>
      </c>
      <c r="AE148" s="4" t="s">
        <v>291</v>
      </c>
      <c r="AF148" s="4" t="s">
        <v>292</v>
      </c>
      <c r="AG148" s="4" t="s">
        <v>293</v>
      </c>
      <c r="AH148" s="4" t="s">
        <v>294</v>
      </c>
      <c r="AI148" s="4" t="s">
        <v>295</v>
      </c>
      <c r="AJ148" s="4" t="s">
        <v>296</v>
      </c>
      <c r="AK148" s="4" t="s">
        <v>297</v>
      </c>
      <c r="AL148" s="4" t="s">
        <v>298</v>
      </c>
      <c r="AM148" s="4" t="s">
        <v>299</v>
      </c>
    </row>
    <row r="149" spans="2:39" x14ac:dyDescent="0.25">
      <c r="B149" t="s">
        <v>149</v>
      </c>
      <c r="C149" t="s">
        <v>148</v>
      </c>
      <c r="D149" s="7">
        <f t="shared" ref="D149:D152" si="40">D55</f>
        <v>2000</v>
      </c>
      <c r="G149" t="s">
        <v>321</v>
      </c>
      <c r="H149" t="s">
        <v>322</v>
      </c>
      <c r="J149" s="4">
        <f>J55/$D149</f>
        <v>2620528.8128854968</v>
      </c>
      <c r="K149" s="4">
        <f t="shared" ref="K149:AM149" si="41">K55/$D149</f>
        <v>2637398.7648536679</v>
      </c>
      <c r="L149" s="4">
        <f t="shared" si="41"/>
        <v>2667837.9255873524</v>
      </c>
      <c r="M149" s="4">
        <f t="shared" si="41"/>
        <v>2680368.0014978899</v>
      </c>
      <c r="N149" s="4">
        <f t="shared" si="41"/>
        <v>2720800.8484096993</v>
      </c>
      <c r="O149" s="4">
        <f t="shared" si="41"/>
        <v>2772785.4523367635</v>
      </c>
      <c r="P149" s="4">
        <f t="shared" si="41"/>
        <v>2786962.9176115105</v>
      </c>
      <c r="Q149" s="4">
        <f t="shared" si="41"/>
        <v>2801630.231161538</v>
      </c>
      <c r="R149" s="4">
        <f t="shared" si="41"/>
        <v>2824397.6962178922</v>
      </c>
      <c r="S149" s="4">
        <f t="shared" si="41"/>
        <v>2848220.9511757568</v>
      </c>
      <c r="T149" s="4">
        <f t="shared" si="41"/>
        <v>2870153.9610451781</v>
      </c>
      <c r="U149" s="4">
        <f t="shared" si="41"/>
        <v>2886503.2666254151</v>
      </c>
      <c r="V149" s="4">
        <f t="shared" si="41"/>
        <v>2904250.9142095814</v>
      </c>
      <c r="W149" s="4">
        <f t="shared" si="41"/>
        <v>2922901.3910411377</v>
      </c>
      <c r="X149" s="4">
        <f t="shared" si="41"/>
        <v>2941896.3746475913</v>
      </c>
      <c r="Y149" s="4">
        <f t="shared" si="41"/>
        <v>2961402.9471162986</v>
      </c>
      <c r="Z149" s="4">
        <f t="shared" si="41"/>
        <v>2981650.2244061986</v>
      </c>
      <c r="AA149" s="4">
        <f t="shared" si="41"/>
        <v>3002553.7460038662</v>
      </c>
      <c r="AB149" s="4">
        <f t="shared" si="41"/>
        <v>3024096.3752115704</v>
      </c>
      <c r="AC149" s="4">
        <f t="shared" si="41"/>
        <v>3046288.6399095529</v>
      </c>
      <c r="AD149" s="4">
        <f t="shared" si="41"/>
        <v>3069141.0132457656</v>
      </c>
      <c r="AE149" s="4">
        <f t="shared" si="41"/>
        <v>3092660.6800438957</v>
      </c>
      <c r="AF149" s="4">
        <f t="shared" si="41"/>
        <v>3116856.7345129461</v>
      </c>
      <c r="AG149" s="4">
        <f t="shared" si="41"/>
        <v>3141738.7053898196</v>
      </c>
      <c r="AH149" s="4">
        <f t="shared" si="41"/>
        <v>3167317.1652504001</v>
      </c>
      <c r="AI149" s="4">
        <f t="shared" si="41"/>
        <v>3193602.3547931886</v>
      </c>
      <c r="AJ149" s="4">
        <f t="shared" si="41"/>
        <v>3220606.1205810187</v>
      </c>
      <c r="AK149" s="4">
        <f t="shared" si="41"/>
        <v>3248340.9769115862</v>
      </c>
      <c r="AL149" s="4">
        <f t="shared" si="41"/>
        <v>3276818.9285815931</v>
      </c>
      <c r="AM149" s="4">
        <f t="shared" si="41"/>
        <v>3306054.7701611808</v>
      </c>
    </row>
    <row r="150" spans="2:39" x14ac:dyDescent="0.25">
      <c r="B150" t="s">
        <v>149</v>
      </c>
      <c r="C150" t="s">
        <v>148</v>
      </c>
      <c r="D150" s="7">
        <f t="shared" si="40"/>
        <v>6000</v>
      </c>
      <c r="H150" t="s">
        <v>323</v>
      </c>
      <c r="J150" s="4">
        <f t="shared" ref="J150:AM150" si="42">J56/$D150</f>
        <v>660810.01993149484</v>
      </c>
      <c r="K150" s="4">
        <f t="shared" si="42"/>
        <v>671795.31067752768</v>
      </c>
      <c r="L150" s="4">
        <f t="shared" si="42"/>
        <v>680480.46046013152</v>
      </c>
      <c r="M150" s="4">
        <f t="shared" si="42"/>
        <v>688929.43265114969</v>
      </c>
      <c r="N150" s="4">
        <f t="shared" si="42"/>
        <v>698263.20416414901</v>
      </c>
      <c r="O150" s="4">
        <f t="shared" si="42"/>
        <v>710839.70760921016</v>
      </c>
      <c r="P150" s="4">
        <f t="shared" si="42"/>
        <v>720343.99357823783</v>
      </c>
      <c r="Q150" s="4">
        <f t="shared" si="42"/>
        <v>728474.24832565605</v>
      </c>
      <c r="R150" s="4">
        <f t="shared" si="42"/>
        <v>738292.80172534368</v>
      </c>
      <c r="S150" s="4">
        <f t="shared" si="42"/>
        <v>748362.35878845514</v>
      </c>
      <c r="T150" s="4">
        <f t="shared" si="42"/>
        <v>757517.24292973068</v>
      </c>
      <c r="U150" s="4">
        <f t="shared" si="42"/>
        <v>765617.90529795596</v>
      </c>
      <c r="V150" s="4">
        <f t="shared" si="42"/>
        <v>773923.84556421963</v>
      </c>
      <c r="W150" s="4">
        <f t="shared" si="42"/>
        <v>782424.95169434533</v>
      </c>
      <c r="X150" s="4">
        <f t="shared" si="42"/>
        <v>791113.97578381898</v>
      </c>
      <c r="Y150" s="4">
        <f t="shared" si="42"/>
        <v>799989.06705325586</v>
      </c>
      <c r="Z150" s="4">
        <f t="shared" si="42"/>
        <v>809102.61520524358</v>
      </c>
      <c r="AA150" s="4">
        <f t="shared" si="42"/>
        <v>818454.52482373756</v>
      </c>
      <c r="AB150" s="4">
        <f t="shared" si="42"/>
        <v>828043.23595128092</v>
      </c>
      <c r="AC150" s="4">
        <f t="shared" si="42"/>
        <v>837876.69179563667</v>
      </c>
      <c r="AD150" s="4">
        <f t="shared" si="42"/>
        <v>847962.79282719851</v>
      </c>
      <c r="AE150" s="4">
        <f t="shared" si="42"/>
        <v>858308.70586192177</v>
      </c>
      <c r="AF150" s="4">
        <f t="shared" si="42"/>
        <v>868922.27073945908</v>
      </c>
      <c r="AG150" s="4">
        <f t="shared" si="42"/>
        <v>879811.63675274118</v>
      </c>
      <c r="AH150" s="4">
        <f t="shared" si="42"/>
        <v>890985.44764083182</v>
      </c>
      <c r="AI150" s="4">
        <f t="shared" si="42"/>
        <v>902452.43987482914</v>
      </c>
      <c r="AJ150" s="4">
        <f t="shared" si="42"/>
        <v>914221.95521347318</v>
      </c>
      <c r="AK150" s="4">
        <f t="shared" si="42"/>
        <v>926303.78001451096</v>
      </c>
      <c r="AL150" s="4">
        <f t="shared" si="42"/>
        <v>938707.71040766081</v>
      </c>
      <c r="AM150" s="4">
        <f t="shared" si="42"/>
        <v>951444.60500725417</v>
      </c>
    </row>
    <row r="151" spans="2:39" x14ac:dyDescent="0.25">
      <c r="B151" t="s">
        <v>149</v>
      </c>
      <c r="C151" t="s">
        <v>148</v>
      </c>
      <c r="D151" s="7">
        <f t="shared" si="40"/>
        <v>3000</v>
      </c>
      <c r="H151" t="s">
        <v>324</v>
      </c>
      <c r="J151" s="4">
        <f t="shared" ref="J151:AM151" si="43">J57/$D151</f>
        <v>1038621.44651197</v>
      </c>
      <c r="K151" s="4">
        <f t="shared" si="43"/>
        <v>1057685.1497050221</v>
      </c>
      <c r="L151" s="4">
        <f t="shared" si="43"/>
        <v>1072200.9066388588</v>
      </c>
      <c r="M151" s="4">
        <f t="shared" si="43"/>
        <v>1086107.3879698804</v>
      </c>
      <c r="N151" s="4">
        <f t="shared" si="43"/>
        <v>1101512.5369266151</v>
      </c>
      <c r="O151" s="4">
        <f t="shared" si="43"/>
        <v>1122141.1931421058</v>
      </c>
      <c r="P151" s="4">
        <f t="shared" si="43"/>
        <v>1137881.4394955989</v>
      </c>
      <c r="Q151" s="4">
        <f t="shared" si="43"/>
        <v>1151474.7530453412</v>
      </c>
      <c r="R151" s="4">
        <f t="shared" si="43"/>
        <v>1167793.7424285493</v>
      </c>
      <c r="S151" s="4">
        <f t="shared" si="43"/>
        <v>1184535.8073999044</v>
      </c>
      <c r="T151" s="4">
        <f t="shared" si="43"/>
        <v>1199953.1999501176</v>
      </c>
      <c r="U151" s="4">
        <f t="shared" si="43"/>
        <v>1213924.8790976519</v>
      </c>
      <c r="V151" s="4">
        <f t="shared" si="43"/>
        <v>1228310.2863059833</v>
      </c>
      <c r="W151" s="4">
        <f t="shared" si="43"/>
        <v>1243062.2876020486</v>
      </c>
      <c r="X151" s="4">
        <f t="shared" si="43"/>
        <v>1258167.8141025549</v>
      </c>
      <c r="Y151" s="4">
        <f t="shared" si="43"/>
        <v>1273625.8870405874</v>
      </c>
      <c r="Z151" s="4">
        <f t="shared" si="43"/>
        <v>1289522.715552791</v>
      </c>
      <c r="AA151" s="4">
        <f t="shared" si="43"/>
        <v>1305860.2319205501</v>
      </c>
      <c r="AB151" s="4">
        <f t="shared" si="43"/>
        <v>1322638.5493336949</v>
      </c>
      <c r="AC151" s="4">
        <f t="shared" si="43"/>
        <v>1339872.8650305809</v>
      </c>
      <c r="AD151" s="4">
        <f t="shared" si="43"/>
        <v>1357578.4848855031</v>
      </c>
      <c r="AE151" s="4">
        <f t="shared" si="43"/>
        <v>1375769.63287069</v>
      </c>
      <c r="AF151" s="4">
        <f t="shared" si="43"/>
        <v>1394461.7280507574</v>
      </c>
      <c r="AG151" s="4">
        <f t="shared" si="43"/>
        <v>1413670.8192207017</v>
      </c>
      <c r="AH151" s="4">
        <f t="shared" si="43"/>
        <v>1433413.8589525747</v>
      </c>
      <c r="AI151" s="4">
        <f t="shared" si="43"/>
        <v>1453708.0779844087</v>
      </c>
      <c r="AJ151" s="4">
        <f t="shared" si="43"/>
        <v>1474571.8036877615</v>
      </c>
      <c r="AK151" s="4">
        <f t="shared" si="43"/>
        <v>1496024.2175766691</v>
      </c>
      <c r="AL151" s="4">
        <f t="shared" si="43"/>
        <v>1518084.6641438776</v>
      </c>
      <c r="AM151" s="4">
        <f t="shared" si="43"/>
        <v>1540774.3416646281</v>
      </c>
    </row>
    <row r="152" spans="2:39" x14ac:dyDescent="0.25">
      <c r="B152" t="s">
        <v>149</v>
      </c>
      <c r="C152" t="s">
        <v>148</v>
      </c>
      <c r="D152" s="7">
        <f t="shared" si="40"/>
        <v>450</v>
      </c>
      <c r="H152" t="s">
        <v>517</v>
      </c>
      <c r="J152" s="4">
        <f t="shared" ref="J152:AM152" si="44">J58/$D152</f>
        <v>487507.66589343821</v>
      </c>
      <c r="K152" s="4">
        <f t="shared" si="44"/>
        <v>488450.62358593737</v>
      </c>
      <c r="L152" s="4">
        <f t="shared" si="44"/>
        <v>492757.54121452954</v>
      </c>
      <c r="M152" s="4">
        <f t="shared" si="44"/>
        <v>497313.74649168598</v>
      </c>
      <c r="N152" s="4">
        <f t="shared" si="44"/>
        <v>501742.28721917979</v>
      </c>
      <c r="O152" s="4">
        <f t="shared" si="44"/>
        <v>508824.52249433019</v>
      </c>
      <c r="P152" s="4">
        <f t="shared" si="44"/>
        <v>514501.5684127062</v>
      </c>
      <c r="Q152" s="4">
        <f t="shared" si="44"/>
        <v>518692.45889473311</v>
      </c>
      <c r="R152" s="4">
        <f t="shared" si="44"/>
        <v>523929.95313288982</v>
      </c>
      <c r="S152" s="4">
        <f t="shared" si="44"/>
        <v>529341.38579490327</v>
      </c>
      <c r="T152" s="4">
        <f t="shared" si="44"/>
        <v>534376.54231719649</v>
      </c>
      <c r="U152" s="4">
        <f t="shared" si="44"/>
        <v>538416.50259879441</v>
      </c>
      <c r="V152" s="4">
        <f t="shared" si="44"/>
        <v>542384.18225904426</v>
      </c>
      <c r="W152" s="4">
        <f t="shared" si="44"/>
        <v>546398.81610609975</v>
      </c>
      <c r="X152" s="4">
        <f t="shared" si="44"/>
        <v>550479.27949713089</v>
      </c>
      <c r="Y152" s="4">
        <f t="shared" si="44"/>
        <v>554607.66309639136</v>
      </c>
      <c r="Z152" s="4">
        <f t="shared" si="44"/>
        <v>558817.36482726107</v>
      </c>
      <c r="AA152" s="4">
        <f t="shared" si="44"/>
        <v>563108.81851668155</v>
      </c>
      <c r="AB152" s="4">
        <f t="shared" si="44"/>
        <v>567476.07968811865</v>
      </c>
      <c r="AC152" s="4">
        <f t="shared" si="44"/>
        <v>571920.9113200329</v>
      </c>
      <c r="AD152" s="4">
        <f t="shared" si="44"/>
        <v>576444.86764514865</v>
      </c>
      <c r="AE152" s="4">
        <f t="shared" si="44"/>
        <v>581048.7178726102</v>
      </c>
      <c r="AF152" s="4">
        <f t="shared" si="44"/>
        <v>585733.54577794892</v>
      </c>
      <c r="AG152" s="4">
        <f t="shared" si="44"/>
        <v>590500.41302886582</v>
      </c>
      <c r="AH152" s="4">
        <f t="shared" si="44"/>
        <v>595350.56597861729</v>
      </c>
      <c r="AI152" s="4">
        <f t="shared" si="44"/>
        <v>600285.08888562082</v>
      </c>
      <c r="AJ152" s="4">
        <f t="shared" si="44"/>
        <v>605305.27837626042</v>
      </c>
      <c r="AK152" s="4">
        <f t="shared" si="44"/>
        <v>610412.51162675</v>
      </c>
      <c r="AL152" s="4">
        <f t="shared" si="44"/>
        <v>615607.99503924872</v>
      </c>
      <c r="AM152" s="4">
        <f t="shared" si="44"/>
        <v>620893.3856458388</v>
      </c>
    </row>
    <row r="154" spans="2:39" x14ac:dyDescent="0.25">
      <c r="G154" t="s">
        <v>518</v>
      </c>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row>
    <row r="155" spans="2:39" x14ac:dyDescent="0.25">
      <c r="G155" t="s">
        <v>304</v>
      </c>
      <c r="H155" t="s">
        <v>269</v>
      </c>
      <c r="I155" t="s">
        <v>270</v>
      </c>
      <c r="J155" t="s">
        <v>497</v>
      </c>
      <c r="K155" t="s">
        <v>271</v>
      </c>
      <c r="L155" t="s">
        <v>272</v>
      </c>
      <c r="M155" t="s">
        <v>273</v>
      </c>
      <c r="N155" t="s">
        <v>274</v>
      </c>
      <c r="O155" t="s">
        <v>275</v>
      </c>
      <c r="P155" t="s">
        <v>276</v>
      </c>
      <c r="Q155" t="s">
        <v>277</v>
      </c>
      <c r="R155" t="s">
        <v>278</v>
      </c>
      <c r="S155" t="s">
        <v>279</v>
      </c>
      <c r="T155" t="s">
        <v>280</v>
      </c>
      <c r="U155" t="s">
        <v>281</v>
      </c>
      <c r="V155" t="s">
        <v>282</v>
      </c>
      <c r="W155" t="s">
        <v>283</v>
      </c>
      <c r="X155" t="s">
        <v>284</v>
      </c>
      <c r="Y155" t="s">
        <v>285</v>
      </c>
      <c r="Z155" t="s">
        <v>286</v>
      </c>
      <c r="AA155" t="s">
        <v>287</v>
      </c>
      <c r="AB155" t="s">
        <v>288</v>
      </c>
      <c r="AC155" t="s">
        <v>289</v>
      </c>
      <c r="AD155" t="s">
        <v>290</v>
      </c>
      <c r="AE155" t="s">
        <v>291</v>
      </c>
      <c r="AF155" t="s">
        <v>292</v>
      </c>
      <c r="AG155" t="s">
        <v>293</v>
      </c>
      <c r="AH155" t="s">
        <v>294</v>
      </c>
      <c r="AI155" t="s">
        <v>295</v>
      </c>
      <c r="AJ155" t="s">
        <v>296</v>
      </c>
      <c r="AK155" t="s">
        <v>297</v>
      </c>
      <c r="AL155" t="s">
        <v>298</v>
      </c>
      <c r="AM155" t="s">
        <v>299</v>
      </c>
    </row>
    <row r="156" spans="2:39" x14ac:dyDescent="0.25">
      <c r="B156" t="s">
        <v>150</v>
      </c>
      <c r="C156" t="s">
        <v>153</v>
      </c>
      <c r="D156" s="7">
        <f t="shared" ref="D156:D158" si="45">D62</f>
        <v>890</v>
      </c>
      <c r="G156" t="s">
        <v>518</v>
      </c>
      <c r="H156" t="s">
        <v>519</v>
      </c>
      <c r="J156" s="4">
        <f>J62/$D156</f>
        <v>893074.69339133485</v>
      </c>
      <c r="K156" s="4">
        <f t="shared" ref="K156:AM156" si="46">K62/$D156</f>
        <v>900276.42163853592</v>
      </c>
      <c r="L156" s="4">
        <f t="shared" si="46"/>
        <v>912625.40067536046</v>
      </c>
      <c r="M156" s="4">
        <f t="shared" si="46"/>
        <v>924733.58063181245</v>
      </c>
      <c r="N156" s="4">
        <f t="shared" si="46"/>
        <v>937907.81067693082</v>
      </c>
      <c r="O156" s="4">
        <f t="shared" si="46"/>
        <v>955678.7094254538</v>
      </c>
      <c r="P156" s="4">
        <f t="shared" si="46"/>
        <v>969543.05406153901</v>
      </c>
      <c r="Q156" s="4">
        <f t="shared" si="46"/>
        <v>981385.57655799447</v>
      </c>
      <c r="R156" s="4">
        <f t="shared" si="46"/>
        <v>995579.71427015599</v>
      </c>
      <c r="S156" s="4">
        <f t="shared" si="46"/>
        <v>1010115.9349004633</v>
      </c>
      <c r="T156" s="4">
        <f t="shared" si="46"/>
        <v>1023862.4611036929</v>
      </c>
      <c r="U156" s="4">
        <f t="shared" si="46"/>
        <v>1036689.0548316875</v>
      </c>
      <c r="V156" s="4">
        <f t="shared" si="46"/>
        <v>1049923.1720280233</v>
      </c>
      <c r="W156" s="4">
        <f t="shared" si="46"/>
        <v>1063486.5970410947</v>
      </c>
      <c r="X156" s="4">
        <f t="shared" si="46"/>
        <v>1077374.6489074822</v>
      </c>
      <c r="Y156" s="4">
        <f t="shared" si="46"/>
        <v>1091580.9933903508</v>
      </c>
      <c r="Z156" s="4">
        <f t="shared" si="46"/>
        <v>1106180.0544041721</v>
      </c>
      <c r="AA156" s="4">
        <f t="shared" si="46"/>
        <v>1121173.3228503449</v>
      </c>
      <c r="AB156" s="4">
        <f t="shared" si="46"/>
        <v>1136560.2004419055</v>
      </c>
      <c r="AC156" s="4">
        <f t="shared" si="46"/>
        <v>1152352.9431759876</v>
      </c>
      <c r="AD156" s="4">
        <f t="shared" si="46"/>
        <v>1168563.8697606022</v>
      </c>
      <c r="AE156" s="4">
        <f t="shared" si="46"/>
        <v>1185204.2985227348</v>
      </c>
      <c r="AF156" s="4">
        <f t="shared" si="46"/>
        <v>1202286.4344457921</v>
      </c>
      <c r="AG156" s="4">
        <f t="shared" si="46"/>
        <v>1219822.9861209684</v>
      </c>
      <c r="AH156" s="4">
        <f t="shared" si="46"/>
        <v>1237827.3173575122</v>
      </c>
      <c r="AI156" s="4">
        <f t="shared" si="46"/>
        <v>1256312.8974300586</v>
      </c>
      <c r="AJ156" s="4">
        <f t="shared" si="46"/>
        <v>1275294.0629640799</v>
      </c>
      <c r="AK156" s="4">
        <f t="shared" si="46"/>
        <v>1294785.73154131</v>
      </c>
      <c r="AL156" s="4">
        <f t="shared" si="46"/>
        <v>1314802.8819253482</v>
      </c>
      <c r="AM156" s="4">
        <f t="shared" si="46"/>
        <v>1335361.9160031911</v>
      </c>
    </row>
    <row r="157" spans="2:39" x14ac:dyDescent="0.25">
      <c r="B157" t="s">
        <v>150</v>
      </c>
      <c r="C157" t="s">
        <v>153</v>
      </c>
      <c r="D157" s="7">
        <f t="shared" si="45"/>
        <v>1900</v>
      </c>
      <c r="H157" t="s">
        <v>520</v>
      </c>
      <c r="J157" s="4">
        <f t="shared" ref="J157:AM157" si="47">J63/$D157</f>
        <v>609689.30000008468</v>
      </c>
      <c r="K157" s="4">
        <f t="shared" si="47"/>
        <v>614855.85752373841</v>
      </c>
      <c r="L157" s="4">
        <f t="shared" si="47"/>
        <v>622845.29325665045</v>
      </c>
      <c r="M157" s="4">
        <f t="shared" si="47"/>
        <v>630714.63503208954</v>
      </c>
      <c r="N157" s="4">
        <f t="shared" si="47"/>
        <v>639277.25422794221</v>
      </c>
      <c r="O157" s="4">
        <f t="shared" si="47"/>
        <v>650951.16827534838</v>
      </c>
      <c r="P157" s="4">
        <f t="shared" si="47"/>
        <v>659966.11516575259</v>
      </c>
      <c r="Q157" s="4">
        <f t="shared" si="47"/>
        <v>667584.17624104838</v>
      </c>
      <c r="R157" s="4">
        <f t="shared" si="47"/>
        <v>676778.47129544732</v>
      </c>
      <c r="S157" s="4">
        <f t="shared" si="47"/>
        <v>686196.29904902156</v>
      </c>
      <c r="T157" s="4">
        <f t="shared" si="47"/>
        <v>694989.48465263797</v>
      </c>
      <c r="U157" s="4">
        <f t="shared" si="47"/>
        <v>703042.78797795263</v>
      </c>
      <c r="V157" s="4">
        <f t="shared" si="47"/>
        <v>711322.42301220994</v>
      </c>
      <c r="W157" s="4">
        <f t="shared" si="47"/>
        <v>719798.58875814476</v>
      </c>
      <c r="X157" s="4">
        <f t="shared" si="47"/>
        <v>728467.86812888214</v>
      </c>
      <c r="Y157" s="4">
        <f t="shared" si="47"/>
        <v>737324.70495479729</v>
      </c>
      <c r="Z157" s="4">
        <f t="shared" si="47"/>
        <v>746418.52937546675</v>
      </c>
      <c r="AA157" s="4">
        <f t="shared" si="47"/>
        <v>755749.45935687842</v>
      </c>
      <c r="AB157" s="4">
        <f t="shared" si="47"/>
        <v>765315.8894757547</v>
      </c>
      <c r="AC157" s="4">
        <f t="shared" si="47"/>
        <v>775125.03635969735</v>
      </c>
      <c r="AD157" s="4">
        <f t="shared" si="47"/>
        <v>785184.07112579944</v>
      </c>
      <c r="AE157" s="4">
        <f t="shared" si="47"/>
        <v>795499.4589356205</v>
      </c>
      <c r="AF157" s="4">
        <f t="shared" si="47"/>
        <v>806078.21834705316</v>
      </c>
      <c r="AG157" s="4">
        <f t="shared" si="47"/>
        <v>816927.65121670684</v>
      </c>
      <c r="AH157" s="4">
        <f t="shared" si="47"/>
        <v>828055.46349011105</v>
      </c>
      <c r="AI157" s="4">
        <f t="shared" si="47"/>
        <v>839469.38464754319</v>
      </c>
      <c r="AJ157" s="4">
        <f t="shared" si="47"/>
        <v>851177.67855202896</v>
      </c>
      <c r="AK157" s="4">
        <f t="shared" si="47"/>
        <v>863188.94901860529</v>
      </c>
      <c r="AL157" s="4">
        <f t="shared" si="47"/>
        <v>875511.78571082582</v>
      </c>
      <c r="AM157" s="4">
        <f t="shared" si="47"/>
        <v>888155.68008225365</v>
      </c>
    </row>
    <row r="158" spans="2:39" x14ac:dyDescent="0.25">
      <c r="B158" t="s">
        <v>150</v>
      </c>
      <c r="C158" t="s">
        <v>153</v>
      </c>
      <c r="D158" s="7">
        <f t="shared" si="45"/>
        <v>1500</v>
      </c>
      <c r="H158" t="s">
        <v>521</v>
      </c>
      <c r="J158" s="4">
        <f t="shared" ref="J158:AM158" si="48">J64/$D158</f>
        <v>2130762.0168317552</v>
      </c>
      <c r="K158" s="4">
        <f t="shared" si="48"/>
        <v>2138173.918215049</v>
      </c>
      <c r="L158" s="4">
        <f t="shared" si="48"/>
        <v>2162442.1300375336</v>
      </c>
      <c r="M158" s="4">
        <f t="shared" si="48"/>
        <v>2169855.6603305545</v>
      </c>
      <c r="N158" s="4">
        <f t="shared" si="48"/>
        <v>2203134.1469628154</v>
      </c>
      <c r="O158" s="4">
        <f t="shared" si="48"/>
        <v>2245809.6132125892</v>
      </c>
      <c r="P158" s="4">
        <f t="shared" si="48"/>
        <v>2254457.6783957034</v>
      </c>
      <c r="Q158" s="4">
        <f t="shared" si="48"/>
        <v>2264167.9033575458</v>
      </c>
      <c r="R158" s="4">
        <f t="shared" si="48"/>
        <v>2280700.5840702225</v>
      </c>
      <c r="S158" s="4">
        <f t="shared" si="48"/>
        <v>2298101.7340711863</v>
      </c>
      <c r="T158" s="4">
        <f t="shared" si="48"/>
        <v>2314306.8436949728</v>
      </c>
      <c r="U158" s="4">
        <f t="shared" si="48"/>
        <v>2326132.2073997199</v>
      </c>
      <c r="V158" s="4">
        <f t="shared" si="48"/>
        <v>2339226.1875990634</v>
      </c>
      <c r="W158" s="4">
        <f t="shared" si="48"/>
        <v>2353104.0851347581</v>
      </c>
      <c r="X158" s="4">
        <f t="shared" si="48"/>
        <v>2367239.1809550854</v>
      </c>
      <c r="Y158" s="4">
        <f t="shared" si="48"/>
        <v>2381786.8990110098</v>
      </c>
      <c r="Z158" s="4">
        <f t="shared" si="48"/>
        <v>2396939.2671215199</v>
      </c>
      <c r="AA158" s="4">
        <f t="shared" si="48"/>
        <v>2412616.9213061351</v>
      </c>
      <c r="AB158" s="4">
        <f t="shared" si="48"/>
        <v>2428804.8865061053</v>
      </c>
      <c r="AC158" s="4">
        <f t="shared" si="48"/>
        <v>2445509.6503969496</v>
      </c>
      <c r="AD158" s="4">
        <f t="shared" si="48"/>
        <v>2462737.6456221468</v>
      </c>
      <c r="AE158" s="4">
        <f t="shared" si="48"/>
        <v>2480492.6272338103</v>
      </c>
      <c r="AF158" s="4">
        <f t="shared" si="48"/>
        <v>2498779.7578648147</v>
      </c>
      <c r="AG158" s="4">
        <f t="shared" si="48"/>
        <v>2517604.502948686</v>
      </c>
      <c r="AH158" s="4">
        <f t="shared" si="48"/>
        <v>2536973.0546448966</v>
      </c>
      <c r="AI158" s="4">
        <f t="shared" si="48"/>
        <v>2556891.2289118585</v>
      </c>
      <c r="AJ158" s="4">
        <f t="shared" si="48"/>
        <v>2577366.0729270754</v>
      </c>
      <c r="AK158" s="4">
        <f t="shared" si="48"/>
        <v>2598405.011758856</v>
      </c>
      <c r="AL158" s="4">
        <f t="shared" si="48"/>
        <v>2620015.0169515084</v>
      </c>
      <c r="AM158" s="4">
        <f t="shared" si="48"/>
        <v>2642205.1209973362</v>
      </c>
    </row>
    <row r="159" spans="2:39" x14ac:dyDescent="0.2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row>
    <row r="160" spans="2:39" x14ac:dyDescent="0.25">
      <c r="G160" t="s">
        <v>326</v>
      </c>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row>
    <row r="161" spans="2:39" x14ac:dyDescent="0.25">
      <c r="G161" t="s">
        <v>304</v>
      </c>
      <c r="H161" t="s">
        <v>269</v>
      </c>
      <c r="I161" t="s">
        <v>270</v>
      </c>
      <c r="J161" t="s">
        <v>497</v>
      </c>
      <c r="K161" t="s">
        <v>271</v>
      </c>
      <c r="L161" t="s">
        <v>272</v>
      </c>
      <c r="M161" t="s">
        <v>273</v>
      </c>
      <c r="N161" t="s">
        <v>274</v>
      </c>
      <c r="O161" t="s">
        <v>275</v>
      </c>
      <c r="P161" t="s">
        <v>276</v>
      </c>
      <c r="Q161" t="s">
        <v>277</v>
      </c>
      <c r="R161" t="s">
        <v>278</v>
      </c>
      <c r="S161" t="s">
        <v>279</v>
      </c>
      <c r="T161" t="s">
        <v>280</v>
      </c>
      <c r="U161" t="s">
        <v>281</v>
      </c>
      <c r="V161" t="s">
        <v>282</v>
      </c>
      <c r="W161" t="s">
        <v>283</v>
      </c>
      <c r="X161" t="s">
        <v>284</v>
      </c>
      <c r="Y161" t="s">
        <v>285</v>
      </c>
      <c r="Z161" t="s">
        <v>286</v>
      </c>
      <c r="AA161" t="s">
        <v>287</v>
      </c>
      <c r="AB161" t="s">
        <v>288</v>
      </c>
      <c r="AC161" t="s">
        <v>289</v>
      </c>
      <c r="AD161" t="s">
        <v>290</v>
      </c>
      <c r="AE161" t="s">
        <v>291</v>
      </c>
      <c r="AF161" t="s">
        <v>292</v>
      </c>
      <c r="AG161" t="s">
        <v>293</v>
      </c>
      <c r="AH161" t="s">
        <v>294</v>
      </c>
      <c r="AI161" t="s">
        <v>295</v>
      </c>
      <c r="AJ161" t="s">
        <v>296</v>
      </c>
      <c r="AK161" t="s">
        <v>297</v>
      </c>
      <c r="AL161" t="s">
        <v>298</v>
      </c>
      <c r="AM161" t="s">
        <v>299</v>
      </c>
    </row>
    <row r="162" spans="2:39" x14ac:dyDescent="0.25">
      <c r="B162" t="s">
        <v>153</v>
      </c>
      <c r="C162" t="s">
        <v>133</v>
      </c>
      <c r="D162" s="7">
        <f t="shared" ref="D162:D165" si="49">D68</f>
        <v>1470</v>
      </c>
      <c r="G162" t="s">
        <v>326</v>
      </c>
      <c r="H162" t="s">
        <v>328</v>
      </c>
      <c r="J162" s="4">
        <f>J68/$D162</f>
        <v>2420006.9610653548</v>
      </c>
      <c r="K162" s="4">
        <f t="shared" ref="K162:AM162" si="50">K68/$D162</f>
        <v>2444757.6468348727</v>
      </c>
      <c r="L162" s="4">
        <f t="shared" si="50"/>
        <v>2479412.0100850821</v>
      </c>
      <c r="M162" s="4">
        <f t="shared" si="50"/>
        <v>2512966.0309922951</v>
      </c>
      <c r="N162" s="4">
        <f t="shared" si="50"/>
        <v>2550143.2729104557</v>
      </c>
      <c r="O162" s="4">
        <f t="shared" si="50"/>
        <v>2599622.4034033231</v>
      </c>
      <c r="P162" s="4">
        <f t="shared" si="50"/>
        <v>2637585.9293010933</v>
      </c>
      <c r="Q162" s="4">
        <f t="shared" si="50"/>
        <v>2670410.2558343178</v>
      </c>
      <c r="R162" s="4">
        <f t="shared" si="50"/>
        <v>2709784.9182213652</v>
      </c>
      <c r="S162" s="4">
        <f t="shared" si="50"/>
        <v>2750066.1626118883</v>
      </c>
      <c r="T162" s="4">
        <f t="shared" si="50"/>
        <v>2787716.730247349</v>
      </c>
      <c r="U162" s="4">
        <f t="shared" si="50"/>
        <v>2822934.287095766</v>
      </c>
      <c r="V162" s="4">
        <f t="shared" si="50"/>
        <v>2859369.3831815626</v>
      </c>
      <c r="W162" s="4">
        <f t="shared" si="50"/>
        <v>2896734.3802781422</v>
      </c>
      <c r="X162" s="4">
        <f t="shared" si="50"/>
        <v>2934986.9473395846</v>
      </c>
      <c r="Y162" s="4">
        <f t="shared" si="50"/>
        <v>2974119.8060689149</v>
      </c>
      <c r="Z162" s="4">
        <f t="shared" si="50"/>
        <v>3014338.9406746915</v>
      </c>
      <c r="AA162" s="4">
        <f t="shared" si="50"/>
        <v>3055644.8133688816</v>
      </c>
      <c r="AB162" s="4">
        <f t="shared" si="50"/>
        <v>3098036.8647856102</v>
      </c>
      <c r="AC162" s="4">
        <f t="shared" si="50"/>
        <v>3141549.2369984454</v>
      </c>
      <c r="AD162" s="4">
        <f t="shared" si="50"/>
        <v>3186216.0976432646</v>
      </c>
      <c r="AE162" s="4">
        <f t="shared" si="50"/>
        <v>3232069.0847623879</v>
      </c>
      <c r="AF162" s="4">
        <f t="shared" si="50"/>
        <v>3279142.2185824304</v>
      </c>
      <c r="AG162" s="4">
        <f t="shared" si="50"/>
        <v>3327470.9709247537</v>
      </c>
      <c r="AH162" s="4">
        <f t="shared" si="50"/>
        <v>3377092.6192699242</v>
      </c>
      <c r="AI162" s="4">
        <f t="shared" si="50"/>
        <v>3428044.7781204665</v>
      </c>
      <c r="AJ162" s="4">
        <f t="shared" si="50"/>
        <v>3480367.4602073999</v>
      </c>
      <c r="AK162" s="4">
        <f t="shared" si="50"/>
        <v>3534102.3068198017</v>
      </c>
      <c r="AL162" s="4">
        <f t="shared" si="50"/>
        <v>3589291.1071874928</v>
      </c>
      <c r="AM162" s="4">
        <f t="shared" si="50"/>
        <v>3645979.605965307</v>
      </c>
    </row>
    <row r="163" spans="2:39" x14ac:dyDescent="0.25">
      <c r="B163" t="s">
        <v>153</v>
      </c>
      <c r="C163" t="s">
        <v>133</v>
      </c>
      <c r="D163" s="7">
        <f t="shared" si="49"/>
        <v>840</v>
      </c>
      <c r="H163" t="s">
        <v>522</v>
      </c>
      <c r="J163" s="4">
        <f t="shared" ref="J163:AM163" si="51">J69/$D163</f>
        <v>2672975.7052057143</v>
      </c>
      <c r="K163" s="4">
        <f t="shared" si="51"/>
        <v>2701215.432336844</v>
      </c>
      <c r="L163" s="4">
        <f t="shared" si="51"/>
        <v>2743862.4280500808</v>
      </c>
      <c r="M163" s="4">
        <f t="shared" si="51"/>
        <v>2784724.0017219726</v>
      </c>
      <c r="N163" s="4">
        <f t="shared" si="51"/>
        <v>2830343.3543333169</v>
      </c>
      <c r="O163" s="4">
        <f t="shared" si="51"/>
        <v>2889566.4501398318</v>
      </c>
      <c r="P163" s="4">
        <f t="shared" si="51"/>
        <v>2935363.5222246191</v>
      </c>
      <c r="Q163" s="4">
        <f t="shared" si="51"/>
        <v>2975905.4695421504</v>
      </c>
      <c r="R163" s="4">
        <f t="shared" si="51"/>
        <v>3023990.9614719548</v>
      </c>
      <c r="S163" s="4">
        <f t="shared" si="51"/>
        <v>3073143.7771864608</v>
      </c>
      <c r="T163" s="4">
        <f t="shared" si="51"/>
        <v>3119741.1555842687</v>
      </c>
      <c r="U163" s="4">
        <f t="shared" si="51"/>
        <v>3164436.2704383917</v>
      </c>
      <c r="V163" s="4">
        <f t="shared" si="51"/>
        <v>3210946.3041570261</v>
      </c>
      <c r="W163" s="4">
        <f t="shared" si="51"/>
        <v>3258716.6436933023</v>
      </c>
      <c r="X163" s="4">
        <f t="shared" si="51"/>
        <v>3307684.7205835902</v>
      </c>
      <c r="Y163" s="4">
        <f t="shared" si="51"/>
        <v>3357860.2765461821</v>
      </c>
      <c r="Z163" s="4">
        <f t="shared" si="51"/>
        <v>3409482.5568017359</v>
      </c>
      <c r="AA163" s="4">
        <f t="shared" si="51"/>
        <v>3462556.5672414452</v>
      </c>
      <c r="AB163" s="4">
        <f t="shared" si="51"/>
        <v>3517091.3919974677</v>
      </c>
      <c r="AC163" s="4">
        <f t="shared" si="51"/>
        <v>3573133.8109392035</v>
      </c>
      <c r="AD163" s="4">
        <f t="shared" si="51"/>
        <v>3630731.2527729794</v>
      </c>
      <c r="AE163" s="4">
        <f t="shared" si="51"/>
        <v>3689928.5935617844</v>
      </c>
      <c r="AF163" s="4">
        <f t="shared" si="51"/>
        <v>3750773.7395414556</v>
      </c>
      <c r="AG163" s="4">
        <f t="shared" si="51"/>
        <v>3813316.6852576574</v>
      </c>
      <c r="AH163" s="4">
        <f t="shared" si="51"/>
        <v>3877609.7509247223</v>
      </c>
      <c r="AI163" s="4">
        <f t="shared" si="51"/>
        <v>3943706.0230360106</v>
      </c>
      <c r="AJ163" s="4">
        <f t="shared" si="51"/>
        <v>4011661.6745794499</v>
      </c>
      <c r="AK163" s="4">
        <f t="shared" si="51"/>
        <v>4081535.1432249513</v>
      </c>
      <c r="AL163" s="4">
        <f t="shared" si="51"/>
        <v>4153385.4060385465</v>
      </c>
      <c r="AM163" s="4">
        <f t="shared" si="51"/>
        <v>4227276.4001510395</v>
      </c>
    </row>
    <row r="164" spans="2:39" x14ac:dyDescent="0.25">
      <c r="B164" t="s">
        <v>153</v>
      </c>
      <c r="C164" t="s">
        <v>133</v>
      </c>
      <c r="D164" s="7">
        <f t="shared" si="49"/>
        <v>1500</v>
      </c>
      <c r="H164" t="s">
        <v>523</v>
      </c>
      <c r="J164" s="4">
        <f t="shared" ref="J164:AM164" si="52">J70/$D164</f>
        <v>2882963.2109422158</v>
      </c>
      <c r="K164" s="4">
        <f t="shared" si="52"/>
        <v>2898854.5197700635</v>
      </c>
      <c r="L164" s="4">
        <f t="shared" si="52"/>
        <v>2936212.4151560175</v>
      </c>
      <c r="M164" s="4">
        <f t="shared" si="52"/>
        <v>2956359.80260116</v>
      </c>
      <c r="N164" s="4">
        <f t="shared" si="52"/>
        <v>3003448.9779284415</v>
      </c>
      <c r="O164" s="4">
        <f t="shared" si="52"/>
        <v>3063790.3076591738</v>
      </c>
      <c r="P164" s="4">
        <f t="shared" si="52"/>
        <v>3086611.4447287214</v>
      </c>
      <c r="Q164" s="4">
        <f t="shared" si="52"/>
        <v>3108973.6830810262</v>
      </c>
      <c r="R164" s="4">
        <f t="shared" si="52"/>
        <v>3140365.1537672346</v>
      </c>
      <c r="S164" s="4">
        <f t="shared" si="52"/>
        <v>3172929.2532962239</v>
      </c>
      <c r="T164" s="4">
        <f t="shared" si="52"/>
        <v>3203625.2020813911</v>
      </c>
      <c r="U164" s="4">
        <f t="shared" si="52"/>
        <v>3229624.8216416761</v>
      </c>
      <c r="V164" s="4">
        <f t="shared" si="52"/>
        <v>3257507.8264451218</v>
      </c>
      <c r="W164" s="4">
        <f t="shared" si="52"/>
        <v>3286584.9590067938</v>
      </c>
      <c r="X164" s="4">
        <f t="shared" si="52"/>
        <v>3316317.7939251438</v>
      </c>
      <c r="Y164" s="4">
        <f t="shared" si="52"/>
        <v>3346864.8567426419</v>
      </c>
      <c r="Z164" s="4">
        <f t="shared" si="52"/>
        <v>3378489.083767008</v>
      </c>
      <c r="AA164" s="4">
        <f t="shared" si="52"/>
        <v>3411114.6457236782</v>
      </c>
      <c r="AB164" s="4">
        <f t="shared" si="52"/>
        <v>3444731.6712557371</v>
      </c>
      <c r="AC164" s="4">
        <f t="shared" si="52"/>
        <v>3479362.4638422113</v>
      </c>
      <c r="AD164" s="4">
        <f t="shared" si="52"/>
        <v>3515029.5128153465</v>
      </c>
      <c r="AE164" s="4">
        <f t="shared" si="52"/>
        <v>3551752.0370600764</v>
      </c>
      <c r="AF164" s="4">
        <f t="shared" si="52"/>
        <v>3589551.5713042435</v>
      </c>
      <c r="AG164" s="4">
        <f t="shared" si="52"/>
        <v>3628450.6962091937</v>
      </c>
      <c r="AH164" s="4">
        <f t="shared" si="52"/>
        <v>3668473.461351993</v>
      </c>
      <c r="AI164" s="4">
        <f t="shared" si="52"/>
        <v>3709643.8442424717</v>
      </c>
      <c r="AJ164" s="4">
        <f t="shared" si="52"/>
        <v>3751988.064844172</v>
      </c>
      <c r="AK164" s="4">
        <f t="shared" si="52"/>
        <v>3795533.4630285334</v>
      </c>
      <c r="AL164" s="4">
        <f t="shared" si="52"/>
        <v>3840307.1846567867</v>
      </c>
      <c r="AM164" s="4">
        <f t="shared" si="52"/>
        <v>3886339.9829114755</v>
      </c>
    </row>
    <row r="165" spans="2:39" x14ac:dyDescent="0.25">
      <c r="B165" t="s">
        <v>153</v>
      </c>
      <c r="C165" t="s">
        <v>133</v>
      </c>
      <c r="D165" s="7">
        <f t="shared" si="49"/>
        <v>120</v>
      </c>
      <c r="H165" t="s">
        <v>327</v>
      </c>
      <c r="J165" s="4">
        <f t="shared" ref="J165:AM165" si="53">J71/$D165</f>
        <v>666666.66666666663</v>
      </c>
      <c r="K165" s="4">
        <f t="shared" si="53"/>
        <v>675000</v>
      </c>
      <c r="L165" s="4">
        <f t="shared" si="53"/>
        <v>675000</v>
      </c>
      <c r="M165" s="4">
        <f t="shared" si="53"/>
        <v>683333.33333333337</v>
      </c>
      <c r="N165" s="4">
        <f t="shared" si="53"/>
        <v>691666.66666666663</v>
      </c>
      <c r="O165" s="4">
        <f t="shared" si="53"/>
        <v>700000</v>
      </c>
      <c r="P165" s="4">
        <f t="shared" si="53"/>
        <v>708333.33333333337</v>
      </c>
      <c r="Q165" s="4">
        <f t="shared" si="53"/>
        <v>716666.66666666663</v>
      </c>
      <c r="R165" s="4">
        <f t="shared" si="53"/>
        <v>716666.66666666663</v>
      </c>
      <c r="S165" s="4">
        <f t="shared" si="53"/>
        <v>725000</v>
      </c>
      <c r="T165" s="4">
        <f t="shared" si="53"/>
        <v>733333.33333333337</v>
      </c>
      <c r="U165" s="4">
        <f t="shared" si="53"/>
        <v>741666.66666666663</v>
      </c>
      <c r="V165" s="4">
        <f t="shared" si="53"/>
        <v>741666.66666666663</v>
      </c>
      <c r="W165" s="4">
        <f t="shared" si="53"/>
        <v>750000</v>
      </c>
      <c r="X165" s="4">
        <f t="shared" si="53"/>
        <v>758333.33333333337</v>
      </c>
      <c r="Y165" s="4">
        <f t="shared" si="53"/>
        <v>758333.33333333337</v>
      </c>
      <c r="Z165" s="4">
        <f t="shared" si="53"/>
        <v>766666.66666666663</v>
      </c>
      <c r="AA165" s="4">
        <f t="shared" si="53"/>
        <v>775000</v>
      </c>
      <c r="AB165" s="4">
        <f t="shared" si="53"/>
        <v>775000</v>
      </c>
      <c r="AC165" s="4">
        <f t="shared" si="53"/>
        <v>783333.33333333337</v>
      </c>
      <c r="AD165" s="4">
        <f t="shared" si="53"/>
        <v>791666.66666666663</v>
      </c>
      <c r="AE165" s="4">
        <f t="shared" si="53"/>
        <v>791666.66666666663</v>
      </c>
      <c r="AF165" s="4">
        <f t="shared" si="53"/>
        <v>800000</v>
      </c>
      <c r="AG165" s="4">
        <f t="shared" si="53"/>
        <v>808333.33333333337</v>
      </c>
      <c r="AH165" s="4">
        <f t="shared" si="53"/>
        <v>816666.66666666663</v>
      </c>
      <c r="AI165" s="4">
        <f t="shared" si="53"/>
        <v>816666.66666666663</v>
      </c>
      <c r="AJ165" s="4">
        <f t="shared" si="53"/>
        <v>825000</v>
      </c>
      <c r="AK165" s="4">
        <f t="shared" si="53"/>
        <v>833333.33333333337</v>
      </c>
      <c r="AL165" s="4">
        <f t="shared" si="53"/>
        <v>841666.66666666663</v>
      </c>
      <c r="AM165" s="4">
        <f t="shared" si="53"/>
        <v>841666.66666666663</v>
      </c>
    </row>
    <row r="167" spans="2:39" x14ac:dyDescent="0.25">
      <c r="G167" t="s">
        <v>524</v>
      </c>
    </row>
    <row r="168" spans="2:39" x14ac:dyDescent="0.25">
      <c r="G168" t="s">
        <v>304</v>
      </c>
      <c r="H168" t="s">
        <v>269</v>
      </c>
      <c r="I168" t="s">
        <v>270</v>
      </c>
      <c r="J168" s="4" t="s">
        <v>497</v>
      </c>
      <c r="K168" s="4" t="s">
        <v>271</v>
      </c>
      <c r="L168" s="4" t="s">
        <v>272</v>
      </c>
      <c r="M168" s="4" t="s">
        <v>273</v>
      </c>
      <c r="N168" s="4" t="s">
        <v>274</v>
      </c>
      <c r="O168" s="4" t="s">
        <v>275</v>
      </c>
      <c r="P168" s="4" t="s">
        <v>276</v>
      </c>
      <c r="Q168" s="4" t="s">
        <v>277</v>
      </c>
      <c r="R168" s="4" t="s">
        <v>278</v>
      </c>
      <c r="S168" s="4" t="s">
        <v>279</v>
      </c>
      <c r="T168" s="4" t="s">
        <v>280</v>
      </c>
      <c r="U168" s="4" t="s">
        <v>281</v>
      </c>
      <c r="V168" s="4" t="s">
        <v>282</v>
      </c>
      <c r="W168" s="4" t="s">
        <v>283</v>
      </c>
      <c r="X168" s="4" t="s">
        <v>284</v>
      </c>
      <c r="Y168" s="4" t="s">
        <v>285</v>
      </c>
      <c r="Z168" s="4" t="s">
        <v>286</v>
      </c>
      <c r="AA168" s="4" t="s">
        <v>287</v>
      </c>
      <c r="AB168" s="4" t="s">
        <v>288</v>
      </c>
      <c r="AC168" s="4" t="s">
        <v>289</v>
      </c>
      <c r="AD168" s="4" t="s">
        <v>290</v>
      </c>
      <c r="AE168" s="4" t="s">
        <v>291</v>
      </c>
      <c r="AF168" s="4" t="s">
        <v>292</v>
      </c>
      <c r="AG168" s="4" t="s">
        <v>293</v>
      </c>
      <c r="AH168" s="4" t="s">
        <v>294</v>
      </c>
      <c r="AI168" s="4" t="s">
        <v>295</v>
      </c>
      <c r="AJ168" s="4" t="s">
        <v>296</v>
      </c>
      <c r="AK168" s="4" t="s">
        <v>297</v>
      </c>
      <c r="AL168" s="4" t="s">
        <v>298</v>
      </c>
      <c r="AM168" s="4" t="s">
        <v>299</v>
      </c>
    </row>
    <row r="169" spans="2:39" x14ac:dyDescent="0.25">
      <c r="B169" t="s">
        <v>133</v>
      </c>
      <c r="C169" t="s">
        <v>152</v>
      </c>
      <c r="D169" s="7">
        <f t="shared" ref="D169:D173" si="54">D75</f>
        <v>1100</v>
      </c>
      <c r="G169" t="s">
        <v>524</v>
      </c>
      <c r="H169" t="s">
        <v>525</v>
      </c>
      <c r="J169" s="4">
        <f>J75/$D169</f>
        <v>2970625.0490046521</v>
      </c>
      <c r="K169" s="4">
        <f t="shared" ref="K169:AM169" si="55">K75/$D169</f>
        <v>3002670.9105248945</v>
      </c>
      <c r="L169" s="4">
        <f t="shared" si="55"/>
        <v>3036426.5598854255</v>
      </c>
      <c r="M169" s="4">
        <f t="shared" si="55"/>
        <v>3069440.8213513144</v>
      </c>
      <c r="N169" s="4">
        <f t="shared" si="55"/>
        <v>3106324.7029261929</v>
      </c>
      <c r="O169" s="4">
        <f t="shared" si="55"/>
        <v>3158292.0346452883</v>
      </c>
      <c r="P169" s="4">
        <f t="shared" si="55"/>
        <v>3196520.7612520172</v>
      </c>
      <c r="Q169" s="4">
        <f t="shared" si="55"/>
        <v>3227943.3185497834</v>
      </c>
      <c r="R169" s="4">
        <f t="shared" si="55"/>
        <v>3266775.0949154273</v>
      </c>
      <c r="S169" s="4">
        <f t="shared" si="55"/>
        <v>3306591.7266422338</v>
      </c>
      <c r="T169" s="4">
        <f t="shared" si="55"/>
        <v>3342231.5881860284</v>
      </c>
      <c r="U169" s="4">
        <f t="shared" si="55"/>
        <v>3373296.5217362517</v>
      </c>
      <c r="V169" s="4">
        <f t="shared" si="55"/>
        <v>3404926.4415000426</v>
      </c>
      <c r="W169" s="4">
        <f t="shared" si="55"/>
        <v>3437215.030939206</v>
      </c>
      <c r="X169" s="4">
        <f t="shared" si="55"/>
        <v>3470111.1137680849</v>
      </c>
      <c r="Y169" s="4">
        <f t="shared" si="55"/>
        <v>3503578.0489530661</v>
      </c>
      <c r="Z169" s="4">
        <f t="shared" si="55"/>
        <v>3537842.6365539674</v>
      </c>
      <c r="AA169" s="4">
        <f t="shared" si="55"/>
        <v>3572892.8953941381</v>
      </c>
      <c r="AB169" s="4">
        <f t="shared" si="55"/>
        <v>3608707.0175821017</v>
      </c>
      <c r="AC169" s="4">
        <f t="shared" si="55"/>
        <v>3645306.4426934319</v>
      </c>
      <c r="AD169" s="4">
        <f t="shared" si="55"/>
        <v>3682711.6276049735</v>
      </c>
      <c r="AE169" s="4">
        <f t="shared" si="55"/>
        <v>3720939.1738674925</v>
      </c>
      <c r="AF169" s="4">
        <f t="shared" si="55"/>
        <v>3760007.9324995484</v>
      </c>
      <c r="AG169" s="4">
        <f t="shared" si="55"/>
        <v>3799937.3771633673</v>
      </c>
      <c r="AH169" s="4">
        <f t="shared" si="55"/>
        <v>3840748.4729835773</v>
      </c>
      <c r="AI169" s="4">
        <f t="shared" si="55"/>
        <v>3882461.8042000686</v>
      </c>
      <c r="AJ169" s="4">
        <f t="shared" si="55"/>
        <v>3925099.8139871988</v>
      </c>
      <c r="AK169" s="4">
        <f t="shared" si="55"/>
        <v>3968686.0134635614</v>
      </c>
      <c r="AL169" s="4">
        <f t="shared" si="55"/>
        <v>4013243.1852220283</v>
      </c>
      <c r="AM169" s="4">
        <f t="shared" si="55"/>
        <v>4058797.7347549498</v>
      </c>
    </row>
    <row r="170" spans="2:39" x14ac:dyDescent="0.25">
      <c r="B170" t="s">
        <v>133</v>
      </c>
      <c r="C170" t="s">
        <v>152</v>
      </c>
      <c r="D170" s="7">
        <f t="shared" si="54"/>
        <v>900</v>
      </c>
      <c r="H170" t="s">
        <v>526</v>
      </c>
      <c r="J170" s="4">
        <f t="shared" ref="J170:AM170" si="56">J76/$D170</f>
        <v>526689.83963098377</v>
      </c>
      <c r="K170" s="4">
        <f t="shared" si="56"/>
        <v>526793.4133153602</v>
      </c>
      <c r="L170" s="4">
        <f t="shared" si="56"/>
        <v>530819.51909275935</v>
      </c>
      <c r="M170" s="4">
        <f t="shared" si="56"/>
        <v>535267.56295075512</v>
      </c>
      <c r="N170" s="4">
        <f t="shared" si="56"/>
        <v>539406.73750853562</v>
      </c>
      <c r="O170" s="4">
        <f t="shared" si="56"/>
        <v>546411.9190684699</v>
      </c>
      <c r="P170" s="4">
        <f t="shared" si="56"/>
        <v>552148.76627546642</v>
      </c>
      <c r="Q170" s="4">
        <f t="shared" si="56"/>
        <v>556186.88876890379</v>
      </c>
      <c r="R170" s="4">
        <f t="shared" si="56"/>
        <v>561324.2524160943</v>
      </c>
      <c r="S170" s="4">
        <f t="shared" si="56"/>
        <v>566641.51296052348</v>
      </c>
      <c r="T170" s="4">
        <f t="shared" si="56"/>
        <v>571640.56929803872</v>
      </c>
      <c r="U170" s="4">
        <f t="shared" si="56"/>
        <v>575627.01427977346</v>
      </c>
      <c r="V170" s="4">
        <f t="shared" si="56"/>
        <v>579507.48197584681</v>
      </c>
      <c r="W170" s="4">
        <f t="shared" si="56"/>
        <v>583426.29818879662</v>
      </c>
      <c r="X170" s="4">
        <f t="shared" si="56"/>
        <v>587409.53118942445</v>
      </c>
      <c r="Y170" s="4">
        <f t="shared" si="56"/>
        <v>591435.38546869811</v>
      </c>
      <c r="Z170" s="4">
        <f t="shared" si="56"/>
        <v>595538.81416153628</v>
      </c>
      <c r="AA170" s="4">
        <f t="shared" si="56"/>
        <v>599720.58162040066</v>
      </c>
      <c r="AB170" s="4">
        <f t="shared" si="56"/>
        <v>603973.92948577553</v>
      </c>
      <c r="AC170" s="4">
        <f t="shared" si="56"/>
        <v>608300.29302288278</v>
      </c>
      <c r="AD170" s="4">
        <f t="shared" si="56"/>
        <v>612700.86906036281</v>
      </c>
      <c r="AE170" s="4">
        <f t="shared" si="56"/>
        <v>617176.00053249276</v>
      </c>
      <c r="AF170" s="4">
        <f t="shared" si="56"/>
        <v>621726.32979514659</v>
      </c>
      <c r="AG170" s="4">
        <f t="shared" si="56"/>
        <v>626352.45917856984</v>
      </c>
      <c r="AH170" s="4">
        <f t="shared" si="56"/>
        <v>631055.16490948142</v>
      </c>
      <c r="AI170" s="4">
        <f t="shared" si="56"/>
        <v>635835.01674433181</v>
      </c>
      <c r="AJ170" s="4">
        <f t="shared" si="56"/>
        <v>640692.80837466964</v>
      </c>
      <c r="AK170" s="4">
        <f t="shared" si="56"/>
        <v>645629.36759435735</v>
      </c>
      <c r="AL170" s="4">
        <f t="shared" si="56"/>
        <v>650645.34931994556</v>
      </c>
      <c r="AM170" s="4">
        <f t="shared" si="56"/>
        <v>655741.83480170555</v>
      </c>
    </row>
    <row r="171" spans="2:39" x14ac:dyDescent="0.25">
      <c r="B171" t="s">
        <v>133</v>
      </c>
      <c r="C171" t="s">
        <v>152</v>
      </c>
      <c r="D171" s="7">
        <f t="shared" si="54"/>
        <v>1100</v>
      </c>
      <c r="H171" t="s">
        <v>527</v>
      </c>
      <c r="J171" s="4">
        <f t="shared" ref="J171:AM171" si="57">J77/$D171</f>
        <v>1970909.0909090908</v>
      </c>
      <c r="K171" s="4">
        <f t="shared" si="57"/>
        <v>1990909.0909090908</v>
      </c>
      <c r="L171" s="4">
        <f t="shared" si="57"/>
        <v>2013636.3636363635</v>
      </c>
      <c r="M171" s="4">
        <f t="shared" si="57"/>
        <v>2035454.5454545454</v>
      </c>
      <c r="N171" s="4">
        <f t="shared" si="57"/>
        <v>2060000</v>
      </c>
      <c r="O171" s="4">
        <f t="shared" si="57"/>
        <v>2095454.5454545454</v>
      </c>
      <c r="P171" s="4">
        <f t="shared" si="57"/>
        <v>2120909.0909090908</v>
      </c>
      <c r="Q171" s="4">
        <f t="shared" si="57"/>
        <v>2141818.1818181816</v>
      </c>
      <c r="R171" s="4">
        <f t="shared" si="57"/>
        <v>2168181.8181818184</v>
      </c>
      <c r="S171" s="4">
        <f t="shared" si="57"/>
        <v>2195454.5454545454</v>
      </c>
      <c r="T171" s="4">
        <f t="shared" si="57"/>
        <v>2219090.9090909092</v>
      </c>
      <c r="U171" s="4">
        <f t="shared" si="57"/>
        <v>2240909.0909090908</v>
      </c>
      <c r="V171" s="4">
        <f t="shared" si="57"/>
        <v>2262727.2727272729</v>
      </c>
      <c r="W171" s="4">
        <f t="shared" si="57"/>
        <v>2285454.5454545454</v>
      </c>
      <c r="X171" s="4">
        <f t="shared" si="57"/>
        <v>2308181.8181818184</v>
      </c>
      <c r="Y171" s="4">
        <f t="shared" si="57"/>
        <v>2330909.0909090908</v>
      </c>
      <c r="Z171" s="4">
        <f t="shared" si="57"/>
        <v>2355454.5454545454</v>
      </c>
      <c r="AA171" s="4">
        <f t="shared" si="57"/>
        <v>2379090.9090909092</v>
      </c>
      <c r="AB171" s="4">
        <f t="shared" si="57"/>
        <v>2404545.4545454546</v>
      </c>
      <c r="AC171" s="4">
        <f t="shared" si="57"/>
        <v>2430000</v>
      </c>
      <c r="AD171" s="4">
        <f t="shared" si="57"/>
        <v>2456363.6363636362</v>
      </c>
      <c r="AE171" s="4">
        <f t="shared" si="57"/>
        <v>2482727.2727272729</v>
      </c>
      <c r="AF171" s="4">
        <f t="shared" si="57"/>
        <v>2510000</v>
      </c>
      <c r="AG171" s="4">
        <f t="shared" si="57"/>
        <v>2538181.8181818184</v>
      </c>
      <c r="AH171" s="4">
        <f t="shared" si="57"/>
        <v>2566363.6363636362</v>
      </c>
      <c r="AI171" s="4">
        <f t="shared" si="57"/>
        <v>2595454.5454545454</v>
      </c>
      <c r="AJ171" s="4">
        <f t="shared" si="57"/>
        <v>2625454.5454545454</v>
      </c>
      <c r="AK171" s="4">
        <f t="shared" si="57"/>
        <v>2656363.6363636362</v>
      </c>
      <c r="AL171" s="4">
        <f t="shared" si="57"/>
        <v>2687272.7272727271</v>
      </c>
      <c r="AM171" s="4">
        <f t="shared" si="57"/>
        <v>2719090.9090909092</v>
      </c>
    </row>
    <row r="172" spans="2:39" x14ac:dyDescent="0.25">
      <c r="B172" t="s">
        <v>133</v>
      </c>
      <c r="C172" t="s">
        <v>152</v>
      </c>
      <c r="D172" s="7">
        <f t="shared" si="54"/>
        <v>1200</v>
      </c>
      <c r="H172" t="s">
        <v>528</v>
      </c>
      <c r="J172" s="4">
        <f t="shared" ref="J172:AM172" si="58">J78/$D172</f>
        <v>2089166.6666666667</v>
      </c>
      <c r="K172" s="4">
        <f t="shared" si="58"/>
        <v>2108333.3333333335</v>
      </c>
      <c r="L172" s="4">
        <f t="shared" si="58"/>
        <v>2138333.3333333335</v>
      </c>
      <c r="M172" s="4">
        <f t="shared" si="58"/>
        <v>2167500</v>
      </c>
      <c r="N172" s="4">
        <f t="shared" si="58"/>
        <v>2199166.6666666665</v>
      </c>
      <c r="O172" s="4">
        <f t="shared" si="58"/>
        <v>2241666.6666666665</v>
      </c>
      <c r="P172" s="4">
        <f t="shared" si="58"/>
        <v>2275000</v>
      </c>
      <c r="Q172" s="4">
        <f t="shared" si="58"/>
        <v>2303333.3333333335</v>
      </c>
      <c r="R172" s="4">
        <f t="shared" si="58"/>
        <v>2337500</v>
      </c>
      <c r="S172" s="4">
        <f t="shared" si="58"/>
        <v>2372500</v>
      </c>
      <c r="T172" s="4">
        <f t="shared" si="58"/>
        <v>2405833.3333333335</v>
      </c>
      <c r="U172" s="4">
        <f t="shared" si="58"/>
        <v>2437500</v>
      </c>
      <c r="V172" s="4">
        <f t="shared" si="58"/>
        <v>2470000</v>
      </c>
      <c r="W172" s="4">
        <f t="shared" si="58"/>
        <v>2503333.3333333335</v>
      </c>
      <c r="X172" s="4">
        <f t="shared" si="58"/>
        <v>2537500</v>
      </c>
      <c r="Y172" s="4">
        <f t="shared" si="58"/>
        <v>2572500</v>
      </c>
      <c r="Z172" s="4">
        <f t="shared" si="58"/>
        <v>2608333.3333333335</v>
      </c>
      <c r="AA172" s="4">
        <f t="shared" si="58"/>
        <v>2645833.3333333335</v>
      </c>
      <c r="AB172" s="4">
        <f t="shared" si="58"/>
        <v>2684166.6666666665</v>
      </c>
      <c r="AC172" s="4">
        <f t="shared" si="58"/>
        <v>2723333.3333333335</v>
      </c>
      <c r="AD172" s="4">
        <f t="shared" si="58"/>
        <v>2763333.3333333335</v>
      </c>
      <c r="AE172" s="4">
        <f t="shared" si="58"/>
        <v>2805000</v>
      </c>
      <c r="AF172" s="4">
        <f t="shared" si="58"/>
        <v>2847500</v>
      </c>
      <c r="AG172" s="4">
        <f t="shared" si="58"/>
        <v>2890833.3333333335</v>
      </c>
      <c r="AH172" s="4">
        <f t="shared" si="58"/>
        <v>2935833.3333333335</v>
      </c>
      <c r="AI172" s="4">
        <f t="shared" si="58"/>
        <v>2981666.6666666665</v>
      </c>
      <c r="AJ172" s="4">
        <f t="shared" si="58"/>
        <v>3029166.6666666665</v>
      </c>
      <c r="AK172" s="4">
        <f t="shared" si="58"/>
        <v>3078333.3333333335</v>
      </c>
      <c r="AL172" s="4">
        <f t="shared" si="58"/>
        <v>3128333.3333333335</v>
      </c>
      <c r="AM172" s="4">
        <f t="shared" si="58"/>
        <v>3180000</v>
      </c>
    </row>
    <row r="173" spans="2:39" x14ac:dyDescent="0.25">
      <c r="B173" t="s">
        <v>133</v>
      </c>
      <c r="C173" t="s">
        <v>152</v>
      </c>
      <c r="D173" s="7">
        <f t="shared" si="54"/>
        <v>2000</v>
      </c>
      <c r="H173" t="s">
        <v>529</v>
      </c>
      <c r="J173" s="4">
        <f>J79/$D173</f>
        <v>1739000</v>
      </c>
      <c r="K173" s="4">
        <f t="shared" ref="K173:AM173" si="59">K79/$D173</f>
        <v>1755000</v>
      </c>
      <c r="L173" s="4">
        <f t="shared" si="59"/>
        <v>1778500</v>
      </c>
      <c r="M173" s="4">
        <f t="shared" si="59"/>
        <v>1801000</v>
      </c>
      <c r="N173" s="4">
        <f t="shared" si="59"/>
        <v>1826000</v>
      </c>
      <c r="O173" s="4">
        <f t="shared" si="59"/>
        <v>1860000</v>
      </c>
      <c r="P173" s="4">
        <f t="shared" si="59"/>
        <v>1886000</v>
      </c>
      <c r="Q173" s="4">
        <f t="shared" si="59"/>
        <v>1908000</v>
      </c>
      <c r="R173" s="4">
        <f t="shared" si="59"/>
        <v>1935000</v>
      </c>
      <c r="S173" s="4">
        <f t="shared" si="59"/>
        <v>1962500</v>
      </c>
      <c r="T173" s="4">
        <f t="shared" si="59"/>
        <v>1988000</v>
      </c>
      <c r="U173" s="4">
        <f t="shared" si="59"/>
        <v>2011500</v>
      </c>
      <c r="V173" s="4">
        <f t="shared" si="59"/>
        <v>2036000</v>
      </c>
      <c r="W173" s="4">
        <f t="shared" si="59"/>
        <v>2061500</v>
      </c>
      <c r="X173" s="4">
        <f t="shared" si="59"/>
        <v>2087000</v>
      </c>
      <c r="Y173" s="4">
        <f t="shared" si="59"/>
        <v>2113500</v>
      </c>
      <c r="Z173" s="4">
        <f t="shared" si="59"/>
        <v>2140500</v>
      </c>
      <c r="AA173" s="4">
        <f t="shared" si="59"/>
        <v>2168500</v>
      </c>
      <c r="AB173" s="4">
        <f t="shared" si="59"/>
        <v>2197000</v>
      </c>
      <c r="AC173" s="4">
        <f t="shared" si="59"/>
        <v>2226000</v>
      </c>
      <c r="AD173" s="4">
        <f t="shared" si="59"/>
        <v>2256000</v>
      </c>
      <c r="AE173" s="4">
        <f t="shared" si="59"/>
        <v>2287000</v>
      </c>
      <c r="AF173" s="4">
        <f t="shared" si="59"/>
        <v>2318500</v>
      </c>
      <c r="AG173" s="4">
        <f t="shared" si="59"/>
        <v>2351000</v>
      </c>
      <c r="AH173" s="4">
        <f t="shared" si="59"/>
        <v>2384500</v>
      </c>
      <c r="AI173" s="4">
        <f t="shared" si="59"/>
        <v>2419000</v>
      </c>
      <c r="AJ173" s="4">
        <f t="shared" si="59"/>
        <v>2454000</v>
      </c>
      <c r="AK173" s="4">
        <f t="shared" si="59"/>
        <v>2490000</v>
      </c>
      <c r="AL173" s="4">
        <f t="shared" si="59"/>
        <v>2527000</v>
      </c>
      <c r="AM173" s="4">
        <f t="shared" si="59"/>
        <v>2565500</v>
      </c>
    </row>
    <row r="175" spans="2:39" x14ac:dyDescent="0.25">
      <c r="G175" t="s">
        <v>325</v>
      </c>
    </row>
    <row r="176" spans="2:39" x14ac:dyDescent="0.25">
      <c r="G176" t="s">
        <v>304</v>
      </c>
      <c r="H176" t="s">
        <v>269</v>
      </c>
      <c r="I176" t="s">
        <v>270</v>
      </c>
      <c r="J176" t="s">
        <v>497</v>
      </c>
      <c r="K176" t="s">
        <v>271</v>
      </c>
      <c r="L176" t="s">
        <v>272</v>
      </c>
      <c r="M176" t="s">
        <v>273</v>
      </c>
      <c r="N176" t="s">
        <v>274</v>
      </c>
      <c r="O176" t="s">
        <v>275</v>
      </c>
      <c r="P176" t="s">
        <v>276</v>
      </c>
      <c r="Q176" t="s">
        <v>277</v>
      </c>
      <c r="R176" t="s">
        <v>278</v>
      </c>
      <c r="S176" t="s">
        <v>279</v>
      </c>
      <c r="T176" t="s">
        <v>280</v>
      </c>
      <c r="U176" t="s">
        <v>281</v>
      </c>
      <c r="V176" t="s">
        <v>282</v>
      </c>
      <c r="W176" t="s">
        <v>283</v>
      </c>
      <c r="X176" t="s">
        <v>284</v>
      </c>
      <c r="Y176" t="s">
        <v>285</v>
      </c>
      <c r="Z176" t="s">
        <v>286</v>
      </c>
      <c r="AA176" t="s">
        <v>287</v>
      </c>
      <c r="AB176" t="s">
        <v>288</v>
      </c>
      <c r="AC176" t="s">
        <v>289</v>
      </c>
      <c r="AD176" t="s">
        <v>290</v>
      </c>
      <c r="AE176" t="s">
        <v>291</v>
      </c>
      <c r="AF176" t="s">
        <v>292</v>
      </c>
      <c r="AG176" t="s">
        <v>293</v>
      </c>
      <c r="AH176" t="s">
        <v>294</v>
      </c>
      <c r="AI176" t="s">
        <v>295</v>
      </c>
      <c r="AJ176" t="s">
        <v>296</v>
      </c>
      <c r="AK176" t="s">
        <v>297</v>
      </c>
      <c r="AL176" t="s">
        <v>298</v>
      </c>
      <c r="AM176" t="s">
        <v>299</v>
      </c>
    </row>
    <row r="177" spans="2:39" x14ac:dyDescent="0.25">
      <c r="B177" t="s">
        <v>150</v>
      </c>
      <c r="C177" t="s">
        <v>149</v>
      </c>
      <c r="D177">
        <v>1890</v>
      </c>
      <c r="G177" t="s">
        <v>325</v>
      </c>
      <c r="H177" t="s">
        <v>530</v>
      </c>
      <c r="J177" s="4">
        <f>J83/$D177</f>
        <v>3966137.5661375662</v>
      </c>
      <c r="K177" s="4">
        <f t="shared" ref="K177:AM177" si="60">K83/$D177</f>
        <v>4021164.021164021</v>
      </c>
      <c r="L177" s="4">
        <f t="shared" si="60"/>
        <v>4087301.5873015872</v>
      </c>
      <c r="M177" s="4">
        <f t="shared" si="60"/>
        <v>4152380.9523809524</v>
      </c>
      <c r="N177" s="4">
        <f t="shared" si="60"/>
        <v>4223809.5238095243</v>
      </c>
      <c r="O177" s="4">
        <f t="shared" si="60"/>
        <v>4314814.8148148144</v>
      </c>
      <c r="P177" s="4">
        <f t="shared" si="60"/>
        <v>4388359.7883597882</v>
      </c>
      <c r="Q177" s="4">
        <f t="shared" si="60"/>
        <v>4453968.2539682537</v>
      </c>
      <c r="R177" s="4">
        <f t="shared" si="60"/>
        <v>4531216.931216931</v>
      </c>
      <c r="S177" s="4">
        <f t="shared" si="60"/>
        <v>4610582.0105820103</v>
      </c>
      <c r="T177" s="4">
        <f t="shared" si="60"/>
        <v>4686772.4867724869</v>
      </c>
      <c r="U177" s="4">
        <f t="shared" si="60"/>
        <v>4758730.1587301586</v>
      </c>
      <c r="V177" s="4">
        <f t="shared" si="60"/>
        <v>4833862.4338624338</v>
      </c>
      <c r="W177" s="4">
        <f t="shared" si="60"/>
        <v>4911640.2116402118</v>
      </c>
      <c r="X177" s="4">
        <f t="shared" si="60"/>
        <v>4991534.3915343918</v>
      </c>
      <c r="Y177" s="4">
        <f t="shared" si="60"/>
        <v>5074074.0740740737</v>
      </c>
      <c r="Z177" s="4">
        <f t="shared" si="60"/>
        <v>5159259.2592592593</v>
      </c>
      <c r="AA177" s="4">
        <f t="shared" si="60"/>
        <v>5247619.0476190476</v>
      </c>
      <c r="AB177" s="4">
        <f t="shared" si="60"/>
        <v>5339153.4391534394</v>
      </c>
      <c r="AC177" s="4">
        <f t="shared" si="60"/>
        <v>5433333.333333333</v>
      </c>
      <c r="AD177" s="4">
        <f t="shared" si="60"/>
        <v>5531216.931216931</v>
      </c>
      <c r="AE177" s="4">
        <f t="shared" si="60"/>
        <v>5632275.1322751325</v>
      </c>
      <c r="AF177" s="4">
        <f t="shared" si="60"/>
        <v>5736507.9365079366</v>
      </c>
      <c r="AG177" s="4">
        <f t="shared" si="60"/>
        <v>5844973.5449735448</v>
      </c>
      <c r="AH177" s="4">
        <f t="shared" si="60"/>
        <v>5957142.8571428573</v>
      </c>
      <c r="AI177" s="4">
        <f t="shared" si="60"/>
        <v>6073015.8730158731</v>
      </c>
      <c r="AJ177" s="4">
        <f t="shared" si="60"/>
        <v>6193121.6931216931</v>
      </c>
      <c r="AK177" s="4">
        <f t="shared" si="60"/>
        <v>6317989.4179894179</v>
      </c>
      <c r="AL177" s="4">
        <f t="shared" si="60"/>
        <v>6446560.846560847</v>
      </c>
      <c r="AM177" s="4">
        <f t="shared" si="60"/>
        <v>6580423.2804232808</v>
      </c>
    </row>
    <row r="179" spans="2:39" x14ac:dyDescent="0.25">
      <c r="G179" t="s">
        <v>531</v>
      </c>
    </row>
    <row r="180" spans="2:39" x14ac:dyDescent="0.25">
      <c r="G180" t="s">
        <v>304</v>
      </c>
      <c r="H180" t="s">
        <v>269</v>
      </c>
      <c r="I180" t="s">
        <v>270</v>
      </c>
      <c r="J180" t="s">
        <v>497</v>
      </c>
      <c r="K180" t="s">
        <v>271</v>
      </c>
      <c r="L180" t="s">
        <v>272</v>
      </c>
      <c r="M180" t="s">
        <v>273</v>
      </c>
      <c r="N180" t="s">
        <v>274</v>
      </c>
      <c r="O180" t="s">
        <v>275</v>
      </c>
      <c r="P180" t="s">
        <v>276</v>
      </c>
      <c r="Q180" t="s">
        <v>277</v>
      </c>
      <c r="R180" t="s">
        <v>278</v>
      </c>
      <c r="S180" t="s">
        <v>279</v>
      </c>
      <c r="T180" t="s">
        <v>280</v>
      </c>
      <c r="U180" t="s">
        <v>281</v>
      </c>
      <c r="V180" t="s">
        <v>282</v>
      </c>
      <c r="W180" t="s">
        <v>283</v>
      </c>
      <c r="X180" t="s">
        <v>284</v>
      </c>
      <c r="Y180" t="s">
        <v>285</v>
      </c>
      <c r="Z180" t="s">
        <v>286</v>
      </c>
      <c r="AA180" t="s">
        <v>287</v>
      </c>
      <c r="AB180" t="s">
        <v>288</v>
      </c>
      <c r="AC180" t="s">
        <v>289</v>
      </c>
      <c r="AD180" t="s">
        <v>290</v>
      </c>
      <c r="AE180" t="s">
        <v>291</v>
      </c>
      <c r="AF180" t="s">
        <v>292</v>
      </c>
      <c r="AG180" t="s">
        <v>293</v>
      </c>
      <c r="AH180" t="s">
        <v>294</v>
      </c>
      <c r="AI180" t="s">
        <v>295</v>
      </c>
      <c r="AJ180" t="s">
        <v>296</v>
      </c>
      <c r="AK180" t="s">
        <v>297</v>
      </c>
      <c r="AL180" t="s">
        <v>298</v>
      </c>
      <c r="AM180" t="s">
        <v>299</v>
      </c>
    </row>
    <row r="181" spans="2:39" x14ac:dyDescent="0.25">
      <c r="B181" t="s">
        <v>135</v>
      </c>
      <c r="C181" t="s">
        <v>151</v>
      </c>
      <c r="D181">
        <v>750</v>
      </c>
      <c r="G181" t="s">
        <v>531</v>
      </c>
      <c r="H181" t="s">
        <v>532</v>
      </c>
      <c r="J181" s="4">
        <f>J87/$D181</f>
        <v>6974666.666666667</v>
      </c>
      <c r="K181" s="4">
        <f t="shared" ref="K181:AM182" si="61">K87/$D181</f>
        <v>7097333.333333333</v>
      </c>
      <c r="L181" s="4">
        <f t="shared" si="61"/>
        <v>7173333.333333333</v>
      </c>
      <c r="M181" s="4">
        <f t="shared" si="61"/>
        <v>7216000</v>
      </c>
      <c r="N181" s="4">
        <f t="shared" si="61"/>
        <v>7316000</v>
      </c>
      <c r="O181" s="4">
        <f t="shared" si="61"/>
        <v>7446666.666666667</v>
      </c>
      <c r="P181" s="4">
        <f t="shared" si="61"/>
        <v>7494666.666666667</v>
      </c>
      <c r="Q181" s="4">
        <f t="shared" si="61"/>
        <v>7542666.666666667</v>
      </c>
      <c r="R181" s="4">
        <f t="shared" si="61"/>
        <v>7610666.666666667</v>
      </c>
      <c r="S181" s="4">
        <f t="shared" si="61"/>
        <v>7680000</v>
      </c>
      <c r="T181" s="4">
        <f t="shared" si="61"/>
        <v>7740000</v>
      </c>
      <c r="U181" s="4">
        <f t="shared" si="61"/>
        <v>7790666.666666667</v>
      </c>
      <c r="V181" s="4">
        <f t="shared" si="61"/>
        <v>7845333.333333333</v>
      </c>
      <c r="W181" s="4">
        <f t="shared" si="61"/>
        <v>7902666.666666667</v>
      </c>
      <c r="X181" s="4">
        <f t="shared" si="61"/>
        <v>7960000</v>
      </c>
      <c r="Y181" s="4">
        <f t="shared" si="61"/>
        <v>8020000</v>
      </c>
      <c r="Z181" s="4">
        <f t="shared" si="61"/>
        <v>8081333.333333333</v>
      </c>
      <c r="AA181" s="4">
        <f t="shared" si="61"/>
        <v>8145333.333333333</v>
      </c>
      <c r="AB181" s="4">
        <f t="shared" si="61"/>
        <v>8210666.666666667</v>
      </c>
      <c r="AC181" s="4">
        <f t="shared" si="61"/>
        <v>8278666.666666667</v>
      </c>
      <c r="AD181" s="4">
        <f t="shared" si="61"/>
        <v>8348000</v>
      </c>
      <c r="AE181" s="4">
        <f t="shared" si="61"/>
        <v>8420000</v>
      </c>
      <c r="AF181" s="4">
        <f t="shared" si="61"/>
        <v>8494666.666666666</v>
      </c>
      <c r="AG181" s="4">
        <f t="shared" si="61"/>
        <v>8570666.666666666</v>
      </c>
      <c r="AH181" s="4">
        <f t="shared" si="61"/>
        <v>8649333.333333334</v>
      </c>
      <c r="AI181" s="4">
        <f t="shared" si="61"/>
        <v>8730666.666666666</v>
      </c>
      <c r="AJ181" s="4">
        <f t="shared" si="61"/>
        <v>8814666.666666666</v>
      </c>
      <c r="AK181" s="4">
        <f t="shared" si="61"/>
        <v>8900000</v>
      </c>
      <c r="AL181" s="4">
        <f t="shared" si="61"/>
        <v>8989333.333333334</v>
      </c>
      <c r="AM181" s="4">
        <f t="shared" si="61"/>
        <v>9081333.333333334</v>
      </c>
    </row>
    <row r="182" spans="2:39" x14ac:dyDescent="0.25">
      <c r="B182" t="s">
        <v>135</v>
      </c>
      <c r="C182" t="s">
        <v>151</v>
      </c>
      <c r="D182">
        <v>750</v>
      </c>
      <c r="H182" t="s">
        <v>533</v>
      </c>
      <c r="J182" s="4">
        <f>J88/$D182</f>
        <v>3513333.3333333335</v>
      </c>
      <c r="K182" s="4">
        <f t="shared" si="61"/>
        <v>3573333.3333333335</v>
      </c>
      <c r="L182" s="4">
        <f t="shared" si="61"/>
        <v>3609333.3333333335</v>
      </c>
      <c r="M182" s="4">
        <f t="shared" si="61"/>
        <v>3628000</v>
      </c>
      <c r="N182" s="4">
        <f t="shared" si="61"/>
        <v>3676000</v>
      </c>
      <c r="O182" s="4">
        <f t="shared" si="61"/>
        <v>3740000</v>
      </c>
      <c r="P182" s="4">
        <f t="shared" si="61"/>
        <v>3761333.3333333335</v>
      </c>
      <c r="Q182" s="4">
        <f t="shared" si="61"/>
        <v>3782666.6666666665</v>
      </c>
      <c r="R182" s="4">
        <f t="shared" si="61"/>
        <v>3813333.3333333335</v>
      </c>
      <c r="S182" s="4">
        <f t="shared" si="61"/>
        <v>3845333.3333333335</v>
      </c>
      <c r="T182" s="4">
        <f t="shared" si="61"/>
        <v>3872000</v>
      </c>
      <c r="U182" s="4">
        <f t="shared" si="61"/>
        <v>3894666.6666666665</v>
      </c>
      <c r="V182" s="4">
        <f t="shared" si="61"/>
        <v>3918666.6666666665</v>
      </c>
      <c r="W182" s="4">
        <f t="shared" si="61"/>
        <v>3944000</v>
      </c>
      <c r="X182" s="4">
        <f t="shared" si="61"/>
        <v>3969333.3333333335</v>
      </c>
      <c r="Y182" s="4">
        <f t="shared" si="61"/>
        <v>3994666.6666666665</v>
      </c>
      <c r="Z182" s="4">
        <f t="shared" si="61"/>
        <v>4022666.6666666665</v>
      </c>
      <c r="AA182" s="4">
        <f t="shared" si="61"/>
        <v>4050666.6666666665</v>
      </c>
      <c r="AB182" s="4">
        <f t="shared" si="61"/>
        <v>4078666.6666666665</v>
      </c>
      <c r="AC182" s="4">
        <f t="shared" si="61"/>
        <v>4108000</v>
      </c>
      <c r="AD182" s="4">
        <f t="shared" si="61"/>
        <v>4138666.6666666665</v>
      </c>
      <c r="AE182" s="4">
        <f t="shared" si="61"/>
        <v>4170666.6666666665</v>
      </c>
      <c r="AF182" s="4">
        <f t="shared" si="61"/>
        <v>4202666.666666667</v>
      </c>
      <c r="AG182" s="4">
        <f t="shared" si="61"/>
        <v>4236000</v>
      </c>
      <c r="AH182" s="4">
        <f t="shared" si="61"/>
        <v>4269333.333333333</v>
      </c>
      <c r="AI182" s="4">
        <f t="shared" si="61"/>
        <v>4305333.333333333</v>
      </c>
      <c r="AJ182" s="4">
        <f t="shared" si="61"/>
        <v>4341333.333333333</v>
      </c>
      <c r="AK182" s="4">
        <f t="shared" si="61"/>
        <v>4377333.333333333</v>
      </c>
      <c r="AL182" s="4">
        <f t="shared" si="61"/>
        <v>4416000</v>
      </c>
      <c r="AM182" s="4">
        <f t="shared" si="61"/>
        <v>4454666.666666667</v>
      </c>
    </row>
    <row r="184" spans="2:39" x14ac:dyDescent="0.25">
      <c r="G184" t="s">
        <v>534</v>
      </c>
    </row>
    <row r="185" spans="2:39" x14ac:dyDescent="0.25">
      <c r="G185" t="s">
        <v>304</v>
      </c>
      <c r="H185" t="s">
        <v>269</v>
      </c>
      <c r="I185" t="s">
        <v>270</v>
      </c>
      <c r="J185" t="s">
        <v>497</v>
      </c>
      <c r="K185" t="s">
        <v>271</v>
      </c>
      <c r="L185" t="s">
        <v>272</v>
      </c>
      <c r="M185" t="s">
        <v>273</v>
      </c>
      <c r="N185" t="s">
        <v>274</v>
      </c>
      <c r="O185" t="s">
        <v>275</v>
      </c>
      <c r="P185" t="s">
        <v>276</v>
      </c>
      <c r="Q185" t="s">
        <v>277</v>
      </c>
      <c r="R185" t="s">
        <v>278</v>
      </c>
      <c r="S185" t="s">
        <v>279</v>
      </c>
      <c r="T185" t="s">
        <v>280</v>
      </c>
      <c r="U185" t="s">
        <v>281</v>
      </c>
      <c r="V185" t="s">
        <v>282</v>
      </c>
      <c r="W185" t="s">
        <v>283</v>
      </c>
      <c r="X185" t="s">
        <v>284</v>
      </c>
      <c r="Y185" t="s">
        <v>285</v>
      </c>
      <c r="Z185" t="s">
        <v>286</v>
      </c>
      <c r="AA185" t="s">
        <v>287</v>
      </c>
      <c r="AB185" t="s">
        <v>288</v>
      </c>
      <c r="AC185" t="s">
        <v>289</v>
      </c>
      <c r="AD185" t="s">
        <v>290</v>
      </c>
      <c r="AE185" t="s">
        <v>291</v>
      </c>
      <c r="AF185" t="s">
        <v>292</v>
      </c>
      <c r="AG185" t="s">
        <v>293</v>
      </c>
      <c r="AH185" t="s">
        <v>294</v>
      </c>
      <c r="AI185" t="s">
        <v>295</v>
      </c>
      <c r="AJ185" t="s">
        <v>296</v>
      </c>
      <c r="AK185" t="s">
        <v>297</v>
      </c>
      <c r="AL185" t="s">
        <v>298</v>
      </c>
      <c r="AM185" t="s">
        <v>299</v>
      </c>
    </row>
    <row r="186" spans="2:39" x14ac:dyDescent="0.25">
      <c r="B186" t="s">
        <v>134</v>
      </c>
      <c r="C186" t="s">
        <v>150</v>
      </c>
      <c r="D186">
        <v>800</v>
      </c>
      <c r="G186" t="s">
        <v>534</v>
      </c>
      <c r="H186" t="s">
        <v>535</v>
      </c>
      <c r="J186" s="4">
        <f>J92/$D186</f>
        <v>160000</v>
      </c>
      <c r="K186" s="4">
        <f t="shared" ref="K186:AM187" si="62">K92/$D186</f>
        <v>160000</v>
      </c>
      <c r="L186" s="4">
        <f t="shared" si="62"/>
        <v>161250</v>
      </c>
      <c r="M186" s="4">
        <f t="shared" si="62"/>
        <v>162500</v>
      </c>
      <c r="N186" s="4">
        <f t="shared" si="62"/>
        <v>162500</v>
      </c>
      <c r="O186" s="4">
        <f t="shared" si="62"/>
        <v>165000</v>
      </c>
      <c r="P186" s="4">
        <f t="shared" si="62"/>
        <v>166250</v>
      </c>
      <c r="Q186" s="4">
        <f t="shared" si="62"/>
        <v>167500</v>
      </c>
      <c r="R186" s="4">
        <f t="shared" si="62"/>
        <v>168750</v>
      </c>
      <c r="S186" s="4">
        <f t="shared" si="62"/>
        <v>170000</v>
      </c>
      <c r="T186" s="4">
        <f t="shared" si="62"/>
        <v>171250</v>
      </c>
      <c r="U186" s="4">
        <f t="shared" si="62"/>
        <v>172500</v>
      </c>
      <c r="V186" s="4">
        <f t="shared" si="62"/>
        <v>173750</v>
      </c>
      <c r="W186" s="4">
        <f t="shared" si="62"/>
        <v>175000</v>
      </c>
      <c r="X186" s="4">
        <f t="shared" si="62"/>
        <v>175000</v>
      </c>
      <c r="Y186" s="4">
        <f t="shared" si="62"/>
        <v>176250</v>
      </c>
      <c r="Z186" s="4">
        <f t="shared" si="62"/>
        <v>177500</v>
      </c>
      <c r="AA186" s="4">
        <f t="shared" si="62"/>
        <v>178750</v>
      </c>
      <c r="AB186" s="4">
        <f t="shared" si="62"/>
        <v>180000</v>
      </c>
      <c r="AC186" s="4">
        <f t="shared" si="62"/>
        <v>181250</v>
      </c>
      <c r="AD186" s="4">
        <f t="shared" si="62"/>
        <v>182500</v>
      </c>
      <c r="AE186" s="4">
        <f t="shared" si="62"/>
        <v>182500</v>
      </c>
      <c r="AF186" s="4">
        <f t="shared" si="62"/>
        <v>183750</v>
      </c>
      <c r="AG186" s="4">
        <f t="shared" si="62"/>
        <v>185000</v>
      </c>
      <c r="AH186" s="4">
        <f t="shared" si="62"/>
        <v>186250</v>
      </c>
      <c r="AI186" s="4">
        <f t="shared" si="62"/>
        <v>187500</v>
      </c>
      <c r="AJ186" s="4">
        <f t="shared" si="62"/>
        <v>188750</v>
      </c>
      <c r="AK186" s="4">
        <f t="shared" si="62"/>
        <v>190000</v>
      </c>
      <c r="AL186" s="4">
        <f t="shared" si="62"/>
        <v>191250</v>
      </c>
      <c r="AM186" s="4">
        <f t="shared" si="62"/>
        <v>192500</v>
      </c>
    </row>
    <row r="187" spans="2:39" x14ac:dyDescent="0.25">
      <c r="B187" t="s">
        <v>134</v>
      </c>
      <c r="C187" t="s">
        <v>150</v>
      </c>
      <c r="D187">
        <v>800</v>
      </c>
      <c r="H187" t="s">
        <v>536</v>
      </c>
      <c r="J187" s="4">
        <f>J93/$D187</f>
        <v>217500</v>
      </c>
      <c r="K187" s="4">
        <f t="shared" si="62"/>
        <v>217500</v>
      </c>
      <c r="L187" s="4">
        <f t="shared" si="62"/>
        <v>218750</v>
      </c>
      <c r="M187" s="4">
        <f t="shared" si="62"/>
        <v>221250</v>
      </c>
      <c r="N187" s="4">
        <f t="shared" si="62"/>
        <v>222500</v>
      </c>
      <c r="O187" s="4">
        <f t="shared" si="62"/>
        <v>226250</v>
      </c>
      <c r="P187" s="4">
        <f t="shared" si="62"/>
        <v>228750</v>
      </c>
      <c r="Q187" s="4">
        <f t="shared" si="62"/>
        <v>230000</v>
      </c>
      <c r="R187" s="4">
        <f t="shared" si="62"/>
        <v>232500</v>
      </c>
      <c r="S187" s="4">
        <f t="shared" si="62"/>
        <v>235000</v>
      </c>
      <c r="T187" s="4">
        <f t="shared" si="62"/>
        <v>236250</v>
      </c>
      <c r="U187" s="4">
        <f t="shared" si="62"/>
        <v>238750</v>
      </c>
      <c r="V187" s="4">
        <f t="shared" si="62"/>
        <v>240000</v>
      </c>
      <c r="W187" s="4">
        <f t="shared" si="62"/>
        <v>242500</v>
      </c>
      <c r="X187" s="4">
        <f t="shared" si="62"/>
        <v>243750</v>
      </c>
      <c r="Y187" s="4">
        <f t="shared" si="62"/>
        <v>245000</v>
      </c>
      <c r="Z187" s="4">
        <f t="shared" si="62"/>
        <v>247500</v>
      </c>
      <c r="AA187" s="4">
        <f t="shared" si="62"/>
        <v>250000</v>
      </c>
      <c r="AB187" s="4">
        <f t="shared" si="62"/>
        <v>251250</v>
      </c>
      <c r="AC187" s="4">
        <f t="shared" si="62"/>
        <v>253750</v>
      </c>
      <c r="AD187" s="4">
        <f t="shared" si="62"/>
        <v>255000</v>
      </c>
      <c r="AE187" s="4">
        <f t="shared" si="62"/>
        <v>257500</v>
      </c>
      <c r="AF187" s="4">
        <f t="shared" si="62"/>
        <v>260000</v>
      </c>
      <c r="AG187" s="4">
        <f t="shared" si="62"/>
        <v>262500</v>
      </c>
      <c r="AH187" s="4">
        <f t="shared" si="62"/>
        <v>263750</v>
      </c>
      <c r="AI187" s="4">
        <f t="shared" si="62"/>
        <v>266250</v>
      </c>
      <c r="AJ187" s="4">
        <f t="shared" si="62"/>
        <v>268750</v>
      </c>
      <c r="AK187" s="4">
        <f t="shared" si="62"/>
        <v>271250</v>
      </c>
      <c r="AL187" s="4">
        <f t="shared" si="62"/>
        <v>273750</v>
      </c>
      <c r="AM187" s="4">
        <f t="shared" si="62"/>
        <v>276250</v>
      </c>
    </row>
    <row r="191" spans="2:39" x14ac:dyDescent="0.25">
      <c r="H191" s="2" t="s">
        <v>335</v>
      </c>
    </row>
    <row r="193" spans="8:40" x14ac:dyDescent="0.25">
      <c r="J193">
        <v>2025</v>
      </c>
      <c r="K193">
        <v>2026</v>
      </c>
      <c r="L193">
        <v>2027</v>
      </c>
      <c r="M193">
        <v>2028</v>
      </c>
      <c r="N193">
        <v>2029</v>
      </c>
      <c r="O193">
        <v>2030</v>
      </c>
      <c r="P193">
        <v>2031</v>
      </c>
      <c r="Q193">
        <v>2032</v>
      </c>
      <c r="R193">
        <v>2033</v>
      </c>
      <c r="S193">
        <v>2034</v>
      </c>
      <c r="T193">
        <v>2035</v>
      </c>
      <c r="U193">
        <v>2036</v>
      </c>
      <c r="V193">
        <v>2037</v>
      </c>
      <c r="W193">
        <v>2038</v>
      </c>
      <c r="X193">
        <v>2039</v>
      </c>
      <c r="Y193">
        <v>2040</v>
      </c>
      <c r="Z193">
        <v>2041</v>
      </c>
      <c r="AA193">
        <v>2042</v>
      </c>
      <c r="AB193">
        <v>2043</v>
      </c>
      <c r="AC193">
        <v>2044</v>
      </c>
      <c r="AD193">
        <v>2045</v>
      </c>
      <c r="AE193">
        <v>2046</v>
      </c>
      <c r="AF193">
        <v>2047</v>
      </c>
      <c r="AG193">
        <v>2048</v>
      </c>
      <c r="AH193">
        <v>2049</v>
      </c>
      <c r="AI193">
        <v>2050</v>
      </c>
      <c r="AJ193">
        <v>2051</v>
      </c>
      <c r="AK193">
        <v>2052</v>
      </c>
      <c r="AL193">
        <v>2053</v>
      </c>
      <c r="AM193">
        <v>2054</v>
      </c>
      <c r="AN193">
        <v>2055</v>
      </c>
    </row>
    <row r="194" spans="8:40" x14ac:dyDescent="0.25">
      <c r="H194" t="s">
        <v>145</v>
      </c>
      <c r="I194" t="s">
        <v>144</v>
      </c>
      <c r="J194" s="4">
        <f>AVERAGE(J99:J102)</f>
        <v>1379845.6111663352</v>
      </c>
      <c r="K194" s="4">
        <f t="shared" ref="K194:AM194" si="63">AVERAGE(K99:K102)</f>
        <v>1401864.1988348989</v>
      </c>
      <c r="L194" s="4">
        <f t="shared" si="63"/>
        <v>1418544.1598406443</v>
      </c>
      <c r="M194" s="4">
        <f t="shared" si="63"/>
        <v>1434121.4473934332</v>
      </c>
      <c r="N194" s="4">
        <f t="shared" si="63"/>
        <v>1451703.677438227</v>
      </c>
      <c r="O194" s="4">
        <f t="shared" si="63"/>
        <v>1476490.7703035292</v>
      </c>
      <c r="P194" s="4">
        <f t="shared" si="63"/>
        <v>1494783.631704964</v>
      </c>
      <c r="Q194" s="4">
        <f t="shared" si="63"/>
        <v>1509782.1593388559</v>
      </c>
      <c r="R194" s="4">
        <f t="shared" si="63"/>
        <v>1528475.5724677672</v>
      </c>
      <c r="S194" s="4">
        <f t="shared" si="63"/>
        <v>1547526.6869449134</v>
      </c>
      <c r="T194" s="4">
        <f t="shared" si="63"/>
        <v>1564786.0686568324</v>
      </c>
      <c r="U194" s="4">
        <f t="shared" si="63"/>
        <v>1579774.0746517337</v>
      </c>
      <c r="V194" s="4">
        <f t="shared" si="63"/>
        <v>1595347.808737973</v>
      </c>
      <c r="W194" s="4">
        <f t="shared" si="63"/>
        <v>1611165.7650649901</v>
      </c>
      <c r="X194" s="4">
        <f t="shared" si="63"/>
        <v>1627207.2091856324</v>
      </c>
      <c r="Y194" s="4">
        <f t="shared" si="63"/>
        <v>1643651.6307176421</v>
      </c>
      <c r="Z194" s="4">
        <f t="shared" si="63"/>
        <v>1660578.1398939043</v>
      </c>
      <c r="AA194" s="4">
        <f t="shared" si="63"/>
        <v>1677791.2949166987</v>
      </c>
      <c r="AB194" s="4">
        <f t="shared" si="63"/>
        <v>1695476.6785931555</v>
      </c>
      <c r="AC194" s="4">
        <f t="shared" si="63"/>
        <v>1713450.2700330918</v>
      </c>
      <c r="AD194" s="4">
        <f t="shared" si="63"/>
        <v>1731912.4120249837</v>
      </c>
      <c r="AE194" s="4">
        <f t="shared" si="63"/>
        <v>1750869.8299037497</v>
      </c>
      <c r="AF194" s="4">
        <f t="shared" si="63"/>
        <v>1770330.1004255489</v>
      </c>
      <c r="AG194" s="4">
        <f t="shared" si="63"/>
        <v>1790108.7438110628</v>
      </c>
      <c r="AH194" s="4">
        <f t="shared" si="63"/>
        <v>1810406.4715802495</v>
      </c>
      <c r="AI194" s="4">
        <f t="shared" si="63"/>
        <v>1831231.6250855466</v>
      </c>
      <c r="AJ194" s="4">
        <f t="shared" si="63"/>
        <v>1852400.9156418839</v>
      </c>
      <c r="AK194" s="4">
        <f t="shared" si="63"/>
        <v>1874308.4244306975</v>
      </c>
      <c r="AL194" s="4">
        <f t="shared" si="63"/>
        <v>1896578.8167387717</v>
      </c>
      <c r="AM194" s="4">
        <f t="shared" si="63"/>
        <v>1919414.996618211</v>
      </c>
      <c r="AN194" s="4">
        <f>AM194</f>
        <v>1919414.996618211</v>
      </c>
    </row>
    <row r="195" spans="8:40" x14ac:dyDescent="0.25">
      <c r="H195" t="s">
        <v>145</v>
      </c>
      <c r="I195" t="s">
        <v>147</v>
      </c>
      <c r="J195" s="4">
        <f>AVERAGE(J106:J109)</f>
        <v>644236.67850192357</v>
      </c>
      <c r="K195" s="4">
        <f t="shared" ref="K195:AM195" si="64">AVERAGE(K106:K109)</f>
        <v>650401.70309884998</v>
      </c>
      <c r="L195" s="4">
        <f t="shared" si="64"/>
        <v>657136.30936651747</v>
      </c>
      <c r="M195" s="4">
        <f t="shared" si="64"/>
        <v>663825.24432567914</v>
      </c>
      <c r="N195" s="4">
        <f t="shared" si="64"/>
        <v>671318.04669256904</v>
      </c>
      <c r="O195" s="4">
        <f t="shared" si="64"/>
        <v>681903.1590239316</v>
      </c>
      <c r="P195" s="4">
        <f t="shared" si="64"/>
        <v>689502.25242696481</v>
      </c>
      <c r="Q195" s="4">
        <f t="shared" si="64"/>
        <v>695678.1474779998</v>
      </c>
      <c r="R195" s="4">
        <f t="shared" si="64"/>
        <v>703269.47581154702</v>
      </c>
      <c r="S195" s="4">
        <f t="shared" si="64"/>
        <v>711300.08534514206</v>
      </c>
      <c r="T195" s="4">
        <f t="shared" si="64"/>
        <v>718156.13220206439</v>
      </c>
      <c r="U195" s="4">
        <f t="shared" si="64"/>
        <v>723688.22407123295</v>
      </c>
      <c r="V195" s="4">
        <f t="shared" si="64"/>
        <v>729221.52332075709</v>
      </c>
      <c r="W195" s="4">
        <f t="shared" si="64"/>
        <v>734869.28456621605</v>
      </c>
      <c r="X195" s="4">
        <f t="shared" si="64"/>
        <v>740536.17468384129</v>
      </c>
      <c r="Y195" s="4">
        <f t="shared" si="64"/>
        <v>746316.02885114925</v>
      </c>
      <c r="Z195" s="4">
        <f t="shared" si="64"/>
        <v>752123.26096684043</v>
      </c>
      <c r="AA195" s="4">
        <f t="shared" si="64"/>
        <v>758245.7505219758</v>
      </c>
      <c r="AB195" s="4">
        <f t="shared" si="64"/>
        <v>764200.95004860498</v>
      </c>
      <c r="AC195" s="4">
        <f t="shared" si="64"/>
        <v>770373.99762550567</v>
      </c>
      <c r="AD195" s="4">
        <f t="shared" si="64"/>
        <v>776669.2223305878</v>
      </c>
      <c r="AE195" s="4">
        <f t="shared" si="64"/>
        <v>783086.83734522539</v>
      </c>
      <c r="AF195" s="4">
        <f t="shared" si="64"/>
        <v>789531.0272255349</v>
      </c>
      <c r="AG195" s="4">
        <f t="shared" si="64"/>
        <v>796098.26856241946</v>
      </c>
      <c r="AH195" s="4">
        <f t="shared" si="64"/>
        <v>802788.94152437581</v>
      </c>
      <c r="AI195" s="4">
        <f t="shared" si="64"/>
        <v>809603.38416276791</v>
      </c>
      <c r="AJ195" s="4">
        <f t="shared" si="64"/>
        <v>816445.8360138596</v>
      </c>
      <c r="AK195" s="4">
        <f t="shared" si="64"/>
        <v>823412.88523744117</v>
      </c>
      <c r="AL195" s="4">
        <f t="shared" si="64"/>
        <v>830504.88558403135</v>
      </c>
      <c r="AM195" s="4">
        <f t="shared" si="64"/>
        <v>837722.3591017226</v>
      </c>
      <c r="AN195" s="4">
        <f t="shared" ref="AN195:AN206" si="65">AM195</f>
        <v>837722.3591017226</v>
      </c>
    </row>
    <row r="196" spans="8:40" x14ac:dyDescent="0.25">
      <c r="H196" t="s">
        <v>131</v>
      </c>
      <c r="I196" t="s">
        <v>145</v>
      </c>
      <c r="J196" s="4">
        <f>AVERAGE(J113:J117)</f>
        <v>1245233.64262535</v>
      </c>
      <c r="K196" s="4">
        <f t="shared" ref="K196:AN196" si="66">AVERAGE(K113:K117)</f>
        <v>1255558.3579083658</v>
      </c>
      <c r="L196" s="4">
        <f t="shared" si="66"/>
        <v>1267745.0329632941</v>
      </c>
      <c r="M196" s="4">
        <f t="shared" si="66"/>
        <v>1280130.8841242038</v>
      </c>
      <c r="N196" s="4">
        <f t="shared" si="66"/>
        <v>1293091.6328502703</v>
      </c>
      <c r="O196" s="4">
        <f t="shared" si="66"/>
        <v>1312495.5550982095</v>
      </c>
      <c r="P196" s="4">
        <f t="shared" si="66"/>
        <v>1327358.3764396734</v>
      </c>
      <c r="Q196" s="4">
        <f t="shared" si="66"/>
        <v>1338899.0723538972</v>
      </c>
      <c r="R196" s="4">
        <f t="shared" si="66"/>
        <v>1353306.8616582146</v>
      </c>
      <c r="S196" s="4">
        <f t="shared" si="66"/>
        <v>1368134.3556301412</v>
      </c>
      <c r="T196" s="4">
        <f t="shared" si="66"/>
        <v>1381595.0249754242</v>
      </c>
      <c r="U196" s="4">
        <f t="shared" si="66"/>
        <v>1392828.3813650343</v>
      </c>
      <c r="V196" s="4">
        <f t="shared" si="66"/>
        <v>1404067.7387712232</v>
      </c>
      <c r="W196" s="4">
        <f t="shared" si="66"/>
        <v>1415492.5443104294</v>
      </c>
      <c r="X196" s="4">
        <f t="shared" si="66"/>
        <v>1427119.3507556194</v>
      </c>
      <c r="Y196" s="4">
        <f t="shared" si="66"/>
        <v>1438918.3721771459</v>
      </c>
      <c r="Z196" s="4">
        <f t="shared" si="66"/>
        <v>1450978.2697161455</v>
      </c>
      <c r="AA196" s="4">
        <f t="shared" si="66"/>
        <v>1463297.0452616517</v>
      </c>
      <c r="AB196" s="4">
        <f t="shared" si="66"/>
        <v>1475862.6018887453</v>
      </c>
      <c r="AC196" s="4">
        <f t="shared" si="66"/>
        <v>1488681.4166844082</v>
      </c>
      <c r="AD196" s="4">
        <f t="shared" si="66"/>
        <v>1501759.4832448049</v>
      </c>
      <c r="AE196" s="4">
        <f t="shared" si="66"/>
        <v>1515101.0097564757</v>
      </c>
      <c r="AF196" s="4">
        <f t="shared" si="66"/>
        <v>1528711.0552914939</v>
      </c>
      <c r="AG196" s="4">
        <f t="shared" si="66"/>
        <v>1542594.7793925633</v>
      </c>
      <c r="AH196" s="4">
        <f t="shared" si="66"/>
        <v>1556757.8811089091</v>
      </c>
      <c r="AI196" s="4">
        <f t="shared" si="66"/>
        <v>1571205.7657155108</v>
      </c>
      <c r="AJ196" s="4">
        <f t="shared" si="66"/>
        <v>1585944.5151004728</v>
      </c>
      <c r="AK196" s="4">
        <f t="shared" si="66"/>
        <v>1600980.5063123847</v>
      </c>
      <c r="AL196" s="4">
        <f t="shared" si="66"/>
        <v>1616319.7696043139</v>
      </c>
      <c r="AM196" s="4">
        <f t="shared" si="66"/>
        <v>1631969.6432327949</v>
      </c>
      <c r="AN196" s="4">
        <f t="shared" si="65"/>
        <v>1631969.6432327949</v>
      </c>
    </row>
    <row r="197" spans="8:40" x14ac:dyDescent="0.25">
      <c r="H197" t="s">
        <v>146</v>
      </c>
      <c r="I197" t="s">
        <v>131</v>
      </c>
      <c r="J197" s="4">
        <f>AVERAGE(J121,J123,J124)</f>
        <v>2429557.6765323305</v>
      </c>
      <c r="K197" s="4">
        <f t="shared" ref="K197:AM197" si="67">AVERAGE(K121,K123,K124)</f>
        <v>2469871.121240769</v>
      </c>
      <c r="L197" s="4">
        <f t="shared" si="67"/>
        <v>2501582.5914359861</v>
      </c>
      <c r="M197" s="4">
        <f t="shared" si="67"/>
        <v>2532193.7992446483</v>
      </c>
      <c r="N197" s="4">
        <f t="shared" si="67"/>
        <v>2565874.5422967705</v>
      </c>
      <c r="O197" s="4">
        <f t="shared" si="67"/>
        <v>2611808.1285501984</v>
      </c>
      <c r="P197" s="4">
        <f t="shared" si="67"/>
        <v>2646638.2976699746</v>
      </c>
      <c r="Q197" s="4">
        <f t="shared" si="67"/>
        <v>2676074.9562818822</v>
      </c>
      <c r="R197" s="4">
        <f t="shared" si="67"/>
        <v>2711856.6055972469</v>
      </c>
      <c r="S197" s="4">
        <f t="shared" si="67"/>
        <v>2748545.5075066388</v>
      </c>
      <c r="T197" s="4">
        <f t="shared" si="67"/>
        <v>2781955.5494923047</v>
      </c>
      <c r="U197" s="4">
        <f t="shared" si="67"/>
        <v>2811972.1306916424</v>
      </c>
      <c r="V197" s="4">
        <f t="shared" si="67"/>
        <v>2842595.0809561708</v>
      </c>
      <c r="W197" s="4">
        <f t="shared" si="67"/>
        <v>2873832.5343295671</v>
      </c>
      <c r="X197" s="4">
        <f t="shared" si="67"/>
        <v>2905891.9717246504</v>
      </c>
      <c r="Y197" s="4">
        <f t="shared" si="67"/>
        <v>2938656.94939601</v>
      </c>
      <c r="Z197" s="4">
        <f t="shared" si="67"/>
        <v>2972326.0520843491</v>
      </c>
      <c r="AA197" s="4">
        <f t="shared" si="67"/>
        <v>3006788.7905421457</v>
      </c>
      <c r="AB197" s="4">
        <f t="shared" si="67"/>
        <v>3042154.1849665996</v>
      </c>
      <c r="AC197" s="4">
        <f t="shared" si="67"/>
        <v>3078324.6540173814</v>
      </c>
      <c r="AD197" s="4">
        <f t="shared" si="67"/>
        <v>3115160.3441340271</v>
      </c>
      <c r="AE197" s="4">
        <f t="shared" si="67"/>
        <v>3153202.6799170766</v>
      </c>
      <c r="AF197" s="4">
        <f t="shared" si="67"/>
        <v>3192465.1302972101</v>
      </c>
      <c r="AG197" s="4">
        <f t="shared" si="67"/>
        <v>3232321.4678016808</v>
      </c>
      <c r="AH197" s="4">
        <f t="shared" si="67"/>
        <v>3273162.1541127837</v>
      </c>
      <c r="AI197" s="4">
        <f t="shared" si="67"/>
        <v>3315266.7034053602</v>
      </c>
      <c r="AJ197" s="4">
        <f t="shared" si="67"/>
        <v>3358386.5111785941</v>
      </c>
      <c r="AK197" s="4">
        <f t="shared" si="67"/>
        <v>3402538.2672032081</v>
      </c>
      <c r="AL197" s="4">
        <f t="shared" si="67"/>
        <v>3447738.6952157277</v>
      </c>
      <c r="AM197" s="4">
        <f t="shared" si="67"/>
        <v>3494381.9215486408</v>
      </c>
      <c r="AN197" s="4">
        <f t="shared" si="65"/>
        <v>3494381.9215486408</v>
      </c>
    </row>
    <row r="198" spans="8:40" x14ac:dyDescent="0.25">
      <c r="H198" t="s">
        <v>148</v>
      </c>
      <c r="I198" t="s">
        <v>146</v>
      </c>
      <c r="J198" s="4">
        <f>AVERAGE(J128:J132)</f>
        <v>1408133.6692430705</v>
      </c>
      <c r="K198" s="4">
        <f t="shared" ref="K198:AM198" si="68">AVERAGE(K128:K132)</f>
        <v>1417058.3077415922</v>
      </c>
      <c r="L198" s="4">
        <f t="shared" si="68"/>
        <v>1431968.6354387009</v>
      </c>
      <c r="M198" s="4">
        <f t="shared" si="68"/>
        <v>1439242.7057602101</v>
      </c>
      <c r="N198" s="4">
        <f t="shared" si="68"/>
        <v>1458446.4888111711</v>
      </c>
      <c r="O198" s="4">
        <f t="shared" si="68"/>
        <v>1484241.7043512021</v>
      </c>
      <c r="P198" s="4">
        <f t="shared" si="68"/>
        <v>1492992.5852713711</v>
      </c>
      <c r="Q198" s="4">
        <f t="shared" si="68"/>
        <v>1501001.1955433413</v>
      </c>
      <c r="R198" s="4">
        <f t="shared" si="68"/>
        <v>1513121.1951052449</v>
      </c>
      <c r="S198" s="4">
        <f t="shared" si="68"/>
        <v>1525783.5620063401</v>
      </c>
      <c r="T198" s="4">
        <f t="shared" si="68"/>
        <v>1537322.5000282337</v>
      </c>
      <c r="U198" s="4">
        <f t="shared" si="68"/>
        <v>1546021.5247517859</v>
      </c>
      <c r="V198" s="4">
        <f t="shared" si="68"/>
        <v>1555253.7670311942</v>
      </c>
      <c r="W198" s="4">
        <f t="shared" si="68"/>
        <v>1564894.1697778231</v>
      </c>
      <c r="X198" s="4">
        <f t="shared" si="68"/>
        <v>1574708.4615155091</v>
      </c>
      <c r="Y198" s="4">
        <f t="shared" si="68"/>
        <v>1584755.0919246222</v>
      </c>
      <c r="Z198" s="4">
        <f t="shared" si="68"/>
        <v>1595153.0275017549</v>
      </c>
      <c r="AA198" s="4">
        <f t="shared" si="68"/>
        <v>1605865.3567031608</v>
      </c>
      <c r="AB198" s="4">
        <f t="shared" si="68"/>
        <v>1616880.5894124438</v>
      </c>
      <c r="AC198" s="4">
        <f t="shared" si="68"/>
        <v>1628203.7994891438</v>
      </c>
      <c r="AD198" s="4">
        <f t="shared" si="68"/>
        <v>1639839.7949083212</v>
      </c>
      <c r="AE198" s="4">
        <f t="shared" si="68"/>
        <v>1651791.5740463301</v>
      </c>
      <c r="AF198" s="4">
        <f t="shared" si="68"/>
        <v>1664063.0656948118</v>
      </c>
      <c r="AG198" s="4">
        <f t="shared" si="68"/>
        <v>1676658.37290906</v>
      </c>
      <c r="AH198" s="4">
        <f t="shared" si="68"/>
        <v>1689582.1373343288</v>
      </c>
      <c r="AI198" s="4">
        <f t="shared" si="68"/>
        <v>1702838.733958517</v>
      </c>
      <c r="AJ198" s="4">
        <f t="shared" si="68"/>
        <v>1716433.3495233688</v>
      </c>
      <c r="AK198" s="4">
        <f t="shared" si="68"/>
        <v>1730371.4506668248</v>
      </c>
      <c r="AL198" s="4">
        <f t="shared" si="68"/>
        <v>1744658.1954975557</v>
      </c>
      <c r="AM198" s="4">
        <f t="shared" si="68"/>
        <v>1759300.1425550592</v>
      </c>
      <c r="AN198" s="4">
        <f t="shared" si="65"/>
        <v>1759300.1425550592</v>
      </c>
    </row>
    <row r="199" spans="8:40" x14ac:dyDescent="0.25">
      <c r="H199" t="s">
        <v>148</v>
      </c>
      <c r="I199" t="s">
        <v>132</v>
      </c>
      <c r="J199" s="4">
        <f>AVERAGE(J136:J140,J143:J145)</f>
        <v>506230.43564585963</v>
      </c>
      <c r="K199" s="4">
        <f t="shared" ref="K199:AN199" si="69">AVERAGE(K136:K140,K143:K145)</f>
        <v>512804.94040617085</v>
      </c>
      <c r="L199" s="4">
        <f t="shared" si="69"/>
        <v>518891.07700432255</v>
      </c>
      <c r="M199" s="4">
        <f t="shared" si="69"/>
        <v>524977.34993469832</v>
      </c>
      <c r="N199" s="4">
        <f t="shared" si="69"/>
        <v>531560.54283201939</v>
      </c>
      <c r="O199" s="4">
        <f t="shared" si="69"/>
        <v>540606.22618861427</v>
      </c>
      <c r="P199" s="4">
        <f t="shared" si="69"/>
        <v>547509.89392171917</v>
      </c>
      <c r="Q199" s="4">
        <f t="shared" si="69"/>
        <v>553294.87458720186</v>
      </c>
      <c r="R199" s="4">
        <f t="shared" si="69"/>
        <v>560320.75405700004</v>
      </c>
      <c r="S199" s="4">
        <f t="shared" si="69"/>
        <v>567463.74089989427</v>
      </c>
      <c r="T199" s="4">
        <f t="shared" si="69"/>
        <v>573987.55104856263</v>
      </c>
      <c r="U199" s="4">
        <f t="shared" si="69"/>
        <v>579715.1265946608</v>
      </c>
      <c r="V199" s="4">
        <f t="shared" si="69"/>
        <v>585432.21738626505</v>
      </c>
      <c r="W199" s="4">
        <f t="shared" si="69"/>
        <v>591299.61599088251</v>
      </c>
      <c r="X199" s="4">
        <f t="shared" si="69"/>
        <v>597352.50808471371</v>
      </c>
      <c r="Y199" s="4">
        <f t="shared" si="69"/>
        <v>603415.7088999874</v>
      </c>
      <c r="Z199" s="4">
        <f t="shared" si="69"/>
        <v>609659.0697489212</v>
      </c>
      <c r="AA199" s="4">
        <f t="shared" si="69"/>
        <v>616087.18684498675</v>
      </c>
      <c r="AB199" s="4">
        <f t="shared" si="69"/>
        <v>622748.82149931765</v>
      </c>
      <c r="AC199" s="4">
        <f t="shared" si="69"/>
        <v>629426.19869447581</v>
      </c>
      <c r="AD199" s="4">
        <f t="shared" si="69"/>
        <v>636264.88309745048</v>
      </c>
      <c r="AE199" s="4">
        <f t="shared" si="69"/>
        <v>643308.54844332684</v>
      </c>
      <c r="AF199" s="4">
        <f t="shared" si="69"/>
        <v>650524.54835136991</v>
      </c>
      <c r="AG199" s="4">
        <f t="shared" si="69"/>
        <v>657984.47562353779</v>
      </c>
      <c r="AH199" s="4">
        <f t="shared" si="69"/>
        <v>665525.02439569996</v>
      </c>
      <c r="AI199" s="4">
        <f t="shared" si="69"/>
        <v>673333.71652077348</v>
      </c>
      <c r="AJ199" s="4">
        <f t="shared" si="69"/>
        <v>681208.1737904083</v>
      </c>
      <c r="AK199" s="4">
        <f t="shared" si="69"/>
        <v>689417.2692395607</v>
      </c>
      <c r="AL199" s="4">
        <f t="shared" si="69"/>
        <v>697732.01856797561</v>
      </c>
      <c r="AM199" s="4">
        <f t="shared" si="69"/>
        <v>706194.56422028609</v>
      </c>
      <c r="AN199" s="4">
        <f t="shared" si="65"/>
        <v>706194.56422028609</v>
      </c>
    </row>
    <row r="200" spans="8:40" x14ac:dyDescent="0.25">
      <c r="H200" t="s">
        <v>149</v>
      </c>
      <c r="I200" t="s">
        <v>148</v>
      </c>
      <c r="J200" s="4">
        <f>AVERAGE(J149:J152)</f>
        <v>1201866.9863056</v>
      </c>
      <c r="K200" s="4">
        <f t="shared" ref="K200:AN200" si="70">AVERAGE(K149:K152)</f>
        <v>1213832.462205539</v>
      </c>
      <c r="L200" s="4">
        <f t="shared" si="70"/>
        <v>1228319.2084752182</v>
      </c>
      <c r="M200" s="4">
        <f t="shared" si="70"/>
        <v>1238179.6421526512</v>
      </c>
      <c r="N200" s="4">
        <f t="shared" si="70"/>
        <v>1255579.7191799108</v>
      </c>
      <c r="O200" s="4">
        <f t="shared" si="70"/>
        <v>1278647.7188956023</v>
      </c>
      <c r="P200" s="4">
        <f t="shared" si="70"/>
        <v>1289922.4797745133</v>
      </c>
      <c r="Q200" s="4">
        <f t="shared" si="70"/>
        <v>1300067.9228568173</v>
      </c>
      <c r="R200" s="4">
        <f t="shared" si="70"/>
        <v>1313603.5483761688</v>
      </c>
      <c r="S200" s="4">
        <f t="shared" si="70"/>
        <v>1327615.1257897548</v>
      </c>
      <c r="T200" s="4">
        <f t="shared" si="70"/>
        <v>1340500.2365605556</v>
      </c>
      <c r="U200" s="4">
        <f t="shared" si="70"/>
        <v>1351115.6384049542</v>
      </c>
      <c r="V200" s="4">
        <f t="shared" si="70"/>
        <v>1362217.3070847073</v>
      </c>
      <c r="W200" s="4">
        <f t="shared" si="70"/>
        <v>1373696.8616109078</v>
      </c>
      <c r="X200" s="4">
        <f t="shared" si="70"/>
        <v>1385414.361007774</v>
      </c>
      <c r="Y200" s="4">
        <f t="shared" si="70"/>
        <v>1397406.3910766332</v>
      </c>
      <c r="Z200" s="4">
        <f t="shared" si="70"/>
        <v>1409773.2299978735</v>
      </c>
      <c r="AA200" s="4">
        <f t="shared" si="70"/>
        <v>1422494.330316209</v>
      </c>
      <c r="AB200" s="4">
        <f t="shared" si="70"/>
        <v>1435563.5600461662</v>
      </c>
      <c r="AC200" s="4">
        <f t="shared" si="70"/>
        <v>1448989.7770139507</v>
      </c>
      <c r="AD200" s="4">
        <f t="shared" si="70"/>
        <v>1462781.789650904</v>
      </c>
      <c r="AE200" s="4">
        <f t="shared" si="70"/>
        <v>1476946.9341622796</v>
      </c>
      <c r="AF200" s="4">
        <f t="shared" si="70"/>
        <v>1491493.5697702777</v>
      </c>
      <c r="AG200" s="4">
        <f t="shared" si="70"/>
        <v>1506430.3935980322</v>
      </c>
      <c r="AH200" s="4">
        <f t="shared" si="70"/>
        <v>1521766.7594556059</v>
      </c>
      <c r="AI200" s="4">
        <f t="shared" si="70"/>
        <v>1537511.9903845119</v>
      </c>
      <c r="AJ200" s="4">
        <f t="shared" si="70"/>
        <v>1553676.2894646286</v>
      </c>
      <c r="AK200" s="4">
        <f t="shared" si="70"/>
        <v>1570270.3715323792</v>
      </c>
      <c r="AL200" s="4">
        <f t="shared" si="70"/>
        <v>1587304.8245430952</v>
      </c>
      <c r="AM200" s="4">
        <f t="shared" si="70"/>
        <v>1604791.7756197255</v>
      </c>
      <c r="AN200" s="4">
        <f t="shared" si="65"/>
        <v>1604791.7756197255</v>
      </c>
    </row>
    <row r="201" spans="8:40" x14ac:dyDescent="0.25">
      <c r="H201" t="s">
        <v>150</v>
      </c>
      <c r="I201" t="s">
        <v>149</v>
      </c>
      <c r="J201" s="4">
        <f>J177</f>
        <v>3966137.5661375662</v>
      </c>
      <c r="K201" s="4">
        <f t="shared" ref="K201:AN201" si="71">K177</f>
        <v>4021164.021164021</v>
      </c>
      <c r="L201" s="4">
        <f t="shared" si="71"/>
        <v>4087301.5873015872</v>
      </c>
      <c r="M201" s="4">
        <f t="shared" si="71"/>
        <v>4152380.9523809524</v>
      </c>
      <c r="N201" s="4">
        <f t="shared" si="71"/>
        <v>4223809.5238095243</v>
      </c>
      <c r="O201" s="4">
        <f t="shared" si="71"/>
        <v>4314814.8148148144</v>
      </c>
      <c r="P201" s="4">
        <f t="shared" si="71"/>
        <v>4388359.7883597882</v>
      </c>
      <c r="Q201" s="4">
        <f t="shared" si="71"/>
        <v>4453968.2539682537</v>
      </c>
      <c r="R201" s="4">
        <f t="shared" si="71"/>
        <v>4531216.931216931</v>
      </c>
      <c r="S201" s="4">
        <f t="shared" si="71"/>
        <v>4610582.0105820103</v>
      </c>
      <c r="T201" s="4">
        <f t="shared" si="71"/>
        <v>4686772.4867724869</v>
      </c>
      <c r="U201" s="4">
        <f t="shared" si="71"/>
        <v>4758730.1587301586</v>
      </c>
      <c r="V201" s="4">
        <f t="shared" si="71"/>
        <v>4833862.4338624338</v>
      </c>
      <c r="W201" s="4">
        <f t="shared" si="71"/>
        <v>4911640.2116402118</v>
      </c>
      <c r="X201" s="4">
        <f t="shared" si="71"/>
        <v>4991534.3915343918</v>
      </c>
      <c r="Y201" s="4">
        <f t="shared" si="71"/>
        <v>5074074.0740740737</v>
      </c>
      <c r="Z201" s="4">
        <f t="shared" si="71"/>
        <v>5159259.2592592593</v>
      </c>
      <c r="AA201" s="4">
        <f t="shared" si="71"/>
        <v>5247619.0476190476</v>
      </c>
      <c r="AB201" s="4">
        <f t="shared" si="71"/>
        <v>5339153.4391534394</v>
      </c>
      <c r="AC201" s="4">
        <f t="shared" si="71"/>
        <v>5433333.333333333</v>
      </c>
      <c r="AD201" s="4">
        <f t="shared" si="71"/>
        <v>5531216.931216931</v>
      </c>
      <c r="AE201" s="4">
        <f t="shared" si="71"/>
        <v>5632275.1322751325</v>
      </c>
      <c r="AF201" s="4">
        <f t="shared" si="71"/>
        <v>5736507.9365079366</v>
      </c>
      <c r="AG201" s="4">
        <f t="shared" si="71"/>
        <v>5844973.5449735448</v>
      </c>
      <c r="AH201" s="4">
        <f t="shared" si="71"/>
        <v>5957142.8571428573</v>
      </c>
      <c r="AI201" s="4">
        <f t="shared" si="71"/>
        <v>6073015.8730158731</v>
      </c>
      <c r="AJ201" s="4">
        <f t="shared" si="71"/>
        <v>6193121.6931216931</v>
      </c>
      <c r="AK201" s="4">
        <f t="shared" si="71"/>
        <v>6317989.4179894179</v>
      </c>
      <c r="AL201" s="4">
        <f t="shared" si="71"/>
        <v>6446560.846560847</v>
      </c>
      <c r="AM201" s="4">
        <f t="shared" si="71"/>
        <v>6580423.2804232808</v>
      </c>
      <c r="AN201" s="4">
        <f t="shared" si="65"/>
        <v>6580423.2804232808</v>
      </c>
    </row>
    <row r="202" spans="8:40" x14ac:dyDescent="0.25">
      <c r="H202" t="s">
        <v>135</v>
      </c>
      <c r="I202" t="s">
        <v>151</v>
      </c>
      <c r="J202" s="4">
        <f>AVERAGE(J181:J182)</f>
        <v>5244000</v>
      </c>
      <c r="K202" s="4">
        <f t="shared" ref="K202:AM202" si="72">AVERAGE(K181:K182)</f>
        <v>5335333.333333333</v>
      </c>
      <c r="L202" s="4">
        <f t="shared" si="72"/>
        <v>5391333.333333333</v>
      </c>
      <c r="M202" s="4">
        <f t="shared" si="72"/>
        <v>5422000</v>
      </c>
      <c r="N202" s="4">
        <f t="shared" si="72"/>
        <v>5496000</v>
      </c>
      <c r="O202" s="4">
        <f t="shared" si="72"/>
        <v>5593333.333333334</v>
      </c>
      <c r="P202" s="4">
        <f t="shared" si="72"/>
        <v>5628000</v>
      </c>
      <c r="Q202" s="4">
        <f t="shared" si="72"/>
        <v>5662666.666666667</v>
      </c>
      <c r="R202" s="4">
        <f t="shared" si="72"/>
        <v>5712000</v>
      </c>
      <c r="S202" s="4">
        <f t="shared" si="72"/>
        <v>5762666.666666667</v>
      </c>
      <c r="T202" s="4">
        <f t="shared" si="72"/>
        <v>5806000</v>
      </c>
      <c r="U202" s="4">
        <f t="shared" si="72"/>
        <v>5842666.666666667</v>
      </c>
      <c r="V202" s="4">
        <f t="shared" si="72"/>
        <v>5882000</v>
      </c>
      <c r="W202" s="4">
        <f t="shared" si="72"/>
        <v>5923333.333333334</v>
      </c>
      <c r="X202" s="4">
        <f t="shared" si="72"/>
        <v>5964666.666666667</v>
      </c>
      <c r="Y202" s="4">
        <f t="shared" si="72"/>
        <v>6007333.333333333</v>
      </c>
      <c r="Z202" s="4">
        <f t="shared" si="72"/>
        <v>6052000</v>
      </c>
      <c r="AA202" s="4">
        <f t="shared" si="72"/>
        <v>6098000</v>
      </c>
      <c r="AB202" s="4">
        <f t="shared" si="72"/>
        <v>6144666.666666667</v>
      </c>
      <c r="AC202" s="4">
        <f t="shared" si="72"/>
        <v>6193333.333333334</v>
      </c>
      <c r="AD202" s="4">
        <f t="shared" si="72"/>
        <v>6243333.333333333</v>
      </c>
      <c r="AE202" s="4">
        <f t="shared" si="72"/>
        <v>6295333.333333333</v>
      </c>
      <c r="AF202" s="4">
        <f t="shared" si="72"/>
        <v>6348666.666666666</v>
      </c>
      <c r="AG202" s="4">
        <f t="shared" si="72"/>
        <v>6403333.333333333</v>
      </c>
      <c r="AH202" s="4">
        <f t="shared" si="72"/>
        <v>6459333.333333334</v>
      </c>
      <c r="AI202" s="4">
        <f t="shared" si="72"/>
        <v>6518000</v>
      </c>
      <c r="AJ202" s="4">
        <f t="shared" si="72"/>
        <v>6578000</v>
      </c>
      <c r="AK202" s="4">
        <f t="shared" si="72"/>
        <v>6638666.666666666</v>
      </c>
      <c r="AL202" s="4">
        <f t="shared" si="72"/>
        <v>6702666.666666667</v>
      </c>
      <c r="AM202" s="4">
        <f t="shared" si="72"/>
        <v>6768000</v>
      </c>
      <c r="AN202" s="4">
        <f t="shared" si="65"/>
        <v>6768000</v>
      </c>
    </row>
    <row r="203" spans="8:40" x14ac:dyDescent="0.25">
      <c r="H203" t="s">
        <v>150</v>
      </c>
      <c r="I203" t="s">
        <v>153</v>
      </c>
      <c r="J203" s="4">
        <f t="shared" ref="J195:J204" si="73">K203</f>
        <v>666666.66666666663</v>
      </c>
      <c r="K203" s="4">
        <f>J165</f>
        <v>666666.66666666663</v>
      </c>
      <c r="L203" s="4">
        <f>K165</f>
        <v>675000</v>
      </c>
      <c r="M203" s="4">
        <f>L165</f>
        <v>675000</v>
      </c>
      <c r="N203" s="4">
        <f>M165</f>
        <v>683333.33333333337</v>
      </c>
      <c r="O203" s="4">
        <f>N165</f>
        <v>691666.66666666663</v>
      </c>
      <c r="P203" s="4">
        <f>O165</f>
        <v>700000</v>
      </c>
      <c r="Q203" s="4">
        <f>P165</f>
        <v>708333.33333333337</v>
      </c>
      <c r="R203" s="4">
        <f>Q165</f>
        <v>716666.66666666663</v>
      </c>
      <c r="S203" s="4">
        <f>R165</f>
        <v>716666.66666666663</v>
      </c>
      <c r="T203" s="4">
        <f>S165</f>
        <v>725000</v>
      </c>
      <c r="U203" s="4">
        <f>T165</f>
        <v>733333.33333333337</v>
      </c>
      <c r="V203" s="4">
        <f>U165</f>
        <v>741666.66666666663</v>
      </c>
      <c r="W203" s="4">
        <f>V165</f>
        <v>741666.66666666663</v>
      </c>
      <c r="X203" s="4">
        <f>W165</f>
        <v>750000</v>
      </c>
      <c r="Y203" s="4">
        <f>X165</f>
        <v>758333.33333333337</v>
      </c>
      <c r="Z203" s="4">
        <f>Y165</f>
        <v>758333.33333333337</v>
      </c>
      <c r="AA203" s="4">
        <f>Z165</f>
        <v>766666.66666666663</v>
      </c>
      <c r="AB203" s="4">
        <f>AA165</f>
        <v>775000</v>
      </c>
      <c r="AC203" s="4">
        <f>AB165</f>
        <v>775000</v>
      </c>
      <c r="AD203" s="4">
        <f>AC165</f>
        <v>783333.33333333337</v>
      </c>
      <c r="AE203" s="4">
        <f>AD165</f>
        <v>791666.66666666663</v>
      </c>
      <c r="AF203" s="4">
        <f>AE165</f>
        <v>791666.66666666663</v>
      </c>
      <c r="AG203" s="4">
        <f>AF165</f>
        <v>800000</v>
      </c>
      <c r="AH203" s="4">
        <f>AG165</f>
        <v>808333.33333333337</v>
      </c>
      <c r="AI203" s="4">
        <f>AH165</f>
        <v>816666.66666666663</v>
      </c>
      <c r="AJ203" s="4">
        <f>AI165</f>
        <v>816666.66666666663</v>
      </c>
      <c r="AK203" s="4">
        <f>AJ165</f>
        <v>825000</v>
      </c>
      <c r="AL203" s="4">
        <f>AK165</f>
        <v>833333.33333333337</v>
      </c>
      <c r="AM203" s="4">
        <f>AL165</f>
        <v>841666.66666666663</v>
      </c>
      <c r="AN203" s="4">
        <f t="shared" si="65"/>
        <v>841666.66666666663</v>
      </c>
    </row>
    <row r="204" spans="8:40" x14ac:dyDescent="0.25">
      <c r="H204" t="s">
        <v>153</v>
      </c>
      <c r="I204" t="s">
        <v>133</v>
      </c>
      <c r="J204" s="4">
        <f>AVERAGE(J162:J165)</f>
        <v>2160653.1359699876</v>
      </c>
      <c r="K204" s="4">
        <f t="shared" ref="K204:AM204" si="74">AVERAGE(K162:K165)</f>
        <v>2179956.8997354452</v>
      </c>
      <c r="L204" s="4">
        <f t="shared" si="74"/>
        <v>2208621.713322795</v>
      </c>
      <c r="M204" s="4">
        <f t="shared" si="74"/>
        <v>2234345.7921621907</v>
      </c>
      <c r="N204" s="4">
        <f t="shared" si="74"/>
        <v>2268900.5679597198</v>
      </c>
      <c r="O204" s="4">
        <f t="shared" si="74"/>
        <v>2313244.7903005821</v>
      </c>
      <c r="P204" s="4">
        <f t="shared" si="74"/>
        <v>2341973.5573969418</v>
      </c>
      <c r="Q204" s="4">
        <f t="shared" si="74"/>
        <v>2367989.0187810403</v>
      </c>
      <c r="R204" s="4">
        <f t="shared" si="74"/>
        <v>2397701.9250318049</v>
      </c>
      <c r="S204" s="4">
        <f t="shared" si="74"/>
        <v>2430284.7982736435</v>
      </c>
      <c r="T204" s="4">
        <f t="shared" si="74"/>
        <v>2461104.1053115856</v>
      </c>
      <c r="U204" s="4">
        <f t="shared" si="74"/>
        <v>2489665.5114606251</v>
      </c>
      <c r="V204" s="4">
        <f t="shared" si="74"/>
        <v>2517372.545112594</v>
      </c>
      <c r="W204" s="4">
        <f t="shared" si="74"/>
        <v>2548008.9957445594</v>
      </c>
      <c r="X204" s="4">
        <f t="shared" si="74"/>
        <v>2579330.6987954131</v>
      </c>
      <c r="Y204" s="4">
        <f t="shared" si="74"/>
        <v>2609294.5681727682</v>
      </c>
      <c r="Z204" s="4">
        <f t="shared" si="74"/>
        <v>2642244.3119775252</v>
      </c>
      <c r="AA204" s="4">
        <f t="shared" si="74"/>
        <v>2676079.0065835011</v>
      </c>
      <c r="AB204" s="4">
        <f t="shared" si="74"/>
        <v>2708714.9820097038</v>
      </c>
      <c r="AC204" s="4">
        <f t="shared" si="74"/>
        <v>2744344.7112782984</v>
      </c>
      <c r="AD204" s="4">
        <f t="shared" si="74"/>
        <v>2780910.882474564</v>
      </c>
      <c r="AE204" s="4">
        <f t="shared" si="74"/>
        <v>2816354.0955127287</v>
      </c>
      <c r="AF204" s="4">
        <f t="shared" si="74"/>
        <v>2854866.8823570325</v>
      </c>
      <c r="AG204" s="4">
        <f t="shared" si="74"/>
        <v>2894392.9214312346</v>
      </c>
      <c r="AH204" s="4">
        <f t="shared" si="74"/>
        <v>2934960.6245533265</v>
      </c>
      <c r="AI204" s="4">
        <f t="shared" si="74"/>
        <v>2974515.3280164036</v>
      </c>
      <c r="AJ204" s="4">
        <f t="shared" si="74"/>
        <v>3017254.2999077556</v>
      </c>
      <c r="AK204" s="4">
        <f t="shared" si="74"/>
        <v>3061126.0616016551</v>
      </c>
      <c r="AL204" s="4">
        <f t="shared" si="74"/>
        <v>3106162.5911373734</v>
      </c>
      <c r="AM204" s="4">
        <f t="shared" si="74"/>
        <v>3150315.6639236221</v>
      </c>
      <c r="AN204" s="4">
        <f t="shared" si="65"/>
        <v>3150315.6639236221</v>
      </c>
    </row>
    <row r="205" spans="8:40" x14ac:dyDescent="0.25">
      <c r="H205" t="s">
        <v>150</v>
      </c>
      <c r="I205" t="s">
        <v>134</v>
      </c>
      <c r="J205" s="4">
        <f>AVERAGE(J186:J187)</f>
        <v>188750</v>
      </c>
      <c r="K205" s="4">
        <f t="shared" ref="K205:AN205" si="75">AVERAGE(K186:K187)</f>
        <v>188750</v>
      </c>
      <c r="L205" s="4">
        <f t="shared" si="75"/>
        <v>190000</v>
      </c>
      <c r="M205" s="4">
        <f t="shared" si="75"/>
        <v>191875</v>
      </c>
      <c r="N205" s="4">
        <f t="shared" si="75"/>
        <v>192500</v>
      </c>
      <c r="O205" s="4">
        <f t="shared" si="75"/>
        <v>195625</v>
      </c>
      <c r="P205" s="4">
        <f t="shared" si="75"/>
        <v>197500</v>
      </c>
      <c r="Q205" s="4">
        <f t="shared" si="75"/>
        <v>198750</v>
      </c>
      <c r="R205" s="4">
        <f t="shared" si="75"/>
        <v>200625</v>
      </c>
      <c r="S205" s="4">
        <f t="shared" si="75"/>
        <v>202500</v>
      </c>
      <c r="T205" s="4">
        <f t="shared" si="75"/>
        <v>203750</v>
      </c>
      <c r="U205" s="4">
        <f t="shared" si="75"/>
        <v>205625</v>
      </c>
      <c r="V205" s="4">
        <f t="shared" si="75"/>
        <v>206875</v>
      </c>
      <c r="W205" s="4">
        <f t="shared" si="75"/>
        <v>208750</v>
      </c>
      <c r="X205" s="4">
        <f t="shared" si="75"/>
        <v>209375</v>
      </c>
      <c r="Y205" s="4">
        <f t="shared" si="75"/>
        <v>210625</v>
      </c>
      <c r="Z205" s="4">
        <f t="shared" si="75"/>
        <v>212500</v>
      </c>
      <c r="AA205" s="4">
        <f t="shared" si="75"/>
        <v>214375</v>
      </c>
      <c r="AB205" s="4">
        <f t="shared" si="75"/>
        <v>215625</v>
      </c>
      <c r="AC205" s="4">
        <f t="shared" si="75"/>
        <v>217500</v>
      </c>
      <c r="AD205" s="4">
        <f t="shared" si="75"/>
        <v>218750</v>
      </c>
      <c r="AE205" s="4">
        <f t="shared" si="75"/>
        <v>220000</v>
      </c>
      <c r="AF205" s="4">
        <f t="shared" si="75"/>
        <v>221875</v>
      </c>
      <c r="AG205" s="4">
        <f t="shared" si="75"/>
        <v>223750</v>
      </c>
      <c r="AH205" s="4">
        <f t="shared" si="75"/>
        <v>225000</v>
      </c>
      <c r="AI205" s="4">
        <f t="shared" si="75"/>
        <v>226875</v>
      </c>
      <c r="AJ205" s="4">
        <f t="shared" si="75"/>
        <v>228750</v>
      </c>
      <c r="AK205" s="4">
        <f t="shared" si="75"/>
        <v>230625</v>
      </c>
      <c r="AL205" s="4">
        <f t="shared" si="75"/>
        <v>232500</v>
      </c>
      <c r="AM205" s="4">
        <f t="shared" si="75"/>
        <v>234375</v>
      </c>
      <c r="AN205" s="4">
        <f t="shared" si="65"/>
        <v>234375</v>
      </c>
    </row>
    <row r="206" spans="8:40" x14ac:dyDescent="0.25">
      <c r="H206" t="s">
        <v>133</v>
      </c>
      <c r="I206" t="s">
        <v>152</v>
      </c>
      <c r="J206" s="4">
        <f>AVERAGE(J169:J173)</f>
        <v>1859278.1292422786</v>
      </c>
      <c r="K206" s="4">
        <f t="shared" ref="K206:AM206" si="76">AVERAGE(K169:K173)</f>
        <v>1876741.3496165357</v>
      </c>
      <c r="L206" s="4">
        <f t="shared" si="76"/>
        <v>1899543.1551895763</v>
      </c>
      <c r="M206" s="4">
        <f t="shared" si="76"/>
        <v>1921732.5859513232</v>
      </c>
      <c r="N206" s="4">
        <f t="shared" si="76"/>
        <v>1946179.6214202791</v>
      </c>
      <c r="O206" s="4">
        <f t="shared" si="76"/>
        <v>1980365.0331669939</v>
      </c>
      <c r="P206" s="4">
        <f t="shared" si="76"/>
        <v>2006115.7236873149</v>
      </c>
      <c r="Q206" s="4">
        <f t="shared" si="76"/>
        <v>2027456.3444940406</v>
      </c>
      <c r="R206" s="4">
        <f t="shared" si="76"/>
        <v>2053756.2331026681</v>
      </c>
      <c r="S206" s="4">
        <f t="shared" si="76"/>
        <v>2080737.5570114604</v>
      </c>
      <c r="T206" s="4">
        <f t="shared" si="76"/>
        <v>2105359.2799816621</v>
      </c>
      <c r="U206" s="4">
        <f t="shared" si="76"/>
        <v>2127766.5253850231</v>
      </c>
      <c r="V206" s="4">
        <f t="shared" si="76"/>
        <v>2150632.2392406324</v>
      </c>
      <c r="W206" s="4">
        <f t="shared" si="76"/>
        <v>2174185.8415831765</v>
      </c>
      <c r="X206" s="4">
        <f t="shared" si="76"/>
        <v>2198040.4926278656</v>
      </c>
      <c r="Y206" s="4">
        <f t="shared" si="76"/>
        <v>2222384.5050661708</v>
      </c>
      <c r="Z206" s="4">
        <f t="shared" si="76"/>
        <v>2247533.8659006767</v>
      </c>
      <c r="AA206" s="4">
        <f t="shared" si="76"/>
        <v>2273207.5438877563</v>
      </c>
      <c r="AB206" s="4">
        <f t="shared" si="76"/>
        <v>2299678.6136559998</v>
      </c>
      <c r="AC206" s="4">
        <f t="shared" si="76"/>
        <v>2326588.0138099296</v>
      </c>
      <c r="AD206" s="4">
        <f t="shared" si="76"/>
        <v>2354221.8932724614</v>
      </c>
      <c r="AE206" s="4">
        <f t="shared" si="76"/>
        <v>2382568.4894254515</v>
      </c>
      <c r="AF206" s="4">
        <f t="shared" si="76"/>
        <v>2411546.852458939</v>
      </c>
      <c r="AG206" s="4">
        <f t="shared" si="76"/>
        <v>2441260.9975714176</v>
      </c>
      <c r="AH206" s="4">
        <f t="shared" si="76"/>
        <v>2471700.1215180056</v>
      </c>
      <c r="AI206" s="4">
        <f t="shared" si="76"/>
        <v>2502883.6066131224</v>
      </c>
      <c r="AJ206" s="4">
        <f t="shared" si="76"/>
        <v>2534882.7668966157</v>
      </c>
      <c r="AK206" s="4">
        <f t="shared" si="76"/>
        <v>2567802.4701509778</v>
      </c>
      <c r="AL206" s="4">
        <f t="shared" si="76"/>
        <v>2601298.919029607</v>
      </c>
      <c r="AM206" s="4">
        <f t="shared" si="76"/>
        <v>2635826.0957295126</v>
      </c>
      <c r="AN206" s="4">
        <f t="shared" si="65"/>
        <v>2635826.0957295126</v>
      </c>
    </row>
    <row r="208" spans="8:40" x14ac:dyDescent="0.25">
      <c r="H208" t="s">
        <v>334</v>
      </c>
      <c r="J208" s="4">
        <f>AVERAGE(J194:J206)</f>
        <v>1761583.8613874593</v>
      </c>
      <c r="K208" s="4">
        <f t="shared" ref="K208:AN208" si="77">AVERAGE(K194:K206)</f>
        <v>1783846.4124578605</v>
      </c>
      <c r="L208" s="4">
        <f t="shared" si="77"/>
        <v>1805845.1387439982</v>
      </c>
      <c r="M208" s="4">
        <f t="shared" si="77"/>
        <v>1823846.5694946148</v>
      </c>
      <c r="N208" s="4">
        <f t="shared" si="77"/>
        <v>1849099.8228172148</v>
      </c>
      <c r="O208" s="4">
        <f t="shared" si="77"/>
        <v>1882710.9923610524</v>
      </c>
      <c r="P208" s="4">
        <f t="shared" si="77"/>
        <v>1903896.6605117864</v>
      </c>
      <c r="Q208" s="4">
        <f t="shared" si="77"/>
        <v>1922612.4573602562</v>
      </c>
      <c r="R208" s="4">
        <f t="shared" si="77"/>
        <v>1945840.0591608661</v>
      </c>
      <c r="S208" s="4">
        <f t="shared" si="77"/>
        <v>1969215.9048710209</v>
      </c>
      <c r="T208" s="4">
        <f t="shared" si="77"/>
        <v>1991252.9950022856</v>
      </c>
      <c r="U208" s="4">
        <f t="shared" si="77"/>
        <v>2010992.4843159115</v>
      </c>
      <c r="V208" s="4">
        <f t="shared" si="77"/>
        <v>2031272.6406285092</v>
      </c>
      <c r="W208" s="4">
        <f t="shared" si="77"/>
        <v>2051756.6018937512</v>
      </c>
      <c r="X208" s="4">
        <f t="shared" si="77"/>
        <v>2073167.4835832368</v>
      </c>
      <c r="Y208" s="4">
        <f t="shared" si="77"/>
        <v>2095012.6913094516</v>
      </c>
      <c r="Z208" s="4">
        <f t="shared" si="77"/>
        <v>2117112.4477215828</v>
      </c>
      <c r="AA208" s="4">
        <f t="shared" si="77"/>
        <v>2140501.3092202921</v>
      </c>
      <c r="AB208" s="4">
        <f t="shared" si="77"/>
        <v>2164286.6221492956</v>
      </c>
      <c r="AC208" s="4">
        <f t="shared" si="77"/>
        <v>2188273.0388702191</v>
      </c>
      <c r="AD208" s="4">
        <f t="shared" si="77"/>
        <v>2213550.3310016692</v>
      </c>
      <c r="AE208" s="4">
        <f t="shared" si="77"/>
        <v>2239423.4715990601</v>
      </c>
      <c r="AF208" s="4">
        <f t="shared" si="77"/>
        <v>2265557.5770548838</v>
      </c>
      <c r="AG208" s="4">
        <f t="shared" si="77"/>
        <v>2293069.7922313758</v>
      </c>
      <c r="AH208" s="4">
        <f t="shared" si="77"/>
        <v>2321266.1261071386</v>
      </c>
      <c r="AI208" s="4">
        <f t="shared" si="77"/>
        <v>2350226.7995034656</v>
      </c>
      <c r="AJ208" s="4">
        <f t="shared" si="77"/>
        <v>2379474.6936389189</v>
      </c>
      <c r="AK208" s="4">
        <f t="shared" si="77"/>
        <v>2410192.9839254776</v>
      </c>
      <c r="AL208" s="4">
        <f t="shared" si="77"/>
        <v>2441796.8894214844</v>
      </c>
      <c r="AM208" s="4">
        <f t="shared" si="77"/>
        <v>2474183.23920304</v>
      </c>
      <c r="AN208" s="4">
        <f t="shared" si="77"/>
        <v>2474183.23920304</v>
      </c>
    </row>
    <row r="211" spans="8:40" x14ac:dyDescent="0.25">
      <c r="H211" t="s">
        <v>336</v>
      </c>
    </row>
    <row r="212" spans="8:40" x14ac:dyDescent="0.25">
      <c r="H212" s="10" t="s">
        <v>337</v>
      </c>
    </row>
    <row r="213" spans="8:40" x14ac:dyDescent="0.25">
      <c r="H213" s="10" t="s">
        <v>338</v>
      </c>
    </row>
    <row r="214" spans="8:40" x14ac:dyDescent="0.25">
      <c r="H214" s="10" t="s">
        <v>347</v>
      </c>
    </row>
    <row r="215" spans="8:40" x14ac:dyDescent="0.25">
      <c r="H215" s="10"/>
    </row>
    <row r="217" spans="8:40" x14ac:dyDescent="0.25">
      <c r="J217">
        <v>2025</v>
      </c>
      <c r="K217">
        <v>2026</v>
      </c>
      <c r="L217">
        <v>2027</v>
      </c>
      <c r="M217">
        <v>2028</v>
      </c>
      <c r="N217">
        <v>2029</v>
      </c>
      <c r="O217">
        <v>2030</v>
      </c>
      <c r="P217">
        <v>2031</v>
      </c>
      <c r="Q217">
        <v>2032</v>
      </c>
      <c r="R217">
        <v>2033</v>
      </c>
      <c r="S217">
        <v>2034</v>
      </c>
      <c r="T217">
        <v>2035</v>
      </c>
      <c r="U217">
        <v>2036</v>
      </c>
      <c r="V217">
        <v>2037</v>
      </c>
      <c r="W217">
        <v>2038</v>
      </c>
      <c r="X217">
        <v>2039</v>
      </c>
      <c r="Y217">
        <v>2040</v>
      </c>
      <c r="Z217">
        <v>2041</v>
      </c>
      <c r="AA217">
        <v>2042</v>
      </c>
      <c r="AB217">
        <v>2043</v>
      </c>
      <c r="AC217">
        <v>2044</v>
      </c>
      <c r="AD217">
        <v>2045</v>
      </c>
      <c r="AE217">
        <v>2046</v>
      </c>
      <c r="AF217">
        <v>2047</v>
      </c>
      <c r="AG217">
        <v>2048</v>
      </c>
      <c r="AH217">
        <v>2049</v>
      </c>
      <c r="AI217">
        <v>2050</v>
      </c>
      <c r="AJ217">
        <v>2051</v>
      </c>
      <c r="AK217">
        <v>2052</v>
      </c>
      <c r="AL217">
        <v>2053</v>
      </c>
      <c r="AM217">
        <v>2054</v>
      </c>
      <c r="AN217">
        <v>2055</v>
      </c>
    </row>
    <row r="218" spans="8:40" x14ac:dyDescent="0.25">
      <c r="H218" t="s">
        <v>144</v>
      </c>
      <c r="I218" t="s">
        <v>145</v>
      </c>
      <c r="J218" s="4">
        <f>J194</f>
        <v>1379845.6111663352</v>
      </c>
      <c r="K218" s="4">
        <f t="shared" ref="K218:AN218" si="78">K194</f>
        <v>1401864.1988348989</v>
      </c>
      <c r="L218" s="4">
        <f t="shared" si="78"/>
        <v>1418544.1598406443</v>
      </c>
      <c r="M218" s="4">
        <f t="shared" si="78"/>
        <v>1434121.4473934332</v>
      </c>
      <c r="N218" s="4">
        <f t="shared" si="78"/>
        <v>1451703.677438227</v>
      </c>
      <c r="O218" s="4">
        <f t="shared" si="78"/>
        <v>1476490.7703035292</v>
      </c>
      <c r="P218" s="4">
        <f t="shared" si="78"/>
        <v>1494783.631704964</v>
      </c>
      <c r="Q218" s="4">
        <f t="shared" si="78"/>
        <v>1509782.1593388559</v>
      </c>
      <c r="R218" s="4">
        <f t="shared" si="78"/>
        <v>1528475.5724677672</v>
      </c>
      <c r="S218" s="4">
        <f t="shared" si="78"/>
        <v>1547526.6869449134</v>
      </c>
      <c r="T218" s="4">
        <f t="shared" si="78"/>
        <v>1564786.0686568324</v>
      </c>
      <c r="U218" s="4">
        <f t="shared" si="78"/>
        <v>1579774.0746517337</v>
      </c>
      <c r="V218" s="4">
        <f t="shared" si="78"/>
        <v>1595347.808737973</v>
      </c>
      <c r="W218" s="4">
        <f t="shared" si="78"/>
        <v>1611165.7650649901</v>
      </c>
      <c r="X218" s="4">
        <f t="shared" si="78"/>
        <v>1627207.2091856324</v>
      </c>
      <c r="Y218" s="4">
        <f t="shared" si="78"/>
        <v>1643651.6307176421</v>
      </c>
      <c r="Z218" s="4">
        <f t="shared" si="78"/>
        <v>1660578.1398939043</v>
      </c>
      <c r="AA218" s="4">
        <f t="shared" si="78"/>
        <v>1677791.2949166987</v>
      </c>
      <c r="AB218" s="4">
        <f t="shared" si="78"/>
        <v>1695476.6785931555</v>
      </c>
      <c r="AC218" s="4">
        <f t="shared" si="78"/>
        <v>1713450.2700330918</v>
      </c>
      <c r="AD218" s="4">
        <f t="shared" si="78"/>
        <v>1731912.4120249837</v>
      </c>
      <c r="AE218" s="4">
        <f t="shared" si="78"/>
        <v>1750869.8299037497</v>
      </c>
      <c r="AF218" s="4">
        <f t="shared" si="78"/>
        <v>1770330.1004255489</v>
      </c>
      <c r="AG218" s="4">
        <f t="shared" si="78"/>
        <v>1790108.7438110628</v>
      </c>
      <c r="AH218" s="4">
        <f t="shared" si="78"/>
        <v>1810406.4715802495</v>
      </c>
      <c r="AI218" s="4">
        <f t="shared" si="78"/>
        <v>1831231.6250855466</v>
      </c>
      <c r="AJ218" s="4">
        <f t="shared" si="78"/>
        <v>1852400.9156418839</v>
      </c>
      <c r="AK218" s="4">
        <f t="shared" si="78"/>
        <v>1874308.4244306975</v>
      </c>
      <c r="AL218" s="4">
        <f t="shared" si="78"/>
        <v>1896578.8167387717</v>
      </c>
      <c r="AM218" s="4">
        <f t="shared" si="78"/>
        <v>1919414.996618211</v>
      </c>
      <c r="AN218" s="4">
        <f t="shared" si="78"/>
        <v>1919414.996618211</v>
      </c>
    </row>
    <row r="219" spans="8:40" x14ac:dyDescent="0.25">
      <c r="H219" t="s">
        <v>145</v>
      </c>
      <c r="I219" t="s">
        <v>144</v>
      </c>
      <c r="J219" s="4">
        <f>J194</f>
        <v>1379845.6111663352</v>
      </c>
      <c r="K219" s="4">
        <f t="shared" ref="K219:AN219" si="79">K194</f>
        <v>1401864.1988348989</v>
      </c>
      <c r="L219" s="4">
        <f t="shared" si="79"/>
        <v>1418544.1598406443</v>
      </c>
      <c r="M219" s="4">
        <f t="shared" si="79"/>
        <v>1434121.4473934332</v>
      </c>
      <c r="N219" s="4">
        <f t="shared" si="79"/>
        <v>1451703.677438227</v>
      </c>
      <c r="O219" s="4">
        <f t="shared" si="79"/>
        <v>1476490.7703035292</v>
      </c>
      <c r="P219" s="4">
        <f t="shared" si="79"/>
        <v>1494783.631704964</v>
      </c>
      <c r="Q219" s="4">
        <f t="shared" si="79"/>
        <v>1509782.1593388559</v>
      </c>
      <c r="R219" s="4">
        <f t="shared" si="79"/>
        <v>1528475.5724677672</v>
      </c>
      <c r="S219" s="4">
        <f t="shared" si="79"/>
        <v>1547526.6869449134</v>
      </c>
      <c r="T219" s="4">
        <f t="shared" si="79"/>
        <v>1564786.0686568324</v>
      </c>
      <c r="U219" s="4">
        <f t="shared" si="79"/>
        <v>1579774.0746517337</v>
      </c>
      <c r="V219" s="4">
        <f t="shared" si="79"/>
        <v>1595347.808737973</v>
      </c>
      <c r="W219" s="4">
        <f t="shared" si="79"/>
        <v>1611165.7650649901</v>
      </c>
      <c r="X219" s="4">
        <f t="shared" si="79"/>
        <v>1627207.2091856324</v>
      </c>
      <c r="Y219" s="4">
        <f t="shared" si="79"/>
        <v>1643651.6307176421</v>
      </c>
      <c r="Z219" s="4">
        <f t="shared" si="79"/>
        <v>1660578.1398939043</v>
      </c>
      <c r="AA219" s="4">
        <f t="shared" si="79"/>
        <v>1677791.2949166987</v>
      </c>
      <c r="AB219" s="4">
        <f t="shared" si="79"/>
        <v>1695476.6785931555</v>
      </c>
      <c r="AC219" s="4">
        <f t="shared" si="79"/>
        <v>1713450.2700330918</v>
      </c>
      <c r="AD219" s="4">
        <f t="shared" si="79"/>
        <v>1731912.4120249837</v>
      </c>
      <c r="AE219" s="4">
        <f t="shared" si="79"/>
        <v>1750869.8299037497</v>
      </c>
      <c r="AF219" s="4">
        <f t="shared" si="79"/>
        <v>1770330.1004255489</v>
      </c>
      <c r="AG219" s="4">
        <f t="shared" si="79"/>
        <v>1790108.7438110628</v>
      </c>
      <c r="AH219" s="4">
        <f t="shared" si="79"/>
        <v>1810406.4715802495</v>
      </c>
      <c r="AI219" s="4">
        <f t="shared" si="79"/>
        <v>1831231.6250855466</v>
      </c>
      <c r="AJ219" s="4">
        <f t="shared" si="79"/>
        <v>1852400.9156418839</v>
      </c>
      <c r="AK219" s="4">
        <f t="shared" si="79"/>
        <v>1874308.4244306975</v>
      </c>
      <c r="AL219" s="4">
        <f t="shared" si="79"/>
        <v>1896578.8167387717</v>
      </c>
      <c r="AM219" s="4">
        <f t="shared" si="79"/>
        <v>1919414.996618211</v>
      </c>
      <c r="AN219" s="4">
        <f t="shared" si="79"/>
        <v>1919414.996618211</v>
      </c>
    </row>
    <row r="220" spans="8:40" x14ac:dyDescent="0.25">
      <c r="H220" t="s">
        <v>145</v>
      </c>
      <c r="I220" t="s">
        <v>147</v>
      </c>
      <c r="J220" s="4">
        <f>J195</f>
        <v>644236.67850192357</v>
      </c>
      <c r="K220" s="4">
        <f t="shared" ref="K220:AN220" si="80">K195</f>
        <v>650401.70309884998</v>
      </c>
      <c r="L220" s="4">
        <f t="shared" si="80"/>
        <v>657136.30936651747</v>
      </c>
      <c r="M220" s="4">
        <f t="shared" si="80"/>
        <v>663825.24432567914</v>
      </c>
      <c r="N220" s="4">
        <f t="shared" si="80"/>
        <v>671318.04669256904</v>
      </c>
      <c r="O220" s="4">
        <f t="shared" si="80"/>
        <v>681903.1590239316</v>
      </c>
      <c r="P220" s="4">
        <f t="shared" si="80"/>
        <v>689502.25242696481</v>
      </c>
      <c r="Q220" s="4">
        <f t="shared" si="80"/>
        <v>695678.1474779998</v>
      </c>
      <c r="R220" s="4">
        <f t="shared" si="80"/>
        <v>703269.47581154702</v>
      </c>
      <c r="S220" s="4">
        <f t="shared" si="80"/>
        <v>711300.08534514206</v>
      </c>
      <c r="T220" s="4">
        <f t="shared" si="80"/>
        <v>718156.13220206439</v>
      </c>
      <c r="U220" s="4">
        <f t="shared" si="80"/>
        <v>723688.22407123295</v>
      </c>
      <c r="V220" s="4">
        <f t="shared" si="80"/>
        <v>729221.52332075709</v>
      </c>
      <c r="W220" s="4">
        <f t="shared" si="80"/>
        <v>734869.28456621605</v>
      </c>
      <c r="X220" s="4">
        <f t="shared" si="80"/>
        <v>740536.17468384129</v>
      </c>
      <c r="Y220" s="4">
        <f t="shared" si="80"/>
        <v>746316.02885114925</v>
      </c>
      <c r="Z220" s="4">
        <f t="shared" si="80"/>
        <v>752123.26096684043</v>
      </c>
      <c r="AA220" s="4">
        <f t="shared" si="80"/>
        <v>758245.7505219758</v>
      </c>
      <c r="AB220" s="4">
        <f t="shared" si="80"/>
        <v>764200.95004860498</v>
      </c>
      <c r="AC220" s="4">
        <f t="shared" si="80"/>
        <v>770373.99762550567</v>
      </c>
      <c r="AD220" s="4">
        <f t="shared" si="80"/>
        <v>776669.2223305878</v>
      </c>
      <c r="AE220" s="4">
        <f t="shared" si="80"/>
        <v>783086.83734522539</v>
      </c>
      <c r="AF220" s="4">
        <f t="shared" si="80"/>
        <v>789531.0272255349</v>
      </c>
      <c r="AG220" s="4">
        <f t="shared" si="80"/>
        <v>796098.26856241946</v>
      </c>
      <c r="AH220" s="4">
        <f t="shared" si="80"/>
        <v>802788.94152437581</v>
      </c>
      <c r="AI220" s="4">
        <f t="shared" si="80"/>
        <v>809603.38416276791</v>
      </c>
      <c r="AJ220" s="4">
        <f t="shared" si="80"/>
        <v>816445.8360138596</v>
      </c>
      <c r="AK220" s="4">
        <f t="shared" si="80"/>
        <v>823412.88523744117</v>
      </c>
      <c r="AL220" s="4">
        <f t="shared" si="80"/>
        <v>830504.88558403135</v>
      </c>
      <c r="AM220" s="4">
        <f t="shared" si="80"/>
        <v>837722.3591017226</v>
      </c>
      <c r="AN220" s="4">
        <f t="shared" si="80"/>
        <v>837722.3591017226</v>
      </c>
    </row>
    <row r="221" spans="8:40" x14ac:dyDescent="0.25">
      <c r="H221" t="s">
        <v>147</v>
      </c>
      <c r="I221" t="s">
        <v>145</v>
      </c>
      <c r="J221" s="4">
        <f>J195</f>
        <v>644236.67850192357</v>
      </c>
      <c r="K221" s="4">
        <f t="shared" ref="K221:AN221" si="81">K195</f>
        <v>650401.70309884998</v>
      </c>
      <c r="L221" s="4">
        <f t="shared" si="81"/>
        <v>657136.30936651747</v>
      </c>
      <c r="M221" s="4">
        <f t="shared" si="81"/>
        <v>663825.24432567914</v>
      </c>
      <c r="N221" s="4">
        <f t="shared" si="81"/>
        <v>671318.04669256904</v>
      </c>
      <c r="O221" s="4">
        <f t="shared" si="81"/>
        <v>681903.1590239316</v>
      </c>
      <c r="P221" s="4">
        <f t="shared" si="81"/>
        <v>689502.25242696481</v>
      </c>
      <c r="Q221" s="4">
        <f t="shared" si="81"/>
        <v>695678.1474779998</v>
      </c>
      <c r="R221" s="4">
        <f t="shared" si="81"/>
        <v>703269.47581154702</v>
      </c>
      <c r="S221" s="4">
        <f t="shared" si="81"/>
        <v>711300.08534514206</v>
      </c>
      <c r="T221" s="4">
        <f t="shared" si="81"/>
        <v>718156.13220206439</v>
      </c>
      <c r="U221" s="4">
        <f t="shared" si="81"/>
        <v>723688.22407123295</v>
      </c>
      <c r="V221" s="4">
        <f t="shared" si="81"/>
        <v>729221.52332075709</v>
      </c>
      <c r="W221" s="4">
        <f t="shared" si="81"/>
        <v>734869.28456621605</v>
      </c>
      <c r="X221" s="4">
        <f t="shared" si="81"/>
        <v>740536.17468384129</v>
      </c>
      <c r="Y221" s="4">
        <f t="shared" si="81"/>
        <v>746316.02885114925</v>
      </c>
      <c r="Z221" s="4">
        <f t="shared" si="81"/>
        <v>752123.26096684043</v>
      </c>
      <c r="AA221" s="4">
        <f t="shared" si="81"/>
        <v>758245.7505219758</v>
      </c>
      <c r="AB221" s="4">
        <f t="shared" si="81"/>
        <v>764200.95004860498</v>
      </c>
      <c r="AC221" s="4">
        <f t="shared" si="81"/>
        <v>770373.99762550567</v>
      </c>
      <c r="AD221" s="4">
        <f t="shared" si="81"/>
        <v>776669.2223305878</v>
      </c>
      <c r="AE221" s="4">
        <f t="shared" si="81"/>
        <v>783086.83734522539</v>
      </c>
      <c r="AF221" s="4">
        <f t="shared" si="81"/>
        <v>789531.0272255349</v>
      </c>
      <c r="AG221" s="4">
        <f t="shared" si="81"/>
        <v>796098.26856241946</v>
      </c>
      <c r="AH221" s="4">
        <f t="shared" si="81"/>
        <v>802788.94152437581</v>
      </c>
      <c r="AI221" s="4">
        <f t="shared" si="81"/>
        <v>809603.38416276791</v>
      </c>
      <c r="AJ221" s="4">
        <f t="shared" si="81"/>
        <v>816445.8360138596</v>
      </c>
      <c r="AK221" s="4">
        <f t="shared" si="81"/>
        <v>823412.88523744117</v>
      </c>
      <c r="AL221" s="4">
        <f t="shared" si="81"/>
        <v>830504.88558403135</v>
      </c>
      <c r="AM221" s="4">
        <f t="shared" si="81"/>
        <v>837722.3591017226</v>
      </c>
      <c r="AN221" s="4">
        <f t="shared" si="81"/>
        <v>837722.3591017226</v>
      </c>
    </row>
    <row r="222" spans="8:40" x14ac:dyDescent="0.25">
      <c r="H222" t="s">
        <v>131</v>
      </c>
      <c r="I222" t="s">
        <v>145</v>
      </c>
      <c r="J222" s="4">
        <f>J196</f>
        <v>1245233.64262535</v>
      </c>
      <c r="K222" s="4">
        <f t="shared" ref="K222:AN222" si="82">K196</f>
        <v>1255558.3579083658</v>
      </c>
      <c r="L222" s="4">
        <f t="shared" si="82"/>
        <v>1267745.0329632941</v>
      </c>
      <c r="M222" s="4">
        <f t="shared" si="82"/>
        <v>1280130.8841242038</v>
      </c>
      <c r="N222" s="4">
        <f t="shared" si="82"/>
        <v>1293091.6328502703</v>
      </c>
      <c r="O222" s="4">
        <f t="shared" si="82"/>
        <v>1312495.5550982095</v>
      </c>
      <c r="P222" s="4">
        <f t="shared" si="82"/>
        <v>1327358.3764396734</v>
      </c>
      <c r="Q222" s="4">
        <f t="shared" si="82"/>
        <v>1338899.0723538972</v>
      </c>
      <c r="R222" s="4">
        <f t="shared" si="82"/>
        <v>1353306.8616582146</v>
      </c>
      <c r="S222" s="4">
        <f t="shared" si="82"/>
        <v>1368134.3556301412</v>
      </c>
      <c r="T222" s="4">
        <f t="shared" si="82"/>
        <v>1381595.0249754242</v>
      </c>
      <c r="U222" s="4">
        <f t="shared" si="82"/>
        <v>1392828.3813650343</v>
      </c>
      <c r="V222" s="4">
        <f t="shared" si="82"/>
        <v>1404067.7387712232</v>
      </c>
      <c r="W222" s="4">
        <f t="shared" si="82"/>
        <v>1415492.5443104294</v>
      </c>
      <c r="X222" s="4">
        <f t="shared" si="82"/>
        <v>1427119.3507556194</v>
      </c>
      <c r="Y222" s="4">
        <f t="shared" si="82"/>
        <v>1438918.3721771459</v>
      </c>
      <c r="Z222" s="4">
        <f t="shared" si="82"/>
        <v>1450978.2697161455</v>
      </c>
      <c r="AA222" s="4">
        <f t="shared" si="82"/>
        <v>1463297.0452616517</v>
      </c>
      <c r="AB222" s="4">
        <f t="shared" si="82"/>
        <v>1475862.6018887453</v>
      </c>
      <c r="AC222" s="4">
        <f t="shared" si="82"/>
        <v>1488681.4166844082</v>
      </c>
      <c r="AD222" s="4">
        <f t="shared" si="82"/>
        <v>1501759.4832448049</v>
      </c>
      <c r="AE222" s="4">
        <f t="shared" si="82"/>
        <v>1515101.0097564757</v>
      </c>
      <c r="AF222" s="4">
        <f t="shared" si="82"/>
        <v>1528711.0552914939</v>
      </c>
      <c r="AG222" s="4">
        <f t="shared" si="82"/>
        <v>1542594.7793925633</v>
      </c>
      <c r="AH222" s="4">
        <f t="shared" si="82"/>
        <v>1556757.8811089091</v>
      </c>
      <c r="AI222" s="4">
        <f t="shared" si="82"/>
        <v>1571205.7657155108</v>
      </c>
      <c r="AJ222" s="4">
        <f t="shared" si="82"/>
        <v>1585944.5151004728</v>
      </c>
      <c r="AK222" s="4">
        <f t="shared" si="82"/>
        <v>1600980.5063123847</v>
      </c>
      <c r="AL222" s="4">
        <f t="shared" si="82"/>
        <v>1616319.7696043139</v>
      </c>
      <c r="AM222" s="4">
        <f t="shared" si="82"/>
        <v>1631969.6432327949</v>
      </c>
      <c r="AN222" s="4">
        <f t="shared" si="82"/>
        <v>1631969.6432327949</v>
      </c>
    </row>
    <row r="223" spans="8:40" x14ac:dyDescent="0.25">
      <c r="H223" t="s">
        <v>145</v>
      </c>
      <c r="I223" t="s">
        <v>131</v>
      </c>
      <c r="J223" s="4">
        <f>J196</f>
        <v>1245233.64262535</v>
      </c>
      <c r="K223" s="4">
        <f t="shared" ref="K223:AN223" si="83">K196</f>
        <v>1255558.3579083658</v>
      </c>
      <c r="L223" s="4">
        <f t="shared" si="83"/>
        <v>1267745.0329632941</v>
      </c>
      <c r="M223" s="4">
        <f t="shared" si="83"/>
        <v>1280130.8841242038</v>
      </c>
      <c r="N223" s="4">
        <f t="shared" si="83"/>
        <v>1293091.6328502703</v>
      </c>
      <c r="O223" s="4">
        <f t="shared" si="83"/>
        <v>1312495.5550982095</v>
      </c>
      <c r="P223" s="4">
        <f t="shared" si="83"/>
        <v>1327358.3764396734</v>
      </c>
      <c r="Q223" s="4">
        <f t="shared" si="83"/>
        <v>1338899.0723538972</v>
      </c>
      <c r="R223" s="4">
        <f t="shared" si="83"/>
        <v>1353306.8616582146</v>
      </c>
      <c r="S223" s="4">
        <f t="shared" si="83"/>
        <v>1368134.3556301412</v>
      </c>
      <c r="T223" s="4">
        <f t="shared" si="83"/>
        <v>1381595.0249754242</v>
      </c>
      <c r="U223" s="4">
        <f t="shared" si="83"/>
        <v>1392828.3813650343</v>
      </c>
      <c r="V223" s="4">
        <f t="shared" si="83"/>
        <v>1404067.7387712232</v>
      </c>
      <c r="W223" s="4">
        <f t="shared" si="83"/>
        <v>1415492.5443104294</v>
      </c>
      <c r="X223" s="4">
        <f t="shared" si="83"/>
        <v>1427119.3507556194</v>
      </c>
      <c r="Y223" s="4">
        <f t="shared" si="83"/>
        <v>1438918.3721771459</v>
      </c>
      <c r="Z223" s="4">
        <f t="shared" si="83"/>
        <v>1450978.2697161455</v>
      </c>
      <c r="AA223" s="4">
        <f t="shared" si="83"/>
        <v>1463297.0452616517</v>
      </c>
      <c r="AB223" s="4">
        <f t="shared" si="83"/>
        <v>1475862.6018887453</v>
      </c>
      <c r="AC223" s="4">
        <f t="shared" si="83"/>
        <v>1488681.4166844082</v>
      </c>
      <c r="AD223" s="4">
        <f t="shared" si="83"/>
        <v>1501759.4832448049</v>
      </c>
      <c r="AE223" s="4">
        <f t="shared" si="83"/>
        <v>1515101.0097564757</v>
      </c>
      <c r="AF223" s="4">
        <f t="shared" si="83"/>
        <v>1528711.0552914939</v>
      </c>
      <c r="AG223" s="4">
        <f t="shared" si="83"/>
        <v>1542594.7793925633</v>
      </c>
      <c r="AH223" s="4">
        <f t="shared" si="83"/>
        <v>1556757.8811089091</v>
      </c>
      <c r="AI223" s="4">
        <f t="shared" si="83"/>
        <v>1571205.7657155108</v>
      </c>
      <c r="AJ223" s="4">
        <f t="shared" si="83"/>
        <v>1585944.5151004728</v>
      </c>
      <c r="AK223" s="4">
        <f t="shared" si="83"/>
        <v>1600980.5063123847</v>
      </c>
      <c r="AL223" s="4">
        <f t="shared" si="83"/>
        <v>1616319.7696043139</v>
      </c>
      <c r="AM223" s="4">
        <f t="shared" si="83"/>
        <v>1631969.6432327949</v>
      </c>
      <c r="AN223" s="4">
        <f t="shared" si="83"/>
        <v>1631969.6432327949</v>
      </c>
    </row>
    <row r="224" spans="8:40" x14ac:dyDescent="0.25">
      <c r="H224" t="s">
        <v>131</v>
      </c>
      <c r="I224" t="s">
        <v>146</v>
      </c>
      <c r="J224" s="4">
        <f>J197</f>
        <v>2429557.6765323305</v>
      </c>
      <c r="K224" s="4">
        <f t="shared" ref="K224:AN224" si="84">K197</f>
        <v>2469871.121240769</v>
      </c>
      <c r="L224" s="4">
        <f t="shared" si="84"/>
        <v>2501582.5914359861</v>
      </c>
      <c r="M224" s="4">
        <f t="shared" si="84"/>
        <v>2532193.7992446483</v>
      </c>
      <c r="N224" s="4">
        <f t="shared" si="84"/>
        <v>2565874.5422967705</v>
      </c>
      <c r="O224" s="4">
        <f t="shared" si="84"/>
        <v>2611808.1285501984</v>
      </c>
      <c r="P224" s="4">
        <f t="shared" si="84"/>
        <v>2646638.2976699746</v>
      </c>
      <c r="Q224" s="4">
        <f t="shared" si="84"/>
        <v>2676074.9562818822</v>
      </c>
      <c r="R224" s="4">
        <f t="shared" si="84"/>
        <v>2711856.6055972469</v>
      </c>
      <c r="S224" s="4">
        <f t="shared" si="84"/>
        <v>2748545.5075066388</v>
      </c>
      <c r="T224" s="4">
        <f t="shared" si="84"/>
        <v>2781955.5494923047</v>
      </c>
      <c r="U224" s="4">
        <f t="shared" si="84"/>
        <v>2811972.1306916424</v>
      </c>
      <c r="V224" s="4">
        <f t="shared" si="84"/>
        <v>2842595.0809561708</v>
      </c>
      <c r="W224" s="4">
        <f t="shared" si="84"/>
        <v>2873832.5343295671</v>
      </c>
      <c r="X224" s="4">
        <f t="shared" si="84"/>
        <v>2905891.9717246504</v>
      </c>
      <c r="Y224" s="4">
        <f t="shared" si="84"/>
        <v>2938656.94939601</v>
      </c>
      <c r="Z224" s="4">
        <f t="shared" si="84"/>
        <v>2972326.0520843491</v>
      </c>
      <c r="AA224" s="4">
        <f t="shared" si="84"/>
        <v>3006788.7905421457</v>
      </c>
      <c r="AB224" s="4">
        <f t="shared" si="84"/>
        <v>3042154.1849665996</v>
      </c>
      <c r="AC224" s="4">
        <f t="shared" si="84"/>
        <v>3078324.6540173814</v>
      </c>
      <c r="AD224" s="4">
        <f t="shared" si="84"/>
        <v>3115160.3441340271</v>
      </c>
      <c r="AE224" s="4">
        <f t="shared" si="84"/>
        <v>3153202.6799170766</v>
      </c>
      <c r="AF224" s="4">
        <f t="shared" si="84"/>
        <v>3192465.1302972101</v>
      </c>
      <c r="AG224" s="4">
        <f t="shared" si="84"/>
        <v>3232321.4678016808</v>
      </c>
      <c r="AH224" s="4">
        <f t="shared" si="84"/>
        <v>3273162.1541127837</v>
      </c>
      <c r="AI224" s="4">
        <f t="shared" si="84"/>
        <v>3315266.7034053602</v>
      </c>
      <c r="AJ224" s="4">
        <f t="shared" si="84"/>
        <v>3358386.5111785941</v>
      </c>
      <c r="AK224" s="4">
        <f t="shared" si="84"/>
        <v>3402538.2672032081</v>
      </c>
      <c r="AL224" s="4">
        <f t="shared" si="84"/>
        <v>3447738.6952157277</v>
      </c>
      <c r="AM224" s="4">
        <f t="shared" si="84"/>
        <v>3494381.9215486408</v>
      </c>
      <c r="AN224" s="4">
        <f t="shared" si="84"/>
        <v>3494381.9215486408</v>
      </c>
    </row>
    <row r="225" spans="8:40" x14ac:dyDescent="0.25">
      <c r="H225" t="s">
        <v>146</v>
      </c>
      <c r="I225" t="s">
        <v>131</v>
      </c>
      <c r="J225" s="4">
        <f>J197</f>
        <v>2429557.6765323305</v>
      </c>
      <c r="K225" s="4">
        <f t="shared" ref="K225:AN225" si="85">K197</f>
        <v>2469871.121240769</v>
      </c>
      <c r="L225" s="4">
        <f t="shared" si="85"/>
        <v>2501582.5914359861</v>
      </c>
      <c r="M225" s="4">
        <f t="shared" si="85"/>
        <v>2532193.7992446483</v>
      </c>
      <c r="N225" s="4">
        <f t="shared" si="85"/>
        <v>2565874.5422967705</v>
      </c>
      <c r="O225" s="4">
        <f t="shared" si="85"/>
        <v>2611808.1285501984</v>
      </c>
      <c r="P225" s="4">
        <f t="shared" si="85"/>
        <v>2646638.2976699746</v>
      </c>
      <c r="Q225" s="4">
        <f t="shared" si="85"/>
        <v>2676074.9562818822</v>
      </c>
      <c r="R225" s="4">
        <f t="shared" si="85"/>
        <v>2711856.6055972469</v>
      </c>
      <c r="S225" s="4">
        <f t="shared" si="85"/>
        <v>2748545.5075066388</v>
      </c>
      <c r="T225" s="4">
        <f t="shared" si="85"/>
        <v>2781955.5494923047</v>
      </c>
      <c r="U225" s="4">
        <f t="shared" si="85"/>
        <v>2811972.1306916424</v>
      </c>
      <c r="V225" s="4">
        <f t="shared" si="85"/>
        <v>2842595.0809561708</v>
      </c>
      <c r="W225" s="4">
        <f t="shared" si="85"/>
        <v>2873832.5343295671</v>
      </c>
      <c r="X225" s="4">
        <f t="shared" si="85"/>
        <v>2905891.9717246504</v>
      </c>
      <c r="Y225" s="4">
        <f t="shared" si="85"/>
        <v>2938656.94939601</v>
      </c>
      <c r="Z225" s="4">
        <f t="shared" si="85"/>
        <v>2972326.0520843491</v>
      </c>
      <c r="AA225" s="4">
        <f t="shared" si="85"/>
        <v>3006788.7905421457</v>
      </c>
      <c r="AB225" s="4">
        <f t="shared" si="85"/>
        <v>3042154.1849665996</v>
      </c>
      <c r="AC225" s="4">
        <f t="shared" si="85"/>
        <v>3078324.6540173814</v>
      </c>
      <c r="AD225" s="4">
        <f t="shared" si="85"/>
        <v>3115160.3441340271</v>
      </c>
      <c r="AE225" s="4">
        <f t="shared" si="85"/>
        <v>3153202.6799170766</v>
      </c>
      <c r="AF225" s="4">
        <f t="shared" si="85"/>
        <v>3192465.1302972101</v>
      </c>
      <c r="AG225" s="4">
        <f t="shared" si="85"/>
        <v>3232321.4678016808</v>
      </c>
      <c r="AH225" s="4">
        <f t="shared" si="85"/>
        <v>3273162.1541127837</v>
      </c>
      <c r="AI225" s="4">
        <f t="shared" si="85"/>
        <v>3315266.7034053602</v>
      </c>
      <c r="AJ225" s="4">
        <f t="shared" si="85"/>
        <v>3358386.5111785941</v>
      </c>
      <c r="AK225" s="4">
        <f t="shared" si="85"/>
        <v>3402538.2672032081</v>
      </c>
      <c r="AL225" s="4">
        <f t="shared" si="85"/>
        <v>3447738.6952157277</v>
      </c>
      <c r="AM225" s="4">
        <f t="shared" si="85"/>
        <v>3494381.9215486408</v>
      </c>
      <c r="AN225" s="4">
        <f t="shared" si="85"/>
        <v>3494381.9215486408</v>
      </c>
    </row>
    <row r="226" spans="8:40" x14ac:dyDescent="0.25">
      <c r="H226" t="s">
        <v>148</v>
      </c>
      <c r="I226" t="s">
        <v>146</v>
      </c>
      <c r="J226" s="4">
        <f>J198</f>
        <v>1408133.6692430705</v>
      </c>
      <c r="K226" s="4">
        <f t="shared" ref="K226:AN226" si="86">K198</f>
        <v>1417058.3077415922</v>
      </c>
      <c r="L226" s="4">
        <f t="shared" si="86"/>
        <v>1431968.6354387009</v>
      </c>
      <c r="M226" s="4">
        <f t="shared" si="86"/>
        <v>1439242.7057602101</v>
      </c>
      <c r="N226" s="4">
        <f t="shared" si="86"/>
        <v>1458446.4888111711</v>
      </c>
      <c r="O226" s="4">
        <f t="shared" si="86"/>
        <v>1484241.7043512021</v>
      </c>
      <c r="P226" s="4">
        <f t="shared" si="86"/>
        <v>1492992.5852713711</v>
      </c>
      <c r="Q226" s="4">
        <f t="shared" si="86"/>
        <v>1501001.1955433413</v>
      </c>
      <c r="R226" s="4">
        <f t="shared" si="86"/>
        <v>1513121.1951052449</v>
      </c>
      <c r="S226" s="4">
        <f t="shared" si="86"/>
        <v>1525783.5620063401</v>
      </c>
      <c r="T226" s="4">
        <f t="shared" si="86"/>
        <v>1537322.5000282337</v>
      </c>
      <c r="U226" s="4">
        <f t="shared" si="86"/>
        <v>1546021.5247517859</v>
      </c>
      <c r="V226" s="4">
        <f t="shared" si="86"/>
        <v>1555253.7670311942</v>
      </c>
      <c r="W226" s="4">
        <f t="shared" si="86"/>
        <v>1564894.1697778231</v>
      </c>
      <c r="X226" s="4">
        <f t="shared" si="86"/>
        <v>1574708.4615155091</v>
      </c>
      <c r="Y226" s="4">
        <f t="shared" si="86"/>
        <v>1584755.0919246222</v>
      </c>
      <c r="Z226" s="4">
        <f t="shared" si="86"/>
        <v>1595153.0275017549</v>
      </c>
      <c r="AA226" s="4">
        <f t="shared" si="86"/>
        <v>1605865.3567031608</v>
      </c>
      <c r="AB226" s="4">
        <f t="shared" si="86"/>
        <v>1616880.5894124438</v>
      </c>
      <c r="AC226" s="4">
        <f t="shared" si="86"/>
        <v>1628203.7994891438</v>
      </c>
      <c r="AD226" s="4">
        <f t="shared" si="86"/>
        <v>1639839.7949083212</v>
      </c>
      <c r="AE226" s="4">
        <f t="shared" si="86"/>
        <v>1651791.5740463301</v>
      </c>
      <c r="AF226" s="4">
        <f t="shared" si="86"/>
        <v>1664063.0656948118</v>
      </c>
      <c r="AG226" s="4">
        <f t="shared" si="86"/>
        <v>1676658.37290906</v>
      </c>
      <c r="AH226" s="4">
        <f t="shared" si="86"/>
        <v>1689582.1373343288</v>
      </c>
      <c r="AI226" s="4">
        <f t="shared" si="86"/>
        <v>1702838.733958517</v>
      </c>
      <c r="AJ226" s="4">
        <f t="shared" si="86"/>
        <v>1716433.3495233688</v>
      </c>
      <c r="AK226" s="4">
        <f t="shared" si="86"/>
        <v>1730371.4506668248</v>
      </c>
      <c r="AL226" s="4">
        <f t="shared" si="86"/>
        <v>1744658.1954975557</v>
      </c>
      <c r="AM226" s="4">
        <f t="shared" si="86"/>
        <v>1759300.1425550592</v>
      </c>
      <c r="AN226" s="4">
        <f t="shared" si="86"/>
        <v>1759300.1425550592</v>
      </c>
    </row>
    <row r="227" spans="8:40" x14ac:dyDescent="0.25">
      <c r="H227" t="s">
        <v>146</v>
      </c>
      <c r="I227" t="s">
        <v>148</v>
      </c>
      <c r="J227" s="4">
        <f>J198</f>
        <v>1408133.6692430705</v>
      </c>
      <c r="K227" s="4">
        <f t="shared" ref="K227:AN227" si="87">K198</f>
        <v>1417058.3077415922</v>
      </c>
      <c r="L227" s="4">
        <f t="shared" si="87"/>
        <v>1431968.6354387009</v>
      </c>
      <c r="M227" s="4">
        <f t="shared" si="87"/>
        <v>1439242.7057602101</v>
      </c>
      <c r="N227" s="4">
        <f t="shared" si="87"/>
        <v>1458446.4888111711</v>
      </c>
      <c r="O227" s="4">
        <f t="shared" si="87"/>
        <v>1484241.7043512021</v>
      </c>
      <c r="P227" s="4">
        <f t="shared" si="87"/>
        <v>1492992.5852713711</v>
      </c>
      <c r="Q227" s="4">
        <f t="shared" si="87"/>
        <v>1501001.1955433413</v>
      </c>
      <c r="R227" s="4">
        <f t="shared" si="87"/>
        <v>1513121.1951052449</v>
      </c>
      <c r="S227" s="4">
        <f t="shared" si="87"/>
        <v>1525783.5620063401</v>
      </c>
      <c r="T227" s="4">
        <f t="shared" si="87"/>
        <v>1537322.5000282337</v>
      </c>
      <c r="U227" s="4">
        <f t="shared" si="87"/>
        <v>1546021.5247517859</v>
      </c>
      <c r="V227" s="4">
        <f t="shared" si="87"/>
        <v>1555253.7670311942</v>
      </c>
      <c r="W227" s="4">
        <f t="shared" si="87"/>
        <v>1564894.1697778231</v>
      </c>
      <c r="X227" s="4">
        <f t="shared" si="87"/>
        <v>1574708.4615155091</v>
      </c>
      <c r="Y227" s="4">
        <f t="shared" si="87"/>
        <v>1584755.0919246222</v>
      </c>
      <c r="Z227" s="4">
        <f t="shared" si="87"/>
        <v>1595153.0275017549</v>
      </c>
      <c r="AA227" s="4">
        <f t="shared" si="87"/>
        <v>1605865.3567031608</v>
      </c>
      <c r="AB227" s="4">
        <f t="shared" si="87"/>
        <v>1616880.5894124438</v>
      </c>
      <c r="AC227" s="4">
        <f t="shared" si="87"/>
        <v>1628203.7994891438</v>
      </c>
      <c r="AD227" s="4">
        <f t="shared" si="87"/>
        <v>1639839.7949083212</v>
      </c>
      <c r="AE227" s="4">
        <f t="shared" si="87"/>
        <v>1651791.5740463301</v>
      </c>
      <c r="AF227" s="4">
        <f t="shared" si="87"/>
        <v>1664063.0656948118</v>
      </c>
      <c r="AG227" s="4">
        <f t="shared" si="87"/>
        <v>1676658.37290906</v>
      </c>
      <c r="AH227" s="4">
        <f t="shared" si="87"/>
        <v>1689582.1373343288</v>
      </c>
      <c r="AI227" s="4">
        <f t="shared" si="87"/>
        <v>1702838.733958517</v>
      </c>
      <c r="AJ227" s="4">
        <f t="shared" si="87"/>
        <v>1716433.3495233688</v>
      </c>
      <c r="AK227" s="4">
        <f t="shared" si="87"/>
        <v>1730371.4506668248</v>
      </c>
      <c r="AL227" s="4">
        <f t="shared" si="87"/>
        <v>1744658.1954975557</v>
      </c>
      <c r="AM227" s="4">
        <f t="shared" si="87"/>
        <v>1759300.1425550592</v>
      </c>
      <c r="AN227" s="4">
        <f t="shared" si="87"/>
        <v>1759300.1425550592</v>
      </c>
    </row>
    <row r="228" spans="8:40" x14ac:dyDescent="0.25">
      <c r="H228" t="s">
        <v>148</v>
      </c>
      <c r="I228" t="s">
        <v>132</v>
      </c>
      <c r="J228" s="4">
        <f>J199</f>
        <v>506230.43564585963</v>
      </c>
      <c r="K228" s="4">
        <f t="shared" ref="K228:AN228" si="88">K199</f>
        <v>512804.94040617085</v>
      </c>
      <c r="L228" s="4">
        <f t="shared" si="88"/>
        <v>518891.07700432255</v>
      </c>
      <c r="M228" s="4">
        <f t="shared" si="88"/>
        <v>524977.34993469832</v>
      </c>
      <c r="N228" s="4">
        <f t="shared" si="88"/>
        <v>531560.54283201939</v>
      </c>
      <c r="O228" s="4">
        <f t="shared" si="88"/>
        <v>540606.22618861427</v>
      </c>
      <c r="P228" s="4">
        <f t="shared" si="88"/>
        <v>547509.89392171917</v>
      </c>
      <c r="Q228" s="4">
        <f t="shared" si="88"/>
        <v>553294.87458720186</v>
      </c>
      <c r="R228" s="4">
        <f t="shared" si="88"/>
        <v>560320.75405700004</v>
      </c>
      <c r="S228" s="4">
        <f t="shared" si="88"/>
        <v>567463.74089989427</v>
      </c>
      <c r="T228" s="4">
        <f t="shared" si="88"/>
        <v>573987.55104856263</v>
      </c>
      <c r="U228" s="4">
        <f t="shared" si="88"/>
        <v>579715.1265946608</v>
      </c>
      <c r="V228" s="4">
        <f t="shared" si="88"/>
        <v>585432.21738626505</v>
      </c>
      <c r="W228" s="4">
        <f t="shared" si="88"/>
        <v>591299.61599088251</v>
      </c>
      <c r="X228" s="4">
        <f t="shared" si="88"/>
        <v>597352.50808471371</v>
      </c>
      <c r="Y228" s="4">
        <f t="shared" si="88"/>
        <v>603415.7088999874</v>
      </c>
      <c r="Z228" s="4">
        <f t="shared" si="88"/>
        <v>609659.0697489212</v>
      </c>
      <c r="AA228" s="4">
        <f t="shared" si="88"/>
        <v>616087.18684498675</v>
      </c>
      <c r="AB228" s="4">
        <f t="shared" si="88"/>
        <v>622748.82149931765</v>
      </c>
      <c r="AC228" s="4">
        <f t="shared" si="88"/>
        <v>629426.19869447581</v>
      </c>
      <c r="AD228" s="4">
        <f t="shared" si="88"/>
        <v>636264.88309745048</v>
      </c>
      <c r="AE228" s="4">
        <f t="shared" si="88"/>
        <v>643308.54844332684</v>
      </c>
      <c r="AF228" s="4">
        <f t="shared" si="88"/>
        <v>650524.54835136991</v>
      </c>
      <c r="AG228" s="4">
        <f t="shared" si="88"/>
        <v>657984.47562353779</v>
      </c>
      <c r="AH228" s="4">
        <f t="shared" si="88"/>
        <v>665525.02439569996</v>
      </c>
      <c r="AI228" s="4">
        <f t="shared" si="88"/>
        <v>673333.71652077348</v>
      </c>
      <c r="AJ228" s="4">
        <f t="shared" si="88"/>
        <v>681208.1737904083</v>
      </c>
      <c r="AK228" s="4">
        <f t="shared" si="88"/>
        <v>689417.2692395607</v>
      </c>
      <c r="AL228" s="4">
        <f t="shared" si="88"/>
        <v>697732.01856797561</v>
      </c>
      <c r="AM228" s="4">
        <f t="shared" si="88"/>
        <v>706194.56422028609</v>
      </c>
      <c r="AN228" s="4">
        <f t="shared" si="88"/>
        <v>706194.56422028609</v>
      </c>
    </row>
    <row r="229" spans="8:40" x14ac:dyDescent="0.25">
      <c r="H229" t="s">
        <v>132</v>
      </c>
      <c r="I229" t="s">
        <v>148</v>
      </c>
      <c r="J229" s="4">
        <f>J199</f>
        <v>506230.43564585963</v>
      </c>
      <c r="K229" s="4">
        <f t="shared" ref="K229:AN229" si="89">K199</f>
        <v>512804.94040617085</v>
      </c>
      <c r="L229" s="4">
        <f t="shared" si="89"/>
        <v>518891.07700432255</v>
      </c>
      <c r="M229" s="4">
        <f t="shared" si="89"/>
        <v>524977.34993469832</v>
      </c>
      <c r="N229" s="4">
        <f t="shared" si="89"/>
        <v>531560.54283201939</v>
      </c>
      <c r="O229" s="4">
        <f t="shared" si="89"/>
        <v>540606.22618861427</v>
      </c>
      <c r="P229" s="4">
        <f t="shared" si="89"/>
        <v>547509.89392171917</v>
      </c>
      <c r="Q229" s="4">
        <f t="shared" si="89"/>
        <v>553294.87458720186</v>
      </c>
      <c r="R229" s="4">
        <f t="shared" si="89"/>
        <v>560320.75405700004</v>
      </c>
      <c r="S229" s="4">
        <f t="shared" si="89"/>
        <v>567463.74089989427</v>
      </c>
      <c r="T229" s="4">
        <f t="shared" si="89"/>
        <v>573987.55104856263</v>
      </c>
      <c r="U229" s="4">
        <f t="shared" si="89"/>
        <v>579715.1265946608</v>
      </c>
      <c r="V229" s="4">
        <f t="shared" si="89"/>
        <v>585432.21738626505</v>
      </c>
      <c r="W229" s="4">
        <f t="shared" si="89"/>
        <v>591299.61599088251</v>
      </c>
      <c r="X229" s="4">
        <f t="shared" si="89"/>
        <v>597352.50808471371</v>
      </c>
      <c r="Y229" s="4">
        <f t="shared" si="89"/>
        <v>603415.7088999874</v>
      </c>
      <c r="Z229" s="4">
        <f t="shared" si="89"/>
        <v>609659.0697489212</v>
      </c>
      <c r="AA229" s="4">
        <f t="shared" si="89"/>
        <v>616087.18684498675</v>
      </c>
      <c r="AB229" s="4">
        <f t="shared" si="89"/>
        <v>622748.82149931765</v>
      </c>
      <c r="AC229" s="4">
        <f t="shared" si="89"/>
        <v>629426.19869447581</v>
      </c>
      <c r="AD229" s="4">
        <f t="shared" si="89"/>
        <v>636264.88309745048</v>
      </c>
      <c r="AE229" s="4">
        <f t="shared" si="89"/>
        <v>643308.54844332684</v>
      </c>
      <c r="AF229" s="4">
        <f t="shared" si="89"/>
        <v>650524.54835136991</v>
      </c>
      <c r="AG229" s="4">
        <f t="shared" si="89"/>
        <v>657984.47562353779</v>
      </c>
      <c r="AH229" s="4">
        <f t="shared" si="89"/>
        <v>665525.02439569996</v>
      </c>
      <c r="AI229" s="4">
        <f t="shared" si="89"/>
        <v>673333.71652077348</v>
      </c>
      <c r="AJ229" s="4">
        <f t="shared" si="89"/>
        <v>681208.1737904083</v>
      </c>
      <c r="AK229" s="4">
        <f t="shared" si="89"/>
        <v>689417.2692395607</v>
      </c>
      <c r="AL229" s="4">
        <f t="shared" si="89"/>
        <v>697732.01856797561</v>
      </c>
      <c r="AM229" s="4">
        <f t="shared" si="89"/>
        <v>706194.56422028609</v>
      </c>
      <c r="AN229" s="4">
        <f t="shared" si="89"/>
        <v>706194.56422028609</v>
      </c>
    </row>
    <row r="230" spans="8:40" x14ac:dyDescent="0.25">
      <c r="H230" t="s">
        <v>149</v>
      </c>
      <c r="I230" t="s">
        <v>148</v>
      </c>
      <c r="J230" s="4">
        <f>J200</f>
        <v>1201866.9863056</v>
      </c>
      <c r="K230" s="4">
        <f t="shared" ref="K230:AN230" si="90">K200</f>
        <v>1213832.462205539</v>
      </c>
      <c r="L230" s="4">
        <f t="shared" si="90"/>
        <v>1228319.2084752182</v>
      </c>
      <c r="M230" s="4">
        <f t="shared" si="90"/>
        <v>1238179.6421526512</v>
      </c>
      <c r="N230" s="4">
        <f t="shared" si="90"/>
        <v>1255579.7191799108</v>
      </c>
      <c r="O230" s="4">
        <f t="shared" si="90"/>
        <v>1278647.7188956023</v>
      </c>
      <c r="P230" s="4">
        <f t="shared" si="90"/>
        <v>1289922.4797745133</v>
      </c>
      <c r="Q230" s="4">
        <f t="shared" si="90"/>
        <v>1300067.9228568173</v>
      </c>
      <c r="R230" s="4">
        <f t="shared" si="90"/>
        <v>1313603.5483761688</v>
      </c>
      <c r="S230" s="4">
        <f t="shared" si="90"/>
        <v>1327615.1257897548</v>
      </c>
      <c r="T230" s="4">
        <f t="shared" si="90"/>
        <v>1340500.2365605556</v>
      </c>
      <c r="U230" s="4">
        <f t="shared" si="90"/>
        <v>1351115.6384049542</v>
      </c>
      <c r="V230" s="4">
        <f t="shared" si="90"/>
        <v>1362217.3070847073</v>
      </c>
      <c r="W230" s="4">
        <f t="shared" si="90"/>
        <v>1373696.8616109078</v>
      </c>
      <c r="X230" s="4">
        <f t="shared" si="90"/>
        <v>1385414.361007774</v>
      </c>
      <c r="Y230" s="4">
        <f t="shared" si="90"/>
        <v>1397406.3910766332</v>
      </c>
      <c r="Z230" s="4">
        <f t="shared" si="90"/>
        <v>1409773.2299978735</v>
      </c>
      <c r="AA230" s="4">
        <f t="shared" si="90"/>
        <v>1422494.330316209</v>
      </c>
      <c r="AB230" s="4">
        <f t="shared" si="90"/>
        <v>1435563.5600461662</v>
      </c>
      <c r="AC230" s="4">
        <f t="shared" si="90"/>
        <v>1448989.7770139507</v>
      </c>
      <c r="AD230" s="4">
        <f t="shared" si="90"/>
        <v>1462781.789650904</v>
      </c>
      <c r="AE230" s="4">
        <f t="shared" si="90"/>
        <v>1476946.9341622796</v>
      </c>
      <c r="AF230" s="4">
        <f t="shared" si="90"/>
        <v>1491493.5697702777</v>
      </c>
      <c r="AG230" s="4">
        <f t="shared" si="90"/>
        <v>1506430.3935980322</v>
      </c>
      <c r="AH230" s="4">
        <f t="shared" si="90"/>
        <v>1521766.7594556059</v>
      </c>
      <c r="AI230" s="4">
        <f t="shared" si="90"/>
        <v>1537511.9903845119</v>
      </c>
      <c r="AJ230" s="4">
        <f t="shared" si="90"/>
        <v>1553676.2894646286</v>
      </c>
      <c r="AK230" s="4">
        <f t="shared" si="90"/>
        <v>1570270.3715323792</v>
      </c>
      <c r="AL230" s="4">
        <f t="shared" si="90"/>
        <v>1587304.8245430952</v>
      </c>
      <c r="AM230" s="4">
        <f t="shared" si="90"/>
        <v>1604791.7756197255</v>
      </c>
      <c r="AN230" s="4">
        <f t="shared" si="90"/>
        <v>1604791.7756197255</v>
      </c>
    </row>
    <row r="231" spans="8:40" x14ac:dyDescent="0.25">
      <c r="H231" t="s">
        <v>148</v>
      </c>
      <c r="I231" t="s">
        <v>149</v>
      </c>
      <c r="J231" s="4">
        <f>J200</f>
        <v>1201866.9863056</v>
      </c>
      <c r="K231" s="4">
        <f t="shared" ref="K231:AN231" si="91">K200</f>
        <v>1213832.462205539</v>
      </c>
      <c r="L231" s="4">
        <f t="shared" si="91"/>
        <v>1228319.2084752182</v>
      </c>
      <c r="M231" s="4">
        <f t="shared" si="91"/>
        <v>1238179.6421526512</v>
      </c>
      <c r="N231" s="4">
        <f t="shared" si="91"/>
        <v>1255579.7191799108</v>
      </c>
      <c r="O231" s="4">
        <f t="shared" si="91"/>
        <v>1278647.7188956023</v>
      </c>
      <c r="P231" s="4">
        <f t="shared" si="91"/>
        <v>1289922.4797745133</v>
      </c>
      <c r="Q231" s="4">
        <f t="shared" si="91"/>
        <v>1300067.9228568173</v>
      </c>
      <c r="R231" s="4">
        <f t="shared" si="91"/>
        <v>1313603.5483761688</v>
      </c>
      <c r="S231" s="4">
        <f t="shared" si="91"/>
        <v>1327615.1257897548</v>
      </c>
      <c r="T231" s="4">
        <f t="shared" si="91"/>
        <v>1340500.2365605556</v>
      </c>
      <c r="U231" s="4">
        <f t="shared" si="91"/>
        <v>1351115.6384049542</v>
      </c>
      <c r="V231" s="4">
        <f t="shared" si="91"/>
        <v>1362217.3070847073</v>
      </c>
      <c r="W231" s="4">
        <f t="shared" si="91"/>
        <v>1373696.8616109078</v>
      </c>
      <c r="X231" s="4">
        <f t="shared" si="91"/>
        <v>1385414.361007774</v>
      </c>
      <c r="Y231" s="4">
        <f t="shared" si="91"/>
        <v>1397406.3910766332</v>
      </c>
      <c r="Z231" s="4">
        <f t="shared" si="91"/>
        <v>1409773.2299978735</v>
      </c>
      <c r="AA231" s="4">
        <f t="shared" si="91"/>
        <v>1422494.330316209</v>
      </c>
      <c r="AB231" s="4">
        <f t="shared" si="91"/>
        <v>1435563.5600461662</v>
      </c>
      <c r="AC231" s="4">
        <f t="shared" si="91"/>
        <v>1448989.7770139507</v>
      </c>
      <c r="AD231" s="4">
        <f t="shared" si="91"/>
        <v>1462781.789650904</v>
      </c>
      <c r="AE231" s="4">
        <f t="shared" si="91"/>
        <v>1476946.9341622796</v>
      </c>
      <c r="AF231" s="4">
        <f t="shared" si="91"/>
        <v>1491493.5697702777</v>
      </c>
      <c r="AG231" s="4">
        <f t="shared" si="91"/>
        <v>1506430.3935980322</v>
      </c>
      <c r="AH231" s="4">
        <f t="shared" si="91"/>
        <v>1521766.7594556059</v>
      </c>
      <c r="AI231" s="4">
        <f t="shared" si="91"/>
        <v>1537511.9903845119</v>
      </c>
      <c r="AJ231" s="4">
        <f t="shared" si="91"/>
        <v>1553676.2894646286</v>
      </c>
      <c r="AK231" s="4">
        <f t="shared" si="91"/>
        <v>1570270.3715323792</v>
      </c>
      <c r="AL231" s="4">
        <f t="shared" si="91"/>
        <v>1587304.8245430952</v>
      </c>
      <c r="AM231" s="4">
        <f t="shared" si="91"/>
        <v>1604791.7756197255</v>
      </c>
      <c r="AN231" s="4">
        <f t="shared" si="91"/>
        <v>1604791.7756197255</v>
      </c>
    </row>
    <row r="232" spans="8:40" x14ac:dyDescent="0.25">
      <c r="H232" t="s">
        <v>149</v>
      </c>
      <c r="I232" t="s">
        <v>133</v>
      </c>
      <c r="J232" s="4">
        <f>J208</f>
        <v>1761583.8613874593</v>
      </c>
      <c r="K232" s="4">
        <f t="shared" ref="K232:AN232" si="92">K208</f>
        <v>1783846.4124578605</v>
      </c>
      <c r="L232" s="4">
        <f t="shared" si="92"/>
        <v>1805845.1387439982</v>
      </c>
      <c r="M232" s="4">
        <f t="shared" si="92"/>
        <v>1823846.5694946148</v>
      </c>
      <c r="N232" s="4">
        <f t="shared" si="92"/>
        <v>1849099.8228172148</v>
      </c>
      <c r="O232" s="4">
        <f t="shared" si="92"/>
        <v>1882710.9923610524</v>
      </c>
      <c r="P232" s="4">
        <f t="shared" si="92"/>
        <v>1903896.6605117864</v>
      </c>
      <c r="Q232" s="4">
        <f t="shared" si="92"/>
        <v>1922612.4573602562</v>
      </c>
      <c r="R232" s="4">
        <f t="shared" si="92"/>
        <v>1945840.0591608661</v>
      </c>
      <c r="S232" s="4">
        <f t="shared" si="92"/>
        <v>1969215.9048710209</v>
      </c>
      <c r="T232" s="4">
        <f t="shared" si="92"/>
        <v>1991252.9950022856</v>
      </c>
      <c r="U232" s="4">
        <f t="shared" si="92"/>
        <v>2010992.4843159115</v>
      </c>
      <c r="V232" s="4">
        <f t="shared" si="92"/>
        <v>2031272.6406285092</v>
      </c>
      <c r="W232" s="4">
        <f t="shared" si="92"/>
        <v>2051756.6018937512</v>
      </c>
      <c r="X232" s="4">
        <f t="shared" si="92"/>
        <v>2073167.4835832368</v>
      </c>
      <c r="Y232" s="4">
        <f t="shared" si="92"/>
        <v>2095012.6913094516</v>
      </c>
      <c r="Z232" s="4">
        <f t="shared" si="92"/>
        <v>2117112.4477215828</v>
      </c>
      <c r="AA232" s="4">
        <f t="shared" si="92"/>
        <v>2140501.3092202921</v>
      </c>
      <c r="AB232" s="4">
        <f t="shared" si="92"/>
        <v>2164286.6221492956</v>
      </c>
      <c r="AC232" s="4">
        <f t="shared" si="92"/>
        <v>2188273.0388702191</v>
      </c>
      <c r="AD232" s="4">
        <f t="shared" si="92"/>
        <v>2213550.3310016692</v>
      </c>
      <c r="AE232" s="4">
        <f t="shared" si="92"/>
        <v>2239423.4715990601</v>
      </c>
      <c r="AF232" s="4">
        <f t="shared" si="92"/>
        <v>2265557.5770548838</v>
      </c>
      <c r="AG232" s="4">
        <f t="shared" si="92"/>
        <v>2293069.7922313758</v>
      </c>
      <c r="AH232" s="4">
        <f t="shared" si="92"/>
        <v>2321266.1261071386</v>
      </c>
      <c r="AI232" s="4">
        <f t="shared" si="92"/>
        <v>2350226.7995034656</v>
      </c>
      <c r="AJ232" s="4">
        <f t="shared" si="92"/>
        <v>2379474.6936389189</v>
      </c>
      <c r="AK232" s="4">
        <f t="shared" si="92"/>
        <v>2410192.9839254776</v>
      </c>
      <c r="AL232" s="4">
        <f t="shared" si="92"/>
        <v>2441796.8894214844</v>
      </c>
      <c r="AM232" s="4">
        <f t="shared" si="92"/>
        <v>2474183.23920304</v>
      </c>
      <c r="AN232" s="4">
        <f t="shared" si="92"/>
        <v>2474183.23920304</v>
      </c>
    </row>
    <row r="233" spans="8:40" x14ac:dyDescent="0.25">
      <c r="H233" t="s">
        <v>133</v>
      </c>
      <c r="I233" t="s">
        <v>149</v>
      </c>
      <c r="J233" s="4">
        <f>J208</f>
        <v>1761583.8613874593</v>
      </c>
      <c r="K233" s="4">
        <f t="shared" ref="K233:AN233" si="93">K208</f>
        <v>1783846.4124578605</v>
      </c>
      <c r="L233" s="4">
        <f t="shared" si="93"/>
        <v>1805845.1387439982</v>
      </c>
      <c r="M233" s="4">
        <f t="shared" si="93"/>
        <v>1823846.5694946148</v>
      </c>
      <c r="N233" s="4">
        <f t="shared" si="93"/>
        <v>1849099.8228172148</v>
      </c>
      <c r="O233" s="4">
        <f t="shared" si="93"/>
        <v>1882710.9923610524</v>
      </c>
      <c r="P233" s="4">
        <f t="shared" si="93"/>
        <v>1903896.6605117864</v>
      </c>
      <c r="Q233" s="4">
        <f t="shared" si="93"/>
        <v>1922612.4573602562</v>
      </c>
      <c r="R233" s="4">
        <f t="shared" si="93"/>
        <v>1945840.0591608661</v>
      </c>
      <c r="S233" s="4">
        <f t="shared" si="93"/>
        <v>1969215.9048710209</v>
      </c>
      <c r="T233" s="4">
        <f t="shared" si="93"/>
        <v>1991252.9950022856</v>
      </c>
      <c r="U233" s="4">
        <f t="shared" si="93"/>
        <v>2010992.4843159115</v>
      </c>
      <c r="V233" s="4">
        <f t="shared" si="93"/>
        <v>2031272.6406285092</v>
      </c>
      <c r="W233" s="4">
        <f t="shared" si="93"/>
        <v>2051756.6018937512</v>
      </c>
      <c r="X233" s="4">
        <f t="shared" si="93"/>
        <v>2073167.4835832368</v>
      </c>
      <c r="Y233" s="4">
        <f t="shared" si="93"/>
        <v>2095012.6913094516</v>
      </c>
      <c r="Z233" s="4">
        <f t="shared" si="93"/>
        <v>2117112.4477215828</v>
      </c>
      <c r="AA233" s="4">
        <f t="shared" si="93"/>
        <v>2140501.3092202921</v>
      </c>
      <c r="AB233" s="4">
        <f t="shared" si="93"/>
        <v>2164286.6221492956</v>
      </c>
      <c r="AC233" s="4">
        <f t="shared" si="93"/>
        <v>2188273.0388702191</v>
      </c>
      <c r="AD233" s="4">
        <f t="shared" si="93"/>
        <v>2213550.3310016692</v>
      </c>
      <c r="AE233" s="4">
        <f t="shared" si="93"/>
        <v>2239423.4715990601</v>
      </c>
      <c r="AF233" s="4">
        <f t="shared" si="93"/>
        <v>2265557.5770548838</v>
      </c>
      <c r="AG233" s="4">
        <f t="shared" si="93"/>
        <v>2293069.7922313758</v>
      </c>
      <c r="AH233" s="4">
        <f t="shared" si="93"/>
        <v>2321266.1261071386</v>
      </c>
      <c r="AI233" s="4">
        <f t="shared" si="93"/>
        <v>2350226.7995034656</v>
      </c>
      <c r="AJ233" s="4">
        <f t="shared" si="93"/>
        <v>2379474.6936389189</v>
      </c>
      <c r="AK233" s="4">
        <f t="shared" si="93"/>
        <v>2410192.9839254776</v>
      </c>
      <c r="AL233" s="4">
        <f t="shared" si="93"/>
        <v>2441796.8894214844</v>
      </c>
      <c r="AM233" s="4">
        <f t="shared" si="93"/>
        <v>2474183.23920304</v>
      </c>
      <c r="AN233" s="4">
        <f t="shared" si="93"/>
        <v>2474183.23920304</v>
      </c>
    </row>
    <row r="234" spans="8:40" x14ac:dyDescent="0.25">
      <c r="H234" t="s">
        <v>150</v>
      </c>
      <c r="I234" t="s">
        <v>149</v>
      </c>
      <c r="J234" s="4">
        <f>J201</f>
        <v>3966137.5661375662</v>
      </c>
      <c r="K234" s="4">
        <f t="shared" ref="K234:AN234" si="94">K201</f>
        <v>4021164.021164021</v>
      </c>
      <c r="L234" s="4">
        <f t="shared" si="94"/>
        <v>4087301.5873015872</v>
      </c>
      <c r="M234" s="4">
        <f t="shared" si="94"/>
        <v>4152380.9523809524</v>
      </c>
      <c r="N234" s="4">
        <f t="shared" si="94"/>
        <v>4223809.5238095243</v>
      </c>
      <c r="O234" s="4">
        <f t="shared" si="94"/>
        <v>4314814.8148148144</v>
      </c>
      <c r="P234" s="4">
        <f t="shared" si="94"/>
        <v>4388359.7883597882</v>
      </c>
      <c r="Q234" s="4">
        <f t="shared" si="94"/>
        <v>4453968.2539682537</v>
      </c>
      <c r="R234" s="4">
        <f t="shared" si="94"/>
        <v>4531216.931216931</v>
      </c>
      <c r="S234" s="4">
        <f t="shared" si="94"/>
        <v>4610582.0105820103</v>
      </c>
      <c r="T234" s="4">
        <f t="shared" si="94"/>
        <v>4686772.4867724869</v>
      </c>
      <c r="U234" s="4">
        <f t="shared" si="94"/>
        <v>4758730.1587301586</v>
      </c>
      <c r="V234" s="4">
        <f t="shared" si="94"/>
        <v>4833862.4338624338</v>
      </c>
      <c r="W234" s="4">
        <f t="shared" si="94"/>
        <v>4911640.2116402118</v>
      </c>
      <c r="X234" s="4">
        <f t="shared" si="94"/>
        <v>4991534.3915343918</v>
      </c>
      <c r="Y234" s="4">
        <f t="shared" si="94"/>
        <v>5074074.0740740737</v>
      </c>
      <c r="Z234" s="4">
        <f t="shared" si="94"/>
        <v>5159259.2592592593</v>
      </c>
      <c r="AA234" s="4">
        <f t="shared" si="94"/>
        <v>5247619.0476190476</v>
      </c>
      <c r="AB234" s="4">
        <f t="shared" si="94"/>
        <v>5339153.4391534394</v>
      </c>
      <c r="AC234" s="4">
        <f t="shared" si="94"/>
        <v>5433333.333333333</v>
      </c>
      <c r="AD234" s="4">
        <f t="shared" si="94"/>
        <v>5531216.931216931</v>
      </c>
      <c r="AE234" s="4">
        <f t="shared" si="94"/>
        <v>5632275.1322751325</v>
      </c>
      <c r="AF234" s="4">
        <f t="shared" si="94"/>
        <v>5736507.9365079366</v>
      </c>
      <c r="AG234" s="4">
        <f t="shared" si="94"/>
        <v>5844973.5449735448</v>
      </c>
      <c r="AH234" s="4">
        <f t="shared" si="94"/>
        <v>5957142.8571428573</v>
      </c>
      <c r="AI234" s="4">
        <f t="shared" si="94"/>
        <v>6073015.8730158731</v>
      </c>
      <c r="AJ234" s="4">
        <f t="shared" si="94"/>
        <v>6193121.6931216931</v>
      </c>
      <c r="AK234" s="4">
        <f t="shared" si="94"/>
        <v>6317989.4179894179</v>
      </c>
      <c r="AL234" s="4">
        <f t="shared" si="94"/>
        <v>6446560.846560847</v>
      </c>
      <c r="AM234" s="4">
        <f t="shared" si="94"/>
        <v>6580423.2804232808</v>
      </c>
      <c r="AN234" s="4">
        <f t="shared" si="94"/>
        <v>6580423.2804232808</v>
      </c>
    </row>
    <row r="235" spans="8:40" x14ac:dyDescent="0.25">
      <c r="H235" t="s">
        <v>149</v>
      </c>
      <c r="I235" t="s">
        <v>150</v>
      </c>
      <c r="J235" s="4">
        <f>J201</f>
        <v>3966137.5661375662</v>
      </c>
      <c r="K235" s="4">
        <f t="shared" ref="K235:AN235" si="95">K201</f>
        <v>4021164.021164021</v>
      </c>
      <c r="L235" s="4">
        <f t="shared" si="95"/>
        <v>4087301.5873015872</v>
      </c>
      <c r="M235" s="4">
        <f t="shared" si="95"/>
        <v>4152380.9523809524</v>
      </c>
      <c r="N235" s="4">
        <f t="shared" si="95"/>
        <v>4223809.5238095243</v>
      </c>
      <c r="O235" s="4">
        <f t="shared" si="95"/>
        <v>4314814.8148148144</v>
      </c>
      <c r="P235" s="4">
        <f t="shared" si="95"/>
        <v>4388359.7883597882</v>
      </c>
      <c r="Q235" s="4">
        <f t="shared" si="95"/>
        <v>4453968.2539682537</v>
      </c>
      <c r="R235" s="4">
        <f t="shared" si="95"/>
        <v>4531216.931216931</v>
      </c>
      <c r="S235" s="4">
        <f t="shared" si="95"/>
        <v>4610582.0105820103</v>
      </c>
      <c r="T235" s="4">
        <f t="shared" si="95"/>
        <v>4686772.4867724869</v>
      </c>
      <c r="U235" s="4">
        <f t="shared" si="95"/>
        <v>4758730.1587301586</v>
      </c>
      <c r="V235" s="4">
        <f t="shared" si="95"/>
        <v>4833862.4338624338</v>
      </c>
      <c r="W235" s="4">
        <f t="shared" si="95"/>
        <v>4911640.2116402118</v>
      </c>
      <c r="X235" s="4">
        <f t="shared" si="95"/>
        <v>4991534.3915343918</v>
      </c>
      <c r="Y235" s="4">
        <f t="shared" si="95"/>
        <v>5074074.0740740737</v>
      </c>
      <c r="Z235" s="4">
        <f t="shared" si="95"/>
        <v>5159259.2592592593</v>
      </c>
      <c r="AA235" s="4">
        <f t="shared" si="95"/>
        <v>5247619.0476190476</v>
      </c>
      <c r="AB235" s="4">
        <f t="shared" si="95"/>
        <v>5339153.4391534394</v>
      </c>
      <c r="AC235" s="4">
        <f t="shared" si="95"/>
        <v>5433333.333333333</v>
      </c>
      <c r="AD235" s="4">
        <f t="shared" si="95"/>
        <v>5531216.931216931</v>
      </c>
      <c r="AE235" s="4">
        <f t="shared" si="95"/>
        <v>5632275.1322751325</v>
      </c>
      <c r="AF235" s="4">
        <f t="shared" si="95"/>
        <v>5736507.9365079366</v>
      </c>
      <c r="AG235" s="4">
        <f t="shared" si="95"/>
        <v>5844973.5449735448</v>
      </c>
      <c r="AH235" s="4">
        <f t="shared" si="95"/>
        <v>5957142.8571428573</v>
      </c>
      <c r="AI235" s="4">
        <f t="shared" si="95"/>
        <v>6073015.8730158731</v>
      </c>
      <c r="AJ235" s="4">
        <f t="shared" si="95"/>
        <v>6193121.6931216931</v>
      </c>
      <c r="AK235" s="4">
        <f t="shared" si="95"/>
        <v>6317989.4179894179</v>
      </c>
      <c r="AL235" s="4">
        <f t="shared" si="95"/>
        <v>6446560.846560847</v>
      </c>
      <c r="AM235" s="4">
        <f t="shared" si="95"/>
        <v>6580423.2804232808</v>
      </c>
      <c r="AN235" s="4">
        <f t="shared" si="95"/>
        <v>6580423.2804232808</v>
      </c>
    </row>
    <row r="236" spans="8:40" x14ac:dyDescent="0.25">
      <c r="H236" t="s">
        <v>134</v>
      </c>
      <c r="I236" t="s">
        <v>150</v>
      </c>
      <c r="J236" s="4">
        <f>J205</f>
        <v>188750</v>
      </c>
      <c r="K236" s="4">
        <f t="shared" ref="K236:AN236" si="96">K205</f>
        <v>188750</v>
      </c>
      <c r="L236" s="4">
        <f t="shared" si="96"/>
        <v>190000</v>
      </c>
      <c r="M236" s="4">
        <f t="shared" si="96"/>
        <v>191875</v>
      </c>
      <c r="N236" s="4">
        <f t="shared" si="96"/>
        <v>192500</v>
      </c>
      <c r="O236" s="4">
        <f t="shared" si="96"/>
        <v>195625</v>
      </c>
      <c r="P236" s="4">
        <f t="shared" si="96"/>
        <v>197500</v>
      </c>
      <c r="Q236" s="4">
        <f t="shared" si="96"/>
        <v>198750</v>
      </c>
      <c r="R236" s="4">
        <f t="shared" si="96"/>
        <v>200625</v>
      </c>
      <c r="S236" s="4">
        <f t="shared" si="96"/>
        <v>202500</v>
      </c>
      <c r="T236" s="4">
        <f t="shared" si="96"/>
        <v>203750</v>
      </c>
      <c r="U236" s="4">
        <f t="shared" si="96"/>
        <v>205625</v>
      </c>
      <c r="V236" s="4">
        <f t="shared" si="96"/>
        <v>206875</v>
      </c>
      <c r="W236" s="4">
        <f t="shared" si="96"/>
        <v>208750</v>
      </c>
      <c r="X236" s="4">
        <f t="shared" si="96"/>
        <v>209375</v>
      </c>
      <c r="Y236" s="4">
        <f t="shared" si="96"/>
        <v>210625</v>
      </c>
      <c r="Z236" s="4">
        <f t="shared" si="96"/>
        <v>212500</v>
      </c>
      <c r="AA236" s="4">
        <f t="shared" si="96"/>
        <v>214375</v>
      </c>
      <c r="AB236" s="4">
        <f t="shared" si="96"/>
        <v>215625</v>
      </c>
      <c r="AC236" s="4">
        <f t="shared" si="96"/>
        <v>217500</v>
      </c>
      <c r="AD236" s="4">
        <f t="shared" si="96"/>
        <v>218750</v>
      </c>
      <c r="AE236" s="4">
        <f t="shared" si="96"/>
        <v>220000</v>
      </c>
      <c r="AF236" s="4">
        <f t="shared" si="96"/>
        <v>221875</v>
      </c>
      <c r="AG236" s="4">
        <f t="shared" si="96"/>
        <v>223750</v>
      </c>
      <c r="AH236" s="4">
        <f t="shared" si="96"/>
        <v>225000</v>
      </c>
      <c r="AI236" s="4">
        <f t="shared" si="96"/>
        <v>226875</v>
      </c>
      <c r="AJ236" s="4">
        <f t="shared" si="96"/>
        <v>228750</v>
      </c>
      <c r="AK236" s="4">
        <f t="shared" si="96"/>
        <v>230625</v>
      </c>
      <c r="AL236" s="4">
        <f t="shared" si="96"/>
        <v>232500</v>
      </c>
      <c r="AM236" s="4">
        <f t="shared" si="96"/>
        <v>234375</v>
      </c>
      <c r="AN236" s="4">
        <f t="shared" si="96"/>
        <v>234375</v>
      </c>
    </row>
    <row r="237" spans="8:40" x14ac:dyDescent="0.25">
      <c r="H237" t="s">
        <v>150</v>
      </c>
      <c r="I237" t="s">
        <v>134</v>
      </c>
      <c r="J237" s="4">
        <f>J205</f>
        <v>188750</v>
      </c>
      <c r="K237" s="4">
        <f t="shared" ref="K237:AN237" si="97">K205</f>
        <v>188750</v>
      </c>
      <c r="L237" s="4">
        <f t="shared" si="97"/>
        <v>190000</v>
      </c>
      <c r="M237" s="4">
        <f t="shared" si="97"/>
        <v>191875</v>
      </c>
      <c r="N237" s="4">
        <f t="shared" si="97"/>
        <v>192500</v>
      </c>
      <c r="O237" s="4">
        <f t="shared" si="97"/>
        <v>195625</v>
      </c>
      <c r="P237" s="4">
        <f t="shared" si="97"/>
        <v>197500</v>
      </c>
      <c r="Q237" s="4">
        <f t="shared" si="97"/>
        <v>198750</v>
      </c>
      <c r="R237" s="4">
        <f t="shared" si="97"/>
        <v>200625</v>
      </c>
      <c r="S237" s="4">
        <f t="shared" si="97"/>
        <v>202500</v>
      </c>
      <c r="T237" s="4">
        <f t="shared" si="97"/>
        <v>203750</v>
      </c>
      <c r="U237" s="4">
        <f t="shared" si="97"/>
        <v>205625</v>
      </c>
      <c r="V237" s="4">
        <f t="shared" si="97"/>
        <v>206875</v>
      </c>
      <c r="W237" s="4">
        <f t="shared" si="97"/>
        <v>208750</v>
      </c>
      <c r="X237" s="4">
        <f t="shared" si="97"/>
        <v>209375</v>
      </c>
      <c r="Y237" s="4">
        <f t="shared" si="97"/>
        <v>210625</v>
      </c>
      <c r="Z237" s="4">
        <f t="shared" si="97"/>
        <v>212500</v>
      </c>
      <c r="AA237" s="4">
        <f t="shared" si="97"/>
        <v>214375</v>
      </c>
      <c r="AB237" s="4">
        <f t="shared" si="97"/>
        <v>215625</v>
      </c>
      <c r="AC237" s="4">
        <f t="shared" si="97"/>
        <v>217500</v>
      </c>
      <c r="AD237" s="4">
        <f t="shared" si="97"/>
        <v>218750</v>
      </c>
      <c r="AE237" s="4">
        <f t="shared" si="97"/>
        <v>220000</v>
      </c>
      <c r="AF237" s="4">
        <f t="shared" si="97"/>
        <v>221875</v>
      </c>
      <c r="AG237" s="4">
        <f t="shared" si="97"/>
        <v>223750</v>
      </c>
      <c r="AH237" s="4">
        <f t="shared" si="97"/>
        <v>225000</v>
      </c>
      <c r="AI237" s="4">
        <f t="shared" si="97"/>
        <v>226875</v>
      </c>
      <c r="AJ237" s="4">
        <f t="shared" si="97"/>
        <v>228750</v>
      </c>
      <c r="AK237" s="4">
        <f t="shared" si="97"/>
        <v>230625</v>
      </c>
      <c r="AL237" s="4">
        <f t="shared" si="97"/>
        <v>232500</v>
      </c>
      <c r="AM237" s="4">
        <f t="shared" si="97"/>
        <v>234375</v>
      </c>
      <c r="AN237" s="4">
        <f t="shared" si="97"/>
        <v>234375</v>
      </c>
    </row>
    <row r="238" spans="8:40" x14ac:dyDescent="0.25">
      <c r="H238" t="s">
        <v>151</v>
      </c>
      <c r="I238" t="s">
        <v>134</v>
      </c>
      <c r="J238" s="4">
        <f>J208</f>
        <v>1761583.8613874593</v>
      </c>
      <c r="K238" s="4">
        <f t="shared" ref="K238:AN238" si="98">K208</f>
        <v>1783846.4124578605</v>
      </c>
      <c r="L238" s="4">
        <f t="shared" si="98"/>
        <v>1805845.1387439982</v>
      </c>
      <c r="M238" s="4">
        <f t="shared" si="98"/>
        <v>1823846.5694946148</v>
      </c>
      <c r="N238" s="4">
        <f t="shared" si="98"/>
        <v>1849099.8228172148</v>
      </c>
      <c r="O238" s="4">
        <f t="shared" si="98"/>
        <v>1882710.9923610524</v>
      </c>
      <c r="P238" s="4">
        <f t="shared" si="98"/>
        <v>1903896.6605117864</v>
      </c>
      <c r="Q238" s="4">
        <f t="shared" si="98"/>
        <v>1922612.4573602562</v>
      </c>
      <c r="R238" s="4">
        <f t="shared" si="98"/>
        <v>1945840.0591608661</v>
      </c>
      <c r="S238" s="4">
        <f t="shared" si="98"/>
        <v>1969215.9048710209</v>
      </c>
      <c r="T238" s="4">
        <f t="shared" si="98"/>
        <v>1991252.9950022856</v>
      </c>
      <c r="U238" s="4">
        <f t="shared" si="98"/>
        <v>2010992.4843159115</v>
      </c>
      <c r="V238" s="4">
        <f t="shared" si="98"/>
        <v>2031272.6406285092</v>
      </c>
      <c r="W238" s="4">
        <f t="shared" si="98"/>
        <v>2051756.6018937512</v>
      </c>
      <c r="X238" s="4">
        <f t="shared" si="98"/>
        <v>2073167.4835832368</v>
      </c>
      <c r="Y238" s="4">
        <f t="shared" si="98"/>
        <v>2095012.6913094516</v>
      </c>
      <c r="Z238" s="4">
        <f t="shared" si="98"/>
        <v>2117112.4477215828</v>
      </c>
      <c r="AA238" s="4">
        <f t="shared" si="98"/>
        <v>2140501.3092202921</v>
      </c>
      <c r="AB238" s="4">
        <f t="shared" si="98"/>
        <v>2164286.6221492956</v>
      </c>
      <c r="AC238" s="4">
        <f t="shared" si="98"/>
        <v>2188273.0388702191</v>
      </c>
      <c r="AD238" s="4">
        <f t="shared" si="98"/>
        <v>2213550.3310016692</v>
      </c>
      <c r="AE238" s="4">
        <f t="shared" si="98"/>
        <v>2239423.4715990601</v>
      </c>
      <c r="AF238" s="4">
        <f t="shared" si="98"/>
        <v>2265557.5770548838</v>
      </c>
      <c r="AG238" s="4">
        <f t="shared" si="98"/>
        <v>2293069.7922313758</v>
      </c>
      <c r="AH238" s="4">
        <f t="shared" si="98"/>
        <v>2321266.1261071386</v>
      </c>
      <c r="AI238" s="4">
        <f t="shared" si="98"/>
        <v>2350226.7995034656</v>
      </c>
      <c r="AJ238" s="4">
        <f t="shared" si="98"/>
        <v>2379474.6936389189</v>
      </c>
      <c r="AK238" s="4">
        <f t="shared" si="98"/>
        <v>2410192.9839254776</v>
      </c>
      <c r="AL238" s="4">
        <f t="shared" si="98"/>
        <v>2441796.8894214844</v>
      </c>
      <c r="AM238" s="4">
        <f t="shared" si="98"/>
        <v>2474183.23920304</v>
      </c>
      <c r="AN238" s="4">
        <f t="shared" si="98"/>
        <v>2474183.23920304</v>
      </c>
    </row>
    <row r="239" spans="8:40" x14ac:dyDescent="0.25">
      <c r="H239" t="s">
        <v>134</v>
      </c>
      <c r="I239" t="s">
        <v>151</v>
      </c>
      <c r="J239" s="4">
        <f>J208</f>
        <v>1761583.8613874593</v>
      </c>
      <c r="K239" s="4">
        <f t="shared" ref="K239:AN239" si="99">K208</f>
        <v>1783846.4124578605</v>
      </c>
      <c r="L239" s="4">
        <f t="shared" si="99"/>
        <v>1805845.1387439982</v>
      </c>
      <c r="M239" s="4">
        <f t="shared" si="99"/>
        <v>1823846.5694946148</v>
      </c>
      <c r="N239" s="4">
        <f t="shared" si="99"/>
        <v>1849099.8228172148</v>
      </c>
      <c r="O239" s="4">
        <f t="shared" si="99"/>
        <v>1882710.9923610524</v>
      </c>
      <c r="P239" s="4">
        <f t="shared" si="99"/>
        <v>1903896.6605117864</v>
      </c>
      <c r="Q239" s="4">
        <f t="shared" si="99"/>
        <v>1922612.4573602562</v>
      </c>
      <c r="R239" s="4">
        <f t="shared" si="99"/>
        <v>1945840.0591608661</v>
      </c>
      <c r="S239" s="4">
        <f t="shared" si="99"/>
        <v>1969215.9048710209</v>
      </c>
      <c r="T239" s="4">
        <f t="shared" si="99"/>
        <v>1991252.9950022856</v>
      </c>
      <c r="U239" s="4">
        <f t="shared" si="99"/>
        <v>2010992.4843159115</v>
      </c>
      <c r="V239" s="4">
        <f t="shared" si="99"/>
        <v>2031272.6406285092</v>
      </c>
      <c r="W239" s="4">
        <f t="shared" si="99"/>
        <v>2051756.6018937512</v>
      </c>
      <c r="X239" s="4">
        <f t="shared" si="99"/>
        <v>2073167.4835832368</v>
      </c>
      <c r="Y239" s="4">
        <f t="shared" si="99"/>
        <v>2095012.6913094516</v>
      </c>
      <c r="Z239" s="4">
        <f t="shared" si="99"/>
        <v>2117112.4477215828</v>
      </c>
      <c r="AA239" s="4">
        <f t="shared" si="99"/>
        <v>2140501.3092202921</v>
      </c>
      <c r="AB239" s="4">
        <f t="shared" si="99"/>
        <v>2164286.6221492956</v>
      </c>
      <c r="AC239" s="4">
        <f t="shared" si="99"/>
        <v>2188273.0388702191</v>
      </c>
      <c r="AD239" s="4">
        <f t="shared" si="99"/>
        <v>2213550.3310016692</v>
      </c>
      <c r="AE239" s="4">
        <f t="shared" si="99"/>
        <v>2239423.4715990601</v>
      </c>
      <c r="AF239" s="4">
        <f t="shared" si="99"/>
        <v>2265557.5770548838</v>
      </c>
      <c r="AG239" s="4">
        <f t="shared" si="99"/>
        <v>2293069.7922313758</v>
      </c>
      <c r="AH239" s="4">
        <f t="shared" si="99"/>
        <v>2321266.1261071386</v>
      </c>
      <c r="AI239" s="4">
        <f t="shared" si="99"/>
        <v>2350226.7995034656</v>
      </c>
      <c r="AJ239" s="4">
        <f t="shared" si="99"/>
        <v>2379474.6936389189</v>
      </c>
      <c r="AK239" s="4">
        <f t="shared" si="99"/>
        <v>2410192.9839254776</v>
      </c>
      <c r="AL239" s="4">
        <f t="shared" si="99"/>
        <v>2441796.8894214844</v>
      </c>
      <c r="AM239" s="4">
        <f t="shared" si="99"/>
        <v>2474183.23920304</v>
      </c>
      <c r="AN239" s="4">
        <f t="shared" si="99"/>
        <v>2474183.23920304</v>
      </c>
    </row>
    <row r="240" spans="8:40" x14ac:dyDescent="0.25">
      <c r="H240" t="s">
        <v>150</v>
      </c>
      <c r="I240" t="s">
        <v>153</v>
      </c>
      <c r="J240" s="4">
        <f>J203</f>
        <v>666666.66666666663</v>
      </c>
      <c r="K240" s="4">
        <f t="shared" ref="K240:AN240" si="100">K203</f>
        <v>666666.66666666663</v>
      </c>
      <c r="L240" s="4">
        <f t="shared" si="100"/>
        <v>675000</v>
      </c>
      <c r="M240" s="4">
        <f t="shared" si="100"/>
        <v>675000</v>
      </c>
      <c r="N240" s="4">
        <f t="shared" si="100"/>
        <v>683333.33333333337</v>
      </c>
      <c r="O240" s="4">
        <f t="shared" si="100"/>
        <v>691666.66666666663</v>
      </c>
      <c r="P240" s="4">
        <f t="shared" si="100"/>
        <v>700000</v>
      </c>
      <c r="Q240" s="4">
        <f t="shared" si="100"/>
        <v>708333.33333333337</v>
      </c>
      <c r="R240" s="4">
        <f t="shared" si="100"/>
        <v>716666.66666666663</v>
      </c>
      <c r="S240" s="4">
        <f t="shared" si="100"/>
        <v>716666.66666666663</v>
      </c>
      <c r="T240" s="4">
        <f t="shared" si="100"/>
        <v>725000</v>
      </c>
      <c r="U240" s="4">
        <f t="shared" si="100"/>
        <v>733333.33333333337</v>
      </c>
      <c r="V240" s="4">
        <f t="shared" si="100"/>
        <v>741666.66666666663</v>
      </c>
      <c r="W240" s="4">
        <f t="shared" si="100"/>
        <v>741666.66666666663</v>
      </c>
      <c r="X240" s="4">
        <f t="shared" si="100"/>
        <v>750000</v>
      </c>
      <c r="Y240" s="4">
        <f t="shared" si="100"/>
        <v>758333.33333333337</v>
      </c>
      <c r="Z240" s="4">
        <f t="shared" si="100"/>
        <v>758333.33333333337</v>
      </c>
      <c r="AA240" s="4">
        <f t="shared" si="100"/>
        <v>766666.66666666663</v>
      </c>
      <c r="AB240" s="4">
        <f t="shared" si="100"/>
        <v>775000</v>
      </c>
      <c r="AC240" s="4">
        <f t="shared" si="100"/>
        <v>775000</v>
      </c>
      <c r="AD240" s="4">
        <f t="shared" si="100"/>
        <v>783333.33333333337</v>
      </c>
      <c r="AE240" s="4">
        <f t="shared" si="100"/>
        <v>791666.66666666663</v>
      </c>
      <c r="AF240" s="4">
        <f t="shared" si="100"/>
        <v>791666.66666666663</v>
      </c>
      <c r="AG240" s="4">
        <f t="shared" si="100"/>
        <v>800000</v>
      </c>
      <c r="AH240" s="4">
        <f t="shared" si="100"/>
        <v>808333.33333333337</v>
      </c>
      <c r="AI240" s="4">
        <f t="shared" si="100"/>
        <v>816666.66666666663</v>
      </c>
      <c r="AJ240" s="4">
        <f t="shared" si="100"/>
        <v>816666.66666666663</v>
      </c>
      <c r="AK240" s="4">
        <f t="shared" si="100"/>
        <v>825000</v>
      </c>
      <c r="AL240" s="4">
        <f t="shared" si="100"/>
        <v>833333.33333333337</v>
      </c>
      <c r="AM240" s="4">
        <f t="shared" si="100"/>
        <v>841666.66666666663</v>
      </c>
      <c r="AN240" s="4">
        <f t="shared" si="100"/>
        <v>841666.66666666663</v>
      </c>
    </row>
    <row r="241" spans="8:40" x14ac:dyDescent="0.25">
      <c r="H241" t="s">
        <v>153</v>
      </c>
      <c r="I241" t="s">
        <v>150</v>
      </c>
      <c r="J241" s="4">
        <f>J203</f>
        <v>666666.66666666663</v>
      </c>
      <c r="K241" s="4">
        <f t="shared" ref="K241:AN241" si="101">K203</f>
        <v>666666.66666666663</v>
      </c>
      <c r="L241" s="4">
        <f t="shared" si="101"/>
        <v>675000</v>
      </c>
      <c r="M241" s="4">
        <f t="shared" si="101"/>
        <v>675000</v>
      </c>
      <c r="N241" s="4">
        <f t="shared" si="101"/>
        <v>683333.33333333337</v>
      </c>
      <c r="O241" s="4">
        <f t="shared" si="101"/>
        <v>691666.66666666663</v>
      </c>
      <c r="P241" s="4">
        <f t="shared" si="101"/>
        <v>700000</v>
      </c>
      <c r="Q241" s="4">
        <f t="shared" si="101"/>
        <v>708333.33333333337</v>
      </c>
      <c r="R241" s="4">
        <f t="shared" si="101"/>
        <v>716666.66666666663</v>
      </c>
      <c r="S241" s="4">
        <f t="shared" si="101"/>
        <v>716666.66666666663</v>
      </c>
      <c r="T241" s="4">
        <f t="shared" si="101"/>
        <v>725000</v>
      </c>
      <c r="U241" s="4">
        <f t="shared" si="101"/>
        <v>733333.33333333337</v>
      </c>
      <c r="V241" s="4">
        <f t="shared" si="101"/>
        <v>741666.66666666663</v>
      </c>
      <c r="W241" s="4">
        <f t="shared" si="101"/>
        <v>741666.66666666663</v>
      </c>
      <c r="X241" s="4">
        <f t="shared" si="101"/>
        <v>750000</v>
      </c>
      <c r="Y241" s="4">
        <f t="shared" si="101"/>
        <v>758333.33333333337</v>
      </c>
      <c r="Z241" s="4">
        <f t="shared" si="101"/>
        <v>758333.33333333337</v>
      </c>
      <c r="AA241" s="4">
        <f t="shared" si="101"/>
        <v>766666.66666666663</v>
      </c>
      <c r="AB241" s="4">
        <f t="shared" si="101"/>
        <v>775000</v>
      </c>
      <c r="AC241" s="4">
        <f t="shared" si="101"/>
        <v>775000</v>
      </c>
      <c r="AD241" s="4">
        <f t="shared" si="101"/>
        <v>783333.33333333337</v>
      </c>
      <c r="AE241" s="4">
        <f t="shared" si="101"/>
        <v>791666.66666666663</v>
      </c>
      <c r="AF241" s="4">
        <f t="shared" si="101"/>
        <v>791666.66666666663</v>
      </c>
      <c r="AG241" s="4">
        <f t="shared" si="101"/>
        <v>800000</v>
      </c>
      <c r="AH241" s="4">
        <f t="shared" si="101"/>
        <v>808333.33333333337</v>
      </c>
      <c r="AI241" s="4">
        <f t="shared" si="101"/>
        <v>816666.66666666663</v>
      </c>
      <c r="AJ241" s="4">
        <f t="shared" si="101"/>
        <v>816666.66666666663</v>
      </c>
      <c r="AK241" s="4">
        <f t="shared" si="101"/>
        <v>825000</v>
      </c>
      <c r="AL241" s="4">
        <f t="shared" si="101"/>
        <v>833333.33333333337</v>
      </c>
      <c r="AM241" s="4">
        <f t="shared" si="101"/>
        <v>841666.66666666663</v>
      </c>
      <c r="AN241" s="4">
        <f t="shared" si="101"/>
        <v>841666.66666666663</v>
      </c>
    </row>
    <row r="242" spans="8:40" x14ac:dyDescent="0.25">
      <c r="H242" t="s">
        <v>150</v>
      </c>
      <c r="I242" t="s">
        <v>133</v>
      </c>
      <c r="J242" s="4">
        <f>J208</f>
        <v>1761583.8613874593</v>
      </c>
      <c r="K242" s="4">
        <f t="shared" ref="K242:AN242" si="102">K208</f>
        <v>1783846.4124578605</v>
      </c>
      <c r="L242" s="4">
        <f t="shared" si="102"/>
        <v>1805845.1387439982</v>
      </c>
      <c r="M242" s="4">
        <f t="shared" si="102"/>
        <v>1823846.5694946148</v>
      </c>
      <c r="N242" s="4">
        <f t="shared" si="102"/>
        <v>1849099.8228172148</v>
      </c>
      <c r="O242" s="4">
        <f t="shared" si="102"/>
        <v>1882710.9923610524</v>
      </c>
      <c r="P242" s="4">
        <f t="shared" si="102"/>
        <v>1903896.6605117864</v>
      </c>
      <c r="Q242" s="4">
        <f t="shared" si="102"/>
        <v>1922612.4573602562</v>
      </c>
      <c r="R242" s="4">
        <f t="shared" si="102"/>
        <v>1945840.0591608661</v>
      </c>
      <c r="S242" s="4">
        <f t="shared" si="102"/>
        <v>1969215.9048710209</v>
      </c>
      <c r="T242" s="4">
        <f t="shared" si="102"/>
        <v>1991252.9950022856</v>
      </c>
      <c r="U242" s="4">
        <f t="shared" si="102"/>
        <v>2010992.4843159115</v>
      </c>
      <c r="V242" s="4">
        <f t="shared" si="102"/>
        <v>2031272.6406285092</v>
      </c>
      <c r="W242" s="4">
        <f t="shared" si="102"/>
        <v>2051756.6018937512</v>
      </c>
      <c r="X242" s="4">
        <f t="shared" si="102"/>
        <v>2073167.4835832368</v>
      </c>
      <c r="Y242" s="4">
        <f t="shared" si="102"/>
        <v>2095012.6913094516</v>
      </c>
      <c r="Z242" s="4">
        <f t="shared" si="102"/>
        <v>2117112.4477215828</v>
      </c>
      <c r="AA242" s="4">
        <f t="shared" si="102"/>
        <v>2140501.3092202921</v>
      </c>
      <c r="AB242" s="4">
        <f t="shared" si="102"/>
        <v>2164286.6221492956</v>
      </c>
      <c r="AC242" s="4">
        <f t="shared" si="102"/>
        <v>2188273.0388702191</v>
      </c>
      <c r="AD242" s="4">
        <f t="shared" si="102"/>
        <v>2213550.3310016692</v>
      </c>
      <c r="AE242" s="4">
        <f t="shared" si="102"/>
        <v>2239423.4715990601</v>
      </c>
      <c r="AF242" s="4">
        <f t="shared" si="102"/>
        <v>2265557.5770548838</v>
      </c>
      <c r="AG242" s="4">
        <f t="shared" si="102"/>
        <v>2293069.7922313758</v>
      </c>
      <c r="AH242" s="4">
        <f t="shared" si="102"/>
        <v>2321266.1261071386</v>
      </c>
      <c r="AI242" s="4">
        <f t="shared" si="102"/>
        <v>2350226.7995034656</v>
      </c>
      <c r="AJ242" s="4">
        <f t="shared" si="102"/>
        <v>2379474.6936389189</v>
      </c>
      <c r="AK242" s="4">
        <f t="shared" si="102"/>
        <v>2410192.9839254776</v>
      </c>
      <c r="AL242" s="4">
        <f t="shared" si="102"/>
        <v>2441796.8894214844</v>
      </c>
      <c r="AM242" s="4">
        <f t="shared" si="102"/>
        <v>2474183.23920304</v>
      </c>
      <c r="AN242" s="4">
        <f t="shared" si="102"/>
        <v>2474183.23920304</v>
      </c>
    </row>
    <row r="243" spans="8:40" x14ac:dyDescent="0.25">
      <c r="H243" t="s">
        <v>133</v>
      </c>
      <c r="I243" t="s">
        <v>150</v>
      </c>
      <c r="J243" s="4">
        <f>J208</f>
        <v>1761583.8613874593</v>
      </c>
      <c r="K243" s="4">
        <f t="shared" ref="K243:AN243" si="103">K208</f>
        <v>1783846.4124578605</v>
      </c>
      <c r="L243" s="4">
        <f t="shared" si="103"/>
        <v>1805845.1387439982</v>
      </c>
      <c r="M243" s="4">
        <f t="shared" si="103"/>
        <v>1823846.5694946148</v>
      </c>
      <c r="N243" s="4">
        <f t="shared" si="103"/>
        <v>1849099.8228172148</v>
      </c>
      <c r="O243" s="4">
        <f t="shared" si="103"/>
        <v>1882710.9923610524</v>
      </c>
      <c r="P243" s="4">
        <f t="shared" si="103"/>
        <v>1903896.6605117864</v>
      </c>
      <c r="Q243" s="4">
        <f t="shared" si="103"/>
        <v>1922612.4573602562</v>
      </c>
      <c r="R243" s="4">
        <f t="shared" si="103"/>
        <v>1945840.0591608661</v>
      </c>
      <c r="S243" s="4">
        <f t="shared" si="103"/>
        <v>1969215.9048710209</v>
      </c>
      <c r="T243" s="4">
        <f t="shared" si="103"/>
        <v>1991252.9950022856</v>
      </c>
      <c r="U243" s="4">
        <f t="shared" si="103"/>
        <v>2010992.4843159115</v>
      </c>
      <c r="V243" s="4">
        <f t="shared" si="103"/>
        <v>2031272.6406285092</v>
      </c>
      <c r="W243" s="4">
        <f t="shared" si="103"/>
        <v>2051756.6018937512</v>
      </c>
      <c r="X243" s="4">
        <f t="shared" si="103"/>
        <v>2073167.4835832368</v>
      </c>
      <c r="Y243" s="4">
        <f t="shared" si="103"/>
        <v>2095012.6913094516</v>
      </c>
      <c r="Z243" s="4">
        <f t="shared" si="103"/>
        <v>2117112.4477215828</v>
      </c>
      <c r="AA243" s="4">
        <f t="shared" si="103"/>
        <v>2140501.3092202921</v>
      </c>
      <c r="AB243" s="4">
        <f t="shared" si="103"/>
        <v>2164286.6221492956</v>
      </c>
      <c r="AC243" s="4">
        <f t="shared" si="103"/>
        <v>2188273.0388702191</v>
      </c>
      <c r="AD243" s="4">
        <f t="shared" si="103"/>
        <v>2213550.3310016692</v>
      </c>
      <c r="AE243" s="4">
        <f t="shared" si="103"/>
        <v>2239423.4715990601</v>
      </c>
      <c r="AF243" s="4">
        <f t="shared" si="103"/>
        <v>2265557.5770548838</v>
      </c>
      <c r="AG243" s="4">
        <f t="shared" si="103"/>
        <v>2293069.7922313758</v>
      </c>
      <c r="AH243" s="4">
        <f t="shared" si="103"/>
        <v>2321266.1261071386</v>
      </c>
      <c r="AI243" s="4">
        <f t="shared" si="103"/>
        <v>2350226.7995034656</v>
      </c>
      <c r="AJ243" s="4">
        <f t="shared" si="103"/>
        <v>2379474.6936389189</v>
      </c>
      <c r="AK243" s="4">
        <f t="shared" si="103"/>
        <v>2410192.9839254776</v>
      </c>
      <c r="AL243" s="4">
        <f t="shared" si="103"/>
        <v>2441796.8894214844</v>
      </c>
      <c r="AM243" s="4">
        <f t="shared" si="103"/>
        <v>2474183.23920304</v>
      </c>
      <c r="AN243" s="4">
        <f t="shared" si="103"/>
        <v>2474183.23920304</v>
      </c>
    </row>
    <row r="244" spans="8:40" x14ac:dyDescent="0.25">
      <c r="H244" t="s">
        <v>149</v>
      </c>
      <c r="I244" t="s">
        <v>133</v>
      </c>
      <c r="J244" s="4">
        <f>J208</f>
        <v>1761583.8613874593</v>
      </c>
      <c r="K244" s="4">
        <f t="shared" ref="K244:AN244" si="104">K208</f>
        <v>1783846.4124578605</v>
      </c>
      <c r="L244" s="4">
        <f t="shared" si="104"/>
        <v>1805845.1387439982</v>
      </c>
      <c r="M244" s="4">
        <f t="shared" si="104"/>
        <v>1823846.5694946148</v>
      </c>
      <c r="N244" s="4">
        <f t="shared" si="104"/>
        <v>1849099.8228172148</v>
      </c>
      <c r="O244" s="4">
        <f t="shared" si="104"/>
        <v>1882710.9923610524</v>
      </c>
      <c r="P244" s="4">
        <f t="shared" si="104"/>
        <v>1903896.6605117864</v>
      </c>
      <c r="Q244" s="4">
        <f t="shared" si="104"/>
        <v>1922612.4573602562</v>
      </c>
      <c r="R244" s="4">
        <f t="shared" si="104"/>
        <v>1945840.0591608661</v>
      </c>
      <c r="S244" s="4">
        <f t="shared" si="104"/>
        <v>1969215.9048710209</v>
      </c>
      <c r="T244" s="4">
        <f t="shared" si="104"/>
        <v>1991252.9950022856</v>
      </c>
      <c r="U244" s="4">
        <f t="shared" si="104"/>
        <v>2010992.4843159115</v>
      </c>
      <c r="V244" s="4">
        <f t="shared" si="104"/>
        <v>2031272.6406285092</v>
      </c>
      <c r="W244" s="4">
        <f t="shared" si="104"/>
        <v>2051756.6018937512</v>
      </c>
      <c r="X244" s="4">
        <f t="shared" si="104"/>
        <v>2073167.4835832368</v>
      </c>
      <c r="Y244" s="4">
        <f t="shared" si="104"/>
        <v>2095012.6913094516</v>
      </c>
      <c r="Z244" s="4">
        <f t="shared" si="104"/>
        <v>2117112.4477215828</v>
      </c>
      <c r="AA244" s="4">
        <f t="shared" si="104"/>
        <v>2140501.3092202921</v>
      </c>
      <c r="AB244" s="4">
        <f t="shared" si="104"/>
        <v>2164286.6221492956</v>
      </c>
      <c r="AC244" s="4">
        <f t="shared" si="104"/>
        <v>2188273.0388702191</v>
      </c>
      <c r="AD244" s="4">
        <f t="shared" si="104"/>
        <v>2213550.3310016692</v>
      </c>
      <c r="AE244" s="4">
        <f t="shared" si="104"/>
        <v>2239423.4715990601</v>
      </c>
      <c r="AF244" s="4">
        <f t="shared" si="104"/>
        <v>2265557.5770548838</v>
      </c>
      <c r="AG244" s="4">
        <f t="shared" si="104"/>
        <v>2293069.7922313758</v>
      </c>
      <c r="AH244" s="4">
        <f t="shared" si="104"/>
        <v>2321266.1261071386</v>
      </c>
      <c r="AI244" s="4">
        <f t="shared" si="104"/>
        <v>2350226.7995034656</v>
      </c>
      <c r="AJ244" s="4">
        <f t="shared" si="104"/>
        <v>2379474.6936389189</v>
      </c>
      <c r="AK244" s="4">
        <f t="shared" si="104"/>
        <v>2410192.9839254776</v>
      </c>
      <c r="AL244" s="4">
        <f t="shared" si="104"/>
        <v>2441796.8894214844</v>
      </c>
      <c r="AM244" s="4">
        <f t="shared" si="104"/>
        <v>2474183.23920304</v>
      </c>
      <c r="AN244" s="4">
        <f t="shared" si="104"/>
        <v>2474183.23920304</v>
      </c>
    </row>
    <row r="245" spans="8:40" x14ac:dyDescent="0.25">
      <c r="H245" t="s">
        <v>133</v>
      </c>
      <c r="I245" t="s">
        <v>149</v>
      </c>
      <c r="J245" s="4">
        <f>J208</f>
        <v>1761583.8613874593</v>
      </c>
      <c r="K245" s="4">
        <f t="shared" ref="K245:AN245" si="105">K208</f>
        <v>1783846.4124578605</v>
      </c>
      <c r="L245" s="4">
        <f t="shared" si="105"/>
        <v>1805845.1387439982</v>
      </c>
      <c r="M245" s="4">
        <f t="shared" si="105"/>
        <v>1823846.5694946148</v>
      </c>
      <c r="N245" s="4">
        <f t="shared" si="105"/>
        <v>1849099.8228172148</v>
      </c>
      <c r="O245" s="4">
        <f t="shared" si="105"/>
        <v>1882710.9923610524</v>
      </c>
      <c r="P245" s="4">
        <f t="shared" si="105"/>
        <v>1903896.6605117864</v>
      </c>
      <c r="Q245" s="4">
        <f t="shared" si="105"/>
        <v>1922612.4573602562</v>
      </c>
      <c r="R245" s="4">
        <f t="shared" si="105"/>
        <v>1945840.0591608661</v>
      </c>
      <c r="S245" s="4">
        <f t="shared" si="105"/>
        <v>1969215.9048710209</v>
      </c>
      <c r="T245" s="4">
        <f t="shared" si="105"/>
        <v>1991252.9950022856</v>
      </c>
      <c r="U245" s="4">
        <f t="shared" si="105"/>
        <v>2010992.4843159115</v>
      </c>
      <c r="V245" s="4">
        <f t="shared" si="105"/>
        <v>2031272.6406285092</v>
      </c>
      <c r="W245" s="4">
        <f t="shared" si="105"/>
        <v>2051756.6018937512</v>
      </c>
      <c r="X245" s="4">
        <f t="shared" si="105"/>
        <v>2073167.4835832368</v>
      </c>
      <c r="Y245" s="4">
        <f t="shared" si="105"/>
        <v>2095012.6913094516</v>
      </c>
      <c r="Z245" s="4">
        <f t="shared" si="105"/>
        <v>2117112.4477215828</v>
      </c>
      <c r="AA245" s="4">
        <f t="shared" si="105"/>
        <v>2140501.3092202921</v>
      </c>
      <c r="AB245" s="4">
        <f t="shared" si="105"/>
        <v>2164286.6221492956</v>
      </c>
      <c r="AC245" s="4">
        <f t="shared" si="105"/>
        <v>2188273.0388702191</v>
      </c>
      <c r="AD245" s="4">
        <f t="shared" si="105"/>
        <v>2213550.3310016692</v>
      </c>
      <c r="AE245" s="4">
        <f t="shared" si="105"/>
        <v>2239423.4715990601</v>
      </c>
      <c r="AF245" s="4">
        <f t="shared" si="105"/>
        <v>2265557.5770548838</v>
      </c>
      <c r="AG245" s="4">
        <f t="shared" si="105"/>
        <v>2293069.7922313758</v>
      </c>
      <c r="AH245" s="4">
        <f t="shared" si="105"/>
        <v>2321266.1261071386</v>
      </c>
      <c r="AI245" s="4">
        <f t="shared" si="105"/>
        <v>2350226.7995034656</v>
      </c>
      <c r="AJ245" s="4">
        <f t="shared" si="105"/>
        <v>2379474.6936389189</v>
      </c>
      <c r="AK245" s="4">
        <f t="shared" si="105"/>
        <v>2410192.9839254776</v>
      </c>
      <c r="AL245" s="4">
        <f t="shared" si="105"/>
        <v>2441796.8894214844</v>
      </c>
      <c r="AM245" s="4">
        <f t="shared" si="105"/>
        <v>2474183.23920304</v>
      </c>
      <c r="AN245" s="4">
        <f t="shared" si="105"/>
        <v>2474183.23920304</v>
      </c>
    </row>
    <row r="246" spans="8:40" x14ac:dyDescent="0.25">
      <c r="H246" t="s">
        <v>153</v>
      </c>
      <c r="I246" t="s">
        <v>133</v>
      </c>
      <c r="J246" s="4">
        <f>J204</f>
        <v>2160653.1359699876</v>
      </c>
      <c r="K246" s="4">
        <f t="shared" ref="K246:AN246" si="106">K204</f>
        <v>2179956.8997354452</v>
      </c>
      <c r="L246" s="4">
        <f t="shared" si="106"/>
        <v>2208621.713322795</v>
      </c>
      <c r="M246" s="4">
        <f t="shared" si="106"/>
        <v>2234345.7921621907</v>
      </c>
      <c r="N246" s="4">
        <f t="shared" si="106"/>
        <v>2268900.5679597198</v>
      </c>
      <c r="O246" s="4">
        <f t="shared" si="106"/>
        <v>2313244.7903005821</v>
      </c>
      <c r="P246" s="4">
        <f t="shared" si="106"/>
        <v>2341973.5573969418</v>
      </c>
      <c r="Q246" s="4">
        <f t="shared" si="106"/>
        <v>2367989.0187810403</v>
      </c>
      <c r="R246" s="4">
        <f t="shared" si="106"/>
        <v>2397701.9250318049</v>
      </c>
      <c r="S246" s="4">
        <f t="shared" si="106"/>
        <v>2430284.7982736435</v>
      </c>
      <c r="T246" s="4">
        <f t="shared" si="106"/>
        <v>2461104.1053115856</v>
      </c>
      <c r="U246" s="4">
        <f t="shared" si="106"/>
        <v>2489665.5114606251</v>
      </c>
      <c r="V246" s="4">
        <f t="shared" si="106"/>
        <v>2517372.545112594</v>
      </c>
      <c r="W246" s="4">
        <f t="shared" si="106"/>
        <v>2548008.9957445594</v>
      </c>
      <c r="X246" s="4">
        <f t="shared" si="106"/>
        <v>2579330.6987954131</v>
      </c>
      <c r="Y246" s="4">
        <f t="shared" si="106"/>
        <v>2609294.5681727682</v>
      </c>
      <c r="Z246" s="4">
        <f t="shared" si="106"/>
        <v>2642244.3119775252</v>
      </c>
      <c r="AA246" s="4">
        <f t="shared" si="106"/>
        <v>2676079.0065835011</v>
      </c>
      <c r="AB246" s="4">
        <f t="shared" si="106"/>
        <v>2708714.9820097038</v>
      </c>
      <c r="AC246" s="4">
        <f t="shared" si="106"/>
        <v>2744344.7112782984</v>
      </c>
      <c r="AD246" s="4">
        <f t="shared" si="106"/>
        <v>2780910.882474564</v>
      </c>
      <c r="AE246" s="4">
        <f t="shared" si="106"/>
        <v>2816354.0955127287</v>
      </c>
      <c r="AF246" s="4">
        <f t="shared" si="106"/>
        <v>2854866.8823570325</v>
      </c>
      <c r="AG246" s="4">
        <f t="shared" si="106"/>
        <v>2894392.9214312346</v>
      </c>
      <c r="AH246" s="4">
        <f t="shared" si="106"/>
        <v>2934960.6245533265</v>
      </c>
      <c r="AI246" s="4">
        <f t="shared" si="106"/>
        <v>2974515.3280164036</v>
      </c>
      <c r="AJ246" s="4">
        <f t="shared" si="106"/>
        <v>3017254.2999077556</v>
      </c>
      <c r="AK246" s="4">
        <f t="shared" si="106"/>
        <v>3061126.0616016551</v>
      </c>
      <c r="AL246" s="4">
        <f t="shared" si="106"/>
        <v>3106162.5911373734</v>
      </c>
      <c r="AM246" s="4">
        <f t="shared" si="106"/>
        <v>3150315.6639236221</v>
      </c>
      <c r="AN246" s="4">
        <f t="shared" si="106"/>
        <v>3150315.6639236221</v>
      </c>
    </row>
    <row r="247" spans="8:40" x14ac:dyDescent="0.25">
      <c r="H247" t="s">
        <v>133</v>
      </c>
      <c r="I247" t="s">
        <v>153</v>
      </c>
      <c r="J247" s="4">
        <f>J204</f>
        <v>2160653.1359699876</v>
      </c>
      <c r="K247" s="4">
        <f t="shared" ref="K247:AN247" si="107">K204</f>
        <v>2179956.8997354452</v>
      </c>
      <c r="L247" s="4">
        <f t="shared" si="107"/>
        <v>2208621.713322795</v>
      </c>
      <c r="M247" s="4">
        <f t="shared" si="107"/>
        <v>2234345.7921621907</v>
      </c>
      <c r="N247" s="4">
        <f t="shared" si="107"/>
        <v>2268900.5679597198</v>
      </c>
      <c r="O247" s="4">
        <f t="shared" si="107"/>
        <v>2313244.7903005821</v>
      </c>
      <c r="P247" s="4">
        <f t="shared" si="107"/>
        <v>2341973.5573969418</v>
      </c>
      <c r="Q247" s="4">
        <f t="shared" si="107"/>
        <v>2367989.0187810403</v>
      </c>
      <c r="R247" s="4">
        <f t="shared" si="107"/>
        <v>2397701.9250318049</v>
      </c>
      <c r="S247" s="4">
        <f t="shared" si="107"/>
        <v>2430284.7982736435</v>
      </c>
      <c r="T247" s="4">
        <f t="shared" si="107"/>
        <v>2461104.1053115856</v>
      </c>
      <c r="U247" s="4">
        <f t="shared" si="107"/>
        <v>2489665.5114606251</v>
      </c>
      <c r="V247" s="4">
        <f t="shared" si="107"/>
        <v>2517372.545112594</v>
      </c>
      <c r="W247" s="4">
        <f t="shared" si="107"/>
        <v>2548008.9957445594</v>
      </c>
      <c r="X247" s="4">
        <f t="shared" si="107"/>
        <v>2579330.6987954131</v>
      </c>
      <c r="Y247" s="4">
        <f t="shared" si="107"/>
        <v>2609294.5681727682</v>
      </c>
      <c r="Z247" s="4">
        <f t="shared" si="107"/>
        <v>2642244.3119775252</v>
      </c>
      <c r="AA247" s="4">
        <f t="shared" si="107"/>
        <v>2676079.0065835011</v>
      </c>
      <c r="AB247" s="4">
        <f t="shared" si="107"/>
        <v>2708714.9820097038</v>
      </c>
      <c r="AC247" s="4">
        <f t="shared" si="107"/>
        <v>2744344.7112782984</v>
      </c>
      <c r="AD247" s="4">
        <f t="shared" si="107"/>
        <v>2780910.882474564</v>
      </c>
      <c r="AE247" s="4">
        <f t="shared" si="107"/>
        <v>2816354.0955127287</v>
      </c>
      <c r="AF247" s="4">
        <f t="shared" si="107"/>
        <v>2854866.8823570325</v>
      </c>
      <c r="AG247" s="4">
        <f t="shared" si="107"/>
        <v>2894392.9214312346</v>
      </c>
      <c r="AH247" s="4">
        <f t="shared" si="107"/>
        <v>2934960.6245533265</v>
      </c>
      <c r="AI247" s="4">
        <f t="shared" si="107"/>
        <v>2974515.3280164036</v>
      </c>
      <c r="AJ247" s="4">
        <f t="shared" si="107"/>
        <v>3017254.2999077556</v>
      </c>
      <c r="AK247" s="4">
        <f t="shared" si="107"/>
        <v>3061126.0616016551</v>
      </c>
      <c r="AL247" s="4">
        <f t="shared" si="107"/>
        <v>3106162.5911373734</v>
      </c>
      <c r="AM247" s="4">
        <f t="shared" si="107"/>
        <v>3150315.6639236221</v>
      </c>
      <c r="AN247" s="4">
        <f t="shared" si="107"/>
        <v>3150315.6639236221</v>
      </c>
    </row>
    <row r="248" spans="8:40" x14ac:dyDescent="0.25">
      <c r="H248" t="s">
        <v>133</v>
      </c>
      <c r="I248" t="s">
        <v>152</v>
      </c>
      <c r="J248" s="4">
        <f>J206</f>
        <v>1859278.1292422786</v>
      </c>
      <c r="K248" s="4">
        <f t="shared" ref="K248:AN248" si="108">K206</f>
        <v>1876741.3496165357</v>
      </c>
      <c r="L248" s="4">
        <f t="shared" si="108"/>
        <v>1899543.1551895763</v>
      </c>
      <c r="M248" s="4">
        <f t="shared" si="108"/>
        <v>1921732.5859513232</v>
      </c>
      <c r="N248" s="4">
        <f t="shared" si="108"/>
        <v>1946179.6214202791</v>
      </c>
      <c r="O248" s="4">
        <f t="shared" si="108"/>
        <v>1980365.0331669939</v>
      </c>
      <c r="P248" s="4">
        <f t="shared" si="108"/>
        <v>2006115.7236873149</v>
      </c>
      <c r="Q248" s="4">
        <f t="shared" si="108"/>
        <v>2027456.3444940406</v>
      </c>
      <c r="R248" s="4">
        <f t="shared" si="108"/>
        <v>2053756.2331026681</v>
      </c>
      <c r="S248" s="4">
        <f t="shared" si="108"/>
        <v>2080737.5570114604</v>
      </c>
      <c r="T248" s="4">
        <f t="shared" si="108"/>
        <v>2105359.2799816621</v>
      </c>
      <c r="U248" s="4">
        <f t="shared" si="108"/>
        <v>2127766.5253850231</v>
      </c>
      <c r="V248" s="4">
        <f t="shared" si="108"/>
        <v>2150632.2392406324</v>
      </c>
      <c r="W248" s="4">
        <f t="shared" si="108"/>
        <v>2174185.8415831765</v>
      </c>
      <c r="X248" s="4">
        <f t="shared" si="108"/>
        <v>2198040.4926278656</v>
      </c>
      <c r="Y248" s="4">
        <f t="shared" si="108"/>
        <v>2222384.5050661708</v>
      </c>
      <c r="Z248" s="4">
        <f t="shared" si="108"/>
        <v>2247533.8659006767</v>
      </c>
      <c r="AA248" s="4">
        <f t="shared" si="108"/>
        <v>2273207.5438877563</v>
      </c>
      <c r="AB248" s="4">
        <f t="shared" si="108"/>
        <v>2299678.6136559998</v>
      </c>
      <c r="AC248" s="4">
        <f t="shared" si="108"/>
        <v>2326588.0138099296</v>
      </c>
      <c r="AD248" s="4">
        <f t="shared" si="108"/>
        <v>2354221.8932724614</v>
      </c>
      <c r="AE248" s="4">
        <f t="shared" si="108"/>
        <v>2382568.4894254515</v>
      </c>
      <c r="AF248" s="4">
        <f t="shared" si="108"/>
        <v>2411546.852458939</v>
      </c>
      <c r="AG248" s="4">
        <f t="shared" si="108"/>
        <v>2441260.9975714176</v>
      </c>
      <c r="AH248" s="4">
        <f t="shared" si="108"/>
        <v>2471700.1215180056</v>
      </c>
      <c r="AI248" s="4">
        <f t="shared" si="108"/>
        <v>2502883.6066131224</v>
      </c>
      <c r="AJ248" s="4">
        <f t="shared" si="108"/>
        <v>2534882.7668966157</v>
      </c>
      <c r="AK248" s="4">
        <f t="shared" si="108"/>
        <v>2567802.4701509778</v>
      </c>
      <c r="AL248" s="4">
        <f t="shared" si="108"/>
        <v>2601298.919029607</v>
      </c>
      <c r="AM248" s="4">
        <f t="shared" si="108"/>
        <v>2635826.0957295126</v>
      </c>
      <c r="AN248" s="4">
        <f t="shared" si="108"/>
        <v>2635826.0957295126</v>
      </c>
    </row>
    <row r="249" spans="8:40" x14ac:dyDescent="0.25">
      <c r="H249" t="s">
        <v>152</v>
      </c>
      <c r="I249" t="s">
        <v>133</v>
      </c>
      <c r="J249" s="4">
        <f>J206</f>
        <v>1859278.1292422786</v>
      </c>
      <c r="K249" s="4">
        <f t="shared" ref="K249:AN249" si="109">K206</f>
        <v>1876741.3496165357</v>
      </c>
      <c r="L249" s="4">
        <f t="shared" si="109"/>
        <v>1899543.1551895763</v>
      </c>
      <c r="M249" s="4">
        <f t="shared" si="109"/>
        <v>1921732.5859513232</v>
      </c>
      <c r="N249" s="4">
        <f t="shared" si="109"/>
        <v>1946179.6214202791</v>
      </c>
      <c r="O249" s="4">
        <f t="shared" si="109"/>
        <v>1980365.0331669939</v>
      </c>
      <c r="P249" s="4">
        <f t="shared" si="109"/>
        <v>2006115.7236873149</v>
      </c>
      <c r="Q249" s="4">
        <f t="shared" si="109"/>
        <v>2027456.3444940406</v>
      </c>
      <c r="R249" s="4">
        <f t="shared" si="109"/>
        <v>2053756.2331026681</v>
      </c>
      <c r="S249" s="4">
        <f t="shared" si="109"/>
        <v>2080737.5570114604</v>
      </c>
      <c r="T249" s="4">
        <f t="shared" si="109"/>
        <v>2105359.2799816621</v>
      </c>
      <c r="U249" s="4">
        <f t="shared" si="109"/>
        <v>2127766.5253850231</v>
      </c>
      <c r="V249" s="4">
        <f t="shared" si="109"/>
        <v>2150632.2392406324</v>
      </c>
      <c r="W249" s="4">
        <f t="shared" si="109"/>
        <v>2174185.8415831765</v>
      </c>
      <c r="X249" s="4">
        <f t="shared" si="109"/>
        <v>2198040.4926278656</v>
      </c>
      <c r="Y249" s="4">
        <f t="shared" si="109"/>
        <v>2222384.5050661708</v>
      </c>
      <c r="Z249" s="4">
        <f t="shared" si="109"/>
        <v>2247533.8659006767</v>
      </c>
      <c r="AA249" s="4">
        <f t="shared" si="109"/>
        <v>2273207.5438877563</v>
      </c>
      <c r="AB249" s="4">
        <f t="shared" si="109"/>
        <v>2299678.6136559998</v>
      </c>
      <c r="AC249" s="4">
        <f t="shared" si="109"/>
        <v>2326588.0138099296</v>
      </c>
      <c r="AD249" s="4">
        <f t="shared" si="109"/>
        <v>2354221.8932724614</v>
      </c>
      <c r="AE249" s="4">
        <f t="shared" si="109"/>
        <v>2382568.4894254515</v>
      </c>
      <c r="AF249" s="4">
        <f t="shared" si="109"/>
        <v>2411546.852458939</v>
      </c>
      <c r="AG249" s="4">
        <f t="shared" si="109"/>
        <v>2441260.9975714176</v>
      </c>
      <c r="AH249" s="4">
        <f t="shared" si="109"/>
        <v>2471700.1215180056</v>
      </c>
      <c r="AI249" s="4">
        <f t="shared" si="109"/>
        <v>2502883.6066131224</v>
      </c>
      <c r="AJ249" s="4">
        <f t="shared" si="109"/>
        <v>2534882.7668966157</v>
      </c>
      <c r="AK249" s="4">
        <f t="shared" si="109"/>
        <v>2567802.4701509778</v>
      </c>
      <c r="AL249" s="4">
        <f t="shared" si="109"/>
        <v>2601298.919029607</v>
      </c>
      <c r="AM249" s="4">
        <f t="shared" si="109"/>
        <v>2635826.0957295126</v>
      </c>
      <c r="AN249" s="4">
        <f t="shared" si="109"/>
        <v>2635826.0957295126</v>
      </c>
    </row>
    <row r="250" spans="8:40" x14ac:dyDescent="0.25">
      <c r="H250" t="s">
        <v>135</v>
      </c>
      <c r="I250" t="s">
        <v>151</v>
      </c>
      <c r="J250" s="4">
        <f>J202</f>
        <v>5244000</v>
      </c>
      <c r="K250" s="4">
        <f t="shared" ref="K250:AN250" si="110">K202</f>
        <v>5335333.333333333</v>
      </c>
      <c r="L250" s="4">
        <f t="shared" si="110"/>
        <v>5391333.333333333</v>
      </c>
      <c r="M250" s="4">
        <f t="shared" si="110"/>
        <v>5422000</v>
      </c>
      <c r="N250" s="4">
        <f t="shared" si="110"/>
        <v>5496000</v>
      </c>
      <c r="O250" s="4">
        <f t="shared" si="110"/>
        <v>5593333.333333334</v>
      </c>
      <c r="P250" s="4">
        <f t="shared" si="110"/>
        <v>5628000</v>
      </c>
      <c r="Q250" s="4">
        <f t="shared" si="110"/>
        <v>5662666.666666667</v>
      </c>
      <c r="R250" s="4">
        <f t="shared" si="110"/>
        <v>5712000</v>
      </c>
      <c r="S250" s="4">
        <f t="shared" si="110"/>
        <v>5762666.666666667</v>
      </c>
      <c r="T250" s="4">
        <f t="shared" si="110"/>
        <v>5806000</v>
      </c>
      <c r="U250" s="4">
        <f t="shared" si="110"/>
        <v>5842666.666666667</v>
      </c>
      <c r="V250" s="4">
        <f t="shared" si="110"/>
        <v>5882000</v>
      </c>
      <c r="W250" s="4">
        <f t="shared" si="110"/>
        <v>5923333.333333334</v>
      </c>
      <c r="X250" s="4">
        <f t="shared" si="110"/>
        <v>5964666.666666667</v>
      </c>
      <c r="Y250" s="4">
        <f t="shared" si="110"/>
        <v>6007333.333333333</v>
      </c>
      <c r="Z250" s="4">
        <f t="shared" si="110"/>
        <v>6052000</v>
      </c>
      <c r="AA250" s="4">
        <f t="shared" si="110"/>
        <v>6098000</v>
      </c>
      <c r="AB250" s="4">
        <f t="shared" si="110"/>
        <v>6144666.666666667</v>
      </c>
      <c r="AC250" s="4">
        <f t="shared" si="110"/>
        <v>6193333.333333334</v>
      </c>
      <c r="AD250" s="4">
        <f t="shared" si="110"/>
        <v>6243333.333333333</v>
      </c>
      <c r="AE250" s="4">
        <f t="shared" si="110"/>
        <v>6295333.333333333</v>
      </c>
      <c r="AF250" s="4">
        <f t="shared" si="110"/>
        <v>6348666.666666666</v>
      </c>
      <c r="AG250" s="4">
        <f t="shared" si="110"/>
        <v>6403333.333333333</v>
      </c>
      <c r="AH250" s="4">
        <f t="shared" si="110"/>
        <v>6459333.333333334</v>
      </c>
      <c r="AI250" s="4">
        <f t="shared" si="110"/>
        <v>6518000</v>
      </c>
      <c r="AJ250" s="4">
        <f t="shared" si="110"/>
        <v>6578000</v>
      </c>
      <c r="AK250" s="4">
        <f t="shared" si="110"/>
        <v>6638666.666666666</v>
      </c>
      <c r="AL250" s="4">
        <f t="shared" si="110"/>
        <v>6702666.666666667</v>
      </c>
      <c r="AM250" s="4">
        <f t="shared" si="110"/>
        <v>6768000</v>
      </c>
      <c r="AN250" s="4">
        <f t="shared" si="110"/>
        <v>6768000</v>
      </c>
    </row>
    <row r="251" spans="8:40" x14ac:dyDescent="0.25">
      <c r="H251" t="s">
        <v>151</v>
      </c>
      <c r="I251" t="s">
        <v>135</v>
      </c>
      <c r="J251" s="4">
        <f>J202</f>
        <v>5244000</v>
      </c>
      <c r="K251" s="4">
        <f t="shared" ref="K251:AN251" si="111">K202</f>
        <v>5335333.333333333</v>
      </c>
      <c r="L251" s="4">
        <f t="shared" si="111"/>
        <v>5391333.333333333</v>
      </c>
      <c r="M251" s="4">
        <f t="shared" si="111"/>
        <v>5422000</v>
      </c>
      <c r="N251" s="4">
        <f t="shared" si="111"/>
        <v>5496000</v>
      </c>
      <c r="O251" s="4">
        <f t="shared" si="111"/>
        <v>5593333.333333334</v>
      </c>
      <c r="P251" s="4">
        <f t="shared" si="111"/>
        <v>5628000</v>
      </c>
      <c r="Q251" s="4">
        <f t="shared" si="111"/>
        <v>5662666.666666667</v>
      </c>
      <c r="R251" s="4">
        <f t="shared" si="111"/>
        <v>5712000</v>
      </c>
      <c r="S251" s="4">
        <f t="shared" si="111"/>
        <v>5762666.666666667</v>
      </c>
      <c r="T251" s="4">
        <f t="shared" si="111"/>
        <v>5806000</v>
      </c>
      <c r="U251" s="4">
        <f t="shared" si="111"/>
        <v>5842666.666666667</v>
      </c>
      <c r="V251" s="4">
        <f t="shared" si="111"/>
        <v>5882000</v>
      </c>
      <c r="W251" s="4">
        <f t="shared" si="111"/>
        <v>5923333.333333334</v>
      </c>
      <c r="X251" s="4">
        <f t="shared" si="111"/>
        <v>5964666.666666667</v>
      </c>
      <c r="Y251" s="4">
        <f t="shared" si="111"/>
        <v>6007333.333333333</v>
      </c>
      <c r="Z251" s="4">
        <f t="shared" si="111"/>
        <v>6052000</v>
      </c>
      <c r="AA251" s="4">
        <f t="shared" si="111"/>
        <v>6098000</v>
      </c>
      <c r="AB251" s="4">
        <f t="shared" si="111"/>
        <v>6144666.666666667</v>
      </c>
      <c r="AC251" s="4">
        <f t="shared" si="111"/>
        <v>6193333.333333334</v>
      </c>
      <c r="AD251" s="4">
        <f t="shared" si="111"/>
        <v>6243333.333333333</v>
      </c>
      <c r="AE251" s="4">
        <f t="shared" si="111"/>
        <v>6295333.333333333</v>
      </c>
      <c r="AF251" s="4">
        <f t="shared" si="111"/>
        <v>6348666.666666666</v>
      </c>
      <c r="AG251" s="4">
        <f t="shared" si="111"/>
        <v>6403333.333333333</v>
      </c>
      <c r="AH251" s="4">
        <f t="shared" si="111"/>
        <v>6459333.333333334</v>
      </c>
      <c r="AI251" s="4">
        <f t="shared" si="111"/>
        <v>6518000</v>
      </c>
      <c r="AJ251" s="4">
        <f t="shared" si="111"/>
        <v>6578000</v>
      </c>
      <c r="AK251" s="4">
        <f t="shared" si="111"/>
        <v>6638666.666666666</v>
      </c>
      <c r="AL251" s="4">
        <f t="shared" si="111"/>
        <v>6702666.666666667</v>
      </c>
      <c r="AM251" s="4">
        <f t="shared" si="111"/>
        <v>6768000</v>
      </c>
      <c r="AN251" s="4">
        <f t="shared" si="111"/>
        <v>6768000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08446-165D-4805-AB33-E736D7E6D6F7}">
  <dimension ref="C2:D20"/>
  <sheetViews>
    <sheetView workbookViewId="0">
      <selection activeCell="D6" sqref="D6"/>
    </sheetView>
  </sheetViews>
  <sheetFormatPr defaultRowHeight="15" x14ac:dyDescent="0.25"/>
  <cols>
    <col min="3" max="3" width="11.85546875" customWidth="1"/>
  </cols>
  <sheetData>
    <row r="2" spans="3:4" x14ac:dyDescent="0.25">
      <c r="C2" t="s">
        <v>88</v>
      </c>
      <c r="D2" t="s">
        <v>432</v>
      </c>
    </row>
    <row r="3" spans="3:4" x14ac:dyDescent="0.25">
      <c r="C3" t="s">
        <v>83</v>
      </c>
    </row>
    <row r="4" spans="3:4" x14ac:dyDescent="0.25">
      <c r="C4" t="s">
        <v>84</v>
      </c>
      <c r="D4" t="s">
        <v>268</v>
      </c>
    </row>
    <row r="5" spans="3:4" x14ac:dyDescent="0.25">
      <c r="C5" t="s">
        <v>267</v>
      </c>
      <c r="D5" t="s">
        <v>51</v>
      </c>
    </row>
    <row r="6" spans="3:4" x14ac:dyDescent="0.25">
      <c r="C6" t="s">
        <v>144</v>
      </c>
      <c r="D6" s="4">
        <f>REZTxCost_working!O5/2</f>
        <v>568.66274823709989</v>
      </c>
    </row>
    <row r="7" spans="3:4" x14ac:dyDescent="0.25">
      <c r="C7" t="s">
        <v>145</v>
      </c>
      <c r="D7" s="4">
        <f>REZTxCost_working!O6/2</f>
        <v>222.03755153836988</v>
      </c>
    </row>
    <row r="8" spans="3:4" x14ac:dyDescent="0.25">
      <c r="C8" t="s">
        <v>147</v>
      </c>
      <c r="D8" s="4">
        <f>REZTxCost_working!O7/2</f>
        <v>0</v>
      </c>
    </row>
    <row r="9" spans="3:4" x14ac:dyDescent="0.25">
      <c r="C9" t="s">
        <v>131</v>
      </c>
      <c r="D9" s="4">
        <f>REZTxCost_working!O8/2</f>
        <v>88.053252366686678</v>
      </c>
    </row>
    <row r="10" spans="3:4" x14ac:dyDescent="0.25">
      <c r="C10" t="s">
        <v>146</v>
      </c>
      <c r="D10" s="4">
        <f>REZTxCost_working!O9/2</f>
        <v>229.08056700575332</v>
      </c>
    </row>
    <row r="11" spans="3:4" x14ac:dyDescent="0.25">
      <c r="C11" t="s">
        <v>148</v>
      </c>
      <c r="D11" s="4">
        <f>REZTxCost_working!O10/2</f>
        <v>261.29030968986012</v>
      </c>
    </row>
    <row r="12" spans="3:4" x14ac:dyDescent="0.25">
      <c r="C12" t="s">
        <v>149</v>
      </c>
      <c r="D12" s="4">
        <f>REZTxCost_working!O11/2</f>
        <v>371.91666666666663</v>
      </c>
    </row>
    <row r="13" spans="3:4" x14ac:dyDescent="0.25">
      <c r="C13" t="s">
        <v>132</v>
      </c>
      <c r="D13" s="4">
        <f>REZTxCost_working!O12/2</f>
        <v>255.72650560502495</v>
      </c>
    </row>
    <row r="14" spans="3:4" x14ac:dyDescent="0.25">
      <c r="C14" t="s">
        <v>150</v>
      </c>
      <c r="D14" s="4">
        <f>REZTxCost_working!O13/2</f>
        <v>258.70209324519669</v>
      </c>
    </row>
    <row r="15" spans="3:4" x14ac:dyDescent="0.25">
      <c r="C15" t="s">
        <v>134</v>
      </c>
      <c r="D15" s="4">
        <f>REZTxCost_working!O14/2</f>
        <v>0</v>
      </c>
    </row>
    <row r="16" spans="3:4" x14ac:dyDescent="0.25">
      <c r="C16" t="s">
        <v>151</v>
      </c>
      <c r="D16" s="4">
        <f>REZTxCost_working!O15/2</f>
        <v>114</v>
      </c>
    </row>
    <row r="17" spans="3:4" x14ac:dyDescent="0.25">
      <c r="C17" t="s">
        <v>152</v>
      </c>
      <c r="D17" s="4">
        <f>REZTxCost_working!O16/2</f>
        <v>298.33333333333331</v>
      </c>
    </row>
    <row r="18" spans="3:4" x14ac:dyDescent="0.25">
      <c r="C18" t="s">
        <v>133</v>
      </c>
      <c r="D18" s="4">
        <f>REZTxCost_working!O17/2</f>
        <v>262.21911853821126</v>
      </c>
    </row>
    <row r="19" spans="3:4" x14ac:dyDescent="0.25">
      <c r="C19" t="s">
        <v>153</v>
      </c>
      <c r="D19" s="4">
        <f>REZTxCost_working!O18/2</f>
        <v>333.33333333333331</v>
      </c>
    </row>
    <row r="20" spans="3:4" x14ac:dyDescent="0.25">
      <c r="C20" t="s">
        <v>135</v>
      </c>
      <c r="D20" s="4">
        <f>REZTxCost_working!O19/2</f>
        <v>251.09786095242919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3A15D-EE19-4461-907D-A8EA2ECE14E1}">
  <dimension ref="B1:S124"/>
  <sheetViews>
    <sheetView topLeftCell="A25" workbookViewId="0">
      <selection activeCell="A44" sqref="A44"/>
    </sheetView>
  </sheetViews>
  <sheetFormatPr defaultRowHeight="15" x14ac:dyDescent="0.25"/>
  <sheetData>
    <row r="1" spans="2:19" x14ac:dyDescent="0.25">
      <c r="F1" t="s">
        <v>348</v>
      </c>
    </row>
    <row r="3" spans="2:19" x14ac:dyDescent="0.25">
      <c r="B3" t="s">
        <v>261</v>
      </c>
    </row>
    <row r="4" spans="2:19" x14ac:dyDescent="0.25">
      <c r="D4" t="s">
        <v>265</v>
      </c>
      <c r="E4" t="s">
        <v>262</v>
      </c>
      <c r="F4" t="s">
        <v>263</v>
      </c>
      <c r="G4" t="s">
        <v>264</v>
      </c>
      <c r="N4" t="s">
        <v>51</v>
      </c>
      <c r="O4" t="s">
        <v>51</v>
      </c>
      <c r="S4" t="s">
        <v>51</v>
      </c>
    </row>
    <row r="5" spans="2:19" x14ac:dyDescent="0.25">
      <c r="C5" s="5" t="str">
        <f>'[3]REZ augmentations options'!K11</f>
        <v>$M/MW</v>
      </c>
      <c r="E5" t="s">
        <v>51</v>
      </c>
      <c r="G5" t="s">
        <v>51</v>
      </c>
      <c r="J5">
        <f>IF(I5="",0,1)</f>
        <v>0</v>
      </c>
      <c r="L5">
        <f>SUMIF($I$5:$I$134,M5,$J$5:$J$134)</f>
        <v>1</v>
      </c>
      <c r="M5" t="s">
        <v>144</v>
      </c>
      <c r="N5" s="4">
        <f>SUMIF(I$6:I$134,M5,G$6:G$134)/L5</f>
        <v>1137.3254964741998</v>
      </c>
      <c r="O5" s="4">
        <f>N5</f>
        <v>1137.3254964741998</v>
      </c>
      <c r="R5" t="s">
        <v>155</v>
      </c>
      <c r="S5" s="4">
        <f>AVERAGE(O5,O6,O8)</f>
        <v>585.83570142810436</v>
      </c>
    </row>
    <row r="6" spans="2:19" x14ac:dyDescent="0.25">
      <c r="B6" t="str">
        <f>'[6]REZ augmentations options'!B12</f>
        <v>Q1</v>
      </c>
      <c r="C6" s="5">
        <f>'[6]REZ augmentations options'!L12</f>
        <v>3.230142325581395</v>
      </c>
      <c r="D6" t="str">
        <f>'[3]REZ augmentations options'!B12</f>
        <v>Q1</v>
      </c>
      <c r="E6" s="4">
        <f>IF(C6=0,"",C6*1000)</f>
        <v>3230.1423255813952</v>
      </c>
      <c r="F6">
        <f>IF(E6&gt;800,1,IF(E6&lt;100,1,0))</f>
        <v>1</v>
      </c>
      <c r="G6" t="str">
        <f>IF(E6="","",IF(F6=1,"",E6))</f>
        <v/>
      </c>
      <c r="I6" t="str">
        <f>IF(G6="","",INDEX(RegionSetMapping!H$7:H$49, MATCH(D6,RegionSetMapping!E$7:E$49,0)))</f>
        <v/>
      </c>
      <c r="J6">
        <f t="shared" ref="J6:J69" si="0">IF(I6="",0,1)</f>
        <v>0</v>
      </c>
      <c r="L6">
        <f>SUMIF($I$5:$I$134,M6,$J$5:$J$134)</f>
        <v>5</v>
      </c>
      <c r="M6" t="s">
        <v>145</v>
      </c>
      <c r="N6" s="4">
        <f t="shared" ref="N6:N19" si="1">SUMIF(I$6:I$134,M6,G$6:G$134)/L6</f>
        <v>444.07510307673977</v>
      </c>
      <c r="O6" s="4">
        <f t="shared" ref="O6:O19" si="2">N6</f>
        <v>444.07510307673977</v>
      </c>
      <c r="R6" t="s">
        <v>154</v>
      </c>
      <c r="S6" s="4">
        <f>AVERAGE(O9:O12)</f>
        <v>559.00702448365246</v>
      </c>
    </row>
    <row r="7" spans="2:19" x14ac:dyDescent="0.25">
      <c r="B7" t="str">
        <f>'[6]REZ augmentations options'!B13</f>
        <v>Q2</v>
      </c>
      <c r="C7" s="5">
        <f>'[6]REZ augmentations options'!L13</f>
        <v>0</v>
      </c>
      <c r="D7" t="str">
        <f>B7</f>
        <v>Q2</v>
      </c>
      <c r="E7" s="4" t="str">
        <f t="shared" ref="E7:E70" si="3">IF(C7=0,"",C7*1000)</f>
        <v/>
      </c>
      <c r="F7">
        <f t="shared" ref="F7:F70" si="4">IF(E7&gt;800,1,IF(E7&lt;100,1,0))</f>
        <v>1</v>
      </c>
      <c r="G7" t="str">
        <f t="shared" ref="G7:G70" si="5">IF(E7="","",IF(F7=1,"",E7))</f>
        <v/>
      </c>
      <c r="I7" t="str">
        <f>IF(G7="","",INDEX(RegionSetMapping!H$7:H$49, MATCH(D7,RegionSetMapping!E$7:E$49,0)))</f>
        <v/>
      </c>
      <c r="J7">
        <f t="shared" si="0"/>
        <v>0</v>
      </c>
      <c r="L7">
        <f>SUMIF($I$5:$I$134,M7,$J$5:$J$134)</f>
        <v>0</v>
      </c>
      <c r="M7" t="s">
        <v>147</v>
      </c>
      <c r="N7" s="4" t="e">
        <f t="shared" si="1"/>
        <v>#DIV/0!</v>
      </c>
      <c r="O7" s="4">
        <v>0</v>
      </c>
      <c r="R7" t="s">
        <v>156</v>
      </c>
      <c r="S7" s="4">
        <f>AVERAGE(O13,O15)</f>
        <v>372.70209324519669</v>
      </c>
    </row>
    <row r="8" spans="2:19" x14ac:dyDescent="0.25">
      <c r="C8" s="5">
        <f>'[6]REZ augmentations options'!L14</f>
        <v>2.1876343598666002</v>
      </c>
      <c r="D8" t="str">
        <f>D7</f>
        <v>Q2</v>
      </c>
      <c r="E8" s="4">
        <f t="shared" si="3"/>
        <v>2187.6343598666003</v>
      </c>
      <c r="F8">
        <f t="shared" si="4"/>
        <v>1</v>
      </c>
      <c r="G8" t="str">
        <f t="shared" si="5"/>
        <v/>
      </c>
      <c r="I8" t="str">
        <f>IF(G8="","",INDEX(RegionSetMapping!H$7:H$49, MATCH(D8,RegionSetMapping!E$7:E$49,0)))</f>
        <v/>
      </c>
      <c r="J8">
        <f t="shared" si="0"/>
        <v>0</v>
      </c>
      <c r="L8">
        <f>SUMIF($I$5:$I$134,M8,$J$5:$J$134)</f>
        <v>2</v>
      </c>
      <c r="M8" t="s">
        <v>131</v>
      </c>
      <c r="N8" s="4">
        <f t="shared" si="1"/>
        <v>176.10650473337336</v>
      </c>
      <c r="O8" s="4">
        <f t="shared" si="2"/>
        <v>176.10650473337336</v>
      </c>
      <c r="R8" t="s">
        <v>157</v>
      </c>
      <c r="S8" s="4">
        <f>AVERAGE(O16:O18)</f>
        <v>595.92385680325197</v>
      </c>
    </row>
    <row r="9" spans="2:19" x14ac:dyDescent="0.25">
      <c r="C9" s="5">
        <f>'[6]REZ augmentations options'!L15</f>
        <v>1.1373254964741999</v>
      </c>
      <c r="D9" t="str">
        <f>D8</f>
        <v>Q2</v>
      </c>
      <c r="E9" s="4">
        <f t="shared" si="3"/>
        <v>1137.3254964741998</v>
      </c>
      <c r="F9">
        <v>0</v>
      </c>
      <c r="G9">
        <f t="shared" si="5"/>
        <v>1137.3254964741998</v>
      </c>
      <c r="I9" t="str">
        <f>IF(G9="","",INDEX(RegionSetMapping!H$7:H$49, MATCH(D9,RegionSetMapping!E$7:E$49,0)))</f>
        <v>NQ</v>
      </c>
      <c r="J9">
        <f t="shared" si="0"/>
        <v>1</v>
      </c>
      <c r="L9">
        <f>SUMIF($I$5:$I$134,M9,$J$5:$J$134)</f>
        <v>2</v>
      </c>
      <c r="M9" t="s">
        <v>146</v>
      </c>
      <c r="N9" s="4">
        <f t="shared" si="1"/>
        <v>458.16113401150665</v>
      </c>
      <c r="O9" s="4">
        <f t="shared" si="2"/>
        <v>458.16113401150665</v>
      </c>
      <c r="R9" t="s">
        <v>135</v>
      </c>
      <c r="S9" s="4">
        <f>O19</f>
        <v>502.19572190485837</v>
      </c>
    </row>
    <row r="10" spans="2:19" x14ac:dyDescent="0.25">
      <c r="B10" t="str">
        <f>'[6]REZ augmentations options'!B16</f>
        <v>Q3</v>
      </c>
      <c r="C10" s="5"/>
      <c r="D10" t="str">
        <f>B10</f>
        <v>Q3</v>
      </c>
      <c r="E10" s="4" t="str">
        <f t="shared" si="3"/>
        <v/>
      </c>
      <c r="F10">
        <f t="shared" si="4"/>
        <v>1</v>
      </c>
      <c r="G10" t="str">
        <f t="shared" si="5"/>
        <v/>
      </c>
      <c r="I10" t="str">
        <f>IF(G10="","",INDEX(RegionSetMapping!H$7:H$49, MATCH(D10,RegionSetMapping!E$7:E$49,0)))</f>
        <v/>
      </c>
      <c r="J10">
        <f t="shared" si="0"/>
        <v>0</v>
      </c>
      <c r="L10">
        <f>SUMIF($I$5:$I$134,M10,$J$5:$J$134)</f>
        <v>10</v>
      </c>
      <c r="M10" t="s">
        <v>148</v>
      </c>
      <c r="N10" s="4">
        <f t="shared" si="1"/>
        <v>522.58061937972025</v>
      </c>
      <c r="O10" s="4">
        <f t="shared" si="2"/>
        <v>522.58061937972025</v>
      </c>
    </row>
    <row r="11" spans="2:19" x14ac:dyDescent="0.25">
      <c r="B11" t="str">
        <f>'[6]REZ augmentations options'!B17</f>
        <v>Q4</v>
      </c>
      <c r="C11" s="5"/>
      <c r="D11" t="str">
        <f>B11</f>
        <v>Q4</v>
      </c>
      <c r="E11" s="4" t="str">
        <f t="shared" si="3"/>
        <v/>
      </c>
      <c r="F11">
        <f t="shared" si="4"/>
        <v>1</v>
      </c>
      <c r="G11" t="str">
        <f t="shared" si="5"/>
        <v/>
      </c>
      <c r="I11" t="str">
        <f>IF(G11="","",INDEX(RegionSetMapping!H$7:H$49, MATCH(D11,RegionSetMapping!E$7:E$49,0)))</f>
        <v/>
      </c>
      <c r="J11">
        <f t="shared" si="0"/>
        <v>0</v>
      </c>
      <c r="L11">
        <f>SUMIF($I$5:$I$134,M11,$J$5:$J$134)</f>
        <v>2</v>
      </c>
      <c r="M11" t="s">
        <v>149</v>
      </c>
      <c r="N11" s="4">
        <f t="shared" si="1"/>
        <v>743.83333333333326</v>
      </c>
      <c r="O11" s="4">
        <f t="shared" si="2"/>
        <v>743.83333333333326</v>
      </c>
    </row>
    <row r="12" spans="2:19" x14ac:dyDescent="0.25">
      <c r="B12" t="str">
        <f>'[6]REZ augmentations options'!B18</f>
        <v>Q5</v>
      </c>
      <c r="C12" s="5">
        <f>'[6]REZ augmentations options'!L18</f>
        <v>3.2983242321191999</v>
      </c>
      <c r="D12" t="str">
        <f>B12</f>
        <v>Q5</v>
      </c>
      <c r="E12" s="4">
        <f t="shared" si="3"/>
        <v>3298.3242321191997</v>
      </c>
      <c r="F12">
        <f t="shared" si="4"/>
        <v>1</v>
      </c>
      <c r="G12" t="str">
        <f t="shared" si="5"/>
        <v/>
      </c>
      <c r="I12" t="str">
        <f>IF(G12="","",INDEX(RegionSetMapping!H$7:H$49, MATCH(D12,RegionSetMapping!E$7:E$49,0)))</f>
        <v/>
      </c>
      <c r="J12">
        <f t="shared" si="0"/>
        <v>0</v>
      </c>
      <c r="L12">
        <f>SUMIF($I$5:$I$134,M12,$J$5:$J$134)</f>
        <v>2</v>
      </c>
      <c r="M12" t="s">
        <v>132</v>
      </c>
      <c r="N12" s="4">
        <f t="shared" si="1"/>
        <v>511.45301121004991</v>
      </c>
      <c r="O12" s="4">
        <f t="shared" si="2"/>
        <v>511.45301121004991</v>
      </c>
    </row>
    <row r="13" spans="2:19" x14ac:dyDescent="0.25">
      <c r="C13" s="5">
        <f>'[6]REZ augmentations options'!L19</f>
        <v>0</v>
      </c>
      <c r="D13" t="str">
        <f>D12</f>
        <v>Q5</v>
      </c>
      <c r="E13" s="4" t="str">
        <f t="shared" si="3"/>
        <v/>
      </c>
      <c r="F13">
        <f t="shared" si="4"/>
        <v>1</v>
      </c>
      <c r="G13" t="str">
        <f t="shared" si="5"/>
        <v/>
      </c>
      <c r="I13" t="str">
        <f>IF(G13="","",INDEX(RegionSetMapping!H$7:H$49, MATCH(D13,RegionSetMapping!E$7:E$49,0)))</f>
        <v/>
      </c>
      <c r="J13">
        <f t="shared" si="0"/>
        <v>0</v>
      </c>
      <c r="L13">
        <f>SUMIF($I$5:$I$134,M13,$J$5:$J$134)</f>
        <v>9</v>
      </c>
      <c r="M13" t="s">
        <v>150</v>
      </c>
      <c r="N13" s="4">
        <f t="shared" si="1"/>
        <v>517.40418649039339</v>
      </c>
      <c r="O13" s="4">
        <f t="shared" si="2"/>
        <v>517.40418649039339</v>
      </c>
    </row>
    <row r="14" spans="2:19" x14ac:dyDescent="0.25">
      <c r="B14" t="str">
        <f>'[6]REZ augmentations options'!B20</f>
        <v>Q6</v>
      </c>
      <c r="C14" s="5"/>
      <c r="D14" t="str">
        <f>B14</f>
        <v>Q6</v>
      </c>
      <c r="E14" s="4" t="str">
        <f t="shared" si="3"/>
        <v/>
      </c>
      <c r="F14">
        <f t="shared" si="4"/>
        <v>1</v>
      </c>
      <c r="G14" t="str">
        <f t="shared" si="5"/>
        <v/>
      </c>
      <c r="I14" t="str">
        <f>IF(G14="","",INDEX(RegionSetMapping!H$7:H$49, MATCH(D14,RegionSetMapping!E$7:E$49,0)))</f>
        <v/>
      </c>
      <c r="J14">
        <f t="shared" si="0"/>
        <v>0</v>
      </c>
      <c r="L14">
        <f>SUMIF($I$5:$I$134,M14,$J$5:$J$134)</f>
        <v>0</v>
      </c>
      <c r="M14" t="s">
        <v>134</v>
      </c>
      <c r="N14" s="4" t="e">
        <f t="shared" si="1"/>
        <v>#DIV/0!</v>
      </c>
      <c r="O14" s="4">
        <v>0</v>
      </c>
    </row>
    <row r="15" spans="2:19" x14ac:dyDescent="0.25">
      <c r="B15" t="str">
        <f>'[6]REZ augmentations options'!B21</f>
        <v>Q7</v>
      </c>
      <c r="C15" s="5"/>
      <c r="D15" t="str">
        <f>B15</f>
        <v>Q7</v>
      </c>
      <c r="E15" s="4" t="str">
        <f t="shared" si="3"/>
        <v/>
      </c>
      <c r="F15">
        <f t="shared" si="4"/>
        <v>1</v>
      </c>
      <c r="G15" t="str">
        <f t="shared" si="5"/>
        <v/>
      </c>
      <c r="I15" t="str">
        <f>IF(G15="","",INDEX(RegionSetMapping!H$7:H$49, MATCH(D15,RegionSetMapping!E$7:E$49,0)))</f>
        <v/>
      </c>
      <c r="J15">
        <f t="shared" si="0"/>
        <v>0</v>
      </c>
      <c r="L15">
        <f>SUMIF($I$5:$I$134,M15,$J$5:$J$134)</f>
        <v>2</v>
      </c>
      <c r="M15" t="s">
        <v>151</v>
      </c>
      <c r="N15" s="4">
        <f t="shared" si="1"/>
        <v>228</v>
      </c>
      <c r="O15" s="4">
        <f t="shared" si="2"/>
        <v>228</v>
      </c>
    </row>
    <row r="16" spans="2:19" x14ac:dyDescent="0.25">
      <c r="B16" t="str">
        <f>'[6]REZ augmentations options'!B22</f>
        <v>Q8</v>
      </c>
      <c r="C16" s="5"/>
      <c r="D16" t="str">
        <f>B16</f>
        <v>Q8</v>
      </c>
      <c r="E16" s="4" t="str">
        <f t="shared" si="3"/>
        <v/>
      </c>
      <c r="F16">
        <f t="shared" si="4"/>
        <v>1</v>
      </c>
      <c r="G16" t="str">
        <f t="shared" si="5"/>
        <v/>
      </c>
      <c r="I16" t="str">
        <f>IF(G16="","",INDEX(RegionSetMapping!H$7:H$49, MATCH(D16,RegionSetMapping!E$7:E$49,0)))</f>
        <v/>
      </c>
      <c r="J16">
        <f t="shared" si="0"/>
        <v>0</v>
      </c>
      <c r="L16">
        <f>SUMIF($I$5:$I$134,M16,$J$5:$J$134)</f>
        <v>1</v>
      </c>
      <c r="M16" t="s">
        <v>152</v>
      </c>
      <c r="N16" s="4">
        <f t="shared" si="1"/>
        <v>596.66666666666663</v>
      </c>
      <c r="O16" s="4">
        <f t="shared" si="2"/>
        <v>596.66666666666663</v>
      </c>
    </row>
    <row r="17" spans="2:15" x14ac:dyDescent="0.25">
      <c r="B17" t="str">
        <f>'[6]REZ augmentations options'!B23</f>
        <v>Q9</v>
      </c>
      <c r="C17" s="5">
        <f>'[6]REZ augmentations options'!L23</f>
        <v>0.52198179652906662</v>
      </c>
      <c r="D17" t="str">
        <f>B17</f>
        <v>Q9</v>
      </c>
      <c r="E17" s="4">
        <f t="shared" si="3"/>
        <v>521.98179652906663</v>
      </c>
      <c r="F17">
        <f t="shared" si="4"/>
        <v>0</v>
      </c>
      <c r="G17">
        <f t="shared" si="5"/>
        <v>521.98179652906663</v>
      </c>
      <c r="I17" t="str">
        <f>IF(G17="","",INDEX(RegionSetMapping!H$7:H$49, MATCH(D17,RegionSetMapping!E$7:E$49,0)))</f>
        <v>CQ</v>
      </c>
      <c r="J17">
        <f t="shared" si="0"/>
        <v>1</v>
      </c>
      <c r="L17">
        <f>SUMIF($I$5:$I$134,M17,$J$5:$J$134)</f>
        <v>6</v>
      </c>
      <c r="M17" t="s">
        <v>133</v>
      </c>
      <c r="N17" s="4">
        <f t="shared" si="1"/>
        <v>524.43823707642252</v>
      </c>
      <c r="O17" s="4">
        <f t="shared" si="2"/>
        <v>524.43823707642252</v>
      </c>
    </row>
    <row r="18" spans="2:15" x14ac:dyDescent="0.25">
      <c r="C18" s="5">
        <f>'[6]REZ augmentations options'!L24</f>
        <v>0.48054929805892771</v>
      </c>
      <c r="D18" t="str">
        <f>D17</f>
        <v>Q9</v>
      </c>
      <c r="E18" s="4">
        <f t="shared" si="3"/>
        <v>480.54929805892772</v>
      </c>
      <c r="F18">
        <f t="shared" si="4"/>
        <v>0</v>
      </c>
      <c r="G18">
        <f t="shared" si="5"/>
        <v>480.54929805892772</v>
      </c>
      <c r="I18" t="str">
        <f>IF(G18="","",INDEX(RegionSetMapping!H$7:H$49, MATCH(D18,RegionSetMapping!E$7:E$49,0)))</f>
        <v>CQ</v>
      </c>
      <c r="J18">
        <f t="shared" si="0"/>
        <v>1</v>
      </c>
      <c r="L18">
        <f>SUMIF($I$5:$I$134,M18,$J$5:$J$134)</f>
        <v>0</v>
      </c>
      <c r="M18" t="s">
        <v>153</v>
      </c>
      <c r="N18" s="4">
        <f>TxCost_working!J240/1000</f>
        <v>666.66666666666663</v>
      </c>
      <c r="O18" s="4">
        <f t="shared" si="2"/>
        <v>666.66666666666663</v>
      </c>
    </row>
    <row r="19" spans="2:15" x14ac:dyDescent="0.25">
      <c r="C19" s="5">
        <f>'[6]REZ augmentations options'!L25</f>
        <v>0.53625761472348998</v>
      </c>
      <c r="D19" t="str">
        <f>D18</f>
        <v>Q9</v>
      </c>
      <c r="E19" s="4">
        <f t="shared" si="3"/>
        <v>536.25761472348995</v>
      </c>
      <c r="F19">
        <f t="shared" si="4"/>
        <v>0</v>
      </c>
      <c r="G19">
        <f t="shared" si="5"/>
        <v>536.25761472348995</v>
      </c>
      <c r="I19" t="str">
        <f>IF(G19="","",INDEX(RegionSetMapping!H$7:H$49, MATCH(D19,RegionSetMapping!E$7:E$49,0)))</f>
        <v>CQ</v>
      </c>
      <c r="J19">
        <f t="shared" si="0"/>
        <v>1</v>
      </c>
      <c r="L19">
        <f>SUMIF($I$5:$I$134,M19,$J$5:$J$134)</f>
        <v>6</v>
      </c>
      <c r="M19" t="s">
        <v>135</v>
      </c>
      <c r="N19" s="4">
        <f t="shared" si="1"/>
        <v>502.19572190485837</v>
      </c>
      <c r="O19" s="4">
        <f t="shared" si="2"/>
        <v>502.19572190485837</v>
      </c>
    </row>
    <row r="20" spans="2:15" x14ac:dyDescent="0.25">
      <c r="B20" t="str">
        <f>'[6]REZ augmentations options'!B26</f>
        <v>Q10</v>
      </c>
      <c r="C20" s="5"/>
      <c r="D20" t="str">
        <f>B20</f>
        <v>Q10</v>
      </c>
      <c r="E20" s="4" t="str">
        <f t="shared" si="3"/>
        <v/>
      </c>
      <c r="F20">
        <f t="shared" si="4"/>
        <v>1</v>
      </c>
      <c r="G20" t="str">
        <f t="shared" si="5"/>
        <v/>
      </c>
      <c r="I20" t="str">
        <f>IF(G20="","",INDEX(RegionSetMapping!H$7:H$49, MATCH(D20,RegionSetMapping!E$7:E$49,0)))</f>
        <v/>
      </c>
      <c r="J20">
        <f t="shared" si="0"/>
        <v>0</v>
      </c>
    </row>
    <row r="21" spans="2:15" x14ac:dyDescent="0.25">
      <c r="B21" t="str">
        <f>'[6]REZ augmentations options'!B27</f>
        <v>NQ1</v>
      </c>
      <c r="C21" s="5">
        <f>'[6]REZ augmentations options'!L27</f>
        <v>2.64577987921</v>
      </c>
      <c r="D21" t="str">
        <f>B7</f>
        <v>Q2</v>
      </c>
      <c r="E21" s="4">
        <f t="shared" si="3"/>
        <v>2645.7798792100002</v>
      </c>
      <c r="F21">
        <f t="shared" si="4"/>
        <v>1</v>
      </c>
      <c r="G21" t="str">
        <f t="shared" si="5"/>
        <v/>
      </c>
      <c r="I21" t="str">
        <f>IF(G21="","",INDEX(RegionSetMapping!H$7:H$49, MATCH(D21,RegionSetMapping!E$7:E$49,0)))</f>
        <v/>
      </c>
      <c r="J21">
        <f t="shared" si="0"/>
        <v>0</v>
      </c>
    </row>
    <row r="22" spans="2:15" x14ac:dyDescent="0.25">
      <c r="C22" s="5">
        <f>'[6]REZ augmentations options'!L28</f>
        <v>1.6049898804777329</v>
      </c>
      <c r="D22" t="s">
        <v>162</v>
      </c>
      <c r="E22" s="4">
        <f t="shared" si="3"/>
        <v>1604.9898804777329</v>
      </c>
      <c r="F22">
        <f t="shared" si="4"/>
        <v>1</v>
      </c>
      <c r="G22" t="str">
        <f t="shared" si="5"/>
        <v/>
      </c>
      <c r="I22" t="str">
        <f>IF(G22="","",INDEX(RegionSetMapping!H$7:H$49, MATCH(D22,RegionSetMapping!E$7:E$49,0)))</f>
        <v/>
      </c>
      <c r="J22">
        <f t="shared" si="0"/>
        <v>0</v>
      </c>
    </row>
    <row r="23" spans="2:15" x14ac:dyDescent="0.25">
      <c r="B23" t="str">
        <f>'[6]REZ augmentations options'!B29</f>
        <v>CQ1</v>
      </c>
      <c r="C23" s="5">
        <f>'[6]REZ augmentations options'!L29</f>
        <v>0.34810211622023313</v>
      </c>
      <c r="D23" t="str">
        <f>B11</f>
        <v>Q4</v>
      </c>
      <c r="E23" s="4">
        <f t="shared" si="3"/>
        <v>348.10211622023314</v>
      </c>
      <c r="F23">
        <f t="shared" si="4"/>
        <v>0</v>
      </c>
      <c r="G23">
        <f t="shared" si="5"/>
        <v>348.10211622023314</v>
      </c>
      <c r="I23" t="str">
        <f>IF(G23="","",INDEX(RegionSetMapping!H$7:H$49, MATCH(D23,RegionSetMapping!E$7:E$49,0)))</f>
        <v>CQ</v>
      </c>
      <c r="J23">
        <f t="shared" si="0"/>
        <v>1</v>
      </c>
    </row>
    <row r="24" spans="2:15" x14ac:dyDescent="0.25">
      <c r="C24" s="5">
        <f>'[6]REZ augmentations options'!L30</f>
        <v>0.33348468985198132</v>
      </c>
      <c r="D24" t="str">
        <f>D23</f>
        <v>Q4</v>
      </c>
      <c r="E24" s="4">
        <f t="shared" si="3"/>
        <v>333.48468985198133</v>
      </c>
      <c r="F24">
        <f t="shared" si="4"/>
        <v>0</v>
      </c>
      <c r="G24">
        <f t="shared" si="5"/>
        <v>333.48468985198133</v>
      </c>
      <c r="I24" t="str">
        <f>IF(G24="","",INDEX(RegionSetMapping!H$7:H$49, MATCH(D24,RegionSetMapping!E$7:E$49,0)))</f>
        <v>CQ</v>
      </c>
      <c r="J24">
        <f t="shared" si="0"/>
        <v>1</v>
      </c>
    </row>
    <row r="25" spans="2:15" x14ac:dyDescent="0.25">
      <c r="B25" t="str">
        <f>'[6]REZ augmentations options'!B31</f>
        <v>SQ1</v>
      </c>
      <c r="C25" s="5">
        <f>'[6]REZ augmentations options'!L31</f>
        <v>0.93976233129345454</v>
      </c>
      <c r="D25" t="str">
        <f>B16</f>
        <v>Q8</v>
      </c>
      <c r="E25" s="4">
        <f t="shared" si="3"/>
        <v>939.76233129345451</v>
      </c>
      <c r="F25">
        <f t="shared" si="4"/>
        <v>1</v>
      </c>
      <c r="G25" t="str">
        <f t="shared" si="5"/>
        <v/>
      </c>
      <c r="I25" t="str">
        <f>IF(G25="","",INDEX(RegionSetMapping!H$7:H$49, MATCH(D25,RegionSetMapping!E$7:E$49,0)))</f>
        <v/>
      </c>
      <c r="J25">
        <f t="shared" si="0"/>
        <v>0</v>
      </c>
    </row>
    <row r="26" spans="2:15" x14ac:dyDescent="0.25">
      <c r="C26" s="5">
        <f>'[6]REZ augmentations options'!L32</f>
        <v>0.83492917157931812</v>
      </c>
      <c r="D26" t="str">
        <f>D25</f>
        <v>Q8</v>
      </c>
      <c r="E26" s="4">
        <f t="shared" si="3"/>
        <v>834.92917157931811</v>
      </c>
      <c r="F26">
        <f t="shared" si="4"/>
        <v>1</v>
      </c>
      <c r="G26" t="str">
        <f t="shared" si="5"/>
        <v/>
      </c>
      <c r="I26" t="str">
        <f>IF(G26="","",INDEX(RegionSetMapping!H$7:H$49, MATCH(D26,RegionSetMapping!E$7:E$49,0)))</f>
        <v/>
      </c>
      <c r="J26">
        <f t="shared" si="0"/>
        <v>0</v>
      </c>
    </row>
    <row r="27" spans="2:15" x14ac:dyDescent="0.25">
      <c r="B27" t="str">
        <f>'[6]REZ augmentations options'!B33</f>
        <v>SWQLD1</v>
      </c>
      <c r="C27" s="5">
        <f>'[6]REZ augmentations options'!L33</f>
        <v>0.17615513215636669</v>
      </c>
      <c r="D27" t="s">
        <v>174</v>
      </c>
      <c r="E27" s="4">
        <f t="shared" si="3"/>
        <v>176.15513215636668</v>
      </c>
      <c r="F27">
        <f t="shared" si="4"/>
        <v>0</v>
      </c>
      <c r="G27">
        <f t="shared" si="5"/>
        <v>176.15513215636668</v>
      </c>
      <c r="I27" t="str">
        <f>IF(G27="","",INDEX(RegionSetMapping!H$7:H$49, MATCH(D27,RegionSetMapping!E$7:E$49,0)))</f>
        <v>SQ</v>
      </c>
      <c r="J27">
        <f t="shared" si="0"/>
        <v>1</v>
      </c>
    </row>
    <row r="28" spans="2:15" x14ac:dyDescent="0.25">
      <c r="C28" s="5">
        <f>'[6]REZ augmentations options'!L34</f>
        <v>2.0466839814337268E-2</v>
      </c>
      <c r="D28" t="str">
        <f>D27</f>
        <v>Q8</v>
      </c>
      <c r="E28" s="4">
        <f t="shared" si="3"/>
        <v>20.46683981433727</v>
      </c>
      <c r="F28">
        <f t="shared" si="4"/>
        <v>1</v>
      </c>
      <c r="G28" t="str">
        <f t="shared" si="5"/>
        <v/>
      </c>
      <c r="I28" t="str">
        <f>IF(G28="","",INDEX(RegionSetMapping!H$7:H$49, MATCH(D28,RegionSetMapping!E$7:E$49,0)))</f>
        <v/>
      </c>
      <c r="J28">
        <f t="shared" si="0"/>
        <v>0</v>
      </c>
    </row>
    <row r="29" spans="2:15" x14ac:dyDescent="0.25">
      <c r="C29" s="5">
        <f>'[6]REZ augmentations options'!L35</f>
        <v>1.2196718837186249</v>
      </c>
      <c r="D29" t="str">
        <f>D28</f>
        <v>Q8</v>
      </c>
      <c r="E29" s="4">
        <f t="shared" si="3"/>
        <v>1219.6718837186249</v>
      </c>
      <c r="F29">
        <f t="shared" si="4"/>
        <v>1</v>
      </c>
      <c r="G29" t="str">
        <f t="shared" si="5"/>
        <v/>
      </c>
      <c r="I29" t="str">
        <f>IF(G29="","",INDEX(RegionSetMapping!H$7:H$49, MATCH(D29,RegionSetMapping!E$7:E$49,0)))</f>
        <v/>
      </c>
      <c r="J29">
        <f t="shared" si="0"/>
        <v>0</v>
      </c>
    </row>
    <row r="30" spans="2:15" x14ac:dyDescent="0.25">
      <c r="C30" s="5">
        <f>'[6]REZ augmentations options'!L36</f>
        <v>0.17605787731038</v>
      </c>
      <c r="D30" t="str">
        <f>D29</f>
        <v>Q8</v>
      </c>
      <c r="E30" s="4">
        <f t="shared" si="3"/>
        <v>176.05787731038001</v>
      </c>
      <c r="F30">
        <f t="shared" si="4"/>
        <v>0</v>
      </c>
      <c r="G30">
        <f t="shared" si="5"/>
        <v>176.05787731038001</v>
      </c>
      <c r="I30" t="str">
        <f>IF(G30="","",INDEX(RegionSetMapping!H$7:H$49, MATCH(D30,RegionSetMapping!E$7:E$49,0)))</f>
        <v>SQ</v>
      </c>
      <c r="J30">
        <f t="shared" si="0"/>
        <v>1</v>
      </c>
    </row>
    <row r="31" spans="2:15" x14ac:dyDescent="0.25">
      <c r="C31" s="5"/>
      <c r="E31" s="4"/>
      <c r="F31">
        <f t="shared" si="4"/>
        <v>1</v>
      </c>
    </row>
    <row r="32" spans="2:15" x14ac:dyDescent="0.25">
      <c r="C32" s="5"/>
      <c r="E32" s="4"/>
      <c r="F32">
        <f t="shared" si="4"/>
        <v>1</v>
      </c>
    </row>
    <row r="33" spans="2:10" x14ac:dyDescent="0.25">
      <c r="B33" t="str">
        <f>'[6]REZ augmentations options'!B39</f>
        <v>NSW</v>
      </c>
      <c r="C33" s="5"/>
      <c r="E33" s="4"/>
      <c r="F33">
        <f t="shared" si="4"/>
        <v>1</v>
      </c>
    </row>
    <row r="34" spans="2:10" x14ac:dyDescent="0.25">
      <c r="B34" t="str">
        <f>'[6]REZ augmentations options'!B40</f>
        <v>REZ / constraint ID</v>
      </c>
      <c r="C34" s="5" t="str">
        <f>'[6]REZ augmentations options'!L40</f>
        <v>$M/MW</v>
      </c>
      <c r="E34" s="4"/>
      <c r="F34">
        <f t="shared" si="4"/>
        <v>1</v>
      </c>
    </row>
    <row r="35" spans="2:10" x14ac:dyDescent="0.25">
      <c r="B35" t="str">
        <f>'[6]REZ augmentations options'!B41</f>
        <v>N1</v>
      </c>
      <c r="C35" s="5">
        <f>'[6]REZ augmentations options'!L41</f>
        <v>3.5927986290372891</v>
      </c>
      <c r="D35" t="str">
        <f>B35</f>
        <v>N1</v>
      </c>
      <c r="E35" s="4">
        <f t="shared" si="3"/>
        <v>3592.7986290372892</v>
      </c>
      <c r="F35">
        <f t="shared" si="4"/>
        <v>1</v>
      </c>
      <c r="G35" t="str">
        <f t="shared" si="5"/>
        <v/>
      </c>
      <c r="I35" t="str">
        <f>IF(G35="","",INDEX(RegionSetMapping!H$7:H$49, MATCH(D35,RegionSetMapping!E$7:E$49,0)))</f>
        <v/>
      </c>
      <c r="J35">
        <f t="shared" si="0"/>
        <v>0</v>
      </c>
    </row>
    <row r="36" spans="2:10" x14ac:dyDescent="0.25">
      <c r="B36" t="str">
        <f>'[6]REZ augmentations options'!B42</f>
        <v>N2</v>
      </c>
      <c r="C36" s="5">
        <f>'[6]REZ augmentations options'!L42</f>
        <v>0.4539920833333333</v>
      </c>
      <c r="D36" t="str">
        <f>B36</f>
        <v>N2</v>
      </c>
      <c r="E36" s="4">
        <f t="shared" si="3"/>
        <v>453.99208333333331</v>
      </c>
      <c r="F36">
        <f t="shared" si="4"/>
        <v>0</v>
      </c>
      <c r="G36">
        <f t="shared" si="5"/>
        <v>453.99208333333331</v>
      </c>
      <c r="I36" t="str">
        <f>IF(G36="","",INDEX(RegionSetMapping!H$7:H$49, MATCH(D36,RegionSetMapping!E$7:E$49,0)))</f>
        <v>NNSW</v>
      </c>
      <c r="J36">
        <f t="shared" si="0"/>
        <v>1</v>
      </c>
    </row>
    <row r="37" spans="2:10" x14ac:dyDescent="0.25">
      <c r="C37" s="5">
        <f>'[6]REZ augmentations options'!L43</f>
        <v>0.46233018468968001</v>
      </c>
      <c r="D37" t="str">
        <f>D36</f>
        <v>N2</v>
      </c>
      <c r="E37" s="4">
        <f t="shared" si="3"/>
        <v>462.33018468968004</v>
      </c>
      <c r="F37">
        <f t="shared" si="4"/>
        <v>0</v>
      </c>
      <c r="G37">
        <f t="shared" si="5"/>
        <v>462.33018468968004</v>
      </c>
      <c r="I37" t="str">
        <f>IF(G37="","",INDEX(RegionSetMapping!H$7:H$49, MATCH(D37,RegionSetMapping!E$7:E$49,0)))</f>
        <v>NNSW</v>
      </c>
      <c r="J37">
        <f t="shared" si="0"/>
        <v>1</v>
      </c>
    </row>
    <row r="38" spans="2:10" x14ac:dyDescent="0.25">
      <c r="C38" s="5">
        <f>'[6]REZ augmentations options'!L44</f>
        <v>1.018772206868011</v>
      </c>
      <c r="D38" t="str">
        <f>D37</f>
        <v>N2</v>
      </c>
      <c r="E38" s="4">
        <f t="shared" si="3"/>
        <v>1018.7722068680109</v>
      </c>
      <c r="F38">
        <f t="shared" si="4"/>
        <v>1</v>
      </c>
      <c r="G38" t="str">
        <f t="shared" si="5"/>
        <v/>
      </c>
      <c r="I38" t="str">
        <f>IF(G38="","",INDEX(RegionSetMapping!H$7:H$49, MATCH(D38,RegionSetMapping!E$7:E$49,0)))</f>
        <v/>
      </c>
      <c r="J38">
        <f t="shared" si="0"/>
        <v>0</v>
      </c>
    </row>
    <row r="39" spans="2:10" x14ac:dyDescent="0.25">
      <c r="B39" t="str">
        <f>'[6]REZ augmentations options'!B45</f>
        <v>N3</v>
      </c>
      <c r="C39" s="5"/>
      <c r="D39" t="str">
        <f>B39</f>
        <v>N3</v>
      </c>
      <c r="E39" s="4" t="str">
        <f t="shared" si="3"/>
        <v/>
      </c>
      <c r="F39">
        <f t="shared" si="4"/>
        <v>1</v>
      </c>
      <c r="G39" t="str">
        <f t="shared" si="5"/>
        <v/>
      </c>
      <c r="I39" t="str">
        <f>IF(G39="","",INDEX(RegionSetMapping!H$7:H$49, MATCH(D39,RegionSetMapping!E$7:E$49,0)))</f>
        <v/>
      </c>
      <c r="J39">
        <f t="shared" si="0"/>
        <v>0</v>
      </c>
    </row>
    <row r="40" spans="2:10" x14ac:dyDescent="0.25">
      <c r="C40" s="5">
        <f>'[6]REZ augmentations options'!L46</f>
        <v>0.57012414539295997</v>
      </c>
      <c r="D40" t="str">
        <f>D39</f>
        <v>N3</v>
      </c>
      <c r="E40" s="4">
        <f t="shared" si="3"/>
        <v>570.12414539295992</v>
      </c>
      <c r="F40">
        <f t="shared" si="4"/>
        <v>0</v>
      </c>
      <c r="G40">
        <f t="shared" si="5"/>
        <v>570.12414539295992</v>
      </c>
      <c r="I40" t="str">
        <f>IF(G40="","",INDEX(RegionSetMapping!H$7:H$49, MATCH(D40,RegionSetMapping!E$7:E$49,0)))</f>
        <v>CNSW</v>
      </c>
      <c r="J40">
        <f t="shared" si="0"/>
        <v>1</v>
      </c>
    </row>
    <row r="41" spans="2:10" x14ac:dyDescent="0.25">
      <c r="C41" s="5">
        <f>'[6]REZ augmentations options'!L47</f>
        <v>0.54841409678966668</v>
      </c>
      <c r="D41" t="str">
        <f>D40</f>
        <v>N3</v>
      </c>
      <c r="E41" s="4">
        <f t="shared" si="3"/>
        <v>548.4140967896667</v>
      </c>
      <c r="F41">
        <f t="shared" si="4"/>
        <v>0</v>
      </c>
      <c r="G41">
        <f t="shared" si="5"/>
        <v>548.4140967896667</v>
      </c>
      <c r="I41" t="str">
        <f>IF(G41="","",INDEX(RegionSetMapping!H$7:H$49, MATCH(D41,RegionSetMapping!E$7:E$49,0)))</f>
        <v>CNSW</v>
      </c>
      <c r="J41">
        <f t="shared" si="0"/>
        <v>1</v>
      </c>
    </row>
    <row r="42" spans="2:10" x14ac:dyDescent="0.25">
      <c r="C42" s="5">
        <f>'[6]REZ augmentations options'!L48</f>
        <v>0.46918461828124292</v>
      </c>
      <c r="D42" t="str">
        <f>D41</f>
        <v>N3</v>
      </c>
      <c r="E42" s="4">
        <f t="shared" si="3"/>
        <v>469.18461828124293</v>
      </c>
      <c r="F42">
        <f t="shared" si="4"/>
        <v>0</v>
      </c>
      <c r="G42">
        <f t="shared" si="5"/>
        <v>469.18461828124293</v>
      </c>
      <c r="I42" t="str">
        <f>IF(G42="","",INDEX(RegionSetMapping!H$7:H$49, MATCH(D42,RegionSetMapping!E$7:E$49,0)))</f>
        <v>CNSW</v>
      </c>
      <c r="J42">
        <f t="shared" si="0"/>
        <v>1</v>
      </c>
    </row>
    <row r="43" spans="2:10" x14ac:dyDescent="0.25">
      <c r="B43" t="str">
        <f>'[6]REZ augmentations options'!B49</f>
        <v>N4</v>
      </c>
      <c r="C43" s="5">
        <f>'[6]REZ augmentations options'!L49</f>
        <v>1.6202965446712501</v>
      </c>
      <c r="D43" t="str">
        <f>B43</f>
        <v>N4</v>
      </c>
      <c r="E43" s="4">
        <f t="shared" si="3"/>
        <v>1620.2965446712501</v>
      </c>
      <c r="F43">
        <f t="shared" si="4"/>
        <v>1</v>
      </c>
      <c r="G43" t="str">
        <f t="shared" si="5"/>
        <v/>
      </c>
      <c r="I43" t="str">
        <f>IF(G43="","",INDEX(RegionSetMapping!H$7:H$49, MATCH(D43,RegionSetMapping!E$7:E$49,0)))</f>
        <v/>
      </c>
      <c r="J43">
        <f t="shared" si="0"/>
        <v>0</v>
      </c>
    </row>
    <row r="44" spans="2:10" x14ac:dyDescent="0.25">
      <c r="C44" s="5">
        <f>'[6]REZ augmentations options'!L50</f>
        <v>3.2121077509559428</v>
      </c>
      <c r="D44" t="str">
        <f>D43</f>
        <v>N4</v>
      </c>
      <c r="E44" s="4">
        <f t="shared" si="3"/>
        <v>3212.1077509559427</v>
      </c>
      <c r="F44">
        <f t="shared" si="4"/>
        <v>1</v>
      </c>
      <c r="G44" t="str">
        <f t="shared" si="5"/>
        <v/>
      </c>
      <c r="I44" t="str">
        <f>IF(G44="","",INDEX(RegionSetMapping!H$7:H$49, MATCH(D44,RegionSetMapping!E$7:E$49,0)))</f>
        <v/>
      </c>
      <c r="J44">
        <f t="shared" si="0"/>
        <v>0</v>
      </c>
    </row>
    <row r="45" spans="2:10" x14ac:dyDescent="0.25">
      <c r="C45" s="5">
        <f>'[6]REZ augmentations options'!L51</f>
        <v>1.6689019397141249</v>
      </c>
      <c r="D45" t="str">
        <f>D44</f>
        <v>N4</v>
      </c>
      <c r="E45" s="4">
        <f t="shared" si="3"/>
        <v>1668.9019397141249</v>
      </c>
      <c r="F45">
        <f t="shared" si="4"/>
        <v>1</v>
      </c>
      <c r="G45" t="str">
        <f t="shared" si="5"/>
        <v/>
      </c>
      <c r="I45" t="str">
        <f>IF(G45="","",INDEX(RegionSetMapping!H$7:H$49, MATCH(D45,RegionSetMapping!E$7:E$49,0)))</f>
        <v/>
      </c>
      <c r="J45">
        <f t="shared" si="0"/>
        <v>0</v>
      </c>
    </row>
    <row r="46" spans="2:10" x14ac:dyDescent="0.25">
      <c r="B46" t="str">
        <f>'[6]REZ augmentations options'!B52</f>
        <v>N5</v>
      </c>
      <c r="C46" s="5">
        <f>'[6]REZ augmentations options'!L52</f>
        <v>3.2571428571428571</v>
      </c>
      <c r="D46" t="str">
        <f>B46</f>
        <v>N5</v>
      </c>
      <c r="E46" s="4">
        <f t="shared" si="3"/>
        <v>3257.1428571428573</v>
      </c>
      <c r="F46">
        <f t="shared" si="4"/>
        <v>1</v>
      </c>
      <c r="G46" t="str">
        <f t="shared" si="5"/>
        <v/>
      </c>
      <c r="I46" t="str">
        <f>IF(G46="","",INDEX(RegionSetMapping!H$7:H$49, MATCH(D46,RegionSetMapping!E$7:E$49,0)))</f>
        <v/>
      </c>
      <c r="J46">
        <f t="shared" si="0"/>
        <v>0</v>
      </c>
    </row>
    <row r="47" spans="2:10" x14ac:dyDescent="0.25">
      <c r="C47" s="5">
        <f>'[6]REZ augmentations options'!L53</f>
        <v>9.678317918537499E-2</v>
      </c>
      <c r="D47" t="str">
        <f>D46</f>
        <v>N5</v>
      </c>
      <c r="E47" s="4">
        <f t="shared" si="3"/>
        <v>96.783179185374991</v>
      </c>
      <c r="F47">
        <f t="shared" si="4"/>
        <v>1</v>
      </c>
      <c r="G47" t="str">
        <f t="shared" si="5"/>
        <v/>
      </c>
      <c r="I47" t="str">
        <f>IF(G47="","",INDEX(RegionSetMapping!H$7:H$49, MATCH(D47,RegionSetMapping!E$7:E$49,0)))</f>
        <v/>
      </c>
      <c r="J47">
        <f t="shared" si="0"/>
        <v>0</v>
      </c>
    </row>
    <row r="48" spans="2:10" x14ac:dyDescent="0.25">
      <c r="C48" s="5"/>
      <c r="E48" s="4"/>
      <c r="F48">
        <f t="shared" si="4"/>
        <v>1</v>
      </c>
    </row>
    <row r="49" spans="2:10" x14ac:dyDescent="0.25">
      <c r="B49" t="str">
        <f>'[6]REZ augmentations options'!B55</f>
        <v>SWNSW1</v>
      </c>
      <c r="C49" s="5"/>
      <c r="E49" s="4"/>
      <c r="F49">
        <f t="shared" si="4"/>
        <v>1</v>
      </c>
    </row>
    <row r="50" spans="2:10" x14ac:dyDescent="0.25">
      <c r="B50" t="str">
        <f>'[6]REZ augmentations options'!B56</f>
        <v>N6</v>
      </c>
      <c r="C50" s="5"/>
      <c r="D50" t="str">
        <f>B50</f>
        <v>N6</v>
      </c>
      <c r="E50" s="4" t="str">
        <f t="shared" si="3"/>
        <v/>
      </c>
      <c r="F50">
        <f t="shared" si="4"/>
        <v>1</v>
      </c>
      <c r="G50" t="str">
        <f t="shared" si="5"/>
        <v/>
      </c>
      <c r="I50" t="str">
        <f>IF(G50="","",INDEX(RegionSetMapping!H$7:H$49, MATCH(D50,RegionSetMapping!E$7:E$49,0)))</f>
        <v/>
      </c>
      <c r="J50">
        <f t="shared" si="0"/>
        <v>0</v>
      </c>
    </row>
    <row r="51" spans="2:10" x14ac:dyDescent="0.25">
      <c r="B51" t="str">
        <f>'[6]REZ augmentations options'!B57</f>
        <v>N7</v>
      </c>
      <c r="C51" s="5"/>
      <c r="D51" t="str">
        <f>B51</f>
        <v>N7</v>
      </c>
      <c r="E51" s="4" t="str">
        <f t="shared" si="3"/>
        <v/>
      </c>
      <c r="F51">
        <f t="shared" si="4"/>
        <v>1</v>
      </c>
      <c r="G51" t="str">
        <f t="shared" si="5"/>
        <v/>
      </c>
      <c r="I51" t="str">
        <f>IF(G51="","",INDEX(RegionSetMapping!H$7:H$49, MATCH(D51,RegionSetMapping!E$7:E$49,0)))</f>
        <v/>
      </c>
      <c r="J51">
        <f t="shared" si="0"/>
        <v>0</v>
      </c>
    </row>
    <row r="52" spans="2:10" x14ac:dyDescent="0.25">
      <c r="B52" t="str">
        <f>'[6]REZ augmentations options'!B58</f>
        <v>N8</v>
      </c>
      <c r="C52" s="5">
        <f>'[6]REZ augmentations options'!L58</f>
        <v>1.9287016509198001</v>
      </c>
      <c r="D52" t="str">
        <f>B52</f>
        <v>N8</v>
      </c>
      <c r="E52" s="4">
        <f t="shared" si="3"/>
        <v>1928.7016509198002</v>
      </c>
      <c r="F52">
        <f t="shared" si="4"/>
        <v>1</v>
      </c>
      <c r="G52" t="str">
        <f t="shared" si="5"/>
        <v/>
      </c>
      <c r="I52" t="str">
        <f>IF(G52="","",INDEX(RegionSetMapping!H$7:H$49, MATCH(D52,RegionSetMapping!E$7:E$49,0)))</f>
        <v/>
      </c>
      <c r="J52">
        <f t="shared" si="0"/>
        <v>0</v>
      </c>
    </row>
    <row r="53" spans="2:10" x14ac:dyDescent="0.25">
      <c r="C53" s="5">
        <f>'[6]REZ augmentations options'!L59</f>
        <v>1.3767415999999999</v>
      </c>
      <c r="D53" t="str">
        <f>D52</f>
        <v>N8</v>
      </c>
      <c r="E53" s="4">
        <f t="shared" si="3"/>
        <v>1376.7415999999998</v>
      </c>
      <c r="F53">
        <f t="shared" si="4"/>
        <v>1</v>
      </c>
      <c r="G53" t="str">
        <f t="shared" si="5"/>
        <v/>
      </c>
      <c r="I53" t="str">
        <f>IF(G53="","",INDEX(RegionSetMapping!H$7:H$49, MATCH(D53,RegionSetMapping!E$7:E$49,0)))</f>
        <v/>
      </c>
      <c r="J53">
        <f t="shared" si="0"/>
        <v>0</v>
      </c>
    </row>
    <row r="54" spans="2:10" x14ac:dyDescent="0.25">
      <c r="B54" t="str">
        <f>'[6]REZ augmentations options'!B60</f>
        <v>N9</v>
      </c>
      <c r="C54" s="5">
        <f>'[6]REZ augmentations options'!L60</f>
        <v>0.60399999999999998</v>
      </c>
      <c r="D54" t="str">
        <f>B54</f>
        <v>N9</v>
      </c>
      <c r="E54" s="4">
        <f t="shared" si="3"/>
        <v>604</v>
      </c>
      <c r="F54">
        <f t="shared" si="4"/>
        <v>0</v>
      </c>
      <c r="G54">
        <f t="shared" si="5"/>
        <v>604</v>
      </c>
      <c r="I54" t="str">
        <f>IF(G54="","",INDEX(RegionSetMapping!H$7:H$49, MATCH(D54,RegionSetMapping!E$7:E$49,0)))</f>
        <v>CNSW</v>
      </c>
      <c r="J54">
        <f t="shared" si="0"/>
        <v>1</v>
      </c>
    </row>
    <row r="55" spans="2:10" x14ac:dyDescent="0.25">
      <c r="C55" s="5">
        <f>'[6]REZ augmentations options'!L61</f>
        <v>0.74124999999999996</v>
      </c>
      <c r="D55" t="str">
        <f>D54</f>
        <v>N9</v>
      </c>
      <c r="E55" s="4">
        <f t="shared" si="3"/>
        <v>741.25</v>
      </c>
      <c r="F55">
        <f t="shared" si="4"/>
        <v>0</v>
      </c>
      <c r="G55">
        <f t="shared" si="5"/>
        <v>741.25</v>
      </c>
      <c r="I55" t="str">
        <f>IF(G55="","",INDEX(RegionSetMapping!H$7:H$49, MATCH(D55,RegionSetMapping!E$7:E$49,0)))</f>
        <v>CNSW</v>
      </c>
      <c r="J55">
        <f t="shared" si="0"/>
        <v>1</v>
      </c>
    </row>
    <row r="56" spans="2:10" x14ac:dyDescent="0.25">
      <c r="C56" s="5">
        <f>'[6]REZ augmentations options'!L62</f>
        <v>0.57999999999999996</v>
      </c>
      <c r="D56" t="str">
        <f>D55</f>
        <v>N9</v>
      </c>
      <c r="E56" s="4">
        <f t="shared" si="3"/>
        <v>580</v>
      </c>
      <c r="F56">
        <f t="shared" si="4"/>
        <v>0</v>
      </c>
      <c r="G56">
        <f t="shared" si="5"/>
        <v>580</v>
      </c>
      <c r="I56" t="str">
        <f>IF(G56="","",INDEX(RegionSetMapping!H$7:H$49, MATCH(D56,RegionSetMapping!E$7:E$49,0)))</f>
        <v>CNSW</v>
      </c>
      <c r="J56">
        <f t="shared" si="0"/>
        <v>1</v>
      </c>
    </row>
    <row r="57" spans="2:10" x14ac:dyDescent="0.25">
      <c r="C57" s="5">
        <f>'[6]REZ augmentations options'!L63</f>
        <v>0.218</v>
      </c>
      <c r="D57" t="str">
        <f>D56</f>
        <v>N9</v>
      </c>
      <c r="E57" s="4">
        <f t="shared" si="3"/>
        <v>218</v>
      </c>
      <c r="F57">
        <f t="shared" si="4"/>
        <v>0</v>
      </c>
      <c r="G57">
        <f t="shared" si="5"/>
        <v>218</v>
      </c>
      <c r="I57" t="str">
        <f>IF(G57="","",INDEX(RegionSetMapping!H$7:H$49, MATCH(D57,RegionSetMapping!E$7:E$49,0)))</f>
        <v>CNSW</v>
      </c>
      <c r="J57">
        <f t="shared" si="0"/>
        <v>1</v>
      </c>
    </row>
    <row r="58" spans="2:10" x14ac:dyDescent="0.25">
      <c r="C58" s="5">
        <f>'[6]REZ augmentations options'!L64</f>
        <v>0.45900000000000002</v>
      </c>
      <c r="D58" t="str">
        <f>D57</f>
        <v>N9</v>
      </c>
      <c r="E58" s="4">
        <f t="shared" si="3"/>
        <v>459</v>
      </c>
      <c r="F58">
        <f t="shared" si="4"/>
        <v>0</v>
      </c>
      <c r="G58">
        <f t="shared" si="5"/>
        <v>459</v>
      </c>
      <c r="I58" t="str">
        <f>IF(G58="","",INDEX(RegionSetMapping!H$7:H$49, MATCH(D58,RegionSetMapping!E$7:E$49,0)))</f>
        <v>CNSW</v>
      </c>
      <c r="J58">
        <f t="shared" si="0"/>
        <v>1</v>
      </c>
    </row>
    <row r="59" spans="2:10" x14ac:dyDescent="0.25">
      <c r="B59" t="str">
        <f>'[6]REZ augmentations options'!B65</f>
        <v>N10</v>
      </c>
      <c r="C59" s="5"/>
      <c r="D59" t="str">
        <f>B59</f>
        <v>N10</v>
      </c>
      <c r="E59" s="4" t="str">
        <f t="shared" si="3"/>
        <v/>
      </c>
      <c r="F59">
        <f t="shared" si="4"/>
        <v>1</v>
      </c>
      <c r="G59" t="str">
        <f t="shared" si="5"/>
        <v/>
      </c>
      <c r="I59" t="str">
        <f>IF(G59="","",INDEX(RegionSetMapping!H$7:H$49, MATCH(D59,RegionSetMapping!E$7:E$49,0)))</f>
        <v/>
      </c>
      <c r="J59">
        <f t="shared" si="0"/>
        <v>0</v>
      </c>
    </row>
    <row r="60" spans="2:10" x14ac:dyDescent="0.25">
      <c r="B60" t="str">
        <f>'[6]REZ augmentations options'!B66</f>
        <v>N11</v>
      </c>
      <c r="C60" s="5">
        <f>'[6]REZ augmentations options'!L66</f>
        <v>0.51145301121004993</v>
      </c>
      <c r="D60" t="str">
        <f>B60</f>
        <v>N11</v>
      </c>
      <c r="E60" s="4">
        <f t="shared" si="3"/>
        <v>511.45301121004991</v>
      </c>
      <c r="F60">
        <f t="shared" si="4"/>
        <v>0</v>
      </c>
      <c r="G60">
        <f t="shared" si="5"/>
        <v>511.45301121004991</v>
      </c>
      <c r="I60" t="str">
        <f>IF(G60="","",INDEX(RegionSetMapping!H$7:H$49, MATCH(D60,RegionSetMapping!E$7:E$49,0)))</f>
        <v>SNW</v>
      </c>
      <c r="J60">
        <f t="shared" si="0"/>
        <v>1</v>
      </c>
    </row>
    <row r="61" spans="2:10" x14ac:dyDescent="0.25">
      <c r="B61" t="str">
        <f>'[6]REZ augmentations options'!B67</f>
        <v>N12</v>
      </c>
      <c r="C61" s="5">
        <f>'[6]REZ augmentations options'!L67</f>
        <v>0.51145301121004993</v>
      </c>
      <c r="D61" t="str">
        <f>B61</f>
        <v>N12</v>
      </c>
      <c r="E61" s="4">
        <f t="shared" si="3"/>
        <v>511.45301121004991</v>
      </c>
      <c r="F61">
        <f t="shared" si="4"/>
        <v>0</v>
      </c>
      <c r="G61">
        <f t="shared" si="5"/>
        <v>511.45301121004991</v>
      </c>
      <c r="I61" t="str">
        <f>IF(G61="","",INDEX(RegionSetMapping!H$7:H$49, MATCH(D61,RegionSetMapping!E$7:E$49,0)))</f>
        <v>SNW</v>
      </c>
      <c r="J61">
        <f t="shared" si="0"/>
        <v>1</v>
      </c>
    </row>
    <row r="62" spans="2:10" x14ac:dyDescent="0.25">
      <c r="B62" t="str">
        <f>'[6]REZ augmentations options'!B68</f>
        <v>N13</v>
      </c>
      <c r="C62" s="5">
        <f>'[6]REZ augmentations options'!L68</f>
        <v>2.1265091407076002</v>
      </c>
      <c r="D62" t="str">
        <f>B62</f>
        <v>N13</v>
      </c>
      <c r="E62" s="4">
        <f t="shared" si="3"/>
        <v>2126.5091407076002</v>
      </c>
      <c r="F62">
        <f t="shared" si="4"/>
        <v>1</v>
      </c>
      <c r="G62" t="str">
        <f t="shared" si="5"/>
        <v/>
      </c>
      <c r="I62" t="str">
        <f>IF(G62="","",INDEX(RegionSetMapping!H$7:H$49, MATCH(D62,RegionSetMapping!E$7:E$49,0)))</f>
        <v/>
      </c>
      <c r="J62">
        <f t="shared" si="0"/>
        <v>0</v>
      </c>
    </row>
    <row r="63" spans="2:10" x14ac:dyDescent="0.25">
      <c r="C63" s="5">
        <f>'[6]REZ augmentations options'!L69</f>
        <v>1.373357523917708</v>
      </c>
      <c r="D63" t="str">
        <f>D62</f>
        <v>N13</v>
      </c>
      <c r="E63" s="4">
        <f t="shared" si="3"/>
        <v>1373.357523917708</v>
      </c>
      <c r="F63">
        <f t="shared" si="4"/>
        <v>1</v>
      </c>
      <c r="G63" t="str">
        <f t="shared" si="5"/>
        <v/>
      </c>
      <c r="I63" t="str">
        <f>IF(G63="","",INDEX(RegionSetMapping!H$7:H$49, MATCH(D63,RegionSetMapping!E$7:E$49,0)))</f>
        <v/>
      </c>
      <c r="J63">
        <f t="shared" si="0"/>
        <v>0</v>
      </c>
    </row>
    <row r="64" spans="2:10" x14ac:dyDescent="0.25">
      <c r="C64" s="5">
        <f>'[6]REZ augmentations options'!L70</f>
        <v>1.396367976463833</v>
      </c>
      <c r="D64" t="str">
        <f>D63</f>
        <v>N13</v>
      </c>
      <c r="E64" s="4">
        <f t="shared" si="3"/>
        <v>1396.367976463833</v>
      </c>
      <c r="F64">
        <f t="shared" si="4"/>
        <v>1</v>
      </c>
      <c r="G64" t="str">
        <f t="shared" si="5"/>
        <v/>
      </c>
      <c r="I64" t="str">
        <f>IF(G64="","",INDEX(RegionSetMapping!H$7:H$49, MATCH(D64,RegionSetMapping!E$7:E$49,0)))</f>
        <v/>
      </c>
      <c r="J64">
        <f t="shared" si="0"/>
        <v>0</v>
      </c>
    </row>
    <row r="65" spans="2:10" x14ac:dyDescent="0.25">
      <c r="B65" t="str">
        <f>'[6]REZ augmentations options'!B71</f>
        <v>DN1</v>
      </c>
      <c r="C65" s="5">
        <f>'[6]REZ augmentations options'!L71</f>
        <v>0.85857142857142854</v>
      </c>
      <c r="D65" t="s">
        <v>184</v>
      </c>
      <c r="E65" s="4">
        <f t="shared" si="3"/>
        <v>858.57142857142856</v>
      </c>
      <c r="F65">
        <f t="shared" si="4"/>
        <v>1</v>
      </c>
      <c r="G65" t="str">
        <f t="shared" si="5"/>
        <v/>
      </c>
      <c r="I65" t="str">
        <f>IF(G65="","",INDEX(RegionSetMapping!H$7:H$49, MATCH(D65,RegionSetMapping!E$7:E$49,0)))</f>
        <v/>
      </c>
      <c r="J65">
        <f t="shared" si="0"/>
        <v>0</v>
      </c>
    </row>
    <row r="66" spans="2:10" x14ac:dyDescent="0.25">
      <c r="C66" s="5">
        <f>'[6]REZ augmentations options'!L72</f>
        <v>0.25</v>
      </c>
      <c r="D66" t="str">
        <f>D65</f>
        <v>N3</v>
      </c>
      <c r="E66" s="4">
        <f t="shared" si="3"/>
        <v>250</v>
      </c>
      <c r="F66">
        <f t="shared" si="4"/>
        <v>0</v>
      </c>
      <c r="G66">
        <f t="shared" si="5"/>
        <v>250</v>
      </c>
      <c r="I66" t="str">
        <f>IF(G66="","",INDEX(RegionSetMapping!H$7:H$49, MATCH(D66,RegionSetMapping!E$7:E$49,0)))</f>
        <v>CNSW</v>
      </c>
      <c r="J66">
        <f t="shared" si="0"/>
        <v>1</v>
      </c>
    </row>
    <row r="67" spans="2:10" x14ac:dyDescent="0.25">
      <c r="C67" s="5">
        <f>'[6]REZ augmentations options'!L73</f>
        <v>2.8</v>
      </c>
      <c r="D67" t="str">
        <f>D66</f>
        <v>N3</v>
      </c>
      <c r="E67" s="4">
        <f t="shared" si="3"/>
        <v>2800</v>
      </c>
      <c r="F67">
        <f t="shared" si="4"/>
        <v>1</v>
      </c>
      <c r="G67" t="str">
        <f t="shared" si="5"/>
        <v/>
      </c>
      <c r="I67" t="str">
        <f>IF(G67="","",INDEX(RegionSetMapping!H$7:H$49, MATCH(D67,RegionSetMapping!E$7:E$49,0)))</f>
        <v/>
      </c>
      <c r="J67">
        <f t="shared" si="0"/>
        <v>0</v>
      </c>
    </row>
    <row r="68" spans="2:10" x14ac:dyDescent="0.25">
      <c r="C68" s="5">
        <f>'[6]REZ augmentations options'!L74</f>
        <v>0.78583333333333338</v>
      </c>
      <c r="D68" t="str">
        <f>D67</f>
        <v>N3</v>
      </c>
      <c r="E68" s="4">
        <f t="shared" si="3"/>
        <v>785.83333333333337</v>
      </c>
      <c r="F68">
        <f t="shared" si="4"/>
        <v>0</v>
      </c>
      <c r="G68">
        <f t="shared" si="5"/>
        <v>785.83333333333337</v>
      </c>
      <c r="I68" t="str">
        <f>IF(G68="","",INDEX(RegionSetMapping!H$7:H$49, MATCH(D68,RegionSetMapping!E$7:E$49,0)))</f>
        <v>CNSW</v>
      </c>
      <c r="J68">
        <f t="shared" si="0"/>
        <v>1</v>
      </c>
    </row>
    <row r="69" spans="2:10" x14ac:dyDescent="0.25">
      <c r="B69" t="str">
        <f>'[6]REZ augmentations options'!B75</f>
        <v>DN2</v>
      </c>
      <c r="C69" s="5">
        <f>'[6]REZ augmentations options'!L75</f>
        <v>0.72266666666666668</v>
      </c>
      <c r="D69" t="s">
        <v>192</v>
      </c>
      <c r="E69" s="4">
        <f t="shared" si="3"/>
        <v>722.66666666666663</v>
      </c>
      <c r="F69">
        <f t="shared" si="4"/>
        <v>0</v>
      </c>
      <c r="G69">
        <f t="shared" si="5"/>
        <v>722.66666666666663</v>
      </c>
      <c r="I69" t="str">
        <f>IF(G69="","",INDEX(RegionSetMapping!H$7:H$49, MATCH(D69,RegionSetMapping!E$7:E$49,0)))</f>
        <v>SNSW</v>
      </c>
      <c r="J69">
        <f t="shared" si="0"/>
        <v>1</v>
      </c>
    </row>
    <row r="70" spans="2:10" x14ac:dyDescent="0.25">
      <c r="B70" t="str">
        <f>'[6]REZ augmentations options'!B76</f>
        <v>DN3</v>
      </c>
      <c r="C70" s="5">
        <f>'[6]REZ augmentations options'!L76</f>
        <v>0.76500000000000001</v>
      </c>
      <c r="D70" t="str">
        <f>D69</f>
        <v>N7</v>
      </c>
      <c r="E70" s="4">
        <f t="shared" si="3"/>
        <v>765</v>
      </c>
      <c r="F70">
        <f t="shared" si="4"/>
        <v>0</v>
      </c>
      <c r="G70">
        <f t="shared" si="5"/>
        <v>765</v>
      </c>
      <c r="I70" t="str">
        <f>IF(G70="","",INDEX(RegionSetMapping!H$7:H$49, MATCH(D70,RegionSetMapping!E$7:E$49,0)))</f>
        <v>SNSW</v>
      </c>
      <c r="J70">
        <f t="shared" ref="J70:J117" si="6">IF(I70="",0,1)</f>
        <v>1</v>
      </c>
    </row>
    <row r="71" spans="2:10" x14ac:dyDescent="0.25">
      <c r="C71" s="5"/>
      <c r="E71" s="4"/>
      <c r="F71">
        <f t="shared" ref="F71:F124" si="7">IF(E71&gt;800,1,IF(E71&lt;100,1,0))</f>
        <v>1</v>
      </c>
    </row>
    <row r="72" spans="2:10" x14ac:dyDescent="0.25">
      <c r="B72" t="str">
        <f>'[6]REZ augmentations options'!B78</f>
        <v>SA</v>
      </c>
      <c r="C72" s="5"/>
      <c r="E72" s="4"/>
      <c r="F72">
        <f t="shared" si="7"/>
        <v>1</v>
      </c>
    </row>
    <row r="73" spans="2:10" x14ac:dyDescent="0.25">
      <c r="B73" t="str">
        <f>'[6]REZ augmentations options'!B79</f>
        <v>REZ / constraint ID</v>
      </c>
      <c r="C73" s="5" t="str">
        <f>'[6]REZ augmentations options'!L79</f>
        <v>$M/MW</v>
      </c>
      <c r="E73" s="4"/>
      <c r="F73">
        <f t="shared" si="7"/>
        <v>1</v>
      </c>
    </row>
    <row r="74" spans="2:10" x14ac:dyDescent="0.25">
      <c r="B74" t="str">
        <f>'[6]REZ augmentations options'!B80</f>
        <v>S1</v>
      </c>
      <c r="C74" s="5"/>
      <c r="D74" t="str">
        <f>B74</f>
        <v>S1</v>
      </c>
      <c r="E74" s="4" t="str">
        <f t="shared" ref="E71:E117" si="8">IF(C74=0,"",C74*1000)</f>
        <v/>
      </c>
      <c r="F74">
        <f t="shared" si="7"/>
        <v>1</v>
      </c>
      <c r="G74" t="str">
        <f t="shared" ref="G71:G117" si="9">IF(E74="","",IF(F74=1,"",E74))</f>
        <v/>
      </c>
      <c r="I74" t="str">
        <f>IF(G74="","",INDEX(RegionSetMapping!H$7:H$49, MATCH(D74,RegionSetMapping!E$7:E$49,0)))</f>
        <v/>
      </c>
      <c r="J74">
        <f t="shared" si="6"/>
        <v>0</v>
      </c>
    </row>
    <row r="75" spans="2:10" x14ac:dyDescent="0.25">
      <c r="B75" t="str">
        <f>'[6]REZ augmentations options'!B81</f>
        <v>S2</v>
      </c>
      <c r="C75" s="5">
        <f>'[6]REZ augmentations options'!L81</f>
        <v>0.21749711325255719</v>
      </c>
      <c r="D75" t="str">
        <f t="shared" ref="D75:D82" si="10">B75</f>
        <v>S2</v>
      </c>
      <c r="E75" s="4">
        <f t="shared" si="8"/>
        <v>217.4971132525572</v>
      </c>
      <c r="F75">
        <f t="shared" si="7"/>
        <v>0</v>
      </c>
      <c r="G75">
        <f t="shared" si="9"/>
        <v>217.4971132525572</v>
      </c>
      <c r="I75" t="str">
        <f>IF(G75="","",INDEX(RegionSetMapping!H$7:H$49, MATCH(D75,RegionSetMapping!E$7:E$49,0)))</f>
        <v>CSA</v>
      </c>
      <c r="J75">
        <f t="shared" si="6"/>
        <v>1</v>
      </c>
    </row>
    <row r="76" spans="2:10" x14ac:dyDescent="0.25">
      <c r="B76" t="str">
        <f>'[6]REZ augmentations options'!B82</f>
        <v>S3</v>
      </c>
      <c r="C76" s="5"/>
      <c r="D76" t="str">
        <f t="shared" si="10"/>
        <v>S3</v>
      </c>
      <c r="E76" s="4" t="str">
        <f t="shared" si="8"/>
        <v/>
      </c>
      <c r="F76">
        <f t="shared" si="7"/>
        <v>1</v>
      </c>
      <c r="G76" t="str">
        <f t="shared" si="9"/>
        <v/>
      </c>
      <c r="I76" t="str">
        <f>IF(G76="","",INDEX(RegionSetMapping!H$7:H$49, MATCH(D76,RegionSetMapping!E$7:E$49,0)))</f>
        <v/>
      </c>
      <c r="J76">
        <f t="shared" si="6"/>
        <v>0</v>
      </c>
    </row>
    <row r="77" spans="2:10" x14ac:dyDescent="0.25">
      <c r="B77" t="str">
        <f>'[6]REZ augmentations options'!B83</f>
        <v>S4</v>
      </c>
      <c r="C77" s="5">
        <f>'[6]REZ augmentations options'!L83</f>
        <v>1.436555726002267</v>
      </c>
      <c r="D77" t="str">
        <f t="shared" si="10"/>
        <v>S4</v>
      </c>
      <c r="E77" s="4">
        <f t="shared" si="8"/>
        <v>1436.555726002267</v>
      </c>
      <c r="F77">
        <f t="shared" si="7"/>
        <v>1</v>
      </c>
      <c r="G77" t="str">
        <f t="shared" si="9"/>
        <v/>
      </c>
      <c r="I77" t="str">
        <f>IF(G77="","",INDEX(RegionSetMapping!H$7:H$49, MATCH(D77,RegionSetMapping!E$7:E$49,0)))</f>
        <v/>
      </c>
      <c r="J77">
        <f t="shared" si="6"/>
        <v>0</v>
      </c>
    </row>
    <row r="78" spans="2:10" x14ac:dyDescent="0.25">
      <c r="C78" s="5">
        <f>'[6]REZ augmentations options'!L84</f>
        <v>0.44002119809486662</v>
      </c>
      <c r="D78" t="str">
        <f>D77</f>
        <v>S4</v>
      </c>
      <c r="E78" s="4">
        <f t="shared" si="8"/>
        <v>440.02119809486663</v>
      </c>
      <c r="F78">
        <f t="shared" si="7"/>
        <v>0</v>
      </c>
      <c r="G78">
        <f t="shared" si="9"/>
        <v>440.02119809486663</v>
      </c>
      <c r="I78" t="str">
        <f>IF(G78="","",INDEX(RegionSetMapping!H$7:H$49, MATCH(D78,RegionSetMapping!E$7:E$49,0)))</f>
        <v>CSA</v>
      </c>
      <c r="J78">
        <f t="shared" si="6"/>
        <v>1</v>
      </c>
    </row>
    <row r="79" spans="2:10" x14ac:dyDescent="0.25">
      <c r="B79" t="str">
        <f>'[6]REZ augmentations options'!B85</f>
        <v>S5</v>
      </c>
      <c r="C79" s="5"/>
      <c r="D79" t="str">
        <f t="shared" si="10"/>
        <v>S5</v>
      </c>
      <c r="E79" s="4" t="str">
        <f t="shared" si="8"/>
        <v/>
      </c>
      <c r="F79">
        <f t="shared" si="7"/>
        <v>1</v>
      </c>
      <c r="G79" t="str">
        <f t="shared" si="9"/>
        <v/>
      </c>
      <c r="I79" t="str">
        <f>IF(G79="","",INDEX(RegionSetMapping!H$7:H$49, MATCH(D79,RegionSetMapping!E$7:E$49,0)))</f>
        <v/>
      </c>
      <c r="J79">
        <f t="shared" si="6"/>
        <v>0</v>
      </c>
    </row>
    <row r="80" spans="2:10" x14ac:dyDescent="0.25">
      <c r="B80" t="str">
        <f>'[6]REZ augmentations options'!B86</f>
        <v>S6</v>
      </c>
      <c r="C80" s="5">
        <f>'[6]REZ augmentations options'!L86</f>
        <v>1.4370853912814741</v>
      </c>
      <c r="D80" t="str">
        <f t="shared" si="10"/>
        <v>S6</v>
      </c>
      <c r="E80" s="4">
        <f t="shared" si="8"/>
        <v>1437.0853912814741</v>
      </c>
      <c r="F80">
        <f t="shared" si="7"/>
        <v>1</v>
      </c>
      <c r="G80" t="str">
        <f t="shared" si="9"/>
        <v/>
      </c>
      <c r="I80" t="str">
        <f>IF(G80="","",INDEX(RegionSetMapping!H$7:H$49, MATCH(D80,RegionSetMapping!E$7:E$49,0)))</f>
        <v/>
      </c>
      <c r="J80">
        <f t="shared" si="6"/>
        <v>0</v>
      </c>
    </row>
    <row r="81" spans="2:10" x14ac:dyDescent="0.25">
      <c r="B81" t="str">
        <f>'[6]REZ augmentations options'!B87</f>
        <v>S7</v>
      </c>
      <c r="C81" s="5">
        <f>'[6]REZ augmentations options'!L87</f>
        <v>0.59666666666666668</v>
      </c>
      <c r="D81" t="str">
        <f t="shared" si="10"/>
        <v>S7</v>
      </c>
      <c r="E81" s="4">
        <f t="shared" si="8"/>
        <v>596.66666666666663</v>
      </c>
      <c r="F81">
        <f t="shared" si="7"/>
        <v>0</v>
      </c>
      <c r="G81">
        <f t="shared" si="9"/>
        <v>596.66666666666663</v>
      </c>
      <c r="I81" t="str">
        <f>IF(G81="","",INDEX(RegionSetMapping!H$7:H$49, MATCH(D81,RegionSetMapping!E$7:E$49,0)))</f>
        <v>NSA</v>
      </c>
      <c r="J81">
        <f t="shared" si="6"/>
        <v>1</v>
      </c>
    </row>
    <row r="82" spans="2:10" x14ac:dyDescent="0.25">
      <c r="B82" t="str">
        <f>'[6]REZ augmentations options'!B88</f>
        <v>S8</v>
      </c>
      <c r="C82" s="5">
        <f>'[6]REZ augmentations options'!L88</f>
        <v>1.5517885094241051</v>
      </c>
      <c r="D82" t="str">
        <f t="shared" si="10"/>
        <v>S8</v>
      </c>
      <c r="E82" s="4">
        <f t="shared" si="8"/>
        <v>1551.7885094241051</v>
      </c>
      <c r="F82">
        <f t="shared" si="7"/>
        <v>1</v>
      </c>
      <c r="G82" t="str">
        <f t="shared" si="9"/>
        <v/>
      </c>
      <c r="I82" t="str">
        <f>IF(G82="","",INDEX(RegionSetMapping!H$7:H$49, MATCH(D82,RegionSetMapping!E$7:E$49,0)))</f>
        <v/>
      </c>
      <c r="J82">
        <f t="shared" si="6"/>
        <v>0</v>
      </c>
    </row>
    <row r="83" spans="2:10" x14ac:dyDescent="0.25">
      <c r="C83" s="5">
        <f>'[6]REZ augmentations options'!L89</f>
        <v>1.3675248054012801</v>
      </c>
      <c r="D83" t="str">
        <f>D82</f>
        <v>S8</v>
      </c>
      <c r="E83" s="4">
        <f t="shared" si="8"/>
        <v>1367.52480540128</v>
      </c>
      <c r="F83">
        <f t="shared" si="7"/>
        <v>1</v>
      </c>
      <c r="G83" t="str">
        <f t="shared" si="9"/>
        <v/>
      </c>
      <c r="I83" t="str">
        <f>IF(G83="","",INDEX(RegionSetMapping!H$7:H$49, MATCH(D83,RegionSetMapping!E$7:E$49,0)))</f>
        <v/>
      </c>
      <c r="J83">
        <f t="shared" si="6"/>
        <v>0</v>
      </c>
    </row>
    <row r="84" spans="2:10" x14ac:dyDescent="0.25">
      <c r="C84" s="5">
        <f>'[6]REZ augmentations options'!L90</f>
        <v>1.7211762635472001</v>
      </c>
      <c r="D84" t="str">
        <f>D83</f>
        <v>S8</v>
      </c>
      <c r="E84" s="4">
        <f t="shared" si="8"/>
        <v>1721.1762635472001</v>
      </c>
      <c r="F84">
        <f t="shared" si="7"/>
        <v>1</v>
      </c>
      <c r="G84" t="str">
        <f t="shared" si="9"/>
        <v/>
      </c>
      <c r="I84" t="str">
        <f>IF(G84="","",INDEX(RegionSetMapping!H$7:H$49, MATCH(D84,RegionSetMapping!E$7:E$49,0)))</f>
        <v/>
      </c>
      <c r="J84">
        <f t="shared" si="6"/>
        <v>0</v>
      </c>
    </row>
    <row r="85" spans="2:10" x14ac:dyDescent="0.25">
      <c r="B85" t="str">
        <f>'[6]REZ augmentations options'!B91</f>
        <v>MN1</v>
      </c>
      <c r="C85" s="5">
        <f>'[6]REZ augmentations options'!L91</f>
        <v>0.51666666666666672</v>
      </c>
      <c r="D85" t="s">
        <v>226</v>
      </c>
      <c r="E85" s="4">
        <f t="shared" si="8"/>
        <v>516.66666666666674</v>
      </c>
      <c r="F85">
        <f t="shared" si="7"/>
        <v>0</v>
      </c>
      <c r="G85">
        <f t="shared" si="9"/>
        <v>516.66666666666674</v>
      </c>
      <c r="I85" t="str">
        <f>IF(G85="","",INDEX(RegionSetMapping!H$7:H$49, MATCH(D85,RegionSetMapping!E$7:E$49,0)))</f>
        <v>CSA</v>
      </c>
      <c r="J85">
        <f t="shared" si="6"/>
        <v>1</v>
      </c>
    </row>
    <row r="86" spans="2:10" x14ac:dyDescent="0.25">
      <c r="C86" s="5">
        <f>'[6]REZ augmentations options'!L92</f>
        <v>0.66666666666666663</v>
      </c>
      <c r="D86" t="s">
        <v>226</v>
      </c>
      <c r="E86" s="4">
        <f t="shared" si="8"/>
        <v>666.66666666666663</v>
      </c>
      <c r="F86">
        <f t="shared" si="7"/>
        <v>0</v>
      </c>
      <c r="G86">
        <f t="shared" si="9"/>
        <v>666.66666666666663</v>
      </c>
      <c r="I86" t="str">
        <f>IF(G86="","",INDEX(RegionSetMapping!H$7:H$49, MATCH(D86,RegionSetMapping!E$7:E$49,0)))</f>
        <v>CSA</v>
      </c>
      <c r="J86">
        <f t="shared" si="6"/>
        <v>1</v>
      </c>
    </row>
    <row r="87" spans="2:10" x14ac:dyDescent="0.25">
      <c r="C87" s="5">
        <f>'[6]REZ augmentations options'!L93</f>
        <v>0.76800000000000002</v>
      </c>
      <c r="D87" t="s">
        <v>226</v>
      </c>
      <c r="E87" s="4">
        <f t="shared" si="8"/>
        <v>768</v>
      </c>
      <c r="F87">
        <f t="shared" si="7"/>
        <v>0</v>
      </c>
      <c r="G87">
        <f t="shared" si="9"/>
        <v>768</v>
      </c>
      <c r="I87" t="str">
        <f>IF(G87="","",INDEX(RegionSetMapping!H$7:H$49, MATCH(D87,RegionSetMapping!E$7:E$49,0)))</f>
        <v>CSA</v>
      </c>
      <c r="J87">
        <f t="shared" si="6"/>
        <v>1</v>
      </c>
    </row>
    <row r="88" spans="2:10" x14ac:dyDescent="0.25">
      <c r="C88" s="5">
        <f>'[6]REZ augmentations options'!L94</f>
        <v>1.465548481402615</v>
      </c>
      <c r="D88" t="s">
        <v>226</v>
      </c>
      <c r="E88" s="4">
        <f t="shared" si="8"/>
        <v>1465.5484814026149</v>
      </c>
      <c r="F88">
        <f t="shared" si="7"/>
        <v>1</v>
      </c>
      <c r="G88" t="str">
        <f t="shared" si="9"/>
        <v/>
      </c>
      <c r="I88" t="str">
        <f>IF(G88="","",INDEX(RegionSetMapping!H$7:H$49, MATCH(D88,RegionSetMapping!E$7:E$49,0)))</f>
        <v/>
      </c>
      <c r="J88">
        <f t="shared" si="6"/>
        <v>0</v>
      </c>
    </row>
    <row r="89" spans="2:10" x14ac:dyDescent="0.25">
      <c r="B89" t="str">
        <f>'[6]REZ augmentations options'!B95</f>
        <v>NSA1</v>
      </c>
      <c r="C89" s="5">
        <f>'[6]REZ augmentations options'!L95</f>
        <v>0.5377777777777778</v>
      </c>
      <c r="D89" t="s">
        <v>226</v>
      </c>
      <c r="E89" s="4">
        <f t="shared" si="8"/>
        <v>537.77777777777783</v>
      </c>
      <c r="F89">
        <f t="shared" si="7"/>
        <v>0</v>
      </c>
      <c r="G89">
        <f t="shared" si="9"/>
        <v>537.77777777777783</v>
      </c>
      <c r="I89" t="str">
        <f>IF(G89="","",INDEX(RegionSetMapping!H$7:H$49, MATCH(D89,RegionSetMapping!E$7:E$49,0)))</f>
        <v>CSA</v>
      </c>
      <c r="J89">
        <f t="shared" si="6"/>
        <v>1</v>
      </c>
    </row>
    <row r="90" spans="2:10" x14ac:dyDescent="0.25">
      <c r="C90" s="5"/>
      <c r="E90" s="4" t="str">
        <f t="shared" si="8"/>
        <v/>
      </c>
      <c r="F90">
        <f t="shared" si="7"/>
        <v>1</v>
      </c>
      <c r="G90" t="str">
        <f t="shared" si="9"/>
        <v/>
      </c>
      <c r="I90" t="str">
        <f>IF(G90="","",INDEX(RegionSetMapping!H$7:H$49, MATCH(D90,RegionSetMapping!E$7:E$49,0)))</f>
        <v/>
      </c>
      <c r="J90">
        <f t="shared" si="6"/>
        <v>0</v>
      </c>
    </row>
    <row r="91" spans="2:10" x14ac:dyDescent="0.25">
      <c r="B91" t="str">
        <f>'[6]REZ augmentations options'!B97</f>
        <v>TAS</v>
      </c>
      <c r="C91" s="5"/>
      <c r="E91" s="4" t="str">
        <f t="shared" si="8"/>
        <v/>
      </c>
      <c r="F91">
        <f t="shared" si="7"/>
        <v>1</v>
      </c>
      <c r="G91" t="str">
        <f t="shared" si="9"/>
        <v/>
      </c>
      <c r="I91" t="str">
        <f>IF(G91="","",INDEX(RegionSetMapping!H$7:H$49, MATCH(D91,RegionSetMapping!E$7:E$49,0)))</f>
        <v/>
      </c>
    </row>
    <row r="92" spans="2:10" x14ac:dyDescent="0.25">
      <c r="B92" t="str">
        <f>'[6]REZ augmentations options'!B98</f>
        <v>REZ / constraint ID</v>
      </c>
      <c r="C92" s="5" t="str">
        <f>'[6]REZ augmentations options'!L98</f>
        <v>$M/MW</v>
      </c>
      <c r="E92" s="4"/>
      <c r="F92">
        <f t="shared" si="7"/>
        <v>1</v>
      </c>
      <c r="G92" t="str">
        <f t="shared" si="9"/>
        <v/>
      </c>
      <c r="I92" t="str">
        <f>IF(G92="","",INDEX(RegionSetMapping!H$7:H$49, MATCH(D92,RegionSetMapping!E$7:E$49,0)))</f>
        <v/>
      </c>
    </row>
    <row r="93" spans="2:10" x14ac:dyDescent="0.25">
      <c r="B93" t="str">
        <f>'[6]REZ augmentations options'!B99</f>
        <v>T1</v>
      </c>
      <c r="C93" s="5">
        <f>'[6]REZ augmentations options'!L99</f>
        <v>1.0261285793969079</v>
      </c>
      <c r="D93" t="str">
        <f>B93</f>
        <v>T1</v>
      </c>
      <c r="E93" s="4">
        <f t="shared" si="8"/>
        <v>1026.128579396908</v>
      </c>
      <c r="F93">
        <f t="shared" si="7"/>
        <v>1</v>
      </c>
      <c r="G93" t="str">
        <f t="shared" si="9"/>
        <v/>
      </c>
      <c r="I93" t="str">
        <f>IF(G93="","",INDEX(RegionSetMapping!H$7:H$49, MATCH(D93,RegionSetMapping!E$7:E$49,0)))</f>
        <v/>
      </c>
      <c r="J93">
        <f t="shared" si="6"/>
        <v>0</v>
      </c>
    </row>
    <row r="94" spans="2:10" x14ac:dyDescent="0.25">
      <c r="C94" s="5">
        <f>'[6]REZ augmentations options'!L100</f>
        <v>0.76891040584397496</v>
      </c>
      <c r="D94" t="str">
        <f>D93</f>
        <v>T1</v>
      </c>
      <c r="E94" s="4">
        <f t="shared" si="8"/>
        <v>768.91040584397501</v>
      </c>
      <c r="F94">
        <f t="shared" si="7"/>
        <v>0</v>
      </c>
      <c r="G94">
        <f t="shared" si="9"/>
        <v>768.91040584397501</v>
      </c>
      <c r="I94" t="str">
        <f>IF(G94="","",INDEX(RegionSetMapping!H$7:H$49, MATCH(D94,RegionSetMapping!E$7:E$49,0)))</f>
        <v>TAS</v>
      </c>
      <c r="J94">
        <f t="shared" si="6"/>
        <v>1</v>
      </c>
    </row>
    <row r="95" spans="2:10" x14ac:dyDescent="0.25">
      <c r="B95" t="str">
        <f>'[6]REZ augmentations options'!B101</f>
        <v>T2</v>
      </c>
      <c r="C95" s="5">
        <f>'[6]REZ augmentations options'!L101</f>
        <v>0.30676287499999999</v>
      </c>
      <c r="D95" t="str">
        <f>B95</f>
        <v>T2</v>
      </c>
      <c r="E95" s="4">
        <f t="shared" si="8"/>
        <v>306.76287500000001</v>
      </c>
      <c r="F95">
        <f t="shared" si="7"/>
        <v>0</v>
      </c>
      <c r="G95">
        <f t="shared" si="9"/>
        <v>306.76287500000001</v>
      </c>
      <c r="I95" t="str">
        <f>IF(G95="","",INDEX(RegionSetMapping!H$7:H$49, MATCH(D95,RegionSetMapping!E$7:E$49,0)))</f>
        <v>TAS</v>
      </c>
      <c r="J95">
        <f t="shared" si="6"/>
        <v>1</v>
      </c>
    </row>
    <row r="96" spans="2:10" x14ac:dyDescent="0.25">
      <c r="C96" s="5">
        <f>'[6]REZ augmentations options'!L102</f>
        <v>1.031308486556562</v>
      </c>
      <c r="D96" t="str">
        <f>D95</f>
        <v>T2</v>
      </c>
      <c r="E96" s="4">
        <f t="shared" ref="E96:E102" si="11">IF(C96=0,"",C96*1000)</f>
        <v>1031.308486556562</v>
      </c>
      <c r="F96">
        <f t="shared" si="7"/>
        <v>1</v>
      </c>
      <c r="G96" t="str">
        <f t="shared" ref="G96:G102" si="12">IF(E96="","",IF(F96=1,"",E96))</f>
        <v/>
      </c>
      <c r="I96" t="str">
        <f>IF(G96="","",INDEX(RegionSetMapping!H$7:H$49, MATCH(D96,RegionSetMapping!E$7:E$49,0)))</f>
        <v/>
      </c>
      <c r="J96">
        <f t="shared" ref="J96:J102" si="13">IF(I96="",0,1)</f>
        <v>0</v>
      </c>
    </row>
    <row r="97" spans="2:10" x14ac:dyDescent="0.25">
      <c r="C97" s="5">
        <f>'[6]REZ augmentations options'!L103</f>
        <v>1.261969587303712</v>
      </c>
      <c r="D97" t="str">
        <f>D96</f>
        <v>T2</v>
      </c>
      <c r="E97" s="4">
        <f t="shared" si="11"/>
        <v>1261.9695873037119</v>
      </c>
      <c r="F97">
        <f t="shared" si="7"/>
        <v>1</v>
      </c>
      <c r="G97" t="str">
        <f t="shared" si="12"/>
        <v/>
      </c>
      <c r="I97" t="str">
        <f>IF(G97="","",INDEX(RegionSetMapping!H$7:H$49, MATCH(D97,RegionSetMapping!E$7:E$49,0)))</f>
        <v/>
      </c>
      <c r="J97">
        <f t="shared" si="13"/>
        <v>0</v>
      </c>
    </row>
    <row r="98" spans="2:10" x14ac:dyDescent="0.25">
      <c r="B98" t="str">
        <f>'[6]REZ augmentations options'!B104</f>
        <v>T3</v>
      </c>
      <c r="C98" s="5">
        <f>'[6]REZ augmentations options'!L104</f>
        <v>1.118918918918919</v>
      </c>
      <c r="D98" t="str">
        <f>B98</f>
        <v>T3</v>
      </c>
      <c r="E98" s="4">
        <f t="shared" si="11"/>
        <v>1118.918918918919</v>
      </c>
      <c r="F98">
        <f t="shared" si="7"/>
        <v>1</v>
      </c>
      <c r="G98" t="str">
        <f t="shared" si="12"/>
        <v/>
      </c>
      <c r="I98" t="str">
        <f>IF(G98="","",INDEX(RegionSetMapping!H$7:H$49, MATCH(D98,RegionSetMapping!E$7:E$49,0)))</f>
        <v/>
      </c>
      <c r="J98">
        <f t="shared" si="13"/>
        <v>0</v>
      </c>
    </row>
    <row r="99" spans="2:10" x14ac:dyDescent="0.25">
      <c r="C99" s="5">
        <f>'[6]REZ augmentations options'!L105</f>
        <v>0.40360360360360359</v>
      </c>
      <c r="D99" t="str">
        <f>D98</f>
        <v>T3</v>
      </c>
      <c r="E99" s="4">
        <f t="shared" si="11"/>
        <v>403.60360360360357</v>
      </c>
      <c r="F99">
        <f t="shared" si="7"/>
        <v>0</v>
      </c>
      <c r="G99">
        <f t="shared" si="12"/>
        <v>403.60360360360357</v>
      </c>
      <c r="I99" t="str">
        <f>IF(G99="","",INDEX(RegionSetMapping!H$7:H$49, MATCH(D99,RegionSetMapping!E$7:E$49,0)))</f>
        <v>TAS</v>
      </c>
      <c r="J99">
        <f t="shared" si="13"/>
        <v>1</v>
      </c>
    </row>
    <row r="100" spans="2:10" x14ac:dyDescent="0.25">
      <c r="C100" s="5">
        <f>'[6]REZ augmentations options'!L106</f>
        <v>0.75925330157717397</v>
      </c>
      <c r="D100" t="str">
        <f>D99</f>
        <v>T3</v>
      </c>
      <c r="E100" s="4">
        <f t="shared" si="11"/>
        <v>759.25330157717394</v>
      </c>
      <c r="F100">
        <f t="shared" si="7"/>
        <v>0</v>
      </c>
      <c r="G100">
        <f t="shared" si="12"/>
        <v>759.25330157717394</v>
      </c>
      <c r="I100" t="str">
        <f>IF(G100="","",INDEX(RegionSetMapping!H$7:H$49, MATCH(D100,RegionSetMapping!E$7:E$49,0)))</f>
        <v>TAS</v>
      </c>
      <c r="J100">
        <f t="shared" si="13"/>
        <v>1</v>
      </c>
    </row>
    <row r="101" spans="2:10" x14ac:dyDescent="0.25">
      <c r="B101" t="str">
        <f>'[6]REZ augmentations options'!B107</f>
        <v>T4</v>
      </c>
      <c r="C101" s="5">
        <f>'[6]REZ augmentations options'!L107</f>
        <v>0.28054030022837501</v>
      </c>
      <c r="D101" t="str">
        <f>B101</f>
        <v>T4</v>
      </c>
      <c r="E101" s="4">
        <f t="shared" si="11"/>
        <v>280.54030022837503</v>
      </c>
      <c r="F101">
        <f t="shared" si="7"/>
        <v>0</v>
      </c>
      <c r="G101">
        <f t="shared" si="12"/>
        <v>280.54030022837503</v>
      </c>
      <c r="I101" t="str">
        <f>IF(G101="","",INDEX(RegionSetMapping!H$7:H$49, MATCH(D101,RegionSetMapping!E$7:E$49,0)))</f>
        <v>TAS</v>
      </c>
      <c r="J101">
        <f t="shared" si="13"/>
        <v>1</v>
      </c>
    </row>
    <row r="102" spans="2:10" x14ac:dyDescent="0.25">
      <c r="C102" s="5">
        <f>'[6]REZ augmentations options'!L108</f>
        <v>0.49410384517602218</v>
      </c>
      <c r="D102" t="str">
        <f>D101</f>
        <v>T4</v>
      </c>
      <c r="E102" s="4">
        <f t="shared" si="11"/>
        <v>494.10384517602216</v>
      </c>
      <c r="F102">
        <f t="shared" si="7"/>
        <v>0</v>
      </c>
      <c r="G102">
        <f t="shared" si="12"/>
        <v>494.10384517602216</v>
      </c>
      <c r="I102" t="str">
        <f>IF(G102="","",INDEX(RegionSetMapping!H$7:H$49, MATCH(D102,RegionSetMapping!E$7:E$49,0)))</f>
        <v>TAS</v>
      </c>
      <c r="J102">
        <f t="shared" si="13"/>
        <v>1</v>
      </c>
    </row>
    <row r="103" spans="2:10" x14ac:dyDescent="0.25">
      <c r="F103">
        <f t="shared" si="7"/>
        <v>1</v>
      </c>
    </row>
    <row r="104" spans="2:10" x14ac:dyDescent="0.25">
      <c r="B104" t="str">
        <f>'[3]REZ augmentations options'!B103</f>
        <v>VIC</v>
      </c>
      <c r="C104" s="5"/>
      <c r="E104" s="4" t="str">
        <f>IF(C104=0,"",C104*1000)</f>
        <v/>
      </c>
      <c r="F104">
        <f t="shared" si="7"/>
        <v>1</v>
      </c>
      <c r="G104" t="str">
        <f>IF(E104="","",IF(F104=1,"",E104))</f>
        <v/>
      </c>
      <c r="I104" t="str">
        <f>IF(G104="","",INDEX(RegionSetMapping!H$7:H$49, MATCH(D104,RegionSetMapping!E$7:E$49,0)))</f>
        <v/>
      </c>
    </row>
    <row r="105" spans="2:10" x14ac:dyDescent="0.25">
      <c r="B105" t="str">
        <f>'[3]REZ augmentations options'!B104</f>
        <v>REZ / Constraint ID</v>
      </c>
      <c r="C105" s="5" t="str">
        <f>'[3]REZ augmentations options'!K104</f>
        <v>$M/MW</v>
      </c>
      <c r="E105" s="4"/>
      <c r="F105">
        <f t="shared" si="7"/>
        <v>1</v>
      </c>
      <c r="G105" t="str">
        <f>IF(E105="","",IF(F105=1,"",E105))</f>
        <v/>
      </c>
      <c r="I105" t="str">
        <f>IF(G105="","",INDEX(RegionSetMapping!H$7:H$49, MATCH(D105,RegionSetMapping!E$7:E$49,0)))</f>
        <v/>
      </c>
    </row>
    <row r="106" spans="2:10" x14ac:dyDescent="0.25">
      <c r="B106" t="str">
        <f>'[3]REZ augmentations options'!B105</f>
        <v>V2</v>
      </c>
      <c r="C106" s="5">
        <f>'[3]REZ augmentations options'!K105</f>
        <v>1.1399999999999999</v>
      </c>
      <c r="D106" t="str">
        <f>'[3]REZ augmentations options'!B105</f>
        <v>V2</v>
      </c>
      <c r="E106" s="4">
        <f>IF(C106=0,"",C106*1000)</f>
        <v>1140</v>
      </c>
      <c r="F106">
        <f t="shared" si="7"/>
        <v>1</v>
      </c>
      <c r="G106" t="str">
        <f>IF(E106="","",IF(F106=1,"",E106))</f>
        <v/>
      </c>
      <c r="I106" t="str">
        <f>IF(G106="","",INDEX(RegionSetMapping!H$7:H$49, MATCH(D106,RegionSetMapping!E$7:E$49,0)))</f>
        <v/>
      </c>
      <c r="J106">
        <f>IF(I106="",0,1)</f>
        <v>0</v>
      </c>
    </row>
    <row r="107" spans="2:10" x14ac:dyDescent="0.25">
      <c r="B107" t="str">
        <f>'[3]REZ augmentations options'!B106</f>
        <v>V3</v>
      </c>
      <c r="C107" s="5">
        <f>'[3]REZ augmentations options'!K106</f>
        <v>0</v>
      </c>
      <c r="D107" t="str">
        <f>'[3]REZ augmentations options'!B106</f>
        <v>V3</v>
      </c>
      <c r="E107" s="4" t="str">
        <f>IF(C107=0,"",C107*1000)</f>
        <v/>
      </c>
      <c r="F107">
        <f t="shared" si="7"/>
        <v>1</v>
      </c>
      <c r="G107" t="str">
        <f>IF(E107="","",IF(F107=1,"",E107))</f>
        <v/>
      </c>
      <c r="I107" t="str">
        <f>IF(G107="","",INDEX(RegionSetMapping!H$7:H$49, MATCH(D107,RegionSetMapping!E$7:E$49,0)))</f>
        <v/>
      </c>
      <c r="J107">
        <f>IF(I107="",0,1)</f>
        <v>0</v>
      </c>
    </row>
    <row r="108" spans="2:10" x14ac:dyDescent="0.25">
      <c r="B108" t="str">
        <f>'[3]REZ augmentations options'!B107</f>
        <v>V4</v>
      </c>
      <c r="C108" s="5">
        <f>'[3]REZ augmentations options'!K107</f>
        <v>0</v>
      </c>
      <c r="D108" t="str">
        <f>'[3]REZ augmentations options'!B107</f>
        <v>V4</v>
      </c>
      <c r="E108" s="4" t="str">
        <f>IF(C108=0,"",C108*1000)</f>
        <v/>
      </c>
      <c r="F108">
        <f t="shared" si="7"/>
        <v>1</v>
      </c>
      <c r="G108" t="str">
        <f>IF(E108="","",IF(F108=1,"",E108))</f>
        <v/>
      </c>
      <c r="I108" t="str">
        <f>IF(G108="","",INDEX(RegionSetMapping!H$7:H$49, MATCH(D108,RegionSetMapping!E$7:E$49,0)))</f>
        <v/>
      </c>
      <c r="J108">
        <f>IF(I108="",0,1)</f>
        <v>0</v>
      </c>
    </row>
    <row r="109" spans="2:10" x14ac:dyDescent="0.25">
      <c r="B109" t="str">
        <f>'[3]REZ augmentations options'!B108</f>
        <v>V5</v>
      </c>
      <c r="C109" s="5">
        <f>'[3]REZ augmentations options'!K108</f>
        <v>0</v>
      </c>
      <c r="D109" t="str">
        <f>'[3]REZ augmentations options'!B108</f>
        <v>V5</v>
      </c>
      <c r="E109" s="4" t="str">
        <f>IF(C109=0,"",C109*1000)</f>
        <v/>
      </c>
      <c r="F109">
        <f t="shared" si="7"/>
        <v>1</v>
      </c>
      <c r="G109" t="str">
        <f>IF(E109="","",IF(F109=1,"",E109))</f>
        <v/>
      </c>
      <c r="I109" t="str">
        <f>IF(G109="","",INDEX(RegionSetMapping!H$7:H$49, MATCH(D109,RegionSetMapping!E$7:E$49,0)))</f>
        <v/>
      </c>
      <c r="J109">
        <f>IF(I109="",0,1)</f>
        <v>0</v>
      </c>
    </row>
    <row r="110" spans="2:10" x14ac:dyDescent="0.25">
      <c r="B110" t="str">
        <f>'[3]REZ augmentations options'!B109</f>
        <v>V6</v>
      </c>
      <c r="C110" s="5">
        <f>'[3]REZ augmentations options'!K109</f>
        <v>2.8359999999999999</v>
      </c>
      <c r="D110" t="str">
        <f>'[3]REZ augmentations options'!B109</f>
        <v>V6</v>
      </c>
      <c r="E110" s="4">
        <f>IF(C110=0,"",C110*1000)</f>
        <v>2836</v>
      </c>
      <c r="F110">
        <f t="shared" si="7"/>
        <v>1</v>
      </c>
      <c r="G110" t="str">
        <f>IF(E110="","",IF(F110=1,"",E110))</f>
        <v/>
      </c>
      <c r="I110" t="str">
        <f>IF(G110="","",INDEX(RegionSetMapping!H$7:H$49, MATCH(D110,RegionSetMapping!E$7:E$49,0)))</f>
        <v/>
      </c>
      <c r="J110">
        <f>IF(I110="",0,1)</f>
        <v>0</v>
      </c>
    </row>
    <row r="111" spans="2:10" x14ac:dyDescent="0.25">
      <c r="C111" s="5">
        <f>'[3]REZ augmentations options'!K110</f>
        <v>2.2200000000000002</v>
      </c>
      <c r="D111" t="str">
        <f>D110</f>
        <v>V6</v>
      </c>
      <c r="E111" s="4">
        <f>IF(C111=0,"",C111*1000)</f>
        <v>2220</v>
      </c>
      <c r="F111">
        <f t="shared" si="7"/>
        <v>1</v>
      </c>
      <c r="G111" t="str">
        <f>IF(E111="","",IF(F111=1,"",E111))</f>
        <v/>
      </c>
      <c r="I111" t="str">
        <f>IF(G111="","",INDEX(RegionSetMapping!H$7:H$49, MATCH(D111,RegionSetMapping!E$7:E$49,0)))</f>
        <v/>
      </c>
      <c r="J111">
        <f>IF(I111="",0,1)</f>
        <v>0</v>
      </c>
    </row>
    <row r="112" spans="2:10" x14ac:dyDescent="0.25">
      <c r="C112" s="5">
        <f>'[3]REZ augmentations options'!K111</f>
        <v>0.71799999999999997</v>
      </c>
      <c r="D112" t="str">
        <f>D111</f>
        <v>V6</v>
      </c>
      <c r="E112" s="4">
        <f>IF(C112=0,"",C112*1000)</f>
        <v>718</v>
      </c>
      <c r="F112">
        <f t="shared" si="7"/>
        <v>0</v>
      </c>
      <c r="G112">
        <f>IF(E112="","",IF(F112=1,"",E112))</f>
        <v>718</v>
      </c>
      <c r="I112" t="str">
        <f>IF(G112="","",INDEX(RegionSetMapping!H$7:H$49, MATCH(D112,RegionSetMapping!E$7:E$49,0)))</f>
        <v>WNV</v>
      </c>
      <c r="J112">
        <f>IF(I112="",0,1)</f>
        <v>1</v>
      </c>
    </row>
    <row r="113" spans="2:10" x14ac:dyDescent="0.25">
      <c r="B113" t="str">
        <f>'[3]REZ augmentations options'!B112</f>
        <v>V7</v>
      </c>
      <c r="C113" s="5">
        <f>'[3]REZ augmentations options'!K112</f>
        <v>0.34200000000000003</v>
      </c>
      <c r="D113" t="str">
        <f>'[3]REZ augmentations options'!B112</f>
        <v>V7</v>
      </c>
      <c r="E113" s="4">
        <f>IF(C113=0,"",C113*1000)</f>
        <v>342</v>
      </c>
      <c r="F113">
        <f t="shared" si="7"/>
        <v>0</v>
      </c>
      <c r="G113">
        <f>IF(E113="","",IF(F113=1,"",E113))</f>
        <v>342</v>
      </c>
      <c r="I113" t="str">
        <f>IF(G113="","",INDEX(RegionSetMapping!H$7:H$49, MATCH(D113,RegionSetMapping!E$7:E$49,0)))</f>
        <v>SEV</v>
      </c>
      <c r="J113">
        <f>IF(I113="",0,1)</f>
        <v>1</v>
      </c>
    </row>
    <row r="114" spans="2:10" x14ac:dyDescent="0.25">
      <c r="C114" s="5">
        <f>'[3]REZ augmentations options'!K113</f>
        <v>0.114</v>
      </c>
      <c r="D114" t="str">
        <f>D113</f>
        <v>V7</v>
      </c>
      <c r="E114" s="4">
        <f>IF(C114=0,"",C114*1000)</f>
        <v>114</v>
      </c>
      <c r="F114">
        <f t="shared" si="7"/>
        <v>0</v>
      </c>
      <c r="G114">
        <f>IF(E114="","",IF(F114=1,"",E114))</f>
        <v>114</v>
      </c>
      <c r="I114" t="str">
        <f>IF(G114="","",INDEX(RegionSetMapping!H$7:H$49, MATCH(D114,RegionSetMapping!E$7:E$49,0)))</f>
        <v>SEV</v>
      </c>
      <c r="J114">
        <f>IF(I114="",0,1)</f>
        <v>1</v>
      </c>
    </row>
    <row r="115" spans="2:10" x14ac:dyDescent="0.25">
      <c r="B115" t="str">
        <f>'[3]REZ augmentations options'!B114</f>
        <v>V8</v>
      </c>
      <c r="C115" s="5">
        <f>'[3]REZ augmentations options'!K114</f>
        <v>0</v>
      </c>
      <c r="D115" t="str">
        <f>'[3]REZ augmentations options'!B114</f>
        <v>V8</v>
      </c>
      <c r="E115" s="4" t="str">
        <f>IF(C115=0,"",C115*1000)</f>
        <v/>
      </c>
      <c r="F115">
        <f t="shared" si="7"/>
        <v>1</v>
      </c>
      <c r="G115" t="str">
        <f>IF(E115="","",IF(F115=1,"",E115))</f>
        <v/>
      </c>
      <c r="I115" t="str">
        <f>IF(G115="","",INDEX(RegionSetMapping!H$7:H$49, MATCH(D115,RegionSetMapping!E$7:E$49,0)))</f>
        <v/>
      </c>
      <c r="J115">
        <f>IF(I115="",0,1)</f>
        <v>0</v>
      </c>
    </row>
    <row r="116" spans="2:10" x14ac:dyDescent="0.25">
      <c r="B116" t="str">
        <f>'[3]REZ augmentations options'!B115</f>
        <v>SWV1</v>
      </c>
      <c r="C116" s="5">
        <f>'[3]REZ augmentations options'!K115</f>
        <v>0</v>
      </c>
      <c r="D116" t="s">
        <v>266</v>
      </c>
      <c r="E116" s="4" t="str">
        <f>IF(C116=0,"",C116*1000)</f>
        <v/>
      </c>
      <c r="F116">
        <f t="shared" si="7"/>
        <v>1</v>
      </c>
      <c r="G116" t="str">
        <f>IF(E116="","",IF(F116=1,"",E116))</f>
        <v/>
      </c>
      <c r="I116" t="str">
        <f>IF(G116="","",INDEX(RegionSetMapping!H$7:H$49, MATCH(D116,RegionSetMapping!E$7:E$49,0)))</f>
        <v/>
      </c>
      <c r="J116">
        <f>IF(I116="",0,1)</f>
        <v>0</v>
      </c>
    </row>
    <row r="117" spans="2:10" x14ac:dyDescent="0.25">
      <c r="C117" s="5">
        <f>'[3]REZ augmentations options'!K116</f>
        <v>0.52600000000000002</v>
      </c>
      <c r="D117" t="str">
        <f t="shared" ref="D117:D123" si="14">D116</f>
        <v>v4</v>
      </c>
      <c r="E117" s="4">
        <f>IF(C117=0,"",C117*1000)</f>
        <v>526</v>
      </c>
      <c r="F117">
        <f t="shared" si="7"/>
        <v>0</v>
      </c>
      <c r="G117">
        <f>IF(E117="","",IF(F117=1,"",E117))</f>
        <v>526</v>
      </c>
      <c r="I117" t="str">
        <f>IF(G117="","",INDEX(RegionSetMapping!H$7:H$49, MATCH(D117,RegionSetMapping!E$7:E$49,0)))</f>
        <v>WNV</v>
      </c>
      <c r="J117">
        <f>IF(I117="",0,1)</f>
        <v>1</v>
      </c>
    </row>
    <row r="118" spans="2:10" x14ac:dyDescent="0.25">
      <c r="C118" s="5">
        <f>'[3]REZ augmentations options'!K117</f>
        <v>0.57885714285714285</v>
      </c>
      <c r="D118" t="str">
        <f t="shared" si="14"/>
        <v>v4</v>
      </c>
      <c r="E118" s="4">
        <f>IF(C118=0,"",C118*1000)</f>
        <v>578.85714285714289</v>
      </c>
      <c r="F118">
        <f t="shared" si="7"/>
        <v>0</v>
      </c>
      <c r="G118">
        <f>IF(E118="","",IF(F118=1,"",E118))</f>
        <v>578.85714285714289</v>
      </c>
      <c r="I118" t="str">
        <f>IF(G118="","",INDEX(RegionSetMapping!H$7:H$49, MATCH(D118,RegionSetMapping!E$7:E$49,0)))</f>
        <v>WNV</v>
      </c>
      <c r="J118">
        <f>IF(I118="",0,1)</f>
        <v>1</v>
      </c>
    </row>
    <row r="119" spans="2:10" x14ac:dyDescent="0.25">
      <c r="C119" s="5">
        <f>'[3]REZ augmentations options'!K118</f>
        <v>0.78400000000000003</v>
      </c>
      <c r="D119" t="str">
        <f t="shared" si="14"/>
        <v>v4</v>
      </c>
      <c r="E119" s="4">
        <f>IF(C119=0,"",C119*1000)</f>
        <v>784</v>
      </c>
      <c r="F119">
        <f t="shared" si="7"/>
        <v>0</v>
      </c>
      <c r="G119">
        <f>IF(E119="","",IF(F119=1,"",E119))</f>
        <v>784</v>
      </c>
      <c r="I119" t="str">
        <f>IF(G119="","",INDEX(RegionSetMapping!H$7:H$49, MATCH(D119,RegionSetMapping!E$7:E$49,0)))</f>
        <v>WNV</v>
      </c>
      <c r="J119">
        <f>IF(I119="",0,1)</f>
        <v>1</v>
      </c>
    </row>
    <row r="120" spans="2:10" x14ac:dyDescent="0.25">
      <c r="C120" s="5">
        <f>'[3]REZ augmentations options'!K119</f>
        <v>0.34974358974358977</v>
      </c>
      <c r="D120" t="str">
        <f t="shared" si="14"/>
        <v>v4</v>
      </c>
      <c r="E120" s="4">
        <f>IF(C120=0,"",C120*1000)</f>
        <v>349.74358974358978</v>
      </c>
      <c r="F120">
        <f t="shared" si="7"/>
        <v>0</v>
      </c>
      <c r="G120">
        <f>IF(E120="","",IF(F120=1,"",E120))</f>
        <v>349.74358974358978</v>
      </c>
      <c r="I120" t="str">
        <f>IF(G120="","",INDEX(RegionSetMapping!H$7:H$49, MATCH(D120,RegionSetMapping!E$7:E$49,0)))</f>
        <v>WNV</v>
      </c>
      <c r="J120">
        <f>IF(I120="",0,1)</f>
        <v>1</v>
      </c>
    </row>
    <row r="121" spans="2:10" x14ac:dyDescent="0.25">
      <c r="C121" s="5">
        <f>'[3]REZ augmentations options'!K120</f>
        <v>0.29896551724137932</v>
      </c>
      <c r="D121" t="str">
        <f t="shared" si="14"/>
        <v>v4</v>
      </c>
      <c r="E121" s="4">
        <f>IF(C121=0,"",C121*1000)</f>
        <v>298.9655172413793</v>
      </c>
      <c r="F121">
        <f t="shared" si="7"/>
        <v>0</v>
      </c>
      <c r="G121">
        <f>IF(E121="","",IF(F121=1,"",E121))</f>
        <v>298.9655172413793</v>
      </c>
      <c r="I121" t="str">
        <f>IF(G121="","",INDEX(RegionSetMapping!H$7:H$49, MATCH(D121,RegionSetMapping!E$7:E$49,0)))</f>
        <v>WNV</v>
      </c>
      <c r="J121">
        <f>IF(I121="",0,1)</f>
        <v>1</v>
      </c>
    </row>
    <row r="122" spans="2:10" x14ac:dyDescent="0.25">
      <c r="C122" s="5">
        <f>'[3]REZ augmentations options'!K121</f>
        <v>0.6333333333333333</v>
      </c>
      <c r="D122" t="str">
        <f t="shared" si="14"/>
        <v>v4</v>
      </c>
      <c r="E122" s="4">
        <f>IF(C122=0,"",C122*1000)</f>
        <v>633.33333333333326</v>
      </c>
      <c r="F122">
        <f t="shared" si="7"/>
        <v>0</v>
      </c>
      <c r="G122">
        <f>IF(E122="","",IF(F122=1,"",E122))</f>
        <v>633.33333333333326</v>
      </c>
      <c r="I122" t="str">
        <f>IF(G122="","",INDEX(RegionSetMapping!H$7:H$49, MATCH(D122,RegionSetMapping!E$7:E$49,0)))</f>
        <v>WNV</v>
      </c>
      <c r="J122">
        <f>IF(I122="",0,1)</f>
        <v>1</v>
      </c>
    </row>
    <row r="123" spans="2:10" x14ac:dyDescent="0.25">
      <c r="C123" s="5">
        <f>'[3]REZ augmentations options'!K122</f>
        <v>0.49607142857142855</v>
      </c>
      <c r="D123" t="str">
        <f t="shared" si="14"/>
        <v>v4</v>
      </c>
      <c r="E123" s="4">
        <f>IF(C123=0,"",C123*1000)</f>
        <v>496.07142857142856</v>
      </c>
      <c r="F123">
        <f t="shared" si="7"/>
        <v>0</v>
      </c>
      <c r="G123">
        <f>IF(E123="","",IF(F123=1,"",E123))</f>
        <v>496.07142857142856</v>
      </c>
      <c r="I123" t="str">
        <f>IF(G123="","",INDEX(RegionSetMapping!H$7:H$49, MATCH(D123,RegionSetMapping!E$7:E$49,0)))</f>
        <v>WNV</v>
      </c>
      <c r="J123">
        <f>IF(I123="",0,1)</f>
        <v>1</v>
      </c>
    </row>
    <row r="124" spans="2:10" x14ac:dyDescent="0.25">
      <c r="B124" t="str">
        <f>'[3]REZ augmentations options'!B123</f>
        <v>V3-East</v>
      </c>
      <c r="C124" s="5">
        <f>'[3]REZ augmentations options'!K123</f>
        <v>0.27166666666666667</v>
      </c>
      <c r="D124" t="s">
        <v>210</v>
      </c>
      <c r="E124" s="4">
        <f>IF(C124=0,"",C124*1000)</f>
        <v>271.66666666666669</v>
      </c>
      <c r="F124">
        <f t="shared" si="7"/>
        <v>0</v>
      </c>
      <c r="G124">
        <f>IF(E124="","",IF(F124=1,"",E124))</f>
        <v>271.66666666666669</v>
      </c>
      <c r="I124" t="str">
        <f>IF(G124="","",INDEX(RegionSetMapping!H$7:H$49, MATCH(D124,RegionSetMapping!E$7:E$49,0)))</f>
        <v>WNV</v>
      </c>
      <c r="J124">
        <f>IF(I124="",0,1)</f>
        <v>1</v>
      </c>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E164C-1DF0-4626-A0B6-705C5B7BA07C}">
  <dimension ref="C2:D36"/>
  <sheetViews>
    <sheetView workbookViewId="0">
      <selection activeCell="D7" sqref="D7:D35"/>
    </sheetView>
  </sheetViews>
  <sheetFormatPr defaultRowHeight="15" x14ac:dyDescent="0.25"/>
  <cols>
    <col min="3" max="3" width="11.7109375" bestFit="1" customWidth="1"/>
  </cols>
  <sheetData>
    <row r="2" spans="3:4" x14ac:dyDescent="0.25">
      <c r="C2" t="s">
        <v>88</v>
      </c>
      <c r="D2" t="s">
        <v>379</v>
      </c>
    </row>
    <row r="3" spans="3:4" x14ac:dyDescent="0.25">
      <c r="C3" t="s">
        <v>83</v>
      </c>
      <c r="D3" t="s">
        <v>358</v>
      </c>
    </row>
    <row r="4" spans="3:4" x14ac:dyDescent="0.25">
      <c r="C4" t="s">
        <v>84</v>
      </c>
      <c r="D4" t="s">
        <v>357</v>
      </c>
    </row>
    <row r="5" spans="3:4" x14ac:dyDescent="0.25">
      <c r="C5" t="s">
        <v>267</v>
      </c>
      <c r="D5" t="s">
        <v>51</v>
      </c>
    </row>
    <row r="6" spans="3:4" x14ac:dyDescent="0.25">
      <c r="C6">
        <v>2025</v>
      </c>
      <c r="D6" s="1">
        <f>D7</f>
        <v>163.23763276506028</v>
      </c>
    </row>
    <row r="7" spans="3:4" x14ac:dyDescent="0.25">
      <c r="C7">
        <v>2026</v>
      </c>
      <c r="D7" s="1">
        <f t="array" ref="D7:D35">TRANSPOSE('[6]Power System Security'!$C$54:$AE$54)</f>
        <v>163.23763276506028</v>
      </c>
    </row>
    <row r="8" spans="3:4" x14ac:dyDescent="0.25">
      <c r="C8">
        <v>2027</v>
      </c>
      <c r="D8" s="1">
        <v>148.87697094148024</v>
      </c>
    </row>
    <row r="9" spans="3:4" x14ac:dyDescent="0.25">
      <c r="C9">
        <v>2028</v>
      </c>
      <c r="D9" s="1">
        <v>133.98080911790021</v>
      </c>
    </row>
    <row r="10" spans="3:4" x14ac:dyDescent="0.25">
      <c r="C10">
        <v>2029</v>
      </c>
      <c r="D10" s="1">
        <v>118.01364729432018</v>
      </c>
    </row>
    <row r="11" spans="3:4" x14ac:dyDescent="0.25">
      <c r="C11">
        <v>2030</v>
      </c>
      <c r="D11" s="1">
        <v>103.59348547074015</v>
      </c>
    </row>
    <row r="12" spans="3:4" x14ac:dyDescent="0.25">
      <c r="C12">
        <v>2031</v>
      </c>
      <c r="D12" s="1">
        <v>88.068323647160071</v>
      </c>
    </row>
    <row r="13" spans="3:4" x14ac:dyDescent="0.25">
      <c r="C13">
        <v>2032</v>
      </c>
      <c r="D13" s="1">
        <v>72.22866182358004</v>
      </c>
    </row>
    <row r="14" spans="3:4" x14ac:dyDescent="0.25">
      <c r="C14">
        <v>2033</v>
      </c>
      <c r="D14" s="1">
        <v>71.46366182358004</v>
      </c>
    </row>
    <row r="15" spans="3:4" x14ac:dyDescent="0.25">
      <c r="C15">
        <v>2034</v>
      </c>
      <c r="D15" s="1">
        <v>70.545661823580033</v>
      </c>
    </row>
    <row r="16" spans="3:4" x14ac:dyDescent="0.25">
      <c r="C16">
        <v>2035</v>
      </c>
      <c r="D16" s="1">
        <v>69.474661823580036</v>
      </c>
    </row>
    <row r="17" spans="3:4" x14ac:dyDescent="0.25">
      <c r="C17">
        <v>2036</v>
      </c>
      <c r="D17" s="1">
        <v>68.403661823580038</v>
      </c>
    </row>
    <row r="18" spans="3:4" x14ac:dyDescent="0.25">
      <c r="C18">
        <v>2037</v>
      </c>
      <c r="D18" s="1">
        <v>67.256161823580044</v>
      </c>
    </row>
    <row r="19" spans="3:4" x14ac:dyDescent="0.25">
      <c r="C19">
        <v>2038</v>
      </c>
      <c r="D19" s="1">
        <v>66.108661823580036</v>
      </c>
    </row>
    <row r="20" spans="3:4" x14ac:dyDescent="0.25">
      <c r="C20">
        <v>2039</v>
      </c>
      <c r="D20" s="1">
        <v>65.114161823580048</v>
      </c>
    </row>
    <row r="21" spans="3:4" x14ac:dyDescent="0.25">
      <c r="C21">
        <v>2040</v>
      </c>
      <c r="D21" s="1">
        <v>64.119661823580046</v>
      </c>
    </row>
    <row r="22" spans="3:4" x14ac:dyDescent="0.25">
      <c r="C22">
        <v>2041</v>
      </c>
      <c r="D22" s="1">
        <v>63.507661823580037</v>
      </c>
    </row>
    <row r="23" spans="3:4" x14ac:dyDescent="0.25">
      <c r="C23">
        <v>2042</v>
      </c>
      <c r="D23" s="1">
        <v>63.201661823580039</v>
      </c>
    </row>
    <row r="24" spans="3:4" x14ac:dyDescent="0.25">
      <c r="C24">
        <v>2043</v>
      </c>
      <c r="D24" s="1">
        <v>62.895661823580042</v>
      </c>
    </row>
    <row r="25" spans="3:4" x14ac:dyDescent="0.25">
      <c r="C25">
        <v>2044</v>
      </c>
      <c r="D25" s="1">
        <v>62.207161823580037</v>
      </c>
    </row>
    <row r="26" spans="3:4" x14ac:dyDescent="0.25">
      <c r="C26">
        <v>2045</v>
      </c>
      <c r="D26" s="1">
        <v>61.748161823580034</v>
      </c>
    </row>
    <row r="27" spans="3:4" x14ac:dyDescent="0.25">
      <c r="C27">
        <v>2046</v>
      </c>
      <c r="D27" s="1">
        <v>61.442161823580051</v>
      </c>
    </row>
    <row r="28" spans="3:4" x14ac:dyDescent="0.25">
      <c r="C28">
        <v>2047</v>
      </c>
      <c r="D28" s="1">
        <v>61.212661823580035</v>
      </c>
    </row>
    <row r="29" spans="3:4" x14ac:dyDescent="0.25">
      <c r="C29">
        <v>2048</v>
      </c>
      <c r="D29" s="1">
        <v>60.983161823580033</v>
      </c>
    </row>
    <row r="30" spans="3:4" x14ac:dyDescent="0.25">
      <c r="C30">
        <v>2049</v>
      </c>
      <c r="D30" s="1">
        <v>60.830161823580042</v>
      </c>
    </row>
    <row r="31" spans="3:4" x14ac:dyDescent="0.25">
      <c r="C31">
        <v>2050</v>
      </c>
      <c r="D31" s="1">
        <v>60.677161823580036</v>
      </c>
    </row>
    <row r="32" spans="3:4" x14ac:dyDescent="0.25">
      <c r="C32">
        <v>2051</v>
      </c>
      <c r="D32" s="1">
        <v>60.524161823580044</v>
      </c>
    </row>
    <row r="33" spans="3:4" x14ac:dyDescent="0.25">
      <c r="C33">
        <v>2052</v>
      </c>
      <c r="D33" s="1">
        <v>60.60066182358004</v>
      </c>
    </row>
    <row r="34" spans="3:4" x14ac:dyDescent="0.25">
      <c r="C34">
        <v>2053</v>
      </c>
      <c r="D34" s="1">
        <v>60.371161823580039</v>
      </c>
    </row>
    <row r="35" spans="3:4" x14ac:dyDescent="0.25">
      <c r="C35">
        <v>2054</v>
      </c>
      <c r="D35" s="1">
        <v>60.447661823580034</v>
      </c>
    </row>
    <row r="36" spans="3:4" x14ac:dyDescent="0.25">
      <c r="C36">
        <v>2055</v>
      </c>
      <c r="D36" s="1">
        <f>D35</f>
        <v>60.447661823580034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E15F2-20FB-476C-8D55-8AAB564197F1}">
  <dimension ref="C3:D22"/>
  <sheetViews>
    <sheetView workbookViewId="0">
      <selection activeCell="D11" sqref="D11"/>
    </sheetView>
  </sheetViews>
  <sheetFormatPr defaultRowHeight="15" x14ac:dyDescent="0.25"/>
  <cols>
    <col min="3" max="3" width="11.7109375" bestFit="1" customWidth="1"/>
  </cols>
  <sheetData>
    <row r="3" spans="3:4" x14ac:dyDescent="0.25">
      <c r="C3" t="s">
        <v>88</v>
      </c>
      <c r="D3" t="s">
        <v>379</v>
      </c>
    </row>
    <row r="4" spans="3:4" x14ac:dyDescent="0.25">
      <c r="C4" t="s">
        <v>83</v>
      </c>
      <c r="D4" t="s">
        <v>361</v>
      </c>
    </row>
    <row r="5" spans="3:4" x14ac:dyDescent="0.25">
      <c r="C5" t="s">
        <v>84</v>
      </c>
      <c r="D5" t="s">
        <v>382</v>
      </c>
    </row>
    <row r="6" spans="3:4" x14ac:dyDescent="0.25">
      <c r="C6" t="s">
        <v>267</v>
      </c>
      <c r="D6" t="s">
        <v>51</v>
      </c>
    </row>
    <row r="7" spans="3:4" x14ac:dyDescent="0.25">
      <c r="C7" t="str">
        <f>ConnectionCost_working!T17</f>
        <v>QLD</v>
      </c>
      <c r="D7" s="4">
        <f>ConnectionCost_working!Y17</f>
        <v>103.36566666666667</v>
      </c>
    </row>
    <row r="8" spans="3:4" x14ac:dyDescent="0.25">
      <c r="C8" t="str">
        <f>ConnectionCost_working!T18</f>
        <v>NSW</v>
      </c>
      <c r="D8" s="4">
        <f>ConnectionCost_working!Y18</f>
        <v>77.524249999999995</v>
      </c>
    </row>
    <row r="9" spans="3:4" x14ac:dyDescent="0.25">
      <c r="C9" t="str">
        <f>ConnectionCost_working!T19</f>
        <v>VIC</v>
      </c>
      <c r="D9" s="4">
        <f>ConnectionCost_working!Y19</f>
        <v>106.92999999999999</v>
      </c>
    </row>
    <row r="10" spans="3:4" x14ac:dyDescent="0.25">
      <c r="C10" t="str">
        <f>ConnectionCost_working!T20</f>
        <v>SA</v>
      </c>
      <c r="D10" s="4">
        <f>ConnectionCost_working!Y20</f>
        <v>103.36566666666667</v>
      </c>
    </row>
    <row r="11" spans="3:4" x14ac:dyDescent="0.25">
      <c r="C11" t="str">
        <f>ConnectionCost_working!T21</f>
        <v>TAS</v>
      </c>
      <c r="D11" s="4">
        <f>ConnectionCost_working!Y21</f>
        <v>106.92999999999999</v>
      </c>
    </row>
    <row r="13" spans="3:4" x14ac:dyDescent="0.25">
      <c r="D13" s="4"/>
    </row>
    <row r="14" spans="3:4" x14ac:dyDescent="0.25">
      <c r="D14" s="4"/>
    </row>
    <row r="15" spans="3:4" x14ac:dyDescent="0.25">
      <c r="D15" s="4"/>
    </row>
    <row r="16" spans="3:4" x14ac:dyDescent="0.25">
      <c r="D16" s="4"/>
    </row>
    <row r="17" spans="4:4" x14ac:dyDescent="0.25">
      <c r="D17" s="4"/>
    </row>
    <row r="18" spans="4:4" x14ac:dyDescent="0.25">
      <c r="D18" s="4"/>
    </row>
    <row r="19" spans="4:4" x14ac:dyDescent="0.25">
      <c r="D19" s="4"/>
    </row>
    <row r="20" spans="4:4" x14ac:dyDescent="0.25">
      <c r="D20" s="4"/>
    </row>
    <row r="21" spans="4:4" x14ac:dyDescent="0.25">
      <c r="D21" s="4"/>
    </row>
    <row r="22" spans="4:4" x14ac:dyDescent="0.25">
      <c r="D22" s="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486B-DFC1-4E99-9FCA-FDFEFF7D8303}">
  <dimension ref="C3:D22"/>
  <sheetViews>
    <sheetView workbookViewId="0">
      <selection activeCell="D10" sqref="D10"/>
    </sheetView>
  </sheetViews>
  <sheetFormatPr defaultRowHeight="15" x14ac:dyDescent="0.25"/>
  <cols>
    <col min="3" max="3" width="11.7109375" bestFit="1" customWidth="1"/>
  </cols>
  <sheetData>
    <row r="3" spans="3:4" x14ac:dyDescent="0.25">
      <c r="C3" t="s">
        <v>88</v>
      </c>
      <c r="D3" t="s">
        <v>379</v>
      </c>
    </row>
    <row r="4" spans="3:4" x14ac:dyDescent="0.25">
      <c r="C4" t="s">
        <v>83</v>
      </c>
      <c r="D4" t="s">
        <v>360</v>
      </c>
    </row>
    <row r="5" spans="3:4" x14ac:dyDescent="0.25">
      <c r="C5" t="s">
        <v>84</v>
      </c>
      <c r="D5" t="s">
        <v>355</v>
      </c>
    </row>
    <row r="6" spans="3:4" x14ac:dyDescent="0.25">
      <c r="C6" t="s">
        <v>267</v>
      </c>
      <c r="D6" t="s">
        <v>51</v>
      </c>
    </row>
    <row r="7" spans="3:4" x14ac:dyDescent="0.25">
      <c r="C7" t="str">
        <f>ConnectionCost_working!T17</f>
        <v>QLD</v>
      </c>
      <c r="D7" s="4">
        <f>ConnectionCost_working!U17</f>
        <v>110.49433333333297</v>
      </c>
    </row>
    <row r="8" spans="3:4" x14ac:dyDescent="0.25">
      <c r="C8" t="str">
        <f>ConnectionCost_working!T18</f>
        <v>NSW</v>
      </c>
      <c r="D8" s="4">
        <f>ConnectionCost_working!U18</f>
        <v>85.543999999999997</v>
      </c>
    </row>
    <row r="9" spans="3:4" x14ac:dyDescent="0.25">
      <c r="C9" t="str">
        <f>ConnectionCost_working!T19</f>
        <v>VIC</v>
      </c>
      <c r="D9" s="4">
        <f>ConnectionCost_working!U19</f>
        <v>80.197499999999991</v>
      </c>
    </row>
    <row r="10" spans="3:4" x14ac:dyDescent="0.25">
      <c r="C10" t="str">
        <f>ConnectionCost_working!T20</f>
        <v>SA</v>
      </c>
      <c r="D10" s="4">
        <f>ConnectionCost_working!U20</f>
        <v>110.49433333333332</v>
      </c>
    </row>
    <row r="11" spans="3:4" x14ac:dyDescent="0.25">
      <c r="C11" t="str">
        <f>ConnectionCost_working!T21</f>
        <v>TAS</v>
      </c>
      <c r="D11" s="4">
        <f>ConnectionCost_working!U21</f>
        <v>115.48439999999999</v>
      </c>
    </row>
    <row r="13" spans="3:4" x14ac:dyDescent="0.25">
      <c r="D13" s="4"/>
    </row>
    <row r="14" spans="3:4" x14ac:dyDescent="0.25">
      <c r="D14" s="4"/>
    </row>
    <row r="15" spans="3:4" x14ac:dyDescent="0.25">
      <c r="D15" s="4"/>
    </row>
    <row r="16" spans="3:4" x14ac:dyDescent="0.25">
      <c r="D16" s="4"/>
    </row>
    <row r="17" spans="4:4" x14ac:dyDescent="0.25">
      <c r="D17" s="4"/>
    </row>
    <row r="18" spans="4:4" x14ac:dyDescent="0.25">
      <c r="D18" s="4"/>
    </row>
    <row r="19" spans="4:4" x14ac:dyDescent="0.25">
      <c r="D19" s="4"/>
    </row>
    <row r="20" spans="4:4" x14ac:dyDescent="0.25">
      <c r="D20" s="4"/>
    </row>
    <row r="21" spans="4:4" x14ac:dyDescent="0.25">
      <c r="D21" s="4"/>
    </row>
    <row r="22" spans="4:4" x14ac:dyDescent="0.25">
      <c r="D22" s="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689E7-95ED-4CF4-93E5-E835B20AF462}">
  <dimension ref="C3:D21"/>
  <sheetViews>
    <sheetView workbookViewId="0">
      <selection activeCell="D16" sqref="D16"/>
    </sheetView>
  </sheetViews>
  <sheetFormatPr defaultRowHeight="15" x14ac:dyDescent="0.25"/>
  <cols>
    <col min="3" max="3" width="11.7109375" bestFit="1" customWidth="1"/>
  </cols>
  <sheetData>
    <row r="3" spans="3:4" x14ac:dyDescent="0.25">
      <c r="C3" t="s">
        <v>88</v>
      </c>
      <c r="D3" t="s">
        <v>379</v>
      </c>
    </row>
    <row r="4" spans="3:4" x14ac:dyDescent="0.25">
      <c r="C4" t="s">
        <v>83</v>
      </c>
      <c r="D4" t="s">
        <v>359</v>
      </c>
    </row>
    <row r="5" spans="3:4" x14ac:dyDescent="0.25">
      <c r="C5" t="s">
        <v>84</v>
      </c>
      <c r="D5" t="s">
        <v>356</v>
      </c>
    </row>
    <row r="6" spans="3:4" x14ac:dyDescent="0.25">
      <c r="C6" t="s">
        <v>267</v>
      </c>
      <c r="D6" t="s">
        <v>51</v>
      </c>
    </row>
    <row r="7" spans="3:4" x14ac:dyDescent="0.25">
      <c r="C7" t="s">
        <v>144</v>
      </c>
      <c r="D7" s="4">
        <f>ConnectionCost_working!O5</f>
        <v>183.33333333333329</v>
      </c>
    </row>
    <row r="8" spans="3:4" x14ac:dyDescent="0.25">
      <c r="C8" t="s">
        <v>145</v>
      </c>
      <c r="D8" s="4">
        <f>ConnectionCost_working!O6</f>
        <v>242.36111111111109</v>
      </c>
    </row>
    <row r="9" spans="3:4" x14ac:dyDescent="0.25">
      <c r="C9" t="s">
        <v>147</v>
      </c>
      <c r="D9" s="4">
        <f>ConnectionCost_working!O7</f>
        <v>0</v>
      </c>
    </row>
    <row r="10" spans="3:4" x14ac:dyDescent="0.25">
      <c r="C10" t="s">
        <v>131</v>
      </c>
      <c r="D10" s="4">
        <f>ConnectionCost_working!O8</f>
        <v>165</v>
      </c>
    </row>
    <row r="11" spans="3:4" x14ac:dyDescent="0.25">
      <c r="C11" t="s">
        <v>146</v>
      </c>
      <c r="D11" s="4">
        <f>ConnectionCost_working!O9</f>
        <v>180</v>
      </c>
    </row>
    <row r="12" spans="3:4" x14ac:dyDescent="0.25">
      <c r="C12" t="s">
        <v>148</v>
      </c>
      <c r="D12" s="4">
        <f>ConnectionCost_working!O10</f>
        <v>207.08333333333331</v>
      </c>
    </row>
    <row r="13" spans="3:4" x14ac:dyDescent="0.25">
      <c r="C13" t="s">
        <v>149</v>
      </c>
      <c r="D13" s="4">
        <f>ConnectionCost_working!O11</f>
        <v>222.23809523809521</v>
      </c>
    </row>
    <row r="14" spans="3:4" x14ac:dyDescent="0.25">
      <c r="C14" t="s">
        <v>132</v>
      </c>
      <c r="D14" s="4">
        <f>ConnectionCost_working!O12</f>
        <v>137.5</v>
      </c>
    </row>
    <row r="15" spans="3:4" x14ac:dyDescent="0.25">
      <c r="C15" t="s">
        <v>150</v>
      </c>
      <c r="D15" s="4">
        <f>ConnectionCost_working!O13</f>
        <v>146.4</v>
      </c>
    </row>
    <row r="16" spans="3:4" x14ac:dyDescent="0.25">
      <c r="C16" t="s">
        <v>134</v>
      </c>
      <c r="D16" s="4">
        <f>ConnectionCost_working!O14</f>
        <v>0</v>
      </c>
    </row>
    <row r="17" spans="3:4" x14ac:dyDescent="0.25">
      <c r="C17" t="s">
        <v>151</v>
      </c>
      <c r="D17" s="4">
        <f>ConnectionCost_working!O15</f>
        <v>340</v>
      </c>
    </row>
    <row r="18" spans="3:4" x14ac:dyDescent="0.25">
      <c r="C18" t="s">
        <v>152</v>
      </c>
      <c r="D18" s="4">
        <f>ConnectionCost_working!O16</f>
        <v>207.5</v>
      </c>
    </row>
    <row r="19" spans="3:4" x14ac:dyDescent="0.25">
      <c r="C19" t="s">
        <v>133</v>
      </c>
      <c r="D19" s="4">
        <f>ConnectionCost_working!O17</f>
        <v>194.44444444444449</v>
      </c>
    </row>
    <row r="20" spans="3:4" x14ac:dyDescent="0.25">
      <c r="C20" t="s">
        <v>153</v>
      </c>
      <c r="D20" s="4">
        <f>ConnectionCost_working!O18</f>
        <v>246.66666666666671</v>
      </c>
    </row>
    <row r="21" spans="3:4" x14ac:dyDescent="0.25">
      <c r="C21" t="s">
        <v>135</v>
      </c>
      <c r="D21" s="4">
        <f>ConnectionCost_working!O19</f>
        <v>333.33333333333331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D28FA-F120-4EA8-8510-9BE6AB453D07}">
  <dimension ref="B2:AJ129"/>
  <sheetViews>
    <sheetView workbookViewId="0">
      <selection activeCell="A28" sqref="A28"/>
    </sheetView>
  </sheetViews>
  <sheetFormatPr defaultRowHeight="15" x14ac:dyDescent="0.25"/>
  <cols>
    <col min="19" max="19" width="12.5703125" customWidth="1"/>
  </cols>
  <sheetData>
    <row r="2" spans="2:36" x14ac:dyDescent="0.25">
      <c r="B2" t="s">
        <v>350</v>
      </c>
    </row>
    <row r="3" spans="2:36" x14ac:dyDescent="0.25">
      <c r="T3" t="s">
        <v>351</v>
      </c>
    </row>
    <row r="4" spans="2:36" x14ac:dyDescent="0.25">
      <c r="D4" t="s">
        <v>349</v>
      </c>
      <c r="F4" t="s">
        <v>263</v>
      </c>
      <c r="G4" t="s">
        <v>264</v>
      </c>
      <c r="N4" t="s">
        <v>51</v>
      </c>
      <c r="Q4" t="s">
        <v>51</v>
      </c>
    </row>
    <row r="5" spans="2:36" x14ac:dyDescent="0.25">
      <c r="C5" s="5"/>
      <c r="E5" t="s">
        <v>51</v>
      </c>
      <c r="G5" t="s">
        <v>51</v>
      </c>
      <c r="J5">
        <f>IF(I5="",0,1)</f>
        <v>0</v>
      </c>
      <c r="L5">
        <f>SUMIF($I$5:$I$117,M5,$J$5:$J$117)</f>
        <v>4</v>
      </c>
      <c r="M5" t="s">
        <v>144</v>
      </c>
      <c r="N5" s="4">
        <f>SUMIF($I$6:$I$117,M5,$G$6:$G$117)/L5</f>
        <v>183.33333333333329</v>
      </c>
      <c r="O5" s="4">
        <f>N5</f>
        <v>183.33333333333329</v>
      </c>
      <c r="P5" t="s">
        <v>155</v>
      </c>
      <c r="Q5" s="4">
        <f>AVERAGE(O5,O6,O8)</f>
        <v>196.89814814814812</v>
      </c>
      <c r="T5" t="str">
        <f>'[6]Connection cost'!B54</f>
        <v>Region</v>
      </c>
      <c r="U5" t="str">
        <f>'[6]Connection cost'!C54</f>
        <v>CCGT</v>
      </c>
      <c r="V5" t="str">
        <f>'[6]Connection cost'!D54</f>
        <v>CCGT with CCS</v>
      </c>
      <c r="W5" t="str">
        <f>'[6]Connection cost'!E54</f>
        <v>OCGT (small GT)</v>
      </c>
      <c r="X5" t="str">
        <f>'[6]Connection cost'!F54</f>
        <v>OCGT (large GT)</v>
      </c>
      <c r="Y5" t="str">
        <f>'[6]Connection cost'!G54</f>
        <v>Distributed Resources Solar</v>
      </c>
      <c r="Z5" t="str">
        <f>'[6]Connection cost'!H54</f>
        <v>Distributed Resources Batteries</v>
      </c>
      <c r="AA5" t="str">
        <f>'[6]Connection cost'!I54</f>
        <v>Biomass</v>
      </c>
      <c r="AB5" t="str">
        <f>'[6]Connection cost'!J54</f>
        <v>Battery storage (1hr storage)</v>
      </c>
      <c r="AC5" t="str">
        <f>'[6]Connection cost'!K54</f>
        <v>Battery storage (2hrs storage)</v>
      </c>
      <c r="AD5" t="str">
        <f>'[6]Connection cost'!L54</f>
        <v>Battery storage (4hrs storage)</v>
      </c>
      <c r="AE5" t="str">
        <f>'[6]Connection cost'!M54</f>
        <v>Battery Storage (8hrs storage)</v>
      </c>
      <c r="AF5" t="str">
        <f>'[6]Connection cost'!N54</f>
        <v>Pumped Hydro (10hrs storage)</v>
      </c>
      <c r="AG5" t="str">
        <f>'[6]Connection cost'!O54</f>
        <v>Pumped Hydro (24hrs storage)</v>
      </c>
      <c r="AH5" t="str">
        <f>'[6]Connection cost'!P54</f>
        <v>Pumped Hydro (48hrs storage)</v>
      </c>
      <c r="AI5" t="str">
        <f>'[6]Connection cost'!Q54</f>
        <v>Alkaline Electrolyser</v>
      </c>
      <c r="AJ5" t="str">
        <f>'[6]Connection cost'!R54</f>
        <v>BOTN - Cethana</v>
      </c>
    </row>
    <row r="6" spans="2:36" x14ac:dyDescent="0.25">
      <c r="C6" s="5"/>
      <c r="D6" t="str">
        <f>'[6]Connection cost'!B10</f>
        <v>N1</v>
      </c>
      <c r="E6" s="4">
        <f>'[6]Connection cost'!I10</f>
        <v>180</v>
      </c>
      <c r="F6">
        <f>IF(E6=0,1,0)</f>
        <v>0</v>
      </c>
      <c r="G6">
        <f>IF(E6="","",IF(F6=1,"",E6))</f>
        <v>180</v>
      </c>
      <c r="I6" t="str">
        <f>IF(G6="","",INDEX(RegionSetMapping!H$7:H$49, MATCH(D6,RegionSetMapping!E$7:E$49,0)))</f>
        <v>NNSW</v>
      </c>
      <c r="J6">
        <f t="shared" ref="J6:J48" si="0">IF(I6="",0,1)</f>
        <v>1</v>
      </c>
      <c r="L6">
        <f t="shared" ref="L6:L19" si="1">SUMIF($I$5:$I$117,M6,$J$5:$J$117)</f>
        <v>4</v>
      </c>
      <c r="M6" t="s">
        <v>145</v>
      </c>
      <c r="N6" s="4">
        <f t="shared" ref="N6:N19" si="2">SUMIF($I$6:$I$117,M6,$G$6:$G$117)/L6</f>
        <v>242.36111111111109</v>
      </c>
      <c r="O6" s="4">
        <f t="shared" ref="O6:O19" si="3">N6</f>
        <v>242.36111111111109</v>
      </c>
      <c r="P6" t="s">
        <v>154</v>
      </c>
      <c r="Q6" s="4">
        <f>AVERAGE(O9:O12)</f>
        <v>186.70535714285714</v>
      </c>
      <c r="T6" t="str">
        <f>'[6]Connection cost'!B56</f>
        <v>QLD</v>
      </c>
      <c r="U6" s="4">
        <f>'[6]Connection cost'!C56</f>
        <v>110.49433333333297</v>
      </c>
      <c r="V6" s="4">
        <f>'[6]Connection cost'!D56</f>
        <v>110.49433333333297</v>
      </c>
      <c r="W6" s="4">
        <f>'[6]Connection cost'!E56</f>
        <v>110.49433333333332</v>
      </c>
      <c r="X6" s="4">
        <f>'[6]Connection cost'!F56</f>
        <v>110.49433333333332</v>
      </c>
      <c r="Y6" s="4">
        <f>'[6]Connection cost'!G56</f>
        <v>0</v>
      </c>
      <c r="Z6" s="4">
        <f>'[6]Connection cost'!H56</f>
        <v>0</v>
      </c>
      <c r="AA6" s="4">
        <f>'[6]Connection cost'!I56</f>
        <v>110.49433333333332</v>
      </c>
      <c r="AB6" s="4">
        <f>'[6]Connection cost'!J56</f>
        <v>103.36566666666667</v>
      </c>
      <c r="AC6" s="4">
        <f>'[6]Connection cost'!K56</f>
        <v>103.36566666666667</v>
      </c>
      <c r="AD6" s="4">
        <f>'[6]Connection cost'!L56</f>
        <v>103.36566666666667</v>
      </c>
      <c r="AE6" s="4">
        <f>'[6]Connection cost'!M56</f>
        <v>103.36566666666667</v>
      </c>
      <c r="AF6" s="4">
        <f>'[6]Connection cost'!N56</f>
        <v>110.49433333333332</v>
      </c>
      <c r="AG6" s="4">
        <f>'[6]Connection cost'!O56</f>
        <v>110.49433333333332</v>
      </c>
      <c r="AH6" s="4">
        <f>'[6]Connection cost'!P56</f>
        <v>110.49433333333332</v>
      </c>
      <c r="AI6" s="4">
        <f>'[6]Connection cost'!Q56</f>
        <v>110.49433333333332</v>
      </c>
      <c r="AJ6" s="4">
        <f>'[6]Connection cost'!R56</f>
        <v>0</v>
      </c>
    </row>
    <row r="7" spans="2:36" x14ac:dyDescent="0.25">
      <c r="C7" s="5"/>
      <c r="D7" t="str">
        <f>'[6]Connection cost'!B11</f>
        <v>N2</v>
      </c>
      <c r="E7" s="4">
        <f>'[6]Connection cost'!I11</f>
        <v>180</v>
      </c>
      <c r="F7">
        <f t="shared" ref="F7:F44" si="4">IF(E7=0,1,0)</f>
        <v>0</v>
      </c>
      <c r="G7">
        <f t="shared" ref="G7:G44" si="5">IF(E7="","",IF(F7=1,"",E7))</f>
        <v>180</v>
      </c>
      <c r="I7" t="str">
        <f>IF(G7="","",INDEX(RegionSetMapping!H$7:H$49, MATCH(D7,RegionSetMapping!E$7:E$49,0)))</f>
        <v>NNSW</v>
      </c>
      <c r="J7">
        <f t="shared" ref="J7:J44" si="6">IF(I7="",0,1)</f>
        <v>1</v>
      </c>
      <c r="L7">
        <f t="shared" si="1"/>
        <v>0</v>
      </c>
      <c r="M7" t="s">
        <v>147</v>
      </c>
      <c r="N7" s="4" t="e">
        <f t="shared" si="2"/>
        <v>#DIV/0!</v>
      </c>
      <c r="O7" s="4">
        <v>0</v>
      </c>
      <c r="P7" t="s">
        <v>156</v>
      </c>
      <c r="Q7" s="4">
        <f>AVERAGE(O13,O15)</f>
        <v>243.2</v>
      </c>
      <c r="T7" t="str">
        <f>'[6]Connection cost'!B57</f>
        <v>NSW</v>
      </c>
      <c r="U7" s="4">
        <f>'[6]Connection cost'!C57</f>
        <v>85.543999999999997</v>
      </c>
      <c r="V7" s="4">
        <f>'[6]Connection cost'!D57</f>
        <v>85.543999999999997</v>
      </c>
      <c r="W7" s="4">
        <f>'[6]Connection cost'!E57</f>
        <v>85.543999999999997</v>
      </c>
      <c r="X7" s="4">
        <f>'[6]Connection cost'!F57</f>
        <v>85.543999999999997</v>
      </c>
      <c r="Y7" s="4">
        <f>'[6]Connection cost'!G57</f>
        <v>0</v>
      </c>
      <c r="Z7" s="4">
        <f>'[6]Connection cost'!H57</f>
        <v>0</v>
      </c>
      <c r="AA7" s="4">
        <f>'[6]Connection cost'!I57</f>
        <v>85.543999999999997</v>
      </c>
      <c r="AB7" s="4">
        <f>'[6]Connection cost'!J57</f>
        <v>77.524249999999995</v>
      </c>
      <c r="AC7" s="4">
        <f>'[6]Connection cost'!K57</f>
        <v>77.524249999999995</v>
      </c>
      <c r="AD7" s="4">
        <f>'[6]Connection cost'!L57</f>
        <v>77.524249999999995</v>
      </c>
      <c r="AE7" s="4">
        <f>'[6]Connection cost'!M57</f>
        <v>77.524249999999995</v>
      </c>
      <c r="AF7" s="4">
        <f>'[6]Connection cost'!N57</f>
        <v>85.543999999999997</v>
      </c>
      <c r="AG7" s="4">
        <f>'[6]Connection cost'!O57</f>
        <v>85.543999999999997</v>
      </c>
      <c r="AH7" s="4">
        <f>'[6]Connection cost'!P57</f>
        <v>85.543999999999997</v>
      </c>
      <c r="AI7" s="4">
        <f>'[6]Connection cost'!Q57</f>
        <v>85.543999999999997</v>
      </c>
      <c r="AJ7" s="4">
        <f>'[6]Connection cost'!R57</f>
        <v>0</v>
      </c>
    </row>
    <row r="8" spans="2:36" x14ac:dyDescent="0.25">
      <c r="C8" s="5"/>
      <c r="D8" t="str">
        <f>'[6]Connection cost'!B12</f>
        <v>N3</v>
      </c>
      <c r="E8" s="4">
        <f>'[6]Connection cost'!I12</f>
        <v>187.5</v>
      </c>
      <c r="F8">
        <f t="shared" si="4"/>
        <v>0</v>
      </c>
      <c r="G8">
        <f t="shared" si="5"/>
        <v>187.5</v>
      </c>
      <c r="I8" t="str">
        <f>IF(G8="","",INDEX(RegionSetMapping!H$7:H$49, MATCH(D8,RegionSetMapping!E$7:E$49,0)))</f>
        <v>CNSW</v>
      </c>
      <c r="J8">
        <f t="shared" si="6"/>
        <v>1</v>
      </c>
      <c r="L8">
        <f t="shared" si="1"/>
        <v>2</v>
      </c>
      <c r="M8" t="s">
        <v>131</v>
      </c>
      <c r="N8" s="4">
        <f t="shared" si="2"/>
        <v>165</v>
      </c>
      <c r="O8" s="4">
        <f t="shared" si="3"/>
        <v>165</v>
      </c>
      <c r="P8" t="s">
        <v>157</v>
      </c>
      <c r="Q8" s="4">
        <f>AVERAGE(O16:O17)</f>
        <v>200.97222222222223</v>
      </c>
      <c r="T8" t="str">
        <f>'[6]Connection cost'!B58</f>
        <v>VIC</v>
      </c>
      <c r="U8" s="4">
        <f>'[6]Connection cost'!C58</f>
        <v>80.197499999999991</v>
      </c>
      <c r="V8" s="4">
        <f>'[6]Connection cost'!D58</f>
        <v>80.197499999999991</v>
      </c>
      <c r="W8" s="4">
        <f>'[6]Connection cost'!E58</f>
        <v>115.48439999999999</v>
      </c>
      <c r="X8" s="4">
        <f>'[6]Connection cost'!F58</f>
        <v>115.48439999999999</v>
      </c>
      <c r="Y8" s="4">
        <f>'[6]Connection cost'!G58</f>
        <v>0</v>
      </c>
      <c r="Z8" s="4">
        <f>'[6]Connection cost'!H58</f>
        <v>0</v>
      </c>
      <c r="AA8" s="4">
        <f>'[6]Connection cost'!I58</f>
        <v>115.48439999999999</v>
      </c>
      <c r="AB8" s="4">
        <f>'[6]Connection cost'!J58</f>
        <v>106.92999999999999</v>
      </c>
      <c r="AC8" s="4">
        <f>'[6]Connection cost'!K58</f>
        <v>106.92999999999999</v>
      </c>
      <c r="AD8" s="4">
        <f>'[6]Connection cost'!L58</f>
        <v>106.92999999999999</v>
      </c>
      <c r="AE8" s="4">
        <f>'[6]Connection cost'!M58</f>
        <v>106.92999999999999</v>
      </c>
      <c r="AF8" s="4">
        <f>'[6]Connection cost'!N58</f>
        <v>115.48439999999999</v>
      </c>
      <c r="AG8" s="4">
        <f>'[6]Connection cost'!O58</f>
        <v>115.48439999999999</v>
      </c>
      <c r="AH8" s="4">
        <f>'[6]Connection cost'!P58</f>
        <v>115.48439999999999</v>
      </c>
      <c r="AI8" s="4">
        <f>'[6]Connection cost'!Q58</f>
        <v>115.48439999999999</v>
      </c>
      <c r="AJ8" s="4">
        <f>'[6]Connection cost'!R58</f>
        <v>0</v>
      </c>
    </row>
    <row r="9" spans="2:36" x14ac:dyDescent="0.25">
      <c r="C9" s="5"/>
      <c r="D9" t="str">
        <f>'[6]Connection cost'!B13</f>
        <v>N4</v>
      </c>
      <c r="E9" s="4">
        <f>'[6]Connection cost'!I13</f>
        <v>224</v>
      </c>
      <c r="F9">
        <f t="shared" si="4"/>
        <v>0</v>
      </c>
      <c r="G9">
        <f t="shared" si="5"/>
        <v>224</v>
      </c>
      <c r="I9" t="str">
        <f>IF(G9="","",INDEX(RegionSetMapping!H$7:H$49, MATCH(D9,RegionSetMapping!E$7:E$49,0)))</f>
        <v>SNSW</v>
      </c>
      <c r="J9">
        <f t="shared" si="6"/>
        <v>1</v>
      </c>
      <c r="L9">
        <f t="shared" si="1"/>
        <v>2</v>
      </c>
      <c r="M9" t="s">
        <v>146</v>
      </c>
      <c r="N9" s="4">
        <f t="shared" si="2"/>
        <v>180</v>
      </c>
      <c r="O9" s="4">
        <f t="shared" si="3"/>
        <v>180</v>
      </c>
      <c r="P9" t="s">
        <v>135</v>
      </c>
      <c r="Q9" s="4">
        <f>O19</f>
        <v>333.33333333333331</v>
      </c>
      <c r="T9" t="str">
        <f>'[6]Connection cost'!B59</f>
        <v>SA</v>
      </c>
      <c r="U9" s="4">
        <f>'[6]Connection cost'!C59</f>
        <v>110.49433333333332</v>
      </c>
      <c r="V9" s="4">
        <f>'[6]Connection cost'!D59</f>
        <v>110.49433333333332</v>
      </c>
      <c r="W9" s="4">
        <f>'[6]Connection cost'!E59</f>
        <v>110.49433333333332</v>
      </c>
      <c r="X9" s="4">
        <f>'[6]Connection cost'!F59</f>
        <v>110.49433333333332</v>
      </c>
      <c r="Y9" s="4">
        <f>'[6]Connection cost'!G59</f>
        <v>0</v>
      </c>
      <c r="Z9" s="4">
        <f>'[6]Connection cost'!H59</f>
        <v>0</v>
      </c>
      <c r="AA9" s="4">
        <f>'[6]Connection cost'!I59</f>
        <v>110.49433333333332</v>
      </c>
      <c r="AB9" s="4">
        <f>'[6]Connection cost'!J59</f>
        <v>103.36566666666667</v>
      </c>
      <c r="AC9" s="4">
        <f>'[6]Connection cost'!K59</f>
        <v>103.36566666666667</v>
      </c>
      <c r="AD9" s="4">
        <f>'[6]Connection cost'!L59</f>
        <v>103.36566666666667</v>
      </c>
      <c r="AE9" s="4">
        <f>'[6]Connection cost'!M59</f>
        <v>103.36566666666667</v>
      </c>
      <c r="AF9" s="4">
        <f>'[6]Connection cost'!N59</f>
        <v>110.49433333333332</v>
      </c>
      <c r="AG9" s="4">
        <f>'[6]Connection cost'!O59</f>
        <v>110.49433333333332</v>
      </c>
      <c r="AH9" s="4">
        <f>'[6]Connection cost'!P59</f>
        <v>110.49433333333332</v>
      </c>
      <c r="AI9" s="4">
        <f>'[6]Connection cost'!Q59</f>
        <v>110.49433333333332</v>
      </c>
      <c r="AJ9" s="4">
        <f>'[6]Connection cost'!R59</f>
        <v>0</v>
      </c>
    </row>
    <row r="10" spans="2:36" x14ac:dyDescent="0.25">
      <c r="C10" s="5"/>
      <c r="D10" t="str">
        <f>'[6]Connection cost'!B14</f>
        <v>N5</v>
      </c>
      <c r="E10" s="4">
        <f>'[6]Connection cost'!I14</f>
        <v>187.5</v>
      </c>
      <c r="F10">
        <f t="shared" si="4"/>
        <v>0</v>
      </c>
      <c r="G10">
        <f t="shared" si="5"/>
        <v>187.5</v>
      </c>
      <c r="I10" t="str">
        <f>IF(G10="","",INDEX(RegionSetMapping!H$7:H$49, MATCH(D10,RegionSetMapping!E$7:E$49,0)))</f>
        <v>SNSW</v>
      </c>
      <c r="J10">
        <f t="shared" si="6"/>
        <v>1</v>
      </c>
      <c r="L10">
        <f t="shared" si="1"/>
        <v>4</v>
      </c>
      <c r="M10" t="s">
        <v>148</v>
      </c>
      <c r="N10" s="4">
        <f t="shared" si="2"/>
        <v>207.08333333333331</v>
      </c>
      <c r="O10" s="4">
        <f t="shared" si="3"/>
        <v>207.08333333333331</v>
      </c>
      <c r="R10" s="4"/>
      <c r="T10" t="str">
        <f>'[6]Connection cost'!B60</f>
        <v>TAS</v>
      </c>
      <c r="U10" s="4">
        <f>'[6]Connection cost'!C60</f>
        <v>115.48439999999999</v>
      </c>
      <c r="V10" s="4">
        <f>'[6]Connection cost'!D60</f>
        <v>115.48439999999999</v>
      </c>
      <c r="W10" s="4">
        <f>'[6]Connection cost'!E60</f>
        <v>115.48439999999999</v>
      </c>
      <c r="X10" s="4">
        <f>'[6]Connection cost'!F60</f>
        <v>115.48439999999999</v>
      </c>
      <c r="Y10" s="4">
        <f>'[6]Connection cost'!G60</f>
        <v>0</v>
      </c>
      <c r="Z10" s="4">
        <f>'[6]Connection cost'!H60</f>
        <v>0</v>
      </c>
      <c r="AA10" s="4">
        <f>'[6]Connection cost'!I60</f>
        <v>115.48439999999999</v>
      </c>
      <c r="AB10" s="4">
        <f>'[6]Connection cost'!J60</f>
        <v>106.92999999999999</v>
      </c>
      <c r="AC10" s="4">
        <f>'[6]Connection cost'!K60</f>
        <v>106.92999999999999</v>
      </c>
      <c r="AD10" s="4">
        <f>'[6]Connection cost'!L60</f>
        <v>106.92999999999999</v>
      </c>
      <c r="AE10" s="4">
        <f>'[6]Connection cost'!M60</f>
        <v>106.92999999999999</v>
      </c>
      <c r="AF10" s="4">
        <f>'[6]Connection cost'!N60</f>
        <v>115.48439999999999</v>
      </c>
      <c r="AG10" s="4">
        <f>'[6]Connection cost'!O60</f>
        <v>115.48439999999999</v>
      </c>
      <c r="AH10" s="4">
        <f>'[6]Connection cost'!P60</f>
        <v>115.48439999999999</v>
      </c>
      <c r="AI10" s="4">
        <f>'[6]Connection cost'!Q60</f>
        <v>115.48439999999999</v>
      </c>
      <c r="AJ10" s="4">
        <f>'[6]Connection cost'!R60</f>
        <v>0</v>
      </c>
    </row>
    <row r="11" spans="2:36" x14ac:dyDescent="0.25">
      <c r="C11" s="5"/>
      <c r="D11" t="str">
        <f>'[6]Connection cost'!B15</f>
        <v>N6</v>
      </c>
      <c r="E11" s="4">
        <f>'[6]Connection cost'!I15</f>
        <v>187.5</v>
      </c>
      <c r="F11">
        <f t="shared" si="4"/>
        <v>0</v>
      </c>
      <c r="G11">
        <f t="shared" si="5"/>
        <v>187.5</v>
      </c>
      <c r="I11" t="str">
        <f>IF(G11="","",INDEX(RegionSetMapping!H$7:H$49, MATCH(D11,RegionSetMapping!E$7:E$49,0)))</f>
        <v>SNSW</v>
      </c>
      <c r="J11">
        <f t="shared" si="6"/>
        <v>1</v>
      </c>
      <c r="L11">
        <f t="shared" si="1"/>
        <v>7</v>
      </c>
      <c r="M11" t="s">
        <v>149</v>
      </c>
      <c r="N11" s="4">
        <f t="shared" si="2"/>
        <v>222.23809523809521</v>
      </c>
      <c r="O11" s="4">
        <f t="shared" si="3"/>
        <v>222.23809523809521</v>
      </c>
    </row>
    <row r="12" spans="2:36" x14ac:dyDescent="0.25">
      <c r="C12" s="5"/>
      <c r="D12" t="str">
        <f>'[6]Connection cost'!B16</f>
        <v>N7</v>
      </c>
      <c r="E12" s="4">
        <f>'[6]Connection cost'!I16</f>
        <v>145</v>
      </c>
      <c r="F12">
        <f t="shared" si="4"/>
        <v>0</v>
      </c>
      <c r="G12">
        <f t="shared" si="5"/>
        <v>145</v>
      </c>
      <c r="I12" t="str">
        <f>IF(G12="","",INDEX(RegionSetMapping!H$7:H$49, MATCH(D12,RegionSetMapping!E$7:E$49,0)))</f>
        <v>SNSW</v>
      </c>
      <c r="J12">
        <f t="shared" si="6"/>
        <v>1</v>
      </c>
      <c r="L12">
        <f t="shared" si="1"/>
        <v>1</v>
      </c>
      <c r="M12" t="s">
        <v>132</v>
      </c>
      <c r="N12" s="4">
        <f t="shared" si="2"/>
        <v>137.5</v>
      </c>
      <c r="O12" s="4">
        <f t="shared" si="3"/>
        <v>137.5</v>
      </c>
      <c r="T12" t="s">
        <v>353</v>
      </c>
    </row>
    <row r="13" spans="2:36" x14ac:dyDescent="0.25">
      <c r="C13" s="5"/>
      <c r="D13" t="str">
        <f>'[6]Connection cost'!B17</f>
        <v>N8</v>
      </c>
      <c r="E13" s="4">
        <f>'[6]Connection cost'!I17</f>
        <v>145</v>
      </c>
      <c r="F13">
        <f t="shared" si="4"/>
        <v>0</v>
      </c>
      <c r="G13">
        <f t="shared" si="5"/>
        <v>145</v>
      </c>
      <c r="I13" t="str">
        <f>IF(G13="","",INDEX(RegionSetMapping!H$7:H$49, MATCH(D13,RegionSetMapping!E$7:E$49,0)))</f>
        <v>SNSW</v>
      </c>
      <c r="J13">
        <f t="shared" si="6"/>
        <v>1</v>
      </c>
      <c r="L13">
        <f t="shared" si="1"/>
        <v>5</v>
      </c>
      <c r="M13" t="s">
        <v>150</v>
      </c>
      <c r="N13" s="4">
        <f t="shared" si="2"/>
        <v>146.4</v>
      </c>
      <c r="O13" s="4">
        <f t="shared" si="3"/>
        <v>146.4</v>
      </c>
    </row>
    <row r="14" spans="2:36" x14ac:dyDescent="0.25">
      <c r="C14" s="5"/>
      <c r="D14" t="str">
        <f>'[6]Connection cost'!B18</f>
        <v>N9</v>
      </c>
      <c r="E14" s="4">
        <f>'[6]Connection cost'!I18</f>
        <v>135</v>
      </c>
      <c r="F14">
        <f t="shared" si="4"/>
        <v>0</v>
      </c>
      <c r="G14">
        <f t="shared" si="5"/>
        <v>135</v>
      </c>
      <c r="I14" t="str">
        <f>IF(G14="","",INDEX(RegionSetMapping!H$7:H$49, MATCH(D14,RegionSetMapping!E$7:E$49,0)))</f>
        <v>CNSW</v>
      </c>
      <c r="J14">
        <f t="shared" si="6"/>
        <v>1</v>
      </c>
      <c r="L14">
        <f t="shared" si="1"/>
        <v>0</v>
      </c>
      <c r="M14" t="s">
        <v>134</v>
      </c>
      <c r="N14" s="4" t="e">
        <f t="shared" si="2"/>
        <v>#DIV/0!</v>
      </c>
      <c r="O14" s="4">
        <v>0</v>
      </c>
    </row>
    <row r="15" spans="2:36" x14ac:dyDescent="0.25">
      <c r="C15" s="5"/>
      <c r="D15" t="str">
        <f>'[6]Connection cost'!B19</f>
        <v>N10</v>
      </c>
      <c r="E15" s="4"/>
      <c r="G15" t="str">
        <f t="shared" si="5"/>
        <v/>
      </c>
      <c r="I15" t="str">
        <f>IF(G15="","",INDEX(RegionSetMapping!H$7:H$49, MATCH(D15,RegionSetMapping!E$7:E$49,0)))</f>
        <v/>
      </c>
      <c r="J15">
        <f t="shared" si="6"/>
        <v>0</v>
      </c>
      <c r="L15">
        <f t="shared" si="1"/>
        <v>2</v>
      </c>
      <c r="M15" t="s">
        <v>151</v>
      </c>
      <c r="N15" s="4">
        <f t="shared" si="2"/>
        <v>340</v>
      </c>
      <c r="O15" s="4">
        <f t="shared" si="3"/>
        <v>340</v>
      </c>
      <c r="S15" t="s">
        <v>352</v>
      </c>
      <c r="X15" t="s">
        <v>354</v>
      </c>
    </row>
    <row r="16" spans="2:36" x14ac:dyDescent="0.25">
      <c r="C16" s="5"/>
      <c r="D16" t="str">
        <f>'[6]Connection cost'!B20</f>
        <v>N11</v>
      </c>
      <c r="E16" s="4"/>
      <c r="G16" t="str">
        <f t="shared" si="5"/>
        <v/>
      </c>
      <c r="I16" t="str">
        <f>IF(G16="","",INDEX(RegionSetMapping!H$7:H$49, MATCH(D16,RegionSetMapping!E$7:E$49,0)))</f>
        <v/>
      </c>
      <c r="J16">
        <f t="shared" si="6"/>
        <v>0</v>
      </c>
      <c r="L16">
        <f t="shared" si="1"/>
        <v>4</v>
      </c>
      <c r="M16" t="s">
        <v>152</v>
      </c>
      <c r="N16" s="4">
        <f t="shared" si="2"/>
        <v>207.5</v>
      </c>
      <c r="O16" s="4">
        <f t="shared" si="3"/>
        <v>207.5</v>
      </c>
    </row>
    <row r="17" spans="3:25" x14ac:dyDescent="0.25">
      <c r="C17" s="5"/>
      <c r="D17" t="str">
        <f>'[6]Connection cost'!B21</f>
        <v>N12</v>
      </c>
      <c r="E17" s="4">
        <f>'[6]Connection cost'!I21</f>
        <v>137.5</v>
      </c>
      <c r="F17">
        <f t="shared" si="4"/>
        <v>0</v>
      </c>
      <c r="G17">
        <f t="shared" si="5"/>
        <v>137.5</v>
      </c>
      <c r="I17" t="str">
        <f>IF(G17="","",INDEX(RegionSetMapping!H$7:H$49, MATCH(D17,RegionSetMapping!E$7:E$49,0)))</f>
        <v>SNW</v>
      </c>
      <c r="J17">
        <f t="shared" si="6"/>
        <v>1</v>
      </c>
      <c r="L17">
        <f t="shared" si="1"/>
        <v>3</v>
      </c>
      <c r="M17" t="s">
        <v>133</v>
      </c>
      <c r="N17" s="4">
        <f t="shared" si="2"/>
        <v>194.44444444444449</v>
      </c>
      <c r="O17" s="4">
        <f t="shared" si="3"/>
        <v>194.44444444444449</v>
      </c>
      <c r="T17" t="s">
        <v>155</v>
      </c>
      <c r="U17" s="4">
        <f>U6</f>
        <v>110.49433333333297</v>
      </c>
      <c r="X17" t="s">
        <v>155</v>
      </c>
      <c r="Y17" s="4">
        <f>AB6</f>
        <v>103.36566666666667</v>
      </c>
    </row>
    <row r="18" spans="3:25" x14ac:dyDescent="0.25">
      <c r="C18" s="5"/>
      <c r="D18" t="str">
        <f>'[6]Connection cost'!B22</f>
        <v>N13</v>
      </c>
      <c r="E18" s="4">
        <f>'[6]Connection cost'!I22</f>
        <v>172.5</v>
      </c>
      <c r="F18">
        <f t="shared" si="4"/>
        <v>0</v>
      </c>
      <c r="G18">
        <f t="shared" si="5"/>
        <v>172.5</v>
      </c>
      <c r="I18" t="str">
        <f>IF(G18="","",INDEX(RegionSetMapping!H$7:H$49, MATCH(D18,RegionSetMapping!E$7:E$49,0)))</f>
        <v>CNSW</v>
      </c>
      <c r="J18">
        <f t="shared" si="6"/>
        <v>1</v>
      </c>
      <c r="L18">
        <f t="shared" si="1"/>
        <v>1</v>
      </c>
      <c r="M18" t="s">
        <v>153</v>
      </c>
      <c r="N18" s="4">
        <f t="shared" si="2"/>
        <v>246.66666666666671</v>
      </c>
      <c r="O18" s="4">
        <f t="shared" si="3"/>
        <v>246.66666666666671</v>
      </c>
      <c r="T18" t="s">
        <v>154</v>
      </c>
      <c r="U18" s="4">
        <f t="shared" ref="U18:U21" si="7">U7</f>
        <v>85.543999999999997</v>
      </c>
      <c r="X18" t="s">
        <v>154</v>
      </c>
      <c r="Y18" s="4">
        <f t="shared" ref="Y18:Y21" si="8">AB7</f>
        <v>77.524249999999995</v>
      </c>
    </row>
    <row r="19" spans="3:25" x14ac:dyDescent="0.25">
      <c r="C19" s="5"/>
      <c r="D19" t="str">
        <f>'[6]Connection cost'!B23</f>
        <v>Q1</v>
      </c>
      <c r="E19" s="4">
        <f>'[6]Connection cost'!I23</f>
        <v>173.33333333333329</v>
      </c>
      <c r="F19">
        <f t="shared" si="4"/>
        <v>0</v>
      </c>
      <c r="G19">
        <f t="shared" si="5"/>
        <v>173.33333333333329</v>
      </c>
      <c r="I19" t="str">
        <f>IF(G19="","",INDEX(RegionSetMapping!H$7:H$49, MATCH(D19,RegionSetMapping!E$7:E$49,0)))</f>
        <v>NQ</v>
      </c>
      <c r="J19">
        <f t="shared" si="6"/>
        <v>1</v>
      </c>
      <c r="L19">
        <f t="shared" si="1"/>
        <v>3</v>
      </c>
      <c r="M19" t="s">
        <v>135</v>
      </c>
      <c r="N19" s="4">
        <f t="shared" si="2"/>
        <v>333.33333333333331</v>
      </c>
      <c r="O19" s="4">
        <f t="shared" si="3"/>
        <v>333.33333333333331</v>
      </c>
      <c r="T19" t="s">
        <v>156</v>
      </c>
      <c r="U19" s="4">
        <f t="shared" si="7"/>
        <v>80.197499999999991</v>
      </c>
      <c r="X19" t="s">
        <v>156</v>
      </c>
      <c r="Y19" s="4">
        <f t="shared" si="8"/>
        <v>106.92999999999999</v>
      </c>
    </row>
    <row r="20" spans="3:25" x14ac:dyDescent="0.25">
      <c r="C20" s="5"/>
      <c r="D20" t="str">
        <f>'[6]Connection cost'!B24</f>
        <v>Q2</v>
      </c>
      <c r="E20" s="4">
        <f>'[6]Connection cost'!I24</f>
        <v>233.33333333333329</v>
      </c>
      <c r="F20">
        <f t="shared" si="4"/>
        <v>0</v>
      </c>
      <c r="G20">
        <f t="shared" si="5"/>
        <v>233.33333333333329</v>
      </c>
      <c r="I20" t="str">
        <f>IF(G20="","",INDEX(RegionSetMapping!H$7:H$49, MATCH(D20,RegionSetMapping!E$7:E$49,0)))</f>
        <v>NQ</v>
      </c>
      <c r="J20">
        <f t="shared" si="6"/>
        <v>1</v>
      </c>
      <c r="T20" t="s">
        <v>157</v>
      </c>
      <c r="U20" s="4">
        <f t="shared" si="7"/>
        <v>110.49433333333332</v>
      </c>
      <c r="X20" t="s">
        <v>157</v>
      </c>
      <c r="Y20" s="4">
        <f t="shared" si="8"/>
        <v>103.36566666666667</v>
      </c>
    </row>
    <row r="21" spans="3:25" x14ac:dyDescent="0.25">
      <c r="C21" s="5"/>
      <c r="D21" t="str">
        <f>'[6]Connection cost'!B25</f>
        <v>Q3</v>
      </c>
      <c r="E21" s="4">
        <f>'[6]Connection cost'!I25</f>
        <v>173.33333333333329</v>
      </c>
      <c r="F21">
        <f t="shared" si="4"/>
        <v>0</v>
      </c>
      <c r="G21">
        <f t="shared" si="5"/>
        <v>173.33333333333329</v>
      </c>
      <c r="I21" t="str">
        <f>IF(G21="","",INDEX(RegionSetMapping!H$7:H$49, MATCH(D21,RegionSetMapping!E$7:E$49,0)))</f>
        <v>NQ</v>
      </c>
      <c r="J21">
        <f t="shared" si="6"/>
        <v>1</v>
      </c>
      <c r="T21" t="s">
        <v>135</v>
      </c>
      <c r="U21" s="4">
        <f t="shared" si="7"/>
        <v>115.48439999999999</v>
      </c>
      <c r="X21" t="s">
        <v>135</v>
      </c>
      <c r="Y21" s="4">
        <f t="shared" si="8"/>
        <v>106.92999999999999</v>
      </c>
    </row>
    <row r="22" spans="3:25" x14ac:dyDescent="0.25">
      <c r="C22" s="5"/>
      <c r="D22" t="str">
        <f>'[6]Connection cost'!B26</f>
        <v>Q4</v>
      </c>
      <c r="E22" s="4">
        <f>'[6]Connection cost'!I26</f>
        <v>153.33333333333329</v>
      </c>
      <c r="F22">
        <f t="shared" si="4"/>
        <v>0</v>
      </c>
      <c r="G22">
        <f t="shared" si="5"/>
        <v>153.33333333333329</v>
      </c>
      <c r="I22" t="str">
        <f>IF(G22="","",INDEX(RegionSetMapping!H$7:H$49, MATCH(D22,RegionSetMapping!E$7:E$49,0)))</f>
        <v>CQ</v>
      </c>
      <c r="J22">
        <f t="shared" si="6"/>
        <v>1</v>
      </c>
      <c r="U22" s="4"/>
    </row>
    <row r="23" spans="3:25" x14ac:dyDescent="0.25">
      <c r="C23" s="5"/>
      <c r="D23" t="str">
        <f>'[6]Connection cost'!B27</f>
        <v>Q5</v>
      </c>
      <c r="E23" s="4">
        <f>'[6]Connection cost'!I27</f>
        <v>196.66666666666671</v>
      </c>
      <c r="F23">
        <f t="shared" si="4"/>
        <v>0</v>
      </c>
      <c r="G23">
        <f t="shared" si="5"/>
        <v>196.66666666666671</v>
      </c>
      <c r="I23" t="str">
        <f>IF(G23="","",INDEX(RegionSetMapping!H$7:H$49, MATCH(D23,RegionSetMapping!E$7:E$49,0)))</f>
        <v>CQ</v>
      </c>
      <c r="J23">
        <f t="shared" si="6"/>
        <v>1</v>
      </c>
      <c r="U23" s="4"/>
    </row>
    <row r="24" spans="3:25" x14ac:dyDescent="0.25">
      <c r="C24" s="5"/>
      <c r="D24" t="str">
        <f>'[6]Connection cost'!B28</f>
        <v>Q6</v>
      </c>
      <c r="E24" s="4">
        <f>'[6]Connection cost'!I28</f>
        <v>153.33333333333329</v>
      </c>
      <c r="F24">
        <f t="shared" si="4"/>
        <v>0</v>
      </c>
      <c r="G24">
        <f t="shared" si="5"/>
        <v>153.33333333333329</v>
      </c>
      <c r="I24" t="str">
        <f>IF(G24="","",INDEX(RegionSetMapping!H$7:H$49, MATCH(D24,RegionSetMapping!E$7:E$49,0)))</f>
        <v>CQ</v>
      </c>
      <c r="J24">
        <f t="shared" si="6"/>
        <v>1</v>
      </c>
      <c r="U24" s="4"/>
    </row>
    <row r="25" spans="3:25" x14ac:dyDescent="0.25">
      <c r="C25" s="5"/>
      <c r="D25" t="str">
        <f>'[6]Connection cost'!B29</f>
        <v>Q7</v>
      </c>
      <c r="E25" s="4">
        <f>'[6]Connection cost'!I29</f>
        <v>166.66666666666671</v>
      </c>
      <c r="F25">
        <f t="shared" si="4"/>
        <v>0</v>
      </c>
      <c r="G25">
        <f t="shared" si="5"/>
        <v>166.66666666666671</v>
      </c>
      <c r="I25" t="str">
        <f>IF(G25="","",INDEX(RegionSetMapping!H$7:H$49, MATCH(D25,RegionSetMapping!E$7:E$49,0)))</f>
        <v>SQ</v>
      </c>
      <c r="J25">
        <f t="shared" si="6"/>
        <v>1</v>
      </c>
      <c r="U25" s="4"/>
    </row>
    <row r="26" spans="3:25" x14ac:dyDescent="0.25">
      <c r="C26" s="5"/>
      <c r="D26" t="str">
        <f>'[6]Connection cost'!B30</f>
        <v>Q8</v>
      </c>
      <c r="E26" s="4">
        <f>'[6]Connection cost'!I30</f>
        <v>163.33333333333329</v>
      </c>
      <c r="F26">
        <f t="shared" si="4"/>
        <v>0</v>
      </c>
      <c r="G26">
        <f t="shared" si="5"/>
        <v>163.33333333333329</v>
      </c>
      <c r="I26" t="str">
        <f>IF(G26="","",INDEX(RegionSetMapping!H$7:H$49, MATCH(D26,RegionSetMapping!E$7:E$49,0)))</f>
        <v>SQ</v>
      </c>
      <c r="J26">
        <f t="shared" si="6"/>
        <v>1</v>
      </c>
      <c r="U26" s="4"/>
    </row>
    <row r="27" spans="3:25" x14ac:dyDescent="0.25">
      <c r="C27" s="5"/>
      <c r="D27" t="str">
        <f>'[6]Connection cost'!B31</f>
        <v>Q9</v>
      </c>
      <c r="E27" s="4">
        <f>'[6]Connection cost'!I31</f>
        <v>466.11111111111109</v>
      </c>
      <c r="F27">
        <f t="shared" si="4"/>
        <v>0</v>
      </c>
      <c r="G27">
        <f t="shared" si="5"/>
        <v>466.11111111111109</v>
      </c>
      <c r="I27" t="str">
        <f>IF(G27="","",INDEX(RegionSetMapping!H$7:H$49, MATCH(D27,RegionSetMapping!E$7:E$49,0)))</f>
        <v>CQ</v>
      </c>
      <c r="J27">
        <f t="shared" si="6"/>
        <v>1</v>
      </c>
      <c r="U27" s="4"/>
    </row>
    <row r="28" spans="3:25" x14ac:dyDescent="0.25">
      <c r="C28" s="5"/>
      <c r="D28" t="str">
        <f>'[6]Connection cost'!B32</f>
        <v>Q10</v>
      </c>
      <c r="E28" s="4">
        <f>'[6]Connection cost'!I32</f>
        <v>153.33333333333329</v>
      </c>
      <c r="F28">
        <f t="shared" si="4"/>
        <v>0</v>
      </c>
      <c r="G28">
        <f t="shared" si="5"/>
        <v>153.33333333333329</v>
      </c>
      <c r="I28" t="str">
        <f>IF(G28="","",INDEX(RegionSetMapping!H$7:H$49, MATCH(D28,RegionSetMapping!E$7:E$49,0)))</f>
        <v>NQ</v>
      </c>
      <c r="J28">
        <f t="shared" si="6"/>
        <v>1</v>
      </c>
      <c r="U28" s="4"/>
    </row>
    <row r="29" spans="3:25" x14ac:dyDescent="0.25">
      <c r="C29" s="5"/>
      <c r="D29" t="str">
        <f>'[6]Connection cost'!B33</f>
        <v>S1</v>
      </c>
      <c r="E29" s="4">
        <f>'[6]Connection cost'!I33</f>
        <v>246.66666666666671</v>
      </c>
      <c r="F29">
        <f t="shared" si="4"/>
        <v>0</v>
      </c>
      <c r="G29">
        <f t="shared" si="5"/>
        <v>246.66666666666671</v>
      </c>
      <c r="I29" t="str">
        <f>IF(G29="","",INDEX(RegionSetMapping!H$7:H$49, MATCH(D29,RegionSetMapping!E$7:E$49,0)))</f>
        <v>SESA</v>
      </c>
      <c r="J29">
        <f t="shared" si="6"/>
        <v>1</v>
      </c>
      <c r="U29" s="4"/>
    </row>
    <row r="30" spans="3:25" x14ac:dyDescent="0.25">
      <c r="C30" s="5"/>
      <c r="D30" t="str">
        <f>'[6]Connection cost'!B34</f>
        <v>S2</v>
      </c>
      <c r="E30" s="4">
        <f>'[6]Connection cost'!I34</f>
        <v>246.66666666666671</v>
      </c>
      <c r="F30">
        <f t="shared" si="4"/>
        <v>0</v>
      </c>
      <c r="G30">
        <f t="shared" si="5"/>
        <v>246.66666666666671</v>
      </c>
      <c r="I30" t="str">
        <f>IF(G30="","",INDEX(RegionSetMapping!H$7:H$49, MATCH(D30,RegionSetMapping!E$7:E$49,0)))</f>
        <v>CSA</v>
      </c>
      <c r="J30">
        <f t="shared" si="6"/>
        <v>1</v>
      </c>
      <c r="U30" s="4"/>
    </row>
    <row r="31" spans="3:25" x14ac:dyDescent="0.25">
      <c r="C31" s="5"/>
      <c r="D31" t="str">
        <f>'[6]Connection cost'!B35</f>
        <v>S3</v>
      </c>
      <c r="E31" s="4">
        <f>'[6]Connection cost'!I35</f>
        <v>176.66666666666671</v>
      </c>
      <c r="F31">
        <f t="shared" si="4"/>
        <v>0</v>
      </c>
      <c r="G31">
        <f t="shared" si="5"/>
        <v>176.66666666666671</v>
      </c>
      <c r="I31" t="str">
        <f>IF(G31="","",INDEX(RegionSetMapping!H$7:H$49, MATCH(D31,RegionSetMapping!E$7:E$49,0)))</f>
        <v>CSA</v>
      </c>
      <c r="J31">
        <f t="shared" si="6"/>
        <v>1</v>
      </c>
      <c r="U31" s="4"/>
    </row>
    <row r="32" spans="3:25" x14ac:dyDescent="0.25">
      <c r="C32" s="5"/>
      <c r="D32" t="str">
        <f>'[6]Connection cost'!B36</f>
        <v>S4</v>
      </c>
      <c r="E32" s="4">
        <f>'[6]Connection cost'!I36</f>
        <v>160</v>
      </c>
      <c r="F32">
        <f t="shared" si="4"/>
        <v>0</v>
      </c>
      <c r="G32">
        <f t="shared" si="5"/>
        <v>160</v>
      </c>
      <c r="I32" t="str">
        <f>IF(G32="","",INDEX(RegionSetMapping!H$7:H$49, MATCH(D32,RegionSetMapping!E$7:E$49,0)))</f>
        <v>CSA</v>
      </c>
      <c r="J32">
        <f t="shared" si="6"/>
        <v>1</v>
      </c>
      <c r="U32" s="4"/>
    </row>
    <row r="33" spans="3:21" x14ac:dyDescent="0.25">
      <c r="C33" s="5"/>
      <c r="D33" t="str">
        <f>'[6]Connection cost'!B37</f>
        <v>S5</v>
      </c>
      <c r="E33" s="4">
        <f>'[6]Connection cost'!I37</f>
        <v>213.33333333333329</v>
      </c>
      <c r="F33">
        <f t="shared" si="4"/>
        <v>0</v>
      </c>
      <c r="G33">
        <f t="shared" si="5"/>
        <v>213.33333333333329</v>
      </c>
      <c r="I33" t="str">
        <f>IF(G33="","",INDEX(RegionSetMapping!H$7:H$49, MATCH(D33,RegionSetMapping!E$7:E$49,0)))</f>
        <v>NSA</v>
      </c>
      <c r="J33">
        <f t="shared" si="6"/>
        <v>1</v>
      </c>
      <c r="U33" s="4"/>
    </row>
    <row r="34" spans="3:21" x14ac:dyDescent="0.25">
      <c r="C34" s="5"/>
      <c r="D34" t="str">
        <f>'[6]Connection cost'!B38</f>
        <v>S6</v>
      </c>
      <c r="E34" s="4">
        <f>'[6]Connection cost'!I38</f>
        <v>203.33333333333329</v>
      </c>
      <c r="F34">
        <f t="shared" si="4"/>
        <v>0</v>
      </c>
      <c r="G34">
        <f t="shared" si="5"/>
        <v>203.33333333333329</v>
      </c>
      <c r="I34" t="str">
        <f>IF(G34="","",INDEX(RegionSetMapping!H$7:H$49, MATCH(D34,RegionSetMapping!E$7:E$49,0)))</f>
        <v>NSA</v>
      </c>
      <c r="J34">
        <f t="shared" si="6"/>
        <v>1</v>
      </c>
      <c r="U34" s="4"/>
    </row>
    <row r="35" spans="3:21" x14ac:dyDescent="0.25">
      <c r="C35" s="5"/>
      <c r="D35" t="str">
        <f>'[6]Connection cost'!B39</f>
        <v>S7</v>
      </c>
      <c r="E35" s="4">
        <f>'[6]Connection cost'!I39</f>
        <v>206.66666666666671</v>
      </c>
      <c r="F35">
        <f t="shared" si="4"/>
        <v>0</v>
      </c>
      <c r="G35">
        <f t="shared" si="5"/>
        <v>206.66666666666671</v>
      </c>
      <c r="I35" t="str">
        <f>IF(G35="","",INDEX(RegionSetMapping!H$7:H$49, MATCH(D35,RegionSetMapping!E$7:E$49,0)))</f>
        <v>NSA</v>
      </c>
      <c r="J35">
        <f t="shared" si="6"/>
        <v>1</v>
      </c>
      <c r="U35" s="4"/>
    </row>
    <row r="36" spans="3:21" x14ac:dyDescent="0.25">
      <c r="C36" s="5"/>
      <c r="D36" t="str">
        <f>'[6]Connection cost'!B40</f>
        <v>S8</v>
      </c>
      <c r="E36" s="4">
        <f>'[6]Connection cost'!I40</f>
        <v>206.66666666666671</v>
      </c>
      <c r="F36">
        <f t="shared" si="4"/>
        <v>0</v>
      </c>
      <c r="G36">
        <f t="shared" si="5"/>
        <v>206.66666666666671</v>
      </c>
      <c r="I36" t="str">
        <f>IF(G36="","",INDEX(RegionSetMapping!H$7:H$49, MATCH(D36,RegionSetMapping!E$7:E$49,0)))</f>
        <v>NSA</v>
      </c>
      <c r="J36">
        <f t="shared" si="6"/>
        <v>1</v>
      </c>
    </row>
    <row r="37" spans="3:21" x14ac:dyDescent="0.25">
      <c r="C37" s="5"/>
      <c r="D37" t="str">
        <f>'[6]Connection cost'!B41</f>
        <v>T1</v>
      </c>
      <c r="E37" s="4">
        <f>'[6]Connection cost'!I41</f>
        <v>333.33333333333331</v>
      </c>
      <c r="F37">
        <f t="shared" si="4"/>
        <v>0</v>
      </c>
      <c r="G37">
        <f t="shared" si="5"/>
        <v>333.33333333333331</v>
      </c>
      <c r="I37" t="str">
        <f>IF(G37="","",INDEX(RegionSetMapping!H$7:H$49, MATCH(D37,RegionSetMapping!E$7:E$49,0)))</f>
        <v>TAS</v>
      </c>
      <c r="J37">
        <f t="shared" si="6"/>
        <v>1</v>
      </c>
    </row>
    <row r="38" spans="3:21" x14ac:dyDescent="0.25">
      <c r="C38" s="5"/>
      <c r="D38" t="str">
        <f>'[6]Connection cost'!B42</f>
        <v>T2</v>
      </c>
      <c r="E38" s="4">
        <f>'[6]Connection cost'!I42</f>
        <v>333.33333333333331</v>
      </c>
      <c r="F38">
        <f t="shared" si="4"/>
        <v>0</v>
      </c>
      <c r="G38">
        <f t="shared" si="5"/>
        <v>333.33333333333331</v>
      </c>
      <c r="I38" t="str">
        <f>IF(G38="","",INDEX(RegionSetMapping!H$7:H$49, MATCH(D38,RegionSetMapping!E$7:E$49,0)))</f>
        <v>TAS</v>
      </c>
      <c r="J38">
        <f t="shared" si="6"/>
        <v>1</v>
      </c>
    </row>
    <row r="39" spans="3:21" x14ac:dyDescent="0.25">
      <c r="C39" s="5"/>
      <c r="D39" t="str">
        <f>'[6]Connection cost'!B43</f>
        <v>T3</v>
      </c>
      <c r="E39" s="4">
        <f>'[6]Connection cost'!I43</f>
        <v>333.33333333333331</v>
      </c>
      <c r="F39">
        <f t="shared" si="4"/>
        <v>0</v>
      </c>
      <c r="G39">
        <f t="shared" si="5"/>
        <v>333.33333333333331</v>
      </c>
      <c r="I39" t="str">
        <f>IF(G39="","",INDEX(RegionSetMapping!H$7:H$49, MATCH(D39,RegionSetMapping!E$7:E$49,0)))</f>
        <v>TAS</v>
      </c>
      <c r="J39">
        <f t="shared" si="6"/>
        <v>1</v>
      </c>
    </row>
    <row r="40" spans="3:21" x14ac:dyDescent="0.25">
      <c r="C40" s="5"/>
      <c r="D40" t="str">
        <f>'[6]Connection cost'!B44</f>
        <v>T4</v>
      </c>
      <c r="E40" s="4"/>
    </row>
    <row r="41" spans="3:21" x14ac:dyDescent="0.25">
      <c r="C41" s="5"/>
      <c r="E41" s="4"/>
    </row>
    <row r="42" spans="3:21" x14ac:dyDescent="0.25">
      <c r="C42" s="5"/>
      <c r="D42" t="s">
        <v>184</v>
      </c>
      <c r="E42" s="4">
        <f>'[6]Connection cost'!I46</f>
        <v>333.33333333333331</v>
      </c>
      <c r="F42">
        <f t="shared" si="4"/>
        <v>0</v>
      </c>
      <c r="G42">
        <f t="shared" si="5"/>
        <v>333.33333333333331</v>
      </c>
      <c r="I42" t="str">
        <f>IF(G42="","",INDEX(RegionSetMapping!H$7:H$49, MATCH(D42,RegionSetMapping!E$7:E$49,0)))</f>
        <v>CNSW</v>
      </c>
      <c r="J42">
        <f t="shared" si="6"/>
        <v>1</v>
      </c>
    </row>
    <row r="43" spans="3:21" x14ac:dyDescent="0.25">
      <c r="C43" s="5"/>
      <c r="D43" t="s">
        <v>192</v>
      </c>
      <c r="E43" s="4">
        <f>'[6]Connection cost'!I47</f>
        <v>333.33333333333331</v>
      </c>
      <c r="F43">
        <f t="shared" si="4"/>
        <v>0</v>
      </c>
      <c r="G43">
        <f t="shared" si="5"/>
        <v>333.33333333333331</v>
      </c>
      <c r="I43" t="str">
        <f>IF(G43="","",INDEX(RegionSetMapping!H$7:H$49, MATCH(D43,RegionSetMapping!E$7:E$49,0)))</f>
        <v>SNSW</v>
      </c>
      <c r="J43">
        <f t="shared" si="6"/>
        <v>1</v>
      </c>
    </row>
    <row r="44" spans="3:21" x14ac:dyDescent="0.25">
      <c r="C44" s="5"/>
      <c r="D44" t="s">
        <v>192</v>
      </c>
      <c r="E44" s="4">
        <f>'[6]Connection cost'!I48</f>
        <v>333.33333333333331</v>
      </c>
      <c r="F44">
        <f t="shared" si="4"/>
        <v>0</v>
      </c>
      <c r="G44">
        <f t="shared" si="5"/>
        <v>333.33333333333331</v>
      </c>
      <c r="I44" t="str">
        <f>IF(G44="","",INDEX(RegionSetMapping!H$7:H$49, MATCH(D44,RegionSetMapping!E$7:E$49,0)))</f>
        <v>SNSW</v>
      </c>
      <c r="J44">
        <f t="shared" si="6"/>
        <v>1</v>
      </c>
    </row>
    <row r="45" spans="3:21" x14ac:dyDescent="0.25">
      <c r="C45" s="5"/>
      <c r="D45" t="str">
        <f>'[3]Connection cost'!B32</f>
        <v>V1</v>
      </c>
      <c r="E45" s="4">
        <f>'[3]Connection cost'!I32</f>
        <v>136</v>
      </c>
      <c r="F45">
        <f>IF(E45=0,1,0)</f>
        <v>0</v>
      </c>
      <c r="G45">
        <f>IF(E45="","",IF(F45=1,"",E45))</f>
        <v>136</v>
      </c>
      <c r="I45" t="str">
        <f>IF(G45="","",INDEX(RegionSetMapping!H$7:H$49, MATCH(D45,RegionSetMapping!E$7:E$49,0)))</f>
        <v>WNV</v>
      </c>
      <c r="J45">
        <f>IF(I45="",0,1)</f>
        <v>1</v>
      </c>
    </row>
    <row r="46" spans="3:21" x14ac:dyDescent="0.25">
      <c r="C46" s="5"/>
      <c r="D46" t="str">
        <f>'[3]Connection cost'!B33</f>
        <v>V2</v>
      </c>
      <c r="E46" s="4">
        <f>'[3]Connection cost'!I33</f>
        <v>132</v>
      </c>
      <c r="F46">
        <f>IF(E46=0,1,0)</f>
        <v>0</v>
      </c>
      <c r="G46">
        <f>IF(E46="","",IF(F46=1,"",E46))</f>
        <v>132</v>
      </c>
      <c r="I46" t="str">
        <f>IF(G46="","",INDEX(RegionSetMapping!H$7:H$49, MATCH(D46,RegionSetMapping!E$7:E$49,0)))</f>
        <v>WNV</v>
      </c>
      <c r="J46">
        <f>IF(I46="",0,1)</f>
        <v>1</v>
      </c>
    </row>
    <row r="47" spans="3:21" x14ac:dyDescent="0.25">
      <c r="C47" s="5"/>
      <c r="D47" t="str">
        <f>'[3]Connection cost'!B34</f>
        <v>V3</v>
      </c>
      <c r="E47" s="4">
        <f>'[3]Connection cost'!I34</f>
        <v>140</v>
      </c>
      <c r="F47">
        <f>IF(E47=0,1,0)</f>
        <v>0</v>
      </c>
      <c r="G47">
        <f>IF(E47="","",IF(F47=1,"",E47))</f>
        <v>140</v>
      </c>
      <c r="I47" t="str">
        <f>IF(G47="","",INDEX(RegionSetMapping!H$7:H$49, MATCH(D47,RegionSetMapping!E$7:E$49,0)))</f>
        <v>WNV</v>
      </c>
      <c r="J47">
        <f>IF(I47="",0,1)</f>
        <v>1</v>
      </c>
    </row>
    <row r="48" spans="3:21" x14ac:dyDescent="0.25">
      <c r="C48" s="5"/>
      <c r="D48" t="str">
        <f>'[3]Connection cost'!B35</f>
        <v>V4</v>
      </c>
      <c r="E48" s="4">
        <f>'[3]Connection cost'!I35</f>
        <v>140</v>
      </c>
      <c r="F48">
        <f>IF(E48=0,1,0)</f>
        <v>0</v>
      </c>
      <c r="G48">
        <f>IF(E48="","",IF(F48=1,"",E48))</f>
        <v>140</v>
      </c>
      <c r="I48" t="str">
        <f>IF(G48="","",INDEX(RegionSetMapping!H$7:H$49, MATCH(D48,RegionSetMapping!E$7:E$49,0)))</f>
        <v>WNV</v>
      </c>
      <c r="J48">
        <f>IF(I48="",0,1)</f>
        <v>1</v>
      </c>
    </row>
    <row r="49" spans="3:10" x14ac:dyDescent="0.25">
      <c r="C49" s="5"/>
      <c r="D49" t="str">
        <f>'[3]Connection cost'!B36</f>
        <v>V5</v>
      </c>
      <c r="E49" s="4">
        <f>'[3]Connection cost'!I36</f>
        <v>340</v>
      </c>
      <c r="F49">
        <f>IF(E49=0,1,0)</f>
        <v>0</v>
      </c>
      <c r="G49">
        <f>IF(E49="","",IF(F49=1,"",E49))</f>
        <v>340</v>
      </c>
      <c r="I49" t="str">
        <f>IF(G49="","",INDEX(RegionSetMapping!H$7:H$49, MATCH(D49,RegionSetMapping!E$7:E$49,0)))</f>
        <v>SEV</v>
      </c>
      <c r="J49">
        <f>IF(I49="",0,1)</f>
        <v>1</v>
      </c>
    </row>
    <row r="50" spans="3:10" x14ac:dyDescent="0.25">
      <c r="C50" s="5"/>
      <c r="D50" t="str">
        <f>'[3]Connection cost'!B37</f>
        <v>V6</v>
      </c>
      <c r="E50" s="4">
        <f>'[3]Connection cost'!I37</f>
        <v>184</v>
      </c>
      <c r="F50">
        <f>IF(E50=0,1,0)</f>
        <v>0</v>
      </c>
      <c r="G50">
        <f>IF(E50="","",IF(F50=1,"",E50))</f>
        <v>184</v>
      </c>
      <c r="I50" t="str">
        <f>IF(G50="","",INDEX(RegionSetMapping!H$7:H$49, MATCH(D50,RegionSetMapping!E$7:E$49,0)))</f>
        <v>WNV</v>
      </c>
      <c r="J50">
        <f>IF(I50="",0,1)</f>
        <v>1</v>
      </c>
    </row>
    <row r="51" spans="3:10" x14ac:dyDescent="0.25">
      <c r="C51" s="5"/>
      <c r="D51" t="str">
        <f>'[3]Connection cost'!B38</f>
        <v>V7</v>
      </c>
      <c r="E51" s="4">
        <f>'[3]Connection cost'!I38</f>
        <v>340</v>
      </c>
      <c r="F51">
        <f>IF(E51=0,1,0)</f>
        <v>0</v>
      </c>
      <c r="G51">
        <f>IF(E51="","",IF(F51=1,"",E51))</f>
        <v>340</v>
      </c>
      <c r="I51" t="str">
        <f>IF(G51="","",INDEX(RegionSetMapping!H$7:H$49, MATCH(D51,RegionSetMapping!E$7:E$49,0)))</f>
        <v>SEV</v>
      </c>
      <c r="J51">
        <f>IF(I51="",0,1)</f>
        <v>1</v>
      </c>
    </row>
    <row r="52" spans="3:10" x14ac:dyDescent="0.25">
      <c r="C52" s="5"/>
      <c r="D52" t="str">
        <f>'[3]Connection cost'!B39</f>
        <v>V8</v>
      </c>
      <c r="E52" s="4">
        <f>'[3]Connection cost'!I39</f>
        <v>0</v>
      </c>
      <c r="F52">
        <f>IF(E52=0,1,0)</f>
        <v>1</v>
      </c>
      <c r="G52" t="str">
        <f>IF(E52="","",IF(F52=1,"",E52))</f>
        <v/>
      </c>
      <c r="I52" t="str">
        <f>IF(G52="","",INDEX(RegionSetMapping!H$7:H$49, MATCH(D52,RegionSetMapping!E$7:E$49,0)))</f>
        <v/>
      </c>
      <c r="J52">
        <f>IF(I52="",0,1)</f>
        <v>0</v>
      </c>
    </row>
    <row r="53" spans="3:10" x14ac:dyDescent="0.25">
      <c r="C53" s="5"/>
    </row>
    <row r="54" spans="3:10" x14ac:dyDescent="0.25">
      <c r="C54" s="5"/>
    </row>
    <row r="55" spans="3:10" x14ac:dyDescent="0.25">
      <c r="C55" s="5"/>
    </row>
    <row r="56" spans="3:10" x14ac:dyDescent="0.25">
      <c r="C56" s="5"/>
    </row>
    <row r="57" spans="3:10" x14ac:dyDescent="0.25">
      <c r="C57" s="5"/>
    </row>
    <row r="58" spans="3:10" x14ac:dyDescent="0.25">
      <c r="C58" s="5"/>
    </row>
    <row r="59" spans="3:10" x14ac:dyDescent="0.25">
      <c r="C59" s="5"/>
      <c r="E59" s="4"/>
    </row>
    <row r="60" spans="3:10" x14ac:dyDescent="0.25">
      <c r="C60" s="5"/>
      <c r="E60" s="4"/>
    </row>
    <row r="61" spans="3:10" x14ac:dyDescent="0.25">
      <c r="C61" s="5"/>
      <c r="E61" s="4"/>
    </row>
    <row r="62" spans="3:10" x14ac:dyDescent="0.25">
      <c r="C62" s="5"/>
      <c r="E62" s="4"/>
    </row>
    <row r="63" spans="3:10" x14ac:dyDescent="0.25">
      <c r="C63" s="5"/>
      <c r="E63" s="4"/>
    </row>
    <row r="64" spans="3:10" x14ac:dyDescent="0.25">
      <c r="C64" s="5"/>
      <c r="E64" s="4"/>
    </row>
    <row r="65" spans="3:5" x14ac:dyDescent="0.25">
      <c r="C65" s="5"/>
      <c r="E65" s="4"/>
    </row>
    <row r="66" spans="3:5" x14ac:dyDescent="0.25">
      <c r="C66" s="5"/>
      <c r="E66" s="4"/>
    </row>
    <row r="67" spans="3:5" x14ac:dyDescent="0.25">
      <c r="C67" s="5"/>
      <c r="E67" s="4"/>
    </row>
    <row r="68" spans="3:5" x14ac:dyDescent="0.25">
      <c r="C68" s="5"/>
      <c r="E68" s="4"/>
    </row>
    <row r="69" spans="3:5" x14ac:dyDescent="0.25">
      <c r="C69" s="5"/>
      <c r="E69" s="4"/>
    </row>
    <row r="70" spans="3:5" x14ac:dyDescent="0.25">
      <c r="C70" s="5"/>
      <c r="E70" s="4"/>
    </row>
    <row r="71" spans="3:5" x14ac:dyDescent="0.25">
      <c r="C71" s="5"/>
      <c r="E71" s="4"/>
    </row>
    <row r="72" spans="3:5" x14ac:dyDescent="0.25">
      <c r="C72" s="5"/>
      <c r="E72" s="4"/>
    </row>
    <row r="73" spans="3:5" x14ac:dyDescent="0.25">
      <c r="C73" s="5"/>
      <c r="E73" s="4"/>
    </row>
    <row r="74" spans="3:5" x14ac:dyDescent="0.25">
      <c r="C74" s="5"/>
      <c r="E74" s="4"/>
    </row>
    <row r="75" spans="3:5" x14ac:dyDescent="0.25">
      <c r="C75" s="5"/>
      <c r="E75" s="4"/>
    </row>
    <row r="76" spans="3:5" x14ac:dyDescent="0.25">
      <c r="C76" s="5"/>
      <c r="E76" s="4"/>
    </row>
    <row r="77" spans="3:5" x14ac:dyDescent="0.25">
      <c r="C77" s="5"/>
      <c r="E77" s="4"/>
    </row>
    <row r="78" spans="3:5" x14ac:dyDescent="0.25">
      <c r="C78" s="5"/>
      <c r="E78" s="4"/>
    </row>
    <row r="79" spans="3:5" x14ac:dyDescent="0.25">
      <c r="C79" s="5"/>
      <c r="E79" s="4"/>
    </row>
    <row r="80" spans="3:5" x14ac:dyDescent="0.25">
      <c r="C80" s="5"/>
      <c r="E80" s="4"/>
    </row>
    <row r="81" spans="3:5" x14ac:dyDescent="0.25">
      <c r="C81" s="5"/>
      <c r="E81" s="4"/>
    </row>
    <row r="82" spans="3:5" x14ac:dyDescent="0.25">
      <c r="C82" s="5"/>
      <c r="E82" s="4"/>
    </row>
    <row r="83" spans="3:5" x14ac:dyDescent="0.25">
      <c r="C83" s="5"/>
      <c r="E83" s="4"/>
    </row>
    <row r="84" spans="3:5" x14ac:dyDescent="0.25">
      <c r="C84" s="5"/>
      <c r="E84" s="4"/>
    </row>
    <row r="85" spans="3:5" x14ac:dyDescent="0.25">
      <c r="C85" s="5"/>
      <c r="E85" s="4"/>
    </row>
    <row r="86" spans="3:5" x14ac:dyDescent="0.25">
      <c r="C86" s="5"/>
      <c r="E86" s="4"/>
    </row>
    <row r="87" spans="3:5" x14ac:dyDescent="0.25">
      <c r="C87" s="5"/>
      <c r="E87" s="4"/>
    </row>
    <row r="88" spans="3:5" x14ac:dyDescent="0.25">
      <c r="C88" s="5"/>
      <c r="E88" s="4"/>
    </row>
    <row r="89" spans="3:5" x14ac:dyDescent="0.25">
      <c r="C89" s="5"/>
      <c r="E89" s="4"/>
    </row>
    <row r="90" spans="3:5" x14ac:dyDescent="0.25">
      <c r="C90" s="5"/>
      <c r="E90" s="4"/>
    </row>
    <row r="91" spans="3:5" x14ac:dyDescent="0.25">
      <c r="C91" s="5"/>
      <c r="E91" s="4"/>
    </row>
    <row r="92" spans="3:5" x14ac:dyDescent="0.25">
      <c r="C92" s="5"/>
      <c r="E92" s="4"/>
    </row>
    <row r="93" spans="3:5" x14ac:dyDescent="0.25">
      <c r="C93" s="5"/>
      <c r="E93" s="4"/>
    </row>
    <row r="94" spans="3:5" x14ac:dyDescent="0.25">
      <c r="C94" s="5"/>
      <c r="E94" s="4"/>
    </row>
    <row r="95" spans="3:5" x14ac:dyDescent="0.25">
      <c r="C95" s="5"/>
      <c r="E95" s="4"/>
    </row>
    <row r="96" spans="3:5" x14ac:dyDescent="0.25">
      <c r="C96" s="5"/>
      <c r="E96" s="4"/>
    </row>
    <row r="97" spans="3:5" x14ac:dyDescent="0.25">
      <c r="C97" s="5"/>
      <c r="E97" s="4"/>
    </row>
    <row r="98" spans="3:5" x14ac:dyDescent="0.25">
      <c r="C98" s="5"/>
      <c r="E98" s="4"/>
    </row>
    <row r="99" spans="3:5" x14ac:dyDescent="0.25">
      <c r="C99" s="5"/>
      <c r="E99" s="4"/>
    </row>
    <row r="100" spans="3:5" x14ac:dyDescent="0.25">
      <c r="C100" s="5"/>
      <c r="E100" s="4"/>
    </row>
    <row r="101" spans="3:5" x14ac:dyDescent="0.25">
      <c r="C101" s="5"/>
      <c r="E101" s="4"/>
    </row>
    <row r="102" spans="3:5" x14ac:dyDescent="0.25">
      <c r="C102" s="5"/>
      <c r="E102" s="4"/>
    </row>
    <row r="103" spans="3:5" x14ac:dyDescent="0.25">
      <c r="C103" s="5"/>
      <c r="E103" s="4"/>
    </row>
    <row r="104" spans="3:5" x14ac:dyDescent="0.25">
      <c r="C104" s="5"/>
      <c r="E104" s="4"/>
    </row>
    <row r="105" spans="3:5" x14ac:dyDescent="0.25">
      <c r="C105" s="5"/>
      <c r="E105" s="4"/>
    </row>
    <row r="106" spans="3:5" x14ac:dyDescent="0.25">
      <c r="C106" s="5"/>
      <c r="E106" s="4"/>
    </row>
    <row r="107" spans="3:5" x14ac:dyDescent="0.25">
      <c r="C107" s="5"/>
      <c r="E107" s="4"/>
    </row>
    <row r="108" spans="3:5" x14ac:dyDescent="0.25">
      <c r="C108" s="5"/>
      <c r="E108" s="4"/>
    </row>
    <row r="109" spans="3:5" x14ac:dyDescent="0.25">
      <c r="C109" s="5"/>
      <c r="E109" s="4"/>
    </row>
    <row r="110" spans="3:5" x14ac:dyDescent="0.25">
      <c r="C110" s="5"/>
      <c r="E110" s="4"/>
    </row>
    <row r="111" spans="3:5" x14ac:dyDescent="0.25">
      <c r="C111" s="5"/>
      <c r="E111" s="4"/>
    </row>
    <row r="112" spans="3:5" x14ac:dyDescent="0.25">
      <c r="C112" s="5"/>
      <c r="E112" s="4"/>
    </row>
    <row r="113" spans="3:5" x14ac:dyDescent="0.25">
      <c r="C113" s="5"/>
      <c r="E113" s="4"/>
    </row>
    <row r="114" spans="3:5" x14ac:dyDescent="0.25">
      <c r="C114" s="5"/>
      <c r="E114" s="4"/>
    </row>
    <row r="115" spans="3:5" x14ac:dyDescent="0.25">
      <c r="C115" s="5"/>
      <c r="E115" s="4"/>
    </row>
    <row r="116" spans="3:5" x14ac:dyDescent="0.25">
      <c r="C116" s="5"/>
      <c r="E116" s="4"/>
    </row>
    <row r="117" spans="3:5" x14ac:dyDescent="0.25">
      <c r="C117" s="5"/>
      <c r="E117" s="4"/>
    </row>
    <row r="118" spans="3:5" x14ac:dyDescent="0.25">
      <c r="C118" s="5"/>
    </row>
    <row r="119" spans="3:5" x14ac:dyDescent="0.25">
      <c r="C119" s="5"/>
    </row>
    <row r="120" spans="3:5" x14ac:dyDescent="0.25">
      <c r="C120" s="5"/>
    </row>
    <row r="121" spans="3:5" x14ac:dyDescent="0.25">
      <c r="C121" s="5"/>
    </row>
    <row r="122" spans="3:5" x14ac:dyDescent="0.25">
      <c r="C122" s="5"/>
    </row>
    <row r="123" spans="3:5" x14ac:dyDescent="0.25">
      <c r="C123" s="5"/>
    </row>
    <row r="124" spans="3:5" x14ac:dyDescent="0.25">
      <c r="C124" s="5"/>
    </row>
    <row r="125" spans="3:5" x14ac:dyDescent="0.25">
      <c r="C125" s="5"/>
    </row>
    <row r="126" spans="3:5" x14ac:dyDescent="0.25">
      <c r="C126" s="5"/>
    </row>
    <row r="127" spans="3:5" x14ac:dyDescent="0.25">
      <c r="C127" s="5"/>
    </row>
    <row r="128" spans="3:5" x14ac:dyDescent="0.25">
      <c r="C128" s="5"/>
    </row>
    <row r="129" spans="3:3" x14ac:dyDescent="0.25">
      <c r="C129" s="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61710-C42A-4D19-9FC9-62FDE398A19D}">
  <dimension ref="B2:D65"/>
  <sheetViews>
    <sheetView workbookViewId="0">
      <selection activeCell="D9" sqref="D9"/>
    </sheetView>
  </sheetViews>
  <sheetFormatPr defaultRowHeight="15" x14ac:dyDescent="0.25"/>
  <cols>
    <col min="2" max="2" width="11.5703125" bestFit="1" customWidth="1"/>
    <col min="3" max="3" width="11.85546875" customWidth="1"/>
  </cols>
  <sheetData>
    <row r="2" spans="2:4" x14ac:dyDescent="0.25">
      <c r="C2" t="s">
        <v>346</v>
      </c>
    </row>
    <row r="3" spans="2:4" x14ac:dyDescent="0.25">
      <c r="C3" t="s">
        <v>83</v>
      </c>
      <c r="D3" t="s">
        <v>365</v>
      </c>
    </row>
    <row r="4" spans="2:4" x14ac:dyDescent="0.25">
      <c r="C4" t="s">
        <v>84</v>
      </c>
      <c r="D4" t="s">
        <v>345</v>
      </c>
    </row>
    <row r="5" spans="2:4" x14ac:dyDescent="0.25">
      <c r="C5" t="s">
        <v>267</v>
      </c>
      <c r="D5" t="s">
        <v>130</v>
      </c>
    </row>
    <row r="6" spans="2:4" x14ac:dyDescent="0.25">
      <c r="B6" t="str">
        <f>REZCap_working!AD5</f>
        <v>WindOn</v>
      </c>
      <c r="C6" t="str">
        <f>REZCap_working!AE5</f>
        <v>NQ</v>
      </c>
      <c r="D6">
        <f>REZCap_working!AF5</f>
        <v>23500.52</v>
      </c>
    </row>
    <row r="7" spans="2:4" x14ac:dyDescent="0.25">
      <c r="B7" t="str">
        <f>REZCap_working!AD6</f>
        <v>WindOn</v>
      </c>
      <c r="C7" t="str">
        <f>REZCap_working!AE6</f>
        <v>CQ</v>
      </c>
      <c r="D7">
        <f>REZCap_working!AF6</f>
        <v>12200</v>
      </c>
    </row>
    <row r="8" spans="2:4" x14ac:dyDescent="0.25">
      <c r="B8" t="str">
        <f>REZCap_working!AD7</f>
        <v>WindOn</v>
      </c>
      <c r="C8" t="str">
        <f>REZCap_working!AE7</f>
        <v>GG</v>
      </c>
      <c r="D8">
        <f>REZCap_working!AF7</f>
        <v>0</v>
      </c>
    </row>
    <row r="9" spans="2:4" x14ac:dyDescent="0.25">
      <c r="B9" t="str">
        <f>REZCap_working!AD8</f>
        <v>WindOn</v>
      </c>
      <c r="C9" t="str">
        <f>REZCap_working!AE8</f>
        <v>SQ</v>
      </c>
      <c r="D9">
        <f>REZCap_working!AF8</f>
        <v>7325.88</v>
      </c>
    </row>
    <row r="10" spans="2:4" x14ac:dyDescent="0.25">
      <c r="B10" t="str">
        <f>REZCap_working!AD9</f>
        <v>WindOn</v>
      </c>
      <c r="C10" t="str">
        <f>REZCap_working!AE9</f>
        <v>NNSW</v>
      </c>
      <c r="D10">
        <f>REZCap_working!AF9</f>
        <v>7845</v>
      </c>
    </row>
    <row r="11" spans="2:4" x14ac:dyDescent="0.25">
      <c r="B11" t="str">
        <f>REZCap_working!AD10</f>
        <v>WindOn</v>
      </c>
      <c r="C11" t="str">
        <f>REZCap_working!AE10</f>
        <v>CNSW</v>
      </c>
      <c r="D11">
        <f>REZCap_working!AF10</f>
        <v>9385.7000000000007</v>
      </c>
    </row>
    <row r="12" spans="2:4" x14ac:dyDescent="0.25">
      <c r="B12" t="str">
        <f>REZCap_working!AD11</f>
        <v>WindOn</v>
      </c>
      <c r="C12" t="str">
        <f>REZCap_working!AE11</f>
        <v>SNSW</v>
      </c>
      <c r="D12">
        <f>REZCap_working!AF11</f>
        <v>23820.249999999996</v>
      </c>
    </row>
    <row r="13" spans="2:4" x14ac:dyDescent="0.25">
      <c r="B13" t="str">
        <f>REZCap_working!AD12</f>
        <v>WindOn</v>
      </c>
      <c r="C13" t="str">
        <f>REZCap_working!AE12</f>
        <v>SNW</v>
      </c>
      <c r="D13">
        <f>REZCap_working!AF12</f>
        <v>0</v>
      </c>
    </row>
    <row r="14" spans="2:4" x14ac:dyDescent="0.25">
      <c r="B14" t="str">
        <f>REZCap_working!AD13</f>
        <v>WindOn</v>
      </c>
      <c r="C14" t="str">
        <f>REZCap_working!AE13</f>
        <v>WNV</v>
      </c>
      <c r="D14">
        <f>REZCap_working!AF13</f>
        <v>13187.360000000004</v>
      </c>
    </row>
    <row r="15" spans="2:4" x14ac:dyDescent="0.25">
      <c r="B15" t="str">
        <f>REZCap_working!AD14</f>
        <v>WindOn</v>
      </c>
      <c r="C15" t="str">
        <f>REZCap_working!AE14</f>
        <v>MEL</v>
      </c>
      <c r="D15">
        <f>REZCap_working!AF14</f>
        <v>0</v>
      </c>
    </row>
    <row r="16" spans="2:4" x14ac:dyDescent="0.25">
      <c r="B16" t="str">
        <f>REZCap_working!AD15</f>
        <v>WindOn</v>
      </c>
      <c r="C16" t="str">
        <f>REZCap_working!AE15</f>
        <v>SEV</v>
      </c>
      <c r="D16">
        <f>REZCap_working!AF15</f>
        <v>2106.6</v>
      </c>
    </row>
    <row r="17" spans="2:4" x14ac:dyDescent="0.25">
      <c r="B17" t="str">
        <f>REZCap_working!AD16</f>
        <v>WindOn</v>
      </c>
      <c r="C17" t="str">
        <f>REZCap_working!AE16</f>
        <v>NSA</v>
      </c>
      <c r="D17">
        <f>REZCap_working!AF16</f>
        <v>6798.4299999999994</v>
      </c>
    </row>
    <row r="18" spans="2:4" x14ac:dyDescent="0.25">
      <c r="B18" t="str">
        <f>REZCap_working!AD17</f>
        <v>WindOn</v>
      </c>
      <c r="C18" t="str">
        <f>REZCap_working!AE17</f>
        <v>CSA</v>
      </c>
      <c r="D18">
        <f>REZCap_working!AF17</f>
        <v>8776.4599999999991</v>
      </c>
    </row>
    <row r="19" spans="2:4" x14ac:dyDescent="0.25">
      <c r="B19" t="str">
        <f>REZCap_working!AD18</f>
        <v>WindOn</v>
      </c>
      <c r="C19" t="str">
        <f>REZCap_working!AE18</f>
        <v>SESA</v>
      </c>
      <c r="D19">
        <f>REZCap_working!AF18</f>
        <v>3524.5</v>
      </c>
    </row>
    <row r="20" spans="2:4" x14ac:dyDescent="0.25">
      <c r="B20" t="str">
        <f>REZCap_working!AD19</f>
        <v>WindOn</v>
      </c>
      <c r="C20" t="str">
        <f>REZCap_working!AE19</f>
        <v>TAS</v>
      </c>
      <c r="D20">
        <f>REZCap_working!AF19</f>
        <v>10361.6</v>
      </c>
    </row>
    <row r="21" spans="2:4" x14ac:dyDescent="0.25">
      <c r="B21" t="str">
        <f>REZCap_working!AD20</f>
        <v>WindOffFix</v>
      </c>
      <c r="C21" t="str">
        <f>REZCap_working!AE20</f>
        <v>NQ</v>
      </c>
      <c r="D21">
        <f>REZCap_working!AF20</f>
        <v>0</v>
      </c>
    </row>
    <row r="22" spans="2:4" x14ac:dyDescent="0.25">
      <c r="B22" t="str">
        <f>REZCap_working!AD21</f>
        <v>WindOffFix</v>
      </c>
      <c r="C22" t="str">
        <f>REZCap_working!AE21</f>
        <v>CQ</v>
      </c>
      <c r="D22">
        <f>REZCap_working!AF21</f>
        <v>0</v>
      </c>
    </row>
    <row r="23" spans="2:4" x14ac:dyDescent="0.25">
      <c r="B23" t="str">
        <f>REZCap_working!AD22</f>
        <v>WindOffFix</v>
      </c>
      <c r="C23" t="str">
        <f>REZCap_working!AE22</f>
        <v>GG</v>
      </c>
      <c r="D23">
        <f>REZCap_working!AF22</f>
        <v>0</v>
      </c>
    </row>
    <row r="24" spans="2:4" x14ac:dyDescent="0.25">
      <c r="B24" t="str">
        <f>REZCap_working!AD23</f>
        <v>WindOffFix</v>
      </c>
      <c r="C24" t="str">
        <f>REZCap_working!AE23</f>
        <v>SQ</v>
      </c>
      <c r="D24">
        <f>REZCap_working!AF23</f>
        <v>0</v>
      </c>
    </row>
    <row r="25" spans="2:4" x14ac:dyDescent="0.25">
      <c r="B25" t="str">
        <f>REZCap_working!AD24</f>
        <v>WindOffFix</v>
      </c>
      <c r="C25" t="str">
        <f>REZCap_working!AE24</f>
        <v>NNSW</v>
      </c>
      <c r="D25">
        <f>REZCap_working!AF24</f>
        <v>0</v>
      </c>
    </row>
    <row r="26" spans="2:4" x14ac:dyDescent="0.25">
      <c r="B26" t="str">
        <f>REZCap_working!AD25</f>
        <v>WindOffFix</v>
      </c>
      <c r="C26" t="str">
        <f>REZCap_working!AE25</f>
        <v>CNSW</v>
      </c>
      <c r="D26">
        <f>REZCap_working!AF25</f>
        <v>0</v>
      </c>
    </row>
    <row r="27" spans="2:4" x14ac:dyDescent="0.25">
      <c r="B27" t="str">
        <f>REZCap_working!AD26</f>
        <v>WindOffFix</v>
      </c>
      <c r="C27" t="str">
        <f>REZCap_working!AE26</f>
        <v>SNSW</v>
      </c>
      <c r="D27">
        <f>REZCap_working!AF26</f>
        <v>0</v>
      </c>
    </row>
    <row r="28" spans="2:4" x14ac:dyDescent="0.25">
      <c r="B28" t="str">
        <f>REZCap_working!AD27</f>
        <v>WindOffFix</v>
      </c>
      <c r="C28" t="str">
        <f>REZCap_working!AE27</f>
        <v>SNW</v>
      </c>
      <c r="D28">
        <f>REZCap_working!AF27</f>
        <v>0</v>
      </c>
    </row>
    <row r="29" spans="2:4" x14ac:dyDescent="0.25">
      <c r="B29" t="str">
        <f>REZCap_working!AD28</f>
        <v>WindOffFix</v>
      </c>
      <c r="C29" t="str">
        <f>REZCap_working!AE28</f>
        <v>WNV</v>
      </c>
      <c r="D29">
        <f>REZCap_working!AF28</f>
        <v>780</v>
      </c>
    </row>
    <row r="30" spans="2:4" x14ac:dyDescent="0.25">
      <c r="B30" t="str">
        <f>REZCap_working!AD29</f>
        <v>WindOffFix</v>
      </c>
      <c r="C30" t="str">
        <f>REZCap_working!AE29</f>
        <v>MEL</v>
      </c>
      <c r="D30">
        <f>REZCap_working!AF29</f>
        <v>0</v>
      </c>
    </row>
    <row r="31" spans="2:4" x14ac:dyDescent="0.25">
      <c r="B31" t="str">
        <f>REZCap_working!AD30</f>
        <v>WindOffFix</v>
      </c>
      <c r="C31" t="str">
        <f>REZCap_working!AE30</f>
        <v>SEV</v>
      </c>
      <c r="D31">
        <f>REZCap_working!AF30</f>
        <v>54996</v>
      </c>
    </row>
    <row r="32" spans="2:4" x14ac:dyDescent="0.25">
      <c r="B32" t="str">
        <f>REZCap_working!AD31</f>
        <v>WindOffFix</v>
      </c>
      <c r="C32" t="str">
        <f>REZCap_working!AE31</f>
        <v>NSA</v>
      </c>
      <c r="D32">
        <f>REZCap_working!AF31</f>
        <v>0</v>
      </c>
    </row>
    <row r="33" spans="2:4" x14ac:dyDescent="0.25">
      <c r="B33" t="str">
        <f>REZCap_working!AD32</f>
        <v>WindOffFix</v>
      </c>
      <c r="C33" t="str">
        <f>REZCap_working!AE32</f>
        <v>CSA</v>
      </c>
      <c r="D33">
        <f>REZCap_working!AF32</f>
        <v>0</v>
      </c>
    </row>
    <row r="34" spans="2:4" x14ac:dyDescent="0.25">
      <c r="B34" t="str">
        <f>REZCap_working!AD33</f>
        <v>WindOffFix</v>
      </c>
      <c r="C34" t="str">
        <f>REZCap_working!AE33</f>
        <v>SESA</v>
      </c>
      <c r="D34">
        <f>REZCap_working!AF33</f>
        <v>0</v>
      </c>
    </row>
    <row r="35" spans="2:4" x14ac:dyDescent="0.25">
      <c r="B35" t="str">
        <f>REZCap_working!AD34</f>
        <v>WindOffFix</v>
      </c>
      <c r="C35" t="str">
        <f>REZCap_working!AE34</f>
        <v>TAS</v>
      </c>
      <c r="D35">
        <f>REZCap_working!AF34</f>
        <v>8024</v>
      </c>
    </row>
    <row r="36" spans="2:4" x14ac:dyDescent="0.25">
      <c r="B36" t="str">
        <f>REZCap_working!AD35</f>
        <v>WindOffFloat</v>
      </c>
      <c r="C36" t="str">
        <f>REZCap_working!AE35</f>
        <v>NQ</v>
      </c>
      <c r="D36">
        <f>REZCap_working!AF35</f>
        <v>0</v>
      </c>
    </row>
    <row r="37" spans="2:4" x14ac:dyDescent="0.25">
      <c r="B37" t="str">
        <f>REZCap_working!AD36</f>
        <v>WindOffFloat</v>
      </c>
      <c r="C37" t="str">
        <f>REZCap_working!AE36</f>
        <v>CQ</v>
      </c>
      <c r="D37">
        <f>REZCap_working!AF36</f>
        <v>0</v>
      </c>
    </row>
    <row r="38" spans="2:4" x14ac:dyDescent="0.25">
      <c r="B38" t="str">
        <f>REZCap_working!AD37</f>
        <v>WindOffFloat</v>
      </c>
      <c r="C38" t="str">
        <f>REZCap_working!AE37</f>
        <v>GG</v>
      </c>
      <c r="D38">
        <f>REZCap_working!AF37</f>
        <v>0</v>
      </c>
    </row>
    <row r="39" spans="2:4" x14ac:dyDescent="0.25">
      <c r="B39" t="str">
        <f>REZCap_working!AD38</f>
        <v>WindOffFloat</v>
      </c>
      <c r="C39" t="str">
        <f>REZCap_working!AE38</f>
        <v>SQ</v>
      </c>
      <c r="D39">
        <f>REZCap_working!AF38</f>
        <v>0</v>
      </c>
    </row>
    <row r="40" spans="2:4" x14ac:dyDescent="0.25">
      <c r="B40" t="str">
        <f>REZCap_working!AD39</f>
        <v>WindOffFloat</v>
      </c>
      <c r="C40" t="str">
        <f>REZCap_working!AE39</f>
        <v>NNSW</v>
      </c>
      <c r="D40">
        <f>REZCap_working!AF39</f>
        <v>0</v>
      </c>
    </row>
    <row r="41" spans="2:4" x14ac:dyDescent="0.25">
      <c r="B41" t="str">
        <f>REZCap_working!AD40</f>
        <v>WindOffFloat</v>
      </c>
      <c r="C41" t="str">
        <f>REZCap_working!AE40</f>
        <v>CNSW</v>
      </c>
      <c r="D41">
        <f>REZCap_working!AF40</f>
        <v>0</v>
      </c>
    </row>
    <row r="42" spans="2:4" x14ac:dyDescent="0.25">
      <c r="B42" t="str">
        <f>REZCap_working!AD41</f>
        <v>WindOffFloat</v>
      </c>
      <c r="C42" t="str">
        <f>REZCap_working!AE41</f>
        <v>SNSW</v>
      </c>
      <c r="D42">
        <f>REZCap_working!AF41</f>
        <v>0</v>
      </c>
    </row>
    <row r="43" spans="2:4" x14ac:dyDescent="0.25">
      <c r="B43" t="str">
        <f>REZCap_working!AD42</f>
        <v>WindOffFloat</v>
      </c>
      <c r="C43" t="str">
        <f>REZCap_working!AE42</f>
        <v>SNW</v>
      </c>
      <c r="D43">
        <f>REZCap_working!AF42</f>
        <v>11872</v>
      </c>
    </row>
    <row r="44" spans="2:4" x14ac:dyDescent="0.25">
      <c r="B44" t="str">
        <f>REZCap_working!AD43</f>
        <v>WindOffFloat</v>
      </c>
      <c r="C44" t="str">
        <f>REZCap_working!AE43</f>
        <v>WNV</v>
      </c>
      <c r="D44">
        <f>REZCap_working!AF43</f>
        <v>3330</v>
      </c>
    </row>
    <row r="45" spans="2:4" x14ac:dyDescent="0.25">
      <c r="B45" t="str">
        <f>REZCap_working!AD44</f>
        <v>WindOffFloat</v>
      </c>
      <c r="C45" t="str">
        <f>REZCap_working!AE44</f>
        <v>MEL</v>
      </c>
      <c r="D45">
        <f>REZCap_working!AF44</f>
        <v>0</v>
      </c>
    </row>
    <row r="46" spans="2:4" x14ac:dyDescent="0.25">
      <c r="B46" t="str">
        <f>REZCap_working!AD45</f>
        <v>WindOffFloat</v>
      </c>
      <c r="C46" t="str">
        <f>REZCap_working!AE45</f>
        <v>SEV</v>
      </c>
      <c r="D46">
        <f>REZCap_working!AF45</f>
        <v>5000</v>
      </c>
    </row>
    <row r="47" spans="2:4" x14ac:dyDescent="0.25">
      <c r="B47" t="str">
        <f>REZCap_working!AD46</f>
        <v>WindOffFloat</v>
      </c>
      <c r="C47" t="str">
        <f>REZCap_working!AE46</f>
        <v>NSA</v>
      </c>
      <c r="D47">
        <f>REZCap_working!AF46</f>
        <v>0</v>
      </c>
    </row>
    <row r="48" spans="2:4" x14ac:dyDescent="0.25">
      <c r="B48" t="str">
        <f>REZCap_working!AD47</f>
        <v>WindOffFloat</v>
      </c>
      <c r="C48" t="str">
        <f>REZCap_working!AE47</f>
        <v>CSA</v>
      </c>
      <c r="D48">
        <f>REZCap_working!AF47</f>
        <v>0</v>
      </c>
    </row>
    <row r="49" spans="2:4" x14ac:dyDescent="0.25">
      <c r="B49" t="str">
        <f>REZCap_working!AD48</f>
        <v>WindOffFloat</v>
      </c>
      <c r="C49" t="str">
        <f>REZCap_working!AE48</f>
        <v>SESA</v>
      </c>
      <c r="D49">
        <f>REZCap_working!AF48</f>
        <v>0</v>
      </c>
    </row>
    <row r="50" spans="2:4" x14ac:dyDescent="0.25">
      <c r="B50" t="str">
        <f>REZCap_working!AD49</f>
        <v>WindOffFloat</v>
      </c>
      <c r="C50" t="str">
        <f>REZCap_working!AE49</f>
        <v>TAS</v>
      </c>
      <c r="D50">
        <f>REZCap_working!AF49</f>
        <v>20360</v>
      </c>
    </row>
    <row r="51" spans="2:4" x14ac:dyDescent="0.25">
      <c r="B51" t="str">
        <f>REZCap_working!AD50</f>
        <v>SolLargePV</v>
      </c>
      <c r="C51" t="str">
        <f>REZCap_working!AE50</f>
        <v>NQ</v>
      </c>
      <c r="D51">
        <f>REZCap_working!AF50</f>
        <v>17794.72</v>
      </c>
    </row>
    <row r="52" spans="2:4" x14ac:dyDescent="0.25">
      <c r="B52" t="str">
        <f>REZCap_working!AD51</f>
        <v>SolLargePV</v>
      </c>
      <c r="C52" t="str">
        <f>REZCap_working!AE51</f>
        <v>CQ</v>
      </c>
      <c r="D52">
        <f>REZCap_working!AF51</f>
        <v>24694.15</v>
      </c>
    </row>
    <row r="53" spans="2:4" x14ac:dyDescent="0.25">
      <c r="B53" t="str">
        <f>REZCap_working!AD52</f>
        <v>SolLargePV</v>
      </c>
      <c r="C53" t="str">
        <f>REZCap_working!AE52</f>
        <v>GG</v>
      </c>
      <c r="D53">
        <f>REZCap_working!AF52</f>
        <v>0</v>
      </c>
    </row>
    <row r="54" spans="2:4" x14ac:dyDescent="0.25">
      <c r="B54" t="str">
        <f>REZCap_working!AD53</f>
        <v>SolLargePV</v>
      </c>
      <c r="C54" t="str">
        <f>REZCap_working!AE53</f>
        <v>SQ</v>
      </c>
      <c r="D54">
        <f>REZCap_working!AF53</f>
        <v>10385.449999999999</v>
      </c>
    </row>
    <row r="55" spans="2:4" x14ac:dyDescent="0.25">
      <c r="B55" t="str">
        <f>REZCap_working!AD54</f>
        <v>SolLargePV</v>
      </c>
      <c r="C55" t="str">
        <f>REZCap_working!AE54</f>
        <v>NNSW</v>
      </c>
      <c r="D55">
        <f>REZCap_working!AF54</f>
        <v>9956</v>
      </c>
    </row>
    <row r="56" spans="2:4" x14ac:dyDescent="0.25">
      <c r="B56" t="str">
        <f>REZCap_working!AD55</f>
        <v>SolLargePV</v>
      </c>
      <c r="C56" t="str">
        <f>REZCap_working!AE55</f>
        <v>CNSW</v>
      </c>
      <c r="D56">
        <f>REZCap_working!AF55</f>
        <v>13339.48</v>
      </c>
    </row>
    <row r="57" spans="2:4" x14ac:dyDescent="0.25">
      <c r="B57" t="str">
        <f>REZCap_working!AD56</f>
        <v>SolLargePV</v>
      </c>
      <c r="C57" t="str">
        <f>REZCap_working!AE56</f>
        <v>SNSW</v>
      </c>
      <c r="D57">
        <f>REZCap_working!AF56</f>
        <v>19383.689999999999</v>
      </c>
    </row>
    <row r="58" spans="2:4" x14ac:dyDescent="0.25">
      <c r="B58" t="str">
        <f>REZCap_working!AD57</f>
        <v>SolLargePV</v>
      </c>
      <c r="C58" t="str">
        <f>REZCap_working!AE57</f>
        <v>SNW</v>
      </c>
      <c r="D58">
        <f>REZCap_working!AF57</f>
        <v>0</v>
      </c>
    </row>
    <row r="59" spans="2:4" x14ac:dyDescent="0.25">
      <c r="B59" t="str">
        <f>REZCap_working!AD58</f>
        <v>SolLargePV</v>
      </c>
      <c r="C59" t="str">
        <f>REZCap_working!AE58</f>
        <v>WNV</v>
      </c>
      <c r="D59">
        <f>REZCap_working!AF58</f>
        <v>8895.0400000000009</v>
      </c>
    </row>
    <row r="60" spans="2:4" x14ac:dyDescent="0.25">
      <c r="B60" t="str">
        <f>REZCap_working!AD59</f>
        <v>SolLargePV</v>
      </c>
      <c r="C60" t="str">
        <f>REZCap_working!AE59</f>
        <v>MEL</v>
      </c>
      <c r="D60">
        <f>REZCap_working!AF59</f>
        <v>0</v>
      </c>
    </row>
    <row r="61" spans="2:4" x14ac:dyDescent="0.25">
      <c r="B61" t="str">
        <f>REZCap_working!AD60</f>
        <v>SolLargePV</v>
      </c>
      <c r="C61" t="str">
        <f>REZCap_working!AE60</f>
        <v>SEV</v>
      </c>
      <c r="D61">
        <f>REZCap_working!AF60</f>
        <v>500</v>
      </c>
    </row>
    <row r="62" spans="2:4" x14ac:dyDescent="0.25">
      <c r="B62" t="str">
        <f>REZCap_working!AD61</f>
        <v>SolLargePV</v>
      </c>
      <c r="C62" t="str">
        <f>REZCap_working!AE61</f>
        <v>NSA</v>
      </c>
      <c r="D62">
        <f>REZCap_working!AF61</f>
        <v>17769</v>
      </c>
    </row>
    <row r="63" spans="2:4" x14ac:dyDescent="0.25">
      <c r="B63" t="str">
        <f>REZCap_working!AD62</f>
        <v>SolLargePV</v>
      </c>
      <c r="C63" t="str">
        <f>REZCap_working!AE62</f>
        <v>CSA</v>
      </c>
      <c r="D63">
        <f>REZCap_working!AF62</f>
        <v>5390</v>
      </c>
    </row>
    <row r="64" spans="2:4" x14ac:dyDescent="0.25">
      <c r="B64" t="str">
        <f>REZCap_working!AD63</f>
        <v>SolLargePV</v>
      </c>
      <c r="C64" t="str">
        <f>REZCap_working!AE63</f>
        <v>SESA</v>
      </c>
      <c r="D64">
        <f>REZCap_working!AF63</f>
        <v>208</v>
      </c>
    </row>
    <row r="65" spans="2:4" x14ac:dyDescent="0.25">
      <c r="B65" t="str">
        <f>REZCap_working!AD64</f>
        <v>SolLargePV</v>
      </c>
      <c r="C65" t="str">
        <f>REZCap_working!AE64</f>
        <v>TAS</v>
      </c>
      <c r="D65">
        <f>REZCap_working!AF64</f>
        <v>600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D5E44-D75A-488E-A68C-BC35C71B2502}">
  <dimension ref="B3:AL230"/>
  <sheetViews>
    <sheetView workbookViewId="0"/>
  </sheetViews>
  <sheetFormatPr defaultRowHeight="15" x14ac:dyDescent="0.25"/>
  <cols>
    <col min="8" max="8" width="14" bestFit="1" customWidth="1"/>
    <col min="9" max="9" width="16.5703125" bestFit="1" customWidth="1"/>
    <col min="30" max="30" width="12.5703125" bestFit="1" customWidth="1"/>
    <col min="31" max="31" width="12.5703125" customWidth="1"/>
  </cols>
  <sheetData>
    <row r="3" spans="4:38" x14ac:dyDescent="0.25">
      <c r="F3" t="str">
        <f>'[3]Build limits - REZs'!D6</f>
        <v>Wind generation total limits (MW)</v>
      </c>
      <c r="J3" t="str">
        <f>'[3]Build limits - REZs'!H6</f>
        <v>Solar PV plus Solar thermal Limits (MW)</v>
      </c>
      <c r="V3" t="s">
        <v>340</v>
      </c>
    </row>
    <row r="4" spans="4:38" x14ac:dyDescent="0.25">
      <c r="D4" t="str">
        <f>'[3]Build limits - REZs'!B6</f>
        <v>REZ ID</v>
      </c>
      <c r="F4" t="str">
        <f>'[3]Build limits - REZs'!D7</f>
        <v>High</v>
      </c>
      <c r="G4" t="str">
        <f>'[3]Build limits - REZs'!E7</f>
        <v>Medium</v>
      </c>
      <c r="H4" t="str">
        <f>'[3]Build limits - REZs'!F7</f>
        <v>Offshore -fixed</v>
      </c>
      <c r="I4" t="str">
        <f>'[3]Build limits - REZs'!G7</f>
        <v>Offshore -floating</v>
      </c>
      <c r="J4" t="str">
        <f>'[3]Build limits - REZs'!H7</f>
        <v>Solar</v>
      </c>
      <c r="V4" t="s">
        <v>341</v>
      </c>
      <c r="W4" t="s">
        <v>342</v>
      </c>
      <c r="X4" t="s">
        <v>343</v>
      </c>
      <c r="Y4" t="s">
        <v>344</v>
      </c>
      <c r="AH4" t="s">
        <v>364</v>
      </c>
    </row>
    <row r="5" spans="4:38" x14ac:dyDescent="0.25">
      <c r="D5" t="str">
        <f>'[6]Build limits - REZs'!B8</f>
        <v>Q1</v>
      </c>
      <c r="F5" s="7">
        <f>'[6]Build limits - REZs'!D8</f>
        <v>570</v>
      </c>
      <c r="G5" s="7">
        <f>'[6]Build limits - REZs'!E8</f>
        <v>1710</v>
      </c>
      <c r="H5" s="7">
        <f>'[6]Build limits - REZs'!F8</f>
        <v>0</v>
      </c>
      <c r="I5" s="7">
        <f>'[6]Build limits - REZs'!G8</f>
        <v>0</v>
      </c>
      <c r="J5" s="7">
        <f>'[6]Build limits - REZs'!H8</f>
        <v>1100</v>
      </c>
      <c r="O5" t="str">
        <f>D5</f>
        <v>Q1</v>
      </c>
      <c r="P5" t="str">
        <f>INDEX(RegionSetMapping!H$7:H$49, MATCH(O5,RegionSetMapping!E$7:E$49,0))</f>
        <v>NQ</v>
      </c>
      <c r="U5" t="s">
        <v>144</v>
      </c>
      <c r="V5" s="4">
        <f>SUMIF($P$5:$P$218,$U5,G$5:G$218)+SUMIF($P$5:$P$58,$U5,F$5:F$58)</f>
        <v>23500.52</v>
      </c>
      <c r="W5">
        <f>SUMIF($P$5:$P$58,$U5,H$5:H$58)</f>
        <v>0</v>
      </c>
      <c r="X5">
        <f>SUMIF($P$5:$P$58,$U5,I$5:I$58)</f>
        <v>0</v>
      </c>
      <c r="Y5" s="4">
        <f>SUMIF($P$5:$P$218,$U5,J$5:J$218)</f>
        <v>17794.72</v>
      </c>
      <c r="AD5" t="s">
        <v>41</v>
      </c>
      <c r="AE5" t="s">
        <v>144</v>
      </c>
      <c r="AF5">
        <f>V5</f>
        <v>23500.52</v>
      </c>
      <c r="AH5" t="str">
        <f>INDEX(RegionSetMapping!G$7:G$51, MATCH(AE5,RegionSetMapping!H$7:H$51,0))</f>
        <v>QLD</v>
      </c>
      <c r="AJ5" t="s">
        <v>41</v>
      </c>
      <c r="AK5" t="s">
        <v>154</v>
      </c>
      <c r="AL5">
        <f>SUMIFS($AF:$AF,$AD:$AD,$AJ5,$AH:$AH,$AK5)</f>
        <v>41050.949999999997</v>
      </c>
    </row>
    <row r="6" spans="4:38" x14ac:dyDescent="0.25">
      <c r="D6" t="str">
        <f>'[6]Build limits - REZs'!B9</f>
        <v>Q2</v>
      </c>
      <c r="F6" s="7">
        <f>'[6]Build limits - REZs'!D9</f>
        <v>4700</v>
      </c>
      <c r="G6" s="7">
        <f>'[6]Build limits - REZs'!E9</f>
        <v>13900</v>
      </c>
      <c r="H6" s="7">
        <f>'[6]Build limits - REZs'!F9</f>
        <v>0</v>
      </c>
      <c r="I6" s="7">
        <f>'[6]Build limits - REZs'!G9</f>
        <v>0</v>
      </c>
      <c r="J6" s="7">
        <f>'[6]Build limits - REZs'!H9</f>
        <v>8000</v>
      </c>
      <c r="O6" t="str">
        <f t="shared" ref="O6:O41" si="0">D6</f>
        <v>Q2</v>
      </c>
      <c r="P6" t="str">
        <f>INDEX(RegionSetMapping!H$7:H$49, MATCH(O6,RegionSetMapping!E$7:E$49,0))</f>
        <v>NQ</v>
      </c>
      <c r="U6" t="s">
        <v>145</v>
      </c>
      <c r="V6" s="4">
        <f t="shared" ref="V6:V19" si="1">SUMIF($P$5:$P$218,$U6,G$5:G$218)+SUMIF($P$5:$P$58,$U6,F$5:F$58)</f>
        <v>12200</v>
      </c>
      <c r="W6">
        <f t="shared" ref="W6:W19" si="2">SUMIF($P$5:$P$58,$U6,H$5:H$58)</f>
        <v>0</v>
      </c>
      <c r="X6">
        <f t="shared" ref="X6:X19" si="3">SUMIF($P$5:$P$58,$U6,I$5:I$58)</f>
        <v>0</v>
      </c>
      <c r="Y6" s="4">
        <f t="shared" ref="Y6:Y19" si="4">SUMIF($P$5:$P$218,$U6,J$5:J$218)</f>
        <v>24694.15</v>
      </c>
      <c r="AD6" t="s">
        <v>41</v>
      </c>
      <c r="AE6" t="s">
        <v>145</v>
      </c>
      <c r="AF6">
        <f t="shared" ref="AF6:AF19" si="5">V6</f>
        <v>12200</v>
      </c>
      <c r="AH6" t="str">
        <f>INDEX(RegionSetMapping!G$7:G$51, MATCH(AE6,RegionSetMapping!H$7:H$51,0))</f>
        <v>QLD</v>
      </c>
      <c r="AJ6" t="s">
        <v>41</v>
      </c>
      <c r="AK6" t="s">
        <v>156</v>
      </c>
      <c r="AL6">
        <f>SUMIFS($AF:$AF,$AD:$AD,$AJ6,$AH:$AH,$AK6)</f>
        <v>15293.960000000005</v>
      </c>
    </row>
    <row r="7" spans="4:38" x14ac:dyDescent="0.25">
      <c r="D7" t="str">
        <f>'[6]Build limits - REZs'!B10</f>
        <v>Q3</v>
      </c>
      <c r="F7" s="7">
        <f>'[6]Build limits - REZs'!D10</f>
        <v>0</v>
      </c>
      <c r="G7" s="7">
        <f>'[6]Build limits - REZs'!E10</f>
        <v>0</v>
      </c>
      <c r="H7" s="7">
        <f>'[6]Build limits - REZs'!F10</f>
        <v>0</v>
      </c>
      <c r="I7" s="7">
        <f>'[6]Build limits - REZs'!G10</f>
        <v>0</v>
      </c>
      <c r="J7" s="7">
        <f>'[6]Build limits - REZs'!H10</f>
        <v>3400</v>
      </c>
      <c r="O7" t="str">
        <f t="shared" si="0"/>
        <v>Q3</v>
      </c>
      <c r="P7" t="str">
        <f>INDEX(RegionSetMapping!H$7:H$49, MATCH(O7,RegionSetMapping!E$7:E$49,0))</f>
        <v>NQ</v>
      </c>
      <c r="U7" t="s">
        <v>147</v>
      </c>
      <c r="V7" s="4">
        <f t="shared" si="1"/>
        <v>0</v>
      </c>
      <c r="W7">
        <f t="shared" si="2"/>
        <v>0</v>
      </c>
      <c r="X7">
        <f t="shared" si="3"/>
        <v>0</v>
      </c>
      <c r="Y7" s="4">
        <f t="shared" si="4"/>
        <v>0</v>
      </c>
      <c r="AD7" t="s">
        <v>41</v>
      </c>
      <c r="AE7" t="s">
        <v>147</v>
      </c>
      <c r="AF7">
        <f t="shared" si="5"/>
        <v>0</v>
      </c>
      <c r="AH7" t="str">
        <f>INDEX(RegionSetMapping!G$7:G$51, MATCH(AE7,RegionSetMapping!H$7:H$51,0))</f>
        <v>QLD</v>
      </c>
      <c r="AJ7" t="s">
        <v>41</v>
      </c>
      <c r="AK7" t="s">
        <v>155</v>
      </c>
      <c r="AL7">
        <f>SUMIFS($AF:$AF,$AD:$AD,$AJ7,$AH:$AH,$AK7)</f>
        <v>43026.400000000001</v>
      </c>
    </row>
    <row r="8" spans="4:38" x14ac:dyDescent="0.25">
      <c r="D8" t="str">
        <f>'[6]Build limits - REZs'!B11</f>
        <v>Q4</v>
      </c>
      <c r="F8" s="7">
        <f>'[6]Build limits - REZs'!D11</f>
        <v>400</v>
      </c>
      <c r="G8" s="7">
        <f>'[6]Build limits - REZs'!E11</f>
        <v>1000</v>
      </c>
      <c r="H8" s="7">
        <f>'[6]Build limits - REZs'!F11</f>
        <v>0</v>
      </c>
      <c r="I8" s="7">
        <f>'[6]Build limits - REZs'!G11</f>
        <v>0</v>
      </c>
      <c r="J8" s="7">
        <f>'[6]Build limits - REZs'!H11</f>
        <v>2500</v>
      </c>
      <c r="O8" t="str">
        <f t="shared" si="0"/>
        <v>Q4</v>
      </c>
      <c r="P8" t="str">
        <f>INDEX(RegionSetMapping!H$7:H$49, MATCH(O8,RegionSetMapping!E$7:E$49,0))</f>
        <v>CQ</v>
      </c>
      <c r="U8" t="s">
        <v>131</v>
      </c>
      <c r="V8" s="4">
        <f t="shared" si="1"/>
        <v>7325.88</v>
      </c>
      <c r="W8">
        <f t="shared" si="2"/>
        <v>0</v>
      </c>
      <c r="X8">
        <f t="shared" si="3"/>
        <v>0</v>
      </c>
      <c r="Y8" s="4">
        <f t="shared" si="4"/>
        <v>10385.449999999999</v>
      </c>
      <c r="AD8" t="s">
        <v>41</v>
      </c>
      <c r="AE8" t="s">
        <v>131</v>
      </c>
      <c r="AF8">
        <f t="shared" si="5"/>
        <v>7325.88</v>
      </c>
      <c r="AH8" t="str">
        <f>INDEX(RegionSetMapping!G$7:G$51, MATCH(AE8,RegionSetMapping!H$7:H$51,0))</f>
        <v>QLD</v>
      </c>
      <c r="AJ8" t="s">
        <v>41</v>
      </c>
      <c r="AK8" t="s">
        <v>157</v>
      </c>
      <c r="AL8">
        <f>SUMIFS($AF:$AF,$AD:$AD,$AJ8,$AH:$AH,$AK8)</f>
        <v>19099.39</v>
      </c>
    </row>
    <row r="9" spans="4:38" x14ac:dyDescent="0.25">
      <c r="D9" t="str">
        <f>'[6]Build limits - REZs'!B12</f>
        <v>Q5</v>
      </c>
      <c r="F9" s="7">
        <f>'[6]Build limits - REZs'!D12</f>
        <v>1000</v>
      </c>
      <c r="G9" s="7">
        <f>'[6]Build limits - REZs'!E12</f>
        <v>2900</v>
      </c>
      <c r="H9" s="7">
        <f>'[6]Build limits - REZs'!F12</f>
        <v>0</v>
      </c>
      <c r="I9" s="7">
        <f>'[6]Build limits - REZs'!G12</f>
        <v>0</v>
      </c>
      <c r="J9" s="7">
        <f>'[6]Build limits - REZs'!H12</f>
        <v>8000</v>
      </c>
      <c r="O9" t="str">
        <f t="shared" si="0"/>
        <v>Q5</v>
      </c>
      <c r="P9" t="str">
        <f>INDEX(RegionSetMapping!H$7:H$49, MATCH(O9,RegionSetMapping!E$7:E$49,0))</f>
        <v>CQ</v>
      </c>
      <c r="U9" t="s">
        <v>146</v>
      </c>
      <c r="V9" s="4">
        <f t="shared" si="1"/>
        <v>7845</v>
      </c>
      <c r="W9">
        <f t="shared" si="2"/>
        <v>0</v>
      </c>
      <c r="X9">
        <f t="shared" si="3"/>
        <v>0</v>
      </c>
      <c r="Y9" s="4">
        <f t="shared" si="4"/>
        <v>9956</v>
      </c>
      <c r="AD9" t="s">
        <v>41</v>
      </c>
      <c r="AE9" t="s">
        <v>146</v>
      </c>
      <c r="AF9">
        <f t="shared" si="5"/>
        <v>7845</v>
      </c>
      <c r="AH9" t="str">
        <f>INDEX(RegionSetMapping!G$7:G$51, MATCH(AE9,RegionSetMapping!H$7:H$51,0))</f>
        <v>NSW</v>
      </c>
      <c r="AJ9" t="s">
        <v>41</v>
      </c>
      <c r="AK9" t="s">
        <v>135</v>
      </c>
      <c r="AL9">
        <f>SUMIFS($AF:$AF,$AD:$AD,$AJ9,$AH:$AH,$AK9)</f>
        <v>10361.6</v>
      </c>
    </row>
    <row r="10" spans="4:38" x14ac:dyDescent="0.25">
      <c r="D10" t="str">
        <f>'[6]Build limits - REZs'!B13</f>
        <v>Q6</v>
      </c>
      <c r="F10" s="7">
        <f>'[6]Build limits - REZs'!D13</f>
        <v>900</v>
      </c>
      <c r="G10" s="7">
        <f>'[6]Build limits - REZs'!E13</f>
        <v>2600</v>
      </c>
      <c r="H10" s="7">
        <f>'[6]Build limits - REZs'!F13</f>
        <v>0</v>
      </c>
      <c r="I10" s="7">
        <f>'[6]Build limits - REZs'!G13</f>
        <v>0</v>
      </c>
      <c r="J10" s="7">
        <f>'[6]Build limits - REZs'!H13</f>
        <v>7533</v>
      </c>
      <c r="O10" t="str">
        <f t="shared" si="0"/>
        <v>Q6</v>
      </c>
      <c r="P10" t="str">
        <f>INDEX(RegionSetMapping!H$7:H$49, MATCH(O10,RegionSetMapping!E$7:E$49,0))</f>
        <v>CQ</v>
      </c>
      <c r="U10" t="s">
        <v>148</v>
      </c>
      <c r="V10" s="4">
        <f t="shared" si="1"/>
        <v>9385.7000000000007</v>
      </c>
      <c r="W10">
        <f t="shared" si="2"/>
        <v>0</v>
      </c>
      <c r="X10">
        <f t="shared" si="3"/>
        <v>0</v>
      </c>
      <c r="Y10" s="4">
        <f t="shared" si="4"/>
        <v>13339.48</v>
      </c>
      <c r="AD10" t="s">
        <v>41</v>
      </c>
      <c r="AE10" t="s">
        <v>148</v>
      </c>
      <c r="AF10">
        <f t="shared" si="5"/>
        <v>9385.7000000000007</v>
      </c>
      <c r="AH10" t="str">
        <f>INDEX(RegionSetMapping!G$7:G$51, MATCH(AE10,RegionSetMapping!H$7:H$51,0))</f>
        <v>NSW</v>
      </c>
      <c r="AJ10" t="s">
        <v>140</v>
      </c>
      <c r="AK10" t="s">
        <v>154</v>
      </c>
      <c r="AL10">
        <f>SUMIFS($AF:$AF,$AD:$AD,$AJ10,$AH:$AH,$AK10)</f>
        <v>0</v>
      </c>
    </row>
    <row r="11" spans="4:38" x14ac:dyDescent="0.25">
      <c r="D11" t="str">
        <f>'[6]Build limits - REZs'!B14</f>
        <v>Q7</v>
      </c>
      <c r="F11" s="7">
        <f>'[6]Build limits - REZs'!D14</f>
        <v>300</v>
      </c>
      <c r="G11" s="7">
        <f>'[6]Build limits - REZs'!E14</f>
        <v>800</v>
      </c>
      <c r="H11" s="7">
        <f>'[6]Build limits - REZs'!F14</f>
        <v>0</v>
      </c>
      <c r="I11" s="7">
        <f>'[6]Build limits - REZs'!G14</f>
        <v>0</v>
      </c>
      <c r="J11" s="7">
        <f>'[6]Build limits - REZs'!H14</f>
        <v>2200</v>
      </c>
      <c r="O11" t="str">
        <f t="shared" si="0"/>
        <v>Q7</v>
      </c>
      <c r="P11" t="str">
        <f>INDEX(RegionSetMapping!H$7:H$49, MATCH(O11,RegionSetMapping!E$7:E$49,0))</f>
        <v>SQ</v>
      </c>
      <c r="U11" t="s">
        <v>149</v>
      </c>
      <c r="V11" s="4">
        <f t="shared" si="1"/>
        <v>23820.249999999996</v>
      </c>
      <c r="W11">
        <f t="shared" si="2"/>
        <v>0</v>
      </c>
      <c r="X11">
        <f t="shared" si="3"/>
        <v>0</v>
      </c>
      <c r="Y11" s="4">
        <f t="shared" si="4"/>
        <v>19383.689999999999</v>
      </c>
      <c r="AD11" t="s">
        <v>41</v>
      </c>
      <c r="AE11" t="s">
        <v>149</v>
      </c>
      <c r="AF11">
        <f t="shared" si="5"/>
        <v>23820.249999999996</v>
      </c>
      <c r="AH11" t="str">
        <f>INDEX(RegionSetMapping!G$7:G$51, MATCH(AE11,RegionSetMapping!H$7:H$51,0))</f>
        <v>NSW</v>
      </c>
      <c r="AJ11" t="s">
        <v>140</v>
      </c>
      <c r="AK11" t="s">
        <v>156</v>
      </c>
      <c r="AL11">
        <f>SUMIFS($AF:$AF,$AD:$AD,$AJ11,$AH:$AH,$AK11)</f>
        <v>55776</v>
      </c>
    </row>
    <row r="12" spans="4:38" x14ac:dyDescent="0.25">
      <c r="D12" t="str">
        <f>'[6]Build limits - REZs'!B15</f>
        <v>Q8a</v>
      </c>
      <c r="F12" s="7">
        <f>'[6]Build limits - REZs'!D15</f>
        <v>420</v>
      </c>
      <c r="G12" s="7">
        <f>'[6]Build limits - REZs'!E15</f>
        <v>1260</v>
      </c>
      <c r="H12" s="7">
        <f>'[6]Build limits - REZs'!F15</f>
        <v>0</v>
      </c>
      <c r="I12" s="7">
        <f>'[6]Build limits - REZs'!G15</f>
        <v>0</v>
      </c>
      <c r="J12" s="7">
        <f>'[6]Build limits - REZs'!H15</f>
        <v>2097.6</v>
      </c>
      <c r="O12" t="s">
        <v>174</v>
      </c>
      <c r="P12" t="str">
        <f>INDEX(RegionSetMapping!H$7:H$49, MATCH(O12,RegionSetMapping!E$7:E$49,0))</f>
        <v>SQ</v>
      </c>
      <c r="U12" t="s">
        <v>132</v>
      </c>
      <c r="V12" s="4">
        <f t="shared" si="1"/>
        <v>0</v>
      </c>
      <c r="W12">
        <f t="shared" si="2"/>
        <v>0</v>
      </c>
      <c r="X12">
        <f t="shared" si="3"/>
        <v>11872</v>
      </c>
      <c r="Y12" s="4">
        <f t="shared" si="4"/>
        <v>0</v>
      </c>
      <c r="AD12" t="s">
        <v>41</v>
      </c>
      <c r="AE12" t="s">
        <v>132</v>
      </c>
      <c r="AF12">
        <f t="shared" si="5"/>
        <v>0</v>
      </c>
      <c r="AH12" t="str">
        <f>INDEX(RegionSetMapping!G$7:G$51, MATCH(AE12,RegionSetMapping!H$7:H$51,0))</f>
        <v>NSW</v>
      </c>
      <c r="AJ12" t="s">
        <v>140</v>
      </c>
      <c r="AK12" t="s">
        <v>155</v>
      </c>
      <c r="AL12">
        <f>SUMIFS($AF:$AF,$AD:$AD,$AJ12,$AH:$AH,$AK12)</f>
        <v>0</v>
      </c>
    </row>
    <row r="13" spans="4:38" x14ac:dyDescent="0.25">
      <c r="D13" t="str">
        <f>'[6]Build limits - REZs'!B16</f>
        <v>Q8b</v>
      </c>
      <c r="F13" s="7">
        <f>'[6]Build limits - REZs'!D16</f>
        <v>560</v>
      </c>
      <c r="G13" s="7">
        <f>'[6]Build limits - REZs'!E16</f>
        <v>1680</v>
      </c>
      <c r="H13" s="7">
        <f>'[6]Build limits - REZs'!F16</f>
        <v>0</v>
      </c>
      <c r="I13" s="7">
        <f>'[6]Build limits - REZs'!G16</f>
        <v>0</v>
      </c>
      <c r="J13" s="7">
        <f>'[6]Build limits - REZs'!H16</f>
        <v>2796.8</v>
      </c>
      <c r="O13" t="s">
        <v>174</v>
      </c>
      <c r="P13" t="str">
        <f>INDEX(RegionSetMapping!H$7:H$49, MATCH(O13,RegionSetMapping!E$7:E$49,0))</f>
        <v>SQ</v>
      </c>
      <c r="U13" t="s">
        <v>150</v>
      </c>
      <c r="V13" s="4">
        <f t="shared" si="1"/>
        <v>13187.360000000004</v>
      </c>
      <c r="W13">
        <f t="shared" si="2"/>
        <v>780</v>
      </c>
      <c r="X13">
        <f t="shared" si="3"/>
        <v>3330</v>
      </c>
      <c r="Y13" s="4">
        <f t="shared" si="4"/>
        <v>8895.0400000000009</v>
      </c>
      <c r="AD13" t="s">
        <v>41</v>
      </c>
      <c r="AE13" t="s">
        <v>150</v>
      </c>
      <c r="AF13">
        <f t="shared" si="5"/>
        <v>13187.360000000004</v>
      </c>
      <c r="AH13" t="str">
        <f>INDEX(RegionSetMapping!G$7:G$51, MATCH(AE13,RegionSetMapping!H$7:H$51,0))</f>
        <v>VIC</v>
      </c>
      <c r="AJ13" t="s">
        <v>140</v>
      </c>
      <c r="AK13" t="s">
        <v>157</v>
      </c>
      <c r="AL13">
        <f>SUMIFS($AF:$AF,$AD:$AD,$AJ13,$AH:$AH,$AK13)</f>
        <v>0</v>
      </c>
    </row>
    <row r="14" spans="4:38" x14ac:dyDescent="0.25">
      <c r="D14" t="str">
        <f>'[6]Build limits - REZs'!B17</f>
        <v>Q8c</v>
      </c>
      <c r="F14" s="7">
        <f>'[6]Build limits - REZs'!D17</f>
        <v>420</v>
      </c>
      <c r="G14" s="7">
        <f>'[6]Build limits - REZs'!E17</f>
        <v>1260</v>
      </c>
      <c r="H14" s="7">
        <f>'[6]Build limits - REZs'!F17</f>
        <v>0</v>
      </c>
      <c r="I14" s="7">
        <f>'[6]Build limits - REZs'!G17</f>
        <v>0</v>
      </c>
      <c r="J14" s="7">
        <f>'[6]Build limits - REZs'!H17</f>
        <v>2097.6</v>
      </c>
      <c r="O14" t="s">
        <v>174</v>
      </c>
      <c r="P14" t="str">
        <f>INDEX(RegionSetMapping!H$7:H$49, MATCH(O14,RegionSetMapping!E$7:E$49,0))</f>
        <v>SQ</v>
      </c>
      <c r="U14" t="s">
        <v>134</v>
      </c>
      <c r="V14" s="4">
        <f t="shared" si="1"/>
        <v>0</v>
      </c>
      <c r="W14">
        <f t="shared" si="2"/>
        <v>0</v>
      </c>
      <c r="X14">
        <f t="shared" si="3"/>
        <v>0</v>
      </c>
      <c r="Y14" s="4">
        <f t="shared" si="4"/>
        <v>0</v>
      </c>
      <c r="AD14" t="s">
        <v>41</v>
      </c>
      <c r="AE14" t="s">
        <v>134</v>
      </c>
      <c r="AF14">
        <f t="shared" si="5"/>
        <v>0</v>
      </c>
      <c r="AH14" t="str">
        <f>INDEX(RegionSetMapping!G$7:G$51, MATCH(AE14,RegionSetMapping!H$7:H$51,0))</f>
        <v>VIC</v>
      </c>
      <c r="AJ14" t="s">
        <v>140</v>
      </c>
      <c r="AK14" t="s">
        <v>135</v>
      </c>
      <c r="AL14">
        <f>SUMIFS($AF:$AF,$AD:$AD,$AJ14,$AH:$AH,$AK14)</f>
        <v>8024</v>
      </c>
    </row>
    <row r="15" spans="4:38" x14ac:dyDescent="0.25">
      <c r="D15" t="str">
        <f>'[6]Build limits - REZs'!B18</f>
        <v>Q9</v>
      </c>
      <c r="F15" s="7">
        <f>'[6]Build limits - REZs'!D18</f>
        <v>900</v>
      </c>
      <c r="G15" s="7">
        <f>'[6]Build limits - REZs'!E18</f>
        <v>2500</v>
      </c>
      <c r="H15" s="7">
        <f>'[6]Build limits - REZs'!F18</f>
        <v>0</v>
      </c>
      <c r="I15" s="7">
        <f>'[6]Build limits - REZs'!G18</f>
        <v>0</v>
      </c>
      <c r="J15" s="7">
        <f>'[6]Build limits - REZs'!H18</f>
        <v>6100</v>
      </c>
      <c r="O15" t="str">
        <f t="shared" si="0"/>
        <v>Q9</v>
      </c>
      <c r="P15" t="str">
        <f>INDEX(RegionSetMapping!H$7:H$49, MATCH(O15,RegionSetMapping!E$7:E$49,0))</f>
        <v>CQ</v>
      </c>
      <c r="U15" t="s">
        <v>151</v>
      </c>
      <c r="V15" s="4">
        <f t="shared" si="1"/>
        <v>2106.6</v>
      </c>
      <c r="W15">
        <f t="shared" si="2"/>
        <v>54996</v>
      </c>
      <c r="X15">
        <f t="shared" si="3"/>
        <v>5000</v>
      </c>
      <c r="Y15" s="4">
        <f t="shared" si="4"/>
        <v>500</v>
      </c>
      <c r="AD15" t="s">
        <v>41</v>
      </c>
      <c r="AE15" t="s">
        <v>151</v>
      </c>
      <c r="AF15">
        <f t="shared" si="5"/>
        <v>2106.6</v>
      </c>
      <c r="AH15" t="str">
        <f>INDEX(RegionSetMapping!G$7:G$51, MATCH(AE15,RegionSetMapping!H$7:H$51,0))</f>
        <v>VIC</v>
      </c>
      <c r="AJ15" t="s">
        <v>141</v>
      </c>
      <c r="AK15" t="s">
        <v>154</v>
      </c>
      <c r="AL15">
        <f>SUMIFS($AF:$AF,$AD:$AD,$AJ15,$AH:$AH,$AK15)</f>
        <v>11872</v>
      </c>
    </row>
    <row r="16" spans="4:38" x14ac:dyDescent="0.25">
      <c r="D16" t="str">
        <f>'[6]Build limits - REZs'!B19</f>
        <v>Q10</v>
      </c>
      <c r="F16" s="7">
        <f>'[6]Build limits - REZs'!D19</f>
        <v>640</v>
      </c>
      <c r="G16" s="7">
        <f>'[6]Build limits - REZs'!E19</f>
        <v>1800</v>
      </c>
      <c r="H16" s="7">
        <f>'[6]Build limits - REZs'!F19</f>
        <v>0</v>
      </c>
      <c r="I16" s="7">
        <f>'[6]Build limits - REZs'!G19</f>
        <v>0</v>
      </c>
      <c r="J16" s="7">
        <f>'[6]Build limits - REZs'!H19</f>
        <v>4400</v>
      </c>
      <c r="O16" t="str">
        <f t="shared" si="0"/>
        <v>Q10</v>
      </c>
      <c r="P16" t="str">
        <f>INDEX(RegionSetMapping!H$7:H$49, MATCH(O16,RegionSetMapping!E$7:E$49,0))</f>
        <v>NQ</v>
      </c>
      <c r="U16" t="s">
        <v>152</v>
      </c>
      <c r="V16" s="4">
        <f t="shared" si="1"/>
        <v>6798.4299999999994</v>
      </c>
      <c r="W16">
        <f t="shared" si="2"/>
        <v>0</v>
      </c>
      <c r="X16">
        <f t="shared" si="3"/>
        <v>0</v>
      </c>
      <c r="Y16" s="4">
        <f t="shared" si="4"/>
        <v>17769</v>
      </c>
      <c r="AD16" t="s">
        <v>41</v>
      </c>
      <c r="AE16" t="s">
        <v>152</v>
      </c>
      <c r="AF16">
        <f t="shared" si="5"/>
        <v>6798.4299999999994</v>
      </c>
      <c r="AH16" t="str">
        <f>INDEX(RegionSetMapping!G$7:G$51, MATCH(AE16,RegionSetMapping!H$7:H$51,0))</f>
        <v>SA</v>
      </c>
      <c r="AJ16" t="s">
        <v>141</v>
      </c>
      <c r="AK16" t="s">
        <v>156</v>
      </c>
      <c r="AL16">
        <f>SUMIFS($AF:$AF,$AD:$AD,$AJ16,$AH:$AH,$AK16)</f>
        <v>8330</v>
      </c>
    </row>
    <row r="17" spans="4:38" x14ac:dyDescent="0.25">
      <c r="D17" t="str">
        <f>'[6]Build limits - REZs'!B20</f>
        <v>N1</v>
      </c>
      <c r="F17" s="7">
        <f>'[6]Build limits - REZs'!D20</f>
        <v>0</v>
      </c>
      <c r="G17" s="7">
        <f>'[6]Build limits - REZs'!E20</f>
        <v>0</v>
      </c>
      <c r="H17" s="7">
        <f>'[6]Build limits - REZs'!F20</f>
        <v>0</v>
      </c>
      <c r="I17" s="7">
        <f>'[6]Build limits - REZs'!G20</f>
        <v>0</v>
      </c>
      <c r="J17" s="7">
        <f>'[6]Build limits - REZs'!H20</f>
        <v>6385</v>
      </c>
      <c r="O17" t="str">
        <f t="shared" si="0"/>
        <v>N1</v>
      </c>
      <c r="P17" t="str">
        <f>INDEX(RegionSetMapping!H$7:H$49, MATCH(O17,RegionSetMapping!E$7:E$49,0))</f>
        <v>NNSW</v>
      </c>
      <c r="U17" t="s">
        <v>133</v>
      </c>
      <c r="V17" s="4">
        <f t="shared" si="1"/>
        <v>8776.4599999999991</v>
      </c>
      <c r="W17">
        <f t="shared" si="2"/>
        <v>0</v>
      </c>
      <c r="X17">
        <f t="shared" si="3"/>
        <v>0</v>
      </c>
      <c r="Y17" s="4">
        <f t="shared" si="4"/>
        <v>5390</v>
      </c>
      <c r="AD17" t="s">
        <v>41</v>
      </c>
      <c r="AE17" t="s">
        <v>133</v>
      </c>
      <c r="AF17">
        <f t="shared" si="5"/>
        <v>8776.4599999999991</v>
      </c>
      <c r="AH17" t="str">
        <f>INDEX(RegionSetMapping!G$7:G$51, MATCH(AE17,RegionSetMapping!H$7:H$51,0))</f>
        <v>SA</v>
      </c>
      <c r="AJ17" t="s">
        <v>141</v>
      </c>
      <c r="AK17" t="s">
        <v>155</v>
      </c>
      <c r="AL17">
        <f>SUMIFS($AF:$AF,$AD:$AD,$AJ17,$AH:$AH,$AK17)</f>
        <v>0</v>
      </c>
    </row>
    <row r="18" spans="4:38" x14ac:dyDescent="0.25">
      <c r="D18" t="str">
        <f>'[6]Build limits - REZs'!B21</f>
        <v>N2</v>
      </c>
      <c r="F18" s="7">
        <f>'[6]Build limits - REZs'!D21</f>
        <v>1800</v>
      </c>
      <c r="G18" s="7">
        <f>'[6]Build limits - REZs'!E21</f>
        <v>5600</v>
      </c>
      <c r="H18" s="7">
        <f>'[6]Build limits - REZs'!F21</f>
        <v>0</v>
      </c>
      <c r="I18" s="7">
        <f>'[6]Build limits - REZs'!G21</f>
        <v>0</v>
      </c>
      <c r="J18" s="7">
        <f>'[6]Build limits - REZs'!H21</f>
        <v>2985</v>
      </c>
      <c r="O18" t="str">
        <f t="shared" si="0"/>
        <v>N2</v>
      </c>
      <c r="P18" t="str">
        <f>INDEX(RegionSetMapping!H$7:H$49, MATCH(O18,RegionSetMapping!E$7:E$49,0))</f>
        <v>NNSW</v>
      </c>
      <c r="U18" t="s">
        <v>153</v>
      </c>
      <c r="V18" s="4">
        <f t="shared" si="1"/>
        <v>3524.5</v>
      </c>
      <c r="W18">
        <f t="shared" si="2"/>
        <v>0</v>
      </c>
      <c r="X18">
        <f t="shared" si="3"/>
        <v>0</v>
      </c>
      <c r="Y18" s="4">
        <f t="shared" si="4"/>
        <v>208</v>
      </c>
      <c r="AD18" t="s">
        <v>41</v>
      </c>
      <c r="AE18" t="s">
        <v>153</v>
      </c>
      <c r="AF18">
        <f t="shared" si="5"/>
        <v>3524.5</v>
      </c>
      <c r="AH18" t="str">
        <f>INDEX(RegionSetMapping!G$7:G$51, MATCH(AE18,RegionSetMapping!H$7:H$51,0))</f>
        <v>SA</v>
      </c>
      <c r="AJ18" t="s">
        <v>141</v>
      </c>
      <c r="AK18" t="s">
        <v>157</v>
      </c>
      <c r="AL18">
        <f>SUMIFS($AF:$AF,$AD:$AD,$AJ18,$AH:$AH,$AK18)</f>
        <v>0</v>
      </c>
    </row>
    <row r="19" spans="4:38" x14ac:dyDescent="0.25">
      <c r="D19" t="str">
        <f>'[6]Build limits - REZs'!B22</f>
        <v>N3</v>
      </c>
      <c r="F19" s="7">
        <f>'[6]Build limits - REZs'!D22</f>
        <v>1100</v>
      </c>
      <c r="G19" s="7">
        <f>'[6]Build limits - REZs'!E22</f>
        <v>3350</v>
      </c>
      <c r="H19" s="7">
        <f>'[6]Build limits - REZs'!F22</f>
        <v>0</v>
      </c>
      <c r="I19" s="7">
        <f>'[6]Build limits - REZs'!G22</f>
        <v>0</v>
      </c>
      <c r="J19" s="7">
        <f>'[6]Build limits - REZs'!H22</f>
        <v>6850</v>
      </c>
      <c r="O19" t="str">
        <f t="shared" si="0"/>
        <v>N3</v>
      </c>
      <c r="P19" t="str">
        <f>INDEX(RegionSetMapping!H$7:H$49, MATCH(O19,RegionSetMapping!E$7:E$49,0))</f>
        <v>CNSW</v>
      </c>
      <c r="U19" t="s">
        <v>135</v>
      </c>
      <c r="V19" s="4">
        <f t="shared" si="1"/>
        <v>10361.6</v>
      </c>
      <c r="W19">
        <f t="shared" si="2"/>
        <v>8024</v>
      </c>
      <c r="X19">
        <f t="shared" si="3"/>
        <v>20360</v>
      </c>
      <c r="Y19" s="4">
        <f t="shared" si="4"/>
        <v>600</v>
      </c>
      <c r="AD19" t="s">
        <v>41</v>
      </c>
      <c r="AE19" t="s">
        <v>135</v>
      </c>
      <c r="AF19">
        <f t="shared" si="5"/>
        <v>10361.6</v>
      </c>
      <c r="AH19" t="str">
        <f>INDEX(RegionSetMapping!G$7:G$51, MATCH(AE19,RegionSetMapping!H$7:H$51,0))</f>
        <v>TAS</v>
      </c>
      <c r="AJ19" t="s">
        <v>141</v>
      </c>
      <c r="AK19" t="s">
        <v>135</v>
      </c>
      <c r="AL19">
        <f>SUMIFS($AF:$AF,$AD:$AD,$AJ19,$AH:$AH,$AK19)</f>
        <v>20360</v>
      </c>
    </row>
    <row r="20" spans="4:38" x14ac:dyDescent="0.25">
      <c r="D20" t="str">
        <f>'[6]Build limits - REZs'!B23</f>
        <v>N4</v>
      </c>
      <c r="F20" s="7">
        <f>'[6]Build limits - REZs'!D23</f>
        <v>1300</v>
      </c>
      <c r="G20" s="7">
        <f>'[6]Build limits - REZs'!E23</f>
        <v>3800</v>
      </c>
      <c r="H20" s="7">
        <f>'[6]Build limits - REZs'!F23</f>
        <v>0</v>
      </c>
      <c r="I20" s="7">
        <f>'[6]Build limits - REZs'!G23</f>
        <v>0</v>
      </c>
      <c r="J20" s="7">
        <f>'[6]Build limits - REZs'!H23</f>
        <v>8000</v>
      </c>
      <c r="O20" t="str">
        <f t="shared" si="0"/>
        <v>N4</v>
      </c>
      <c r="P20" t="str">
        <f>INDEX(RegionSetMapping!H$7:H$49, MATCH(O20,RegionSetMapping!E$7:E$49,0))</f>
        <v>SNSW</v>
      </c>
      <c r="AD20" t="s">
        <v>140</v>
      </c>
      <c r="AE20" t="s">
        <v>144</v>
      </c>
      <c r="AF20">
        <f t="shared" ref="AF20:AF34" si="6">W5</f>
        <v>0</v>
      </c>
      <c r="AH20" t="str">
        <f>INDEX(RegionSetMapping!G$7:G$51, MATCH(AE20,RegionSetMapping!H$7:H$51,0))</f>
        <v>QLD</v>
      </c>
      <c r="AJ20" t="s">
        <v>40</v>
      </c>
      <c r="AK20" t="s">
        <v>154</v>
      </c>
      <c r="AL20">
        <f>SUMIFS($AF:$AF,$AD:$AD,$AJ20,$AH:$AH,$AK20)</f>
        <v>42679.17</v>
      </c>
    </row>
    <row r="21" spans="4:38" x14ac:dyDescent="0.25">
      <c r="D21" t="str">
        <f>'[6]Build limits - REZs'!B24</f>
        <v>N5</v>
      </c>
      <c r="F21" s="7">
        <f>'[6]Build limits - REZs'!D24</f>
        <v>3500</v>
      </c>
      <c r="G21" s="7">
        <f>'[6]Build limits - REZs'!E24</f>
        <v>10500</v>
      </c>
      <c r="H21" s="7">
        <f>'[6]Build limits - REZs'!F24</f>
        <v>0</v>
      </c>
      <c r="I21" s="7">
        <f>'[6]Build limits - REZs'!G24</f>
        <v>0</v>
      </c>
      <c r="J21" s="7">
        <f>'[6]Build limits - REZs'!H24</f>
        <v>5677</v>
      </c>
      <c r="O21" t="str">
        <f t="shared" si="0"/>
        <v>N5</v>
      </c>
      <c r="P21" t="str">
        <f>INDEX(RegionSetMapping!H$7:H$49, MATCH(O21,RegionSetMapping!E$7:E$49,0))</f>
        <v>SNSW</v>
      </c>
      <c r="AD21" t="s">
        <v>140</v>
      </c>
      <c r="AE21" t="s">
        <v>145</v>
      </c>
      <c r="AF21">
        <f t="shared" si="6"/>
        <v>0</v>
      </c>
      <c r="AH21" t="str">
        <f>INDEX(RegionSetMapping!G$7:G$51, MATCH(AE21,RegionSetMapping!H$7:H$51,0))</f>
        <v>QLD</v>
      </c>
      <c r="AJ21" t="s">
        <v>40</v>
      </c>
      <c r="AK21" t="s">
        <v>156</v>
      </c>
      <c r="AL21">
        <f>SUMIFS($AF:$AF,$AD:$AD,$AJ21,$AH:$AH,$AK21)</f>
        <v>9395.0400000000009</v>
      </c>
    </row>
    <row r="22" spans="4:38" x14ac:dyDescent="0.25">
      <c r="D22" t="str">
        <f>'[6]Build limits - REZs'!B25</f>
        <v>N6</v>
      </c>
      <c r="F22" s="7">
        <f>'[6]Build limits - REZs'!D25</f>
        <v>300</v>
      </c>
      <c r="G22" s="7">
        <f>'[6]Build limits - REZs'!E25</f>
        <v>700</v>
      </c>
      <c r="H22" s="7">
        <f>'[6]Build limits - REZs'!F25</f>
        <v>0</v>
      </c>
      <c r="I22" s="7">
        <f>'[6]Build limits - REZs'!G25</f>
        <v>0</v>
      </c>
      <c r="J22" s="7">
        <f>'[6]Build limits - REZs'!H25</f>
        <v>2146</v>
      </c>
      <c r="O22" t="str">
        <f t="shared" si="0"/>
        <v>N6</v>
      </c>
      <c r="P22" t="str">
        <f>INDEX(RegionSetMapping!H$7:H$49, MATCH(O22,RegionSetMapping!E$7:E$49,0))</f>
        <v>SNSW</v>
      </c>
      <c r="AD22" t="s">
        <v>140</v>
      </c>
      <c r="AE22" t="s">
        <v>147</v>
      </c>
      <c r="AF22">
        <f t="shared" si="6"/>
        <v>0</v>
      </c>
      <c r="AH22" t="str">
        <f>INDEX(RegionSetMapping!G$7:G$51, MATCH(AE22,RegionSetMapping!H$7:H$51,0))</f>
        <v>QLD</v>
      </c>
      <c r="AJ22" t="s">
        <v>40</v>
      </c>
      <c r="AK22" t="s">
        <v>155</v>
      </c>
      <c r="AL22">
        <f>SUMIFS($AF:$AF,$AD:$AD,$AJ22,$AH:$AH,$AK22)</f>
        <v>52874.32</v>
      </c>
    </row>
    <row r="23" spans="4:38" x14ac:dyDescent="0.25">
      <c r="D23" t="str">
        <f>'[6]Build limits - REZs'!B26</f>
        <v>N7</v>
      </c>
      <c r="F23" s="7">
        <f>'[6]Build limits - REZs'!D26</f>
        <v>100</v>
      </c>
      <c r="G23" s="7">
        <f>'[6]Build limits - REZs'!E26</f>
        <v>300</v>
      </c>
      <c r="H23" s="7">
        <f>'[6]Build limits - REZs'!F26</f>
        <v>0</v>
      </c>
      <c r="I23" s="7">
        <f>'[6]Build limits - REZs'!G26</f>
        <v>0</v>
      </c>
      <c r="J23" s="7">
        <f>'[6]Build limits - REZs'!H26</f>
        <v>100</v>
      </c>
      <c r="O23" t="str">
        <f t="shared" si="0"/>
        <v>N7</v>
      </c>
      <c r="P23" t="str">
        <f>INDEX(RegionSetMapping!H$7:H$49, MATCH(O23,RegionSetMapping!E$7:E$49,0))</f>
        <v>SNSW</v>
      </c>
      <c r="AD23" t="s">
        <v>140</v>
      </c>
      <c r="AE23" t="s">
        <v>131</v>
      </c>
      <c r="AF23">
        <f t="shared" si="6"/>
        <v>0</v>
      </c>
      <c r="AH23" t="str">
        <f>INDEX(RegionSetMapping!G$7:G$51, MATCH(AE23,RegionSetMapping!H$7:H$51,0))</f>
        <v>QLD</v>
      </c>
      <c r="AJ23" t="s">
        <v>40</v>
      </c>
      <c r="AK23" t="s">
        <v>157</v>
      </c>
      <c r="AL23">
        <f>SUMIFS($AF:$AF,$AD:$AD,$AJ23,$AH:$AH,$AK23)</f>
        <v>23367</v>
      </c>
    </row>
    <row r="24" spans="4:38" x14ac:dyDescent="0.25">
      <c r="D24" t="str">
        <f>'[6]Build limits - REZs'!B27</f>
        <v>N8</v>
      </c>
      <c r="F24" s="7">
        <f>'[6]Build limits - REZs'!D27</f>
        <v>100</v>
      </c>
      <c r="G24" s="7">
        <f>'[6]Build limits - REZs'!E27</f>
        <v>200</v>
      </c>
      <c r="H24" s="7">
        <f>'[6]Build limits - REZs'!F27</f>
        <v>0</v>
      </c>
      <c r="I24" s="7">
        <f>'[6]Build limits - REZs'!G27</f>
        <v>0</v>
      </c>
      <c r="J24" s="7">
        <f>'[6]Build limits - REZs'!H27</f>
        <v>350</v>
      </c>
      <c r="O24" t="str">
        <f t="shared" si="0"/>
        <v>N8</v>
      </c>
      <c r="P24" t="str">
        <f>INDEX(RegionSetMapping!H$7:H$49, MATCH(O24,RegionSetMapping!E$7:E$49,0))</f>
        <v>SNSW</v>
      </c>
      <c r="AD24" t="s">
        <v>140</v>
      </c>
      <c r="AE24" t="s">
        <v>146</v>
      </c>
      <c r="AF24">
        <f t="shared" si="6"/>
        <v>0</v>
      </c>
      <c r="AH24" t="str">
        <f>INDEX(RegionSetMapping!G$7:G$51, MATCH(AE24,RegionSetMapping!H$7:H$51,0))</f>
        <v>NSW</v>
      </c>
      <c r="AJ24" t="s">
        <v>40</v>
      </c>
      <c r="AK24" t="s">
        <v>135</v>
      </c>
      <c r="AL24">
        <f>SUMIFS($AF:$AF,$AD:$AD,$AJ24,$AH:$AH,$AK24)</f>
        <v>600</v>
      </c>
    </row>
    <row r="25" spans="4:38" x14ac:dyDescent="0.25">
      <c r="D25" t="str">
        <f>'[6]Build limits - REZs'!B28</f>
        <v>N9</v>
      </c>
      <c r="F25" s="7">
        <f>'[6]Build limits - REZs'!D28</f>
        <v>400</v>
      </c>
      <c r="G25" s="7">
        <f>'[6]Build limits - REZs'!E28</f>
        <v>1000</v>
      </c>
      <c r="H25" s="7">
        <f>'[6]Build limits - REZs'!F28</f>
        <v>0</v>
      </c>
      <c r="I25" s="7">
        <f>'[6]Build limits - REZs'!G28</f>
        <v>0</v>
      </c>
      <c r="J25" s="7">
        <f>'[6]Build limits - REZs'!H28</f>
        <v>953</v>
      </c>
      <c r="O25" t="str">
        <f t="shared" si="0"/>
        <v>N9</v>
      </c>
      <c r="P25" t="str">
        <f>INDEX(RegionSetMapping!H$7:H$49, MATCH(O25,RegionSetMapping!E$7:E$49,0))</f>
        <v>CNSW</v>
      </c>
      <c r="AD25" t="s">
        <v>140</v>
      </c>
      <c r="AE25" t="s">
        <v>148</v>
      </c>
      <c r="AF25">
        <f t="shared" si="6"/>
        <v>0</v>
      </c>
      <c r="AH25" t="str">
        <f>INDEX(RegionSetMapping!G$7:G$51, MATCH(AE25,RegionSetMapping!H$7:H$51,0))</f>
        <v>NSW</v>
      </c>
    </row>
    <row r="26" spans="4:38" x14ac:dyDescent="0.25">
      <c r="D26" t="str">
        <f>'[6]Build limits - REZs'!B29</f>
        <v>N10</v>
      </c>
      <c r="F26" s="7">
        <f>'[6]Build limits - REZs'!D29</f>
        <v>0</v>
      </c>
      <c r="G26" s="7">
        <f>'[6]Build limits - REZs'!E29</f>
        <v>0</v>
      </c>
      <c r="H26" s="7">
        <f>'[6]Build limits - REZs'!F29</f>
        <v>0</v>
      </c>
      <c r="I26" s="7">
        <f>'[6]Build limits - REZs'!G29</f>
        <v>7420</v>
      </c>
      <c r="J26" s="7">
        <f>'[6]Build limits - REZs'!H29</f>
        <v>0</v>
      </c>
      <c r="O26" t="str">
        <f t="shared" si="0"/>
        <v>N10</v>
      </c>
      <c r="P26" t="str">
        <f>INDEX(RegionSetMapping!H$7:H$49, MATCH(O26,RegionSetMapping!E$7:E$49,0))</f>
        <v>SNW</v>
      </c>
      <c r="AD26" t="s">
        <v>140</v>
      </c>
      <c r="AE26" t="s">
        <v>149</v>
      </c>
      <c r="AF26">
        <f t="shared" si="6"/>
        <v>0</v>
      </c>
      <c r="AH26" t="str">
        <f>INDEX(RegionSetMapping!G$7:G$51, MATCH(AE26,RegionSetMapping!H$7:H$51,0))</f>
        <v>NSW</v>
      </c>
    </row>
    <row r="27" spans="4:38" x14ac:dyDescent="0.25">
      <c r="D27" t="str">
        <f>'[6]Build limits - REZs'!B30</f>
        <v>N11</v>
      </c>
      <c r="F27" s="7">
        <f>'[6]Build limits - REZs'!D30</f>
        <v>0</v>
      </c>
      <c r="G27" s="7">
        <f>'[6]Build limits - REZs'!E30</f>
        <v>0</v>
      </c>
      <c r="H27" s="7">
        <f>'[6]Build limits - REZs'!F30</f>
        <v>0</v>
      </c>
      <c r="I27" s="7">
        <f>'[6]Build limits - REZs'!G30</f>
        <v>4452</v>
      </c>
      <c r="J27" s="7">
        <f>'[6]Build limits - REZs'!H30</f>
        <v>0</v>
      </c>
      <c r="O27" t="str">
        <f t="shared" si="0"/>
        <v>N11</v>
      </c>
      <c r="P27" t="str">
        <f>INDEX(RegionSetMapping!H$7:H$49, MATCH(O27,RegionSetMapping!E$7:E$49,0))</f>
        <v>SNW</v>
      </c>
      <c r="AD27" t="s">
        <v>140</v>
      </c>
      <c r="AE27" t="s">
        <v>132</v>
      </c>
      <c r="AF27">
        <f t="shared" si="6"/>
        <v>0</v>
      </c>
      <c r="AH27" t="str">
        <f>INDEX(RegionSetMapping!G$7:G$51, MATCH(AE27,RegionSetMapping!H$7:H$51,0))</f>
        <v>NSW</v>
      </c>
    </row>
    <row r="28" spans="4:38" x14ac:dyDescent="0.25">
      <c r="D28" t="str">
        <f>'[6]Build limits - REZs'!B31</f>
        <v>N12</v>
      </c>
      <c r="F28" s="7">
        <f>'[6]Build limits - REZs'!D31</f>
        <v>0</v>
      </c>
      <c r="G28" s="7">
        <f>'[6]Build limits - REZs'!E31</f>
        <v>0</v>
      </c>
      <c r="H28" s="7">
        <f>'[6]Build limits - REZs'!F31</f>
        <v>0</v>
      </c>
      <c r="I28" s="7">
        <f>'[6]Build limits - REZs'!G31</f>
        <v>0</v>
      </c>
      <c r="J28" s="7">
        <f>'[6]Build limits - REZs'!H31</f>
        <v>0</v>
      </c>
      <c r="O28" t="str">
        <f t="shared" si="0"/>
        <v>N12</v>
      </c>
      <c r="P28" t="str">
        <f>INDEX(RegionSetMapping!H$7:H$49, MATCH(O28,RegionSetMapping!E$7:E$49,0))</f>
        <v>SNW</v>
      </c>
      <c r="AD28" t="s">
        <v>140</v>
      </c>
      <c r="AE28" t="s">
        <v>150</v>
      </c>
      <c r="AF28">
        <f t="shared" si="6"/>
        <v>780</v>
      </c>
      <c r="AH28" t="str">
        <f>INDEX(RegionSetMapping!G$7:G$51, MATCH(AE28,RegionSetMapping!H$7:H$51,0))</f>
        <v>VIC</v>
      </c>
    </row>
    <row r="29" spans="4:38" x14ac:dyDescent="0.25">
      <c r="D29" t="str">
        <f>'[6]Build limits - REZs'!B32</f>
        <v>N13</v>
      </c>
      <c r="F29" s="7">
        <f>'[6]Build limits - REZs'!D32</f>
        <v>534</v>
      </c>
      <c r="G29" s="7">
        <f>'[6]Build limits - REZs'!E32</f>
        <v>1560</v>
      </c>
      <c r="H29" s="7">
        <f>'[6]Build limits - REZs'!F32</f>
        <v>0</v>
      </c>
      <c r="I29" s="7">
        <f>'[6]Build limits - REZs'!G32</f>
        <v>0</v>
      </c>
      <c r="J29" s="7">
        <f>'[6]Build limits - REZs'!H32</f>
        <v>3285</v>
      </c>
      <c r="O29" t="str">
        <f t="shared" si="0"/>
        <v>N13</v>
      </c>
      <c r="P29" t="str">
        <f>INDEX(RegionSetMapping!H$7:H$49, MATCH(O29,RegionSetMapping!E$7:E$49,0))</f>
        <v>CNSW</v>
      </c>
      <c r="AD29" t="s">
        <v>140</v>
      </c>
      <c r="AE29" t="s">
        <v>134</v>
      </c>
      <c r="AF29">
        <f t="shared" si="6"/>
        <v>0</v>
      </c>
      <c r="AH29" t="str">
        <f>INDEX(RegionSetMapping!G$7:G$51, MATCH(AE29,RegionSetMapping!H$7:H$51,0))</f>
        <v>VIC</v>
      </c>
    </row>
    <row r="30" spans="4:38" x14ac:dyDescent="0.25">
      <c r="D30" t="str">
        <f>'[6]Build limits - REZs'!B33</f>
        <v>S1</v>
      </c>
      <c r="F30" s="7">
        <f>'[6]Build limits - REZs'!D33</f>
        <v>800</v>
      </c>
      <c r="G30" s="7">
        <f>'[6]Build limits - REZs'!E33</f>
        <v>2400</v>
      </c>
      <c r="H30" s="7">
        <f>'[6]Build limits - REZs'!F33</f>
        <v>0</v>
      </c>
      <c r="I30" s="7">
        <f>'[6]Build limits - REZs'!G33</f>
        <v>0</v>
      </c>
      <c r="J30" s="7">
        <f>'[6]Build limits - REZs'!H33</f>
        <v>100</v>
      </c>
      <c r="O30" t="str">
        <f t="shared" si="0"/>
        <v>S1</v>
      </c>
      <c r="P30" t="str">
        <f>INDEX(RegionSetMapping!H$7:H$49, MATCH(O30,RegionSetMapping!E$7:E$49,0))</f>
        <v>SESA</v>
      </c>
      <c r="AD30" t="s">
        <v>140</v>
      </c>
      <c r="AE30" t="s">
        <v>151</v>
      </c>
      <c r="AF30">
        <f t="shared" si="6"/>
        <v>54996</v>
      </c>
      <c r="AH30" t="str">
        <f>INDEX(RegionSetMapping!G$7:G$51, MATCH(AE30,RegionSetMapping!H$7:H$51,0))</f>
        <v>VIC</v>
      </c>
    </row>
    <row r="31" spans="4:38" x14ac:dyDescent="0.25">
      <c r="D31" t="str">
        <f>'[6]Build limits - REZs'!B34</f>
        <v>S2</v>
      </c>
      <c r="F31" s="7">
        <f>'[6]Build limits - REZs'!D34</f>
        <v>400</v>
      </c>
      <c r="G31" s="7">
        <f>'[6]Build limits - REZs'!E34</f>
        <v>1000</v>
      </c>
      <c r="H31" s="7">
        <f>'[6]Build limits - REZs'!F34</f>
        <v>0</v>
      </c>
      <c r="I31" s="7">
        <f>'[6]Build limits - REZs'!G34</f>
        <v>0</v>
      </c>
      <c r="J31" s="7">
        <f>'[6]Build limits - REZs'!H34</f>
        <v>4000</v>
      </c>
      <c r="O31" t="str">
        <f t="shared" si="0"/>
        <v>S2</v>
      </c>
      <c r="P31" t="str">
        <f>INDEX(RegionSetMapping!H$7:H$49, MATCH(O31,RegionSetMapping!E$7:E$49,0))</f>
        <v>CSA</v>
      </c>
      <c r="AD31" t="s">
        <v>140</v>
      </c>
      <c r="AE31" t="s">
        <v>152</v>
      </c>
      <c r="AF31">
        <f t="shared" si="6"/>
        <v>0</v>
      </c>
      <c r="AH31" t="str">
        <f>INDEX(RegionSetMapping!G$7:G$51, MATCH(AE31,RegionSetMapping!H$7:H$51,0))</f>
        <v>SA</v>
      </c>
    </row>
    <row r="32" spans="4:38" x14ac:dyDescent="0.25">
      <c r="D32" t="str">
        <f>'[6]Build limits - REZs'!B35</f>
        <v>S3</v>
      </c>
      <c r="F32" s="7">
        <f>'[6]Build limits - REZs'!D35</f>
        <v>1200</v>
      </c>
      <c r="G32" s="7">
        <f>'[6]Build limits - REZs'!E35</f>
        <v>3400</v>
      </c>
      <c r="H32" s="7">
        <f>'[6]Build limits - REZs'!F35</f>
        <v>0</v>
      </c>
      <c r="I32" s="7">
        <f>'[6]Build limits - REZs'!G35</f>
        <v>0</v>
      </c>
      <c r="J32" s="7">
        <f>'[6]Build limits - REZs'!H35</f>
        <v>1300</v>
      </c>
      <c r="O32" t="str">
        <f t="shared" si="0"/>
        <v>S3</v>
      </c>
      <c r="P32" t="str">
        <f>INDEX(RegionSetMapping!H$7:H$49, MATCH(O32,RegionSetMapping!E$7:E$49,0))</f>
        <v>CSA</v>
      </c>
      <c r="AD32" t="s">
        <v>140</v>
      </c>
      <c r="AE32" t="s">
        <v>133</v>
      </c>
      <c r="AF32">
        <f t="shared" si="6"/>
        <v>0</v>
      </c>
      <c r="AH32" t="str">
        <f>INDEX(RegionSetMapping!G$7:G$51, MATCH(AE32,RegionSetMapping!H$7:H$51,0))</f>
        <v>SA</v>
      </c>
    </row>
    <row r="33" spans="4:34" x14ac:dyDescent="0.25">
      <c r="D33" t="str">
        <f>'[6]Build limits - REZs'!B36</f>
        <v>S4</v>
      </c>
      <c r="F33" s="7">
        <f>'[6]Build limits - REZs'!D36</f>
        <v>400</v>
      </c>
      <c r="G33" s="7">
        <f>'[6]Build limits - REZs'!E36</f>
        <v>1000</v>
      </c>
      <c r="H33" s="7">
        <f>'[6]Build limits - REZs'!F36</f>
        <v>0</v>
      </c>
      <c r="I33" s="7">
        <f>'[6]Build limits - REZs'!G36</f>
        <v>0</v>
      </c>
      <c r="J33" s="7">
        <f>'[6]Build limits - REZs'!H36</f>
        <v>0</v>
      </c>
      <c r="O33" t="str">
        <f t="shared" si="0"/>
        <v>S4</v>
      </c>
      <c r="P33" t="str">
        <f>INDEX(RegionSetMapping!H$7:H$49, MATCH(O33,RegionSetMapping!E$7:E$49,0))</f>
        <v>CSA</v>
      </c>
      <c r="AD33" t="s">
        <v>140</v>
      </c>
      <c r="AE33" t="s">
        <v>153</v>
      </c>
      <c r="AF33">
        <f t="shared" si="6"/>
        <v>0</v>
      </c>
      <c r="AH33" t="str">
        <f>INDEX(RegionSetMapping!G$7:G$51, MATCH(AE33,RegionSetMapping!H$7:H$51,0))</f>
        <v>SA</v>
      </c>
    </row>
    <row r="34" spans="4:34" x14ac:dyDescent="0.25">
      <c r="D34" t="str">
        <f>'[6]Build limits - REZs'!B37</f>
        <v>S5</v>
      </c>
      <c r="F34" s="7">
        <f>'[6]Build limits - REZs'!D37</f>
        <v>760</v>
      </c>
      <c r="G34" s="7">
        <f>'[6]Build limits - REZs'!E37</f>
        <v>1600</v>
      </c>
      <c r="H34" s="7">
        <f>'[6]Build limits - REZs'!F37</f>
        <v>0</v>
      </c>
      <c r="I34" s="7">
        <f>'[6]Build limits - REZs'!G37</f>
        <v>0</v>
      </c>
      <c r="J34" s="7">
        <f>'[6]Build limits - REZs'!H37</f>
        <v>5000</v>
      </c>
      <c r="O34" t="str">
        <f t="shared" si="0"/>
        <v>S5</v>
      </c>
      <c r="P34" t="str">
        <f>INDEX(RegionSetMapping!H$7:H$49, MATCH(O34,RegionSetMapping!E$7:E$49,0))</f>
        <v>NSA</v>
      </c>
      <c r="AD34" t="s">
        <v>140</v>
      </c>
      <c r="AE34" t="s">
        <v>135</v>
      </c>
      <c r="AF34">
        <f t="shared" si="6"/>
        <v>8024</v>
      </c>
      <c r="AH34" t="str">
        <f>INDEX(RegionSetMapping!G$7:G$51, MATCH(AE34,RegionSetMapping!H$7:H$51,0))</f>
        <v>TAS</v>
      </c>
    </row>
    <row r="35" spans="4:34" x14ac:dyDescent="0.25">
      <c r="D35" t="str">
        <f>'[6]Build limits - REZs'!B38</f>
        <v>S6</v>
      </c>
      <c r="F35" s="7">
        <f>'[6]Build limits - REZs'!D38</f>
        <v>0</v>
      </c>
      <c r="G35" s="7">
        <f>'[6]Build limits - REZs'!E38</f>
        <v>0</v>
      </c>
      <c r="H35" s="7">
        <f>'[6]Build limits - REZs'!F38</f>
        <v>0</v>
      </c>
      <c r="I35" s="7">
        <f>'[6]Build limits - REZs'!G38</f>
        <v>0</v>
      </c>
      <c r="J35" s="7">
        <f>'[6]Build limits - REZs'!H38</f>
        <v>3400</v>
      </c>
      <c r="O35" t="str">
        <f t="shared" si="0"/>
        <v>S6</v>
      </c>
      <c r="P35" t="str">
        <f>INDEX(RegionSetMapping!H$7:H$49, MATCH(O35,RegionSetMapping!E$7:E$49,0))</f>
        <v>NSA</v>
      </c>
      <c r="AD35" t="s">
        <v>141</v>
      </c>
      <c r="AE35" t="s">
        <v>144</v>
      </c>
      <c r="AF35">
        <f>X5</f>
        <v>0</v>
      </c>
      <c r="AH35" t="str">
        <f>INDEX(RegionSetMapping!G$7:G$51, MATCH(AE35,RegionSetMapping!H$7:H$51,0))</f>
        <v>QLD</v>
      </c>
    </row>
    <row r="36" spans="4:34" x14ac:dyDescent="0.25">
      <c r="D36" t="str">
        <f>'[6]Build limits - REZs'!B39</f>
        <v>S7</v>
      </c>
      <c r="F36" s="7">
        <f>'[6]Build limits - REZs'!D39</f>
        <v>600</v>
      </c>
      <c r="G36" s="7">
        <f>'[6]Build limits - REZs'!E39</f>
        <v>1700</v>
      </c>
      <c r="H36" s="7">
        <f>'[6]Build limits - REZs'!F39</f>
        <v>0</v>
      </c>
      <c r="I36" s="7">
        <f>'[6]Build limits - REZs'!G39</f>
        <v>0</v>
      </c>
      <c r="J36" s="7">
        <f>'[6]Build limits - REZs'!H39</f>
        <v>5000</v>
      </c>
      <c r="O36" t="str">
        <f t="shared" si="0"/>
        <v>S7</v>
      </c>
      <c r="P36" t="str">
        <f>INDEX(RegionSetMapping!H$7:H$49, MATCH(O36,RegionSetMapping!E$7:E$49,0))</f>
        <v>NSA</v>
      </c>
      <c r="AD36" t="s">
        <v>141</v>
      </c>
      <c r="AE36" t="s">
        <v>145</v>
      </c>
      <c r="AF36">
        <f t="shared" ref="AF36:AF49" si="7">X6</f>
        <v>0</v>
      </c>
      <c r="AH36" t="str">
        <f>INDEX(RegionSetMapping!G$7:G$51, MATCH(AE36,RegionSetMapping!H$7:H$51,0))</f>
        <v>QLD</v>
      </c>
    </row>
    <row r="37" spans="4:34" x14ac:dyDescent="0.25">
      <c r="D37" t="str">
        <f>'[6]Build limits - REZs'!B40</f>
        <v>S8</v>
      </c>
      <c r="F37" s="7">
        <f>'[6]Build limits - REZs'!D40</f>
        <v>400</v>
      </c>
      <c r="G37" s="7">
        <f>'[6]Build limits - REZs'!E40</f>
        <v>1100</v>
      </c>
      <c r="H37" s="7">
        <f>'[6]Build limits - REZs'!F40</f>
        <v>0</v>
      </c>
      <c r="I37" s="7">
        <f>'[6]Build limits - REZs'!G40</f>
        <v>0</v>
      </c>
      <c r="J37" s="7">
        <f>'[6]Build limits - REZs'!H40</f>
        <v>4000</v>
      </c>
      <c r="O37" t="str">
        <f t="shared" si="0"/>
        <v>S8</v>
      </c>
      <c r="P37" t="str">
        <f>INDEX(RegionSetMapping!H$7:H$49, MATCH(O37,RegionSetMapping!E$7:E$49,0))</f>
        <v>NSA</v>
      </c>
      <c r="AD37" t="s">
        <v>141</v>
      </c>
      <c r="AE37" t="s">
        <v>147</v>
      </c>
      <c r="AF37">
        <f t="shared" si="7"/>
        <v>0</v>
      </c>
      <c r="AH37" t="str">
        <f>INDEX(RegionSetMapping!G$7:G$51, MATCH(AE37,RegionSetMapping!H$7:H$51,0))</f>
        <v>QLD</v>
      </c>
    </row>
    <row r="38" spans="4:34" x14ac:dyDescent="0.25">
      <c r="D38" t="str">
        <f>'[6]Build limits - REZs'!B41</f>
        <v>T1</v>
      </c>
      <c r="F38" s="7">
        <f>'[6]Build limits - REZs'!D41</f>
        <v>400</v>
      </c>
      <c r="G38" s="7">
        <f>'[6]Build limits - REZs'!E41</f>
        <v>1000</v>
      </c>
      <c r="H38" s="7">
        <f>'[6]Build limits - REZs'!F41</f>
        <v>0</v>
      </c>
      <c r="I38" s="7">
        <f>'[6]Build limits - REZs'!G41</f>
        <v>0</v>
      </c>
      <c r="J38" s="7">
        <f>'[6]Build limits - REZs'!H41</f>
        <v>300</v>
      </c>
      <c r="O38" t="str">
        <f t="shared" si="0"/>
        <v>T1</v>
      </c>
      <c r="P38" t="str">
        <f>INDEX(RegionSetMapping!H$7:H$49, MATCH(O38,RegionSetMapping!E$7:E$49,0))</f>
        <v>TAS</v>
      </c>
      <c r="AD38" t="s">
        <v>141</v>
      </c>
      <c r="AE38" t="s">
        <v>131</v>
      </c>
      <c r="AF38">
        <f t="shared" si="7"/>
        <v>0</v>
      </c>
      <c r="AH38" t="str">
        <f>INDEX(RegionSetMapping!G$7:G$51, MATCH(AE38,RegionSetMapping!H$7:H$51,0))</f>
        <v>QLD</v>
      </c>
    </row>
    <row r="39" spans="4:34" x14ac:dyDescent="0.25">
      <c r="D39" t="str">
        <f>'[6]Build limits - REZs'!B42</f>
        <v>T2</v>
      </c>
      <c r="F39" s="7">
        <f>'[6]Build limits - REZs'!D42</f>
        <v>1300</v>
      </c>
      <c r="G39" s="7">
        <f>'[6]Build limits - REZs'!E42</f>
        <v>3700</v>
      </c>
      <c r="H39" s="7">
        <f>'[6]Build limits - REZs'!F42</f>
        <v>0</v>
      </c>
      <c r="I39" s="7">
        <f>'[6]Build limits - REZs'!G42</f>
        <v>0</v>
      </c>
      <c r="J39" s="7">
        <f>'[6]Build limits - REZs'!H42</f>
        <v>150</v>
      </c>
      <c r="O39" t="str">
        <f t="shared" si="0"/>
        <v>T2</v>
      </c>
      <c r="P39" t="str">
        <f>INDEX(RegionSetMapping!H$7:H$49, MATCH(O39,RegionSetMapping!E$7:E$49,0))</f>
        <v>TAS</v>
      </c>
      <c r="AD39" t="s">
        <v>141</v>
      </c>
      <c r="AE39" t="s">
        <v>146</v>
      </c>
      <c r="AF39">
        <f t="shared" si="7"/>
        <v>0</v>
      </c>
      <c r="AH39" t="str">
        <f>INDEX(RegionSetMapping!G$7:G$51, MATCH(AE39,RegionSetMapping!H$7:H$51,0))</f>
        <v>NSW</v>
      </c>
    </row>
    <row r="40" spans="4:34" x14ac:dyDescent="0.25">
      <c r="D40" t="str">
        <f>'[6]Build limits - REZs'!B43</f>
        <v>T3</v>
      </c>
      <c r="F40" s="7">
        <f>'[6]Build limits - REZs'!D43</f>
        <v>900</v>
      </c>
      <c r="G40" s="7">
        <f>'[6]Build limits - REZs'!E43</f>
        <v>2500</v>
      </c>
      <c r="H40" s="7">
        <f>'[6]Build limits - REZs'!F43</f>
        <v>0</v>
      </c>
      <c r="I40" s="7">
        <f>'[6]Build limits - REZs'!G43</f>
        <v>0</v>
      </c>
      <c r="J40" s="7">
        <f>'[6]Build limits - REZs'!H43</f>
        <v>150</v>
      </c>
      <c r="O40" t="str">
        <f t="shared" si="0"/>
        <v>T3</v>
      </c>
      <c r="P40" t="str">
        <f>INDEX(RegionSetMapping!H$7:H$49, MATCH(O40,RegionSetMapping!E$7:E$49,0))</f>
        <v>TAS</v>
      </c>
      <c r="AD40" t="s">
        <v>141</v>
      </c>
      <c r="AE40" t="s">
        <v>148</v>
      </c>
      <c r="AF40">
        <f t="shared" si="7"/>
        <v>0</v>
      </c>
      <c r="AH40" t="str">
        <f>INDEX(RegionSetMapping!G$7:G$51, MATCH(AE40,RegionSetMapping!H$7:H$51,0))</f>
        <v>NSW</v>
      </c>
    </row>
    <row r="41" spans="4:34" x14ac:dyDescent="0.25">
      <c r="D41" t="str">
        <f>'[6]Build limits - REZs'!B44</f>
        <v>T4</v>
      </c>
      <c r="F41" s="7">
        <f>'[6]Build limits - REZs'!D44</f>
        <v>0</v>
      </c>
      <c r="G41" s="7">
        <f>'[6]Build limits - REZs'!E44</f>
        <v>0</v>
      </c>
      <c r="H41" s="7">
        <f>'[6]Build limits - REZs'!F44</f>
        <v>8024</v>
      </c>
      <c r="I41" s="7">
        <f>'[6]Build limits - REZs'!G44</f>
        <v>20360</v>
      </c>
      <c r="J41" s="7">
        <f>'[6]Build limits - REZs'!H44</f>
        <v>0</v>
      </c>
      <c r="O41" t="str">
        <f t="shared" si="0"/>
        <v>T4</v>
      </c>
      <c r="P41" t="str">
        <f>INDEX(RegionSetMapping!H$7:H$49, MATCH(O41,RegionSetMapping!E$7:E$49,0))</f>
        <v>TAS</v>
      </c>
      <c r="AD41" t="s">
        <v>141</v>
      </c>
      <c r="AE41" t="s">
        <v>149</v>
      </c>
      <c r="AF41">
        <f t="shared" si="7"/>
        <v>0</v>
      </c>
      <c r="AH41" t="str">
        <f>INDEX(RegionSetMapping!G$7:G$51, MATCH(AE41,RegionSetMapping!H$7:H$51,0))</f>
        <v>NSW</v>
      </c>
    </row>
    <row r="42" spans="4:34" x14ac:dyDescent="0.25">
      <c r="F42" s="7"/>
      <c r="G42" s="7"/>
      <c r="H42" s="7"/>
      <c r="I42" s="7"/>
      <c r="J42" s="7"/>
      <c r="AD42" t="s">
        <v>141</v>
      </c>
      <c r="AE42" t="s">
        <v>132</v>
      </c>
      <c r="AF42">
        <f t="shared" si="7"/>
        <v>11872</v>
      </c>
      <c r="AH42" t="str">
        <f>INDEX(RegionSetMapping!G$7:G$51, MATCH(AE42,RegionSetMapping!H$7:H$51,0))</f>
        <v>NSW</v>
      </c>
    </row>
    <row r="43" spans="4:34" x14ac:dyDescent="0.25">
      <c r="F43" s="7"/>
      <c r="G43" s="7"/>
      <c r="H43" s="7"/>
      <c r="I43" s="7"/>
      <c r="J43" s="7"/>
      <c r="AD43" t="s">
        <v>141</v>
      </c>
      <c r="AE43" t="s">
        <v>150</v>
      </c>
      <c r="AF43">
        <f t="shared" si="7"/>
        <v>3330</v>
      </c>
      <c r="AH43" t="str">
        <f>INDEX(RegionSetMapping!G$7:G$51, MATCH(AE43,RegionSetMapping!H$7:H$51,0))</f>
        <v>VIC</v>
      </c>
    </row>
    <row r="44" spans="4:34" x14ac:dyDescent="0.25">
      <c r="D44" t="str">
        <f>'[6]Build limits - REZs'!B47</f>
        <v>DN1</v>
      </c>
      <c r="F44" s="7">
        <f>'[6]Build limits - REZs'!D47</f>
        <v>288</v>
      </c>
      <c r="G44" s="7">
        <f>'[6]Build limits - REZs'!E47</f>
        <v>792</v>
      </c>
      <c r="H44" s="7">
        <f>'[6]Build limits - REZs'!F47</f>
        <v>0</v>
      </c>
      <c r="I44" s="7">
        <f>'[6]Build limits - REZs'!G47</f>
        <v>0</v>
      </c>
      <c r="J44" s="7">
        <f>'[6]Build limits - REZs'!H47</f>
        <v>1320</v>
      </c>
      <c r="O44" t="s">
        <v>184</v>
      </c>
      <c r="P44" t="str">
        <f>INDEX(RegionSetMapping!H$7:H$49, MATCH(O44,RegionSetMapping!E$7:E$49,0))</f>
        <v>CNSW</v>
      </c>
      <c r="AD44" t="s">
        <v>141</v>
      </c>
      <c r="AE44" t="s">
        <v>134</v>
      </c>
      <c r="AF44">
        <f t="shared" si="7"/>
        <v>0</v>
      </c>
      <c r="AH44" t="str">
        <f>INDEX(RegionSetMapping!G$7:G$51, MATCH(AE44,RegionSetMapping!H$7:H$51,0))</f>
        <v>VIC</v>
      </c>
    </row>
    <row r="45" spans="4:34" x14ac:dyDescent="0.25">
      <c r="D45" t="str">
        <f>'[6]Build limits - REZs'!B48</f>
        <v>DN2</v>
      </c>
      <c r="F45" s="7">
        <f>'[6]Build limits - REZs'!D48</f>
        <v>206</v>
      </c>
      <c r="G45" s="7">
        <f>'[6]Build limits - REZs'!E48</f>
        <v>619</v>
      </c>
      <c r="H45" s="7">
        <f>'[6]Build limits - REZs'!F48</f>
        <v>0</v>
      </c>
      <c r="I45" s="7">
        <f>'[6]Build limits - REZs'!G48</f>
        <v>0</v>
      </c>
      <c r="J45" s="7">
        <f>'[6]Build limits - REZs'!H48</f>
        <v>825</v>
      </c>
      <c r="O45" t="s">
        <v>192</v>
      </c>
      <c r="P45" t="str">
        <f>INDEX(RegionSetMapping!H$7:H$49, MATCH(O45,RegionSetMapping!E$7:E$49,0))</f>
        <v>SNSW</v>
      </c>
      <c r="AD45" t="s">
        <v>141</v>
      </c>
      <c r="AE45" t="s">
        <v>151</v>
      </c>
      <c r="AF45">
        <f t="shared" si="7"/>
        <v>5000</v>
      </c>
      <c r="AH45" t="str">
        <f>INDEX(RegionSetMapping!G$7:G$51, MATCH(AE45,RegionSetMapping!H$7:H$51,0))</f>
        <v>VIC</v>
      </c>
    </row>
    <row r="46" spans="4:34" x14ac:dyDescent="0.25">
      <c r="D46" t="str">
        <f>'[6]Build limits - REZs'!B49</f>
        <v>DN3</v>
      </c>
      <c r="F46" s="7">
        <f>'[6]Build limits - REZs'!D49</f>
        <v>194</v>
      </c>
      <c r="G46" s="7">
        <f>'[6]Build limits - REZs'!E49</f>
        <v>581</v>
      </c>
      <c r="H46" s="7">
        <f>'[6]Build limits - REZs'!F49</f>
        <v>0</v>
      </c>
      <c r="I46" s="7">
        <f>'[6]Build limits - REZs'!G49</f>
        <v>0</v>
      </c>
      <c r="J46" s="7">
        <f>'[6]Build limits - REZs'!H49</f>
        <v>775</v>
      </c>
      <c r="O46" t="s">
        <v>192</v>
      </c>
      <c r="P46" t="str">
        <f>INDEX(RegionSetMapping!H$7:H$49, MATCH(O46,RegionSetMapping!E$7:E$49,0))</f>
        <v>SNSW</v>
      </c>
      <c r="AD46" t="s">
        <v>141</v>
      </c>
      <c r="AE46" t="s">
        <v>152</v>
      </c>
      <c r="AF46">
        <f t="shared" si="7"/>
        <v>0</v>
      </c>
      <c r="AH46" t="str">
        <f>INDEX(RegionSetMapping!G$7:G$51, MATCH(AE46,RegionSetMapping!H$7:H$51,0))</f>
        <v>SA</v>
      </c>
    </row>
    <row r="47" spans="4:34" x14ac:dyDescent="0.25">
      <c r="AD47" t="s">
        <v>141</v>
      </c>
      <c r="AE47" t="s">
        <v>133</v>
      </c>
      <c r="AF47">
        <f t="shared" si="7"/>
        <v>0</v>
      </c>
      <c r="AH47" t="str">
        <f>INDEX(RegionSetMapping!G$7:G$51, MATCH(AE47,RegionSetMapping!H$7:H$51,0))</f>
        <v>SA</v>
      </c>
    </row>
    <row r="48" spans="4:34" x14ac:dyDescent="0.25">
      <c r="AD48" t="s">
        <v>141</v>
      </c>
      <c r="AE48" t="s">
        <v>153</v>
      </c>
      <c r="AF48">
        <f t="shared" si="7"/>
        <v>0</v>
      </c>
      <c r="AH48" t="str">
        <f>INDEX(RegionSetMapping!G$7:G$51, MATCH(AE48,RegionSetMapping!H$7:H$51,0))</f>
        <v>SA</v>
      </c>
    </row>
    <row r="49" spans="2:34" x14ac:dyDescent="0.25">
      <c r="AD49" t="s">
        <v>141</v>
      </c>
      <c r="AE49" t="s">
        <v>135</v>
      </c>
      <c r="AF49">
        <f t="shared" si="7"/>
        <v>20360</v>
      </c>
      <c r="AH49" t="str">
        <f>INDEX(RegionSetMapping!G$7:G$51, MATCH(AE49,RegionSetMapping!H$7:H$51,0))</f>
        <v>TAS</v>
      </c>
    </row>
    <row r="50" spans="2:34" x14ac:dyDescent="0.25">
      <c r="AD50" t="s">
        <v>40</v>
      </c>
      <c r="AE50" t="s">
        <v>144</v>
      </c>
      <c r="AF50">
        <f>Y5</f>
        <v>17794.72</v>
      </c>
      <c r="AH50" t="str">
        <f>INDEX(RegionSetMapping!G$7:G$51, MATCH(AE50,RegionSetMapping!H$7:H$51,0))</f>
        <v>QLD</v>
      </c>
    </row>
    <row r="51" spans="2:34" x14ac:dyDescent="0.25">
      <c r="D51" t="str">
        <f>'[3]Build limits - REZs'!B33</f>
        <v>V1</v>
      </c>
      <c r="F51">
        <f>'[3]Build limits - REZs'!D33</f>
        <v>0</v>
      </c>
      <c r="G51">
        <f>'[3]Build limits - REZs'!E33</f>
        <v>0</v>
      </c>
      <c r="H51">
        <f>'[3]Build limits - REZs'!F33</f>
        <v>0</v>
      </c>
      <c r="I51">
        <f>'[3]Build limits - REZs'!G33</f>
        <v>0</v>
      </c>
      <c r="J51">
        <f>'[3]Build limits - REZs'!H33</f>
        <v>1000</v>
      </c>
      <c r="O51" t="s">
        <v>206</v>
      </c>
      <c r="P51" t="str">
        <f>INDEX(RegionSetMapping!H$7:H$49, MATCH(O51,RegionSetMapping!E$7:E$49,0))</f>
        <v>WNV</v>
      </c>
      <c r="AD51" t="s">
        <v>40</v>
      </c>
      <c r="AE51" t="s">
        <v>145</v>
      </c>
      <c r="AF51">
        <f t="shared" ref="AF51:AF64" si="8">Y6</f>
        <v>24694.15</v>
      </c>
      <c r="AH51" t="str">
        <f>INDEX(RegionSetMapping!G$7:G$51, MATCH(AE51,RegionSetMapping!H$7:H$51,0))</f>
        <v>QLD</v>
      </c>
    </row>
    <row r="52" spans="2:34" x14ac:dyDescent="0.25">
      <c r="B52" s="7"/>
      <c r="C52" s="7"/>
      <c r="D52" t="str">
        <f>'[3]Build limits - REZs'!B34</f>
        <v>V2</v>
      </c>
      <c r="F52">
        <f>'[3]Build limits - REZs'!D34</f>
        <v>500</v>
      </c>
      <c r="G52">
        <f>'[3]Build limits - REZs'!E34</f>
        <v>1000</v>
      </c>
      <c r="H52">
        <f>'[3]Build limits - REZs'!F34</f>
        <v>0</v>
      </c>
      <c r="I52">
        <f>'[3]Build limits - REZs'!G34</f>
        <v>0</v>
      </c>
      <c r="J52">
        <f>'[3]Build limits - REZs'!H34</f>
        <v>4700</v>
      </c>
      <c r="O52" t="s">
        <v>208</v>
      </c>
      <c r="P52" t="str">
        <f>INDEX(RegionSetMapping!H$7:H$49, MATCH(O52,RegionSetMapping!E$7:E$49,0))</f>
        <v>WNV</v>
      </c>
      <c r="AD52" t="s">
        <v>40</v>
      </c>
      <c r="AE52" t="s">
        <v>147</v>
      </c>
      <c r="AF52">
        <f t="shared" si="8"/>
        <v>0</v>
      </c>
      <c r="AH52" t="str">
        <f>INDEX(RegionSetMapping!G$7:G$51, MATCH(AE52,RegionSetMapping!H$7:H$51,0))</f>
        <v>QLD</v>
      </c>
    </row>
    <row r="53" spans="2:34" x14ac:dyDescent="0.25">
      <c r="D53" t="str">
        <f>'[3]Build limits - REZs'!B35</f>
        <v>V3</v>
      </c>
      <c r="F53">
        <f>'[3]Build limits - REZs'!D35</f>
        <v>700</v>
      </c>
      <c r="G53">
        <f>'[3]Build limits - REZs'!E35</f>
        <v>1900</v>
      </c>
      <c r="H53">
        <f>'[3]Build limits - REZs'!F35</f>
        <v>0</v>
      </c>
      <c r="I53">
        <f>'[3]Build limits - REZs'!G35</f>
        <v>0</v>
      </c>
      <c r="J53">
        <f>'[3]Build limits - REZs'!H35</f>
        <v>400</v>
      </c>
      <c r="O53" t="s">
        <v>210</v>
      </c>
      <c r="P53" t="str">
        <f>INDEX(RegionSetMapping!H$7:H$49, MATCH(O53,RegionSetMapping!E$7:E$49,0))</f>
        <v>WNV</v>
      </c>
      <c r="AD53" t="s">
        <v>40</v>
      </c>
      <c r="AE53" t="s">
        <v>131</v>
      </c>
      <c r="AF53">
        <f t="shared" si="8"/>
        <v>10385.449999999999</v>
      </c>
      <c r="AH53" t="str">
        <f>INDEX(RegionSetMapping!G$7:G$51, MATCH(AE53,RegionSetMapping!H$7:H$51,0))</f>
        <v>QLD</v>
      </c>
    </row>
    <row r="54" spans="2:34" x14ac:dyDescent="0.25">
      <c r="D54" t="str">
        <f>'[3]Build limits - REZs'!B36</f>
        <v>V4</v>
      </c>
      <c r="F54">
        <f>'[3]Build limits - REZs'!D36</f>
        <v>860.5</v>
      </c>
      <c r="G54">
        <f>'[3]Build limits - REZs'!E36</f>
        <v>2581.5</v>
      </c>
      <c r="H54">
        <f>'[3]Build limits - REZs'!F36</f>
        <v>0</v>
      </c>
      <c r="I54">
        <f>'[3]Build limits - REZs'!G36</f>
        <v>0</v>
      </c>
      <c r="J54">
        <f>'[3]Build limits - REZs'!H36</f>
        <v>0</v>
      </c>
      <c r="O54" t="s">
        <v>212</v>
      </c>
      <c r="P54" t="str">
        <f>INDEX(RegionSetMapping!H$7:H$49, MATCH(O54,RegionSetMapping!E$7:E$49,0))</f>
        <v>WNV</v>
      </c>
      <c r="AD54" t="s">
        <v>40</v>
      </c>
      <c r="AE54" t="s">
        <v>146</v>
      </c>
      <c r="AF54">
        <f t="shared" si="8"/>
        <v>9956</v>
      </c>
      <c r="AH54" t="str">
        <f>INDEX(RegionSetMapping!G$7:G$51, MATCH(AE54,RegionSetMapping!H$7:H$51,0))</f>
        <v>NSW</v>
      </c>
    </row>
    <row r="55" spans="2:34" x14ac:dyDescent="0.25">
      <c r="D55" t="str">
        <f>'[3]Build limits - REZs'!B37</f>
        <v>V5</v>
      </c>
      <c r="F55">
        <f>'[3]Build limits - REZs'!D37</f>
        <v>500</v>
      </c>
      <c r="G55">
        <f>'[3]Build limits - REZs'!E37</f>
        <v>1500</v>
      </c>
      <c r="H55">
        <f>'[3]Build limits - REZs'!F37</f>
        <v>0</v>
      </c>
      <c r="I55">
        <f>'[3]Build limits - REZs'!G37</f>
        <v>0</v>
      </c>
      <c r="J55">
        <f>'[3]Build limits - REZs'!H37</f>
        <v>500</v>
      </c>
      <c r="O55" t="s">
        <v>214</v>
      </c>
      <c r="P55" t="str">
        <f>INDEX(RegionSetMapping!H$7:H$49, MATCH(O55,RegionSetMapping!E$7:E$49,0))</f>
        <v>SEV</v>
      </c>
      <c r="AD55" t="s">
        <v>40</v>
      </c>
      <c r="AE55" t="s">
        <v>148</v>
      </c>
      <c r="AF55">
        <f t="shared" si="8"/>
        <v>13339.48</v>
      </c>
      <c r="AH55" t="str">
        <f>INDEX(RegionSetMapping!G$7:G$51, MATCH(AE55,RegionSetMapping!H$7:H$51,0))</f>
        <v>NSW</v>
      </c>
    </row>
    <row r="56" spans="2:34" x14ac:dyDescent="0.25">
      <c r="D56" t="str">
        <f>'[3]Build limits - REZs'!B38</f>
        <v>V6</v>
      </c>
      <c r="F56">
        <f>'[3]Build limits - REZs'!D38</f>
        <v>400</v>
      </c>
      <c r="G56">
        <f>'[3]Build limits - REZs'!E38</f>
        <v>1200</v>
      </c>
      <c r="H56">
        <f>'[3]Build limits - REZs'!F38</f>
        <v>0</v>
      </c>
      <c r="I56">
        <f>'[3]Build limits - REZs'!G38</f>
        <v>0</v>
      </c>
      <c r="J56">
        <f>'[3]Build limits - REZs'!H38</f>
        <v>1700</v>
      </c>
      <c r="O56" t="s">
        <v>216</v>
      </c>
      <c r="P56" t="str">
        <f>INDEX(RegionSetMapping!H$7:H$49, MATCH(O56,RegionSetMapping!E$7:E$49,0))</f>
        <v>WNV</v>
      </c>
      <c r="AD56" t="s">
        <v>40</v>
      </c>
      <c r="AE56" t="s">
        <v>149</v>
      </c>
      <c r="AF56">
        <f t="shared" si="8"/>
        <v>19383.689999999999</v>
      </c>
      <c r="AH56" t="str">
        <f>INDEX(RegionSetMapping!G$7:G$51, MATCH(AE56,RegionSetMapping!H$7:H$51,0))</f>
        <v>NSW</v>
      </c>
    </row>
    <row r="57" spans="2:34" x14ac:dyDescent="0.25">
      <c r="D57" t="str">
        <f>'[3]Build limits - REZs'!B39</f>
        <v>V7</v>
      </c>
      <c r="F57">
        <f>'[3]Build limits - REZs'!D39</f>
        <v>0</v>
      </c>
      <c r="G57">
        <f>'[3]Build limits - REZs'!E39</f>
        <v>0</v>
      </c>
      <c r="H57">
        <f>'[3]Build limits - REZs'!F39</f>
        <v>54996</v>
      </c>
      <c r="I57">
        <f>'[3]Build limits - REZs'!G39</f>
        <v>5000</v>
      </c>
      <c r="J57">
        <f>'[3]Build limits - REZs'!H39</f>
        <v>0</v>
      </c>
      <c r="O57" t="s">
        <v>218</v>
      </c>
      <c r="P57" t="str">
        <f>INDEX(RegionSetMapping!H$7:H$49, MATCH(O57,RegionSetMapping!E$7:E$49,0))</f>
        <v>SEV</v>
      </c>
      <c r="AD57" t="s">
        <v>40</v>
      </c>
      <c r="AE57" t="s">
        <v>132</v>
      </c>
      <c r="AF57">
        <f t="shared" si="8"/>
        <v>0</v>
      </c>
      <c r="AH57" t="str">
        <f>INDEX(RegionSetMapping!G$7:G$51, MATCH(AE57,RegionSetMapping!H$7:H$51,0))</f>
        <v>NSW</v>
      </c>
    </row>
    <row r="58" spans="2:34" x14ac:dyDescent="0.25">
      <c r="D58" t="str">
        <f>'[3]Build limits - REZs'!B40</f>
        <v>V8</v>
      </c>
      <c r="F58">
        <f>'[3]Build limits - REZs'!D40</f>
        <v>0</v>
      </c>
      <c r="G58">
        <f>'[3]Build limits - REZs'!E40</f>
        <v>0</v>
      </c>
      <c r="H58">
        <f>'[3]Build limits - REZs'!F40</f>
        <v>780</v>
      </c>
      <c r="I58">
        <f>'[3]Build limits - REZs'!G40</f>
        <v>3330</v>
      </c>
      <c r="J58">
        <f>'[3]Build limits - REZs'!H40</f>
        <v>0</v>
      </c>
      <c r="O58" t="s">
        <v>220</v>
      </c>
      <c r="P58" t="str">
        <f>INDEX(RegionSetMapping!H$7:H$49, MATCH(O58,RegionSetMapping!E$7:E$49,0))</f>
        <v>WNV</v>
      </c>
      <c r="AD58" t="s">
        <v>40</v>
      </c>
      <c r="AE58" t="s">
        <v>150</v>
      </c>
      <c r="AF58">
        <f t="shared" si="8"/>
        <v>8895.0400000000009</v>
      </c>
      <c r="AH58" t="str">
        <f>INDEX(RegionSetMapping!G$7:G$51, MATCH(AE58,RegionSetMapping!H$7:H$51,0))</f>
        <v>VIC</v>
      </c>
    </row>
    <row r="59" spans="2:34" x14ac:dyDescent="0.25">
      <c r="AD59" t="s">
        <v>40</v>
      </c>
      <c r="AE59" t="s">
        <v>134</v>
      </c>
      <c r="AF59">
        <f t="shared" si="8"/>
        <v>0</v>
      </c>
      <c r="AH59" t="str">
        <f>INDEX(RegionSetMapping!G$7:G$51, MATCH(AE59,RegionSetMapping!H$7:H$51,0))</f>
        <v>VIC</v>
      </c>
    </row>
    <row r="60" spans="2:34" x14ac:dyDescent="0.25">
      <c r="AD60" t="s">
        <v>40</v>
      </c>
      <c r="AE60" t="s">
        <v>151</v>
      </c>
      <c r="AF60">
        <f t="shared" si="8"/>
        <v>500</v>
      </c>
      <c r="AH60" t="str">
        <f>INDEX(RegionSetMapping!G$7:G$51, MATCH(AE60,RegionSetMapping!H$7:H$51,0))</f>
        <v>VIC</v>
      </c>
    </row>
    <row r="61" spans="2:34" x14ac:dyDescent="0.25">
      <c r="AD61" t="s">
        <v>40</v>
      </c>
      <c r="AE61" t="s">
        <v>152</v>
      </c>
      <c r="AF61">
        <f t="shared" si="8"/>
        <v>17769</v>
      </c>
      <c r="AH61" t="str">
        <f>INDEX(RegionSetMapping!G$7:G$51, MATCH(AE61,RegionSetMapping!H$7:H$51,0))</f>
        <v>SA</v>
      </c>
    </row>
    <row r="62" spans="2:34" x14ac:dyDescent="0.25">
      <c r="AD62" t="s">
        <v>40</v>
      </c>
      <c r="AE62" t="s">
        <v>133</v>
      </c>
      <c r="AF62">
        <f t="shared" si="8"/>
        <v>5390</v>
      </c>
      <c r="AH62" t="str">
        <f>INDEX(RegionSetMapping!G$7:G$51, MATCH(AE62,RegionSetMapping!H$7:H$51,0))</f>
        <v>SA</v>
      </c>
    </row>
    <row r="63" spans="2:34" x14ac:dyDescent="0.25">
      <c r="D63" t="s">
        <v>433</v>
      </c>
      <c r="AD63" t="s">
        <v>40</v>
      </c>
      <c r="AE63" t="s">
        <v>153</v>
      </c>
      <c r="AF63">
        <f t="shared" si="8"/>
        <v>208</v>
      </c>
      <c r="AH63" t="str">
        <f>INDEX(RegionSetMapping!G$7:G$51, MATCH(AE63,RegionSetMapping!H$7:H$51,0))</f>
        <v>SA</v>
      </c>
    </row>
    <row r="64" spans="2:34" x14ac:dyDescent="0.25">
      <c r="E64" s="7"/>
      <c r="F64" s="7" t="str">
        <f>'[6]Existing Gen Data Summary'!D373</f>
        <v>Wind</v>
      </c>
      <c r="G64" s="7">
        <f>'[6]Existing Gen Data Summary'!K373</f>
        <v>240</v>
      </c>
      <c r="P64" s="7" t="str">
        <f>'[6]Existing Gen Data Summary'!F373</f>
        <v>WNV</v>
      </c>
      <c r="AD64" t="s">
        <v>40</v>
      </c>
      <c r="AE64" t="s">
        <v>135</v>
      </c>
      <c r="AF64">
        <f t="shared" si="8"/>
        <v>600</v>
      </c>
      <c r="AH64" t="str">
        <f>INDEX(RegionSetMapping!G$7:G$51, MATCH(AE64,RegionSetMapping!H$7:H$51,0))</f>
        <v>TAS</v>
      </c>
    </row>
    <row r="65" spans="6:16" x14ac:dyDescent="0.25">
      <c r="F65" s="7" t="str">
        <f>'[6]Existing Gen Data Summary'!D374</f>
        <v>Wind</v>
      </c>
      <c r="G65" s="7">
        <f>'[6]Existing Gen Data Summary'!K374</f>
        <v>106.6</v>
      </c>
      <c r="P65" s="7" t="str">
        <f>'[6]Existing Gen Data Summary'!F374</f>
        <v>SEV</v>
      </c>
    </row>
    <row r="66" spans="6:16" x14ac:dyDescent="0.25">
      <c r="F66" s="7" t="str">
        <f>'[6]Existing Gen Data Summary'!D375</f>
        <v>Wind</v>
      </c>
      <c r="G66" s="7">
        <f>'[6]Existing Gen Data Summary'!K375</f>
        <v>159</v>
      </c>
      <c r="P66" s="7" t="str">
        <f>'[6]Existing Gen Data Summary'!F375</f>
        <v>SNSW</v>
      </c>
    </row>
    <row r="67" spans="6:16" x14ac:dyDescent="0.25">
      <c r="F67" s="7" t="str">
        <f>'[6]Existing Gen Data Summary'!D376</f>
        <v>Wind</v>
      </c>
      <c r="G67" s="7">
        <f>'[6]Existing Gen Data Summary'!K376</f>
        <v>84.8</v>
      </c>
      <c r="P67" s="7" t="str">
        <f>'[6]Existing Gen Data Summary'!F376</f>
        <v>SNSW</v>
      </c>
    </row>
    <row r="68" spans="6:16" x14ac:dyDescent="0.25">
      <c r="F68" s="7" t="str">
        <f>'[6]Existing Gen Data Summary'!D377</f>
        <v>Wind</v>
      </c>
      <c r="G68" s="7">
        <f>'[6]Existing Gen Data Summary'!K377</f>
        <v>180.6</v>
      </c>
      <c r="P68" s="7" t="str">
        <f>'[6]Existing Gen Data Summary'!F377</f>
        <v>WNV</v>
      </c>
    </row>
    <row r="69" spans="6:16" x14ac:dyDescent="0.25">
      <c r="F69" s="7" t="str">
        <f>'[6]Existing Gen Data Summary'!D378</f>
        <v>Wind</v>
      </c>
      <c r="G69" s="7">
        <f>'[6]Existing Gen Data Summary'!K378</f>
        <v>109.2</v>
      </c>
      <c r="P69" s="7" t="str">
        <f>'[6]Existing Gen Data Summary'!F378</f>
        <v>WNV</v>
      </c>
    </row>
    <row r="70" spans="6:16" x14ac:dyDescent="0.25">
      <c r="F70" s="7" t="str">
        <f>'[6]Existing Gen Data Summary'!D379</f>
        <v>Wind</v>
      </c>
      <c r="G70" s="7">
        <f>'[6]Existing Gen Data Summary'!K379</f>
        <v>113</v>
      </c>
      <c r="P70" s="7" t="str">
        <f>'[6]Existing Gen Data Summary'!F379</f>
        <v>SNSW</v>
      </c>
    </row>
    <row r="71" spans="6:16" x14ac:dyDescent="0.25">
      <c r="F71" s="7" t="str">
        <f>'[6]Existing Gen Data Summary'!D380</f>
        <v>Wind</v>
      </c>
      <c r="G71" s="7">
        <f>'[6]Existing Gen Data Summary'!K380</f>
        <v>113.19</v>
      </c>
      <c r="P71" s="7" t="str">
        <f>'[6]Existing Gen Data Summary'!F380</f>
        <v>CNSW</v>
      </c>
    </row>
    <row r="72" spans="6:16" x14ac:dyDescent="0.25">
      <c r="F72" s="7" t="str">
        <f>'[6]Existing Gen Data Summary'!D381</f>
        <v>Wind</v>
      </c>
      <c r="G72" s="7">
        <f>'[6]Existing Gen Data Summary'!K381</f>
        <v>204.4</v>
      </c>
      <c r="P72" s="7" t="str">
        <f>'[6]Existing Gen Data Summary'!F381</f>
        <v>WNV</v>
      </c>
    </row>
    <row r="73" spans="6:16" x14ac:dyDescent="0.25">
      <c r="F73" s="7" t="str">
        <f>'[6]Existing Gen Data Summary'!D382</f>
        <v>Wind</v>
      </c>
      <c r="G73" s="7">
        <f>'[6]Existing Gen Data Summary'!K382</f>
        <v>46</v>
      </c>
      <c r="P73" s="7" t="str">
        <f>'[6]Existing Gen Data Summary'!F382</f>
        <v>SESA</v>
      </c>
    </row>
    <row r="74" spans="6:16" x14ac:dyDescent="0.25">
      <c r="F74" s="7" t="str">
        <f>'[6]Existing Gen Data Summary'!D383</f>
        <v>Wind</v>
      </c>
      <c r="G74" s="7">
        <f>'[6]Existing Gen Data Summary'!K383</f>
        <v>140.69999999999999</v>
      </c>
      <c r="P74" s="7" t="str">
        <f>'[6]Existing Gen Data Summary'!F383</f>
        <v>SNSW</v>
      </c>
    </row>
    <row r="75" spans="6:16" x14ac:dyDescent="0.25">
      <c r="F75" s="7" t="str">
        <f>'[6]Existing Gen Data Summary'!D384</f>
        <v>Wind</v>
      </c>
      <c r="G75" s="7">
        <f>'[6]Existing Gen Data Summary'!K384</f>
        <v>62</v>
      </c>
      <c r="P75" s="7" t="str">
        <f>'[6]Existing Gen Data Summary'!F384</f>
        <v>NSA</v>
      </c>
    </row>
    <row r="76" spans="6:16" x14ac:dyDescent="0.25">
      <c r="F76" s="7" t="str">
        <f>'[6]Existing Gen Data Summary'!D385</f>
        <v>Wind</v>
      </c>
      <c r="G76" s="7">
        <f>'[6]Existing Gen Data Summary'!K385</f>
        <v>144</v>
      </c>
      <c r="P76" s="7" t="str">
        <f>'[6]Existing Gen Data Summary'!F385</f>
        <v>TAS</v>
      </c>
    </row>
    <row r="77" spans="6:16" x14ac:dyDescent="0.25">
      <c r="F77" s="7" t="str">
        <f>'[6]Existing Gen Data Summary'!D386</f>
        <v>Wind</v>
      </c>
      <c r="G77" s="7">
        <f>'[6]Existing Gen Data Summary'!K386</f>
        <v>52.5</v>
      </c>
      <c r="P77" s="7" t="str">
        <f>'[6]Existing Gen Data Summary'!F386</f>
        <v>WNV</v>
      </c>
    </row>
    <row r="78" spans="6:16" x14ac:dyDescent="0.25">
      <c r="F78" s="7" t="str">
        <f>'[6]Existing Gen Data Summary'!D387</f>
        <v>Wind</v>
      </c>
      <c r="G78" s="7">
        <f>'[6]Existing Gen Data Summary'!K387</f>
        <v>57.6</v>
      </c>
      <c r="P78" s="7" t="str">
        <f>'[6]Existing Gen Data Summary'!F387</f>
        <v>WNV</v>
      </c>
    </row>
    <row r="79" spans="6:16" x14ac:dyDescent="0.25">
      <c r="F79" s="7" t="str">
        <f>'[6]Existing Gen Data Summary'!D388</f>
        <v>Wind</v>
      </c>
      <c r="G79" s="7">
        <f>'[6]Existing Gen Data Summary'!K388</f>
        <v>56.7</v>
      </c>
      <c r="P79" s="7" t="str">
        <f>'[6]Existing Gen Data Summary'!F388</f>
        <v>CSA</v>
      </c>
    </row>
    <row r="80" spans="6:16" x14ac:dyDescent="0.25">
      <c r="F80" s="7" t="str">
        <f>'[6]Existing Gen Data Summary'!D389</f>
        <v>Wind</v>
      </c>
      <c r="G80" s="7">
        <f>'[6]Existing Gen Data Summary'!K389</f>
        <v>226.8</v>
      </c>
      <c r="P80" s="7" t="str">
        <f>'[6]Existing Gen Data Summary'!F389</f>
        <v>SNSW</v>
      </c>
    </row>
    <row r="81" spans="6:16" x14ac:dyDescent="0.25">
      <c r="F81" s="7" t="str">
        <f>'[6]Existing Gen Data Summary'!D390</f>
        <v>Wind</v>
      </c>
      <c r="G81" s="7">
        <f>'[6]Existing Gen Data Summary'!K390</f>
        <v>452.89</v>
      </c>
      <c r="P81" s="7" t="str">
        <f>'[6]Existing Gen Data Summary'!F390</f>
        <v>SQ</v>
      </c>
    </row>
    <row r="82" spans="6:16" x14ac:dyDescent="0.25">
      <c r="F82" s="7" t="str">
        <f>'[6]Existing Gen Data Summary'!D391</f>
        <v>Wind</v>
      </c>
      <c r="G82" s="7">
        <f>'[6]Existing Gen Data Summary'!K391</f>
        <v>96.04</v>
      </c>
      <c r="P82" s="7" t="str">
        <f>'[6]Existing Gen Data Summary'!F391</f>
        <v>SNSW</v>
      </c>
    </row>
    <row r="83" spans="6:16" x14ac:dyDescent="0.25">
      <c r="F83" s="7" t="str">
        <f>'[6]Existing Gen Data Summary'!D392</f>
        <v>Wind</v>
      </c>
      <c r="G83" s="7">
        <f>'[6]Existing Gen Data Summary'!K392</f>
        <v>79.95</v>
      </c>
      <c r="P83" s="7" t="str">
        <f>'[6]Existing Gen Data Summary'!F392</f>
        <v>WNV</v>
      </c>
    </row>
    <row r="84" spans="6:16" x14ac:dyDescent="0.25">
      <c r="F84" s="7" t="str">
        <f>'[6]Existing Gen Data Summary'!D393</f>
        <v>Wind</v>
      </c>
      <c r="G84" s="7">
        <f>'[6]Existing Gen Data Summary'!K393</f>
        <v>141.71</v>
      </c>
      <c r="P84" s="7" t="str">
        <f>'[6]Existing Gen Data Summary'!F393</f>
        <v>CNSW</v>
      </c>
    </row>
    <row r="85" spans="6:16" x14ac:dyDescent="0.25">
      <c r="F85" s="7" t="str">
        <f>'[6]Existing Gen Data Summary'!D394</f>
        <v>Wind</v>
      </c>
      <c r="G85" s="7">
        <f>'[6]Existing Gen Data Summary'!K394</f>
        <v>30</v>
      </c>
      <c r="P85" s="7" t="str">
        <f>'[6]Existing Gen Data Summary'!F394</f>
        <v>SNSW</v>
      </c>
    </row>
    <row r="86" spans="6:16" x14ac:dyDescent="0.25">
      <c r="F86" s="7" t="str">
        <f>'[6]Existing Gen Data Summary'!D395</f>
        <v>Wind</v>
      </c>
      <c r="G86" s="7">
        <f>'[6]Existing Gen Data Summary'!K395</f>
        <v>172.99</v>
      </c>
      <c r="P86" s="7" t="str">
        <f>'[6]Existing Gen Data Summary'!F395</f>
        <v>SQ</v>
      </c>
    </row>
    <row r="87" spans="6:16" x14ac:dyDescent="0.25">
      <c r="F87" s="7" t="str">
        <f>'[6]Existing Gen Data Summary'!D396</f>
        <v>Wind</v>
      </c>
      <c r="G87" s="7">
        <f>'[6]Existing Gen Data Summary'!K396</f>
        <v>168</v>
      </c>
      <c r="P87" s="7" t="str">
        <f>'[6]Existing Gen Data Summary'!F396</f>
        <v>WNV</v>
      </c>
    </row>
    <row r="88" spans="6:16" x14ac:dyDescent="0.25">
      <c r="F88" s="7" t="str">
        <f>'[6]Existing Gen Data Summary'!D397</f>
        <v>Wind</v>
      </c>
      <c r="G88" s="7">
        <f>'[6]Existing Gen Data Summary'!K397</f>
        <v>46.2</v>
      </c>
      <c r="P88" s="7" t="str">
        <f>'[6]Existing Gen Data Summary'!F397</f>
        <v>WNV</v>
      </c>
    </row>
    <row r="89" spans="6:16" x14ac:dyDescent="0.25">
      <c r="F89" s="7" t="str">
        <f>'[6]Existing Gen Data Summary'!D398</f>
        <v>Wind</v>
      </c>
      <c r="G89" s="7">
        <f>'[6]Existing Gen Data Summary'!K398</f>
        <v>121.8</v>
      </c>
      <c r="P89" s="7" t="str">
        <f>'[6]Existing Gen Data Summary'!F398</f>
        <v>WNV</v>
      </c>
    </row>
    <row r="90" spans="6:16" x14ac:dyDescent="0.25">
      <c r="F90" s="7" t="str">
        <f>'[6]Existing Gen Data Summary'!D399</f>
        <v>Wind</v>
      </c>
      <c r="G90" s="7">
        <f>'[6]Existing Gen Data Summary'!K399</f>
        <v>83.6</v>
      </c>
      <c r="P90" s="7" t="str">
        <f>'[6]Existing Gen Data Summary'!F399</f>
        <v>WNV</v>
      </c>
    </row>
    <row r="91" spans="6:16" x14ac:dyDescent="0.25">
      <c r="F91" s="7" t="str">
        <f>'[6]Existing Gen Data Summary'!D400</f>
        <v>Wind</v>
      </c>
      <c r="G91" s="7">
        <f>'[6]Existing Gen Data Summary'!K400</f>
        <v>111.6</v>
      </c>
      <c r="P91" s="7" t="str">
        <f>'[6]Existing Gen Data Summary'!F400</f>
        <v>TAS</v>
      </c>
    </row>
    <row r="92" spans="6:16" x14ac:dyDescent="0.25">
      <c r="F92" s="7" t="str">
        <f>'[6]Existing Gen Data Summary'!D401</f>
        <v>Wind</v>
      </c>
      <c r="G92" s="7">
        <f>'[6]Existing Gen Data Summary'!K401</f>
        <v>165.5</v>
      </c>
      <c r="P92" s="7" t="str">
        <f>'[6]Existing Gen Data Summary'!F401</f>
        <v>SNSW</v>
      </c>
    </row>
    <row r="93" spans="6:16" x14ac:dyDescent="0.25">
      <c r="F93" s="7" t="str">
        <f>'[6]Existing Gen Data Summary'!D402</f>
        <v>Wind</v>
      </c>
      <c r="G93" s="7">
        <f>'[6]Existing Gen Data Summary'!K402</f>
        <v>110.67</v>
      </c>
      <c r="P93" s="7" t="str">
        <f>'[6]Existing Gen Data Summary'!F402</f>
        <v>SNSW</v>
      </c>
    </row>
    <row r="94" spans="6:16" x14ac:dyDescent="0.25">
      <c r="F94" s="7" t="str">
        <f>'[6]Existing Gen Data Summary'!D403</f>
        <v>Wind</v>
      </c>
      <c r="G94" s="7">
        <f>'[6]Existing Gen Data Summary'!K403</f>
        <v>46.5</v>
      </c>
      <c r="P94" s="7" t="str">
        <f>'[6]Existing Gen Data Summary'!F403</f>
        <v>SNSW</v>
      </c>
    </row>
    <row r="95" spans="6:16" x14ac:dyDescent="0.25">
      <c r="F95" s="7" t="str">
        <f>'[6]Existing Gen Data Summary'!D404</f>
        <v>Wind</v>
      </c>
      <c r="G95" s="7">
        <f>'[6]Existing Gen Data Summary'!K404</f>
        <v>132.30000000000001</v>
      </c>
      <c r="P95" s="7" t="str">
        <f>'[6]Existing Gen Data Summary'!F404</f>
        <v>CSA</v>
      </c>
    </row>
    <row r="96" spans="6:16" x14ac:dyDescent="0.25">
      <c r="F96" s="7" t="str">
        <f>'[6]Existing Gen Data Summary'!D405</f>
        <v>Wind</v>
      </c>
      <c r="G96" s="7">
        <f>'[6]Existing Gen Data Summary'!K405</f>
        <v>52.5</v>
      </c>
      <c r="P96" s="7" t="str">
        <f>'[6]Existing Gen Data Summary'!F405</f>
        <v>CSA</v>
      </c>
    </row>
    <row r="97" spans="6:16" x14ac:dyDescent="0.25">
      <c r="F97" s="7" t="str">
        <f>'[6]Existing Gen Data Summary'!D406</f>
        <v>Wind</v>
      </c>
      <c r="G97" s="7">
        <f>'[6]Existing Gen Data Summary'!K406</f>
        <v>94.5</v>
      </c>
      <c r="P97" s="7" t="str">
        <f>'[6]Existing Gen Data Summary'!F406</f>
        <v>CSA</v>
      </c>
    </row>
    <row r="98" spans="6:16" x14ac:dyDescent="0.25">
      <c r="F98" s="7" t="str">
        <f>'[6]Existing Gen Data Summary'!D407</f>
        <v>Wind</v>
      </c>
      <c r="G98" s="7">
        <f>'[6]Existing Gen Data Summary'!K407</f>
        <v>71.400000000000006</v>
      </c>
      <c r="P98" s="7" t="str">
        <f>'[6]Existing Gen Data Summary'!F407</f>
        <v>CSA</v>
      </c>
    </row>
    <row r="99" spans="6:16" x14ac:dyDescent="0.25">
      <c r="F99" s="7" t="str">
        <f>'[6]Existing Gen Data Summary'!D408</f>
        <v>Wind</v>
      </c>
      <c r="G99" s="7">
        <f>'[6]Existing Gen Data Summary'!K408</f>
        <v>102.4</v>
      </c>
      <c r="P99" s="7" t="str">
        <f>'[6]Existing Gen Data Summary'!F408</f>
        <v>CSA</v>
      </c>
    </row>
    <row r="100" spans="6:16" x14ac:dyDescent="0.25">
      <c r="F100" s="7" t="str">
        <f>'[6]Existing Gen Data Summary'!D409</f>
        <v>Wind</v>
      </c>
      <c r="G100" s="7">
        <f>'[6]Existing Gen Data Summary'!K409</f>
        <v>102.4</v>
      </c>
      <c r="P100" s="7" t="str">
        <f>'[6]Existing Gen Data Summary'!F409</f>
        <v>CSA</v>
      </c>
    </row>
    <row r="101" spans="6:16" x14ac:dyDescent="0.25">
      <c r="F101" s="7" t="str">
        <f>'[6]Existing Gen Data Summary'!D410</f>
        <v>Wind</v>
      </c>
      <c r="G101" s="7">
        <f>'[6]Existing Gen Data Summary'!K410</f>
        <v>112</v>
      </c>
      <c r="P101" s="7" t="str">
        <f>'[6]Existing Gen Data Summary'!F410</f>
        <v>CSA</v>
      </c>
    </row>
    <row r="102" spans="6:16" x14ac:dyDescent="0.25">
      <c r="F102" s="7" t="str">
        <f>'[6]Existing Gen Data Summary'!D411</f>
        <v>Wind</v>
      </c>
      <c r="G102" s="7">
        <f>'[6]Existing Gen Data Summary'!K411</f>
        <v>31.05</v>
      </c>
      <c r="P102" s="7" t="str">
        <f>'[6]Existing Gen Data Summary'!F411</f>
        <v>WNV</v>
      </c>
    </row>
    <row r="103" spans="6:16" x14ac:dyDescent="0.25">
      <c r="F103" s="7" t="str">
        <f>'[6]Existing Gen Data Summary'!D412</f>
        <v>Wind</v>
      </c>
      <c r="G103" s="7">
        <f>'[6]Existing Gen Data Summary'!K412</f>
        <v>80.5</v>
      </c>
      <c r="P103" s="7" t="str">
        <f>'[6]Existing Gen Data Summary'!F412</f>
        <v>SESA</v>
      </c>
    </row>
    <row r="104" spans="6:16" x14ac:dyDescent="0.25">
      <c r="F104" s="7" t="str">
        <f>'[6]Existing Gen Data Summary'!D413</f>
        <v>Wind</v>
      </c>
      <c r="G104" s="7">
        <f>'[6]Existing Gen Data Summary'!K413</f>
        <v>159</v>
      </c>
      <c r="P104" s="7" t="str">
        <f>'[6]Existing Gen Data Summary'!F413</f>
        <v>SESA</v>
      </c>
    </row>
    <row r="105" spans="6:16" x14ac:dyDescent="0.25">
      <c r="F105" s="7" t="str">
        <f>'[6]Existing Gen Data Summary'!D414</f>
        <v>Wind</v>
      </c>
      <c r="G105" s="7">
        <f>'[6]Existing Gen Data Summary'!K414</f>
        <v>39</v>
      </c>
      <c r="P105" s="7" t="str">
        <f>'[6]Existing Gen Data Summary'!F414</f>
        <v>SESA</v>
      </c>
    </row>
    <row r="106" spans="6:16" x14ac:dyDescent="0.25">
      <c r="F106" s="7" t="str">
        <f>'[6]Existing Gen Data Summary'!D415</f>
        <v>Wind</v>
      </c>
      <c r="G106" s="7">
        <f>'[6]Existing Gen Data Summary'!K415</f>
        <v>126</v>
      </c>
      <c r="P106" s="7" t="str">
        <f>'[6]Existing Gen Data Summary'!F415</f>
        <v>NSA</v>
      </c>
    </row>
    <row r="107" spans="6:16" x14ac:dyDescent="0.25">
      <c r="F107" s="7" t="str">
        <f>'[6]Existing Gen Data Summary'!D416</f>
        <v>Wind</v>
      </c>
      <c r="G107" s="7">
        <f>'[6]Existing Gen Data Summary'!K416</f>
        <v>86.4</v>
      </c>
      <c r="P107" s="7" t="str">
        <f>'[6]Existing Gen Data Summary'!F416</f>
        <v>NSA</v>
      </c>
    </row>
    <row r="108" spans="6:16" x14ac:dyDescent="0.25">
      <c r="F108" s="7" t="str">
        <f>'[6]Existing Gen Data Summary'!D417</f>
        <v>Wind</v>
      </c>
      <c r="G108" s="7">
        <f>'[6]Existing Gen Data Summary'!K417</f>
        <v>420</v>
      </c>
      <c r="P108" s="7" t="str">
        <f>'[6]Existing Gen Data Summary'!F417</f>
        <v>WNV</v>
      </c>
    </row>
    <row r="109" spans="6:16" x14ac:dyDescent="0.25">
      <c r="F109" s="7" t="str">
        <f>'[6]Existing Gen Data Summary'!D418</f>
        <v>Wind</v>
      </c>
      <c r="G109" s="7">
        <f>'[6]Existing Gen Data Summary'!K418</f>
        <v>312</v>
      </c>
      <c r="P109" s="7" t="str">
        <f>'[6]Existing Gen Data Summary'!F418</f>
        <v>WNV</v>
      </c>
    </row>
    <row r="110" spans="6:16" x14ac:dyDescent="0.25">
      <c r="F110" s="7" t="str">
        <f>'[6]Existing Gen Data Summary'!D419</f>
        <v>Wind</v>
      </c>
      <c r="G110" s="7">
        <f>'[6]Existing Gen Data Summary'!K419</f>
        <v>157.5</v>
      </c>
      <c r="P110" s="7" t="str">
        <f>'[6]Existing Gen Data Summary'!F419</f>
        <v>WNV</v>
      </c>
    </row>
    <row r="111" spans="6:16" x14ac:dyDescent="0.25">
      <c r="F111" s="7" t="str">
        <f>'[6]Existing Gen Data Summary'!D420</f>
        <v>Wind</v>
      </c>
      <c r="G111" s="7">
        <f>'[6]Existing Gen Data Summary'!K420</f>
        <v>19.5</v>
      </c>
      <c r="P111" s="7" t="str">
        <f>'[6]Existing Gen Data Summary'!F420</f>
        <v>WNV</v>
      </c>
    </row>
    <row r="112" spans="6:16" x14ac:dyDescent="0.25">
      <c r="F112" s="7" t="str">
        <f>'[6]Existing Gen Data Summary'!D421</f>
        <v>Wind</v>
      </c>
      <c r="G112" s="7">
        <f>'[6]Existing Gen Data Summary'!K421</f>
        <v>180.52</v>
      </c>
      <c r="P112" s="7" t="str">
        <f>'[6]Existing Gen Data Summary'!F421</f>
        <v>NQ</v>
      </c>
    </row>
    <row r="113" spans="6:16" x14ac:dyDescent="0.25">
      <c r="F113" s="7" t="str">
        <f>'[6]Existing Gen Data Summary'!D422</f>
        <v>Wind</v>
      </c>
      <c r="G113" s="7">
        <f>'[6]Existing Gen Data Summary'!K422</f>
        <v>72.28</v>
      </c>
      <c r="P113" s="7" t="str">
        <f>'[6]Existing Gen Data Summary'!F422</f>
        <v>NSA</v>
      </c>
    </row>
    <row r="114" spans="6:16" x14ac:dyDescent="0.25">
      <c r="F114" s="7" t="str">
        <f>'[6]Existing Gen Data Summary'!D423</f>
        <v>Wind</v>
      </c>
      <c r="G114" s="7">
        <f>'[6]Existing Gen Data Summary'!K423</f>
        <v>131.19999999999999</v>
      </c>
      <c r="P114" s="7" t="str">
        <f>'[6]Existing Gen Data Summary'!F423</f>
        <v>WNV</v>
      </c>
    </row>
    <row r="115" spans="6:16" x14ac:dyDescent="0.25">
      <c r="F115" s="7" t="str">
        <f>'[6]Existing Gen Data Summary'!D424</f>
        <v>Wind</v>
      </c>
      <c r="G115" s="7">
        <f>'[6]Existing Gen Data Summary'!K424</f>
        <v>225.7</v>
      </c>
      <c r="P115" s="7" t="str">
        <f>'[6]Existing Gen Data Summary'!F424</f>
        <v>WNV</v>
      </c>
    </row>
    <row r="116" spans="6:16" x14ac:dyDescent="0.25">
      <c r="F116" s="7" t="str">
        <f>'[6]Existing Gen Data Summary'!D425</f>
        <v>Wind</v>
      </c>
      <c r="G116" s="7">
        <f>'[6]Existing Gen Data Summary'!K425</f>
        <v>209</v>
      </c>
      <c r="P116" s="7" t="str">
        <f>'[6]Existing Gen Data Summary'!F425</f>
        <v>WNV</v>
      </c>
    </row>
    <row r="117" spans="6:16" x14ac:dyDescent="0.25">
      <c r="F117" s="7" t="str">
        <f>'[6]Existing Gen Data Summary'!D426</f>
        <v>Wind</v>
      </c>
      <c r="G117" s="7">
        <f>'[6]Existing Gen Data Summary'!K426</f>
        <v>168</v>
      </c>
      <c r="P117" s="7" t="str">
        <f>'[6]Existing Gen Data Summary'!F426</f>
        <v>TAS</v>
      </c>
    </row>
    <row r="118" spans="6:16" x14ac:dyDescent="0.25">
      <c r="F118" s="7" t="str">
        <f>'[6]Existing Gen Data Summary'!D427</f>
        <v>Wind</v>
      </c>
      <c r="G118" s="7">
        <f>'[6]Existing Gen Data Summary'!K427</f>
        <v>67.2</v>
      </c>
      <c r="P118" s="7" t="str">
        <f>'[6]Existing Gen Data Summary'!F427</f>
        <v>WNV</v>
      </c>
    </row>
    <row r="119" spans="6:16" x14ac:dyDescent="0.25">
      <c r="F119" s="7" t="str">
        <f>'[6]Existing Gen Data Summary'!D428</f>
        <v>Wind</v>
      </c>
      <c r="G119" s="7">
        <f>'[6]Existing Gen Data Summary'!K428</f>
        <v>201</v>
      </c>
      <c r="P119" s="7" t="str">
        <f>'[6]Existing Gen Data Summary'!F428</f>
        <v>NSA</v>
      </c>
    </row>
    <row r="120" spans="6:16" x14ac:dyDescent="0.25">
      <c r="F120" s="7" t="str">
        <f>'[6]Existing Gen Data Summary'!D429</f>
        <v>Wind</v>
      </c>
      <c r="G120" s="7">
        <f>'[6]Existing Gen Data Summary'!K429</f>
        <v>151.69999999999999</v>
      </c>
      <c r="P120" s="7" t="str">
        <f>'[6]Existing Gen Data Summary'!F429</f>
        <v>WNV</v>
      </c>
    </row>
    <row r="121" spans="6:16" x14ac:dyDescent="0.25">
      <c r="F121" s="7" t="str">
        <f>'[6]Existing Gen Data Summary'!D430</f>
        <v>Wind</v>
      </c>
      <c r="G121" s="7">
        <f>'[6]Existing Gen Data Summary'!K430</f>
        <v>54</v>
      </c>
      <c r="P121" s="7" t="str">
        <f>'[6]Existing Gen Data Summary'!F430</f>
        <v>WNV</v>
      </c>
    </row>
    <row r="122" spans="6:16" x14ac:dyDescent="0.25">
      <c r="F122" s="7" t="str">
        <f>'[6]Existing Gen Data Summary'!D431</f>
        <v>Wind</v>
      </c>
      <c r="G122" s="7">
        <f>'[6]Existing Gen Data Summary'!K431</f>
        <v>270</v>
      </c>
      <c r="P122" s="7" t="str">
        <f>'[6]Existing Gen Data Summary'!F431</f>
        <v>NNSW</v>
      </c>
    </row>
    <row r="123" spans="6:16" x14ac:dyDescent="0.25">
      <c r="F123" s="7" t="str">
        <f>'[6]Existing Gen Data Summary'!D432</f>
        <v>Wind</v>
      </c>
      <c r="G123" s="7">
        <f>'[6]Existing Gen Data Summary'!K432</f>
        <v>198.94</v>
      </c>
      <c r="P123" s="7" t="str">
        <f>'[6]Existing Gen Data Summary'!F432</f>
        <v>SNSW</v>
      </c>
    </row>
    <row r="124" spans="6:16" x14ac:dyDescent="0.25">
      <c r="F124" s="7" t="str">
        <f>'[6]Existing Gen Data Summary'!D433</f>
        <v>Wind</v>
      </c>
      <c r="G124" s="7">
        <f>'[6]Existing Gen Data Summary'!K433</f>
        <v>144</v>
      </c>
      <c r="P124" s="7" t="str">
        <f>'[6]Existing Gen Data Summary'!F433</f>
        <v>CSA</v>
      </c>
    </row>
    <row r="125" spans="6:16" x14ac:dyDescent="0.25">
      <c r="F125" s="7" t="str">
        <f>'[6]Existing Gen Data Summary'!D434</f>
        <v>Wind</v>
      </c>
      <c r="G125" s="7">
        <f>'[6]Existing Gen Data Summary'!K434</f>
        <v>126</v>
      </c>
      <c r="P125" s="7" t="str">
        <f>'[6]Existing Gen Data Summary'!F434</f>
        <v>CSA</v>
      </c>
    </row>
    <row r="126" spans="6:16" x14ac:dyDescent="0.25">
      <c r="F126" s="7" t="str">
        <f>'[6]Existing Gen Data Summary'!D435</f>
        <v>Wind</v>
      </c>
      <c r="G126" s="7">
        <f>'[6]Existing Gen Data Summary'!K435</f>
        <v>98.7</v>
      </c>
      <c r="P126" s="7" t="str">
        <f>'[6]Existing Gen Data Summary'!F435</f>
        <v>CSA</v>
      </c>
    </row>
    <row r="127" spans="6:16" x14ac:dyDescent="0.25">
      <c r="F127" s="7" t="str">
        <f>'[6]Existing Gen Data Summary'!D436</f>
        <v>Wind</v>
      </c>
      <c r="G127" s="7">
        <f>'[6]Existing Gen Data Summary'!K436</f>
        <v>33</v>
      </c>
      <c r="P127" s="7" t="str">
        <f>'[6]Existing Gen Data Summary'!F436</f>
        <v>CSA</v>
      </c>
    </row>
    <row r="128" spans="6:16" x14ac:dyDescent="0.25">
      <c r="F128" s="7" t="str">
        <f>'[6]Existing Gen Data Summary'!D437</f>
        <v>Wind</v>
      </c>
      <c r="G128" s="7">
        <f>'[6]Existing Gen Data Summary'!K437</f>
        <v>527.55999999999995</v>
      </c>
      <c r="P128" s="7" t="str">
        <f>'[6]Existing Gen Data Summary'!F437</f>
        <v>WNV</v>
      </c>
    </row>
    <row r="129" spans="6:16" x14ac:dyDescent="0.25">
      <c r="F129" s="7" t="str">
        <f>'[6]Existing Gen Data Summary'!D438</f>
        <v>Wind</v>
      </c>
      <c r="G129" s="7">
        <f>'[6]Existing Gen Data Summary'!K438</f>
        <v>106.8</v>
      </c>
      <c r="P129" s="7" t="str">
        <f>'[6]Existing Gen Data Summary'!F438</f>
        <v>CNSW</v>
      </c>
    </row>
    <row r="130" spans="6:16" x14ac:dyDescent="0.25">
      <c r="F130" s="7" t="str">
        <f>'[6]Existing Gen Data Summary'!D439</f>
        <v>Wind</v>
      </c>
      <c r="G130" s="7">
        <f>'[6]Existing Gen Data Summary'!K439</f>
        <v>130.80000000000001</v>
      </c>
      <c r="P130" s="7" t="str">
        <f>'[6]Existing Gen Data Summary'!F439</f>
        <v>CSA</v>
      </c>
    </row>
    <row r="131" spans="6:16" x14ac:dyDescent="0.25">
      <c r="F131" s="7" t="str">
        <f>'[6]Existing Gen Data Summary'!D440</f>
        <v>Wind</v>
      </c>
      <c r="G131" s="7">
        <f>'[6]Existing Gen Data Summary'!K440</f>
        <v>90.75</v>
      </c>
      <c r="P131" s="7" t="str">
        <f>'[6]Existing Gen Data Summary'!F440</f>
        <v>NSA</v>
      </c>
    </row>
    <row r="132" spans="6:16" x14ac:dyDescent="0.25">
      <c r="F132" s="7" t="str">
        <f>'[6]Existing Gen Data Summary'!D441</f>
        <v>Wind</v>
      </c>
      <c r="G132" s="7">
        <f>'[6]Existing Gen Data Summary'!K441</f>
        <v>192</v>
      </c>
      <c r="P132" s="7" t="str">
        <f>'[6]Existing Gen Data Summary'!F441</f>
        <v>WNV</v>
      </c>
    </row>
    <row r="133" spans="6:16" x14ac:dyDescent="0.25">
      <c r="F133" s="7" t="str">
        <f>'[6]Existing Gen Data Summary'!D442</f>
        <v>Wind</v>
      </c>
      <c r="G133" s="7">
        <f>'[6]Existing Gen Data Summary'!K442</f>
        <v>175</v>
      </c>
      <c r="P133" s="7" t="str">
        <f>'[6]Existing Gen Data Summary'!F442</f>
        <v>NNSW</v>
      </c>
    </row>
    <row r="134" spans="6:16" x14ac:dyDescent="0.25">
      <c r="F134" s="7" t="str">
        <f>'[6]Existing Gen Data Summary'!D443</f>
        <v>Wind</v>
      </c>
      <c r="G134" s="7">
        <f>'[6]Existing Gen Data Summary'!K443</f>
        <v>119.76</v>
      </c>
      <c r="P134" s="7" t="str">
        <f>'[6]Existing Gen Data Summary'!F443</f>
        <v>CSA</v>
      </c>
    </row>
    <row r="135" spans="6:16" x14ac:dyDescent="0.25">
      <c r="F135" s="7" t="str">
        <f>'[6]Existing Gen Data Summary'!D444</f>
        <v>Wind</v>
      </c>
      <c r="G135" s="7">
        <f>'[6]Existing Gen Data Summary'!K444</f>
        <v>48.3</v>
      </c>
      <c r="P135" s="7" t="str">
        <f>'[6]Existing Gen Data Summary'!F444</f>
        <v>SNSW</v>
      </c>
    </row>
    <row r="136" spans="6:16" x14ac:dyDescent="0.25">
      <c r="F136" s="7" t="str">
        <f>'[6]Existing Gen Data Summary'!D445</f>
        <v>Wind</v>
      </c>
      <c r="G136" s="7">
        <f>'[6]Existing Gen Data Summary'!K445</f>
        <v>138</v>
      </c>
      <c r="P136" s="7" t="str">
        <f>'[6]Existing Gen Data Summary'!F445</f>
        <v>TAS</v>
      </c>
    </row>
    <row r="137" spans="6:16" x14ac:dyDescent="0.25">
      <c r="F137" s="7" t="str">
        <f>'[6]Existing Gen Data Summary'!D446</f>
        <v>Wind</v>
      </c>
      <c r="G137" s="7">
        <f>'[6]Existing Gen Data Summary'!K446</f>
        <v>28.7</v>
      </c>
      <c r="P137" s="7" t="str">
        <f>'[6]Existing Gen Data Summary'!F446</f>
        <v>WNV</v>
      </c>
    </row>
    <row r="138" spans="6:16" x14ac:dyDescent="0.25">
      <c r="F138" s="7" t="str">
        <f>'[6]Existing Gen Data Summary'!D447</f>
        <v>Wind</v>
      </c>
      <c r="G138" s="7">
        <f>'[6]Existing Gen Data Summary'!K447</f>
        <v>30</v>
      </c>
      <c r="P138" s="7" t="str">
        <f>'[6]Existing Gen Data Summary'!F447</f>
        <v>WNV</v>
      </c>
    </row>
    <row r="139" spans="6:16" x14ac:dyDescent="0.25">
      <c r="F139" s="7" t="str">
        <f>'[6]Existing Gen Data Summary'!D448</f>
        <v>Wind</v>
      </c>
      <c r="G139" s="7">
        <f>'[6]Existing Gen Data Summary'!K448</f>
        <v>144.4</v>
      </c>
      <c r="P139" s="7" t="str">
        <f>'[6]Existing Gen Data Summary'!F448</f>
        <v>WNV</v>
      </c>
    </row>
    <row r="140" spans="6:16" x14ac:dyDescent="0.25">
      <c r="F140" s="7" t="str">
        <f>'[6]Existing Gen Data Summary'!D294</f>
        <v>Large scale Solar PV</v>
      </c>
      <c r="G140" s="7"/>
      <c r="H140" s="7"/>
      <c r="I140" s="7"/>
      <c r="J140" s="7">
        <f>'[6]Existing Gen Data Summary'!K294</f>
        <v>100</v>
      </c>
      <c r="P140" s="7" t="str">
        <f>'[6]Existing Gen Data Summary'!F294</f>
        <v>WNV</v>
      </c>
    </row>
    <row r="141" spans="6:16" x14ac:dyDescent="0.25">
      <c r="F141" s="7" t="str">
        <f>'[6]Existing Gen Data Summary'!D295</f>
        <v>Large scale Solar PV</v>
      </c>
      <c r="G141" s="7"/>
      <c r="H141" s="7"/>
      <c r="I141" s="7"/>
      <c r="J141" s="7">
        <f>'[6]Existing Gen Data Summary'!K295</f>
        <v>98.4</v>
      </c>
      <c r="P141" s="7" t="str">
        <f>'[6]Existing Gen Data Summary'!F295</f>
        <v>CNSW</v>
      </c>
    </row>
    <row r="142" spans="6:16" x14ac:dyDescent="0.25">
      <c r="F142" s="7" t="str">
        <f>'[6]Existing Gen Data Summary'!D296</f>
        <v>Large scale Solar PV</v>
      </c>
      <c r="G142" s="7"/>
      <c r="H142" s="7"/>
      <c r="I142" s="7"/>
      <c r="J142" s="7">
        <f>'[6]Existing Gen Data Summary'!K296</f>
        <v>8.25</v>
      </c>
      <c r="P142" s="7" t="str">
        <f>'[6]Existing Gen Data Summary'!F296</f>
        <v>CSA</v>
      </c>
    </row>
    <row r="143" spans="6:16" x14ac:dyDescent="0.25">
      <c r="F143" s="7" t="str">
        <f>'[6]Existing Gen Data Summary'!D297</f>
        <v>Large scale Solar PV</v>
      </c>
      <c r="G143" s="7"/>
      <c r="H143" s="7"/>
      <c r="I143" s="7"/>
      <c r="J143" s="7">
        <f>'[6]Existing Gen Data Summary'!K297</f>
        <v>121</v>
      </c>
      <c r="P143" s="7" t="str">
        <f>'[6]Existing Gen Data Summary'!F297</f>
        <v>SNSW</v>
      </c>
    </row>
    <row r="144" spans="6:16" x14ac:dyDescent="0.25">
      <c r="F144" s="7" t="str">
        <f>'[6]Existing Gen Data Summary'!D298</f>
        <v>Large scale Solar PV</v>
      </c>
      <c r="G144" s="7"/>
      <c r="H144" s="7"/>
      <c r="I144" s="7"/>
      <c r="J144" s="7">
        <f>'[6]Existing Gen Data Summary'!K298</f>
        <v>53</v>
      </c>
      <c r="P144" s="7" t="str">
        <f>'[6]Existing Gen Data Summary'!F298</f>
        <v>SNSW</v>
      </c>
    </row>
    <row r="145" spans="6:16" x14ac:dyDescent="0.25">
      <c r="F145" s="7" t="str">
        <f>'[6]Existing Gen Data Summary'!D299</f>
        <v>Large scale Solar PV</v>
      </c>
      <c r="G145" s="7"/>
      <c r="H145" s="7"/>
      <c r="I145" s="7"/>
      <c r="J145" s="7">
        <f>'[6]Existing Gen Data Summary'!K299</f>
        <v>135</v>
      </c>
      <c r="P145" s="7" t="str">
        <f>'[6]Existing Gen Data Summary'!F299</f>
        <v>NSA</v>
      </c>
    </row>
    <row r="146" spans="6:16" x14ac:dyDescent="0.25">
      <c r="F146" s="7" t="str">
        <f>'[6]Existing Gen Data Summary'!D300</f>
        <v>Large scale Solar PV</v>
      </c>
      <c r="G146" s="7"/>
      <c r="H146" s="7"/>
      <c r="I146" s="7"/>
      <c r="J146" s="7">
        <f>'[6]Existing Gen Data Summary'!K300</f>
        <v>135</v>
      </c>
      <c r="P146" s="7" t="str">
        <f>'[6]Existing Gen Data Summary'!F300</f>
        <v>NSA</v>
      </c>
    </row>
    <row r="147" spans="6:16" x14ac:dyDescent="0.25">
      <c r="F147" s="7" t="str">
        <f>'[6]Existing Gen Data Summary'!D301</f>
        <v>Large scale Solar PV</v>
      </c>
      <c r="G147" s="7"/>
      <c r="H147" s="7"/>
      <c r="I147" s="7"/>
      <c r="J147" s="7">
        <f>'[6]Existing Gen Data Summary'!K301</f>
        <v>64.38</v>
      </c>
      <c r="P147" s="7" t="str">
        <f>'[6]Existing Gen Data Summary'!F301</f>
        <v>SQ</v>
      </c>
    </row>
    <row r="148" spans="6:16" x14ac:dyDescent="0.25">
      <c r="F148" s="7" t="str">
        <f>'[6]Existing Gen Data Summary'!D302</f>
        <v>Large scale Solar PV</v>
      </c>
      <c r="G148" s="7"/>
      <c r="H148" s="7"/>
      <c r="I148" s="7"/>
      <c r="J148" s="7">
        <f>'[6]Existing Gen Data Summary'!K302</f>
        <v>110.4</v>
      </c>
      <c r="P148" s="7" t="str">
        <f>'[6]Existing Gen Data Summary'!F302</f>
        <v>NQ</v>
      </c>
    </row>
    <row r="149" spans="6:16" x14ac:dyDescent="0.25">
      <c r="F149" s="7" t="str">
        <f>'[6]Existing Gen Data Summary'!D303</f>
        <v>Large scale Solar PV</v>
      </c>
      <c r="G149" s="7"/>
      <c r="H149" s="7"/>
      <c r="I149" s="7"/>
      <c r="J149" s="7">
        <f>'[6]Existing Gen Data Summary'!K303</f>
        <v>92.5</v>
      </c>
      <c r="P149" s="7" t="str">
        <f>'[6]Existing Gen Data Summary'!F303</f>
        <v>CQ</v>
      </c>
    </row>
    <row r="150" spans="6:16" x14ac:dyDescent="0.25">
      <c r="F150" s="7" t="str">
        <f>'[6]Existing Gen Data Summary'!D304</f>
        <v>Large scale Solar PV</v>
      </c>
      <c r="G150" s="7"/>
      <c r="H150" s="7"/>
      <c r="I150" s="7"/>
      <c r="J150" s="7">
        <f>'[6]Existing Gen Data Summary'!K304</f>
        <v>150.30000000000001</v>
      </c>
      <c r="P150" s="7" t="str">
        <f>'[6]Existing Gen Data Summary'!F304</f>
        <v>SNSW</v>
      </c>
    </row>
    <row r="151" spans="6:16" x14ac:dyDescent="0.25">
      <c r="F151" s="7" t="str">
        <f>'[6]Existing Gen Data Summary'!D305</f>
        <v>Large scale Solar PV</v>
      </c>
      <c r="G151" s="7"/>
      <c r="H151" s="7"/>
      <c r="I151" s="7"/>
      <c r="J151" s="7">
        <f>'[6]Existing Gen Data Summary'!K305</f>
        <v>42.5</v>
      </c>
      <c r="P151" s="7" t="str">
        <f>'[6]Existing Gen Data Summary'!F305</f>
        <v>CQ</v>
      </c>
    </row>
    <row r="152" spans="6:16" x14ac:dyDescent="0.25">
      <c r="F152" s="7" t="str">
        <f>'[6]Existing Gen Data Summary'!D306</f>
        <v>Large scale Solar PV</v>
      </c>
      <c r="G152" s="7"/>
      <c r="H152" s="7"/>
      <c r="I152" s="7"/>
      <c r="J152" s="7">
        <f>'[6]Existing Gen Data Summary'!K306</f>
        <v>121</v>
      </c>
      <c r="P152" s="7" t="str">
        <f>'[6]Existing Gen Data Summary'!F306</f>
        <v>SQ</v>
      </c>
    </row>
    <row r="153" spans="6:16" x14ac:dyDescent="0.25">
      <c r="F153" s="7" t="str">
        <f>'[6]Existing Gen Data Summary'!D307</f>
        <v>Large scale Solar PV</v>
      </c>
      <c r="G153" s="7"/>
      <c r="H153" s="7"/>
      <c r="I153" s="7"/>
      <c r="J153" s="7">
        <f>'[6]Existing Gen Data Summary'!K307</f>
        <v>274.97000000000003</v>
      </c>
      <c r="P153" s="7" t="str">
        <f>'[6]Existing Gen Data Summary'!F307</f>
        <v>SNSW</v>
      </c>
    </row>
    <row r="154" spans="6:16" x14ac:dyDescent="0.25">
      <c r="F154" s="7" t="str">
        <f>'[6]Existing Gen Data Summary'!D308</f>
        <v>Large scale Solar PV</v>
      </c>
      <c r="G154" s="7"/>
      <c r="H154" s="7"/>
      <c r="I154" s="7"/>
      <c r="J154" s="7">
        <f>'[6]Existing Gen Data Summary'!K308</f>
        <v>167.75</v>
      </c>
      <c r="P154" s="7" t="str">
        <f>'[6]Existing Gen Data Summary'!F308</f>
        <v>CQ</v>
      </c>
    </row>
    <row r="155" spans="6:16" x14ac:dyDescent="0.25">
      <c r="F155" s="7" t="str">
        <f>'[6]Existing Gen Data Summary'!D309</f>
        <v>Large scale Solar PV</v>
      </c>
      <c r="G155" s="7"/>
      <c r="H155" s="7"/>
      <c r="I155" s="7"/>
      <c r="J155" s="7">
        <f>'[6]Existing Gen Data Summary'!K309</f>
        <v>72</v>
      </c>
      <c r="P155" s="7" t="str">
        <f>'[6]Existing Gen Data Summary'!F309</f>
        <v>NQ</v>
      </c>
    </row>
    <row r="156" spans="6:16" x14ac:dyDescent="0.25">
      <c r="F156" s="7" t="str">
        <f>'[6]Existing Gen Data Summary'!D310</f>
        <v>Large scale Solar PV</v>
      </c>
      <c r="G156" s="7"/>
      <c r="H156" s="7"/>
      <c r="I156" s="7"/>
      <c r="J156" s="7">
        <f>'[6]Existing Gen Data Summary'!K310</f>
        <v>162.36000000000001</v>
      </c>
      <c r="P156" s="7" t="str">
        <f>'[6]Existing Gen Data Summary'!F310</f>
        <v>SNSW</v>
      </c>
    </row>
    <row r="157" spans="6:16" x14ac:dyDescent="0.25">
      <c r="F157" s="7" t="str">
        <f>'[6]Existing Gen Data Summary'!D311</f>
        <v>Large scale Solar PV</v>
      </c>
      <c r="G157" s="7"/>
      <c r="H157" s="7"/>
      <c r="I157" s="7"/>
      <c r="J157" s="7">
        <f>'[6]Existing Gen Data Summary'!K311</f>
        <v>55</v>
      </c>
      <c r="P157" s="7" t="str">
        <f>'[6]Existing Gen Data Summary'!F311</f>
        <v>WNV</v>
      </c>
    </row>
    <row r="158" spans="6:16" x14ac:dyDescent="0.25">
      <c r="F158" s="7" t="str">
        <f>'[6]Existing Gen Data Summary'!D312</f>
        <v>Large scale Solar PV</v>
      </c>
      <c r="G158" s="7"/>
      <c r="H158" s="7"/>
      <c r="I158" s="7"/>
      <c r="J158" s="7">
        <f>'[6]Existing Gen Data Summary'!K312</f>
        <v>126</v>
      </c>
      <c r="P158" s="7" t="str">
        <f>'[6]Existing Gen Data Summary'!F312</f>
        <v>WNV</v>
      </c>
    </row>
    <row r="159" spans="6:16" x14ac:dyDescent="0.25">
      <c r="F159" s="7" t="str">
        <f>'[6]Existing Gen Data Summary'!D313</f>
        <v>Large scale Solar PV</v>
      </c>
      <c r="G159" s="7"/>
      <c r="H159" s="7"/>
      <c r="I159" s="7"/>
      <c r="J159" s="7">
        <f>'[6]Existing Gen Data Summary'!K313</f>
        <v>132</v>
      </c>
      <c r="P159" s="7" t="str">
        <f>'[6]Existing Gen Data Summary'!F313</f>
        <v>WNV</v>
      </c>
    </row>
    <row r="160" spans="6:16" x14ac:dyDescent="0.25">
      <c r="F160" s="7" t="str">
        <f>'[6]Existing Gen Data Summary'!D314</f>
        <v>Large scale Solar PV</v>
      </c>
      <c r="G160" s="7"/>
      <c r="H160" s="7"/>
      <c r="I160" s="7"/>
      <c r="J160" s="7">
        <f>'[6]Existing Gen Data Summary'!K314</f>
        <v>69.75</v>
      </c>
      <c r="P160" s="7" t="str">
        <f>'[6]Existing Gen Data Summary'!F314</f>
        <v>CNSW</v>
      </c>
    </row>
    <row r="161" spans="6:16" x14ac:dyDescent="0.25">
      <c r="F161" s="7" t="str">
        <f>'[6]Existing Gen Data Summary'!D315</f>
        <v>Large scale Solar PV</v>
      </c>
      <c r="G161" s="7"/>
      <c r="H161" s="7"/>
      <c r="I161" s="7"/>
      <c r="J161" s="7">
        <f>'[6]Existing Gen Data Summary'!K315</f>
        <v>10</v>
      </c>
      <c r="P161" s="7" t="str">
        <f>'[6]Existing Gen Data Summary'!F315</f>
        <v>SNSW</v>
      </c>
    </row>
    <row r="162" spans="6:16" x14ac:dyDescent="0.25">
      <c r="F162" s="7" t="str">
        <f>'[6]Existing Gen Data Summary'!D316</f>
        <v>Large scale Solar PV</v>
      </c>
      <c r="G162" s="7"/>
      <c r="H162" s="7"/>
      <c r="I162" s="7"/>
      <c r="J162" s="7">
        <f>'[6]Existing Gen Data Summary'!K316</f>
        <v>110</v>
      </c>
      <c r="P162" s="7" t="str">
        <f>'[6]Existing Gen Data Summary'!F316</f>
        <v>NNSW</v>
      </c>
    </row>
    <row r="163" spans="6:16" x14ac:dyDescent="0.25">
      <c r="F163" s="7" t="str">
        <f>'[6]Existing Gen Data Summary'!D317</f>
        <v>Large scale Solar PV</v>
      </c>
      <c r="G163" s="7"/>
      <c r="H163" s="7"/>
      <c r="I163" s="7"/>
      <c r="J163" s="7">
        <f>'[6]Existing Gen Data Summary'!K317</f>
        <v>57.5</v>
      </c>
      <c r="P163" s="7" t="str">
        <f>'[6]Existing Gen Data Summary'!F317</f>
        <v>NQ</v>
      </c>
    </row>
    <row r="164" spans="6:16" x14ac:dyDescent="0.25">
      <c r="F164" s="7" t="str">
        <f>'[6]Existing Gen Data Summary'!D318</f>
        <v>Large scale Solar PV</v>
      </c>
      <c r="G164" s="7"/>
      <c r="H164" s="7"/>
      <c r="I164" s="7"/>
      <c r="J164" s="7">
        <f>'[6]Existing Gen Data Summary'!K318</f>
        <v>11</v>
      </c>
      <c r="P164" s="7" t="str">
        <f>'[6]Existing Gen Data Summary'!F318</f>
        <v>CSA</v>
      </c>
    </row>
    <row r="165" spans="6:16" x14ac:dyDescent="0.25">
      <c r="F165" s="7" t="str">
        <f>'[6]Existing Gen Data Summary'!D319</f>
        <v>Large scale Solar PV</v>
      </c>
      <c r="G165" s="7"/>
      <c r="H165" s="7"/>
      <c r="I165" s="7"/>
      <c r="J165" s="7">
        <f>'[6]Existing Gen Data Summary'!K319</f>
        <v>132.6</v>
      </c>
      <c r="P165" s="7" t="str">
        <f>'[6]Existing Gen Data Summary'!F319</f>
        <v>NQ</v>
      </c>
    </row>
    <row r="166" spans="6:16" x14ac:dyDescent="0.25">
      <c r="F166" s="7" t="str">
        <f>'[6]Existing Gen Data Summary'!D320</f>
        <v>Large scale Solar PV</v>
      </c>
      <c r="G166" s="7"/>
      <c r="H166" s="7"/>
      <c r="I166" s="7"/>
      <c r="J166" s="7">
        <f>'[6]Existing Gen Data Summary'!K320</f>
        <v>57.75</v>
      </c>
      <c r="P166" s="7" t="str">
        <f>'[6]Existing Gen Data Summary'!F320</f>
        <v>NQ</v>
      </c>
    </row>
    <row r="167" spans="6:16" x14ac:dyDescent="0.25">
      <c r="F167" s="7" t="str">
        <f>'[6]Existing Gen Data Summary'!D321</f>
        <v>Large scale Solar PV</v>
      </c>
      <c r="G167" s="7"/>
      <c r="H167" s="7"/>
      <c r="I167" s="7"/>
      <c r="J167" s="7">
        <f>'[6]Existing Gen Data Summary'!K321</f>
        <v>110</v>
      </c>
      <c r="P167" s="7" t="str">
        <f>'[6]Existing Gen Data Summary'!F321</f>
        <v>SNSW</v>
      </c>
    </row>
    <row r="168" spans="6:16" x14ac:dyDescent="0.25">
      <c r="F168" s="7" t="str">
        <f>'[6]Existing Gen Data Summary'!D322</f>
        <v>Large scale Solar PV</v>
      </c>
      <c r="G168" s="7"/>
      <c r="H168" s="7"/>
      <c r="I168" s="7"/>
      <c r="J168" s="7">
        <f>'[6]Existing Gen Data Summary'!K322</f>
        <v>20.97</v>
      </c>
      <c r="P168" s="7" t="str">
        <f>'[6]Existing Gen Data Summary'!F322</f>
        <v>NQ</v>
      </c>
    </row>
    <row r="169" spans="6:16" x14ac:dyDescent="0.25">
      <c r="F169" s="7" t="str">
        <f>'[6]Existing Gen Data Summary'!D323</f>
        <v>Large scale Solar PV</v>
      </c>
      <c r="G169" s="7"/>
      <c r="H169" s="7"/>
      <c r="I169" s="7"/>
      <c r="J169" s="7">
        <f>'[6]Existing Gen Data Summary'!K323</f>
        <v>55</v>
      </c>
      <c r="P169" s="7" t="str">
        <f>'[6]Existing Gen Data Summary'!F323</f>
        <v>CNSW</v>
      </c>
    </row>
    <row r="170" spans="6:16" x14ac:dyDescent="0.25">
      <c r="F170" s="7" t="str">
        <f>'[6]Existing Gen Data Summary'!D324</f>
        <v>Large scale Solar PV</v>
      </c>
      <c r="G170" s="7"/>
      <c r="H170" s="7"/>
      <c r="I170" s="7"/>
      <c r="J170" s="7">
        <f>'[6]Existing Gen Data Summary'!K324</f>
        <v>36.01</v>
      </c>
      <c r="P170" s="7" t="str">
        <f>'[6]Existing Gen Data Summary'!F324</f>
        <v>SNSW</v>
      </c>
    </row>
    <row r="171" spans="6:16" x14ac:dyDescent="0.25">
      <c r="F171" s="7" t="str">
        <f>'[6]Existing Gen Data Summary'!D325</f>
        <v>Large scale Solar PV</v>
      </c>
      <c r="G171" s="7"/>
      <c r="H171" s="7"/>
      <c r="I171" s="7"/>
      <c r="J171" s="7">
        <f>'[6]Existing Gen Data Summary'!K325</f>
        <v>104.5</v>
      </c>
      <c r="P171" s="7" t="str">
        <f>'[6]Existing Gen Data Summary'!F325</f>
        <v>WNV</v>
      </c>
    </row>
    <row r="172" spans="6:16" x14ac:dyDescent="0.25">
      <c r="F172" s="7" t="str">
        <f>'[6]Existing Gen Data Summary'!D326</f>
        <v>Large scale Solar PV</v>
      </c>
      <c r="G172" s="7"/>
      <c r="H172" s="7"/>
      <c r="I172" s="7"/>
      <c r="J172" s="7">
        <f>'[6]Existing Gen Data Summary'!K326</f>
        <v>199.95</v>
      </c>
      <c r="P172" s="7" t="str">
        <f>'[6]Existing Gen Data Summary'!F326</f>
        <v>WNV</v>
      </c>
    </row>
    <row r="173" spans="6:16" x14ac:dyDescent="0.25">
      <c r="F173" s="7" t="str">
        <f>'[6]Existing Gen Data Summary'!D327</f>
        <v>Large scale Solar PV</v>
      </c>
      <c r="G173" s="7"/>
      <c r="H173" s="7"/>
      <c r="I173" s="7"/>
      <c r="J173" s="7">
        <f>'[6]Existing Gen Data Summary'!K327</f>
        <v>50</v>
      </c>
      <c r="P173" s="7" t="str">
        <f>'[6]Existing Gen Data Summary'!F327</f>
        <v>NQ</v>
      </c>
    </row>
    <row r="174" spans="6:16" x14ac:dyDescent="0.25">
      <c r="F174" s="7" t="str">
        <f>'[6]Existing Gen Data Summary'!D328</f>
        <v>Large scale Solar PV</v>
      </c>
      <c r="G174" s="7"/>
      <c r="H174" s="7"/>
      <c r="I174" s="7"/>
      <c r="J174" s="7">
        <f>'[6]Existing Gen Data Summary'!K328</f>
        <v>118.4</v>
      </c>
      <c r="P174" s="7" t="str">
        <f>'[6]Existing Gen Data Summary'!F328</f>
        <v>CQ</v>
      </c>
    </row>
    <row r="175" spans="6:16" x14ac:dyDescent="0.25">
      <c r="F175" s="7" t="str">
        <f>'[6]Existing Gen Data Summary'!D329</f>
        <v>Large scale Solar PV</v>
      </c>
      <c r="G175" s="7"/>
      <c r="H175" s="7"/>
      <c r="I175" s="7"/>
      <c r="J175" s="7">
        <f>'[6]Existing Gen Data Summary'!K329</f>
        <v>230</v>
      </c>
      <c r="P175" s="7" t="str">
        <f>'[6]Existing Gen Data Summary'!F329</f>
        <v>SNSW</v>
      </c>
    </row>
    <row r="176" spans="6:16" x14ac:dyDescent="0.25">
      <c r="F176" s="7" t="str">
        <f>'[6]Existing Gen Data Summary'!D330</f>
        <v>Large scale Solar PV</v>
      </c>
      <c r="G176" s="7"/>
      <c r="H176" s="7"/>
      <c r="I176" s="7"/>
      <c r="J176" s="7">
        <f>'[6]Existing Gen Data Summary'!K330</f>
        <v>28.98</v>
      </c>
      <c r="P176" s="7" t="str">
        <f>'[6]Existing Gen Data Summary'!F330</f>
        <v>SNSW</v>
      </c>
    </row>
    <row r="177" spans="6:16" x14ac:dyDescent="0.25">
      <c r="F177" s="7" t="str">
        <f>'[6]Existing Gen Data Summary'!D331</f>
        <v>Large scale Solar PV</v>
      </c>
      <c r="G177" s="7"/>
      <c r="H177" s="7"/>
      <c r="I177" s="7"/>
      <c r="J177" s="7">
        <f>'[6]Existing Gen Data Summary'!K331</f>
        <v>15</v>
      </c>
      <c r="P177" s="7" t="str">
        <f>'[6]Existing Gen Data Summary'!F331</f>
        <v>CQ</v>
      </c>
    </row>
    <row r="178" spans="6:16" x14ac:dyDescent="0.25">
      <c r="F178" s="7" t="str">
        <f>'[6]Existing Gen Data Summary'!D332</f>
        <v>Large scale Solar PV</v>
      </c>
      <c r="G178" s="7"/>
      <c r="H178" s="7"/>
      <c r="I178" s="7"/>
      <c r="J178" s="7">
        <f>'[6]Existing Gen Data Summary'!K332</f>
        <v>50</v>
      </c>
      <c r="P178" s="7" t="str">
        <f>'[6]Existing Gen Data Summary'!F332</f>
        <v>CNSW</v>
      </c>
    </row>
    <row r="179" spans="6:16" x14ac:dyDescent="0.25">
      <c r="F179" s="7" t="str">
        <f>'[6]Existing Gen Data Summary'!D333</f>
        <v>Large scale Solar PV</v>
      </c>
      <c r="G179" s="7"/>
      <c r="H179" s="7"/>
      <c r="I179" s="7"/>
      <c r="J179" s="7">
        <f>'[6]Existing Gen Data Summary'!K333</f>
        <v>16.5</v>
      </c>
      <c r="P179" s="7" t="str">
        <f>'[6]Existing Gen Data Summary'!F333</f>
        <v>CSA</v>
      </c>
    </row>
    <row r="180" spans="6:16" x14ac:dyDescent="0.25">
      <c r="F180" s="7" t="str">
        <f>'[6]Existing Gen Data Summary'!D334</f>
        <v>Large scale Solar PV</v>
      </c>
      <c r="G180" s="7"/>
      <c r="H180" s="7"/>
      <c r="I180" s="7"/>
      <c r="J180" s="7">
        <f>'[6]Existing Gen Data Summary'!K334</f>
        <v>16.5</v>
      </c>
      <c r="P180" s="7" t="str">
        <f>'[6]Existing Gen Data Summary'!F334</f>
        <v>CSA</v>
      </c>
    </row>
    <row r="181" spans="6:16" x14ac:dyDescent="0.25">
      <c r="F181" s="7" t="str">
        <f>'[6]Existing Gen Data Summary'!D335</f>
        <v>Large scale Solar PV</v>
      </c>
      <c r="G181" s="7"/>
      <c r="H181" s="7"/>
      <c r="I181" s="7"/>
      <c r="J181" s="7">
        <f>'[6]Existing Gen Data Summary'!K335</f>
        <v>34.5</v>
      </c>
      <c r="P181" s="7" t="str">
        <f>'[6]Existing Gen Data Summary'!F335</f>
        <v>SQ</v>
      </c>
    </row>
    <row r="182" spans="6:16" x14ac:dyDescent="0.25">
      <c r="F182" s="7" t="str">
        <f>'[6]Existing Gen Data Summary'!D336</f>
        <v>Large scale Solar PV</v>
      </c>
      <c r="G182" s="7"/>
      <c r="H182" s="7"/>
      <c r="I182" s="7"/>
      <c r="J182" s="7">
        <f>'[6]Existing Gen Data Summary'!K336</f>
        <v>26</v>
      </c>
      <c r="P182" s="7" t="str">
        <f>'[6]Existing Gen Data Summary'!F336</f>
        <v>CQ</v>
      </c>
    </row>
    <row r="183" spans="6:16" x14ac:dyDescent="0.25">
      <c r="F183" s="7" t="str">
        <f>'[6]Existing Gen Data Summary'!D337</f>
        <v>Large scale Solar PV</v>
      </c>
      <c r="G183" s="7"/>
      <c r="H183" s="7"/>
      <c r="I183" s="7"/>
      <c r="J183" s="7">
        <f>'[6]Existing Gen Data Summary'!K337</f>
        <v>36.08</v>
      </c>
      <c r="P183" s="7" t="str">
        <f>'[6]Existing Gen Data Summary'!F337</f>
        <v>CNSW</v>
      </c>
    </row>
    <row r="184" spans="6:16" x14ac:dyDescent="0.25">
      <c r="F184" s="7" t="str">
        <f>'[6]Existing Gen Data Summary'!D338</f>
        <v>Large scale Solar PV</v>
      </c>
      <c r="G184" s="7"/>
      <c r="H184" s="7"/>
      <c r="I184" s="7"/>
      <c r="J184" s="7">
        <f>'[6]Existing Gen Data Summary'!K338</f>
        <v>56</v>
      </c>
      <c r="P184" s="7" t="str">
        <f>'[6]Existing Gen Data Summary'!F338</f>
        <v>NNSW</v>
      </c>
    </row>
    <row r="185" spans="6:16" x14ac:dyDescent="0.25">
      <c r="F185" s="7" t="str">
        <f>'[6]Existing Gen Data Summary'!D339</f>
        <v>Large scale Solar PV</v>
      </c>
      <c r="G185" s="7"/>
      <c r="H185" s="7"/>
      <c r="I185" s="7"/>
      <c r="J185" s="7">
        <f>'[6]Existing Gen Data Summary'!K339</f>
        <v>5.5</v>
      </c>
      <c r="P185" s="7" t="str">
        <f>'[6]Existing Gen Data Summary'!F339</f>
        <v>CSA</v>
      </c>
    </row>
    <row r="186" spans="6:16" x14ac:dyDescent="0.25">
      <c r="F186" s="7" t="str">
        <f>'[6]Existing Gen Data Summary'!D340</f>
        <v>Large scale Solar PV</v>
      </c>
      <c r="G186" s="7"/>
      <c r="H186" s="7"/>
      <c r="I186" s="7"/>
      <c r="J186" s="7">
        <f>'[6]Existing Gen Data Summary'!K340</f>
        <v>5.5</v>
      </c>
      <c r="P186" s="7" t="str">
        <f>'[6]Existing Gen Data Summary'!F340</f>
        <v>CSA</v>
      </c>
    </row>
    <row r="187" spans="6:16" x14ac:dyDescent="0.25">
      <c r="F187" s="7" t="str">
        <f>'[6]Existing Gen Data Summary'!D341</f>
        <v>Large scale Solar PV</v>
      </c>
      <c r="G187" s="7"/>
      <c r="H187" s="7"/>
      <c r="I187" s="7"/>
      <c r="J187" s="7">
        <f>'[6]Existing Gen Data Summary'!K341</f>
        <v>7.5</v>
      </c>
      <c r="P187" s="7" t="str">
        <f>'[6]Existing Gen Data Summary'!F341</f>
        <v>CSA</v>
      </c>
    </row>
    <row r="188" spans="6:16" x14ac:dyDescent="0.25">
      <c r="F188" s="7" t="str">
        <f>'[6]Existing Gen Data Summary'!D342</f>
        <v>Large scale Solar PV</v>
      </c>
      <c r="G188" s="7"/>
      <c r="H188" s="7"/>
      <c r="I188" s="7"/>
      <c r="J188" s="7">
        <f>'[6]Existing Gen Data Summary'!K342</f>
        <v>5.5</v>
      </c>
      <c r="P188" s="7" t="str">
        <f>'[6]Existing Gen Data Summary'!F342</f>
        <v>CSA</v>
      </c>
    </row>
    <row r="189" spans="6:16" x14ac:dyDescent="0.25">
      <c r="F189" s="7" t="str">
        <f>'[6]Existing Gen Data Summary'!D343</f>
        <v>Large scale Solar PV</v>
      </c>
      <c r="G189" s="7"/>
      <c r="H189" s="7"/>
      <c r="I189" s="7"/>
      <c r="J189" s="7">
        <f>'[6]Existing Gen Data Summary'!K343</f>
        <v>99</v>
      </c>
      <c r="P189" s="7" t="str">
        <f>'[6]Existing Gen Data Summary'!F343</f>
        <v>CQ</v>
      </c>
    </row>
    <row r="190" spans="6:16" x14ac:dyDescent="0.25">
      <c r="F190" s="7" t="str">
        <f>'[6]Existing Gen Data Summary'!D344</f>
        <v>Large scale Solar PV</v>
      </c>
      <c r="G190" s="7"/>
      <c r="H190" s="7"/>
      <c r="I190" s="7"/>
      <c r="J190" s="7">
        <f>'[6]Existing Gen Data Summary'!K344</f>
        <v>13.75</v>
      </c>
      <c r="P190" s="7" t="str">
        <f>'[6]Existing Gen Data Summary'!F344</f>
        <v>CSA</v>
      </c>
    </row>
    <row r="191" spans="6:16" x14ac:dyDescent="0.25">
      <c r="F191" s="7" t="str">
        <f>'[6]Existing Gen Data Summary'!D345</f>
        <v>Large scale Solar PV</v>
      </c>
      <c r="G191" s="7"/>
      <c r="H191" s="7"/>
      <c r="I191" s="7"/>
      <c r="J191" s="7">
        <f>'[6]Existing Gen Data Summary'!K345</f>
        <v>104.64</v>
      </c>
      <c r="P191" s="7" t="str">
        <f>'[6]Existing Gen Data Summary'!F345</f>
        <v>CNSW</v>
      </c>
    </row>
    <row r="192" spans="6:16" x14ac:dyDescent="0.25">
      <c r="F192" s="7" t="str">
        <f>'[6]Existing Gen Data Summary'!D346</f>
        <v>Large scale Solar PV</v>
      </c>
      <c r="G192" s="7"/>
      <c r="H192" s="7"/>
      <c r="I192" s="7"/>
      <c r="J192" s="7">
        <f>'[6]Existing Gen Data Summary'!K346</f>
        <v>200</v>
      </c>
      <c r="P192" s="7" t="str">
        <f>'[6]Existing Gen Data Summary'!F346</f>
        <v>NNSW</v>
      </c>
    </row>
    <row r="193" spans="6:16" x14ac:dyDescent="0.25">
      <c r="F193" s="7" t="str">
        <f>'[6]Existing Gen Data Summary'!D347</f>
        <v>Large scale Solar PV</v>
      </c>
      <c r="G193" s="7"/>
      <c r="H193" s="7"/>
      <c r="I193" s="7"/>
      <c r="J193" s="7">
        <f>'[6]Existing Gen Data Summary'!K347</f>
        <v>200</v>
      </c>
      <c r="P193" s="7" t="str">
        <f>'[6]Existing Gen Data Summary'!F347</f>
        <v>NNSW</v>
      </c>
    </row>
    <row r="194" spans="6:16" x14ac:dyDescent="0.25">
      <c r="F194" s="7" t="str">
        <f>'[6]Existing Gen Data Summary'!D348</f>
        <v>Large scale Solar PV</v>
      </c>
      <c r="G194" s="7"/>
      <c r="H194" s="7"/>
      <c r="I194" s="7"/>
      <c r="J194" s="7">
        <f>'[6]Existing Gen Data Summary'!K348</f>
        <v>101.09</v>
      </c>
      <c r="P194" s="7" t="str">
        <f>'[6]Existing Gen Data Summary'!F348</f>
        <v>WNV</v>
      </c>
    </row>
    <row r="195" spans="6:16" x14ac:dyDescent="0.25">
      <c r="F195" s="7" t="str">
        <f>'[6]Existing Gen Data Summary'!D349</f>
        <v>Large scale Solar PV</v>
      </c>
      <c r="G195" s="7"/>
      <c r="H195" s="7"/>
      <c r="I195" s="7"/>
      <c r="J195" s="7">
        <f>'[6]Existing Gen Data Summary'!K349</f>
        <v>102.03</v>
      </c>
      <c r="P195" s="7" t="str">
        <f>'[6]Existing Gen Data Summary'!F349</f>
        <v>CNSW</v>
      </c>
    </row>
    <row r="196" spans="6:16" x14ac:dyDescent="0.25">
      <c r="F196" s="7" t="str">
        <f>'[6]Existing Gen Data Summary'!D350</f>
        <v>Large scale Solar PV</v>
      </c>
      <c r="G196" s="7"/>
      <c r="H196" s="7"/>
      <c r="I196" s="7"/>
      <c r="J196" s="7">
        <f>'[6]Existing Gen Data Summary'!K350</f>
        <v>25</v>
      </c>
      <c r="P196" s="7" t="str">
        <f>'[6]Existing Gen Data Summary'!F350</f>
        <v>SQ</v>
      </c>
    </row>
    <row r="197" spans="6:16" x14ac:dyDescent="0.25">
      <c r="F197" s="7" t="str">
        <f>'[6]Existing Gen Data Summary'!D351</f>
        <v>Large scale Solar PV</v>
      </c>
      <c r="G197" s="7"/>
      <c r="H197" s="7"/>
      <c r="I197" s="7"/>
      <c r="J197" s="7">
        <f>'[6]Existing Gen Data Summary'!K351</f>
        <v>55.64</v>
      </c>
      <c r="P197" s="7" t="str">
        <f>'[6]Existing Gen Data Summary'!F351</f>
        <v>SQ</v>
      </c>
    </row>
    <row r="198" spans="6:16" x14ac:dyDescent="0.25">
      <c r="F198" s="7" t="str">
        <f>'[6]Existing Gen Data Summary'!D352</f>
        <v>Large scale Solar PV</v>
      </c>
      <c r="G198" s="7"/>
      <c r="H198" s="7"/>
      <c r="I198" s="7"/>
      <c r="J198" s="7">
        <f>'[6]Existing Gen Data Summary'!K352</f>
        <v>49.5</v>
      </c>
      <c r="P198" s="7" t="str">
        <f>'[6]Existing Gen Data Summary'!F352</f>
        <v>CNSW</v>
      </c>
    </row>
    <row r="199" spans="6:16" x14ac:dyDescent="0.25">
      <c r="F199" s="7" t="str">
        <f>'[6]Existing Gen Data Summary'!D353</f>
        <v>Large scale Solar PV</v>
      </c>
      <c r="G199" s="7"/>
      <c r="H199" s="7"/>
      <c r="I199" s="7"/>
      <c r="J199" s="7">
        <f>'[6]Existing Gen Data Summary'!K353</f>
        <v>99</v>
      </c>
      <c r="P199" s="7" t="str">
        <f>'[6]Existing Gen Data Summary'!F353</f>
        <v>NSA</v>
      </c>
    </row>
    <row r="200" spans="6:16" x14ac:dyDescent="0.25">
      <c r="F200" s="7" t="str">
        <f>'[6]Existing Gen Data Summary'!D354</f>
        <v>Large scale Solar PV</v>
      </c>
      <c r="G200" s="7"/>
      <c r="H200" s="7"/>
      <c r="I200" s="7"/>
      <c r="J200" s="7">
        <f>'[6]Existing Gen Data Summary'!K354</f>
        <v>128</v>
      </c>
      <c r="P200" s="7" t="str">
        <f>'[6]Existing Gen Data Summary'!F354</f>
        <v>NQ</v>
      </c>
    </row>
    <row r="201" spans="6:16" x14ac:dyDescent="0.25">
      <c r="F201" s="7" t="str">
        <f>'[6]Existing Gen Data Summary'!D355</f>
        <v>Large scale Solar PV</v>
      </c>
      <c r="G201" s="7"/>
      <c r="H201" s="7"/>
      <c r="I201" s="7"/>
      <c r="J201" s="7">
        <f>'[6]Existing Gen Data Summary'!K355</f>
        <v>65</v>
      </c>
      <c r="P201" s="7" t="str">
        <f>'[6]Existing Gen Data Summary'!F355</f>
        <v>NQ</v>
      </c>
    </row>
    <row r="202" spans="6:16" x14ac:dyDescent="0.25">
      <c r="F202" s="7" t="str">
        <f>'[6]Existing Gen Data Summary'!D356</f>
        <v>Large scale Solar PV</v>
      </c>
      <c r="G202" s="7"/>
      <c r="H202" s="7"/>
      <c r="I202" s="7"/>
      <c r="J202" s="7">
        <f>'[6]Existing Gen Data Summary'!K356</f>
        <v>143</v>
      </c>
      <c r="P202" s="7" t="str">
        <f>'[6]Existing Gen Data Summary'!F356</f>
        <v>NQ</v>
      </c>
    </row>
    <row r="203" spans="6:16" x14ac:dyDescent="0.25">
      <c r="F203" s="7" t="str">
        <f>'[6]Existing Gen Data Summary'!D357</f>
        <v>Large scale Solar PV</v>
      </c>
      <c r="G203" s="7"/>
      <c r="H203" s="7"/>
      <c r="I203" s="7"/>
      <c r="J203" s="7">
        <f>'[6]Existing Gen Data Summary'!K357</f>
        <v>228.8</v>
      </c>
      <c r="P203" s="7" t="str">
        <f>'[6]Existing Gen Data Summary'!F357</f>
        <v>SNSW</v>
      </c>
    </row>
    <row r="204" spans="6:16" x14ac:dyDescent="0.25">
      <c r="F204" s="7" t="str">
        <f>'[6]Existing Gen Data Summary'!D358</f>
        <v>Large scale Solar PV</v>
      </c>
      <c r="G204" s="7"/>
      <c r="H204" s="7"/>
      <c r="I204" s="7"/>
      <c r="J204" s="7">
        <f>'[6]Existing Gen Data Summary'!K358</f>
        <v>150</v>
      </c>
      <c r="P204" s="7" t="str">
        <f>'[6]Existing Gen Data Summary'!F358</f>
        <v>CNSW</v>
      </c>
    </row>
    <row r="205" spans="6:16" x14ac:dyDescent="0.25">
      <c r="F205" s="7" t="str">
        <f>'[6]Existing Gen Data Summary'!D359</f>
        <v>Large scale Solar PV</v>
      </c>
      <c r="G205" s="7"/>
      <c r="H205" s="7"/>
      <c r="I205" s="7"/>
      <c r="J205" s="7">
        <f>'[6]Existing Gen Data Summary'!K359</f>
        <v>85.26</v>
      </c>
      <c r="P205" s="7" t="str">
        <f>'[6]Existing Gen Data Summary'!F359</f>
        <v>SQ</v>
      </c>
    </row>
    <row r="206" spans="6:16" x14ac:dyDescent="0.25">
      <c r="F206" s="7" t="str">
        <f>'[6]Existing Gen Data Summary'!D360</f>
        <v>Large scale Solar PV</v>
      </c>
      <c r="G206" s="7"/>
      <c r="H206" s="7"/>
      <c r="I206" s="7"/>
      <c r="J206" s="7">
        <f>'[6]Existing Gen Data Summary'!K360</f>
        <v>108</v>
      </c>
      <c r="P206" s="7" t="str">
        <f>'[6]Existing Gen Data Summary'!F360</f>
        <v>SESA</v>
      </c>
    </row>
    <row r="207" spans="6:16" x14ac:dyDescent="0.25">
      <c r="F207" s="7" t="str">
        <f>'[6]Existing Gen Data Summary'!D361</f>
        <v>Large scale Solar PV</v>
      </c>
      <c r="G207" s="7"/>
      <c r="H207" s="7"/>
      <c r="I207" s="7"/>
      <c r="J207" s="7">
        <f>'[6]Existing Gen Data Summary'!K361</f>
        <v>32.1</v>
      </c>
      <c r="P207" s="7" t="str">
        <f>'[6]Existing Gen Data Summary'!F361</f>
        <v>SQ</v>
      </c>
    </row>
    <row r="208" spans="6:16" x14ac:dyDescent="0.25">
      <c r="F208" s="7" t="str">
        <f>'[6]Existing Gen Data Summary'!D362</f>
        <v>Large scale Solar PV</v>
      </c>
      <c r="G208" s="7"/>
      <c r="H208" s="7"/>
      <c r="I208" s="7"/>
      <c r="J208" s="7">
        <f>'[6]Existing Gen Data Summary'!K362</f>
        <v>32.1</v>
      </c>
      <c r="P208" s="7" t="str">
        <f>'[6]Existing Gen Data Summary'!F362</f>
        <v>SQ</v>
      </c>
    </row>
    <row r="209" spans="6:16" x14ac:dyDescent="0.25">
      <c r="F209" s="7" t="str">
        <f>'[6]Existing Gen Data Summary'!D363</f>
        <v>Large scale Solar PV</v>
      </c>
      <c r="G209" s="7"/>
      <c r="H209" s="7"/>
      <c r="I209" s="7"/>
      <c r="J209" s="7">
        <f>'[6]Existing Gen Data Summary'!K363</f>
        <v>216.08</v>
      </c>
      <c r="P209" s="7" t="str">
        <f>'[6]Existing Gen Data Summary'!F363</f>
        <v>CNSW</v>
      </c>
    </row>
    <row r="210" spans="6:16" x14ac:dyDescent="0.25">
      <c r="F210" s="7" t="str">
        <f>'[6]Existing Gen Data Summary'!D364</f>
        <v>Large scale Solar PV</v>
      </c>
      <c r="G210" s="7"/>
      <c r="H210" s="7"/>
      <c r="I210" s="7"/>
      <c r="J210" s="7">
        <f>'[6]Existing Gen Data Summary'!K364</f>
        <v>97.5</v>
      </c>
      <c r="P210" s="7" t="str">
        <f>'[6]Existing Gen Data Summary'!F364</f>
        <v>WNV</v>
      </c>
    </row>
    <row r="211" spans="6:16" x14ac:dyDescent="0.25">
      <c r="F211" s="7" t="str">
        <f>'[6]Existing Gen Data Summary'!D365</f>
        <v>Large scale Solar PV</v>
      </c>
      <c r="G211" s="7"/>
      <c r="H211" s="7"/>
      <c r="I211" s="7"/>
      <c r="J211" s="7">
        <f>'[6]Existing Gen Data Summary'!K365</f>
        <v>105.27</v>
      </c>
      <c r="P211" s="7" t="str">
        <f>'[6]Existing Gen Data Summary'!F365</f>
        <v>SNSW</v>
      </c>
    </row>
    <row r="212" spans="6:16" x14ac:dyDescent="0.25">
      <c r="F212" s="7" t="str">
        <f>'[6]Existing Gen Data Summary'!D366</f>
        <v>Large scale Solar PV</v>
      </c>
      <c r="G212" s="7"/>
      <c r="H212" s="7"/>
      <c r="I212" s="7"/>
      <c r="J212" s="7">
        <f>'[6]Existing Gen Data Summary'!K366</f>
        <v>399.97</v>
      </c>
      <c r="P212" s="7" t="str">
        <f>'[6]Existing Gen Data Summary'!F366</f>
        <v>SQ</v>
      </c>
    </row>
    <row r="213" spans="6:16" x14ac:dyDescent="0.25">
      <c r="F213" s="7" t="str">
        <f>'[6]Existing Gen Data Summary'!D367</f>
        <v>Large scale Solar PV</v>
      </c>
      <c r="G213" s="7"/>
      <c r="H213" s="7"/>
      <c r="I213" s="7"/>
      <c r="J213" s="7">
        <f>'[6]Existing Gen Data Summary'!K367</f>
        <v>20</v>
      </c>
      <c r="P213" s="7" t="str">
        <f>'[6]Existing Gen Data Summary'!F367</f>
        <v>NNSW</v>
      </c>
    </row>
    <row r="214" spans="6:16" x14ac:dyDescent="0.25">
      <c r="F214" s="7" t="str">
        <f>'[6]Existing Gen Data Summary'!D368</f>
        <v>Large scale Solar PV</v>
      </c>
      <c r="G214" s="7"/>
      <c r="H214" s="7"/>
      <c r="I214" s="7"/>
      <c r="J214" s="7">
        <f>'[6]Existing Gen Data Summary'!K368</f>
        <v>57.5</v>
      </c>
      <c r="P214" s="7" t="str">
        <f>'[6]Existing Gen Data Summary'!F368</f>
        <v>NQ</v>
      </c>
    </row>
    <row r="215" spans="6:16" x14ac:dyDescent="0.25">
      <c r="F215" s="7" t="str">
        <f>'[6]Existing Gen Data Summary'!D369</f>
        <v>Large scale Solar PV</v>
      </c>
      <c r="G215" s="7"/>
      <c r="H215" s="7"/>
      <c r="I215" s="7"/>
      <c r="J215" s="7">
        <f>'[6]Existing Gen Data Summary'!K369</f>
        <v>85</v>
      </c>
      <c r="P215" s="7" t="str">
        <f>'[6]Existing Gen Data Summary'!F369</f>
        <v>WNV</v>
      </c>
    </row>
    <row r="216" spans="6:16" x14ac:dyDescent="0.25">
      <c r="F216" s="7" t="str">
        <f>'[6]Existing Gen Data Summary'!D370</f>
        <v>Large scale Solar PV</v>
      </c>
      <c r="G216" s="7"/>
      <c r="H216" s="7"/>
      <c r="I216" s="7"/>
      <c r="J216" s="7">
        <f>'[6]Existing Gen Data Summary'!K370</f>
        <v>222.5</v>
      </c>
      <c r="P216" s="7" t="str">
        <f>'[6]Existing Gen Data Summary'!F370</f>
        <v>SQ</v>
      </c>
    </row>
    <row r="217" spans="6:16" x14ac:dyDescent="0.25">
      <c r="F217" s="7" t="str">
        <f>'[6]Existing Gen Data Summary'!D371</f>
        <v>Large scale Solar PV</v>
      </c>
      <c r="G217" s="7"/>
      <c r="H217" s="7"/>
      <c r="I217" s="7"/>
      <c r="J217" s="7">
        <f>'[6]Existing Gen Data Summary'!K371</f>
        <v>121</v>
      </c>
      <c r="P217" s="7" t="str">
        <f>'[6]Existing Gen Data Summary'!F371</f>
        <v>SQ</v>
      </c>
    </row>
    <row r="218" spans="6:16" x14ac:dyDescent="0.25">
      <c r="F218" s="7" t="str">
        <f>'[6]Existing Gen Data Summary'!D372</f>
        <v>Large scale Solar PV</v>
      </c>
      <c r="G218" s="7"/>
      <c r="H218" s="7"/>
      <c r="I218" s="7"/>
      <c r="J218" s="7">
        <f>'[6]Existing Gen Data Summary'!K372</f>
        <v>94</v>
      </c>
      <c r="P218" s="7" t="str">
        <f>'[6]Existing Gen Data Summary'!F372</f>
        <v>WNV</v>
      </c>
    </row>
    <row r="219" spans="6:16" x14ac:dyDescent="0.25">
      <c r="F219" s="7"/>
      <c r="G219" s="7"/>
      <c r="H219" s="7"/>
      <c r="I219" s="7"/>
      <c r="J219" s="7"/>
      <c r="P219" s="7"/>
    </row>
    <row r="220" spans="6:16" x14ac:dyDescent="0.25">
      <c r="F220" s="7"/>
      <c r="G220" s="7"/>
      <c r="H220" s="7"/>
      <c r="I220" s="7"/>
      <c r="J220" s="7"/>
      <c r="P220" s="7"/>
    </row>
    <row r="221" spans="6:16" x14ac:dyDescent="0.25">
      <c r="F221" s="7"/>
      <c r="G221" s="7"/>
      <c r="H221" s="7"/>
      <c r="I221" s="7"/>
      <c r="J221" s="7"/>
      <c r="P221" s="7"/>
    </row>
    <row r="222" spans="6:16" x14ac:dyDescent="0.25">
      <c r="F222" s="7"/>
      <c r="G222" s="7"/>
      <c r="H222" s="7"/>
      <c r="I222" s="7"/>
      <c r="J222" s="7"/>
      <c r="P222" s="7"/>
    </row>
    <row r="223" spans="6:16" x14ac:dyDescent="0.25">
      <c r="F223" s="7"/>
      <c r="G223" s="7"/>
      <c r="H223" s="7"/>
      <c r="I223" s="7"/>
      <c r="J223" s="7"/>
      <c r="P223" s="7"/>
    </row>
    <row r="224" spans="6:16" x14ac:dyDescent="0.25">
      <c r="F224" s="7"/>
      <c r="G224" s="7"/>
      <c r="H224" s="7"/>
      <c r="I224" s="7"/>
      <c r="J224" s="7"/>
      <c r="P224" s="7"/>
    </row>
    <row r="225" spans="6:16" x14ac:dyDescent="0.25">
      <c r="F225" s="7"/>
      <c r="G225" s="7"/>
      <c r="H225" s="7"/>
      <c r="I225" s="7"/>
      <c r="J225" s="7"/>
      <c r="P225" s="7"/>
    </row>
    <row r="226" spans="6:16" x14ac:dyDescent="0.25">
      <c r="F226" s="7"/>
      <c r="G226" s="7"/>
      <c r="H226" s="7"/>
      <c r="I226" s="7"/>
      <c r="J226" s="7"/>
      <c r="P226" s="7"/>
    </row>
    <row r="227" spans="6:16" x14ac:dyDescent="0.25">
      <c r="F227" s="7"/>
      <c r="G227" s="7"/>
      <c r="H227" s="7"/>
      <c r="I227" s="7"/>
      <c r="J227" s="7"/>
      <c r="P227" s="7"/>
    </row>
    <row r="228" spans="6:16" x14ac:dyDescent="0.25">
      <c r="F228" s="7"/>
      <c r="G228" s="7"/>
      <c r="H228" s="7"/>
      <c r="I228" s="7"/>
      <c r="J228" s="7"/>
      <c r="P228" s="7"/>
    </row>
    <row r="229" spans="6:16" x14ac:dyDescent="0.25">
      <c r="F229" s="7"/>
      <c r="G229" s="7"/>
      <c r="H229" s="7"/>
      <c r="I229" s="7"/>
      <c r="J229" s="7"/>
      <c r="P229" s="7"/>
    </row>
    <row r="230" spans="6:16" x14ac:dyDescent="0.25">
      <c r="F230" s="7"/>
      <c r="G230" s="7"/>
      <c r="H230" s="7"/>
      <c r="I230" s="7"/>
      <c r="J230" s="7"/>
      <c r="P23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39695-E257-43E7-B3C8-57D01CEB0BAF}">
  <dimension ref="B1:BJ87"/>
  <sheetViews>
    <sheetView topLeftCell="AK1" workbookViewId="0">
      <selection activeCell="AR36" sqref="AR36"/>
    </sheetView>
  </sheetViews>
  <sheetFormatPr defaultRowHeight="15" x14ac:dyDescent="0.25"/>
  <sheetData>
    <row r="1" spans="2:62" x14ac:dyDescent="0.25">
      <c r="B1" t="s">
        <v>461</v>
      </c>
      <c r="X1" t="s">
        <v>462</v>
      </c>
      <c r="AQ1" t="s">
        <v>334</v>
      </c>
    </row>
    <row r="3" spans="2:62" x14ac:dyDescent="0.25">
      <c r="B3" t="str">
        <f>'[6]Capacity Factors '!B7</f>
        <v>REZ ID / Subregion</v>
      </c>
      <c r="C3" t="str">
        <f>'[6]Capacity Factors '!C7</f>
        <v>REZ Name / Subregion Name</v>
      </c>
      <c r="D3" t="str">
        <f>'[6]Capacity Factors '!D7</f>
        <v>Technology</v>
      </c>
      <c r="E3" t="str">
        <f>'[6]Capacity Factors '!E7</f>
        <v>Region</v>
      </c>
      <c r="F3" t="str">
        <f>'[6]Capacity Factors '!F7</f>
        <v>2010-11</v>
      </c>
      <c r="G3" t="str">
        <f>'[6]Capacity Factors '!G7</f>
        <v>2011-12</v>
      </c>
      <c r="H3" t="str">
        <f>'[6]Capacity Factors '!H7</f>
        <v>2012-13</v>
      </c>
      <c r="I3" t="str">
        <f>'[6]Capacity Factors '!I7</f>
        <v>2013-14</v>
      </c>
      <c r="J3" t="str">
        <f>'[6]Capacity Factors '!J7</f>
        <v>2014-15</v>
      </c>
      <c r="K3" t="str">
        <f>'[6]Capacity Factors '!K7</f>
        <v>2015-16</v>
      </c>
      <c r="L3" t="str">
        <f>'[6]Capacity Factors '!L7</f>
        <v>2016-17</v>
      </c>
      <c r="M3" t="str">
        <f>'[6]Capacity Factors '!M7</f>
        <v>2017-18</v>
      </c>
      <c r="N3" t="str">
        <f>'[6]Capacity Factors '!N7</f>
        <v>2018-19</v>
      </c>
      <c r="O3" t="str">
        <f>'[6]Capacity Factors '!O7</f>
        <v>2019-20</v>
      </c>
      <c r="P3" t="str">
        <f>'[6]Capacity Factors '!P7</f>
        <v>2020-21</v>
      </c>
      <c r="Q3" t="str">
        <f>'[6]Capacity Factors '!Q7</f>
        <v>2021-22</v>
      </c>
      <c r="R3" t="str">
        <f>'[6]Capacity Factors '!R7</f>
        <v>2022-23</v>
      </c>
      <c r="S3" t="str">
        <f>'[6]Capacity Factors '!S7</f>
        <v>2023-24</v>
      </c>
      <c r="T3" t="str">
        <f>'[6]Capacity Factors '!T7</f>
        <v>2024-25</v>
      </c>
      <c r="U3" t="str">
        <f>'[6]Capacity Factors '!U7</f>
        <v>Avg of reference years</v>
      </c>
      <c r="Y3">
        <v>2011</v>
      </c>
      <c r="Z3">
        <v>2012</v>
      </c>
      <c r="AA3">
        <v>2013</v>
      </c>
      <c r="AB3">
        <v>2014</v>
      </c>
      <c r="AC3">
        <v>2015</v>
      </c>
      <c r="AD3">
        <v>2016</v>
      </c>
      <c r="AE3">
        <v>2017</v>
      </c>
      <c r="AF3">
        <v>2018</v>
      </c>
      <c r="AG3">
        <v>2019</v>
      </c>
      <c r="AH3">
        <v>2020</v>
      </c>
      <c r="AI3">
        <v>2021</v>
      </c>
      <c r="AJ3">
        <v>2022</v>
      </c>
      <c r="AK3">
        <v>2023</v>
      </c>
      <c r="AL3">
        <v>2024</v>
      </c>
      <c r="AM3">
        <v>2025</v>
      </c>
      <c r="AN3" t="s">
        <v>463</v>
      </c>
      <c r="AR3">
        <v>2011</v>
      </c>
      <c r="AS3">
        <v>2012</v>
      </c>
      <c r="AT3">
        <v>2013</v>
      </c>
      <c r="AU3">
        <v>2014</v>
      </c>
      <c r="AV3">
        <v>2015</v>
      </c>
      <c r="AW3">
        <v>2016</v>
      </c>
      <c r="AX3">
        <v>2017</v>
      </c>
      <c r="AY3">
        <v>2018</v>
      </c>
      <c r="AZ3">
        <v>2019</v>
      </c>
      <c r="BA3">
        <v>2020</v>
      </c>
      <c r="BB3">
        <v>2021</v>
      </c>
      <c r="BC3">
        <v>2022</v>
      </c>
      <c r="BD3">
        <v>2023</v>
      </c>
      <c r="BE3">
        <v>2024</v>
      </c>
      <c r="BG3" t="s">
        <v>464</v>
      </c>
      <c r="BH3" t="s">
        <v>465</v>
      </c>
      <c r="BI3" t="s">
        <v>467</v>
      </c>
      <c r="BJ3" t="s">
        <v>468</v>
      </c>
    </row>
    <row r="4" spans="2:62" x14ac:dyDescent="0.25">
      <c r="B4" t="str">
        <f>'[6]Capacity Factors '!B8</f>
        <v>N0</v>
      </c>
      <c r="C4" t="str">
        <f>'[6]Capacity Factors '!C8</f>
        <v>New South Wales Non-REZ</v>
      </c>
      <c r="D4" t="str">
        <f>'[6]Capacity Factors '!D8</f>
        <v>Wind High</v>
      </c>
      <c r="E4" t="str">
        <f>'[6]Capacity Factors '!E8</f>
        <v>NSW</v>
      </c>
      <c r="F4">
        <f>'[6]Capacity Factors '!F8</f>
        <v>0.34953382959236501</v>
      </c>
      <c r="G4">
        <f>'[6]Capacity Factors '!G8</f>
        <v>0.320933660513051</v>
      </c>
      <c r="H4">
        <f>'[6]Capacity Factors '!H8</f>
        <v>0.34170862296862198</v>
      </c>
      <c r="I4">
        <f>'[6]Capacity Factors '!I8</f>
        <v>0.33054270455326401</v>
      </c>
      <c r="J4">
        <f>'[6]Capacity Factors '!J8</f>
        <v>0.33153550492137801</v>
      </c>
      <c r="K4">
        <f>'[6]Capacity Factors '!K8</f>
        <v>0.33332835195029598</v>
      </c>
      <c r="L4">
        <f>'[6]Capacity Factors '!L8</f>
        <v>0.335093435475118</v>
      </c>
      <c r="M4">
        <f>'[6]Capacity Factors '!M8</f>
        <v>0.35020314791180301</v>
      </c>
      <c r="N4">
        <f>'[6]Capacity Factors '!N8</f>
        <v>0.32521262612340102</v>
      </c>
      <c r="O4">
        <f>'[6]Capacity Factors '!O8</f>
        <v>0.36941197598978098</v>
      </c>
      <c r="P4">
        <f>'[6]Capacity Factors '!P8</f>
        <v>0.34751242210546102</v>
      </c>
      <c r="Q4">
        <f>'[6]Capacity Factors '!Q8</f>
        <v>0.36290304361084502</v>
      </c>
      <c r="R4">
        <f>'[6]Capacity Factors '!R8</f>
        <v>0.35635706126131</v>
      </c>
      <c r="S4">
        <f>'[6]Capacity Factors '!S8</f>
        <v>0.29321292690904699</v>
      </c>
      <c r="T4">
        <f>'[6]Capacity Factors '!T8</f>
        <v>0.33126696815565199</v>
      </c>
      <c r="U4">
        <f>'[6]Capacity Factors '!T8</f>
        <v>0.33126696815565199</v>
      </c>
      <c r="W4" t="e">
        <f>INDEX(RegionSetMapping!H$7:H$49, MATCH(X4,RegionSetMapping!E$7:E$49,0))</f>
        <v>#N/A</v>
      </c>
      <c r="X4" t="s">
        <v>253</v>
      </c>
      <c r="Y4">
        <f>IF(F46=0,1,F4/F46)</f>
        <v>1.1639729806905583</v>
      </c>
      <c r="Z4">
        <f>IF(G46=0,1,G4/G46)</f>
        <v>1.1760662816150089</v>
      </c>
      <c r="AA4">
        <f>IF(H46=0,1,H4/H46)</f>
        <v>1.1875254482720565</v>
      </c>
      <c r="AB4">
        <f>IF(I46=0,1,I4/I46)</f>
        <v>1.1690091688551956</v>
      </c>
      <c r="AC4">
        <f>IF(J46=0,1,J4/J46)</f>
        <v>1.1814696750464022</v>
      </c>
      <c r="AD4">
        <f>IF(K46=0,1,K4/K46)</f>
        <v>1.1681644425744031</v>
      </c>
      <c r="AE4">
        <f>IF(L46=0,1,L4/L46)</f>
        <v>1.1637276396253142</v>
      </c>
      <c r="AF4">
        <f>IF(M46=0,1,M4/M46)</f>
        <v>1.1476828366437819</v>
      </c>
      <c r="AG4">
        <f>IF(N46=0,1,N4/N46)</f>
        <v>1.1576530745044877</v>
      </c>
      <c r="AH4">
        <f>IF(O46=0,1,O4/O46)</f>
        <v>1.164053134912199</v>
      </c>
      <c r="AI4">
        <f>IF(P46=0,1,P4/P46)</f>
        <v>1.1629745193528702</v>
      </c>
      <c r="AJ4">
        <f>IF(Q46=0,1,Q4/Q46)</f>
        <v>1.1618740250308393</v>
      </c>
      <c r="AK4">
        <f>IF(R46=0,1,R4/R46)</f>
        <v>1.1508325029612845</v>
      </c>
      <c r="AL4">
        <f>IF(S46=0,1,S4/S46)</f>
        <v>1.1933802582402464</v>
      </c>
      <c r="AM4">
        <f>IF(T46=0,1,T4/T46)</f>
        <v>1.1772130238786993</v>
      </c>
      <c r="AN4">
        <f t="shared" ref="AN4:AN19" si="0">IF(U46=0,1,U4/U46)</f>
        <v>1.1425864976900924</v>
      </c>
      <c r="AP4">
        <f>SUMIF(W:W,AQ4,AO:AO)</f>
        <v>4</v>
      </c>
      <c r="AQ4" t="s">
        <v>144</v>
      </c>
      <c r="AR4">
        <f>SUMIF($W$4:$W$45,$AQ4,Y$4:Y$45)/$AP4</f>
        <v>1.1864174650537478</v>
      </c>
      <c r="AS4">
        <f>SUMIF($W$4:$W$45,$AQ4,Z$4:Z$45)/$AP4</f>
        <v>1.1722361781455992</v>
      </c>
      <c r="AT4">
        <f>SUMIF($W$4:$W$45,$AQ4,AA$4:AA$45)/$AP4</f>
        <v>1.1234003027174571</v>
      </c>
      <c r="AU4">
        <f>SUMIF($W$4:$W$45,$AQ4,AB$4:AB$45)/$AP4</f>
        <v>1.0983641203513199</v>
      </c>
      <c r="AV4">
        <f>SUMIF($W$4:$W$45,$AQ4,AC$4:AC$45)/$AP4</f>
        <v>1.0855180417733141</v>
      </c>
      <c r="AW4">
        <f>SUMIF($W$4:$W$45,$AQ4,AD$4:AD$45)/$AP4</f>
        <v>1.1097326148829516</v>
      </c>
      <c r="AX4">
        <f>SUMIF($W$4:$W$45,$AQ4,AE$4:AE$45)/$AP4</f>
        <v>1.130670291013433</v>
      </c>
      <c r="AY4">
        <f>SUMIF($W$4:$W$45,$AQ4,AF$4:AF$45)/$AP4</f>
        <v>1.1122806043142772</v>
      </c>
      <c r="AZ4">
        <f>SUMIF($W$4:$W$45,$AQ4,AG$4:AG$45)/$AP4</f>
        <v>1.1109534429744827</v>
      </c>
      <c r="BA4">
        <f>SUMIF($W$4:$W$45,$AQ4,AH$4:AH$45)/$AP4</f>
        <v>1.102819451710342</v>
      </c>
      <c r="BB4">
        <f>SUMIF($W$4:$W$45,$AQ4,AI$4:AI$45)/$AP4</f>
        <v>1.1380119320793138</v>
      </c>
      <c r="BC4">
        <f>SUMIF($W$4:$W$45,$AQ4,AJ$4:AJ$45)/$AP4</f>
        <v>1.1264488205824301</v>
      </c>
      <c r="BD4">
        <f>SUMIF($W$4:$W$45,$AQ4,AK$4:AK$45)/$AP4</f>
        <v>1.154123274198779</v>
      </c>
      <c r="BE4">
        <f>SUMIF($W$4:$W$45,$AQ4,AL$4:AL$45)/$AP4</f>
        <v>1.1325543978944701</v>
      </c>
      <c r="BG4">
        <f>SUMIF(REZCap_working!$P$5:$P$58,CapFacAdjust_working!$AQ4,REZCap_working!$G$5:$G$58)</f>
        <v>17410</v>
      </c>
      <c r="BH4">
        <f>SUMIF(REZCap_working!$P$5:$P$58,CapFacAdjust_working!$AQ4,REZCap_working!$F$5:$F$58)</f>
        <v>5910</v>
      </c>
      <c r="BI4">
        <f>BH4/(BH4+BG4)</f>
        <v>0.25343053173241853</v>
      </c>
      <c r="BJ4">
        <f t="shared" ref="BJ4:BJ15" si="1">IF(BH4&gt;2500,1,BH4/2500)</f>
        <v>1</v>
      </c>
    </row>
    <row r="5" spans="2:62" x14ac:dyDescent="0.25">
      <c r="B5" t="str">
        <f>'[6]Capacity Factors '!B9</f>
        <v>N1</v>
      </c>
      <c r="C5" t="str">
        <f>'[6]Capacity Factors '!C9</f>
        <v>North West NSW</v>
      </c>
      <c r="D5" t="str">
        <f>'[6]Capacity Factors '!D9</f>
        <v>Wind High</v>
      </c>
      <c r="E5" t="str">
        <f>'[6]Capacity Factors '!E9</f>
        <v>NSW</v>
      </c>
      <c r="F5">
        <f>'[6]Capacity Factors '!F9</f>
        <v>0</v>
      </c>
      <c r="G5">
        <f>'[6]Capacity Factors '!G9</f>
        <v>0</v>
      </c>
      <c r="H5">
        <f>'[6]Capacity Factors '!H9</f>
        <v>0</v>
      </c>
      <c r="I5">
        <f>'[6]Capacity Factors '!I9</f>
        <v>0</v>
      </c>
      <c r="J5">
        <f>'[6]Capacity Factors '!J9</f>
        <v>0</v>
      </c>
      <c r="K5">
        <f>'[6]Capacity Factors '!K9</f>
        <v>0</v>
      </c>
      <c r="L5">
        <f>'[6]Capacity Factors '!L9</f>
        <v>0</v>
      </c>
      <c r="M5">
        <f>'[6]Capacity Factors '!M9</f>
        <v>0</v>
      </c>
      <c r="N5">
        <f>'[6]Capacity Factors '!N9</f>
        <v>0</v>
      </c>
      <c r="O5">
        <f>'[6]Capacity Factors '!O9</f>
        <v>0</v>
      </c>
      <c r="P5">
        <f>'[6]Capacity Factors '!P9</f>
        <v>0</v>
      </c>
      <c r="Q5">
        <f>'[6]Capacity Factors '!Q9</f>
        <v>0</v>
      </c>
      <c r="R5">
        <f>'[6]Capacity Factors '!R9</f>
        <v>0</v>
      </c>
      <c r="S5">
        <f>'[6]Capacity Factors '!S9</f>
        <v>0</v>
      </c>
      <c r="T5">
        <f>'[6]Capacity Factors '!T9</f>
        <v>0</v>
      </c>
      <c r="U5">
        <f>'[6]Capacity Factors '!T9</f>
        <v>0</v>
      </c>
      <c r="W5" t="str">
        <f>INDEX(RegionSetMapping!H$7:H$49, MATCH(X5,RegionSetMapping!E$7:E$49,0))</f>
        <v>NNSW</v>
      </c>
      <c r="X5" t="s">
        <v>180</v>
      </c>
      <c r="Y5">
        <f t="shared" ref="Y5:Y45" si="2">IF(F47=0,1,F5/F47)</f>
        <v>1</v>
      </c>
      <c r="Z5">
        <f>IF(G47=0,1,G5/G47)</f>
        <v>1</v>
      </c>
      <c r="AA5">
        <f>IF(H47=0,1,H5/H47)</f>
        <v>1</v>
      </c>
      <c r="AB5">
        <f>IF(I47=0,1,I5/I47)</f>
        <v>1</v>
      </c>
      <c r="AC5">
        <f>IF(J47=0,1,J5/J47)</f>
        <v>1</v>
      </c>
      <c r="AD5">
        <f>IF(K47=0,1,K5/K47)</f>
        <v>1</v>
      </c>
      <c r="AE5">
        <f>IF(L47=0,1,L5/L47)</f>
        <v>1</v>
      </c>
      <c r="AF5">
        <f>IF(M47=0,1,M5/M47)</f>
        <v>1</v>
      </c>
      <c r="AG5">
        <f>IF(N47=0,1,N5/N47)</f>
        <v>1</v>
      </c>
      <c r="AH5">
        <f>IF(O47=0,1,O5/O47)</f>
        <v>1</v>
      </c>
      <c r="AI5">
        <f>IF(P47=0,1,P5/P47)</f>
        <v>1</v>
      </c>
      <c r="AJ5">
        <f>IF(Q47=0,1,Q5/Q47)</f>
        <v>1</v>
      </c>
      <c r="AK5">
        <f>IF(R47=0,1,R5/R47)</f>
        <v>1</v>
      </c>
      <c r="AL5">
        <f>IF(S47=0,1,S5/S47)</f>
        <v>1</v>
      </c>
      <c r="AM5">
        <f t="shared" ref="AM5:AM45" si="3">IF(T47=0,1,T5/T47)</f>
        <v>1</v>
      </c>
      <c r="AO5">
        <v>1</v>
      </c>
      <c r="AP5">
        <f t="shared" ref="AP5" si="4">SUMIF(W:W,AQ5,AO:AO)</f>
        <v>4</v>
      </c>
      <c r="AQ5" t="s">
        <v>145</v>
      </c>
      <c r="AR5">
        <f t="shared" ref="AR5" si="5">SUMIF($W$4:$W$45,$AQ5,Y$4:Y$45)/$AP5</f>
        <v>1.1666563492492135</v>
      </c>
      <c r="AS5">
        <f>SUMIF($W$4:$W$45,$AQ5,Z$4:Z$45)/$AP5</f>
        <v>1.1859161476571192</v>
      </c>
      <c r="AT5">
        <f>SUMIF($W$4:$W$45,$AQ5,AA$4:AA$45)/$AP5</f>
        <v>1.1731818107142473</v>
      </c>
      <c r="AU5">
        <f>SUMIF($W$4:$W$45,$AQ5,AB$4:AB$45)/$AP5</f>
        <v>1.1666339856409824</v>
      </c>
      <c r="AV5">
        <f>SUMIF($W$4:$W$45,$AQ5,AC$4:AC$45)/$AP5</f>
        <v>1.1669003203430144</v>
      </c>
      <c r="AW5">
        <f>SUMIF($W$4:$W$45,$AQ5,AD$4:AD$45)/$AP5</f>
        <v>1.1905099678314612</v>
      </c>
      <c r="AX5">
        <f>SUMIF($W$4:$W$45,$AQ5,AE$4:AE$45)/$AP5</f>
        <v>1.1706879536117087</v>
      </c>
      <c r="AY5">
        <f>SUMIF($W$4:$W$45,$AQ5,AF$4:AF$45)/$AP5</f>
        <v>1.1757409602216908</v>
      </c>
      <c r="AZ5">
        <f>SUMIF($W$4:$W$45,$AQ5,AG$4:AG$45)/$AP5</f>
        <v>1.1609836650414915</v>
      </c>
      <c r="BA5">
        <f>SUMIF($W$4:$W$45,$AQ5,AH$4:AH$45)/$AP5</f>
        <v>1.1978980659508427</v>
      </c>
      <c r="BB5">
        <f>SUMIF($W$4:$W$45,$AQ5,AI$4:AI$45)/$AP5</f>
        <v>1.1841855435233137</v>
      </c>
      <c r="BC5">
        <f>SUMIF($W$4:$W$45,$AQ5,AJ$4:AJ$45)/$AP5</f>
        <v>1.1815103838995915</v>
      </c>
      <c r="BD5">
        <f>SUMIF($W$4:$W$45,$AQ5,AK$4:AK$45)/$AP5</f>
        <v>1.1904202348403625</v>
      </c>
      <c r="BE5">
        <f>SUMIF($W$4:$W$45,$AQ5,AL$4:AL$45)/$AP5</f>
        <v>1.1768104745868526</v>
      </c>
      <c r="BG5">
        <f>SUMIF(REZCap_working!$P$5:$P$58,CapFacAdjust_working!$AQ5,REZCap_working!$G$5:$G$58)</f>
        <v>9000</v>
      </c>
      <c r="BH5">
        <f>SUMIF(REZCap_working!$P$5:$P$58,CapFacAdjust_working!$AQ5,REZCap_working!$F$5:$F$58)</f>
        <v>3200</v>
      </c>
      <c r="BI5">
        <f t="shared" ref="BI5:BI9" si="6">BH5/(BH5+BG5)</f>
        <v>0.26229508196721313</v>
      </c>
      <c r="BJ5">
        <f t="shared" si="1"/>
        <v>1</v>
      </c>
    </row>
    <row r="6" spans="2:62" x14ac:dyDescent="0.25">
      <c r="B6" t="str">
        <f>'[6]Capacity Factors '!B10</f>
        <v>N2</v>
      </c>
      <c r="C6" t="str">
        <f>'[6]Capacity Factors '!C10</f>
        <v>New England</v>
      </c>
      <c r="D6" t="str">
        <f>'[6]Capacity Factors '!D10</f>
        <v>Wind High</v>
      </c>
      <c r="E6" t="str">
        <f>'[6]Capacity Factors '!E10</f>
        <v>NSW</v>
      </c>
      <c r="F6">
        <f>'[6]Capacity Factors '!F10</f>
        <v>0.39017228553734501</v>
      </c>
      <c r="G6">
        <f>'[6]Capacity Factors '!G10</f>
        <v>0.36634931740919402</v>
      </c>
      <c r="H6">
        <f>'[6]Capacity Factors '!H10</f>
        <v>0.386306285755878</v>
      </c>
      <c r="I6">
        <f>'[6]Capacity Factors '!I10</f>
        <v>0.376204548740661</v>
      </c>
      <c r="J6">
        <f>'[6]Capacity Factors '!J10</f>
        <v>0.38080980754645</v>
      </c>
      <c r="K6">
        <f>'[6]Capacity Factors '!K10</f>
        <v>0.374676331795808</v>
      </c>
      <c r="L6">
        <f>'[6]Capacity Factors '!L10</f>
        <v>0.36287366193200199</v>
      </c>
      <c r="M6">
        <f>'[6]Capacity Factors '!M10</f>
        <v>0.40115584797635301</v>
      </c>
      <c r="N6">
        <f>'[6]Capacity Factors '!N10</f>
        <v>0.41146558241903503</v>
      </c>
      <c r="O6">
        <f>'[6]Capacity Factors '!O10</f>
        <v>0.379646724859933</v>
      </c>
      <c r="P6">
        <f>'[6]Capacity Factors '!P10</f>
        <v>0.38579641336256798</v>
      </c>
      <c r="Q6">
        <f>'[6]Capacity Factors '!Q10</f>
        <v>0.41178428804656497</v>
      </c>
      <c r="R6">
        <f>'[6]Capacity Factors '!R10</f>
        <v>0.39630239809891199</v>
      </c>
      <c r="S6">
        <f>'[6]Capacity Factors '!S10</f>
        <v>0.34695334217115897</v>
      </c>
      <c r="T6">
        <f>'[6]Capacity Factors '!T10</f>
        <v>0.37518531778210101</v>
      </c>
      <c r="U6">
        <f>'[6]Capacity Factors '!T10</f>
        <v>0.37518531778210101</v>
      </c>
      <c r="W6" t="str">
        <f>INDEX(RegionSetMapping!H$7:H$49, MATCH(X6,RegionSetMapping!E$7:E$49,0))</f>
        <v>NNSW</v>
      </c>
      <c r="X6" t="s">
        <v>182</v>
      </c>
      <c r="Y6">
        <f t="shared" si="2"/>
        <v>1.0823891094851601</v>
      </c>
      <c r="Z6">
        <f>IF(G48=0,1,G6/G48)</f>
        <v>1.0663329984687264</v>
      </c>
      <c r="AA6">
        <f>IF(H48=0,1,H6/H48)</f>
        <v>1.0799167010344872</v>
      </c>
      <c r="AB6">
        <f>IF(I48=0,1,I6/I48)</f>
        <v>1.1015378389792794</v>
      </c>
      <c r="AC6">
        <f>IF(J48=0,1,J6/J48)</f>
        <v>1.0859280911950173</v>
      </c>
      <c r="AD6">
        <f>IF(K48=0,1,K6/K48)</f>
        <v>1.079911025440109</v>
      </c>
      <c r="AE6">
        <f>IF(L48=0,1,L6/L48)</f>
        <v>1.0701537161185013</v>
      </c>
      <c r="AF6">
        <f>IF(M48=0,1,M6/M48)</f>
        <v>1.0945298476408356</v>
      </c>
      <c r="AG6">
        <f>IF(N48=0,1,N6/N48)</f>
        <v>1.1274443599300554</v>
      </c>
      <c r="AH6">
        <f>IF(O48=0,1,O6/O48)</f>
        <v>1.0870444413543752</v>
      </c>
      <c r="AI6">
        <f>IF(P48=0,1,P6/P48)</f>
        <v>1.0522505430989744</v>
      </c>
      <c r="AJ6">
        <f>IF(Q48=0,1,Q6/Q48)</f>
        <v>1.0823704646518928</v>
      </c>
      <c r="AK6">
        <f>IF(R48=0,1,R6/R48)</f>
        <v>1.0777824506543472</v>
      </c>
      <c r="AL6">
        <f>IF(S48=0,1,S6/S48)</f>
        <v>1.1186761177511133</v>
      </c>
      <c r="AM6">
        <f t="shared" si="3"/>
        <v>1.0852377354581741</v>
      </c>
      <c r="AN6">
        <f t="shared" si="0"/>
        <v>1.0635803095615368</v>
      </c>
      <c r="AO6">
        <v>1</v>
      </c>
      <c r="AP6">
        <f t="shared" ref="AP6:AP15" si="7">SUMIF(W:W,AQ6,AO:AO)</f>
        <v>4</v>
      </c>
      <c r="AQ6" t="s">
        <v>131</v>
      </c>
      <c r="AR6">
        <f t="shared" ref="AR6:AR15" si="8">SUMIF($W$4:$W$45,$AQ6,Y$4:Y$45)/$AP6</f>
        <v>1.1450737296609022</v>
      </c>
      <c r="AS6">
        <f t="shared" ref="AS6:AS15" si="9">SUMIF($W$4:$W$45,$AQ6,Z$4:Z$45)/$AP6</f>
        <v>1.1348180705631707</v>
      </c>
      <c r="AT6">
        <f t="shared" ref="AT6:AT15" si="10">SUMIF($W$4:$W$45,$AQ6,AA$4:AA$45)/$AP6</f>
        <v>1.1116034032458324</v>
      </c>
      <c r="AU6">
        <f t="shared" ref="AU6:AU15" si="11">SUMIF($W$4:$W$45,$AQ6,AB$4:AB$45)/$AP6</f>
        <v>1.0780942572727299</v>
      </c>
      <c r="AV6">
        <f t="shared" ref="AV6:AV15" si="12">SUMIF($W$4:$W$45,$AQ6,AC$4:AC$45)/$AP6</f>
        <v>1.1013409245791246</v>
      </c>
      <c r="AW6">
        <f t="shared" ref="AW6:AW15" si="13">SUMIF($W$4:$W$45,$AQ6,AD$4:AD$45)/$AP6</f>
        <v>1.1024950355732783</v>
      </c>
      <c r="AX6">
        <f t="shared" ref="AX6:AX15" si="14">SUMIF($W$4:$W$45,$AQ6,AE$4:AE$45)/$AP6</f>
        <v>1.0891102463857112</v>
      </c>
      <c r="AY6">
        <f t="shared" ref="AY6:AY15" si="15">SUMIF($W$4:$W$45,$AQ6,AF$4:AF$45)/$AP6</f>
        <v>1.1000939474209146</v>
      </c>
      <c r="AZ6">
        <f t="shared" ref="AZ6:AZ15" si="16">SUMIF($W$4:$W$45,$AQ6,AG$4:AG$45)/$AP6</f>
        <v>1.0944306403195978</v>
      </c>
      <c r="BA6">
        <f t="shared" ref="BA6:BA15" si="17">SUMIF($W$4:$W$45,$AQ6,AH$4:AH$45)/$AP6</f>
        <v>1.07922445317386</v>
      </c>
      <c r="BB6">
        <f t="shared" ref="BB6:BB15" si="18">SUMIF($W$4:$W$45,$AQ6,AI$4:AI$45)/$AP6</f>
        <v>1.1043133693365608</v>
      </c>
      <c r="BC6">
        <f t="shared" ref="BC6:BC15" si="19">SUMIF($W$4:$W$45,$AQ6,AJ$4:AJ$45)/$AP6</f>
        <v>1.1091692974291609</v>
      </c>
      <c r="BD6">
        <f t="shared" ref="BD6:BD15" si="20">SUMIF($W$4:$W$45,$AQ6,AK$4:AK$45)/$AP6</f>
        <v>1.1160212528050573</v>
      </c>
      <c r="BE6">
        <f t="shared" ref="BE6:BE15" si="21">SUMIF($W$4:$W$45,$AQ6,AL$4:AL$45)/$AP6</f>
        <v>1.1070179946668215</v>
      </c>
      <c r="BG6">
        <f>SUMIF(REZCap_working!$P$5:$P$58,CapFacAdjust_working!$AQ6,REZCap_working!$G$5:$G$58)</f>
        <v>5000</v>
      </c>
      <c r="BH6">
        <f>SUMIF(REZCap_working!$P$5:$P$58,CapFacAdjust_working!$AQ6,REZCap_working!$F$5:$F$58)</f>
        <v>1700</v>
      </c>
      <c r="BI6">
        <f t="shared" si="6"/>
        <v>0.2537313432835821</v>
      </c>
      <c r="BJ6">
        <f t="shared" si="1"/>
        <v>0.68</v>
      </c>
    </row>
    <row r="7" spans="2:62" x14ac:dyDescent="0.25">
      <c r="B7" t="str">
        <f>'[6]Capacity Factors '!B11</f>
        <v>N3</v>
      </c>
      <c r="C7" t="str">
        <f>'[6]Capacity Factors '!C11</f>
        <v>Central-West Orana</v>
      </c>
      <c r="D7" t="str">
        <f>'[6]Capacity Factors '!D11</f>
        <v>Wind High</v>
      </c>
      <c r="E7" t="str">
        <f>'[6]Capacity Factors '!E11</f>
        <v>NSW</v>
      </c>
      <c r="F7">
        <f>'[6]Capacity Factors '!F11</f>
        <v>0.39201402648646799</v>
      </c>
      <c r="G7">
        <f>'[6]Capacity Factors '!G11</f>
        <v>0.37245049769175997</v>
      </c>
      <c r="H7">
        <f>'[6]Capacity Factors '!H11</f>
        <v>0.38772072024594101</v>
      </c>
      <c r="I7">
        <f>'[6]Capacity Factors '!I11</f>
        <v>0.37503454147181797</v>
      </c>
      <c r="J7">
        <f>'[6]Capacity Factors '!J11</f>
        <v>0.39109304653509702</v>
      </c>
      <c r="K7">
        <f>'[6]Capacity Factors '!K11</f>
        <v>0.38065039716760402</v>
      </c>
      <c r="L7">
        <f>'[6]Capacity Factors '!L11</f>
        <v>0.37549312962047399</v>
      </c>
      <c r="M7">
        <f>'[6]Capacity Factors '!M11</f>
        <v>0.40427693481378801</v>
      </c>
      <c r="N7">
        <f>'[6]Capacity Factors '!N11</f>
        <v>0.39622871663664</v>
      </c>
      <c r="O7">
        <f>'[6]Capacity Factors '!O11</f>
        <v>0.40695566787364101</v>
      </c>
      <c r="P7">
        <f>'[6]Capacity Factors '!P11</f>
        <v>0.39869763480878601</v>
      </c>
      <c r="Q7">
        <f>'[6]Capacity Factors '!Q11</f>
        <v>0.40835904671589501</v>
      </c>
      <c r="R7">
        <f>'[6]Capacity Factors '!R11</f>
        <v>0.39355441988318401</v>
      </c>
      <c r="S7">
        <f>'[6]Capacity Factors '!S11</f>
        <v>0.35997964009233002</v>
      </c>
      <c r="T7">
        <f>'[6]Capacity Factors '!T11</f>
        <v>0.37676997602504197</v>
      </c>
      <c r="U7">
        <f>'[6]Capacity Factors '!T11</f>
        <v>0.37676997602504197</v>
      </c>
      <c r="W7" t="str">
        <f>INDEX(RegionSetMapping!H$7:H$49, MATCH(X7,RegionSetMapping!E$7:E$49,0))</f>
        <v>CNSW</v>
      </c>
      <c r="X7" t="s">
        <v>184</v>
      </c>
      <c r="Y7">
        <f t="shared" si="2"/>
        <v>1.0580508024034905</v>
      </c>
      <c r="Z7">
        <f>IF(G49=0,1,G7/G49)</f>
        <v>1.0657265251713401</v>
      </c>
      <c r="AA7">
        <f>IF(H49=0,1,H7/H49)</f>
        <v>1.0522352475482351</v>
      </c>
      <c r="AB7">
        <f>IF(I49=0,1,I7/I49)</f>
        <v>1.0501908950427539</v>
      </c>
      <c r="AC7">
        <f>IF(J49=0,1,J7/J49)</f>
        <v>1.055399961013985</v>
      </c>
      <c r="AD7">
        <f>IF(K49=0,1,K7/K49)</f>
        <v>1.058534333044914</v>
      </c>
      <c r="AE7">
        <f>IF(L49=0,1,L7/L49)</f>
        <v>1.0521525202359621</v>
      </c>
      <c r="AF7">
        <f>IF(M49=0,1,M7/M49)</f>
        <v>1.0482450811023385</v>
      </c>
      <c r="AG7">
        <f>IF(N49=0,1,N7/N49)</f>
        <v>1.040850173477577</v>
      </c>
      <c r="AH7">
        <f>IF(O49=0,1,O7/O49)</f>
        <v>1.0514444423983731</v>
      </c>
      <c r="AI7">
        <f>IF(P49=0,1,P7/P49)</f>
        <v>1.0456725218129896</v>
      </c>
      <c r="AJ7">
        <f>IF(Q49=0,1,Q7/Q49)</f>
        <v>1.0510025058265764</v>
      </c>
      <c r="AK7">
        <f>IF(R49=0,1,R7/R49)</f>
        <v>1.0438893712720585</v>
      </c>
      <c r="AL7">
        <f>IF(S49=0,1,S7/S49)</f>
        <v>1.0592133647660569</v>
      </c>
      <c r="AM7">
        <f t="shared" si="3"/>
        <v>1.0647539263860744</v>
      </c>
      <c r="AN7">
        <f t="shared" si="0"/>
        <v>1.0226171293352226</v>
      </c>
      <c r="AO7">
        <v>1</v>
      </c>
      <c r="AP7">
        <f t="shared" si="7"/>
        <v>2</v>
      </c>
      <c r="AQ7" t="s">
        <v>146</v>
      </c>
      <c r="AR7">
        <f t="shared" si="8"/>
        <v>1.04119455474258</v>
      </c>
      <c r="AS7">
        <f t="shared" si="9"/>
        <v>1.0331664992343632</v>
      </c>
      <c r="AT7">
        <f t="shared" si="10"/>
        <v>1.0399583505172436</v>
      </c>
      <c r="AU7">
        <f t="shared" si="11"/>
        <v>1.0507689194896397</v>
      </c>
      <c r="AV7">
        <f t="shared" si="12"/>
        <v>1.0429640455975087</v>
      </c>
      <c r="AW7">
        <f t="shared" si="13"/>
        <v>1.0399555127200544</v>
      </c>
      <c r="AX7">
        <f t="shared" si="14"/>
        <v>1.0350768580592506</v>
      </c>
      <c r="AY7">
        <f t="shared" si="15"/>
        <v>1.0472649238204177</v>
      </c>
      <c r="AZ7">
        <f t="shared" si="16"/>
        <v>1.0637221799650276</v>
      </c>
      <c r="BA7">
        <f t="shared" si="17"/>
        <v>1.0435222206771875</v>
      </c>
      <c r="BB7">
        <f t="shared" si="18"/>
        <v>1.0261252715494873</v>
      </c>
      <c r="BC7">
        <f t="shared" si="19"/>
        <v>1.0411852323259465</v>
      </c>
      <c r="BD7">
        <f t="shared" si="20"/>
        <v>1.0388912253271736</v>
      </c>
      <c r="BE7">
        <f t="shared" si="21"/>
        <v>1.0593380588755568</v>
      </c>
      <c r="BG7">
        <f>SUMIF(REZCap_working!$P$5:$P$58,CapFacAdjust_working!$AQ7,REZCap_working!$G$5:$G$58)</f>
        <v>5600</v>
      </c>
      <c r="BH7">
        <f>SUMIF(REZCap_working!$P$5:$P$58,CapFacAdjust_working!$AQ7,REZCap_working!$F$5:$F$58)</f>
        <v>1800</v>
      </c>
      <c r="BI7">
        <f t="shared" si="6"/>
        <v>0.24324324324324326</v>
      </c>
      <c r="BJ7">
        <f t="shared" si="1"/>
        <v>0.72</v>
      </c>
    </row>
    <row r="8" spans="2:62" x14ac:dyDescent="0.25">
      <c r="B8" t="str">
        <f>'[6]Capacity Factors '!B12</f>
        <v>N4</v>
      </c>
      <c r="C8" t="str">
        <f>'[6]Capacity Factors '!C12</f>
        <v>Broken Hill</v>
      </c>
      <c r="D8" t="str">
        <f>'[6]Capacity Factors '!D12</f>
        <v>Wind High</v>
      </c>
      <c r="E8" t="str">
        <f>'[6]Capacity Factors '!E12</f>
        <v>NSW</v>
      </c>
      <c r="F8">
        <f>'[6]Capacity Factors '!F12</f>
        <v>0.42389415017444598</v>
      </c>
      <c r="G8">
        <f>'[6]Capacity Factors '!G12</f>
        <v>0.44754436667310199</v>
      </c>
      <c r="H8">
        <f>'[6]Capacity Factors '!H12</f>
        <v>0.446761215193962</v>
      </c>
      <c r="I8">
        <f>'[6]Capacity Factors '!I12</f>
        <v>0.44683258844178603</v>
      </c>
      <c r="J8">
        <f>'[6]Capacity Factors '!J12</f>
        <v>0.43651076716261</v>
      </c>
      <c r="K8">
        <f>'[6]Capacity Factors '!K12</f>
        <v>0.427334181807349</v>
      </c>
      <c r="L8">
        <f>'[6]Capacity Factors '!L12</f>
        <v>0.422411397986307</v>
      </c>
      <c r="M8">
        <f>'[6]Capacity Factors '!M12</f>
        <v>0.46846853090455198</v>
      </c>
      <c r="N8">
        <f>'[6]Capacity Factors '!N12</f>
        <v>0.45247313465093703</v>
      </c>
      <c r="O8">
        <f>'[6]Capacity Factors '!O12</f>
        <v>0.46234581202409702</v>
      </c>
      <c r="P8">
        <f>'[6]Capacity Factors '!P12</f>
        <v>0.44947113726278698</v>
      </c>
      <c r="Q8">
        <f>'[6]Capacity Factors '!Q12</f>
        <v>0.43893840368692599</v>
      </c>
      <c r="R8">
        <f>'[6]Capacity Factors '!R12</f>
        <v>0.45000846087892499</v>
      </c>
      <c r="S8">
        <f>'[6]Capacity Factors '!S12</f>
        <v>0.42226690817015899</v>
      </c>
      <c r="T8">
        <f>'[6]Capacity Factors '!T12</f>
        <v>0.44960414581073799</v>
      </c>
      <c r="U8">
        <f>'[6]Capacity Factors '!T12</f>
        <v>0.44960414581073799</v>
      </c>
      <c r="W8" t="str">
        <f>INDEX(RegionSetMapping!H$7:H$49, MATCH(X8,RegionSetMapping!E$7:E$49,0))</f>
        <v>SNSW</v>
      </c>
      <c r="X8" t="s">
        <v>186</v>
      </c>
      <c r="Y8">
        <f t="shared" si="2"/>
        <v>1.0672272864429744</v>
      </c>
      <c r="Z8">
        <f>IF(G50=0,1,G8/G50)</f>
        <v>1.043403141738672</v>
      </c>
      <c r="AA8">
        <f>IF(H50=0,1,H8/H50)</f>
        <v>1.0442137192155903</v>
      </c>
      <c r="AB8">
        <f>IF(I50=0,1,I8/I50)</f>
        <v>1.0409569607602021</v>
      </c>
      <c r="AC8">
        <f>IF(J50=0,1,J8/J50)</f>
        <v>1.0693428631820823</v>
      </c>
      <c r="AD8">
        <f>IF(K50=0,1,K8/K50)</f>
        <v>1.0438920125078934</v>
      </c>
      <c r="AE8">
        <f>IF(L50=0,1,L8/L50)</f>
        <v>1.0552466504012592</v>
      </c>
      <c r="AF8">
        <f>IF(M50=0,1,M8/M50)</f>
        <v>1.0476142331081999</v>
      </c>
      <c r="AG8">
        <f>IF(N50=0,1,N8/N50)</f>
        <v>1.0615793166789451</v>
      </c>
      <c r="AH8">
        <f>IF(O50=0,1,O8/O50)</f>
        <v>1.0671324182060815</v>
      </c>
      <c r="AI8">
        <f>IF(P50=0,1,P8/P50)</f>
        <v>1.0563709443871891</v>
      </c>
      <c r="AJ8">
        <f>IF(Q50=0,1,Q8/Q50)</f>
        <v>1.0584883480918577</v>
      </c>
      <c r="AK8">
        <f>IF(R50=0,1,R8/R50)</f>
        <v>1.057796820304052</v>
      </c>
      <c r="AL8">
        <f>IF(S50=0,1,S8/S50)</f>
        <v>1.0621896787713574</v>
      </c>
      <c r="AM8">
        <f t="shared" si="3"/>
        <v>1.0714445338134606</v>
      </c>
      <c r="AN8">
        <f t="shared" si="0"/>
        <v>1.0721018535038744</v>
      </c>
      <c r="AO8">
        <v>1</v>
      </c>
      <c r="AP8">
        <f t="shared" si="7"/>
        <v>3</v>
      </c>
      <c r="AQ8" t="s">
        <v>148</v>
      </c>
      <c r="AR8">
        <f t="shared" si="8"/>
        <v>1.0514954357173345</v>
      </c>
      <c r="AS8">
        <f t="shared" si="9"/>
        <v>1.0551887157983109</v>
      </c>
      <c r="AT8">
        <f t="shared" si="10"/>
        <v>1.0506600521867959</v>
      </c>
      <c r="AU8">
        <f t="shared" si="11"/>
        <v>1.051419663574134</v>
      </c>
      <c r="AV8">
        <f t="shared" si="12"/>
        <v>1.049156355830734</v>
      </c>
      <c r="AW8">
        <f t="shared" si="13"/>
        <v>1.0569112279373802</v>
      </c>
      <c r="AX8">
        <f t="shared" si="14"/>
        <v>1.0505057402351545</v>
      </c>
      <c r="AY8">
        <f t="shared" si="15"/>
        <v>1.0434546520826196</v>
      </c>
      <c r="AZ8">
        <f t="shared" si="16"/>
        <v>1.0453412747990225</v>
      </c>
      <c r="BA8">
        <f t="shared" si="17"/>
        <v>1.0449944435717031</v>
      </c>
      <c r="BB8">
        <f t="shared" si="18"/>
        <v>1.0490192951176014</v>
      </c>
      <c r="BC8">
        <f t="shared" si="19"/>
        <v>1.0470070513276388</v>
      </c>
      <c r="BD8">
        <f t="shared" si="20"/>
        <v>1.04690695870796</v>
      </c>
      <c r="BE8">
        <f t="shared" si="21"/>
        <v>1.0537631658164905</v>
      </c>
      <c r="BG8">
        <f>SUMIF(REZCap_working!$P$5:$P$58,CapFacAdjust_working!$AQ8,REZCap_working!$G$5:$G$58)</f>
        <v>6702</v>
      </c>
      <c r="BH8">
        <f>SUMIF(REZCap_working!$P$5:$P$58,CapFacAdjust_working!$AQ8,REZCap_working!$F$5:$F$58)</f>
        <v>2322</v>
      </c>
      <c r="BI8">
        <f t="shared" si="6"/>
        <v>0.25731382978723405</v>
      </c>
      <c r="BJ8">
        <f t="shared" si="1"/>
        <v>0.92879999999999996</v>
      </c>
    </row>
    <row r="9" spans="2:62" x14ac:dyDescent="0.25">
      <c r="B9" t="str">
        <f>'[6]Capacity Factors '!B13</f>
        <v>N5</v>
      </c>
      <c r="C9" t="str">
        <f>'[6]Capacity Factors '!C13</f>
        <v>South West NSW</v>
      </c>
      <c r="D9" t="str">
        <f>'[6]Capacity Factors '!D13</f>
        <v>Wind High</v>
      </c>
      <c r="E9" t="str">
        <f>'[6]Capacity Factors '!E13</f>
        <v>NSW</v>
      </c>
      <c r="F9">
        <f>'[6]Capacity Factors '!F13</f>
        <v>0.34978949274009902</v>
      </c>
      <c r="G9">
        <f>'[6]Capacity Factors '!G13</f>
        <v>0.36858899632116099</v>
      </c>
      <c r="H9">
        <f>'[6]Capacity Factors '!H13</f>
        <v>0.378923862952813</v>
      </c>
      <c r="I9">
        <f>'[6]Capacity Factors '!I13</f>
        <v>0.38744472945283698</v>
      </c>
      <c r="J9">
        <f>'[6]Capacity Factors '!J13</f>
        <v>0.36268863007723201</v>
      </c>
      <c r="K9">
        <f>'[6]Capacity Factors '!K13</f>
        <v>0.35968571761533102</v>
      </c>
      <c r="L9">
        <f>'[6]Capacity Factors '!L13</f>
        <v>0.362341799985264</v>
      </c>
      <c r="M9">
        <f>'[6]Capacity Factors '!M13</f>
        <v>0.38549139148893502</v>
      </c>
      <c r="N9">
        <f>'[6]Capacity Factors '!N13</f>
        <v>0.38682726393390499</v>
      </c>
      <c r="O9">
        <f>'[6]Capacity Factors '!O13</f>
        <v>0.39029421413918403</v>
      </c>
      <c r="P9">
        <f>'[6]Capacity Factors '!P13</f>
        <v>0.37958249354475698</v>
      </c>
      <c r="Q9">
        <f>'[6]Capacity Factors '!Q13</f>
        <v>0.380945308099507</v>
      </c>
      <c r="R9">
        <f>'[6]Capacity Factors '!R13</f>
        <v>0.37727245548988497</v>
      </c>
      <c r="S9">
        <f>'[6]Capacity Factors '!S13</f>
        <v>0.33359989111806798</v>
      </c>
      <c r="T9">
        <f>'[6]Capacity Factors '!T13</f>
        <v>0.36698751255703499</v>
      </c>
      <c r="U9">
        <f>'[6]Capacity Factors '!T13</f>
        <v>0.36698751255703499</v>
      </c>
      <c r="W9" t="str">
        <f>INDEX(RegionSetMapping!H$7:H$49, MATCH(X9,RegionSetMapping!E$7:E$49,0))</f>
        <v>SNSW</v>
      </c>
      <c r="X9" t="s">
        <v>188</v>
      </c>
      <c r="Y9">
        <f t="shared" si="2"/>
        <v>1.0082441265081468</v>
      </c>
      <c r="Z9">
        <f>IF(G51=0,1,G9/G51)</f>
        <v>1.0193181780838687</v>
      </c>
      <c r="AA9">
        <f>IF(H51=0,1,H9/H51)</f>
        <v>1.0082240785522238</v>
      </c>
      <c r="AB9">
        <f>IF(I51=0,1,I9/I51)</f>
        <v>1.0045716273138565</v>
      </c>
      <c r="AC9">
        <f>IF(J51=0,1,J9/J51)</f>
        <v>1.0007180354614011</v>
      </c>
      <c r="AD9">
        <f>IF(K51=0,1,K9/K51)</f>
        <v>1.0174745226061224</v>
      </c>
      <c r="AE9">
        <f>IF(L51=0,1,L9/L51)</f>
        <v>1.0179416332003435</v>
      </c>
      <c r="AF9">
        <f>IF(M51=0,1,M9/M51)</f>
        <v>1.0197433255622772</v>
      </c>
      <c r="AG9">
        <f>IF(N51=0,1,N9/N51)</f>
        <v>1.0169529043088774</v>
      </c>
      <c r="AH9">
        <f>IF(O51=0,1,O9/O51)</f>
        <v>1.0145798484325184</v>
      </c>
      <c r="AI9">
        <f>IF(P51=0,1,P9/P51)</f>
        <v>1.0137714026833624</v>
      </c>
      <c r="AJ9">
        <f>IF(Q51=0,1,Q9/Q51)</f>
        <v>1.0154467972565273</v>
      </c>
      <c r="AK9">
        <f>IF(R51=0,1,R9/R51)</f>
        <v>1.0108354164423938</v>
      </c>
      <c r="AL9">
        <f>IF(S51=0,1,S9/S51)</f>
        <v>1.0070537427603692</v>
      </c>
      <c r="AM9">
        <f t="shared" si="3"/>
        <v>1.0125804593859957</v>
      </c>
      <c r="AN9">
        <f t="shared" si="0"/>
        <v>1.0005970874339596</v>
      </c>
      <c r="AO9">
        <v>1</v>
      </c>
      <c r="AP9">
        <f t="shared" si="7"/>
        <v>5</v>
      </c>
      <c r="AQ9" t="s">
        <v>149</v>
      </c>
      <c r="AR9">
        <f t="shared" si="8"/>
        <v>1.076394860401712</v>
      </c>
      <c r="AS9">
        <f t="shared" si="9"/>
        <v>1.0765517424621494</v>
      </c>
      <c r="AT9">
        <f t="shared" si="10"/>
        <v>1.0703331411566301</v>
      </c>
      <c r="AU9">
        <f t="shared" si="11"/>
        <v>1.0726708667125324</v>
      </c>
      <c r="AV9">
        <f t="shared" si="12"/>
        <v>1.0752095289708703</v>
      </c>
      <c r="AW9">
        <f t="shared" si="13"/>
        <v>1.0746575987871938</v>
      </c>
      <c r="AX9">
        <f t="shared" si="14"/>
        <v>1.0751832770660379</v>
      </c>
      <c r="AY9">
        <f t="shared" si="15"/>
        <v>1.0711745358400249</v>
      </c>
      <c r="AZ9">
        <f t="shared" si="16"/>
        <v>1.0781351664268146</v>
      </c>
      <c r="BA9">
        <f t="shared" si="17"/>
        <v>1.0748111050498768</v>
      </c>
      <c r="BB9">
        <f t="shared" si="18"/>
        <v>1.0721257065303391</v>
      </c>
      <c r="BC9">
        <f t="shared" si="19"/>
        <v>1.07372708076187</v>
      </c>
      <c r="BD9">
        <f t="shared" si="20"/>
        <v>1.0702434005383203</v>
      </c>
      <c r="BE9">
        <f t="shared" si="21"/>
        <v>1.0764546697173543</v>
      </c>
      <c r="BG9">
        <f>SUMIF(REZCap_working!$P$5:$P$58,CapFacAdjust_working!$AQ9,REZCap_working!$G$5:$G$58)</f>
        <v>16700</v>
      </c>
      <c r="BH9">
        <f>SUMIF(REZCap_working!$P$5:$P$58,CapFacAdjust_working!$AQ9,REZCap_working!$F$5:$F$58)</f>
        <v>5700</v>
      </c>
      <c r="BI9">
        <f t="shared" si="6"/>
        <v>0.2544642857142857</v>
      </c>
      <c r="BJ9">
        <f t="shared" si="1"/>
        <v>1</v>
      </c>
    </row>
    <row r="10" spans="2:62" x14ac:dyDescent="0.25">
      <c r="B10" t="str">
        <f>'[6]Capacity Factors '!B14</f>
        <v>N6</v>
      </c>
      <c r="C10" t="str">
        <f>'[6]Capacity Factors '!C14</f>
        <v>Wagga Wagga</v>
      </c>
      <c r="D10" t="str">
        <f>'[6]Capacity Factors '!D14</f>
        <v>Wind High</v>
      </c>
      <c r="E10" t="str">
        <f>'[6]Capacity Factors '!E14</f>
        <v>NSW</v>
      </c>
      <c r="F10">
        <f>'[6]Capacity Factors '!F14</f>
        <v>0.33434675154627902</v>
      </c>
      <c r="G10">
        <f>'[6]Capacity Factors '!G14</f>
        <v>0.335142971568829</v>
      </c>
      <c r="H10">
        <f>'[6]Capacity Factors '!H14</f>
        <v>0.34880814222401901</v>
      </c>
      <c r="I10">
        <f>'[6]Capacity Factors '!I14</f>
        <v>0.34853901187511299</v>
      </c>
      <c r="J10">
        <f>'[6]Capacity Factors '!J14</f>
        <v>0.35325011090386099</v>
      </c>
      <c r="K10">
        <f>'[6]Capacity Factors '!K14</f>
        <v>0.33851356051766601</v>
      </c>
      <c r="L10">
        <f>'[6]Capacity Factors '!L14</f>
        <v>0.33380029121389199</v>
      </c>
      <c r="M10">
        <f>'[6]Capacity Factors '!M14</f>
        <v>0.35668102178384897</v>
      </c>
      <c r="N10">
        <f>'[6]Capacity Factors '!N14</f>
        <v>0.36720910205316898</v>
      </c>
      <c r="O10">
        <f>'[6]Capacity Factors '!O14</f>
        <v>0.36071016022948799</v>
      </c>
      <c r="P10">
        <f>'[6]Capacity Factors '!P14</f>
        <v>0.352962866115898</v>
      </c>
      <c r="Q10">
        <f>'[6]Capacity Factors '!Q14</f>
        <v>0.35409803573460302</v>
      </c>
      <c r="R10">
        <f>'[6]Capacity Factors '!R14</f>
        <v>0.35595061500870401</v>
      </c>
      <c r="S10">
        <f>'[6]Capacity Factors '!S14</f>
        <v>0.31572561928408599</v>
      </c>
      <c r="T10">
        <f>'[6]Capacity Factors '!T14</f>
        <v>0.34520868011808398</v>
      </c>
      <c r="U10">
        <f>'[6]Capacity Factors '!T14</f>
        <v>0.34520868011808398</v>
      </c>
      <c r="W10" t="str">
        <f>INDEX(RegionSetMapping!H$7:H$49, MATCH(X10,RegionSetMapping!E$7:E$49,0))</f>
        <v>SNSW</v>
      </c>
      <c r="X10" t="s">
        <v>190</v>
      </c>
      <c r="Y10">
        <f t="shared" si="2"/>
        <v>1.0269105995719994</v>
      </c>
      <c r="Z10">
        <f>IF(G52=0,1,G10/G52)</f>
        <v>1.0244009781647971</v>
      </c>
      <c r="AA10">
        <f>IF(H52=0,1,H10/H52)</f>
        <v>1.0197432883430448</v>
      </c>
      <c r="AB10">
        <f>IF(I52=0,1,I10/I52)</f>
        <v>1.0168879315240729</v>
      </c>
      <c r="AC10">
        <f>IF(J52=0,1,J10/J52)</f>
        <v>1.0355117200426638</v>
      </c>
      <c r="AD10">
        <f>IF(K52=0,1,K10/K52)</f>
        <v>1.0260948660200602</v>
      </c>
      <c r="AE10">
        <f>IF(L52=0,1,L10/L52)</f>
        <v>1.0211280370287428</v>
      </c>
      <c r="AF10">
        <f>IF(M52=0,1,M10/M52)</f>
        <v>1.0213014632390089</v>
      </c>
      <c r="AG10">
        <f>IF(N52=0,1,N10/N52)</f>
        <v>1.0256066376887976</v>
      </c>
      <c r="AH10">
        <f>IF(O52=0,1,O10/O52)</f>
        <v>1.0274391447264046</v>
      </c>
      <c r="AI10">
        <f>IF(P52=0,1,P10/P52)</f>
        <v>1.0289712039144163</v>
      </c>
      <c r="AJ10">
        <f>IF(Q52=0,1,Q10/Q52)</f>
        <v>1.0257553824607899</v>
      </c>
      <c r="AK10">
        <f>IF(R52=0,1,R10/R52)</f>
        <v>1.0195311532475773</v>
      </c>
      <c r="AL10">
        <f>IF(S52=0,1,S10/S52)</f>
        <v>1.0310488599667496</v>
      </c>
      <c r="AM10">
        <f t="shared" si="3"/>
        <v>1.037270695010303</v>
      </c>
      <c r="AN10">
        <f t="shared" si="0"/>
        <v>1.0212809881470781</v>
      </c>
      <c r="AO10">
        <v>1</v>
      </c>
      <c r="AP10">
        <f t="shared" si="7"/>
        <v>5</v>
      </c>
      <c r="AQ10" t="s">
        <v>150</v>
      </c>
      <c r="AR10">
        <f t="shared" si="8"/>
        <v>1.0491210198733452</v>
      </c>
      <c r="AS10">
        <f t="shared" si="9"/>
        <v>1.045820842918173</v>
      </c>
      <c r="AT10">
        <f t="shared" si="10"/>
        <v>1.0450237022371247</v>
      </c>
      <c r="AU10">
        <f t="shared" si="11"/>
        <v>1.0420250275102769</v>
      </c>
      <c r="AV10">
        <f t="shared" si="12"/>
        <v>1.0443230308216624</v>
      </c>
      <c r="AW10">
        <f t="shared" si="13"/>
        <v>1.0492794203278009</v>
      </c>
      <c r="AX10">
        <f t="shared" si="14"/>
        <v>1.0361815920473521</v>
      </c>
      <c r="AY10">
        <f t="shared" si="15"/>
        <v>1.0415168316388985</v>
      </c>
      <c r="AZ10">
        <f t="shared" si="16"/>
        <v>1.037992237834239</v>
      </c>
      <c r="BA10">
        <f t="shared" si="17"/>
        <v>1.0415790241649676</v>
      </c>
      <c r="BB10">
        <f t="shared" si="18"/>
        <v>1.0411869834988854</v>
      </c>
      <c r="BC10">
        <f t="shared" si="19"/>
        <v>1.040896870143321</v>
      </c>
      <c r="BD10">
        <f t="shared" si="20"/>
        <v>1.0377759395029389</v>
      </c>
      <c r="BE10">
        <f t="shared" si="21"/>
        <v>1.0517170004610759</v>
      </c>
      <c r="BG10">
        <f>SUMIF(REZCap_working!$P$5:$P$58,CapFacAdjust_working!$AQ10,REZCap_working!$G$5:$G$58)</f>
        <v>6681.5</v>
      </c>
      <c r="BH10">
        <f>SUMIF(REZCap_working!$P$5:$P$58,CapFacAdjust_working!$AQ10,REZCap_working!$F$5:$F$58)</f>
        <v>2460.5</v>
      </c>
      <c r="BI10">
        <f t="shared" ref="BI10:BI15" si="22">BH10/(BH10+BG10)</f>
        <v>0.26914241960183766</v>
      </c>
      <c r="BJ10">
        <f t="shared" si="1"/>
        <v>0.98419999999999996</v>
      </c>
    </row>
    <row r="11" spans="2:62" x14ac:dyDescent="0.25">
      <c r="B11" t="str">
        <f>'[6]Capacity Factors '!B15</f>
        <v>N7</v>
      </c>
      <c r="C11" t="str">
        <f>'[6]Capacity Factors '!C15</f>
        <v>Tumut</v>
      </c>
      <c r="D11" t="str">
        <f>'[6]Capacity Factors '!D15</f>
        <v>Wind High</v>
      </c>
      <c r="E11" t="str">
        <f>'[6]Capacity Factors '!E15</f>
        <v>NSW</v>
      </c>
      <c r="F11">
        <f>'[6]Capacity Factors '!F15</f>
        <v>0.34968994267633602</v>
      </c>
      <c r="G11">
        <f>'[6]Capacity Factors '!G15</f>
        <v>0.334853230952527</v>
      </c>
      <c r="H11">
        <f>'[6]Capacity Factors '!H15</f>
        <v>0.35457510790654301</v>
      </c>
      <c r="I11">
        <f>'[6]Capacity Factors '!I15</f>
        <v>0.36466339681955301</v>
      </c>
      <c r="J11">
        <f>'[6]Capacity Factors '!J15</f>
        <v>0.34105922504559899</v>
      </c>
      <c r="K11">
        <f>'[6]Capacity Factors '!K15</f>
        <v>0.34064395534746</v>
      </c>
      <c r="L11">
        <f>'[6]Capacity Factors '!L15</f>
        <v>0.360227130138843</v>
      </c>
      <c r="M11">
        <f>'[6]Capacity Factors '!M15</f>
        <v>0.36974085878416402</v>
      </c>
      <c r="N11">
        <f>'[6]Capacity Factors '!N15</f>
        <v>0.36478897702101598</v>
      </c>
      <c r="O11">
        <f>'[6]Capacity Factors '!O15</f>
        <v>0.382190461108115</v>
      </c>
      <c r="P11">
        <f>'[6]Capacity Factors '!P15</f>
        <v>0.35374759642963099</v>
      </c>
      <c r="Q11">
        <f>'[6]Capacity Factors '!Q15</f>
        <v>0.362737598225847</v>
      </c>
      <c r="R11">
        <f>'[6]Capacity Factors '!R15</f>
        <v>0.36832679030208998</v>
      </c>
      <c r="S11">
        <f>'[6]Capacity Factors '!S15</f>
        <v>0.31680468968966402</v>
      </c>
      <c r="T11">
        <f>'[6]Capacity Factors '!T15</f>
        <v>0.34394359194592999</v>
      </c>
      <c r="U11">
        <f>'[6]Capacity Factors '!T15</f>
        <v>0.34394359194592999</v>
      </c>
      <c r="W11" t="str">
        <f>INDEX(RegionSetMapping!H$7:H$49, MATCH(X11,RegionSetMapping!E$7:E$49,0))</f>
        <v>SNSW</v>
      </c>
      <c r="X11" t="s">
        <v>192</v>
      </c>
      <c r="Y11">
        <f t="shared" si="2"/>
        <v>1.1890828807432665</v>
      </c>
      <c r="Z11">
        <f>IF(G53=0,1,G11/G53)</f>
        <v>1.1847178287465157</v>
      </c>
      <c r="AA11">
        <f>IF(H53=0,1,H11/H53)</f>
        <v>1.17355153025077</v>
      </c>
      <c r="AB11">
        <f>IF(I53=0,1,I11/I53)</f>
        <v>1.1772112995743969</v>
      </c>
      <c r="AC11">
        <f>IF(J53=0,1,J11/J53)</f>
        <v>1.1696782885172938</v>
      </c>
      <c r="AD11">
        <f>IF(K53=0,1,K11/K53)</f>
        <v>1.1778189864314668</v>
      </c>
      <c r="AE11">
        <f>IF(L53=0,1,L11/L53)</f>
        <v>1.176348913439033</v>
      </c>
      <c r="AF11">
        <f>IF(M53=0,1,M11/M53)</f>
        <v>1.165086836912322</v>
      </c>
      <c r="AG11">
        <f>IF(N53=0,1,N11/N53)</f>
        <v>1.1771012978430302</v>
      </c>
      <c r="AH11">
        <f>IF(O53=0,1,O11/O53)</f>
        <v>1.1595195993647371</v>
      </c>
      <c r="AI11">
        <f>IF(P53=0,1,P11/P53)</f>
        <v>1.1660439416919515</v>
      </c>
      <c r="AJ11">
        <f>IF(Q53=0,1,Q11/Q53)</f>
        <v>1.1597520498600502</v>
      </c>
      <c r="AK11">
        <f>IF(R53=0,1,R11/R53)</f>
        <v>1.164540974058156</v>
      </c>
      <c r="AL11">
        <f>IF(S53=0,1,S11/S53)</f>
        <v>1.1777427762609916</v>
      </c>
      <c r="AM11">
        <f t="shared" si="3"/>
        <v>1.1725055778806406</v>
      </c>
      <c r="AO11">
        <v>1</v>
      </c>
      <c r="AP11">
        <f t="shared" si="7"/>
        <v>1</v>
      </c>
      <c r="AQ11" t="s">
        <v>151</v>
      </c>
      <c r="AR11">
        <f t="shared" si="8"/>
        <v>1.0978330372847385</v>
      </c>
      <c r="AS11">
        <f t="shared" si="9"/>
        <v>1.0936966362689551</v>
      </c>
      <c r="AT11">
        <f t="shared" si="10"/>
        <v>1.0994736864990686</v>
      </c>
      <c r="AU11">
        <f t="shared" si="11"/>
        <v>1.0986890789440635</v>
      </c>
      <c r="AV11">
        <f t="shared" si="12"/>
        <v>1.0881681661053633</v>
      </c>
      <c r="AW11">
        <f t="shared" si="13"/>
        <v>1.1053820877791392</v>
      </c>
      <c r="AX11">
        <f t="shared" si="14"/>
        <v>1.1229974542379055</v>
      </c>
      <c r="AY11">
        <f t="shared" si="15"/>
        <v>1.1073744704772668</v>
      </c>
      <c r="AZ11">
        <f t="shared" si="16"/>
        <v>1.1020501603459902</v>
      </c>
      <c r="BA11">
        <f t="shared" si="17"/>
        <v>1.1009423002705208</v>
      </c>
      <c r="BB11">
        <f t="shared" si="18"/>
        <v>1.0999156336155493</v>
      </c>
      <c r="BC11">
        <f t="shared" si="19"/>
        <v>1.1057313253081122</v>
      </c>
      <c r="BD11">
        <f t="shared" si="20"/>
        <v>1.1068523692035996</v>
      </c>
      <c r="BE11">
        <f t="shared" si="21"/>
        <v>1.1203390877557884</v>
      </c>
      <c r="BG11">
        <f>SUMIF(REZCap_working!$P$5:$P$58,CapFacAdjust_working!$AQ11,REZCap_working!$G$5:$G$58)</f>
        <v>1500</v>
      </c>
      <c r="BH11">
        <f>SUMIF(REZCap_working!$P$5:$P$58,CapFacAdjust_working!$AQ11,REZCap_working!$F$5:$F$58)</f>
        <v>500</v>
      </c>
      <c r="BI11">
        <f t="shared" si="22"/>
        <v>0.25</v>
      </c>
      <c r="BJ11">
        <f t="shared" si="1"/>
        <v>0.2</v>
      </c>
    </row>
    <row r="12" spans="2:62" x14ac:dyDescent="0.25">
      <c r="B12" t="str">
        <f>'[6]Capacity Factors '!B16</f>
        <v>N8</v>
      </c>
      <c r="C12" t="str">
        <f>'[6]Capacity Factors '!C16</f>
        <v>Cooma-Monaro</v>
      </c>
      <c r="D12" t="str">
        <f>'[6]Capacity Factors '!D16</f>
        <v>Wind High</v>
      </c>
      <c r="E12" t="str">
        <f>'[6]Capacity Factors '!E16</f>
        <v>NSW</v>
      </c>
      <c r="F12">
        <f>'[6]Capacity Factors '!F16</f>
        <v>0.34846819002776003</v>
      </c>
      <c r="G12">
        <f>'[6]Capacity Factors '!G16</f>
        <v>0.34607313110128901</v>
      </c>
      <c r="H12">
        <f>'[6]Capacity Factors '!H16</f>
        <v>0.377357385195706</v>
      </c>
      <c r="I12">
        <f>'[6]Capacity Factors '!I16</f>
        <v>0.38593245748249799</v>
      </c>
      <c r="J12">
        <f>'[6]Capacity Factors '!J16</f>
        <v>0.353949939950018</v>
      </c>
      <c r="K12">
        <f>'[6]Capacity Factors '!K16</f>
        <v>0.36423164908039701</v>
      </c>
      <c r="L12">
        <f>'[6]Capacity Factors '!L16</f>
        <v>0.37579508585446397</v>
      </c>
      <c r="M12">
        <f>'[6]Capacity Factors '!M16</f>
        <v>0.39060757517981498</v>
      </c>
      <c r="N12">
        <f>'[6]Capacity Factors '!N16</f>
        <v>0.38127635324790199</v>
      </c>
      <c r="O12">
        <f>'[6]Capacity Factors '!O16</f>
        <v>0.39015826805834902</v>
      </c>
      <c r="P12">
        <f>'[6]Capacity Factors '!P16</f>
        <v>0.37806933346668498</v>
      </c>
      <c r="Q12">
        <f>'[6]Capacity Factors '!Q16</f>
        <v>0.37273878942223498</v>
      </c>
      <c r="R12">
        <f>'[6]Capacity Factors '!R16</f>
        <v>0.38611760700699999</v>
      </c>
      <c r="S12">
        <f>'[6]Capacity Factors '!S16</f>
        <v>0.32749707357017099</v>
      </c>
      <c r="T12">
        <f>'[6]Capacity Factors '!T16</f>
        <v>0.35386203759148699</v>
      </c>
      <c r="U12">
        <f>'[6]Capacity Factors '!T16</f>
        <v>0.35386203759148699</v>
      </c>
      <c r="W12" t="str">
        <f>INDEX(RegionSetMapping!H$7:H$49, MATCH(X12,RegionSetMapping!E$7:E$49,0))</f>
        <v>SNSW</v>
      </c>
      <c r="X12" t="s">
        <v>194</v>
      </c>
      <c r="Y12">
        <f t="shared" si="2"/>
        <v>1.0905094087421725</v>
      </c>
      <c r="Z12">
        <f>IF(G54=0,1,G12/G54)</f>
        <v>1.1109185855768937</v>
      </c>
      <c r="AA12">
        <f>IF(H54=0,1,H12/H54)</f>
        <v>1.105933089421522</v>
      </c>
      <c r="AB12">
        <f>IF(I54=0,1,I12/I54)</f>
        <v>1.1237265143901336</v>
      </c>
      <c r="AC12">
        <f>IF(J54=0,1,J12/J54)</f>
        <v>1.1007967376509102</v>
      </c>
      <c r="AD12">
        <f>IF(K54=0,1,K12/K54)</f>
        <v>1.1080076063704261</v>
      </c>
      <c r="AE12">
        <f>IF(L54=0,1,L12/L54)</f>
        <v>1.105251151260811</v>
      </c>
      <c r="AF12">
        <f>IF(M54=0,1,M12/M54)</f>
        <v>1.1021268203783159</v>
      </c>
      <c r="AG12">
        <f>IF(N54=0,1,N12/N54)</f>
        <v>1.1094356756144226</v>
      </c>
      <c r="AH12">
        <f>IF(O54=0,1,O12/O54)</f>
        <v>1.1053845145196426</v>
      </c>
      <c r="AI12">
        <f>IF(P54=0,1,P12/P54)</f>
        <v>1.0954710399747762</v>
      </c>
      <c r="AJ12">
        <f>IF(Q54=0,1,Q12/Q54)</f>
        <v>1.1091928261401249</v>
      </c>
      <c r="AK12">
        <f>IF(R54=0,1,R12/R54)</f>
        <v>1.0985126386394237</v>
      </c>
      <c r="AL12">
        <f>IF(S54=0,1,S12/S54)</f>
        <v>1.1042382908273045</v>
      </c>
      <c r="AM12">
        <f t="shared" si="3"/>
        <v>1.0827355339875866</v>
      </c>
      <c r="AN12">
        <f t="shared" si="0"/>
        <v>1.0588131372780301</v>
      </c>
      <c r="AO12">
        <v>1</v>
      </c>
      <c r="AP12">
        <f t="shared" si="7"/>
        <v>4</v>
      </c>
      <c r="AQ12" t="s">
        <v>152</v>
      </c>
      <c r="AR12">
        <f t="shared" si="8"/>
        <v>1.0492756619145134</v>
      </c>
      <c r="AS12">
        <f t="shared" si="9"/>
        <v>1.0457543321675655</v>
      </c>
      <c r="AT12">
        <f t="shared" si="10"/>
        <v>1.038003495212958</v>
      </c>
      <c r="AU12">
        <f t="shared" si="11"/>
        <v>1.0356171050954273</v>
      </c>
      <c r="AV12">
        <f t="shared" si="12"/>
        <v>1.0440139356947999</v>
      </c>
      <c r="AW12">
        <f t="shared" si="13"/>
        <v>1.0467311217405728</v>
      </c>
      <c r="AX12">
        <f t="shared" si="14"/>
        <v>1.0465395629785481</v>
      </c>
      <c r="AY12">
        <f t="shared" si="15"/>
        <v>1.0400051011632574</v>
      </c>
      <c r="AZ12">
        <f t="shared" si="16"/>
        <v>1.0400341266417752</v>
      </c>
      <c r="BA12">
        <f t="shared" si="17"/>
        <v>1.0421281951074615</v>
      </c>
      <c r="BB12">
        <f t="shared" si="18"/>
        <v>1.0419902088006583</v>
      </c>
      <c r="BC12">
        <f t="shared" si="19"/>
        <v>1.0446723660236441</v>
      </c>
      <c r="BD12">
        <f t="shared" si="20"/>
        <v>1.0425097252074949</v>
      </c>
      <c r="BE12">
        <f t="shared" si="21"/>
        <v>1.0589883126920987</v>
      </c>
      <c r="BG12">
        <f>SUMIF(REZCap_working!$P$5:$P$58,CapFacAdjust_working!$AQ12,REZCap_working!$G$5:$G$58)</f>
        <v>4400</v>
      </c>
      <c r="BH12">
        <f>SUMIF(REZCap_working!$P$5:$P$58,CapFacAdjust_working!$AQ12,REZCap_working!$F$5:$F$58)</f>
        <v>1760</v>
      </c>
      <c r="BI12">
        <f t="shared" si="22"/>
        <v>0.2857142857142857</v>
      </c>
      <c r="BJ12">
        <f t="shared" si="1"/>
        <v>0.70399999999999996</v>
      </c>
    </row>
    <row r="13" spans="2:62" x14ac:dyDescent="0.25">
      <c r="B13" t="str">
        <f>'[6]Capacity Factors '!B17</f>
        <v>N9</v>
      </c>
      <c r="C13" t="str">
        <f>'[6]Capacity Factors '!C17</f>
        <v>Hunter-Central Coast</v>
      </c>
      <c r="D13" t="str">
        <f>'[6]Capacity Factors '!D17</f>
        <v>Wind High</v>
      </c>
      <c r="E13" t="str">
        <f>'[6]Capacity Factors '!E17</f>
        <v>NSW</v>
      </c>
      <c r="F13">
        <f>'[6]Capacity Factors '!F17</f>
        <v>0.33411696719103801</v>
      </c>
      <c r="G13">
        <f>'[6]Capacity Factors '!G17</f>
        <v>0.29390950570214502</v>
      </c>
      <c r="H13">
        <f>'[6]Capacity Factors '!H17</f>
        <v>0.32001543224859502</v>
      </c>
      <c r="I13">
        <f>'[6]Capacity Factors '!I17</f>
        <v>0.30473949814979601</v>
      </c>
      <c r="J13">
        <f>'[6]Capacity Factors '!J17</f>
        <v>0.30051124656309702</v>
      </c>
      <c r="K13">
        <f>'[6]Capacity Factors '!K17</f>
        <v>0.312508610425413</v>
      </c>
      <c r="L13">
        <f>'[6]Capacity Factors '!L17</f>
        <v>0.30921013310384798</v>
      </c>
      <c r="M13">
        <f>'[6]Capacity Factors '!M17</f>
        <v>0.33230399032775698</v>
      </c>
      <c r="N13">
        <f>'[6]Capacity Factors '!N17</f>
        <v>0.30003781011323599</v>
      </c>
      <c r="O13">
        <f>'[6]Capacity Factors '!O17</f>
        <v>0.317796756490625</v>
      </c>
      <c r="P13">
        <f>'[6]Capacity Factors '!P17</f>
        <v>0.32561186910374601</v>
      </c>
      <c r="Q13">
        <f>'[6]Capacity Factors '!Q17</f>
        <v>0.32763033356475901</v>
      </c>
      <c r="R13">
        <f>'[6]Capacity Factors '!R17</f>
        <v>0.31872839833790301</v>
      </c>
      <c r="S13">
        <f>'[6]Capacity Factors '!S17</f>
        <v>0.269324148044296</v>
      </c>
      <c r="T13">
        <f>'[6]Capacity Factors '!T17</f>
        <v>0.31098223591208002</v>
      </c>
      <c r="U13">
        <f>'[6]Capacity Factors '!T17</f>
        <v>0.31098223591208002</v>
      </c>
      <c r="W13" t="str">
        <f>INDEX(RegionSetMapping!H$7:H$49, MATCH(X13,RegionSetMapping!E$7:E$49,0))</f>
        <v>CNSW</v>
      </c>
      <c r="X13" t="s">
        <v>196</v>
      </c>
      <c r="Y13">
        <f t="shared" si="2"/>
        <v>1.0606435005016661</v>
      </c>
      <c r="Z13">
        <f>IF(G55=0,1,G13/G55)</f>
        <v>1.0652313148148429</v>
      </c>
      <c r="AA13">
        <f>IF(H55=0,1,H13/H55)</f>
        <v>1.0700808943689744</v>
      </c>
      <c r="AB13">
        <f>IF(I55=0,1,I13/I55)</f>
        <v>1.0760513375448184</v>
      </c>
      <c r="AC13">
        <f>IF(J55=0,1,J13/J55)</f>
        <v>1.0602447441604588</v>
      </c>
      <c r="AD13">
        <f>IF(K55=0,1,K13/K55)</f>
        <v>1.0792405705910126</v>
      </c>
      <c r="AE13">
        <f>IF(L55=0,1,L13/L55)</f>
        <v>1.0641513628213339</v>
      </c>
      <c r="AF13">
        <f>IF(M55=0,1,M13/M55)</f>
        <v>1.0532409776096063</v>
      </c>
      <c r="AG13">
        <f>IF(N55=0,1,N13/N55)</f>
        <v>1.062167206341641</v>
      </c>
      <c r="AH13">
        <f>IF(O55=0,1,O13/O55)</f>
        <v>1.0526962390013272</v>
      </c>
      <c r="AI13">
        <f>IF(P55=0,1,P13/P55)</f>
        <v>1.0703483229320332</v>
      </c>
      <c r="AJ13">
        <f>IF(Q55=0,1,Q13/Q55)</f>
        <v>1.0531249439976671</v>
      </c>
      <c r="AK13">
        <f>IF(R55=0,1,R13/R55)</f>
        <v>1.0638849748939931</v>
      </c>
      <c r="AL13">
        <f>IF(S55=0,1,S13/S55)</f>
        <v>1.0623565758216358</v>
      </c>
      <c r="AM13">
        <f t="shared" si="3"/>
        <v>1.0830536742092691</v>
      </c>
      <c r="AN13">
        <f t="shared" si="0"/>
        <v>1.0620547960954065</v>
      </c>
      <c r="AO13">
        <v>1</v>
      </c>
      <c r="AP13">
        <f t="shared" si="7"/>
        <v>3</v>
      </c>
      <c r="AQ13" t="s">
        <v>133</v>
      </c>
      <c r="AR13">
        <f t="shared" si="8"/>
        <v>1.0633263208280086</v>
      </c>
      <c r="AS13">
        <f t="shared" si="9"/>
        <v>1.0490313197543715</v>
      </c>
      <c r="AT13">
        <f t="shared" si="10"/>
        <v>1.0553067983867503</v>
      </c>
      <c r="AU13">
        <f t="shared" si="11"/>
        <v>1.0566700417120318</v>
      </c>
      <c r="AV13">
        <f t="shared" si="12"/>
        <v>1.0595381777074593</v>
      </c>
      <c r="AW13">
        <f t="shared" si="13"/>
        <v>1.0524973545164855</v>
      </c>
      <c r="AX13">
        <f t="shared" si="14"/>
        <v>1.0485749125292807</v>
      </c>
      <c r="AY13">
        <f t="shared" si="15"/>
        <v>1.0508167623008682</v>
      </c>
      <c r="AZ13">
        <f t="shared" si="16"/>
        <v>1.0451353750120065</v>
      </c>
      <c r="BA13">
        <f t="shared" si="17"/>
        <v>1.0387699114484292</v>
      </c>
      <c r="BB13">
        <f t="shared" si="18"/>
        <v>1.0567090395818681</v>
      </c>
      <c r="BC13">
        <f t="shared" si="19"/>
        <v>1.0474787177129423</v>
      </c>
      <c r="BD13">
        <f t="shared" si="20"/>
        <v>1.0516643000429764</v>
      </c>
      <c r="BE13">
        <f t="shared" si="21"/>
        <v>1.0600335394949787</v>
      </c>
      <c r="BG13">
        <f>SUMIF(REZCap_working!$P$5:$P$58,CapFacAdjust_working!$AQ13,REZCap_working!$G$5:$G$58)</f>
        <v>5400</v>
      </c>
      <c r="BH13">
        <f>SUMIF(REZCap_working!$P$5:$P$58,CapFacAdjust_working!$AQ13,REZCap_working!$F$5:$F$58)</f>
        <v>2000</v>
      </c>
      <c r="BI13">
        <f t="shared" si="22"/>
        <v>0.27027027027027029</v>
      </c>
      <c r="BJ13">
        <f t="shared" si="1"/>
        <v>0.8</v>
      </c>
    </row>
    <row r="14" spans="2:62" x14ac:dyDescent="0.25">
      <c r="B14" t="str">
        <f>'[6]Capacity Factors '!B18</f>
        <v>N12</v>
      </c>
      <c r="C14" t="str">
        <f>'[6]Capacity Factors '!C18</f>
        <v>Illawarra</v>
      </c>
      <c r="D14" t="str">
        <f>'[6]Capacity Factors '!D18</f>
        <v>Wind High</v>
      </c>
      <c r="E14" t="str">
        <f>'[6]Capacity Factors '!E18</f>
        <v>NSW</v>
      </c>
      <c r="F14">
        <f>'[6]Capacity Factors '!F18</f>
        <v>0</v>
      </c>
      <c r="G14">
        <f>'[6]Capacity Factors '!G18</f>
        <v>0</v>
      </c>
      <c r="H14">
        <f>'[6]Capacity Factors '!H18</f>
        <v>0</v>
      </c>
      <c r="I14">
        <f>'[6]Capacity Factors '!I18</f>
        <v>0</v>
      </c>
      <c r="J14">
        <f>'[6]Capacity Factors '!J18</f>
        <v>0</v>
      </c>
      <c r="K14">
        <f>'[6]Capacity Factors '!K18</f>
        <v>0</v>
      </c>
      <c r="L14">
        <f>'[6]Capacity Factors '!L18</f>
        <v>0</v>
      </c>
      <c r="M14">
        <f>'[6]Capacity Factors '!M18</f>
        <v>0</v>
      </c>
      <c r="N14">
        <f>'[6]Capacity Factors '!N18</f>
        <v>0</v>
      </c>
      <c r="O14">
        <f>'[6]Capacity Factors '!O18</f>
        <v>0</v>
      </c>
      <c r="P14">
        <f>'[6]Capacity Factors '!P18</f>
        <v>0</v>
      </c>
      <c r="Q14">
        <f>'[6]Capacity Factors '!Q18</f>
        <v>0</v>
      </c>
      <c r="R14">
        <f>'[6]Capacity Factors '!R18</f>
        <v>0</v>
      </c>
      <c r="S14">
        <f>'[6]Capacity Factors '!S18</f>
        <v>0</v>
      </c>
      <c r="T14">
        <f>'[6]Capacity Factors '!T18</f>
        <v>0</v>
      </c>
      <c r="U14">
        <f>'[6]Capacity Factors '!T18</f>
        <v>0</v>
      </c>
      <c r="W14" t="str">
        <f>INDEX(RegionSetMapping!H$7:H$49, MATCH(X14,RegionSetMapping!E$7:E$49,0))</f>
        <v>SNW</v>
      </c>
      <c r="X14" t="s">
        <v>202</v>
      </c>
      <c r="Y14">
        <f t="shared" si="2"/>
        <v>1</v>
      </c>
      <c r="Z14">
        <f>IF(G56=0,1,G14/G56)</f>
        <v>1</v>
      </c>
      <c r="AA14">
        <f>IF(H56=0,1,H14/H56)</f>
        <v>1</v>
      </c>
      <c r="AB14">
        <f>IF(I56=0,1,I14/I56)</f>
        <v>1</v>
      </c>
      <c r="AC14">
        <f>IF(J56=0,1,J14/J56)</f>
        <v>1</v>
      </c>
      <c r="AD14">
        <f>IF(K56=0,1,K14/K56)</f>
        <v>1</v>
      </c>
      <c r="AE14">
        <f>IF(L56=0,1,L14/L56)</f>
        <v>1</v>
      </c>
      <c r="AF14">
        <f>IF(M56=0,1,M14/M56)</f>
        <v>1</v>
      </c>
      <c r="AG14">
        <f>IF(N56=0,1,N14/N56)</f>
        <v>1</v>
      </c>
      <c r="AH14">
        <f>IF(O56=0,1,O14/O56)</f>
        <v>1</v>
      </c>
      <c r="AI14">
        <f>IF(P56=0,1,P14/P56)</f>
        <v>1</v>
      </c>
      <c r="AJ14">
        <f>IF(Q56=0,1,Q14/Q56)</f>
        <v>1</v>
      </c>
      <c r="AK14">
        <f>IF(R56=0,1,R14/R56)</f>
        <v>1</v>
      </c>
      <c r="AL14">
        <f>IF(S56=0,1,S14/S56)</f>
        <v>1</v>
      </c>
      <c r="AM14">
        <f t="shared" si="3"/>
        <v>1</v>
      </c>
      <c r="AO14">
        <v>1</v>
      </c>
      <c r="AP14">
        <f t="shared" si="7"/>
        <v>1</v>
      </c>
      <c r="AQ14" t="s">
        <v>153</v>
      </c>
      <c r="AR14">
        <f t="shared" si="8"/>
        <v>1.0386824375057679</v>
      </c>
      <c r="AS14">
        <f t="shared" si="9"/>
        <v>1.0483396407565322</v>
      </c>
      <c r="AT14">
        <f t="shared" si="10"/>
        <v>1.036982991868894</v>
      </c>
      <c r="AU14">
        <f t="shared" si="11"/>
        <v>1.0404584010139424</v>
      </c>
      <c r="AV14">
        <f t="shared" si="12"/>
        <v>1.0540359810305573</v>
      </c>
      <c r="AW14">
        <f t="shared" si="13"/>
        <v>1.0494727344372097</v>
      </c>
      <c r="AX14">
        <f t="shared" si="14"/>
        <v>1.0489381571609644</v>
      </c>
      <c r="AY14">
        <f t="shared" si="15"/>
        <v>1.0376901513936951</v>
      </c>
      <c r="AZ14">
        <f t="shared" si="16"/>
        <v>1.0458590434364308</v>
      </c>
      <c r="BA14">
        <f t="shared" si="17"/>
        <v>1.0321603515552582</v>
      </c>
      <c r="BB14">
        <f t="shared" si="18"/>
        <v>1.0537419912867048</v>
      </c>
      <c r="BC14">
        <f t="shared" si="19"/>
        <v>1.0510749743585699</v>
      </c>
      <c r="BD14">
        <f t="shared" si="20"/>
        <v>1.0687520920499234</v>
      </c>
      <c r="BE14">
        <f t="shared" si="21"/>
        <v>1.0377525708568585</v>
      </c>
      <c r="BG14">
        <f>SUMIF(REZCap_working!$P$5:$P$58,CapFacAdjust_working!$AQ14,REZCap_working!$G$5:$G$58)</f>
        <v>2400</v>
      </c>
      <c r="BH14">
        <f>SUMIF(REZCap_working!$P$5:$P$58,CapFacAdjust_working!$AQ14,REZCap_working!$F$5:$F$58)</f>
        <v>800</v>
      </c>
      <c r="BI14">
        <f t="shared" si="22"/>
        <v>0.25</v>
      </c>
      <c r="BJ14">
        <f t="shared" si="1"/>
        <v>0.32</v>
      </c>
    </row>
    <row r="15" spans="2:62" x14ac:dyDescent="0.25">
      <c r="B15" t="str">
        <f>'[6]Capacity Factors '!B19</f>
        <v>N13</v>
      </c>
      <c r="C15" t="str">
        <f>'[6]Capacity Factors '!C19</f>
        <v>South Cobar</v>
      </c>
      <c r="D15" t="str">
        <f>'[6]Capacity Factors '!D19</f>
        <v>Wind High</v>
      </c>
      <c r="E15" t="str">
        <f>'[6]Capacity Factors '!E19</f>
        <v>NSW</v>
      </c>
      <c r="F15">
        <f>'[6]Capacity Factors '!F19</f>
        <v>0.37543733642799998</v>
      </c>
      <c r="G15">
        <f>'[6]Capacity Factors '!G19</f>
        <v>0.38609276141726101</v>
      </c>
      <c r="H15">
        <f>'[6]Capacity Factors '!H19</f>
        <v>0.39126747608918899</v>
      </c>
      <c r="I15">
        <f>'[6]Capacity Factors '!I19</f>
        <v>0.383412108277362</v>
      </c>
      <c r="J15">
        <f>'[6]Capacity Factors '!J19</f>
        <v>0.381896748715495</v>
      </c>
      <c r="K15">
        <f>'[6]Capacity Factors '!K19</f>
        <v>0.36829925651356499</v>
      </c>
      <c r="L15">
        <f>'[6]Capacity Factors '!L19</f>
        <v>0.37613037712592301</v>
      </c>
      <c r="M15">
        <f>'[6]Capacity Factors '!M19</f>
        <v>0.40504707688379499</v>
      </c>
      <c r="N15">
        <f>'[6]Capacity Factors '!N19</f>
        <v>0.39830948647829401</v>
      </c>
      <c r="O15">
        <f>'[6]Capacity Factors '!O19</f>
        <v>0.39226739619065898</v>
      </c>
      <c r="P15">
        <f>'[6]Capacity Factors '!P19</f>
        <v>0.38206948918576</v>
      </c>
      <c r="Q15">
        <f>'[6]Capacity Factors '!Q19</f>
        <v>0.38412002517842098</v>
      </c>
      <c r="R15">
        <f>'[6]Capacity Factors '!R19</f>
        <v>0.39701815954835201</v>
      </c>
      <c r="S15">
        <f>'[6]Capacity Factors '!S19</f>
        <v>0.37007466224445301</v>
      </c>
      <c r="T15">
        <f>'[6]Capacity Factors '!T19</f>
        <v>0.37669160848300998</v>
      </c>
      <c r="U15">
        <f>'[6]Capacity Factors '!T19</f>
        <v>0.37669160848300998</v>
      </c>
      <c r="W15" t="str">
        <f>INDEX(RegionSetMapping!H$7:H$49, MATCH(X15,RegionSetMapping!E$7:E$49,0))</f>
        <v>CNSW</v>
      </c>
      <c r="X15" t="s">
        <v>204</v>
      </c>
      <c r="Y15">
        <f t="shared" si="2"/>
        <v>1.0357920042468467</v>
      </c>
      <c r="Z15">
        <f>IF(G57=0,1,G15/G57)</f>
        <v>1.0346083074087495</v>
      </c>
      <c r="AA15">
        <f>IF(H57=0,1,H15/H57)</f>
        <v>1.0296640146431784</v>
      </c>
      <c r="AB15">
        <f>IF(I57=0,1,I15/I57)</f>
        <v>1.0280167581348296</v>
      </c>
      <c r="AC15">
        <f>IF(J57=0,1,J15/J57)</f>
        <v>1.0318243623177579</v>
      </c>
      <c r="AD15">
        <f>IF(K57=0,1,K15/K57)</f>
        <v>1.0329587801762139</v>
      </c>
      <c r="AE15">
        <f>IF(L57=0,1,L15/L57)</f>
        <v>1.0352133376481678</v>
      </c>
      <c r="AF15">
        <f>IF(M57=0,1,M15/M57)</f>
        <v>1.0288778975359139</v>
      </c>
      <c r="AG15">
        <f>IF(N57=0,1,N15/N57)</f>
        <v>1.0330064445778491</v>
      </c>
      <c r="AH15">
        <f>IF(O57=0,1,O15/O57)</f>
        <v>1.0308426493154095</v>
      </c>
      <c r="AI15">
        <f>IF(P57=0,1,P15/P57)</f>
        <v>1.0310370406077811</v>
      </c>
      <c r="AJ15">
        <f>IF(Q57=0,1,Q15/Q57)</f>
        <v>1.0368937041586728</v>
      </c>
      <c r="AK15">
        <f>IF(R57=0,1,R15/R57)</f>
        <v>1.0329465299578289</v>
      </c>
      <c r="AL15">
        <f>IF(S57=0,1,S15/S57)</f>
        <v>1.0397195568617787</v>
      </c>
      <c r="AM15">
        <f t="shared" si="3"/>
        <v>1.0377115420278207</v>
      </c>
      <c r="AN15">
        <f t="shared" si="0"/>
        <v>1.0121204876449639</v>
      </c>
      <c r="AO15">
        <v>1</v>
      </c>
      <c r="AP15">
        <f t="shared" si="7"/>
        <v>3</v>
      </c>
      <c r="AQ15" t="s">
        <v>135</v>
      </c>
      <c r="AR15">
        <f t="shared" si="8"/>
        <v>1.1135051598722734</v>
      </c>
      <c r="AS15">
        <f t="shared" si="9"/>
        <v>1.117869524572362</v>
      </c>
      <c r="AT15">
        <f t="shared" si="10"/>
        <v>1.1216489370855713</v>
      </c>
      <c r="AU15">
        <f t="shared" si="11"/>
        <v>1.1066872259675424</v>
      </c>
      <c r="AV15">
        <f t="shared" si="12"/>
        <v>1.1039385467420664</v>
      </c>
      <c r="AW15">
        <f t="shared" si="13"/>
        <v>1.0955383132415741</v>
      </c>
      <c r="AX15">
        <f t="shared" si="14"/>
        <v>1.0984799724299785</v>
      </c>
      <c r="AY15">
        <f t="shared" si="15"/>
        <v>1.1197599799216951</v>
      </c>
      <c r="AZ15">
        <f t="shared" si="16"/>
        <v>1.1108258670030768</v>
      </c>
      <c r="BA15">
        <f t="shared" si="17"/>
        <v>1.0956175859079369</v>
      </c>
      <c r="BB15">
        <f t="shared" si="18"/>
        <v>1.1103968390694661</v>
      </c>
      <c r="BC15">
        <f t="shared" si="19"/>
        <v>1.1070173745855383</v>
      </c>
      <c r="BD15">
        <f t="shared" si="20"/>
        <v>1.1161659655842959</v>
      </c>
      <c r="BE15">
        <f t="shared" si="21"/>
        <v>1.1032452985637142</v>
      </c>
      <c r="BG15">
        <f>SUMIF(REZCap_working!$P$5:$P$58,CapFacAdjust_working!$AQ15,REZCap_working!$G$5:$G$58)</f>
        <v>7200</v>
      </c>
      <c r="BH15">
        <f>SUMIF(REZCap_working!$P$5:$P$58,CapFacAdjust_working!$AQ15,REZCap_working!$F$5:$F$58)</f>
        <v>2600</v>
      </c>
      <c r="BI15">
        <f t="shared" si="22"/>
        <v>0.26530612244897961</v>
      </c>
      <c r="BJ15">
        <f t="shared" si="1"/>
        <v>1</v>
      </c>
    </row>
    <row r="16" spans="2:62" x14ac:dyDescent="0.25">
      <c r="B16" t="str">
        <f>'[6]Capacity Factors '!B20</f>
        <v>Q1</v>
      </c>
      <c r="C16" t="str">
        <f>'[6]Capacity Factors '!C20</f>
        <v>Far North QLD</v>
      </c>
      <c r="D16" t="str">
        <f>'[6]Capacity Factors '!D20</f>
        <v>Wind High</v>
      </c>
      <c r="E16" t="str">
        <f>'[6]Capacity Factors '!E20</f>
        <v>QLD</v>
      </c>
      <c r="F16">
        <f>'[6]Capacity Factors '!F20</f>
        <v>0.45576870186371499</v>
      </c>
      <c r="G16">
        <f>'[6]Capacity Factors '!G20</f>
        <v>0.48049081814921601</v>
      </c>
      <c r="H16">
        <f>'[6]Capacity Factors '!H20</f>
        <v>0.497521141207176</v>
      </c>
      <c r="I16">
        <f>'[6]Capacity Factors '!I20</f>
        <v>0.52050686053887196</v>
      </c>
      <c r="J16">
        <f>'[6]Capacity Factors '!J20</f>
        <v>0.50707222023479503</v>
      </c>
      <c r="K16">
        <f>'[6]Capacity Factors '!K20</f>
        <v>0.46380999727427902</v>
      </c>
      <c r="L16">
        <f>'[6]Capacity Factors '!L20</f>
        <v>0.47405197504568902</v>
      </c>
      <c r="M16">
        <f>'[6]Capacity Factors '!M20</f>
        <v>0.51612728997881097</v>
      </c>
      <c r="N16">
        <f>'[6]Capacity Factors '!N20</f>
        <v>0.502007021403718</v>
      </c>
      <c r="O16">
        <f>'[6]Capacity Factors '!O20</f>
        <v>0.48263829126972702</v>
      </c>
      <c r="P16">
        <f>'[6]Capacity Factors '!P20</f>
        <v>0.46445272968450901</v>
      </c>
      <c r="Q16">
        <f>'[6]Capacity Factors '!Q20</f>
        <v>0.434980953925652</v>
      </c>
      <c r="R16">
        <f>'[6]Capacity Factors '!R20</f>
        <v>0.43974888357039499</v>
      </c>
      <c r="S16">
        <f>'[6]Capacity Factors '!S20</f>
        <v>0.49985830195018499</v>
      </c>
      <c r="T16">
        <f>'[6]Capacity Factors '!T20</f>
        <v>0.466944102206788</v>
      </c>
      <c r="U16">
        <f>'[6]Capacity Factors '!T20</f>
        <v>0.466944102206788</v>
      </c>
      <c r="W16" t="str">
        <f>INDEX(RegionSetMapping!H$7:H$49, MATCH(X16,RegionSetMapping!E$7:E$49,0))</f>
        <v>NQ</v>
      </c>
      <c r="X16" t="s">
        <v>160</v>
      </c>
      <c r="Y16">
        <f t="shared" si="2"/>
        <v>1.2671937460829574</v>
      </c>
      <c r="Z16">
        <f>IF(G58=0,1,G16/G58)</f>
        <v>1.257907750733025</v>
      </c>
      <c r="AA16">
        <f>IF(H58=0,1,H16/H58)</f>
        <v>1.2383493661126914</v>
      </c>
      <c r="AB16">
        <f>IF(I58=0,1,I16/I58)</f>
        <v>1.1774464133126958</v>
      </c>
      <c r="AC16">
        <f>IF(J58=0,1,J16/J58)</f>
        <v>1.1695932733310945</v>
      </c>
      <c r="AD16">
        <f>IF(K58=0,1,K16/K58)</f>
        <v>1.1880010762947031</v>
      </c>
      <c r="AE16">
        <f>IF(L58=0,1,L16/L58)</f>
        <v>1.2002727787641705</v>
      </c>
      <c r="AF16">
        <f>IF(M58=0,1,M16/M58)</f>
        <v>1.1942653090750077</v>
      </c>
      <c r="AG16">
        <f>IF(N58=0,1,N16/N58)</f>
        <v>1.1868174836688625</v>
      </c>
      <c r="AH16">
        <f>IF(O58=0,1,O16/O58)</f>
        <v>1.1769272670943871</v>
      </c>
      <c r="AI16">
        <f>IF(P58=0,1,P16/P58)</f>
        <v>1.2064653054880592</v>
      </c>
      <c r="AJ16">
        <f>IF(Q58=0,1,Q16/Q58)</f>
        <v>1.2616336325559587</v>
      </c>
      <c r="AK16">
        <f>IF(R58=0,1,R16/R58)</f>
        <v>1.2783069973026451</v>
      </c>
      <c r="AL16">
        <f>IF(S58=0,1,S16/S58)</f>
        <v>1.1700921044988304</v>
      </c>
      <c r="AM16">
        <f t="shared" si="3"/>
        <v>1.2017573018787235</v>
      </c>
      <c r="AN16">
        <f t="shared" si="0"/>
        <v>1.1753678362886646</v>
      </c>
      <c r="AO16">
        <v>1</v>
      </c>
    </row>
    <row r="17" spans="2:57" x14ac:dyDescent="0.25">
      <c r="B17" t="str">
        <f>'[6]Capacity Factors '!B21</f>
        <v>Q2</v>
      </c>
      <c r="C17" t="str">
        <f>'[6]Capacity Factors '!C21</f>
        <v>North Qld Clean Energy Hub</v>
      </c>
      <c r="D17" t="str">
        <f>'[6]Capacity Factors '!D21</f>
        <v>Wind High</v>
      </c>
      <c r="E17" t="str">
        <f>'[6]Capacity Factors '!E21</f>
        <v>QLD</v>
      </c>
      <c r="F17">
        <f>'[6]Capacity Factors '!F21</f>
        <v>0.429480526995551</v>
      </c>
      <c r="G17">
        <f>'[6]Capacity Factors '!G21</f>
        <v>0.43582079491491799</v>
      </c>
      <c r="H17">
        <f>'[6]Capacity Factors '!H21</f>
        <v>0.455669309957354</v>
      </c>
      <c r="I17">
        <f>'[6]Capacity Factors '!I21</f>
        <v>0.46464768912902799</v>
      </c>
      <c r="J17">
        <f>'[6]Capacity Factors '!J21</f>
        <v>0.45934609857150499</v>
      </c>
      <c r="K17">
        <f>'[6]Capacity Factors '!K21</f>
        <v>0.424246775679956</v>
      </c>
      <c r="L17">
        <f>'[6]Capacity Factors '!L21</f>
        <v>0.43283775146571402</v>
      </c>
      <c r="M17">
        <f>'[6]Capacity Factors '!M21</f>
        <v>0.46467775956143997</v>
      </c>
      <c r="N17">
        <f>'[6]Capacity Factors '!N21</f>
        <v>0.47167872603820499</v>
      </c>
      <c r="O17">
        <f>'[6]Capacity Factors '!O21</f>
        <v>0.45483510446282499</v>
      </c>
      <c r="P17">
        <f>'[6]Capacity Factors '!P21</f>
        <v>0.44598771011942001</v>
      </c>
      <c r="Q17">
        <f>'[6]Capacity Factors '!Q21</f>
        <v>0.41102095755165902</v>
      </c>
      <c r="R17">
        <f>'[6]Capacity Factors '!R21</f>
        <v>0.41595533271026103</v>
      </c>
      <c r="S17">
        <f>'[6]Capacity Factors '!S21</f>
        <v>0.45939883442436202</v>
      </c>
      <c r="T17">
        <f>'[6]Capacity Factors '!T21</f>
        <v>0.44705804140752398</v>
      </c>
      <c r="U17">
        <f>'[6]Capacity Factors '!T21</f>
        <v>0.44705804140752398</v>
      </c>
      <c r="W17" t="str">
        <f>INDEX(RegionSetMapping!H$7:H$49, MATCH(X17,RegionSetMapping!E$7:E$49,0))</f>
        <v>NQ</v>
      </c>
      <c r="X17" t="s">
        <v>162</v>
      </c>
      <c r="Y17">
        <f t="shared" si="2"/>
        <v>1.1576919728723578</v>
      </c>
      <c r="Z17">
        <f>IF(G59=0,1,G17/G59)</f>
        <v>1.1710959693176994</v>
      </c>
      <c r="AA17">
        <f>IF(H59=0,1,H17/H59)</f>
        <v>1.0909631229009764</v>
      </c>
      <c r="AB17">
        <f>IF(I59=0,1,I17/I59)</f>
        <v>1.1209111543402597</v>
      </c>
      <c r="AC17">
        <f>IF(J59=0,1,J17/J59)</f>
        <v>1.0950631104843129</v>
      </c>
      <c r="AD17">
        <f>IF(K59=0,1,K17/K59)</f>
        <v>1.1140779130381655</v>
      </c>
      <c r="AE17">
        <f>IF(L59=0,1,L17/L59)</f>
        <v>1.1589119597320912</v>
      </c>
      <c r="AF17">
        <f>IF(M59=0,1,M17/M59)</f>
        <v>1.1534600602523797</v>
      </c>
      <c r="AG17">
        <f>IF(N59=0,1,N17/N59)</f>
        <v>1.1328324416730939</v>
      </c>
      <c r="AH17">
        <f>IF(O59=0,1,O17/O59)</f>
        <v>1.1404733807302769</v>
      </c>
      <c r="AI17">
        <f>IF(P59=0,1,P17/P59)</f>
        <v>1.1628767168835197</v>
      </c>
      <c r="AJ17">
        <f>IF(Q59=0,1,Q17/Q59)</f>
        <v>1.1087735208917167</v>
      </c>
      <c r="AK17">
        <f>IF(R59=0,1,R17/R59)</f>
        <v>1.1787428415473922</v>
      </c>
      <c r="AL17">
        <f>IF(S59=0,1,S17/S59)</f>
        <v>1.1514385351185539</v>
      </c>
      <c r="AM17">
        <f t="shared" si="3"/>
        <v>1.1886318387085737</v>
      </c>
      <c r="AN17">
        <f t="shared" si="0"/>
        <v>1.1464356514098619</v>
      </c>
      <c r="AO17">
        <v>1</v>
      </c>
    </row>
    <row r="18" spans="2:57" x14ac:dyDescent="0.25">
      <c r="B18" t="str">
        <f>'[6]Capacity Factors '!B22</f>
        <v>Q3</v>
      </c>
      <c r="C18" t="str">
        <f>'[6]Capacity Factors '!C22</f>
        <v>Northern Qld</v>
      </c>
      <c r="D18" t="str">
        <f>'[6]Capacity Factors '!D22</f>
        <v>Wind High</v>
      </c>
      <c r="E18" t="str">
        <f>'[6]Capacity Factors '!E22</f>
        <v>QLD</v>
      </c>
      <c r="F18">
        <f>'[6]Capacity Factors '!F22</f>
        <v>0</v>
      </c>
      <c r="G18">
        <f>'[6]Capacity Factors '!G22</f>
        <v>0</v>
      </c>
      <c r="H18">
        <f>'[6]Capacity Factors '!H22</f>
        <v>0</v>
      </c>
      <c r="I18">
        <f>'[6]Capacity Factors '!I22</f>
        <v>0</v>
      </c>
      <c r="J18">
        <f>'[6]Capacity Factors '!J22</f>
        <v>0</v>
      </c>
      <c r="K18">
        <f>'[6]Capacity Factors '!K22</f>
        <v>0</v>
      </c>
      <c r="L18">
        <f>'[6]Capacity Factors '!L22</f>
        <v>0</v>
      </c>
      <c r="M18">
        <f>'[6]Capacity Factors '!M22</f>
        <v>0</v>
      </c>
      <c r="N18">
        <f>'[6]Capacity Factors '!N22</f>
        <v>0</v>
      </c>
      <c r="O18">
        <f>'[6]Capacity Factors '!O22</f>
        <v>0</v>
      </c>
      <c r="P18">
        <f>'[6]Capacity Factors '!P22</f>
        <v>0</v>
      </c>
      <c r="Q18">
        <f>'[6]Capacity Factors '!Q22</f>
        <v>0</v>
      </c>
      <c r="R18">
        <f>'[6]Capacity Factors '!R22</f>
        <v>0</v>
      </c>
      <c r="S18">
        <f>'[6]Capacity Factors '!S22</f>
        <v>0</v>
      </c>
      <c r="T18">
        <f>'[6]Capacity Factors '!T22</f>
        <v>0</v>
      </c>
      <c r="U18">
        <f>'[6]Capacity Factors '!T22</f>
        <v>0</v>
      </c>
      <c r="W18" t="str">
        <f>INDEX(RegionSetMapping!H$7:H$49, MATCH(X18,RegionSetMapping!E$7:E$49,0))</f>
        <v>NQ</v>
      </c>
      <c r="X18" t="s">
        <v>164</v>
      </c>
      <c r="Y18">
        <f t="shared" si="2"/>
        <v>1</v>
      </c>
      <c r="Z18">
        <f>IF(G60=0,1,G18/G60)</f>
        <v>1</v>
      </c>
      <c r="AA18">
        <f>IF(H60=0,1,H18/H60)</f>
        <v>1</v>
      </c>
      <c r="AB18">
        <f>IF(I60=0,1,I18/I60)</f>
        <v>1</v>
      </c>
      <c r="AC18">
        <f>IF(J60=0,1,J18/J60)</f>
        <v>1</v>
      </c>
      <c r="AD18">
        <f>IF(K60=0,1,K18/K60)</f>
        <v>1</v>
      </c>
      <c r="AE18">
        <f>IF(L60=0,1,L18/L60)</f>
        <v>1</v>
      </c>
      <c r="AF18">
        <f>IF(M60=0,1,M18/M60)</f>
        <v>1</v>
      </c>
      <c r="AG18">
        <f>IF(N60=0,1,N18/N60)</f>
        <v>1</v>
      </c>
      <c r="AH18">
        <f>IF(O60=0,1,O18/O60)</f>
        <v>1</v>
      </c>
      <c r="AI18">
        <f>IF(P60=0,1,P18/P60)</f>
        <v>1</v>
      </c>
      <c r="AJ18">
        <f>IF(Q60=0,1,Q18/Q60)</f>
        <v>1</v>
      </c>
      <c r="AK18">
        <f>IF(R60=0,1,R18/R60)</f>
        <v>1</v>
      </c>
      <c r="AL18">
        <f>IF(S60=0,1,S18/S60)</f>
        <v>1</v>
      </c>
      <c r="AM18">
        <f t="shared" si="3"/>
        <v>1</v>
      </c>
      <c r="AO18">
        <v>1</v>
      </c>
    </row>
    <row r="19" spans="2:57" x14ac:dyDescent="0.25">
      <c r="B19" t="str">
        <f>'[6]Capacity Factors '!B23</f>
        <v>Q4</v>
      </c>
      <c r="C19" t="str">
        <f>'[6]Capacity Factors '!C23</f>
        <v>Isaac</v>
      </c>
      <c r="D19" t="str">
        <f>'[6]Capacity Factors '!D23</f>
        <v>Wind High</v>
      </c>
      <c r="E19" t="str">
        <f>'[6]Capacity Factors '!E23</f>
        <v>QLD</v>
      </c>
      <c r="F19">
        <f>'[6]Capacity Factors '!F23</f>
        <v>0.33719182938527298</v>
      </c>
      <c r="G19">
        <f>'[6]Capacity Factors '!G23</f>
        <v>0.33281526659816901</v>
      </c>
      <c r="H19">
        <f>'[6]Capacity Factors '!H23</f>
        <v>0.34922322896839603</v>
      </c>
      <c r="I19">
        <f>'[6]Capacity Factors '!I23</f>
        <v>0.39277808398924102</v>
      </c>
      <c r="J19">
        <f>'[6]Capacity Factors '!J23</f>
        <v>0.36461519077441901</v>
      </c>
      <c r="K19">
        <f>'[6]Capacity Factors '!K23</f>
        <v>0.36861670590149698</v>
      </c>
      <c r="L19">
        <f>'[6]Capacity Factors '!L23</f>
        <v>0.34958588754778602</v>
      </c>
      <c r="M19">
        <f>'[6]Capacity Factors '!M23</f>
        <v>0.35300071604594402</v>
      </c>
      <c r="N19">
        <f>'[6]Capacity Factors '!N23</f>
        <v>0.399163081707964</v>
      </c>
      <c r="O19">
        <f>'[6]Capacity Factors '!O23</f>
        <v>0.351280107041399</v>
      </c>
      <c r="P19">
        <f>'[6]Capacity Factors '!P23</f>
        <v>0.38452832726647601</v>
      </c>
      <c r="Q19">
        <f>'[6]Capacity Factors '!Q23</f>
        <v>0.37670892955873098</v>
      </c>
      <c r="R19">
        <f>'[6]Capacity Factors '!R23</f>
        <v>0.343772095963503</v>
      </c>
      <c r="S19">
        <f>'[6]Capacity Factors '!S23</f>
        <v>0.37559579789453101</v>
      </c>
      <c r="T19">
        <f>'[6]Capacity Factors '!T23</f>
        <v>0.36479849760741201</v>
      </c>
      <c r="U19">
        <f>'[6]Capacity Factors '!T23</f>
        <v>0.36479849760741201</v>
      </c>
      <c r="W19" t="str">
        <f>INDEX(RegionSetMapping!H$7:H$49, MATCH(X19,RegionSetMapping!E$7:E$49,0))</f>
        <v>CQ</v>
      </c>
      <c r="X19" t="s">
        <v>166</v>
      </c>
      <c r="Y19">
        <f t="shared" si="2"/>
        <v>1.2284935743757566</v>
      </c>
      <c r="Z19">
        <f>IF(G61=0,1,G19/G61)</f>
        <v>1.2713896664493272</v>
      </c>
      <c r="AA19">
        <f>IF(H61=0,1,H19/H61)</f>
        <v>1.254052540742999</v>
      </c>
      <c r="AB19">
        <f>IF(I61=0,1,I19/I61)</f>
        <v>1.2337995124696546</v>
      </c>
      <c r="AC19">
        <f>IF(J61=0,1,J19/J61)</f>
        <v>1.2480786229032377</v>
      </c>
      <c r="AD19">
        <f>IF(K61=0,1,K19/K61)</f>
        <v>1.2620398105924435</v>
      </c>
      <c r="AE19">
        <f>IF(L61=0,1,L19/L61)</f>
        <v>1.2416943410213581</v>
      </c>
      <c r="AF19">
        <f>IF(M61=0,1,M19/M61)</f>
        <v>1.2530286318258137</v>
      </c>
      <c r="AG19">
        <f>IF(N61=0,1,N19/N61)</f>
        <v>1.2286119204943065</v>
      </c>
      <c r="AH19">
        <f>IF(O61=0,1,O19/O61)</f>
        <v>1.2680100481698071</v>
      </c>
      <c r="AI19">
        <f>IF(P61=0,1,P19/P61)</f>
        <v>1.2670311122147484</v>
      </c>
      <c r="AJ19">
        <f>IF(Q61=0,1,Q19/Q61)</f>
        <v>1.2490376402673025</v>
      </c>
      <c r="AK19">
        <f>IF(R61=0,1,R19/R61)</f>
        <v>1.272834081746677</v>
      </c>
      <c r="AL19">
        <f>IF(S61=0,1,S19/S61)</f>
        <v>1.2555459646875358</v>
      </c>
      <c r="AM19">
        <f t="shared" si="3"/>
        <v>1.2649929189611022</v>
      </c>
      <c r="AN19">
        <f t="shared" si="0"/>
        <v>1.2593230237497084</v>
      </c>
      <c r="AO19">
        <v>1</v>
      </c>
      <c r="AQ19" t="s">
        <v>466</v>
      </c>
    </row>
    <row r="20" spans="2:57" x14ac:dyDescent="0.25">
      <c r="B20" t="str">
        <f>'[6]Capacity Factors '!B24</f>
        <v>Q5</v>
      </c>
      <c r="C20" t="str">
        <f>'[6]Capacity Factors '!C24</f>
        <v>Barcaldine</v>
      </c>
      <c r="D20" t="str">
        <f>'[6]Capacity Factors '!D24</f>
        <v>Wind High</v>
      </c>
      <c r="E20" t="str">
        <f>'[6]Capacity Factors '!E24</f>
        <v>QLD</v>
      </c>
      <c r="F20">
        <f>'[6]Capacity Factors '!F24</f>
        <v>0.41466480178183901</v>
      </c>
      <c r="G20">
        <f>'[6]Capacity Factors '!G24</f>
        <v>0.409198462429812</v>
      </c>
      <c r="H20">
        <f>'[6]Capacity Factors '!H24</f>
        <v>0.45185116434582301</v>
      </c>
      <c r="I20">
        <f>'[6]Capacity Factors '!I24</f>
        <v>0.453561960315704</v>
      </c>
      <c r="J20">
        <f>'[6]Capacity Factors '!J24</f>
        <v>0.46626684459588502</v>
      </c>
      <c r="K20">
        <f>'[6]Capacity Factors '!K24</f>
        <v>0.44581766946243401</v>
      </c>
      <c r="L20">
        <f>'[6]Capacity Factors '!L24</f>
        <v>0.432906050050476</v>
      </c>
      <c r="M20">
        <f>'[6]Capacity Factors '!M24</f>
        <v>0.46516087108542797</v>
      </c>
      <c r="N20">
        <f>'[6]Capacity Factors '!N24</f>
        <v>0.47519403387165798</v>
      </c>
      <c r="O20">
        <f>'[6]Capacity Factors '!O24</f>
        <v>0.43448934147665103</v>
      </c>
      <c r="P20">
        <f>'[6]Capacity Factors '!P24</f>
        <v>0.44457498823467201</v>
      </c>
      <c r="Q20">
        <f>'[6]Capacity Factors '!Q24</f>
        <v>0.433033066786985</v>
      </c>
      <c r="R20">
        <f>'[6]Capacity Factors '!R24</f>
        <v>0.42561162494667998</v>
      </c>
      <c r="S20">
        <f>'[6]Capacity Factors '!S24</f>
        <v>0.44151683509638101</v>
      </c>
      <c r="T20">
        <f>'[6]Capacity Factors '!T24</f>
        <v>0.46835202001181903</v>
      </c>
      <c r="U20">
        <f>'[6]Capacity Factors '!T24</f>
        <v>0.46835202001181903</v>
      </c>
      <c r="W20" t="str">
        <f>INDEX(RegionSetMapping!H$7:H$49, MATCH(X20,RegionSetMapping!E$7:E$49,0))</f>
        <v>CQ</v>
      </c>
      <c r="X20" t="s">
        <v>168</v>
      </c>
      <c r="Y20">
        <f t="shared" si="2"/>
        <v>1.08209839617355</v>
      </c>
      <c r="Z20">
        <f t="shared" ref="Z20:Z45" si="23">IF(G62=0,1,G20/G62)</f>
        <v>1.0770606613750513</v>
      </c>
      <c r="AA20">
        <f t="shared" ref="AA20:AA45" si="24">IF(H62=0,1,H20/H62)</f>
        <v>1.0644869813755231</v>
      </c>
      <c r="AB20">
        <f t="shared" ref="AB20:AB45" si="25">IF(I62=0,1,I20/I62)</f>
        <v>1.055948251468446</v>
      </c>
      <c r="AC20">
        <f t="shared" ref="AC20:AC45" si="26">IF(J62=0,1,J20/J62)</f>
        <v>1.0593640799312458</v>
      </c>
      <c r="AD20">
        <f t="shared" ref="AD20:AD45" si="27">IF(K62=0,1,K20/K62)</f>
        <v>1.0733448410349911</v>
      </c>
      <c r="AE20">
        <f t="shared" ref="AE20:AE45" si="28">IF(L62=0,1,L20/L62)</f>
        <v>1.0630536326274471</v>
      </c>
      <c r="AF20">
        <f t="shared" ref="AF20:AF45" si="29">IF(M62=0,1,M20/M62)</f>
        <v>1.0657813600675812</v>
      </c>
      <c r="AG20">
        <f t="shared" ref="AG20:AG45" si="30">IF(N62=0,1,N20/N62)</f>
        <v>1.06684284902358</v>
      </c>
      <c r="AH20">
        <f t="shared" ref="AH20:AH45" si="31">IF(O62=0,1,O20/O62)</f>
        <v>1.0698382737819117</v>
      </c>
      <c r="AI20">
        <f t="shared" ref="AI20:AI45" si="32">IF(P62=0,1,P20/P62)</f>
        <v>1.0743207883543169</v>
      </c>
      <c r="AJ20">
        <f t="shared" ref="AJ20:AJ45" si="33">IF(Q62=0,1,Q20/Q62)</f>
        <v>1.0705773564612266</v>
      </c>
      <c r="AK20">
        <f t="shared" ref="AK20:AK45" si="34">IF(R62=0,1,R20/R62)</f>
        <v>1.064046405595213</v>
      </c>
      <c r="AL20">
        <f t="shared" ref="AL20:AL45" si="35">IF(S62=0,1,S20/S62)</f>
        <v>1.0599643812180672</v>
      </c>
      <c r="AM20">
        <f t="shared" si="3"/>
        <v>1.0645209266281872</v>
      </c>
      <c r="AN20">
        <f t="shared" ref="AN20:AN45" si="36">IF(U62=0,1,U20/U62)</f>
        <v>1.1253672745045697</v>
      </c>
      <c r="AO20">
        <v>1</v>
      </c>
    </row>
    <row r="21" spans="2:57" x14ac:dyDescent="0.25">
      <c r="B21" t="str">
        <f>'[6]Capacity Factors '!B25</f>
        <v>Q6</v>
      </c>
      <c r="C21" t="str">
        <f>'[6]Capacity Factors '!C25</f>
        <v>Fitzroy</v>
      </c>
      <c r="D21" t="str">
        <f>'[6]Capacity Factors '!D25</f>
        <v>Wind High</v>
      </c>
      <c r="E21" t="str">
        <f>'[6]Capacity Factors '!E25</f>
        <v>QLD</v>
      </c>
      <c r="F21">
        <f>'[6]Capacity Factors '!F25</f>
        <v>0.36612509529418302</v>
      </c>
      <c r="G21">
        <f>'[6]Capacity Factors '!G25</f>
        <v>0.36832324308966802</v>
      </c>
      <c r="H21">
        <f>'[6]Capacity Factors '!H25</f>
        <v>0.372433713849044</v>
      </c>
      <c r="I21">
        <f>'[6]Capacity Factors '!I25</f>
        <v>0.39603375684283598</v>
      </c>
      <c r="J21">
        <f>'[6]Capacity Factors '!J25</f>
        <v>0.38062795475330902</v>
      </c>
      <c r="K21">
        <f>'[6]Capacity Factors '!K25</f>
        <v>0.381692763902924</v>
      </c>
      <c r="L21">
        <f>'[6]Capacity Factors '!L25</f>
        <v>0.37728947142604102</v>
      </c>
      <c r="M21">
        <f>'[6]Capacity Factors '!M25</f>
        <v>0.35122313713276598</v>
      </c>
      <c r="N21">
        <f>'[6]Capacity Factors '!N25</f>
        <v>0.40568414342481601</v>
      </c>
      <c r="O21">
        <f>'[6]Capacity Factors '!O25</f>
        <v>0.37268100187527697</v>
      </c>
      <c r="P21">
        <f>'[6]Capacity Factors '!P25</f>
        <v>0.390358462289497</v>
      </c>
      <c r="Q21">
        <f>'[6]Capacity Factors '!Q25</f>
        <v>0.37525600120429298</v>
      </c>
      <c r="R21">
        <f>'[6]Capacity Factors '!R25</f>
        <v>0.356070169494143</v>
      </c>
      <c r="S21">
        <f>'[6]Capacity Factors '!S25</f>
        <v>0.39095587609610399</v>
      </c>
      <c r="T21">
        <f>'[6]Capacity Factors '!T25</f>
        <v>0.37794103726774803</v>
      </c>
      <c r="U21">
        <f>'[6]Capacity Factors '!T25</f>
        <v>0.37794103726774803</v>
      </c>
      <c r="W21" t="str">
        <f>INDEX(RegionSetMapping!H$7:H$49, MATCH(X21,RegionSetMapping!E$7:E$49,0))</f>
        <v>CQ</v>
      </c>
      <c r="X21" t="s">
        <v>170</v>
      </c>
      <c r="Y21">
        <f t="shared" si="2"/>
        <v>1.137486667731435</v>
      </c>
      <c r="Z21">
        <f t="shared" si="23"/>
        <v>1.1614711779640949</v>
      </c>
      <c r="AA21">
        <f t="shared" si="24"/>
        <v>1.1572171713839809</v>
      </c>
      <c r="AB21">
        <f t="shared" si="25"/>
        <v>1.1799144156553476</v>
      </c>
      <c r="AC21">
        <f t="shared" si="26"/>
        <v>1.1937722866836211</v>
      </c>
      <c r="AD21">
        <f t="shared" si="27"/>
        <v>1.2018690892945487</v>
      </c>
      <c r="AE21">
        <f t="shared" si="28"/>
        <v>1.214995607987466</v>
      </c>
      <c r="AF21">
        <f t="shared" si="29"/>
        <v>1.1842121698214401</v>
      </c>
      <c r="AG21">
        <f t="shared" si="30"/>
        <v>1.1665280077845785</v>
      </c>
      <c r="AH21">
        <f t="shared" si="31"/>
        <v>1.2446065118863163</v>
      </c>
      <c r="AI21">
        <f t="shared" si="32"/>
        <v>1.2078496075097518</v>
      </c>
      <c r="AJ21">
        <f t="shared" si="33"/>
        <v>1.2254522403228101</v>
      </c>
      <c r="AK21">
        <f t="shared" si="34"/>
        <v>1.1976846019886445</v>
      </c>
      <c r="AL21">
        <f t="shared" si="35"/>
        <v>1.1487669291845519</v>
      </c>
      <c r="AM21">
        <f t="shared" si="3"/>
        <v>1.1862375601862798</v>
      </c>
      <c r="AN21">
        <f t="shared" si="36"/>
        <v>1.1877828917473434</v>
      </c>
      <c r="AO21">
        <v>1</v>
      </c>
      <c r="AR21">
        <v>2011</v>
      </c>
      <c r="AS21">
        <v>2012</v>
      </c>
      <c r="AT21">
        <v>2013</v>
      </c>
      <c r="AU21">
        <v>2014</v>
      </c>
      <c r="AV21">
        <v>2015</v>
      </c>
      <c r="AW21">
        <v>2016</v>
      </c>
      <c r="AX21">
        <v>2017</v>
      </c>
      <c r="AY21">
        <v>2018</v>
      </c>
      <c r="AZ21">
        <v>2019</v>
      </c>
      <c r="BA21">
        <v>2020</v>
      </c>
      <c r="BB21">
        <v>2021</v>
      </c>
      <c r="BC21">
        <v>2022</v>
      </c>
      <c r="BD21">
        <v>2023</v>
      </c>
      <c r="BE21">
        <v>2024</v>
      </c>
    </row>
    <row r="22" spans="2:57" x14ac:dyDescent="0.25">
      <c r="B22" t="str">
        <f>'[6]Capacity Factors '!B26</f>
        <v>Q7</v>
      </c>
      <c r="C22" t="str">
        <f>'[6]Capacity Factors '!C26</f>
        <v>Wide Bay</v>
      </c>
      <c r="D22" t="str">
        <f>'[6]Capacity Factors '!D26</f>
        <v>Wind High</v>
      </c>
      <c r="E22" t="str">
        <f>'[6]Capacity Factors '!E26</f>
        <v>QLD</v>
      </c>
      <c r="F22">
        <f>'[6]Capacity Factors '!F26</f>
        <v>0.30645147260922501</v>
      </c>
      <c r="G22">
        <f>'[6]Capacity Factors '!G26</f>
        <v>0.30854196105041798</v>
      </c>
      <c r="H22">
        <f>'[6]Capacity Factors '!H26</f>
        <v>0.31461477886468497</v>
      </c>
      <c r="I22">
        <f>'[6]Capacity Factors '!I26</f>
        <v>0.296913642089007</v>
      </c>
      <c r="J22">
        <f>'[6]Capacity Factors '!J26</f>
        <v>0.30468125525280099</v>
      </c>
      <c r="K22">
        <f>'[6]Capacity Factors '!K26</f>
        <v>0.28789217018225</v>
      </c>
      <c r="L22">
        <f>'[6]Capacity Factors '!L26</f>
        <v>0.29972089422422599</v>
      </c>
      <c r="M22">
        <f>'[6]Capacity Factors '!M26</f>
        <v>0.29398158640433503</v>
      </c>
      <c r="N22">
        <f>'[6]Capacity Factors '!N26</f>
        <v>0.31107306641510901</v>
      </c>
      <c r="O22">
        <f>'[6]Capacity Factors '!O26</f>
        <v>0.28683686883037002</v>
      </c>
      <c r="P22">
        <f>'[6]Capacity Factors '!P26</f>
        <v>0.30186767159747202</v>
      </c>
      <c r="Q22">
        <f>'[6]Capacity Factors '!Q26</f>
        <v>0.304846398290402</v>
      </c>
      <c r="R22">
        <f>'[6]Capacity Factors '!R26</f>
        <v>0.28952317693157498</v>
      </c>
      <c r="S22">
        <f>'[6]Capacity Factors '!S26</f>
        <v>0.29241765399846298</v>
      </c>
      <c r="T22">
        <f>'[6]Capacity Factors '!T26</f>
        <v>0.301126694509182</v>
      </c>
      <c r="U22">
        <f>'[6]Capacity Factors '!T26</f>
        <v>0.301126694509182</v>
      </c>
      <c r="W22" t="str">
        <f>INDEX(RegionSetMapping!H$7:H$49, MATCH(X22,RegionSetMapping!E$7:E$49,0))</f>
        <v>SQ</v>
      </c>
      <c r="X22" t="s">
        <v>172</v>
      </c>
      <c r="Y22">
        <f t="shared" si="2"/>
        <v>1.1107631441890542</v>
      </c>
      <c r="Z22">
        <f t="shared" si="23"/>
        <v>1.0932449052823525</v>
      </c>
      <c r="AA22">
        <f t="shared" si="24"/>
        <v>1.089269365665182</v>
      </c>
      <c r="AB22">
        <f t="shared" si="25"/>
        <v>1.0791549821202724</v>
      </c>
      <c r="AC22">
        <f t="shared" si="26"/>
        <v>1.1039347320226436</v>
      </c>
      <c r="AD22">
        <f t="shared" si="27"/>
        <v>1.1006362415789355</v>
      </c>
      <c r="AE22">
        <f t="shared" si="28"/>
        <v>1.0927955682347708</v>
      </c>
      <c r="AF22">
        <f t="shared" si="29"/>
        <v>1.0710877354800705</v>
      </c>
      <c r="AG22">
        <f t="shared" si="30"/>
        <v>1.096394470324505</v>
      </c>
      <c r="AH22">
        <f t="shared" si="31"/>
        <v>1.1025607437252229</v>
      </c>
      <c r="AI22">
        <f t="shared" si="32"/>
        <v>1.1018778624371841</v>
      </c>
      <c r="AJ22">
        <f t="shared" si="33"/>
        <v>1.1084393874109184</v>
      </c>
      <c r="AK22">
        <f t="shared" si="34"/>
        <v>1.1164581134651754</v>
      </c>
      <c r="AL22">
        <f t="shared" si="35"/>
        <v>1.1173023068625665</v>
      </c>
      <c r="AM22">
        <f t="shared" si="3"/>
        <v>1.0966143550015095</v>
      </c>
      <c r="AN22">
        <f t="shared" si="36"/>
        <v>1.1025203946407685</v>
      </c>
      <c r="AO22">
        <v>1</v>
      </c>
      <c r="AQ22" t="s">
        <v>144</v>
      </c>
      <c r="AR22" s="15">
        <f>(1*(1-$BJ4))+(AR4*$BJ4)</f>
        <v>1.1864174650537478</v>
      </c>
      <c r="AS22" s="15">
        <f t="shared" ref="AS22:BE22" si="37">(1*(1-$BJ4))+(AS4*$BJ4)</f>
        <v>1.1722361781455992</v>
      </c>
      <c r="AT22" s="15">
        <f t="shared" si="37"/>
        <v>1.1234003027174571</v>
      </c>
      <c r="AU22" s="15">
        <f t="shared" si="37"/>
        <v>1.0983641203513199</v>
      </c>
      <c r="AV22" s="15">
        <f t="shared" si="37"/>
        <v>1.0855180417733141</v>
      </c>
      <c r="AW22" s="15">
        <f t="shared" si="37"/>
        <v>1.1097326148829516</v>
      </c>
      <c r="AX22" s="15">
        <f t="shared" si="37"/>
        <v>1.130670291013433</v>
      </c>
      <c r="AY22" s="15">
        <f t="shared" si="37"/>
        <v>1.1122806043142772</v>
      </c>
      <c r="AZ22" s="15">
        <f t="shared" si="37"/>
        <v>1.1109534429744827</v>
      </c>
      <c r="BA22" s="15">
        <f t="shared" si="37"/>
        <v>1.102819451710342</v>
      </c>
      <c r="BB22" s="15">
        <f t="shared" si="37"/>
        <v>1.1380119320793138</v>
      </c>
      <c r="BC22" s="15">
        <f t="shared" si="37"/>
        <v>1.1264488205824301</v>
      </c>
      <c r="BD22" s="15">
        <f t="shared" si="37"/>
        <v>1.154123274198779</v>
      </c>
      <c r="BE22" s="15">
        <f t="shared" si="37"/>
        <v>1.1325543978944701</v>
      </c>
    </row>
    <row r="23" spans="2:57" x14ac:dyDescent="0.25">
      <c r="B23" t="str">
        <f>'[6]Capacity Factors '!B27</f>
        <v>Q8a</v>
      </c>
      <c r="C23" t="str">
        <f>'[6]Capacity Factors '!C27</f>
        <v>Darling Downs</v>
      </c>
      <c r="D23" t="str">
        <f>'[6]Capacity Factors '!D27</f>
        <v>Wind High</v>
      </c>
      <c r="E23" t="str">
        <f>'[6]Capacity Factors '!E27</f>
        <v>QLD</v>
      </c>
      <c r="F23">
        <f>'[6]Capacity Factors '!F27</f>
        <v>0.32313576642150599</v>
      </c>
      <c r="G23">
        <f>'[6]Capacity Factors '!G27</f>
        <v>0.33414301739393298</v>
      </c>
      <c r="H23">
        <f>'[6]Capacity Factors '!H27</f>
        <v>0.35985359064454903</v>
      </c>
      <c r="I23">
        <f>'[6]Capacity Factors '!I27</f>
        <v>0.37237471859184401</v>
      </c>
      <c r="J23">
        <f>'[6]Capacity Factors '!J27</f>
        <v>0.37506961755665602</v>
      </c>
      <c r="K23">
        <f>'[6]Capacity Factors '!K27</f>
        <v>0.37003253486426502</v>
      </c>
      <c r="L23">
        <f>'[6]Capacity Factors '!L27</f>
        <v>0.35115568834106903</v>
      </c>
      <c r="M23">
        <f>'[6]Capacity Factors '!M27</f>
        <v>0.357245935902617</v>
      </c>
      <c r="N23">
        <f>'[6]Capacity Factors '!N27</f>
        <v>0.38804833938466798</v>
      </c>
      <c r="O23">
        <f>'[6]Capacity Factors '!O27</f>
        <v>0.35785481351624499</v>
      </c>
      <c r="P23">
        <f>'[6]Capacity Factors '!P27</f>
        <v>0.36673095187642202</v>
      </c>
      <c r="Q23">
        <f>'[6]Capacity Factors '!Q27</f>
        <v>0.36616034733687902</v>
      </c>
      <c r="R23">
        <f>'[6]Capacity Factors '!R27</f>
        <v>0.35488832228301198</v>
      </c>
      <c r="S23">
        <f>'[6]Capacity Factors '!S27</f>
        <v>0.34387176658386698</v>
      </c>
      <c r="T23">
        <f>'[6]Capacity Factors '!T27</f>
        <v>0.363200792904456</v>
      </c>
      <c r="U23">
        <f>'[6]Capacity Factors '!T27</f>
        <v>0.363200792904456</v>
      </c>
      <c r="W23" t="str">
        <f>INDEX(RegionSetMapping!H$7:H$49, MATCH(X23,RegionSetMapping!E$7:E$49,0))</f>
        <v>SQ</v>
      </c>
      <c r="X23" t="s">
        <v>174</v>
      </c>
      <c r="Y23">
        <f t="shared" si="2"/>
        <v>1.0665685881515319</v>
      </c>
      <c r="Z23">
        <f t="shared" si="23"/>
        <v>1.0598150330627762</v>
      </c>
      <c r="AA23">
        <f t="shared" si="24"/>
        <v>1.0537301060141384</v>
      </c>
      <c r="AB23">
        <f t="shared" si="25"/>
        <v>1.0542621117358157</v>
      </c>
      <c r="AC23">
        <f t="shared" si="26"/>
        <v>1.0474284761755621</v>
      </c>
      <c r="AD23">
        <f t="shared" si="27"/>
        <v>1.064010301255603</v>
      </c>
      <c r="AE23">
        <f t="shared" si="28"/>
        <v>1.0559182144692609</v>
      </c>
      <c r="AF23">
        <f t="shared" si="29"/>
        <v>1.0649684980098535</v>
      </c>
      <c r="AG23">
        <f t="shared" si="30"/>
        <v>1.0635005989707287</v>
      </c>
      <c r="AH23">
        <f t="shared" si="31"/>
        <v>1.0629267825131419</v>
      </c>
      <c r="AI23">
        <f t="shared" si="32"/>
        <v>1.0550853226652106</v>
      </c>
      <c r="AJ23">
        <f t="shared" si="33"/>
        <v>1.0649512362753919</v>
      </c>
      <c r="AK23">
        <f t="shared" si="34"/>
        <v>1.0587760297340665</v>
      </c>
      <c r="AL23">
        <f t="shared" si="35"/>
        <v>1.0764222260668086</v>
      </c>
      <c r="AM23">
        <f t="shared" si="3"/>
        <v>1.0718848151616773</v>
      </c>
      <c r="AN23">
        <f t="shared" si="36"/>
        <v>1.0738631351489218</v>
      </c>
      <c r="AO23">
        <v>1</v>
      </c>
      <c r="AQ23" t="s">
        <v>145</v>
      </c>
      <c r="AR23" s="15">
        <f t="shared" ref="AR23:BE33" si="38">(1*(1-$BJ5))+(AR5*$BJ5)</f>
        <v>1.1666563492492135</v>
      </c>
      <c r="AS23" s="15">
        <f t="shared" si="38"/>
        <v>1.1859161476571192</v>
      </c>
      <c r="AT23" s="15">
        <f t="shared" si="38"/>
        <v>1.1731818107142473</v>
      </c>
      <c r="AU23" s="15">
        <f t="shared" si="38"/>
        <v>1.1666339856409824</v>
      </c>
      <c r="AV23" s="15">
        <f t="shared" si="38"/>
        <v>1.1669003203430144</v>
      </c>
      <c r="AW23" s="15">
        <f t="shared" si="38"/>
        <v>1.1905099678314612</v>
      </c>
      <c r="AX23" s="15">
        <f t="shared" si="38"/>
        <v>1.1706879536117087</v>
      </c>
      <c r="AY23" s="15">
        <f t="shared" si="38"/>
        <v>1.1757409602216908</v>
      </c>
      <c r="AZ23" s="15">
        <f t="shared" si="38"/>
        <v>1.1609836650414915</v>
      </c>
      <c r="BA23" s="15">
        <f t="shared" si="38"/>
        <v>1.1978980659508427</v>
      </c>
      <c r="BB23" s="15">
        <f t="shared" si="38"/>
        <v>1.1841855435233137</v>
      </c>
      <c r="BC23" s="15">
        <f t="shared" si="38"/>
        <v>1.1815103838995915</v>
      </c>
      <c r="BD23" s="15">
        <f t="shared" si="38"/>
        <v>1.1904202348403625</v>
      </c>
      <c r="BE23" s="15">
        <f t="shared" si="38"/>
        <v>1.1768104745868526</v>
      </c>
    </row>
    <row r="24" spans="2:57" x14ac:dyDescent="0.25">
      <c r="B24" t="str">
        <f>'[6]Capacity Factors '!B28</f>
        <v>Q8b</v>
      </c>
      <c r="C24" t="str">
        <f>'[6]Capacity Factors '!C28</f>
        <v>Southern Downs</v>
      </c>
      <c r="D24" t="str">
        <f>'[6]Capacity Factors '!D28</f>
        <v>Wind High</v>
      </c>
      <c r="E24" t="str">
        <f>'[6]Capacity Factors '!E28</f>
        <v>QLD</v>
      </c>
      <c r="F24">
        <f>'[6]Capacity Factors '!F28</f>
        <v>0.39769091613382601</v>
      </c>
      <c r="G24">
        <f>'[6]Capacity Factors '!G28</f>
        <v>0.391022651343223</v>
      </c>
      <c r="H24">
        <f>'[6]Capacity Factors '!H28</f>
        <v>0.40469392527800702</v>
      </c>
      <c r="I24">
        <f>'[6]Capacity Factors '!I28</f>
        <v>0.38398575373277299</v>
      </c>
      <c r="J24">
        <f>'[6]Capacity Factors '!J28</f>
        <v>0.40258482697586501</v>
      </c>
      <c r="K24">
        <f>'[6]Capacity Factors '!K28</f>
        <v>0.392167818392471</v>
      </c>
      <c r="L24">
        <f>'[6]Capacity Factors '!L28</f>
        <v>0.37659195509712301</v>
      </c>
      <c r="M24">
        <f>'[6]Capacity Factors '!M28</f>
        <v>0.40440879734389101</v>
      </c>
      <c r="N24">
        <f>'[6]Capacity Factors '!N28</f>
        <v>0.42621661398071098</v>
      </c>
      <c r="O24">
        <f>'[6]Capacity Factors '!O28</f>
        <v>0.38933987550565902</v>
      </c>
      <c r="P24">
        <f>'[6]Capacity Factors '!P28</f>
        <v>0.40404476507214299</v>
      </c>
      <c r="Q24">
        <f>'[6]Capacity Factors '!Q28</f>
        <v>0.42471041347649602</v>
      </c>
      <c r="R24">
        <f>'[6]Capacity Factors '!R28</f>
        <v>0.41504427214367201</v>
      </c>
      <c r="S24">
        <f>'[6]Capacity Factors '!S28</f>
        <v>0.37275132974320102</v>
      </c>
      <c r="T24">
        <f>'[6]Capacity Factors '!T28</f>
        <v>0.394531011663452</v>
      </c>
      <c r="U24">
        <f>'[6]Capacity Factors '!T28</f>
        <v>0.394531011663452</v>
      </c>
      <c r="W24" t="str">
        <f>INDEX(RegionSetMapping!H$7:H$49, MATCH(X24,RegionSetMapping!E$7:E$49,0))</f>
        <v>SQ</v>
      </c>
      <c r="X24" t="s">
        <v>174</v>
      </c>
      <c r="Y24">
        <f t="shared" si="2"/>
        <v>1.1854658132220173</v>
      </c>
      <c r="Z24">
        <f t="shared" si="23"/>
        <v>1.1902241432588399</v>
      </c>
      <c r="AA24">
        <f t="shared" si="24"/>
        <v>1.1301187558200998</v>
      </c>
      <c r="AB24">
        <f t="shared" si="25"/>
        <v>1.0615740772861819</v>
      </c>
      <c r="AC24">
        <f t="shared" si="26"/>
        <v>1.1136420520332548</v>
      </c>
      <c r="AD24">
        <f t="shared" si="27"/>
        <v>1.1100499303180731</v>
      </c>
      <c r="AE24">
        <f t="shared" si="28"/>
        <v>1.087004196445559</v>
      </c>
      <c r="AF24">
        <f t="shared" si="29"/>
        <v>1.1245027746692267</v>
      </c>
      <c r="AG24">
        <f t="shared" si="30"/>
        <v>1.0822604688746869</v>
      </c>
      <c r="AH24">
        <f t="shared" si="31"/>
        <v>1.0608606765695603</v>
      </c>
      <c r="AI24">
        <f t="shared" si="32"/>
        <v>1.1099263027499926</v>
      </c>
      <c r="AJ24">
        <f t="shared" si="33"/>
        <v>1.1291156487238769</v>
      </c>
      <c r="AK24">
        <f t="shared" si="34"/>
        <v>1.1299440528569753</v>
      </c>
      <c r="AL24">
        <f t="shared" si="35"/>
        <v>1.0846521435289709</v>
      </c>
      <c r="AM24">
        <f t="shared" si="3"/>
        <v>1.0931790855912633</v>
      </c>
      <c r="AN24">
        <f t="shared" si="36"/>
        <v>1.1004924875117408</v>
      </c>
      <c r="AO24">
        <v>1</v>
      </c>
      <c r="AQ24" t="s">
        <v>131</v>
      </c>
      <c r="AR24" s="15">
        <f t="shared" si="38"/>
        <v>1.0986501361694134</v>
      </c>
      <c r="AS24" s="15">
        <f t="shared" si="38"/>
        <v>1.0916762879829562</v>
      </c>
      <c r="AT24" s="15">
        <f t="shared" si="38"/>
        <v>1.0758903142071661</v>
      </c>
      <c r="AU24" s="15">
        <f t="shared" si="38"/>
        <v>1.0531040949454562</v>
      </c>
      <c r="AV24" s="15">
        <f t="shared" si="38"/>
        <v>1.0689118287138046</v>
      </c>
      <c r="AW24" s="15">
        <f t="shared" si="38"/>
        <v>1.0696966241898291</v>
      </c>
      <c r="AX24" s="15">
        <f t="shared" si="38"/>
        <v>1.0605949675422837</v>
      </c>
      <c r="AY24" s="15">
        <f t="shared" si="38"/>
        <v>1.068063884246222</v>
      </c>
      <c r="AZ24" s="15">
        <f t="shared" si="38"/>
        <v>1.0642128354173264</v>
      </c>
      <c r="BA24" s="15">
        <f t="shared" si="38"/>
        <v>1.0538726281582247</v>
      </c>
      <c r="BB24" s="15">
        <f t="shared" si="38"/>
        <v>1.0709330911488615</v>
      </c>
      <c r="BC24" s="15">
        <f t="shared" si="38"/>
        <v>1.0742351222518294</v>
      </c>
      <c r="BD24" s="15">
        <f t="shared" si="38"/>
        <v>1.078894451907439</v>
      </c>
      <c r="BE24" s="15">
        <f t="shared" si="38"/>
        <v>1.0727722363734387</v>
      </c>
    </row>
    <row r="25" spans="2:57" x14ac:dyDescent="0.25">
      <c r="B25" t="str">
        <f>'[6]Capacity Factors '!B29</f>
        <v>Q8c</v>
      </c>
      <c r="C25" t="str">
        <f>'[6]Capacity Factors '!C29</f>
        <v>Western Downs</v>
      </c>
      <c r="D25" t="str">
        <f>'[6]Capacity Factors '!D29</f>
        <v>Wind High</v>
      </c>
      <c r="E25" t="str">
        <f>'[6]Capacity Factors '!E29</f>
        <v>QLD</v>
      </c>
      <c r="F25">
        <f>'[6]Capacity Factors '!F29</f>
        <v>0.41295472173133702</v>
      </c>
      <c r="G25">
        <f>'[6]Capacity Factors '!G29</f>
        <v>0.40803382787963799</v>
      </c>
      <c r="H25">
        <f>'[6]Capacity Factors '!H29</f>
        <v>0.42084883421160002</v>
      </c>
      <c r="I25">
        <f>'[6]Capacity Factors '!I29</f>
        <v>0.4138379841723</v>
      </c>
      <c r="J25">
        <f>'[6]Capacity Factors '!J29</f>
        <v>0.42122762168941302</v>
      </c>
      <c r="K25">
        <f>'[6]Capacity Factors '!K29</f>
        <v>0.41555303441496799</v>
      </c>
      <c r="L25">
        <f>'[6]Capacity Factors '!L29</f>
        <v>0.410160631498869</v>
      </c>
      <c r="M25">
        <f>'[6]Capacity Factors '!M29</f>
        <v>0.408889745348467</v>
      </c>
      <c r="N25">
        <f>'[6]Capacity Factors '!N29</f>
        <v>0.44452633477118297</v>
      </c>
      <c r="O25">
        <f>'[6]Capacity Factors '!O29</f>
        <v>0.40751444268576498</v>
      </c>
      <c r="P25">
        <f>'[6]Capacity Factors '!P29</f>
        <v>0.42604200053891</v>
      </c>
      <c r="Q25">
        <f>'[6]Capacity Factors '!Q29</f>
        <v>0.426086392458915</v>
      </c>
      <c r="R25">
        <f>'[6]Capacity Factors '!R29</f>
        <v>0.415037177976123</v>
      </c>
      <c r="S25">
        <f>'[6]Capacity Factors '!S29</f>
        <v>0.39301312557106199</v>
      </c>
      <c r="T25">
        <f>'[6]Capacity Factors '!T29</f>
        <v>0.40826874190169599</v>
      </c>
      <c r="U25">
        <f>'[6]Capacity Factors '!T29</f>
        <v>0.40826874190169599</v>
      </c>
      <c r="W25" t="str">
        <f>INDEX(RegionSetMapping!H$7:H$49, MATCH(X25,RegionSetMapping!E$7:E$49,0))</f>
        <v>SQ</v>
      </c>
      <c r="X25" t="s">
        <v>174</v>
      </c>
      <c r="Y25">
        <f t="shared" si="2"/>
        <v>1.2174973730810053</v>
      </c>
      <c r="Z25">
        <f t="shared" si="23"/>
        <v>1.1959882006487144</v>
      </c>
      <c r="AA25">
        <f t="shared" si="24"/>
        <v>1.1732953854839094</v>
      </c>
      <c r="AB25">
        <f t="shared" si="25"/>
        <v>1.1173858579486498</v>
      </c>
      <c r="AC25">
        <f t="shared" si="26"/>
        <v>1.1403584380850376</v>
      </c>
      <c r="AD25">
        <f t="shared" si="27"/>
        <v>1.1352836691405015</v>
      </c>
      <c r="AE25">
        <f t="shared" si="28"/>
        <v>1.1207230063932534</v>
      </c>
      <c r="AF25">
        <f t="shared" si="29"/>
        <v>1.1398167815245075</v>
      </c>
      <c r="AG25">
        <f t="shared" si="30"/>
        <v>1.1355670231084702</v>
      </c>
      <c r="AH25">
        <f t="shared" si="31"/>
        <v>1.0905496098875147</v>
      </c>
      <c r="AI25">
        <f t="shared" si="32"/>
        <v>1.1503639894938558</v>
      </c>
      <c r="AJ25">
        <f t="shared" si="33"/>
        <v>1.1341709173064571</v>
      </c>
      <c r="AK25">
        <f t="shared" si="34"/>
        <v>1.1589068151640114</v>
      </c>
      <c r="AL25">
        <f t="shared" si="35"/>
        <v>1.14969530220894</v>
      </c>
      <c r="AM25">
        <f t="shared" si="3"/>
        <v>1.1272915520722493</v>
      </c>
      <c r="AN25">
        <f t="shared" si="36"/>
        <v>1.125153657932096</v>
      </c>
      <c r="AO25">
        <v>1</v>
      </c>
      <c r="AQ25" t="s">
        <v>146</v>
      </c>
      <c r="AR25" s="15">
        <f t="shared" si="38"/>
        <v>1.0296600794146578</v>
      </c>
      <c r="AS25" s="15">
        <f t="shared" si="38"/>
        <v>1.0238798794487414</v>
      </c>
      <c r="AT25" s="15">
        <f t="shared" si="38"/>
        <v>1.0287700123724153</v>
      </c>
      <c r="AU25" s="15">
        <f t="shared" si="38"/>
        <v>1.0365536220325406</v>
      </c>
      <c r="AV25" s="15">
        <f t="shared" si="38"/>
        <v>1.0309341128302063</v>
      </c>
      <c r="AW25" s="15">
        <f t="shared" si="38"/>
        <v>1.028767969158439</v>
      </c>
      <c r="AX25" s="15">
        <f t="shared" si="38"/>
        <v>1.0252553378026605</v>
      </c>
      <c r="AY25" s="15">
        <f t="shared" si="38"/>
        <v>1.0340307451507007</v>
      </c>
      <c r="AZ25" s="15">
        <f t="shared" si="38"/>
        <v>1.0458799695748198</v>
      </c>
      <c r="BA25" s="15">
        <f t="shared" si="38"/>
        <v>1.031335998887575</v>
      </c>
      <c r="BB25" s="15">
        <f t="shared" si="38"/>
        <v>1.018810195515631</v>
      </c>
      <c r="BC25" s="15">
        <f t="shared" si="38"/>
        <v>1.0296533672746815</v>
      </c>
      <c r="BD25" s="15">
        <f t="shared" si="38"/>
        <v>1.0280016822355651</v>
      </c>
      <c r="BE25" s="15">
        <f t="shared" si="38"/>
        <v>1.0427234023904008</v>
      </c>
    </row>
    <row r="26" spans="2:57" x14ac:dyDescent="0.25">
      <c r="B26" t="str">
        <f>'[6]Capacity Factors '!B30</f>
        <v>Q9</v>
      </c>
      <c r="C26" t="str">
        <f>'[6]Capacity Factors '!C30</f>
        <v>Banana</v>
      </c>
      <c r="D26" t="str">
        <f>'[6]Capacity Factors '!D30</f>
        <v>Wind High</v>
      </c>
      <c r="E26" t="str">
        <f>'[6]Capacity Factors '!E30</f>
        <v>QLD</v>
      </c>
      <c r="F26">
        <f>'[6]Capacity Factors '!F30</f>
        <v>0.32630751578290701</v>
      </c>
      <c r="G26">
        <f>'[6]Capacity Factors '!G30</f>
        <v>0.328120128373525</v>
      </c>
      <c r="H26">
        <f>'[6]Capacity Factors '!H30</f>
        <v>0.34542455852813297</v>
      </c>
      <c r="I26">
        <f>'[6]Capacity Factors '!I30</f>
        <v>0.35454131590055499</v>
      </c>
      <c r="J26">
        <f>'[6]Capacity Factors '!J30</f>
        <v>0.34557789895733898</v>
      </c>
      <c r="K26">
        <f>'[6]Capacity Factors '!K30</f>
        <v>0.348369906575001</v>
      </c>
      <c r="L26">
        <f>'[6]Capacity Factors '!L30</f>
        <v>0.33426984459133402</v>
      </c>
      <c r="M26">
        <f>'[6]Capacity Factors '!M30</f>
        <v>0.34531147256639999</v>
      </c>
      <c r="N26">
        <f>'[6]Capacity Factors '!N30</f>
        <v>0.36723130124765502</v>
      </c>
      <c r="O26">
        <f>'[6]Capacity Factors '!O30</f>
        <v>0.327194831169974</v>
      </c>
      <c r="P26">
        <f>'[6]Capacity Factors '!P30</f>
        <v>0.33909908750991002</v>
      </c>
      <c r="Q26">
        <f>'[6]Capacity Factors '!Q30</f>
        <v>0.334526433119952</v>
      </c>
      <c r="R26">
        <f>'[6]Capacity Factors '!R30</f>
        <v>0.32919146955434397</v>
      </c>
      <c r="S26">
        <f>'[6]Capacity Factors '!S30</f>
        <v>0.33433641258000202</v>
      </c>
      <c r="T26">
        <f>'[6]Capacity Factors '!T30</f>
        <v>0.34283743037944497</v>
      </c>
      <c r="U26">
        <f>'[6]Capacity Factors '!T30</f>
        <v>0.34283743037944497</v>
      </c>
      <c r="W26" t="str">
        <f>INDEX(RegionSetMapping!H$7:H$49, MATCH(X26,RegionSetMapping!E$7:E$49,0))</f>
        <v>CQ</v>
      </c>
      <c r="X26" t="s">
        <v>176</v>
      </c>
      <c r="Y26">
        <f t="shared" si="2"/>
        <v>1.2185467587161123</v>
      </c>
      <c r="Z26">
        <f t="shared" si="23"/>
        <v>1.2337430848400026</v>
      </c>
      <c r="AA26">
        <f t="shared" si="24"/>
        <v>1.216970549354486</v>
      </c>
      <c r="AB26">
        <f t="shared" si="25"/>
        <v>1.1968737629704818</v>
      </c>
      <c r="AC26">
        <f t="shared" si="26"/>
        <v>1.1663862918539525</v>
      </c>
      <c r="AD26">
        <f t="shared" si="27"/>
        <v>1.2247861304038621</v>
      </c>
      <c r="AE26">
        <f t="shared" si="28"/>
        <v>1.163008232810564</v>
      </c>
      <c r="AF26">
        <f t="shared" si="29"/>
        <v>1.1999416791719288</v>
      </c>
      <c r="AG26">
        <f t="shared" si="30"/>
        <v>1.1819518828635012</v>
      </c>
      <c r="AH26">
        <f t="shared" si="31"/>
        <v>1.2091374299653352</v>
      </c>
      <c r="AI26">
        <f t="shared" si="32"/>
        <v>1.1875406660144379</v>
      </c>
      <c r="AJ26">
        <f t="shared" si="33"/>
        <v>1.1809742985470273</v>
      </c>
      <c r="AK26">
        <f t="shared" si="34"/>
        <v>1.2271158500309154</v>
      </c>
      <c r="AL26">
        <f t="shared" si="35"/>
        <v>1.2429646232572549</v>
      </c>
      <c r="AM26">
        <f t="shared" si="3"/>
        <v>1.2132852845359607</v>
      </c>
      <c r="AN26">
        <f t="shared" si="36"/>
        <v>1.2129724425971045</v>
      </c>
      <c r="AO26">
        <v>1</v>
      </c>
      <c r="AQ26" t="s">
        <v>148</v>
      </c>
      <c r="AR26" s="15">
        <f t="shared" si="38"/>
        <v>1.0478289606942601</v>
      </c>
      <c r="AS26" s="15">
        <f t="shared" si="38"/>
        <v>1.0512592792334712</v>
      </c>
      <c r="AT26" s="15">
        <f t="shared" si="38"/>
        <v>1.047053056471096</v>
      </c>
      <c r="AU26" s="15">
        <f t="shared" si="38"/>
        <v>1.0477585835276555</v>
      </c>
      <c r="AV26" s="15">
        <f t="shared" si="38"/>
        <v>1.0456564232955858</v>
      </c>
      <c r="AW26" s="15">
        <f t="shared" si="38"/>
        <v>1.0528591485082388</v>
      </c>
      <c r="AX26" s="15">
        <f t="shared" si="38"/>
        <v>1.0469097315304117</v>
      </c>
      <c r="AY26" s="15">
        <f t="shared" si="38"/>
        <v>1.0403606808543371</v>
      </c>
      <c r="AZ26" s="15">
        <f t="shared" si="38"/>
        <v>1.0421129760333321</v>
      </c>
      <c r="BA26" s="15">
        <f t="shared" si="38"/>
        <v>1.0417908391893977</v>
      </c>
      <c r="BB26" s="15">
        <f t="shared" si="38"/>
        <v>1.0455291213052282</v>
      </c>
      <c r="BC26" s="15">
        <f t="shared" si="38"/>
        <v>1.0436601492731108</v>
      </c>
      <c r="BD26" s="15">
        <f t="shared" si="38"/>
        <v>1.0435671832479532</v>
      </c>
      <c r="BE26" s="15">
        <f t="shared" si="38"/>
        <v>1.0499352284103565</v>
      </c>
    </row>
    <row r="27" spans="2:57" x14ac:dyDescent="0.25">
      <c r="B27" t="str">
        <f>'[6]Capacity Factors '!B31</f>
        <v>Q10</v>
      </c>
      <c r="C27" t="str">
        <f>'[6]Capacity Factors '!C31</f>
        <v>Collinsville</v>
      </c>
      <c r="D27" t="str">
        <f>'[6]Capacity Factors '!D31</f>
        <v>Wind High</v>
      </c>
      <c r="E27" t="str">
        <f>'[6]Capacity Factors '!E31</f>
        <v>QLD</v>
      </c>
      <c r="F27">
        <f>'[6]Capacity Factors '!F31</f>
        <v>0.39642493203288698</v>
      </c>
      <c r="G27">
        <f>'[6]Capacity Factors '!G31</f>
        <v>0.37725831996978798</v>
      </c>
      <c r="H27">
        <f>'[6]Capacity Factors '!H31</f>
        <v>0.37990478528849497</v>
      </c>
      <c r="I27">
        <f>'[6]Capacity Factors '!I31</f>
        <v>0.407507058319245</v>
      </c>
      <c r="J27">
        <f>'[6]Capacity Factors '!J31</f>
        <v>0.37865188128070298</v>
      </c>
      <c r="K27">
        <f>'[6]Capacity Factors '!K31</f>
        <v>0.38901646310892202</v>
      </c>
      <c r="L27">
        <f>'[6]Capacity Factors '!L31</f>
        <v>0.375439447552262</v>
      </c>
      <c r="M27">
        <f>'[6]Capacity Factors '!M31</f>
        <v>0.38214416629665299</v>
      </c>
      <c r="N27">
        <f>'[6]Capacity Factors '!N31</f>
        <v>0.42741840349421301</v>
      </c>
      <c r="O27">
        <f>'[6]Capacity Factors '!O31</f>
        <v>0.362468673889487</v>
      </c>
      <c r="P27">
        <f>'[6]Capacity Factors '!P31</f>
        <v>0.41771690202060502</v>
      </c>
      <c r="Q27">
        <f>'[6]Capacity Factors '!Q31</f>
        <v>0.388673104897095</v>
      </c>
      <c r="R27">
        <f>'[6]Capacity Factors '!R31</f>
        <v>0.370254672134808</v>
      </c>
      <c r="S27">
        <f>'[6]Capacity Factors '!S31</f>
        <v>0.42705846314733997</v>
      </c>
      <c r="T27">
        <f>'[6]Capacity Factors '!T31</f>
        <v>0.40236115536370198</v>
      </c>
      <c r="U27">
        <f>'[6]Capacity Factors '!T31</f>
        <v>0.40236115536370198</v>
      </c>
      <c r="W27" t="str">
        <f>INDEX(RegionSetMapping!H$7:H$49, MATCH(X27,RegionSetMapping!E$7:E$49,0))</f>
        <v>NQ</v>
      </c>
      <c r="X27" t="s">
        <v>178</v>
      </c>
      <c r="Y27">
        <f t="shared" si="2"/>
        <v>1.3207841412596755</v>
      </c>
      <c r="Z27">
        <f t="shared" si="23"/>
        <v>1.2599409925316722</v>
      </c>
      <c r="AA27">
        <f t="shared" si="24"/>
        <v>1.1642887218561602</v>
      </c>
      <c r="AB27">
        <f t="shared" si="25"/>
        <v>1.0950989137523244</v>
      </c>
      <c r="AC27">
        <f t="shared" si="26"/>
        <v>1.0774157832778488</v>
      </c>
      <c r="AD27">
        <f t="shared" si="27"/>
        <v>1.1368514701989378</v>
      </c>
      <c r="AE27">
        <f t="shared" si="28"/>
        <v>1.1634964255574707</v>
      </c>
      <c r="AF27">
        <f t="shared" si="29"/>
        <v>1.1013970479297217</v>
      </c>
      <c r="AG27">
        <f t="shared" si="30"/>
        <v>1.124163846555974</v>
      </c>
      <c r="AH27">
        <f t="shared" si="31"/>
        <v>1.093877159016704</v>
      </c>
      <c r="AI27">
        <f t="shared" si="32"/>
        <v>1.1827057059456769</v>
      </c>
      <c r="AJ27">
        <f t="shared" si="33"/>
        <v>1.1353881288820455</v>
      </c>
      <c r="AK27">
        <f t="shared" si="34"/>
        <v>1.1594432579450795</v>
      </c>
      <c r="AL27">
        <f t="shared" si="35"/>
        <v>1.2086869519604961</v>
      </c>
      <c r="AM27">
        <f t="shared" si="3"/>
        <v>1.1793511587473726</v>
      </c>
      <c r="AN27">
        <f t="shared" si="36"/>
        <v>1.1875640756560462</v>
      </c>
      <c r="AO27">
        <v>1</v>
      </c>
      <c r="AQ27" t="s">
        <v>149</v>
      </c>
      <c r="AR27" s="15">
        <f t="shared" si="38"/>
        <v>1.076394860401712</v>
      </c>
      <c r="AS27" s="15">
        <f t="shared" si="38"/>
        <v>1.0765517424621494</v>
      </c>
      <c r="AT27" s="15">
        <f t="shared" si="38"/>
        <v>1.0703331411566301</v>
      </c>
      <c r="AU27" s="15">
        <f t="shared" si="38"/>
        <v>1.0726708667125324</v>
      </c>
      <c r="AV27" s="15">
        <f t="shared" si="38"/>
        <v>1.0752095289708703</v>
      </c>
      <c r="AW27" s="15">
        <f t="shared" si="38"/>
        <v>1.0746575987871938</v>
      </c>
      <c r="AX27" s="15">
        <f t="shared" si="38"/>
        <v>1.0751832770660379</v>
      </c>
      <c r="AY27" s="15">
        <f t="shared" si="38"/>
        <v>1.0711745358400249</v>
      </c>
      <c r="AZ27" s="15">
        <f t="shared" si="38"/>
        <v>1.0781351664268146</v>
      </c>
      <c r="BA27" s="15">
        <f t="shared" si="38"/>
        <v>1.0748111050498768</v>
      </c>
      <c r="BB27" s="15">
        <f t="shared" si="38"/>
        <v>1.0721257065303391</v>
      </c>
      <c r="BC27" s="15">
        <f t="shared" si="38"/>
        <v>1.07372708076187</v>
      </c>
      <c r="BD27" s="15">
        <f t="shared" si="38"/>
        <v>1.0702434005383203</v>
      </c>
      <c r="BE27" s="15">
        <f t="shared" si="38"/>
        <v>1.0764546697173543</v>
      </c>
    </row>
    <row r="28" spans="2:57" x14ac:dyDescent="0.25">
      <c r="B28" t="str">
        <f>'[6]Capacity Factors '!B32</f>
        <v>S1</v>
      </c>
      <c r="C28" t="str">
        <f>'[6]Capacity Factors '!C32</f>
        <v>South East SA</v>
      </c>
      <c r="D28" t="str">
        <f>'[6]Capacity Factors '!D32</f>
        <v>Wind High</v>
      </c>
      <c r="E28" t="str">
        <f>'[6]Capacity Factors '!E32</f>
        <v>SA</v>
      </c>
      <c r="F28">
        <f>'[6]Capacity Factors '!F32</f>
        <v>0.40487211024174702</v>
      </c>
      <c r="G28">
        <f>'[6]Capacity Factors '!G32</f>
        <v>0.44301226451121101</v>
      </c>
      <c r="H28">
        <f>'[6]Capacity Factors '!H32</f>
        <v>0.42991320234105801</v>
      </c>
      <c r="I28">
        <f>'[6]Capacity Factors '!I32</f>
        <v>0.46051806154560798</v>
      </c>
      <c r="J28">
        <f>'[6]Capacity Factors '!J32</f>
        <v>0.427134592125614</v>
      </c>
      <c r="K28">
        <f>'[6]Capacity Factors '!K32</f>
        <v>0.42651092031659199</v>
      </c>
      <c r="L28">
        <f>'[6]Capacity Factors '!L32</f>
        <v>0.40874076869430997</v>
      </c>
      <c r="M28">
        <f>'[6]Capacity Factors '!M32</f>
        <v>0.43863044045104599</v>
      </c>
      <c r="N28">
        <f>'[6]Capacity Factors '!N32</f>
        <v>0.44177953655436902</v>
      </c>
      <c r="O28">
        <f>'[6]Capacity Factors '!O32</f>
        <v>0.43820333859171301</v>
      </c>
      <c r="P28">
        <f>'[6]Capacity Factors '!P32</f>
        <v>0.43530876878827701</v>
      </c>
      <c r="Q28">
        <f>'[6]Capacity Factors '!Q32</f>
        <v>0.455000721395173</v>
      </c>
      <c r="R28">
        <f>'[6]Capacity Factors '!R32</f>
        <v>0.44553118834771099</v>
      </c>
      <c r="S28">
        <f>'[6]Capacity Factors '!S32</f>
        <v>0.39962406162321201</v>
      </c>
      <c r="T28">
        <f>'[6]Capacity Factors '!T32</f>
        <v>0.41428430091531399</v>
      </c>
      <c r="U28">
        <f>'[6]Capacity Factors '!T32</f>
        <v>0.41428430091531399</v>
      </c>
      <c r="W28" t="str">
        <f>INDEX(RegionSetMapping!H$7:H$49, MATCH(X28,RegionSetMapping!E$7:E$49,0))</f>
        <v>SESA</v>
      </c>
      <c r="X28" t="s">
        <v>222</v>
      </c>
      <c r="Y28">
        <f t="shared" si="2"/>
        <v>1.0386824375057679</v>
      </c>
      <c r="Z28">
        <f t="shared" si="23"/>
        <v>1.0483396407565322</v>
      </c>
      <c r="AA28">
        <f t="shared" si="24"/>
        <v>1.036982991868894</v>
      </c>
      <c r="AB28">
        <f t="shared" si="25"/>
        <v>1.0404584010139424</v>
      </c>
      <c r="AC28">
        <f t="shared" si="26"/>
        <v>1.0540359810305573</v>
      </c>
      <c r="AD28">
        <f t="shared" si="27"/>
        <v>1.0494727344372097</v>
      </c>
      <c r="AE28">
        <f t="shared" si="28"/>
        <v>1.0489381571609644</v>
      </c>
      <c r="AF28">
        <f t="shared" si="29"/>
        <v>1.0376901513936951</v>
      </c>
      <c r="AG28">
        <f t="shared" si="30"/>
        <v>1.0458590434364308</v>
      </c>
      <c r="AH28">
        <f t="shared" si="31"/>
        <v>1.0321603515552582</v>
      </c>
      <c r="AI28">
        <f t="shared" si="32"/>
        <v>1.0537419912867048</v>
      </c>
      <c r="AJ28">
        <f t="shared" si="33"/>
        <v>1.0510749743585699</v>
      </c>
      <c r="AK28">
        <f t="shared" si="34"/>
        <v>1.0687520920499234</v>
      </c>
      <c r="AL28">
        <f t="shared" si="35"/>
        <v>1.0377525708568585</v>
      </c>
      <c r="AM28">
        <f t="shared" si="3"/>
        <v>1.0341623987947675</v>
      </c>
      <c r="AN28">
        <f t="shared" si="36"/>
        <v>1.0040669327307787</v>
      </c>
      <c r="AO28">
        <v>1</v>
      </c>
      <c r="AQ28" t="s">
        <v>150</v>
      </c>
      <c r="AR28" s="15">
        <f t="shared" si="38"/>
        <v>1.0483449077593463</v>
      </c>
      <c r="AS28" s="15">
        <f t="shared" si="38"/>
        <v>1.0450968736000659</v>
      </c>
      <c r="AT28" s="15">
        <f t="shared" si="38"/>
        <v>1.0443123277417781</v>
      </c>
      <c r="AU28" s="15">
        <f t="shared" si="38"/>
        <v>1.0413610320756146</v>
      </c>
      <c r="AV28" s="15">
        <f t="shared" si="38"/>
        <v>1.0436227269346803</v>
      </c>
      <c r="AW28" s="15">
        <f t="shared" si="38"/>
        <v>1.0485008054866216</v>
      </c>
      <c r="AX28" s="15">
        <f t="shared" si="38"/>
        <v>1.0356099228930038</v>
      </c>
      <c r="AY28" s="15">
        <f t="shared" si="38"/>
        <v>1.0408608656990039</v>
      </c>
      <c r="AZ28" s="15">
        <f t="shared" si="38"/>
        <v>1.0373919604764581</v>
      </c>
      <c r="BA28" s="15">
        <f t="shared" si="38"/>
        <v>1.0409220755831612</v>
      </c>
      <c r="BB28" s="15">
        <f t="shared" si="38"/>
        <v>1.040536229159603</v>
      </c>
      <c r="BC28" s="15">
        <f t="shared" si="38"/>
        <v>1.0402506995950564</v>
      </c>
      <c r="BD28" s="15">
        <f t="shared" si="38"/>
        <v>1.0371790796587925</v>
      </c>
      <c r="BE28" s="15">
        <f t="shared" si="38"/>
        <v>1.0508998718537907</v>
      </c>
    </row>
    <row r="29" spans="2:57" x14ac:dyDescent="0.25">
      <c r="B29" t="str">
        <f>'[6]Capacity Factors '!B33</f>
        <v>S2</v>
      </c>
      <c r="C29" t="str">
        <f>'[6]Capacity Factors '!C33</f>
        <v>Riverland</v>
      </c>
      <c r="D29" t="str">
        <f>'[6]Capacity Factors '!D33</f>
        <v>Wind High</v>
      </c>
      <c r="E29" t="str">
        <f>'[6]Capacity Factors '!E33</f>
        <v>SA</v>
      </c>
      <c r="F29">
        <f>'[6]Capacity Factors '!F33</f>
        <v>0.33834357316097702</v>
      </c>
      <c r="G29">
        <f>'[6]Capacity Factors '!G33</f>
        <v>0.35802171790523402</v>
      </c>
      <c r="H29">
        <f>'[6]Capacity Factors '!H33</f>
        <v>0.370622864901611</v>
      </c>
      <c r="I29">
        <f>'[6]Capacity Factors '!I33</f>
        <v>0.379741475033815</v>
      </c>
      <c r="J29">
        <f>'[6]Capacity Factors '!J33</f>
        <v>0.35202776184451101</v>
      </c>
      <c r="K29">
        <f>'[6]Capacity Factors '!K33</f>
        <v>0.35760335592224901</v>
      </c>
      <c r="L29">
        <f>'[6]Capacity Factors '!L33</f>
        <v>0.335948489786352</v>
      </c>
      <c r="M29">
        <f>'[6]Capacity Factors '!M33</f>
        <v>0.38803040591412102</v>
      </c>
      <c r="N29">
        <f>'[6]Capacity Factors '!N33</f>
        <v>0.390963460253543</v>
      </c>
      <c r="O29">
        <f>'[6]Capacity Factors '!O33</f>
        <v>0.37245170160276497</v>
      </c>
      <c r="P29">
        <f>'[6]Capacity Factors '!P33</f>
        <v>0.36233859517890299</v>
      </c>
      <c r="Q29">
        <f>'[6]Capacity Factors '!Q33</f>
        <v>0.38174883490432099</v>
      </c>
      <c r="R29">
        <f>'[6]Capacity Factors '!R33</f>
        <v>0.373031182150384</v>
      </c>
      <c r="S29">
        <f>'[6]Capacity Factors '!S33</f>
        <v>0.34069727244123499</v>
      </c>
      <c r="T29">
        <f>'[6]Capacity Factors '!T33</f>
        <v>0.373874209448116</v>
      </c>
      <c r="U29">
        <f>'[6]Capacity Factors '!T33</f>
        <v>0.373874209448116</v>
      </c>
      <c r="W29" t="str">
        <f>INDEX(RegionSetMapping!H$7:H$49, MATCH(X29,RegionSetMapping!E$7:E$49,0))</f>
        <v>CSA</v>
      </c>
      <c r="X29" t="s">
        <v>224</v>
      </c>
      <c r="Y29">
        <f t="shared" si="2"/>
        <v>1.0556683454671838</v>
      </c>
      <c r="Z29">
        <f t="shared" si="23"/>
        <v>1.0456440362670751</v>
      </c>
      <c r="AA29">
        <f t="shared" si="24"/>
        <v>1.057200411796998</v>
      </c>
      <c r="AB29">
        <f t="shared" si="25"/>
        <v>1.0466286528973796</v>
      </c>
      <c r="AC29">
        <f t="shared" si="26"/>
        <v>1.0592089657334949</v>
      </c>
      <c r="AD29">
        <f t="shared" si="27"/>
        <v>1.0489204331004629</v>
      </c>
      <c r="AE29">
        <f t="shared" si="28"/>
        <v>1.0360801534740272</v>
      </c>
      <c r="AF29">
        <f t="shared" si="29"/>
        <v>1.0550724203869573</v>
      </c>
      <c r="AG29">
        <f t="shared" si="30"/>
        <v>1.0541144095119697</v>
      </c>
      <c r="AH29">
        <f t="shared" si="31"/>
        <v>1.043231513814517</v>
      </c>
      <c r="AI29">
        <f t="shared" si="32"/>
        <v>1.0534197765809747</v>
      </c>
      <c r="AJ29">
        <f t="shared" si="33"/>
        <v>1.0512072526961045</v>
      </c>
      <c r="AK29">
        <f t="shared" si="34"/>
        <v>1.051482611912028</v>
      </c>
      <c r="AL29">
        <f t="shared" si="35"/>
        <v>1.0692921940110844</v>
      </c>
      <c r="AM29">
        <f t="shared" si="3"/>
        <v>1.0631016988810111</v>
      </c>
      <c r="AN29">
        <f t="shared" si="36"/>
        <v>1.0781339268728332</v>
      </c>
      <c r="AO29">
        <v>1</v>
      </c>
      <c r="AQ29" t="s">
        <v>151</v>
      </c>
      <c r="AR29" s="15">
        <f t="shared" si="38"/>
        <v>1.0195666074569478</v>
      </c>
      <c r="AS29" s="15">
        <f t="shared" si="38"/>
        <v>1.018739327253791</v>
      </c>
      <c r="AT29" s="15">
        <f t="shared" si="38"/>
        <v>1.0198947372998137</v>
      </c>
      <c r="AU29" s="15">
        <f t="shared" si="38"/>
        <v>1.0197378157888128</v>
      </c>
      <c r="AV29" s="15">
        <f t="shared" si="38"/>
        <v>1.0176336332210727</v>
      </c>
      <c r="AW29" s="15">
        <f t="shared" si="38"/>
        <v>1.021076417555828</v>
      </c>
      <c r="AX29" s="15">
        <f t="shared" si="38"/>
        <v>1.0245994908475811</v>
      </c>
      <c r="AY29" s="15">
        <f t="shared" si="38"/>
        <v>1.0214748940954534</v>
      </c>
      <c r="AZ29" s="15">
        <f t="shared" si="38"/>
        <v>1.020410032069198</v>
      </c>
      <c r="BA29" s="15">
        <f t="shared" si="38"/>
        <v>1.0201884600541042</v>
      </c>
      <c r="BB29" s="15">
        <f t="shared" si="38"/>
        <v>1.0199831267231099</v>
      </c>
      <c r="BC29" s="15">
        <f t="shared" si="38"/>
        <v>1.0211462650616225</v>
      </c>
      <c r="BD29" s="15">
        <f t="shared" si="38"/>
        <v>1.0213704738407201</v>
      </c>
      <c r="BE29" s="15">
        <f t="shared" si="38"/>
        <v>1.0240678175511577</v>
      </c>
    </row>
    <row r="30" spans="2:57" x14ac:dyDescent="0.25">
      <c r="B30" t="str">
        <f>'[6]Capacity Factors '!B34</f>
        <v>S3</v>
      </c>
      <c r="C30" t="str">
        <f>'[6]Capacity Factors '!C34</f>
        <v>Mid-North SA</v>
      </c>
      <c r="D30" t="str">
        <f>'[6]Capacity Factors '!D34</f>
        <v>Wind High</v>
      </c>
      <c r="E30" t="str">
        <f>'[6]Capacity Factors '!E34</f>
        <v>SA</v>
      </c>
      <c r="F30">
        <f>'[6]Capacity Factors '!F34</f>
        <v>0.42035608265618601</v>
      </c>
      <c r="G30">
        <f>'[6]Capacity Factors '!G34</f>
        <v>0.44012445046304399</v>
      </c>
      <c r="H30">
        <f>'[6]Capacity Factors '!H34</f>
        <v>0.43405164335944402</v>
      </c>
      <c r="I30">
        <f>'[6]Capacity Factors '!I34</f>
        <v>0.46405346876338199</v>
      </c>
      <c r="J30">
        <f>'[6]Capacity Factors '!J34</f>
        <v>0.42362682631675103</v>
      </c>
      <c r="K30">
        <f>'[6]Capacity Factors '!K34</f>
        <v>0.42871952717477102</v>
      </c>
      <c r="L30">
        <f>'[6]Capacity Factors '!L34</f>
        <v>0.40504049591598901</v>
      </c>
      <c r="M30">
        <f>'[6]Capacity Factors '!M34</f>
        <v>0.46006483422063599</v>
      </c>
      <c r="N30">
        <f>'[6]Capacity Factors '!N34</f>
        <v>0.45889439812573202</v>
      </c>
      <c r="O30">
        <f>'[6]Capacity Factors '!O34</f>
        <v>0.44302173755276297</v>
      </c>
      <c r="P30">
        <f>'[6]Capacity Factors '!P34</f>
        <v>0.43368352061686499</v>
      </c>
      <c r="Q30">
        <f>'[6]Capacity Factors '!Q34</f>
        <v>0.44839983847010201</v>
      </c>
      <c r="R30">
        <f>'[6]Capacity Factors '!R34</f>
        <v>0.453373985923337</v>
      </c>
      <c r="S30">
        <f>'[6]Capacity Factors '!S34</f>
        <v>0.40672956251644199</v>
      </c>
      <c r="T30">
        <f>'[6]Capacity Factors '!T34</f>
        <v>0.44036115185640101</v>
      </c>
      <c r="U30">
        <f>'[6]Capacity Factors '!T34</f>
        <v>0.44036115185640101</v>
      </c>
      <c r="W30" t="str">
        <f>INDEX(RegionSetMapping!H$7:H$49, MATCH(X30,RegionSetMapping!E$7:E$49,0))</f>
        <v>CSA</v>
      </c>
      <c r="X30" t="s">
        <v>226</v>
      </c>
      <c r="Y30">
        <f t="shared" si="2"/>
        <v>1.1195761527100538</v>
      </c>
      <c r="Z30">
        <f t="shared" si="23"/>
        <v>1.0842271639136807</v>
      </c>
      <c r="AA30">
        <f t="shared" si="24"/>
        <v>1.080733826608641</v>
      </c>
      <c r="AB30">
        <f t="shared" si="25"/>
        <v>1.0954443595575925</v>
      </c>
      <c r="AC30">
        <f t="shared" si="26"/>
        <v>1.1005841833839067</v>
      </c>
      <c r="AD30">
        <f t="shared" si="27"/>
        <v>1.0868738822291499</v>
      </c>
      <c r="AE30">
        <f t="shared" si="28"/>
        <v>1.0886056942287574</v>
      </c>
      <c r="AF30">
        <f t="shared" si="29"/>
        <v>1.0743071160945159</v>
      </c>
      <c r="AG30">
        <f t="shared" si="30"/>
        <v>1.0700696460613468</v>
      </c>
      <c r="AH30">
        <f t="shared" si="31"/>
        <v>1.0566971977776971</v>
      </c>
      <c r="AI30">
        <f t="shared" si="32"/>
        <v>1.0906713639437979</v>
      </c>
      <c r="AJ30">
        <f t="shared" si="33"/>
        <v>1.0803282531432719</v>
      </c>
      <c r="AK30">
        <f t="shared" si="34"/>
        <v>1.0838181490272663</v>
      </c>
      <c r="AL30">
        <f t="shared" si="35"/>
        <v>1.0811688996897935</v>
      </c>
      <c r="AM30">
        <f t="shared" si="3"/>
        <v>1.0796965762927122</v>
      </c>
      <c r="AN30">
        <f t="shared" si="36"/>
        <v>1.0919003975448947</v>
      </c>
      <c r="AO30">
        <v>1</v>
      </c>
      <c r="AQ30" t="s">
        <v>152</v>
      </c>
      <c r="AR30" s="15">
        <f t="shared" si="38"/>
        <v>1.0346900659878173</v>
      </c>
      <c r="AS30" s="15">
        <f t="shared" si="38"/>
        <v>1.0322110498459662</v>
      </c>
      <c r="AT30" s="15">
        <f t="shared" si="38"/>
        <v>1.0267544606299224</v>
      </c>
      <c r="AU30" s="15">
        <f t="shared" si="38"/>
        <v>1.0250744419871807</v>
      </c>
      <c r="AV30" s="15">
        <f t="shared" si="38"/>
        <v>1.0309858107291392</v>
      </c>
      <c r="AW30" s="15">
        <f t="shared" si="38"/>
        <v>1.0328987097053632</v>
      </c>
      <c r="AX30" s="15">
        <f t="shared" si="38"/>
        <v>1.0327638523368978</v>
      </c>
      <c r="AY30" s="15">
        <f t="shared" si="38"/>
        <v>1.0281635912189331</v>
      </c>
      <c r="AZ30" s="15">
        <f t="shared" si="38"/>
        <v>1.0281840251558099</v>
      </c>
      <c r="BA30" s="15">
        <f t="shared" si="38"/>
        <v>1.029658249355653</v>
      </c>
      <c r="BB30" s="15">
        <f t="shared" si="38"/>
        <v>1.0295611069956634</v>
      </c>
      <c r="BC30" s="15">
        <f t="shared" si="38"/>
        <v>1.0314493456806455</v>
      </c>
      <c r="BD30" s="15">
        <f t="shared" si="38"/>
        <v>1.0299268465460765</v>
      </c>
      <c r="BE30" s="15">
        <f t="shared" si="38"/>
        <v>1.0415277721352374</v>
      </c>
    </row>
    <row r="31" spans="2:57" x14ac:dyDescent="0.25">
      <c r="B31" t="str">
        <f>'[6]Capacity Factors '!B35</f>
        <v>S4</v>
      </c>
      <c r="C31" t="str">
        <f>'[6]Capacity Factors '!C35</f>
        <v>Yorke Peninsula</v>
      </c>
      <c r="D31" t="str">
        <f>'[6]Capacity Factors '!D35</f>
        <v>Wind High</v>
      </c>
      <c r="E31" t="str">
        <f>'[6]Capacity Factors '!E35</f>
        <v>SA</v>
      </c>
      <c r="F31">
        <f>'[6]Capacity Factors '!F35</f>
        <v>0.420034797551742</v>
      </c>
      <c r="G31">
        <f>'[6]Capacity Factors '!G35</f>
        <v>0.43419095672126801</v>
      </c>
      <c r="H31">
        <f>'[6]Capacity Factors '!H35</f>
        <v>0.42745705937845602</v>
      </c>
      <c r="I31">
        <f>'[6]Capacity Factors '!I35</f>
        <v>0.47468935410108298</v>
      </c>
      <c r="J31">
        <f>'[6]Capacity Factors '!J35</f>
        <v>0.42377363018310998</v>
      </c>
      <c r="K31">
        <f>'[6]Capacity Factors '!K35</f>
        <v>0.42591005286707501</v>
      </c>
      <c r="L31">
        <f>'[6]Capacity Factors '!L35</f>
        <v>0.40456799695057899</v>
      </c>
      <c r="M31">
        <f>'[6]Capacity Factors '!M35</f>
        <v>0.45395067172091302</v>
      </c>
      <c r="N31">
        <f>'[6]Capacity Factors '!N35</f>
        <v>0.45173848046864701</v>
      </c>
      <c r="O31">
        <f>'[6]Capacity Factors '!O35</f>
        <v>0.42770081927015202</v>
      </c>
      <c r="P31">
        <f>'[6]Capacity Factors '!P35</f>
        <v>0.441363701754937</v>
      </c>
      <c r="Q31">
        <f>'[6]Capacity Factors '!Q35</f>
        <v>0.45850985189378302</v>
      </c>
      <c r="R31">
        <f>'[6]Capacity Factors '!R35</f>
        <v>0.45436271831003799</v>
      </c>
      <c r="S31">
        <f>'[6]Capacity Factors '!S35</f>
        <v>0.42415522946550199</v>
      </c>
      <c r="T31">
        <f>'[6]Capacity Factors '!T35</f>
        <v>0.43985717311919698</v>
      </c>
      <c r="U31">
        <f>'[6]Capacity Factors '!T35</f>
        <v>0.43985717311919698</v>
      </c>
      <c r="W31" t="str">
        <f>INDEX(RegionSetMapping!H$7:H$49, MATCH(X31,RegionSetMapping!E$7:E$49,0))</f>
        <v>CSA</v>
      </c>
      <c r="X31" t="s">
        <v>228</v>
      </c>
      <c r="Y31">
        <f t="shared" si="2"/>
        <v>1.0147344643067884</v>
      </c>
      <c r="Z31">
        <f t="shared" si="23"/>
        <v>1.0172227590823584</v>
      </c>
      <c r="AA31">
        <f t="shared" si="24"/>
        <v>1.0279861567546122</v>
      </c>
      <c r="AB31">
        <f t="shared" si="25"/>
        <v>1.0279371126811239</v>
      </c>
      <c r="AC31">
        <f t="shared" si="26"/>
        <v>1.0188213840049762</v>
      </c>
      <c r="AD31">
        <f t="shared" si="27"/>
        <v>1.0216977482198439</v>
      </c>
      <c r="AE31">
        <f t="shared" si="28"/>
        <v>1.0210388898850575</v>
      </c>
      <c r="AF31">
        <f t="shared" si="29"/>
        <v>1.0230707504211314</v>
      </c>
      <c r="AG31">
        <f t="shared" si="30"/>
        <v>1.0112220694627032</v>
      </c>
      <c r="AH31">
        <f t="shared" si="31"/>
        <v>1.0163810227530738</v>
      </c>
      <c r="AI31">
        <f t="shared" si="32"/>
        <v>1.0260359782208315</v>
      </c>
      <c r="AJ31">
        <f t="shared" si="33"/>
        <v>1.0109006472994506</v>
      </c>
      <c r="AK31">
        <f t="shared" si="34"/>
        <v>1.019692139189635</v>
      </c>
      <c r="AL31">
        <f t="shared" si="35"/>
        <v>1.029639524784058</v>
      </c>
      <c r="AM31">
        <f t="shared" si="3"/>
        <v>1.0257991904460404</v>
      </c>
      <c r="AN31">
        <f t="shared" si="36"/>
        <v>1.0263081420206617</v>
      </c>
      <c r="AO31">
        <v>1</v>
      </c>
      <c r="AQ31" t="s">
        <v>133</v>
      </c>
      <c r="AR31" s="15">
        <f t="shared" si="38"/>
        <v>1.0506610566624068</v>
      </c>
      <c r="AS31" s="15">
        <f t="shared" si="38"/>
        <v>1.0392250558034972</v>
      </c>
      <c r="AT31" s="15">
        <f t="shared" si="38"/>
        <v>1.0442454387094002</v>
      </c>
      <c r="AU31" s="15">
        <f t="shared" si="38"/>
        <v>1.0453360333696256</v>
      </c>
      <c r="AV31" s="15">
        <f t="shared" si="38"/>
        <v>1.0476305421659675</v>
      </c>
      <c r="AW31" s="15">
        <f t="shared" si="38"/>
        <v>1.0419978836131885</v>
      </c>
      <c r="AX31" s="15">
        <f t="shared" si="38"/>
        <v>1.0388599300234245</v>
      </c>
      <c r="AY31" s="15">
        <f t="shared" si="38"/>
        <v>1.0406534098406945</v>
      </c>
      <c r="AZ31" s="15">
        <f t="shared" si="38"/>
        <v>1.0361083000096052</v>
      </c>
      <c r="BA31" s="15">
        <f t="shared" si="38"/>
        <v>1.0310159291587433</v>
      </c>
      <c r="BB31" s="15">
        <f t="shared" si="38"/>
        <v>1.0453672316654945</v>
      </c>
      <c r="BC31" s="15">
        <f t="shared" si="38"/>
        <v>1.0379829741703539</v>
      </c>
      <c r="BD31" s="15">
        <f t="shared" si="38"/>
        <v>1.0413314400343812</v>
      </c>
      <c r="BE31" s="15">
        <f t="shared" si="38"/>
        <v>1.0480268315959829</v>
      </c>
    </row>
    <row r="32" spans="2:57" x14ac:dyDescent="0.25">
      <c r="B32" t="str">
        <f>'[6]Capacity Factors '!B36</f>
        <v>S5</v>
      </c>
      <c r="C32" t="str">
        <f>'[6]Capacity Factors '!C36</f>
        <v>Northern SA</v>
      </c>
      <c r="D32" t="str">
        <f>'[6]Capacity Factors '!D36</f>
        <v>Wind High</v>
      </c>
      <c r="E32" t="str">
        <f>'[6]Capacity Factors '!E36</f>
        <v>SA</v>
      </c>
      <c r="F32">
        <f>'[6]Capacity Factors '!F36</f>
        <v>0.4137237119328</v>
      </c>
      <c r="G32">
        <f>'[6]Capacity Factors '!G36</f>
        <v>0.42512322206438002</v>
      </c>
      <c r="H32">
        <f>'[6]Capacity Factors '!H36</f>
        <v>0.43524441701350502</v>
      </c>
      <c r="I32">
        <f>'[6]Capacity Factors '!I36</f>
        <v>0.44187346771962899</v>
      </c>
      <c r="J32">
        <f>'[6]Capacity Factors '!J36</f>
        <v>0.43096119113959702</v>
      </c>
      <c r="K32">
        <f>'[6]Capacity Factors '!K36</f>
        <v>0.42490343051220397</v>
      </c>
      <c r="L32">
        <f>'[6]Capacity Factors '!L36</f>
        <v>0.40816962517203298</v>
      </c>
      <c r="M32">
        <f>'[6]Capacity Factors '!M36</f>
        <v>0.44471908119801001</v>
      </c>
      <c r="N32">
        <f>'[6]Capacity Factors '!N36</f>
        <v>0.44393576767415999</v>
      </c>
      <c r="O32">
        <f>'[6]Capacity Factors '!O36</f>
        <v>0.43911444955663498</v>
      </c>
      <c r="P32">
        <f>'[6]Capacity Factors '!P36</f>
        <v>0.43895182366254498</v>
      </c>
      <c r="Q32">
        <f>'[6]Capacity Factors '!Q36</f>
        <v>0.44682243283957102</v>
      </c>
      <c r="R32">
        <f>'[6]Capacity Factors '!R36</f>
        <v>0.44266805987630897</v>
      </c>
      <c r="S32">
        <f>'[6]Capacity Factors '!S36</f>
        <v>0.42911355390856698</v>
      </c>
      <c r="T32">
        <f>'[6]Capacity Factors '!T36</f>
        <v>0.44365646543985698</v>
      </c>
      <c r="U32">
        <f>'[6]Capacity Factors '!T36</f>
        <v>0.44365646543985698</v>
      </c>
      <c r="W32" t="str">
        <f>INDEX(RegionSetMapping!H$7:H$49, MATCH(X32,RegionSetMapping!E$7:E$49,0))</f>
        <v>NSA</v>
      </c>
      <c r="X32" t="s">
        <v>230</v>
      </c>
      <c r="Y32">
        <f t="shared" si="2"/>
        <v>1.0695575798820651</v>
      </c>
      <c r="Z32">
        <f t="shared" si="23"/>
        <v>1.0681188114387434</v>
      </c>
      <c r="AA32">
        <f t="shared" si="24"/>
        <v>1.0456182763244604</v>
      </c>
      <c r="AB32">
        <f t="shared" si="25"/>
        <v>1.0329235558038694</v>
      </c>
      <c r="AC32">
        <f t="shared" si="26"/>
        <v>1.0640466732236447</v>
      </c>
      <c r="AD32">
        <f t="shared" si="27"/>
        <v>1.0471210613599977</v>
      </c>
      <c r="AE32">
        <f t="shared" si="28"/>
        <v>1.0596108974329261</v>
      </c>
      <c r="AF32">
        <f t="shared" si="29"/>
        <v>1.0505143350459734</v>
      </c>
      <c r="AG32">
        <f t="shared" si="30"/>
        <v>1.0444845008620467</v>
      </c>
      <c r="AH32">
        <f t="shared" si="31"/>
        <v>1.0581781149423344</v>
      </c>
      <c r="AI32">
        <f t="shared" si="32"/>
        <v>1.0539068050264806</v>
      </c>
      <c r="AJ32">
        <f t="shared" si="33"/>
        <v>1.0414677511460406</v>
      </c>
      <c r="AK32">
        <f t="shared" si="34"/>
        <v>1.0420375610604198</v>
      </c>
      <c r="AL32">
        <f t="shared" si="35"/>
        <v>1.0682207119084195</v>
      </c>
      <c r="AM32">
        <f t="shared" si="3"/>
        <v>1.0577508477639423</v>
      </c>
      <c r="AN32">
        <f t="shared" si="36"/>
        <v>1.0768878186278801</v>
      </c>
      <c r="AO32">
        <v>1</v>
      </c>
      <c r="AQ32" t="s">
        <v>153</v>
      </c>
      <c r="AR32" s="15">
        <f t="shared" si="38"/>
        <v>1.0123783800018458</v>
      </c>
      <c r="AS32" s="15">
        <f t="shared" si="38"/>
        <v>1.0154686850420902</v>
      </c>
      <c r="AT32" s="15">
        <f t="shared" si="38"/>
        <v>1.0118345573980461</v>
      </c>
      <c r="AU32" s="15">
        <f t="shared" si="38"/>
        <v>1.0129466883244616</v>
      </c>
      <c r="AV32" s="15">
        <f t="shared" si="38"/>
        <v>1.0172915139297782</v>
      </c>
      <c r="AW32" s="15">
        <f t="shared" si="38"/>
        <v>1.015831275019907</v>
      </c>
      <c r="AX32" s="15">
        <f t="shared" si="38"/>
        <v>1.0156602102915087</v>
      </c>
      <c r="AY32" s="15">
        <f t="shared" si="38"/>
        <v>1.0120608484459823</v>
      </c>
      <c r="AZ32" s="15">
        <f t="shared" si="38"/>
        <v>1.0146748938996577</v>
      </c>
      <c r="BA32" s="15">
        <f t="shared" si="38"/>
        <v>1.0102913124976824</v>
      </c>
      <c r="BB32" s="15">
        <f t="shared" si="38"/>
        <v>1.0171974372117454</v>
      </c>
      <c r="BC32" s="15">
        <f t="shared" si="38"/>
        <v>1.0163439917947423</v>
      </c>
      <c r="BD32" s="15">
        <f t="shared" si="38"/>
        <v>1.0220006694559753</v>
      </c>
      <c r="BE32" s="15">
        <f t="shared" si="38"/>
        <v>1.0120808226741946</v>
      </c>
    </row>
    <row r="33" spans="2:57" x14ac:dyDescent="0.25">
      <c r="B33" t="str">
        <f>'[6]Capacity Factors '!B37</f>
        <v>S6</v>
      </c>
      <c r="C33" t="str">
        <f>'[6]Capacity Factors '!C37</f>
        <v>Roxby Downs</v>
      </c>
      <c r="D33" t="str">
        <f>'[6]Capacity Factors '!D37</f>
        <v>Wind High</v>
      </c>
      <c r="E33" t="str">
        <f>'[6]Capacity Factors '!E37</f>
        <v>SA</v>
      </c>
      <c r="F33">
        <f>'[6]Capacity Factors '!F37</f>
        <v>0</v>
      </c>
      <c r="G33">
        <f>'[6]Capacity Factors '!G37</f>
        <v>0</v>
      </c>
      <c r="H33">
        <f>'[6]Capacity Factors '!H37</f>
        <v>0</v>
      </c>
      <c r="I33">
        <f>'[6]Capacity Factors '!I37</f>
        <v>0</v>
      </c>
      <c r="J33">
        <f>'[6]Capacity Factors '!J37</f>
        <v>0</v>
      </c>
      <c r="K33">
        <f>'[6]Capacity Factors '!K37</f>
        <v>0</v>
      </c>
      <c r="L33">
        <f>'[6]Capacity Factors '!L37</f>
        <v>0</v>
      </c>
      <c r="M33">
        <f>'[6]Capacity Factors '!M37</f>
        <v>0</v>
      </c>
      <c r="N33">
        <f>'[6]Capacity Factors '!N37</f>
        <v>0</v>
      </c>
      <c r="O33">
        <f>'[6]Capacity Factors '!O37</f>
        <v>0</v>
      </c>
      <c r="P33">
        <f>'[6]Capacity Factors '!P37</f>
        <v>0</v>
      </c>
      <c r="Q33">
        <f>'[6]Capacity Factors '!Q37</f>
        <v>0</v>
      </c>
      <c r="R33">
        <f>'[6]Capacity Factors '!R37</f>
        <v>0</v>
      </c>
      <c r="S33">
        <f>'[6]Capacity Factors '!S37</f>
        <v>0</v>
      </c>
      <c r="T33">
        <f>'[6]Capacity Factors '!T37</f>
        <v>0</v>
      </c>
      <c r="U33">
        <f>'[6]Capacity Factors '!T37</f>
        <v>0</v>
      </c>
      <c r="W33" t="str">
        <f>INDEX(RegionSetMapping!H$7:H$49, MATCH(X33,RegionSetMapping!E$7:E$49,0))</f>
        <v>NSA</v>
      </c>
      <c r="X33" t="s">
        <v>232</v>
      </c>
      <c r="Y33">
        <f t="shared" si="2"/>
        <v>1</v>
      </c>
      <c r="Z33">
        <f t="shared" si="23"/>
        <v>1</v>
      </c>
      <c r="AA33">
        <f t="shared" si="24"/>
        <v>1</v>
      </c>
      <c r="AB33">
        <f t="shared" si="25"/>
        <v>1</v>
      </c>
      <c r="AC33">
        <f t="shared" si="26"/>
        <v>1</v>
      </c>
      <c r="AD33">
        <f t="shared" si="27"/>
        <v>1</v>
      </c>
      <c r="AE33">
        <f t="shared" si="28"/>
        <v>1</v>
      </c>
      <c r="AF33">
        <f t="shared" si="29"/>
        <v>1</v>
      </c>
      <c r="AG33">
        <f t="shared" si="30"/>
        <v>1</v>
      </c>
      <c r="AH33">
        <f t="shared" si="31"/>
        <v>1</v>
      </c>
      <c r="AI33">
        <f t="shared" si="32"/>
        <v>1</v>
      </c>
      <c r="AJ33">
        <f t="shared" si="33"/>
        <v>1</v>
      </c>
      <c r="AK33">
        <f t="shared" si="34"/>
        <v>1</v>
      </c>
      <c r="AL33">
        <f t="shared" si="35"/>
        <v>1</v>
      </c>
      <c r="AM33">
        <f t="shared" si="3"/>
        <v>1</v>
      </c>
      <c r="AO33">
        <v>1</v>
      </c>
      <c r="AQ33" t="s">
        <v>135</v>
      </c>
      <c r="AR33" s="15">
        <f t="shared" si="38"/>
        <v>1.1135051598722734</v>
      </c>
      <c r="AS33" s="15">
        <f t="shared" si="38"/>
        <v>1.117869524572362</v>
      </c>
      <c r="AT33" s="15">
        <f t="shared" si="38"/>
        <v>1.1216489370855713</v>
      </c>
      <c r="AU33" s="15">
        <f t="shared" si="38"/>
        <v>1.1066872259675424</v>
      </c>
      <c r="AV33" s="15">
        <f t="shared" si="38"/>
        <v>1.1039385467420664</v>
      </c>
      <c r="AW33" s="15">
        <f t="shared" si="38"/>
        <v>1.0955383132415741</v>
      </c>
      <c r="AX33" s="15">
        <f t="shared" si="38"/>
        <v>1.0984799724299785</v>
      </c>
      <c r="AY33" s="15">
        <f t="shared" si="38"/>
        <v>1.1197599799216951</v>
      </c>
      <c r="AZ33" s="15">
        <f t="shared" si="38"/>
        <v>1.1108258670030768</v>
      </c>
      <c r="BA33" s="15">
        <f t="shared" si="38"/>
        <v>1.0956175859079369</v>
      </c>
      <c r="BB33" s="15">
        <f t="shared" si="38"/>
        <v>1.1103968390694661</v>
      </c>
      <c r="BC33" s="15">
        <f t="shared" si="38"/>
        <v>1.1070173745855383</v>
      </c>
      <c r="BD33" s="15">
        <f t="shared" si="38"/>
        <v>1.1161659655842959</v>
      </c>
      <c r="BE33" s="15">
        <f t="shared" si="38"/>
        <v>1.1032452985637142</v>
      </c>
    </row>
    <row r="34" spans="2:57" x14ac:dyDescent="0.25">
      <c r="B34" t="str">
        <f>'[6]Capacity Factors '!B38</f>
        <v>S7</v>
      </c>
      <c r="C34" t="str">
        <f>'[6]Capacity Factors '!C38</f>
        <v>Eastern Eyre Peninsula</v>
      </c>
      <c r="D34" t="str">
        <f>'[6]Capacity Factors '!D38</f>
        <v>Wind High</v>
      </c>
      <c r="E34" t="str">
        <f>'[6]Capacity Factors '!E38</f>
        <v>SA</v>
      </c>
      <c r="F34">
        <f>'[6]Capacity Factors '!F38</f>
        <v>0.42355815557674797</v>
      </c>
      <c r="G34">
        <f>'[6]Capacity Factors '!G38</f>
        <v>0.43914471341087102</v>
      </c>
      <c r="H34">
        <f>'[6]Capacity Factors '!H38</f>
        <v>0.43817523717268603</v>
      </c>
      <c r="I34">
        <f>'[6]Capacity Factors '!I38</f>
        <v>0.47845024381739698</v>
      </c>
      <c r="J34">
        <f>'[6]Capacity Factors '!J38</f>
        <v>0.43781012860591501</v>
      </c>
      <c r="K34">
        <f>'[6]Capacity Factors '!K38</f>
        <v>0.445310484218785</v>
      </c>
      <c r="L34">
        <f>'[6]Capacity Factors '!L38</f>
        <v>0.41670014623401802</v>
      </c>
      <c r="M34">
        <f>'[6]Capacity Factors '!M38</f>
        <v>0.46787279830619799</v>
      </c>
      <c r="N34">
        <f>'[6]Capacity Factors '!N38</f>
        <v>0.459465873594809</v>
      </c>
      <c r="O34">
        <f>'[6]Capacity Factors '!O38</f>
        <v>0.44173212197369899</v>
      </c>
      <c r="P34">
        <f>'[6]Capacity Factors '!P38</f>
        <v>0.45836106651150599</v>
      </c>
      <c r="Q34">
        <f>'[6]Capacity Factors '!Q38</f>
        <v>0.46294024692062502</v>
      </c>
      <c r="R34">
        <f>'[6]Capacity Factors '!R38</f>
        <v>0.454482059898139</v>
      </c>
      <c r="S34">
        <f>'[6]Capacity Factors '!S38</f>
        <v>0.44554606355017901</v>
      </c>
      <c r="T34">
        <f>'[6]Capacity Factors '!T38</f>
        <v>0.46220671728111001</v>
      </c>
      <c r="U34">
        <f>'[6]Capacity Factors '!T38</f>
        <v>0.46220671728111001</v>
      </c>
      <c r="W34" t="str">
        <f>INDEX(RegionSetMapping!H$7:H$49, MATCH(X34,RegionSetMapping!E$7:E$49,0))</f>
        <v>NSA</v>
      </c>
      <c r="X34" t="s">
        <v>234</v>
      </c>
      <c r="Y34">
        <f t="shared" si="2"/>
        <v>1.0659530599135358</v>
      </c>
      <c r="Z34">
        <f t="shared" si="23"/>
        <v>1.0675458777753926</v>
      </c>
      <c r="AA34">
        <f t="shared" si="24"/>
        <v>1.076236346852758</v>
      </c>
      <c r="AB34">
        <f t="shared" si="25"/>
        <v>1.0596218510988402</v>
      </c>
      <c r="AC34">
        <f t="shared" si="26"/>
        <v>1.0801526894467879</v>
      </c>
      <c r="AD34">
        <f t="shared" si="27"/>
        <v>1.0822044473275316</v>
      </c>
      <c r="AE34">
        <f t="shared" si="28"/>
        <v>1.0802274012285744</v>
      </c>
      <c r="AF34">
        <f t="shared" si="29"/>
        <v>1.0749563892269693</v>
      </c>
      <c r="AG34">
        <f t="shared" si="30"/>
        <v>1.084111672153921</v>
      </c>
      <c r="AH34">
        <f t="shared" si="31"/>
        <v>1.067553655153189</v>
      </c>
      <c r="AI34">
        <f t="shared" si="32"/>
        <v>1.0744878690604061</v>
      </c>
      <c r="AJ34">
        <f t="shared" si="33"/>
        <v>1.0596076613354004</v>
      </c>
      <c r="AK34">
        <f t="shared" si="34"/>
        <v>1.0753635487124971</v>
      </c>
      <c r="AL34">
        <f t="shared" si="35"/>
        <v>1.1004140681052184</v>
      </c>
      <c r="AM34">
        <f t="shared" si="3"/>
        <v>1.0912844243360991</v>
      </c>
      <c r="AN34">
        <f t="shared" si="36"/>
        <v>1.1079967703784654</v>
      </c>
      <c r="AO34">
        <v>1</v>
      </c>
    </row>
    <row r="35" spans="2:57" x14ac:dyDescent="0.25">
      <c r="B35" t="str">
        <f>'[6]Capacity Factors '!B39</f>
        <v>S8</v>
      </c>
      <c r="C35" t="str">
        <f>'[6]Capacity Factors '!C39</f>
        <v>Western Eyre Peninsula</v>
      </c>
      <c r="D35" t="str">
        <f>'[6]Capacity Factors '!D39</f>
        <v>Wind High</v>
      </c>
      <c r="E35" t="str">
        <f>'[6]Capacity Factors '!E39</f>
        <v>SA</v>
      </c>
      <c r="F35">
        <f>'[6]Capacity Factors '!F39</f>
        <v>0.42860426722315997</v>
      </c>
      <c r="G35">
        <f>'[6]Capacity Factors '!G39</f>
        <v>0.43934292576085099</v>
      </c>
      <c r="H35">
        <f>'[6]Capacity Factors '!H39</f>
        <v>0.43245674402030099</v>
      </c>
      <c r="I35">
        <f>'[6]Capacity Factors '!I39</f>
        <v>0.47776343797947401</v>
      </c>
      <c r="J35">
        <f>'[6]Capacity Factors '!J39</f>
        <v>0.42664726647857798</v>
      </c>
      <c r="K35">
        <f>'[6]Capacity Factors '!K39</f>
        <v>0.439673182994613</v>
      </c>
      <c r="L35">
        <f>'[6]Capacity Factors '!L39</f>
        <v>0.41209693768877398</v>
      </c>
      <c r="M35">
        <f>'[6]Capacity Factors '!M39</f>
        <v>0.46194027287422201</v>
      </c>
      <c r="N35">
        <f>'[6]Capacity Factors '!N39</f>
        <v>0.44994799300103</v>
      </c>
      <c r="O35">
        <f>'[6]Capacity Factors '!O39</f>
        <v>0.43541017091371897</v>
      </c>
      <c r="P35">
        <f>'[6]Capacity Factors '!P39</f>
        <v>0.46360917599500101</v>
      </c>
      <c r="Q35">
        <f>'[6]Capacity Factors '!Q39</f>
        <v>0.46051996539541501</v>
      </c>
      <c r="R35">
        <f>'[6]Capacity Factors '!R39</f>
        <v>0.44957035861484101</v>
      </c>
      <c r="S35">
        <f>'[6]Capacity Factors '!S39</f>
        <v>0.45343016670777198</v>
      </c>
      <c r="T35">
        <f>'[6]Capacity Factors '!T39</f>
        <v>0.46384443210714099</v>
      </c>
      <c r="U35">
        <f>'[6]Capacity Factors '!T39</f>
        <v>0.46384443210714099</v>
      </c>
      <c r="W35" t="str">
        <f>INDEX(RegionSetMapping!H$7:H$49, MATCH(X35,RegionSetMapping!E$7:E$49,0))</f>
        <v>NSA</v>
      </c>
      <c r="X35" t="s">
        <v>236</v>
      </c>
      <c r="Y35">
        <f t="shared" si="2"/>
        <v>1.0615920078624528</v>
      </c>
      <c r="Z35">
        <f t="shared" si="23"/>
        <v>1.0473526394561266</v>
      </c>
      <c r="AA35">
        <f t="shared" si="24"/>
        <v>1.0301593576746135</v>
      </c>
      <c r="AB35">
        <f t="shared" si="25"/>
        <v>1.0499230134789999</v>
      </c>
      <c r="AC35">
        <f t="shared" si="26"/>
        <v>1.0318563801087668</v>
      </c>
      <c r="AD35">
        <f t="shared" si="27"/>
        <v>1.0575989782747621</v>
      </c>
      <c r="AE35">
        <f t="shared" si="28"/>
        <v>1.0463199532526914</v>
      </c>
      <c r="AF35">
        <f t="shared" si="29"/>
        <v>1.0345496803800864</v>
      </c>
      <c r="AG35">
        <f t="shared" si="30"/>
        <v>1.0315403335511335</v>
      </c>
      <c r="AH35">
        <f t="shared" si="31"/>
        <v>1.0427810103343227</v>
      </c>
      <c r="AI35">
        <f t="shared" si="32"/>
        <v>1.0395661611157465</v>
      </c>
      <c r="AJ35">
        <f t="shared" si="33"/>
        <v>1.0776140516131354</v>
      </c>
      <c r="AK35">
        <f t="shared" si="34"/>
        <v>1.0526377910570623</v>
      </c>
      <c r="AL35">
        <f t="shared" si="35"/>
        <v>1.0673184707547574</v>
      </c>
      <c r="AM35">
        <f t="shared" si="3"/>
        <v>1.0591080951427916</v>
      </c>
      <c r="AN35">
        <f t="shared" si="36"/>
        <v>1.0897644119752536</v>
      </c>
      <c r="AO35">
        <v>1</v>
      </c>
      <c r="AR35" s="15"/>
      <c r="AS35" s="15"/>
      <c r="AT35" s="15"/>
      <c r="AU35" s="15"/>
      <c r="AV35" s="15"/>
      <c r="AW35" s="15"/>
      <c r="AX35" s="15"/>
      <c r="AY35" s="15"/>
      <c r="AZ35" s="15"/>
      <c r="BA35" s="15"/>
      <c r="BB35" s="15"/>
      <c r="BC35" s="15"/>
      <c r="BD35" s="15"/>
      <c r="BE35" s="15"/>
    </row>
    <row r="36" spans="2:57" x14ac:dyDescent="0.25">
      <c r="B36" t="str">
        <f>'[6]Capacity Factors '!B40</f>
        <v>T1</v>
      </c>
      <c r="C36" t="str">
        <f>'[6]Capacity Factors '!C40</f>
        <v>North East Tasmania</v>
      </c>
      <c r="D36" t="str">
        <f>'[6]Capacity Factors '!D40</f>
        <v>Wind High</v>
      </c>
      <c r="E36" t="str">
        <f>'[6]Capacity Factors '!E40</f>
        <v>TAS</v>
      </c>
      <c r="F36">
        <f>'[6]Capacity Factors '!F40</f>
        <v>0.42352184044450503</v>
      </c>
      <c r="G36">
        <f>'[6]Capacity Factors '!G40</f>
        <v>0.40692771420503698</v>
      </c>
      <c r="H36">
        <f>'[6]Capacity Factors '!H40</f>
        <v>0.40782298887791602</v>
      </c>
      <c r="I36">
        <f>'[6]Capacity Factors '!I40</f>
        <v>0.43398745447295001</v>
      </c>
      <c r="J36">
        <f>'[6]Capacity Factors '!J40</f>
        <v>0.40775799072666802</v>
      </c>
      <c r="K36">
        <f>'[6]Capacity Factors '!K40</f>
        <v>0.40291889220221999</v>
      </c>
      <c r="L36">
        <f>'[6]Capacity Factors '!L40</f>
        <v>0.44788692115927198</v>
      </c>
      <c r="M36">
        <f>'[6]Capacity Factors '!M40</f>
        <v>0.43172754184773499</v>
      </c>
      <c r="N36">
        <f>'[6]Capacity Factors '!N40</f>
        <v>0.44898331856573698</v>
      </c>
      <c r="O36">
        <f>'[6]Capacity Factors '!O40</f>
        <v>0.462297696198883</v>
      </c>
      <c r="P36">
        <f>'[6]Capacity Factors '!P40</f>
        <v>0.41359516872700802</v>
      </c>
      <c r="Q36">
        <f>'[6]Capacity Factors '!Q40</f>
        <v>0.41823087610523502</v>
      </c>
      <c r="R36">
        <f>'[6]Capacity Factors '!R40</f>
        <v>0.41969819767981098</v>
      </c>
      <c r="S36">
        <f>'[6]Capacity Factors '!S40</f>
        <v>0.40079000371844398</v>
      </c>
      <c r="T36">
        <f>'[6]Capacity Factors '!T40</f>
        <v>0.42766172099674898</v>
      </c>
      <c r="U36">
        <f>'[6]Capacity Factors '!T40</f>
        <v>0.42766172099674898</v>
      </c>
      <c r="W36" t="str">
        <f>INDEX(RegionSetMapping!H$7:H$49, MATCH(X36,RegionSetMapping!E$7:E$49,0))</f>
        <v>TAS</v>
      </c>
      <c r="X36" t="s">
        <v>238</v>
      </c>
      <c r="Y36">
        <f t="shared" si="2"/>
        <v>1.1264072946826071</v>
      </c>
      <c r="Z36">
        <f t="shared" si="23"/>
        <v>1.1291923345444783</v>
      </c>
      <c r="AA36">
        <f t="shared" si="24"/>
        <v>1.1461766813113763</v>
      </c>
      <c r="AB36">
        <f t="shared" si="25"/>
        <v>1.1306651928393723</v>
      </c>
      <c r="AC36">
        <f t="shared" si="26"/>
        <v>1.1065505393657964</v>
      </c>
      <c r="AD36">
        <f t="shared" si="27"/>
        <v>1.0869116110829393</v>
      </c>
      <c r="AE36">
        <f t="shared" si="28"/>
        <v>1.1104986815416227</v>
      </c>
      <c r="AF36">
        <f t="shared" si="29"/>
        <v>1.1434990506626785</v>
      </c>
      <c r="AG36">
        <f t="shared" si="30"/>
        <v>1.1391640901690698</v>
      </c>
      <c r="AH36">
        <f t="shared" si="31"/>
        <v>1.1094118142265637</v>
      </c>
      <c r="AI36">
        <f t="shared" si="32"/>
        <v>1.1174228221519116</v>
      </c>
      <c r="AJ36">
        <f t="shared" si="33"/>
        <v>1.0959238216554295</v>
      </c>
      <c r="AK36">
        <f t="shared" si="34"/>
        <v>1.119309813523419</v>
      </c>
      <c r="AL36">
        <f t="shared" si="35"/>
        <v>1.0998093755024887</v>
      </c>
      <c r="AM36">
        <f t="shared" si="3"/>
        <v>1.1122475704189532</v>
      </c>
      <c r="AN36">
        <f t="shared" si="36"/>
        <v>1.1288809697445399</v>
      </c>
      <c r="AO36">
        <v>1</v>
      </c>
      <c r="AR36" s="15"/>
      <c r="AS36" s="15"/>
      <c r="AT36" s="15"/>
      <c r="AU36" s="15"/>
      <c r="AV36" s="15"/>
      <c r="AW36" s="15"/>
      <c r="AX36" s="15"/>
      <c r="AY36" s="15"/>
      <c r="AZ36" s="15"/>
      <c r="BA36" s="15"/>
      <c r="BB36" s="15"/>
      <c r="BC36" s="15"/>
      <c r="BD36" s="15"/>
      <c r="BE36" s="15"/>
    </row>
    <row r="37" spans="2:57" x14ac:dyDescent="0.25">
      <c r="B37" t="str">
        <f>'[6]Capacity Factors '!B41</f>
        <v>T2</v>
      </c>
      <c r="C37" t="str">
        <f>'[6]Capacity Factors '!C41</f>
        <v>North West Tasmania</v>
      </c>
      <c r="D37" t="str">
        <f>'[6]Capacity Factors '!D41</f>
        <v>Wind High</v>
      </c>
      <c r="E37" t="str">
        <f>'[6]Capacity Factors '!E41</f>
        <v>TAS</v>
      </c>
      <c r="F37">
        <f>'[6]Capacity Factors '!F41</f>
        <v>0.50374180760044096</v>
      </c>
      <c r="G37">
        <f>'[6]Capacity Factors '!G41</f>
        <v>0.50537138417965699</v>
      </c>
      <c r="H37">
        <f>'[6]Capacity Factors '!H41</f>
        <v>0.48457745061101998</v>
      </c>
      <c r="I37">
        <f>'[6]Capacity Factors '!I41</f>
        <v>0.519607943193372</v>
      </c>
      <c r="J37">
        <f>'[6]Capacity Factors '!J41</f>
        <v>0.49582815768234501</v>
      </c>
      <c r="K37">
        <f>'[6]Capacity Factors '!K41</f>
        <v>0.47602877461781801</v>
      </c>
      <c r="L37">
        <f>'[6]Capacity Factors '!L41</f>
        <v>0.49344302668923301</v>
      </c>
      <c r="M37">
        <f>'[6]Capacity Factors '!M41</f>
        <v>0.51747039706843501</v>
      </c>
      <c r="N37">
        <f>'[6]Capacity Factors '!N41</f>
        <v>0.50710259561487403</v>
      </c>
      <c r="O37">
        <f>'[6]Capacity Factors '!O41</f>
        <v>0.52473485526980901</v>
      </c>
      <c r="P37">
        <f>'[6]Capacity Factors '!P41</f>
        <v>0.50717928304319804</v>
      </c>
      <c r="Q37">
        <f>'[6]Capacity Factors '!Q41</f>
        <v>0.48897613056734301</v>
      </c>
      <c r="R37">
        <f>'[6]Capacity Factors '!R41</f>
        <v>0.49764546869936099</v>
      </c>
      <c r="S37">
        <f>'[6]Capacity Factors '!S41</f>
        <v>0.46551582998186197</v>
      </c>
      <c r="T37">
        <f>'[6]Capacity Factors '!T41</f>
        <v>0.49737254243116402</v>
      </c>
      <c r="U37">
        <f>'[6]Capacity Factors '!T41</f>
        <v>0.49737254243116402</v>
      </c>
      <c r="W37" t="str">
        <f>INDEX(RegionSetMapping!H$7:H$49, MATCH(X37,RegionSetMapping!E$7:E$49,0))</f>
        <v>TAS</v>
      </c>
      <c r="X37" t="s">
        <v>240</v>
      </c>
      <c r="Y37">
        <f t="shared" si="2"/>
        <v>1.0735723037720475</v>
      </c>
      <c r="Z37">
        <f t="shared" si="23"/>
        <v>1.0871501804964914</v>
      </c>
      <c r="AA37">
        <f t="shared" si="24"/>
        <v>1.0924263968964663</v>
      </c>
      <c r="AB37">
        <f t="shared" si="25"/>
        <v>1.0944062938860479</v>
      </c>
      <c r="AC37">
        <f t="shared" si="26"/>
        <v>1.0890249065815885</v>
      </c>
      <c r="AD37">
        <f t="shared" si="27"/>
        <v>1.0880013580670467</v>
      </c>
      <c r="AE37">
        <f t="shared" si="28"/>
        <v>1.0805346656157864</v>
      </c>
      <c r="AF37">
        <f t="shared" si="29"/>
        <v>1.0919381649113029</v>
      </c>
      <c r="AG37">
        <f t="shared" si="30"/>
        <v>1.0830014729790318</v>
      </c>
      <c r="AH37">
        <f t="shared" si="31"/>
        <v>1.0823342575993162</v>
      </c>
      <c r="AI37">
        <f t="shared" si="32"/>
        <v>1.0972334014467475</v>
      </c>
      <c r="AJ37">
        <f t="shared" si="33"/>
        <v>1.1046641746987611</v>
      </c>
      <c r="AK37">
        <f t="shared" si="34"/>
        <v>1.0956070172990193</v>
      </c>
      <c r="AL37">
        <f t="shared" si="35"/>
        <v>1.0858454301575859</v>
      </c>
      <c r="AM37">
        <f t="shared" si="3"/>
        <v>1.0774606867143006</v>
      </c>
      <c r="AN37">
        <f t="shared" si="36"/>
        <v>1.0846533309632926</v>
      </c>
      <c r="AO37">
        <v>1</v>
      </c>
      <c r="AR37" s="15"/>
      <c r="AS37" s="15"/>
      <c r="AT37" s="15"/>
      <c r="AU37" s="15"/>
      <c r="AV37" s="15"/>
      <c r="AW37" s="15"/>
      <c r="AX37" s="15"/>
      <c r="AY37" s="15"/>
      <c r="AZ37" s="15"/>
      <c r="BA37" s="15"/>
      <c r="BB37" s="15"/>
      <c r="BC37" s="15"/>
      <c r="BD37" s="15"/>
      <c r="BE37" s="15"/>
    </row>
    <row r="38" spans="2:57" x14ac:dyDescent="0.25">
      <c r="B38" t="str">
        <f>'[6]Capacity Factors '!B42</f>
        <v>T3</v>
      </c>
      <c r="C38" t="str">
        <f>'[6]Capacity Factors '!C42</f>
        <v>Central Highlands</v>
      </c>
      <c r="D38" t="str">
        <f>'[6]Capacity Factors '!D42</f>
        <v>Wind High</v>
      </c>
      <c r="E38" t="str">
        <f>'[6]Capacity Factors '!E42</f>
        <v>TAS</v>
      </c>
      <c r="F38">
        <f>'[6]Capacity Factors '!F42</f>
        <v>0.51381970491383899</v>
      </c>
      <c r="G38">
        <f>'[6]Capacity Factors '!G42</f>
        <v>0.50961612505450904</v>
      </c>
      <c r="H38">
        <f>'[6]Capacity Factors '!H42</f>
        <v>0.495582270356548</v>
      </c>
      <c r="I38">
        <f>'[6]Capacity Factors '!I42</f>
        <v>0.51189342026281204</v>
      </c>
      <c r="J38">
        <f>'[6]Capacity Factors '!J42</f>
        <v>0.50736562492236803</v>
      </c>
      <c r="K38">
        <f>'[6]Capacity Factors '!K42</f>
        <v>0.486489860689299</v>
      </c>
      <c r="L38">
        <f>'[6]Capacity Factors '!L42</f>
        <v>0.50645269916341595</v>
      </c>
      <c r="M38">
        <f>'[6]Capacity Factors '!M42</f>
        <v>0.51964493329018502</v>
      </c>
      <c r="N38">
        <f>'[6]Capacity Factors '!N42</f>
        <v>0.52777870230499302</v>
      </c>
      <c r="O38">
        <f>'[6]Capacity Factors '!O42</f>
        <v>0.54064140576645303</v>
      </c>
      <c r="P38">
        <f>'[6]Capacity Factors '!P42</f>
        <v>0.48977279157635001</v>
      </c>
      <c r="Q38">
        <f>'[6]Capacity Factors '!Q42</f>
        <v>0.45711412168374299</v>
      </c>
      <c r="R38">
        <f>'[6]Capacity Factors '!R42</f>
        <v>0.47604763713009801</v>
      </c>
      <c r="S38">
        <f>'[6]Capacity Factors '!S42</f>
        <v>0.48175016878011001</v>
      </c>
      <c r="T38">
        <f>'[6]Capacity Factors '!T42</f>
        <v>0.49561406850569301</v>
      </c>
      <c r="U38">
        <f>'[6]Capacity Factors '!T42</f>
        <v>0.49561406850569301</v>
      </c>
      <c r="W38" t="str">
        <f>INDEX(RegionSetMapping!H$7:H$49, MATCH(X38,RegionSetMapping!E$7:E$49,0))</f>
        <v>TAS</v>
      </c>
      <c r="X38" t="s">
        <v>242</v>
      </c>
      <c r="Y38">
        <f t="shared" si="2"/>
        <v>1.1405358811621651</v>
      </c>
      <c r="Z38">
        <f t="shared" si="23"/>
        <v>1.1372660586761159</v>
      </c>
      <c r="AA38">
        <f t="shared" si="24"/>
        <v>1.1263437330488715</v>
      </c>
      <c r="AB38">
        <f t="shared" si="25"/>
        <v>1.0949901911772069</v>
      </c>
      <c r="AC38">
        <f t="shared" si="26"/>
        <v>1.1162401942788147</v>
      </c>
      <c r="AD38">
        <f t="shared" si="27"/>
        <v>1.1117019705747366</v>
      </c>
      <c r="AE38">
        <f t="shared" si="28"/>
        <v>1.1044065701325267</v>
      </c>
      <c r="AF38">
        <f t="shared" si="29"/>
        <v>1.123842724191104</v>
      </c>
      <c r="AG38">
        <f t="shared" si="30"/>
        <v>1.1103120378611291</v>
      </c>
      <c r="AH38">
        <f t="shared" si="31"/>
        <v>1.0951066858979306</v>
      </c>
      <c r="AI38">
        <f t="shared" si="32"/>
        <v>1.1165342936097389</v>
      </c>
      <c r="AJ38">
        <f t="shared" si="33"/>
        <v>1.1204641274024241</v>
      </c>
      <c r="AK38">
        <f t="shared" si="34"/>
        <v>1.1335810659304499</v>
      </c>
      <c r="AL38">
        <f t="shared" si="35"/>
        <v>1.124081090031068</v>
      </c>
      <c r="AM38">
        <f t="shared" si="3"/>
        <v>1.1282050532559933</v>
      </c>
      <c r="AN38">
        <f t="shared" si="36"/>
        <v>1.1058437950982158</v>
      </c>
      <c r="AO38">
        <v>1</v>
      </c>
      <c r="AR38" s="15"/>
      <c r="AS38" s="15"/>
      <c r="AT38" s="15"/>
      <c r="AU38" s="15"/>
      <c r="AV38" s="15"/>
      <c r="AW38" s="15"/>
      <c r="AX38" s="15"/>
      <c r="AY38" s="15"/>
      <c r="AZ38" s="15"/>
      <c r="BA38" s="15"/>
      <c r="BB38" s="15"/>
      <c r="BC38" s="15"/>
      <c r="BD38" s="15"/>
      <c r="BE38" s="15"/>
    </row>
    <row r="39" spans="2:57" x14ac:dyDescent="0.25">
      <c r="B39" t="str">
        <f>'[6]Capacity Factors '!B43</f>
        <v>V0</v>
      </c>
      <c r="C39" t="str">
        <f>'[6]Capacity Factors '!C43</f>
        <v>Victoria Non-REZ</v>
      </c>
      <c r="D39" t="str">
        <f>'[6]Capacity Factors '!D43</f>
        <v>Wind High</v>
      </c>
      <c r="E39" t="str">
        <f>'[6]Capacity Factors '!E43</f>
        <v>VIC</v>
      </c>
      <c r="F39">
        <f>'[6]Capacity Factors '!F43</f>
        <v>0.36986936080355798</v>
      </c>
      <c r="G39">
        <f>'[6]Capacity Factors '!G43</f>
        <v>0.38824362470811102</v>
      </c>
      <c r="H39">
        <f>'[6]Capacity Factors '!H43</f>
        <v>0.37026292516149301</v>
      </c>
      <c r="I39">
        <f>'[6]Capacity Factors '!I43</f>
        <v>0.43105966053373401</v>
      </c>
      <c r="J39">
        <f>'[6]Capacity Factors '!J43</f>
        <v>0.369640884109535</v>
      </c>
      <c r="K39">
        <f>'[6]Capacity Factors '!K43</f>
        <v>0.36983531289614302</v>
      </c>
      <c r="L39">
        <f>'[6]Capacity Factors '!L43</f>
        <v>0.388828493344332</v>
      </c>
      <c r="M39">
        <f>'[6]Capacity Factors '!M43</f>
        <v>0.385477789561462</v>
      </c>
      <c r="N39">
        <f>'[6]Capacity Factors '!N43</f>
        <v>0.38847164403825002</v>
      </c>
      <c r="O39">
        <f>'[6]Capacity Factors '!O43</f>
        <v>0.40591890641504302</v>
      </c>
      <c r="P39">
        <f>'[6]Capacity Factors '!P43</f>
        <v>0.39494520876161998</v>
      </c>
      <c r="Q39">
        <f>'[6]Capacity Factors '!Q43</f>
        <v>0.41638242539926101</v>
      </c>
      <c r="R39">
        <f>'[6]Capacity Factors '!R43</f>
        <v>0.39408044808487103</v>
      </c>
      <c r="S39">
        <f>'[6]Capacity Factors '!S43</f>
        <v>0.36767102536472901</v>
      </c>
      <c r="T39">
        <f>'[6]Capacity Factors '!T43</f>
        <v>0.37675434665003399</v>
      </c>
      <c r="U39">
        <f>'[6]Capacity Factors '!T43</f>
        <v>0.37675434665003399</v>
      </c>
      <c r="W39" t="e">
        <f>INDEX(RegionSetMapping!H$7:H$49, MATCH(X39,RegionSetMapping!E$7:E$49,0))</f>
        <v>#N/A</v>
      </c>
      <c r="X39" t="s">
        <v>254</v>
      </c>
      <c r="Y39">
        <f t="shared" si="2"/>
        <v>1.0682796235837566</v>
      </c>
      <c r="Z39">
        <f t="shared" si="23"/>
        <v>1.0662428333643199</v>
      </c>
      <c r="AA39">
        <f t="shared" si="24"/>
        <v>1.0848378957545723</v>
      </c>
      <c r="AB39">
        <f t="shared" si="25"/>
        <v>1.0588718743478178</v>
      </c>
      <c r="AC39">
        <f t="shared" si="26"/>
        <v>1.0955976025025169</v>
      </c>
      <c r="AD39">
        <f t="shared" si="27"/>
        <v>1.087648051781954</v>
      </c>
      <c r="AE39">
        <f t="shared" si="28"/>
        <v>1.0799418609216134</v>
      </c>
      <c r="AF39">
        <f t="shared" si="29"/>
        <v>1.0665762557919849</v>
      </c>
      <c r="AG39">
        <f t="shared" si="30"/>
        <v>1.0616323103982466</v>
      </c>
      <c r="AH39">
        <f t="shared" si="31"/>
        <v>1.0731664147130198</v>
      </c>
      <c r="AI39">
        <f t="shared" si="32"/>
        <v>1.0860241561780797</v>
      </c>
      <c r="AJ39">
        <f t="shared" si="33"/>
        <v>1.0662927769698844</v>
      </c>
      <c r="AK39">
        <f t="shared" si="34"/>
        <v>1.0685243946338643</v>
      </c>
      <c r="AL39">
        <f t="shared" si="35"/>
        <v>1.101374789146718</v>
      </c>
      <c r="AM39">
        <f t="shared" si="3"/>
        <v>1.1152752583652574</v>
      </c>
      <c r="AN39">
        <f t="shared" si="36"/>
        <v>1.0472371638612985</v>
      </c>
      <c r="AR39" s="15"/>
      <c r="AS39" s="15"/>
      <c r="AT39" s="15"/>
      <c r="AU39" s="15"/>
      <c r="AV39" s="15"/>
      <c r="AW39" s="15"/>
      <c r="AX39" s="15"/>
      <c r="AY39" s="15"/>
      <c r="AZ39" s="15"/>
      <c r="BA39" s="15"/>
      <c r="BB39" s="15"/>
      <c r="BC39" s="15"/>
      <c r="BD39" s="15"/>
      <c r="BE39" s="15"/>
    </row>
    <row r="40" spans="2:57" x14ac:dyDescent="0.25">
      <c r="B40" t="str">
        <f>'[3]Capacity Factors '!B45</f>
        <v>V1</v>
      </c>
      <c r="C40" t="str">
        <f>'[3]Capacity Factors '!C45</f>
        <v>Ovens Murray</v>
      </c>
      <c r="D40" t="str">
        <f>'[3]Capacity Factors '!D45</f>
        <v>Wind High</v>
      </c>
      <c r="E40" t="str">
        <f>'[3]Capacity Factors '!E45</f>
        <v>VIC</v>
      </c>
      <c r="F40">
        <f>'[3]Capacity Factors '!F45</f>
        <v>0</v>
      </c>
      <c r="G40">
        <f>'[3]Capacity Factors '!G45</f>
        <v>0</v>
      </c>
      <c r="H40">
        <f>'[3]Capacity Factors '!H45</f>
        <v>0</v>
      </c>
      <c r="I40">
        <f>'[3]Capacity Factors '!I45</f>
        <v>0</v>
      </c>
      <c r="J40">
        <f>'[3]Capacity Factors '!J45</f>
        <v>0</v>
      </c>
      <c r="K40">
        <f>'[3]Capacity Factors '!K45</f>
        <v>0</v>
      </c>
      <c r="L40">
        <f>'[3]Capacity Factors '!L45</f>
        <v>0</v>
      </c>
      <c r="M40">
        <f>'[3]Capacity Factors '!M45</f>
        <v>0</v>
      </c>
      <c r="N40">
        <f>'[3]Capacity Factors '!N45</f>
        <v>0</v>
      </c>
      <c r="O40">
        <f>'[3]Capacity Factors '!O45</f>
        <v>0</v>
      </c>
      <c r="P40">
        <f>'[3]Capacity Factors '!P45</f>
        <v>0</v>
      </c>
      <c r="Q40">
        <f>'[3]Capacity Factors '!Q45</f>
        <v>0</v>
      </c>
      <c r="R40">
        <f>'[3]Capacity Factors '!R45</f>
        <v>0</v>
      </c>
      <c r="S40">
        <f>'[3]Capacity Factors '!S45</f>
        <v>0</v>
      </c>
      <c r="U40" t="str">
        <f>'[3]Capacity Factors '!T45</f>
        <v/>
      </c>
      <c r="W40" t="str">
        <f>INDEX(RegionSetMapping!H$7:H$49, MATCH(X40,RegionSetMapping!E$7:E$49,0))</f>
        <v>WNV</v>
      </c>
      <c r="X40" t="s">
        <v>206</v>
      </c>
      <c r="Y40">
        <f t="shared" si="2"/>
        <v>1</v>
      </c>
      <c r="Z40">
        <f t="shared" si="23"/>
        <v>1</v>
      </c>
      <c r="AA40">
        <f t="shared" si="24"/>
        <v>1</v>
      </c>
      <c r="AB40">
        <f t="shared" si="25"/>
        <v>1</v>
      </c>
      <c r="AC40">
        <f t="shared" si="26"/>
        <v>1</v>
      </c>
      <c r="AD40">
        <f t="shared" si="27"/>
        <v>1</v>
      </c>
      <c r="AE40">
        <f t="shared" si="28"/>
        <v>1</v>
      </c>
      <c r="AF40">
        <f t="shared" si="29"/>
        <v>1</v>
      </c>
      <c r="AG40">
        <f t="shared" si="30"/>
        <v>1</v>
      </c>
      <c r="AH40">
        <f t="shared" si="31"/>
        <v>1</v>
      </c>
      <c r="AI40">
        <f t="shared" si="32"/>
        <v>1</v>
      </c>
      <c r="AJ40">
        <f t="shared" si="33"/>
        <v>1</v>
      </c>
      <c r="AK40">
        <f t="shared" si="34"/>
        <v>1</v>
      </c>
      <c r="AL40">
        <f t="shared" si="35"/>
        <v>1</v>
      </c>
      <c r="AM40">
        <f t="shared" si="3"/>
        <v>1</v>
      </c>
      <c r="AO40">
        <v>1</v>
      </c>
      <c r="AR40" s="15"/>
      <c r="AS40" s="15"/>
      <c r="AT40" s="15"/>
      <c r="AU40" s="15"/>
      <c r="AV40" s="15"/>
      <c r="AW40" s="15"/>
      <c r="AX40" s="15"/>
      <c r="AY40" s="15"/>
      <c r="AZ40" s="15"/>
      <c r="BA40" s="15"/>
      <c r="BB40" s="15"/>
      <c r="BC40" s="15"/>
      <c r="BD40" s="15"/>
      <c r="BE40" s="15"/>
    </row>
    <row r="41" spans="2:57" x14ac:dyDescent="0.25">
      <c r="B41" t="str">
        <f>'[3]Capacity Factors '!B46</f>
        <v>V2</v>
      </c>
      <c r="C41" t="str">
        <f>'[3]Capacity Factors '!C46</f>
        <v>Murray River</v>
      </c>
      <c r="D41" t="str">
        <f>'[3]Capacity Factors '!D46</f>
        <v>Wind High</v>
      </c>
      <c r="E41" t="str">
        <f>'[3]Capacity Factors '!E46</f>
        <v>VIC</v>
      </c>
      <c r="F41">
        <f>'[3]Capacity Factors '!F46</f>
        <v>0.26828798799999998</v>
      </c>
      <c r="G41">
        <f>'[3]Capacity Factors '!G46</f>
        <v>0.28694915100000001</v>
      </c>
      <c r="H41">
        <f>'[3]Capacity Factors '!H46</f>
        <v>0.28502114099999998</v>
      </c>
      <c r="I41">
        <f>'[3]Capacity Factors '!I46</f>
        <v>0.30868324000000003</v>
      </c>
      <c r="J41">
        <f>'[3]Capacity Factors '!J46</f>
        <v>0.28032030600000002</v>
      </c>
      <c r="K41">
        <f>'[3]Capacity Factors '!K46</f>
        <v>0.27793369299999998</v>
      </c>
      <c r="L41">
        <f>'[3]Capacity Factors '!L46</f>
        <v>0.28325587699999999</v>
      </c>
      <c r="M41">
        <f>'[3]Capacity Factors '!M46</f>
        <v>0.30596384799999998</v>
      </c>
      <c r="N41">
        <f>'[3]Capacity Factors '!N46</f>
        <v>0.30585499700000002</v>
      </c>
      <c r="O41">
        <f>'[3]Capacity Factors '!O46</f>
        <v>0.309872592</v>
      </c>
      <c r="P41">
        <f>'[3]Capacity Factors '!P46</f>
        <v>0.300437811</v>
      </c>
      <c r="Q41">
        <f>'[3]Capacity Factors '!Q46</f>
        <v>0.30527251399999999</v>
      </c>
      <c r="R41">
        <f>'[3]Capacity Factors '!R46</f>
        <v>0.29962789099999998</v>
      </c>
      <c r="S41">
        <f>'[3]Capacity Factors '!S46</f>
        <v>0.25285472799999997</v>
      </c>
      <c r="U41">
        <f>'[3]Capacity Factors '!T46</f>
        <v>0.29073826978571432</v>
      </c>
      <c r="W41" t="str">
        <f>INDEX(RegionSetMapping!H$7:H$49, MATCH(X41,RegionSetMapping!E$7:E$49,0))</f>
        <v>WNV</v>
      </c>
      <c r="X41" t="s">
        <v>208</v>
      </c>
      <c r="Y41">
        <f t="shared" si="2"/>
        <v>1.0315595612669577</v>
      </c>
      <c r="Z41">
        <f t="shared" si="23"/>
        <v>1.0048344920812924</v>
      </c>
      <c r="AA41">
        <f t="shared" si="24"/>
        <v>1.0081911684950766</v>
      </c>
      <c r="AB41">
        <f t="shared" si="25"/>
        <v>1.0096361775234064</v>
      </c>
      <c r="AC41">
        <f t="shared" si="26"/>
        <v>1.0182339337965958</v>
      </c>
      <c r="AD41">
        <f t="shared" si="27"/>
        <v>1.0205490829208852</v>
      </c>
      <c r="AE41">
        <f t="shared" si="28"/>
        <v>0.9917736350973595</v>
      </c>
      <c r="AF41">
        <f t="shared" si="29"/>
        <v>1.0183843896324554</v>
      </c>
      <c r="AG41">
        <f t="shared" si="30"/>
        <v>1.0138515784786333</v>
      </c>
      <c r="AH41">
        <f t="shared" si="31"/>
        <v>1.0053679685579258</v>
      </c>
      <c r="AI41">
        <f t="shared" si="32"/>
        <v>0.99427393126803343</v>
      </c>
      <c r="AJ41">
        <f t="shared" si="33"/>
        <v>1.0186132580437952</v>
      </c>
      <c r="AK41">
        <f t="shared" si="34"/>
        <v>0.99730740748525692</v>
      </c>
      <c r="AL41">
        <f t="shared" si="35"/>
        <v>1.0231197556053158</v>
      </c>
      <c r="AM41">
        <f t="shared" si="3"/>
        <v>1</v>
      </c>
      <c r="AN41">
        <f t="shared" si="36"/>
        <v>1.0107338933913832</v>
      </c>
      <c r="AO41">
        <v>1</v>
      </c>
      <c r="AR41" s="15"/>
      <c r="AS41" s="15"/>
      <c r="AT41" s="15"/>
      <c r="AU41" s="15"/>
      <c r="AV41" s="15"/>
      <c r="AW41" s="15"/>
      <c r="AX41" s="15"/>
      <c r="AY41" s="15"/>
      <c r="AZ41" s="15"/>
      <c r="BA41" s="15"/>
      <c r="BB41" s="15"/>
      <c r="BC41" s="15"/>
      <c r="BD41" s="15"/>
      <c r="BE41" s="15"/>
    </row>
    <row r="42" spans="2:57" x14ac:dyDescent="0.25">
      <c r="B42" t="str">
        <f>'[3]Capacity Factors '!B47</f>
        <v>V3</v>
      </c>
      <c r="C42" t="str">
        <f>'[3]Capacity Factors '!C47</f>
        <v>Western Victoria</v>
      </c>
      <c r="D42" t="str">
        <f>'[3]Capacity Factors '!D47</f>
        <v>Wind High</v>
      </c>
      <c r="E42" t="str">
        <f>'[3]Capacity Factors '!E47</f>
        <v>VIC</v>
      </c>
      <c r="F42">
        <f>'[3]Capacity Factors '!F47</f>
        <v>0.37810759406887601</v>
      </c>
      <c r="G42">
        <f>'[3]Capacity Factors '!G47</f>
        <v>0.41128380176257601</v>
      </c>
      <c r="H42">
        <f>'[3]Capacity Factors '!H47</f>
        <v>0.394826797659318</v>
      </c>
      <c r="I42">
        <f>'[3]Capacity Factors '!I47</f>
        <v>0.43363915954214899</v>
      </c>
      <c r="J42">
        <f>'[3]Capacity Factors '!J47</f>
        <v>0.388300141346478</v>
      </c>
      <c r="K42">
        <f>'[3]Capacity Factors '!K47</f>
        <v>0.388742623748833</v>
      </c>
      <c r="L42">
        <f>'[3]Capacity Factors '!L47</f>
        <v>0.39179054070627001</v>
      </c>
      <c r="M42">
        <f>'[3]Capacity Factors '!M47</f>
        <v>0.40909944877368998</v>
      </c>
      <c r="N42">
        <f>'[3]Capacity Factors '!N47</f>
        <v>0.40450495579079099</v>
      </c>
      <c r="O42">
        <f>'[3]Capacity Factors '!O47</f>
        <v>0.42546118292574397</v>
      </c>
      <c r="P42">
        <f>'[3]Capacity Factors '!P47</f>
        <v>0.41541361767353202</v>
      </c>
      <c r="Q42">
        <f>'[3]Capacity Factors '!Q47</f>
        <v>0.42544496303603901</v>
      </c>
      <c r="R42">
        <f>'[3]Capacity Factors '!R47</f>
        <v>0.40477322882195998</v>
      </c>
      <c r="S42">
        <f>'[3]Capacity Factors '!S47</f>
        <v>0.366654327</v>
      </c>
      <c r="U42">
        <f>'[3]Capacity Factors '!T47</f>
        <v>0.40271731306116115</v>
      </c>
      <c r="W42" t="str">
        <f>INDEX(RegionSetMapping!H$7:H$49, MATCH(X42,RegionSetMapping!E$7:E$49,0))</f>
        <v>WNV</v>
      </c>
      <c r="X42" t="s">
        <v>210</v>
      </c>
      <c r="Y42">
        <f t="shared" si="2"/>
        <v>1.140074481710956</v>
      </c>
      <c r="Z42">
        <f t="shared" si="23"/>
        <v>1.1442924368204919</v>
      </c>
      <c r="AA42">
        <f t="shared" si="24"/>
        <v>1.1378633407480332</v>
      </c>
      <c r="AB42">
        <f t="shared" si="25"/>
        <v>1.1405474465931964</v>
      </c>
      <c r="AC42">
        <f t="shared" si="26"/>
        <v>1.1271383589437982</v>
      </c>
      <c r="AD42">
        <f t="shared" si="27"/>
        <v>1.1434821535140718</v>
      </c>
      <c r="AE42">
        <f t="shared" si="28"/>
        <v>1.1427787368359645</v>
      </c>
      <c r="AF42">
        <f t="shared" si="29"/>
        <v>1.1268792951783504</v>
      </c>
      <c r="AG42">
        <f t="shared" si="30"/>
        <v>1.1181998741181405</v>
      </c>
      <c r="AH42">
        <f t="shared" si="31"/>
        <v>1.1312104430315661</v>
      </c>
      <c r="AI42">
        <f t="shared" si="32"/>
        <v>1.1433187817548298</v>
      </c>
      <c r="AJ42">
        <f t="shared" si="33"/>
        <v>1.1306266925295871</v>
      </c>
      <c r="AK42">
        <f t="shared" si="34"/>
        <v>1.1406746548127698</v>
      </c>
      <c r="AL42">
        <f t="shared" si="35"/>
        <v>1.1461946863647896</v>
      </c>
      <c r="AM42">
        <f t="shared" si="3"/>
        <v>1</v>
      </c>
      <c r="AN42">
        <f t="shared" si="36"/>
        <v>1.1365095321736123</v>
      </c>
      <c r="AO42">
        <v>1</v>
      </c>
      <c r="AR42" s="15"/>
      <c r="AS42" s="15"/>
      <c r="AT42" s="15"/>
      <c r="AU42" s="15"/>
      <c r="AV42" s="15"/>
      <c r="AW42" s="15"/>
      <c r="AX42" s="15"/>
      <c r="AY42" s="15"/>
      <c r="AZ42" s="15"/>
      <c r="BA42" s="15"/>
      <c r="BB42" s="15"/>
      <c r="BC42" s="15"/>
      <c r="BD42" s="15"/>
      <c r="BE42" s="15"/>
    </row>
    <row r="43" spans="2:57" x14ac:dyDescent="0.25">
      <c r="B43" t="str">
        <f>'[3]Capacity Factors '!B48</f>
        <v>V4</v>
      </c>
      <c r="C43" t="str">
        <f>'[3]Capacity Factors '!C48</f>
        <v>South West Victoria</v>
      </c>
      <c r="D43" t="str">
        <f>'[3]Capacity Factors '!D48</f>
        <v>Wind High</v>
      </c>
      <c r="E43" t="str">
        <f>'[3]Capacity Factors '!E48</f>
        <v>VIC</v>
      </c>
      <c r="F43">
        <f>'[3]Capacity Factors '!F48</f>
        <v>0.36387691355713597</v>
      </c>
      <c r="G43">
        <f>'[3]Capacity Factors '!G48</f>
        <v>0.39400510389600701</v>
      </c>
      <c r="H43">
        <f>'[3]Capacity Factors '!H48</f>
        <v>0.377779341212229</v>
      </c>
      <c r="I43">
        <f>'[3]Capacity Factors '!I48</f>
        <v>0.41855678499032101</v>
      </c>
      <c r="J43">
        <f>'[3]Capacity Factors '!J48</f>
        <v>0.367938219165173</v>
      </c>
      <c r="K43">
        <f>'[3]Capacity Factors '!K48</f>
        <v>0.36403317619971798</v>
      </c>
      <c r="L43">
        <f>'[3]Capacity Factors '!L48</f>
        <v>0.37751195889973199</v>
      </c>
      <c r="M43">
        <f>'[3]Capacity Factors '!M48</f>
        <v>0.39405566514004098</v>
      </c>
      <c r="N43">
        <f>'[3]Capacity Factors '!N48</f>
        <v>0.39472686439315802</v>
      </c>
      <c r="O43">
        <f>'[3]Capacity Factors '!O48</f>
        <v>0.41491097206906302</v>
      </c>
      <c r="P43">
        <f>'[3]Capacity Factors '!P48</f>
        <v>0.38335592647359101</v>
      </c>
      <c r="Q43">
        <f>'[3]Capacity Factors '!Q48</f>
        <v>0.410693356586325</v>
      </c>
      <c r="R43">
        <f>'[3]Capacity Factors '!R48</f>
        <v>0.38320630365700598</v>
      </c>
      <c r="S43">
        <f>'[3]Capacity Factors '!S48</f>
        <v>0.34036637400000003</v>
      </c>
      <c r="U43">
        <f>'[3]Capacity Factors '!T48</f>
        <v>0.38464406858853567</v>
      </c>
      <c r="W43" t="str">
        <f>INDEX(RegionSetMapping!H$7:H$49, MATCH(X43,RegionSetMapping!E$7:E$49,0))</f>
        <v>WNV</v>
      </c>
      <c r="X43" t="s">
        <v>212</v>
      </c>
      <c r="Y43">
        <f t="shared" si="2"/>
        <v>1.0168494171346005</v>
      </c>
      <c r="Z43">
        <f t="shared" si="23"/>
        <v>1.022722268617053</v>
      </c>
      <c r="AA43">
        <f t="shared" si="24"/>
        <v>1.0196842537108268</v>
      </c>
      <c r="AB43">
        <f t="shared" si="25"/>
        <v>1.0161162933459442</v>
      </c>
      <c r="AC43">
        <f t="shared" si="26"/>
        <v>1.0248745990159478</v>
      </c>
      <c r="AD43">
        <f t="shared" si="27"/>
        <v>1.0231868530375365</v>
      </c>
      <c r="AE43">
        <f t="shared" si="28"/>
        <v>1.0092974941906767</v>
      </c>
      <c r="AF43">
        <f t="shared" si="29"/>
        <v>1.0109940171313572</v>
      </c>
      <c r="AG43">
        <f t="shared" si="30"/>
        <v>1.0169197654769557</v>
      </c>
      <c r="AH43">
        <f t="shared" si="31"/>
        <v>1.0147760168012467</v>
      </c>
      <c r="AI43">
        <f t="shared" si="32"/>
        <v>1.016467476183017</v>
      </c>
      <c r="AJ43">
        <f t="shared" si="33"/>
        <v>1.0216240956885192</v>
      </c>
      <c r="AK43">
        <f t="shared" si="34"/>
        <v>1.0189982229049557</v>
      </c>
      <c r="AL43">
        <f t="shared" si="35"/>
        <v>1.030318194901797</v>
      </c>
      <c r="AM43">
        <f t="shared" si="3"/>
        <v>1</v>
      </c>
      <c r="AN43">
        <f t="shared" si="36"/>
        <v>1.0185995040234914</v>
      </c>
      <c r="AO43">
        <v>1</v>
      </c>
      <c r="AR43" s="15"/>
      <c r="AS43" s="15"/>
      <c r="AT43" s="15"/>
      <c r="AU43" s="15"/>
      <c r="AV43" s="15"/>
      <c r="AW43" s="15"/>
      <c r="AX43" s="15"/>
      <c r="AY43" s="15"/>
      <c r="AZ43" s="15"/>
      <c r="BA43" s="15"/>
      <c r="BB43" s="15"/>
      <c r="BC43" s="15"/>
      <c r="BD43" s="15"/>
      <c r="BE43" s="15"/>
    </row>
    <row r="44" spans="2:57" x14ac:dyDescent="0.25">
      <c r="B44" t="str">
        <f>'[3]Capacity Factors '!B49</f>
        <v>V5</v>
      </c>
      <c r="C44" t="str">
        <f>'[3]Capacity Factors '!C49</f>
        <v>Gippsland</v>
      </c>
      <c r="D44" t="str">
        <f>'[3]Capacity Factors '!D49</f>
        <v>Wind High</v>
      </c>
      <c r="E44" t="str">
        <f>'[3]Capacity Factors '!E49</f>
        <v>VIC</v>
      </c>
      <c r="F44">
        <f>'[3]Capacity Factors '!F49</f>
        <v>0.366693572508766</v>
      </c>
      <c r="G44">
        <f>'[3]Capacity Factors '!G49</f>
        <v>0.37545341521428899</v>
      </c>
      <c r="H44">
        <f>'[3]Capacity Factors '!H49</f>
        <v>0.36856140674010601</v>
      </c>
      <c r="I44">
        <f>'[3]Capacity Factors '!I49</f>
        <v>0.40307880963153597</v>
      </c>
      <c r="J44">
        <f>'[3]Capacity Factors '!J49</f>
        <v>0.36991541783599402</v>
      </c>
      <c r="K44">
        <f>'[3]Capacity Factors '!K49</f>
        <v>0.36427281036778397</v>
      </c>
      <c r="L44">
        <f>'[3]Capacity Factors '!L49</f>
        <v>0.37631113751529599</v>
      </c>
      <c r="M44">
        <f>'[3]Capacity Factors '!M49</f>
        <v>0.37796067643444697</v>
      </c>
      <c r="N44">
        <f>'[3]Capacity Factors '!N49</f>
        <v>0.375176349306033</v>
      </c>
      <c r="O44">
        <f>'[3]Capacity Factors '!O49</f>
        <v>0.41256409366066998</v>
      </c>
      <c r="P44">
        <f>'[3]Capacity Factors '!P49</f>
        <v>0.40421660442389801</v>
      </c>
      <c r="Q44">
        <f>'[3]Capacity Factors '!Q49</f>
        <v>0.39686671800571499</v>
      </c>
      <c r="R44">
        <f>'[3]Capacity Factors '!R49</f>
        <v>0.374056334592207</v>
      </c>
      <c r="S44">
        <f>'[3]Capacity Factors '!S49</f>
        <v>0.36020793699999998</v>
      </c>
      <c r="U44">
        <f>'[3]Capacity Factors '!T49</f>
        <v>0.38038109165976719</v>
      </c>
      <c r="W44" t="str">
        <f>INDEX(RegionSetMapping!H$7:H$49, MATCH(X44,RegionSetMapping!E$7:E$49,0))</f>
        <v>SEV</v>
      </c>
      <c r="X44" t="s">
        <v>214</v>
      </c>
      <c r="Y44">
        <f t="shared" si="2"/>
        <v>1.0978330372847385</v>
      </c>
      <c r="Z44">
        <f t="shared" si="23"/>
        <v>1.0936966362689551</v>
      </c>
      <c r="AA44">
        <f t="shared" si="24"/>
        <v>1.0994736864990686</v>
      </c>
      <c r="AB44">
        <f t="shared" si="25"/>
        <v>1.0986890789440635</v>
      </c>
      <c r="AC44">
        <f t="shared" si="26"/>
        <v>1.0881681661053633</v>
      </c>
      <c r="AD44">
        <f t="shared" si="27"/>
        <v>1.1053820877791392</v>
      </c>
      <c r="AE44">
        <f t="shared" si="28"/>
        <v>1.1229974542379055</v>
      </c>
      <c r="AF44">
        <f t="shared" si="29"/>
        <v>1.1073744704772668</v>
      </c>
      <c r="AG44">
        <f t="shared" si="30"/>
        <v>1.1020501603459902</v>
      </c>
      <c r="AH44">
        <f t="shared" si="31"/>
        <v>1.1009423002705208</v>
      </c>
      <c r="AI44">
        <f t="shared" si="32"/>
        <v>1.0999156336155493</v>
      </c>
      <c r="AJ44">
        <f t="shared" si="33"/>
        <v>1.1057313253081122</v>
      </c>
      <c r="AK44">
        <f t="shared" si="34"/>
        <v>1.1068523692035996</v>
      </c>
      <c r="AL44">
        <f t="shared" si="35"/>
        <v>1.1203390877557884</v>
      </c>
      <c r="AM44">
        <f t="shared" si="3"/>
        <v>1</v>
      </c>
      <c r="AN44">
        <f t="shared" si="36"/>
        <v>1.1033901479547679</v>
      </c>
      <c r="AO44">
        <v>1</v>
      </c>
      <c r="AR44" s="15"/>
      <c r="AS44" s="15"/>
      <c r="AT44" s="15"/>
      <c r="AU44" s="15"/>
      <c r="AV44" s="15"/>
      <c r="AW44" s="15"/>
      <c r="AX44" s="15"/>
      <c r="AY44" s="15"/>
      <c r="AZ44" s="15"/>
      <c r="BA44" s="15"/>
      <c r="BB44" s="15"/>
      <c r="BC44" s="15"/>
      <c r="BD44" s="15"/>
      <c r="BE44" s="15"/>
    </row>
    <row r="45" spans="2:57" x14ac:dyDescent="0.25">
      <c r="B45" t="str">
        <f>'[3]Capacity Factors '!B50</f>
        <v>V6</v>
      </c>
      <c r="C45" t="str">
        <f>'[3]Capacity Factors '!C50</f>
        <v>Central North Victoria</v>
      </c>
      <c r="D45" t="str">
        <f>'[3]Capacity Factors '!D50</f>
        <v>Wind High</v>
      </c>
      <c r="E45" t="str">
        <f>'[3]Capacity Factors '!E50</f>
        <v>VIC</v>
      </c>
      <c r="F45">
        <f>'[3]Capacity Factors '!F50</f>
        <v>0.30158445814444501</v>
      </c>
      <c r="G45">
        <f>'[3]Capacity Factors '!G50</f>
        <v>0.317825808434684</v>
      </c>
      <c r="H45">
        <f>'[3]Capacity Factors '!H50</f>
        <v>0.31161989099899401</v>
      </c>
      <c r="I45">
        <f>'[3]Capacity Factors '!I50</f>
        <v>0.33493038970921002</v>
      </c>
      <c r="J45">
        <f>'[3]Capacity Factors '!J50</f>
        <v>0.32766594789131198</v>
      </c>
      <c r="K45">
        <f>'[3]Capacity Factors '!K50</f>
        <v>0.32736711414611402</v>
      </c>
      <c r="L45">
        <f>'[3]Capacity Factors '!L50</f>
        <v>0.30319899953139101</v>
      </c>
      <c r="M45">
        <f>'[3]Capacity Factors '!M50</f>
        <v>0.33512967172151298</v>
      </c>
      <c r="N45">
        <f>'[3]Capacity Factors '!N50</f>
        <v>0.328837425195463</v>
      </c>
      <c r="O45">
        <f>'[3]Capacity Factors '!O50</f>
        <v>0.33509806260331898</v>
      </c>
      <c r="P45">
        <f>'[3]Capacity Factors '!P50</f>
        <v>0.33488609587078899</v>
      </c>
      <c r="Q45">
        <f>'[3]Capacity Factors '!Q50</f>
        <v>0.32604092704326898</v>
      </c>
      <c r="R45">
        <f>'[3]Capacity Factors '!R50</f>
        <v>0.31317945358624899</v>
      </c>
      <c r="S45">
        <f>'[3]Capacity Factors '!S50</f>
        <v>0.29569707099999998</v>
      </c>
      <c r="U45">
        <f>'[3]Capacity Factors '!T50</f>
        <v>0.32093295113405373</v>
      </c>
      <c r="W45" t="str">
        <f>INDEX(RegionSetMapping!H$7:H$49, MATCH(X45,RegionSetMapping!E$7:E$49,0))</f>
        <v>WNV</v>
      </c>
      <c r="X45" t="s">
        <v>216</v>
      </c>
      <c r="Y45">
        <f t="shared" si="2"/>
        <v>1.057121639254212</v>
      </c>
      <c r="Z45">
        <f t="shared" si="23"/>
        <v>1.0572550170720285</v>
      </c>
      <c r="AA45">
        <f t="shared" si="24"/>
        <v>1.0593797482316867</v>
      </c>
      <c r="AB45">
        <f t="shared" si="25"/>
        <v>1.0438252200888378</v>
      </c>
      <c r="AC45">
        <f t="shared" si="26"/>
        <v>1.0513682623519707</v>
      </c>
      <c r="AD45">
        <f t="shared" si="27"/>
        <v>1.059179012166511</v>
      </c>
      <c r="AE45">
        <f t="shared" si="28"/>
        <v>1.0370580941127594</v>
      </c>
      <c r="AF45">
        <f t="shared" si="29"/>
        <v>1.0513264562523297</v>
      </c>
      <c r="AG45">
        <f t="shared" si="30"/>
        <v>1.040989971097465</v>
      </c>
      <c r="AH45">
        <f t="shared" si="31"/>
        <v>1.0565406924340983</v>
      </c>
      <c r="AI45">
        <f t="shared" si="32"/>
        <v>1.0518747282885468</v>
      </c>
      <c r="AJ45">
        <f t="shared" si="33"/>
        <v>1.0336203044547037</v>
      </c>
      <c r="AK45">
        <f t="shared" si="34"/>
        <v>1.0318994123117122</v>
      </c>
      <c r="AL45">
        <f t="shared" si="35"/>
        <v>1.0589523654334769</v>
      </c>
      <c r="AM45">
        <f t="shared" si="3"/>
        <v>1</v>
      </c>
      <c r="AN45">
        <f t="shared" si="36"/>
        <v>1.0491961825168381</v>
      </c>
      <c r="AO45">
        <v>1</v>
      </c>
      <c r="AR45" s="15"/>
      <c r="AS45" s="15"/>
      <c r="AT45" s="15"/>
      <c r="AU45" s="15"/>
      <c r="AV45" s="15"/>
      <c r="AW45" s="15"/>
      <c r="AX45" s="15"/>
      <c r="AY45" s="15"/>
      <c r="AZ45" s="15"/>
      <c r="BA45" s="15"/>
      <c r="BB45" s="15"/>
      <c r="BC45" s="15"/>
      <c r="BD45" s="15"/>
      <c r="BE45" s="15"/>
    </row>
    <row r="46" spans="2:57" x14ac:dyDescent="0.25">
      <c r="B46" t="str">
        <f>'[6]Capacity Factors '!B44</f>
        <v>N0</v>
      </c>
      <c r="C46" t="str">
        <f>'[6]Capacity Factors '!C44</f>
        <v>New South Wales Non-REZ</v>
      </c>
      <c r="D46" t="str">
        <f>'[6]Capacity Factors '!D44</f>
        <v>Wind Medium</v>
      </c>
      <c r="E46" t="str">
        <f>'[6]Capacity Factors '!E44</f>
        <v>NSW</v>
      </c>
      <c r="F46">
        <f>'[6]Capacity Factors '!F44</f>
        <v>0.30029376574101802</v>
      </c>
      <c r="G46">
        <f>'[6]Capacity Factors '!G44</f>
        <v>0.272887392088425</v>
      </c>
      <c r="H46">
        <f>'[6]Capacity Factors '!H44</f>
        <v>0.287748463383109</v>
      </c>
      <c r="I46">
        <f>'[6]Capacity Factors '!I44</f>
        <v>0.282754586841233</v>
      </c>
      <c r="J46">
        <f>'[6]Capacity Factors '!J44</f>
        <v>0.28061279262910999</v>
      </c>
      <c r="K46">
        <f>'[6]Capacity Factors '!K44</f>
        <v>0.285343689468673</v>
      </c>
      <c r="L46">
        <f>'[6]Capacity Factors '!L44</f>
        <v>0.28794833435683298</v>
      </c>
      <c r="M46">
        <f>'[6]Capacity Factors '!M44</f>
        <v>0.30513930916307602</v>
      </c>
      <c r="N46">
        <f>'[6]Capacity Factors '!N44</f>
        <v>0.28092408104440297</v>
      </c>
      <c r="O46">
        <f>'[6]Capacity Factors '!O44</f>
        <v>0.31734975398493698</v>
      </c>
      <c r="P46">
        <f>'[6]Capacity Factors '!P44</f>
        <v>0.298813444596217</v>
      </c>
      <c r="Q46">
        <f>'[6]Capacity Factors '!Q44</f>
        <v>0.31234284939041701</v>
      </c>
      <c r="R46">
        <f>'[6]Capacity Factors '!R44</f>
        <v>0.30965154385572502</v>
      </c>
      <c r="S46">
        <f>'[6]Capacity Factors '!S44</f>
        <v>0.24569949509757899</v>
      </c>
      <c r="T46">
        <f>'[6]Capacity Factors '!T44</f>
        <v>0.28139934016715901</v>
      </c>
      <c r="U46">
        <f>'[6]Capacity Factors '!U44</f>
        <v>0.28992725612052755</v>
      </c>
      <c r="AR46" s="15"/>
      <c r="AS46" s="15"/>
      <c r="AT46" s="15"/>
      <c r="AU46" s="15"/>
      <c r="AV46" s="15"/>
      <c r="AW46" s="15"/>
      <c r="AX46" s="15"/>
      <c r="AY46" s="15"/>
      <c r="AZ46" s="15"/>
      <c r="BA46" s="15"/>
      <c r="BB46" s="15"/>
      <c r="BC46" s="15"/>
      <c r="BD46" s="15"/>
      <c r="BE46" s="15"/>
    </row>
    <row r="47" spans="2:57" x14ac:dyDescent="0.25">
      <c r="B47" t="str">
        <f>'[6]Capacity Factors '!B45</f>
        <v>N1</v>
      </c>
      <c r="C47" t="str">
        <f>'[6]Capacity Factors '!C45</f>
        <v>North West NSW</v>
      </c>
      <c r="D47" t="str">
        <f>'[6]Capacity Factors '!D45</f>
        <v>Wind Medium</v>
      </c>
      <c r="E47" t="str">
        <f>'[6]Capacity Factors '!E45</f>
        <v>NSW</v>
      </c>
      <c r="F47">
        <f>'[6]Capacity Factors '!F45</f>
        <v>0</v>
      </c>
      <c r="G47">
        <f>'[6]Capacity Factors '!G45</f>
        <v>0</v>
      </c>
      <c r="H47">
        <f>'[6]Capacity Factors '!H45</f>
        <v>0</v>
      </c>
      <c r="I47">
        <f>'[6]Capacity Factors '!I45</f>
        <v>0</v>
      </c>
      <c r="J47">
        <f>'[6]Capacity Factors '!J45</f>
        <v>0</v>
      </c>
      <c r="K47">
        <f>'[6]Capacity Factors '!K45</f>
        <v>0</v>
      </c>
      <c r="L47">
        <f>'[6]Capacity Factors '!L45</f>
        <v>0</v>
      </c>
      <c r="M47">
        <f>'[6]Capacity Factors '!M45</f>
        <v>0</v>
      </c>
      <c r="N47">
        <f>'[6]Capacity Factors '!N45</f>
        <v>0</v>
      </c>
      <c r="O47">
        <f>'[6]Capacity Factors '!O45</f>
        <v>0</v>
      </c>
      <c r="P47">
        <f>'[6]Capacity Factors '!P45</f>
        <v>0</v>
      </c>
      <c r="Q47">
        <f>'[6]Capacity Factors '!Q45</f>
        <v>0</v>
      </c>
      <c r="R47">
        <f>'[6]Capacity Factors '!R45</f>
        <v>0</v>
      </c>
      <c r="S47">
        <f>'[6]Capacity Factors '!S45</f>
        <v>0</v>
      </c>
      <c r="T47">
        <f>'[6]Capacity Factors '!T45</f>
        <v>0</v>
      </c>
      <c r="U47" t="str">
        <f>'[6]Capacity Factors '!U45</f>
        <v/>
      </c>
      <c r="AR47" s="15"/>
      <c r="AS47" s="15"/>
      <c r="AT47" s="15"/>
      <c r="AU47" s="15"/>
      <c r="AV47" s="15"/>
      <c r="AW47" s="15"/>
      <c r="AX47" s="15"/>
      <c r="AY47" s="15"/>
      <c r="AZ47" s="15"/>
      <c r="BA47" s="15"/>
      <c r="BB47" s="15"/>
      <c r="BC47" s="15"/>
      <c r="BD47" s="15"/>
      <c r="BE47" s="15"/>
    </row>
    <row r="48" spans="2:57" x14ac:dyDescent="0.25">
      <c r="B48" t="str">
        <f>'[6]Capacity Factors '!B46</f>
        <v>N2</v>
      </c>
      <c r="C48" t="str">
        <f>'[6]Capacity Factors '!C46</f>
        <v>New England</v>
      </c>
      <c r="D48" t="str">
        <f>'[6]Capacity Factors '!D46</f>
        <v>Wind Medium</v>
      </c>
      <c r="E48" t="str">
        <f>'[6]Capacity Factors '!E46</f>
        <v>NSW</v>
      </c>
      <c r="F48">
        <f>'[6]Capacity Factors '!F46</f>
        <v>0.36047321810446797</v>
      </c>
      <c r="G48">
        <f>'[6]Capacity Factors '!G46</f>
        <v>0.34355995541287598</v>
      </c>
      <c r="H48">
        <f>'[6]Capacity Factors '!H46</f>
        <v>0.35771859568967002</v>
      </c>
      <c r="I48">
        <f>'[6]Capacity Factors '!I46</f>
        <v>0.34152666883351401</v>
      </c>
      <c r="J48">
        <f>'[6]Capacity Factors '!J46</f>
        <v>0.35067681795337402</v>
      </c>
      <c r="K48">
        <f>'[6]Capacity Factors '!K46</f>
        <v>0.346951112609589</v>
      </c>
      <c r="L48">
        <f>'[6]Capacity Factors '!L46</f>
        <v>0.33908555048349698</v>
      </c>
      <c r="M48">
        <f>'[6]Capacity Factors '!M46</f>
        <v>0.36650973825977401</v>
      </c>
      <c r="N48">
        <f>'[6]Capacity Factors '!N46</f>
        <v>0.364954224831602</v>
      </c>
      <c r="O48">
        <f>'[6]Capacity Factors '!O46</f>
        <v>0.34924673768344</v>
      </c>
      <c r="P48">
        <f>'[6]Capacity Factors '!P46</f>
        <v>0.366639310279054</v>
      </c>
      <c r="Q48">
        <f>'[6]Capacity Factors '!Q46</f>
        <v>0.38044671532958102</v>
      </c>
      <c r="R48">
        <f>'[6]Capacity Factors '!R46</f>
        <v>0.36770166173916402</v>
      </c>
      <c r="S48">
        <f>'[6]Capacity Factors '!S46</f>
        <v>0.31014637450975802</v>
      </c>
      <c r="T48">
        <f>'[6]Capacity Factors '!T46</f>
        <v>0.34571716917280099</v>
      </c>
      <c r="U48">
        <f>'[6]Capacity Factors '!U46</f>
        <v>0.35275692339281078</v>
      </c>
    </row>
    <row r="49" spans="2:21" x14ac:dyDescent="0.25">
      <c r="B49" t="str">
        <f>'[6]Capacity Factors '!B47</f>
        <v>N3</v>
      </c>
      <c r="C49" t="str">
        <f>'[6]Capacity Factors '!C47</f>
        <v>Central-West Orana</v>
      </c>
      <c r="D49" t="str">
        <f>'[6]Capacity Factors '!D47</f>
        <v>Wind Medium</v>
      </c>
      <c r="E49" t="str">
        <f>'[6]Capacity Factors '!E47</f>
        <v>NSW</v>
      </c>
      <c r="F49">
        <f>'[6]Capacity Factors '!F47</f>
        <v>0.37050586379780698</v>
      </c>
      <c r="G49">
        <f>'[6]Capacity Factors '!G47</f>
        <v>0.34948036751912498</v>
      </c>
      <c r="H49">
        <f>'[6]Capacity Factors '!H47</f>
        <v>0.368473419940409</v>
      </c>
      <c r="I49">
        <f>'[6]Capacity Factors '!I47</f>
        <v>0.35711082931884502</v>
      </c>
      <c r="J49">
        <f>'[6]Capacity Factors '!J47</f>
        <v>0.370563825072867</v>
      </c>
      <c r="K49">
        <f>'[6]Capacity Factors '!K47</f>
        <v>0.35960137076768101</v>
      </c>
      <c r="L49">
        <f>'[6]Capacity Factors '!L47</f>
        <v>0.35688089169454601</v>
      </c>
      <c r="M49">
        <f>'[6]Capacity Factors '!M47</f>
        <v>0.385670242677074</v>
      </c>
      <c r="N49">
        <f>'[6]Capacity Factors '!N47</f>
        <v>0.38067795609122401</v>
      </c>
      <c r="O49">
        <f>'[6]Capacity Factors '!O47</f>
        <v>0.38704438528902602</v>
      </c>
      <c r="P49">
        <f>'[6]Capacity Factors '!P47</f>
        <v>0.38128345776699102</v>
      </c>
      <c r="Q49">
        <f>'[6]Capacity Factors '!Q47</f>
        <v>0.388542410176972</v>
      </c>
      <c r="R49">
        <f>'[6]Capacity Factors '!R47</f>
        <v>0.37700778522498801</v>
      </c>
      <c r="S49">
        <f>'[6]Capacity Factors '!S47</f>
        <v>0.339855643883267</v>
      </c>
      <c r="T49">
        <f>'[6]Capacity Factors '!T47</f>
        <v>0.35385638567575201</v>
      </c>
      <c r="U49">
        <f>'[6]Capacity Factors '!U47</f>
        <v>0.36843698899310495</v>
      </c>
    </row>
    <row r="50" spans="2:21" x14ac:dyDescent="0.25">
      <c r="B50" t="str">
        <f>'[6]Capacity Factors '!B48</f>
        <v>N4</v>
      </c>
      <c r="C50" t="str">
        <f>'[6]Capacity Factors '!C48</f>
        <v>Broken Hill</v>
      </c>
      <c r="D50" t="str">
        <f>'[6]Capacity Factors '!D48</f>
        <v>Wind Medium</v>
      </c>
      <c r="E50" t="str">
        <f>'[6]Capacity Factors '!E48</f>
        <v>NSW</v>
      </c>
      <c r="F50">
        <f>'[6]Capacity Factors '!F48</f>
        <v>0.39719200919915398</v>
      </c>
      <c r="G50">
        <f>'[6]Capacity Factors '!G48</f>
        <v>0.428927562866389</v>
      </c>
      <c r="H50">
        <f>'[6]Capacity Factors '!H48</f>
        <v>0.42784461358118098</v>
      </c>
      <c r="I50">
        <f>'[6]Capacity Factors '!I48</f>
        <v>0.42925174170070202</v>
      </c>
      <c r="J50">
        <f>'[6]Capacity Factors '!J48</f>
        <v>0.40820468550532901</v>
      </c>
      <c r="K50">
        <f>'[6]Capacity Factors '!K48</f>
        <v>0.409366272264793</v>
      </c>
      <c r="L50">
        <f>'[6]Capacity Factors '!L48</f>
        <v>0.40029636467046298</v>
      </c>
      <c r="M50">
        <f>'[6]Capacity Factors '!M48</f>
        <v>0.44717656184818899</v>
      </c>
      <c r="N50">
        <f>'[6]Capacity Factors '!N48</f>
        <v>0.42622640394545203</v>
      </c>
      <c r="O50">
        <f>'[6]Capacity Factors '!O48</f>
        <v>0.43326001922172902</v>
      </c>
      <c r="P50">
        <f>'[6]Capacity Factors '!P48</f>
        <v>0.42548608483692202</v>
      </c>
      <c r="Q50">
        <f>'[6]Capacity Factors '!Q48</f>
        <v>0.41468420930490402</v>
      </c>
      <c r="R50">
        <f>'[6]Capacity Factors '!R48</f>
        <v>0.42542050821213001</v>
      </c>
      <c r="S50">
        <f>'[6]Capacity Factors '!S48</f>
        <v>0.397543787714637</v>
      </c>
      <c r="T50">
        <f>'[6]Capacity Factors '!T48</f>
        <v>0.41962428443264099</v>
      </c>
      <c r="U50">
        <f>'[6]Capacity Factors '!U48</f>
        <v>0.41936700728697435</v>
      </c>
    </row>
    <row r="51" spans="2:21" x14ac:dyDescent="0.25">
      <c r="B51" t="str">
        <f>'[6]Capacity Factors '!B49</f>
        <v>N5</v>
      </c>
      <c r="C51" t="str">
        <f>'[6]Capacity Factors '!C49</f>
        <v>South West NSW</v>
      </c>
      <c r="D51" t="str">
        <f>'[6]Capacity Factors '!D49</f>
        <v>Wind Medium</v>
      </c>
      <c r="E51" t="str">
        <f>'[6]Capacity Factors '!E49</f>
        <v>NSW</v>
      </c>
      <c r="F51">
        <f>'[6]Capacity Factors '!F49</f>
        <v>0.34692936318064699</v>
      </c>
      <c r="G51">
        <f>'[6]Capacity Factors '!G49</f>
        <v>0.361603475976501</v>
      </c>
      <c r="H51">
        <f>'[6]Capacity Factors '!H49</f>
        <v>0.37583298297828299</v>
      </c>
      <c r="I51">
        <f>'[6]Capacity Factors '!I49</f>
        <v>0.38568153720290999</v>
      </c>
      <c r="J51">
        <f>'[6]Capacity Factors '!J49</f>
        <v>0.36242839363838097</v>
      </c>
      <c r="K51">
        <f>'[6]Capacity Factors '!K49</f>
        <v>0.353508328340296</v>
      </c>
      <c r="L51">
        <f>'[6]Capacity Factors '!L49</f>
        <v>0.35595537913709702</v>
      </c>
      <c r="M51">
        <f>'[6]Capacity Factors '!M49</f>
        <v>0.378027864292594</v>
      </c>
      <c r="N51">
        <f>'[6]Capacity Factors '!N49</f>
        <v>0.38037873956099599</v>
      </c>
      <c r="O51">
        <f>'[6]Capacity Factors '!O49</f>
        <v>0.38468555702360102</v>
      </c>
      <c r="P51">
        <f>'[6]Capacity Factors '!P49</f>
        <v>0.37442612066195202</v>
      </c>
      <c r="Q51">
        <f>'[6]Capacity Factors '!Q49</f>
        <v>0.37515043538344101</v>
      </c>
      <c r="R51">
        <f>'[6]Capacity Factors '!R49</f>
        <v>0.37322837066560699</v>
      </c>
      <c r="S51">
        <f>'[6]Capacity Factors '!S49</f>
        <v>0.33126324539905799</v>
      </c>
      <c r="T51">
        <f>'[6]Capacity Factors '!T49</f>
        <v>0.36242800180004198</v>
      </c>
      <c r="U51">
        <f>'[6]Capacity Factors '!U49</f>
        <v>0.36676851968276042</v>
      </c>
    </row>
    <row r="52" spans="2:21" x14ac:dyDescent="0.25">
      <c r="B52" t="str">
        <f>'[6]Capacity Factors '!B50</f>
        <v>N6</v>
      </c>
      <c r="C52" t="str">
        <f>'[6]Capacity Factors '!C50</f>
        <v>Wagga Wagga</v>
      </c>
      <c r="D52" t="str">
        <f>'[6]Capacity Factors '!D50</f>
        <v>Wind Medium</v>
      </c>
      <c r="E52" t="str">
        <f>'[6]Capacity Factors '!E50</f>
        <v>NSW</v>
      </c>
      <c r="F52">
        <f>'[6]Capacity Factors '!F50</f>
        <v>0.32558506230788697</v>
      </c>
      <c r="G52">
        <f>'[6]Capacity Factors '!G50</f>
        <v>0.327159948801722</v>
      </c>
      <c r="H52">
        <f>'[6]Capacity Factors '!H50</f>
        <v>0.342054854600503</v>
      </c>
      <c r="I52">
        <f>'[6]Capacity Factors '!I50</f>
        <v>0.34275066216267902</v>
      </c>
      <c r="J52">
        <f>'[6]Capacity Factors '!J50</f>
        <v>0.34113579215627499</v>
      </c>
      <c r="K52">
        <f>'[6]Capacity Factors '!K50</f>
        <v>0.32990474051455598</v>
      </c>
      <c r="L52">
        <f>'[6]Capacity Factors '!L50</f>
        <v>0.32689366965691902</v>
      </c>
      <c r="M52">
        <f>'[6]Capacity Factors '!M50</f>
        <v>0.34924166333087597</v>
      </c>
      <c r="N52">
        <f>'[6]Capacity Factors '!N50</f>
        <v>0.35804087898716602</v>
      </c>
      <c r="O52">
        <f>'[6]Capacity Factors '!O50</f>
        <v>0.35107691008360498</v>
      </c>
      <c r="P52">
        <f>'[6]Capacity Factors '!P50</f>
        <v>0.34302501836120902</v>
      </c>
      <c r="Q52">
        <f>'[6]Capacity Factors '!Q50</f>
        <v>0.34520709497533503</v>
      </c>
      <c r="R52">
        <f>'[6]Capacity Factors '!R50</f>
        <v>0.34913167084190799</v>
      </c>
      <c r="S52">
        <f>'[6]Capacity Factors '!S50</f>
        <v>0.30621790250974901</v>
      </c>
      <c r="T52">
        <f>'[6]Capacity Factors '!T50</f>
        <v>0.332804813419177</v>
      </c>
      <c r="U52">
        <f>'[6]Capacity Factors '!U50</f>
        <v>0.33801537884730437</v>
      </c>
    </row>
    <row r="53" spans="2:21" x14ac:dyDescent="0.25">
      <c r="B53" t="str">
        <f>'[6]Capacity Factors '!B51</f>
        <v>N7</v>
      </c>
      <c r="C53" t="str">
        <f>'[6]Capacity Factors '!C51</f>
        <v>Tumut</v>
      </c>
      <c r="D53" t="str">
        <f>'[6]Capacity Factors '!D51</f>
        <v>Wind Medium</v>
      </c>
      <c r="E53" t="str">
        <f>'[6]Capacity Factors '!E51</f>
        <v>NSW</v>
      </c>
      <c r="F53">
        <f>'[6]Capacity Factors '!F51</f>
        <v>0.294083741629308</v>
      </c>
      <c r="G53">
        <f>'[6]Capacity Factors '!G51</f>
        <v>0.282643869137022</v>
      </c>
      <c r="H53">
        <f>'[6]Capacity Factors '!H51</f>
        <v>0.30213850757007299</v>
      </c>
      <c r="I53">
        <f>'[6]Capacity Factors '!I51</f>
        <v>0.30976885538848598</v>
      </c>
      <c r="J53">
        <f>'[6]Capacity Factors '!J51</f>
        <v>0.29158378709237398</v>
      </c>
      <c r="K53">
        <f>'[6]Capacity Factors '!K51</f>
        <v>0.28921588059939202</v>
      </c>
      <c r="L53">
        <f>'[6]Capacity Factors '!L51</f>
        <v>0.30622473147505702</v>
      </c>
      <c r="M53">
        <f>'[6]Capacity Factors '!M51</f>
        <v>0.31735047300340302</v>
      </c>
      <c r="N53">
        <f>'[6]Capacity Factors '!N51</f>
        <v>0.30990448968960499</v>
      </c>
      <c r="O53">
        <f>'[6]Capacity Factors '!O51</f>
        <v>0.32961104005271202</v>
      </c>
      <c r="P53">
        <f>'[6]Capacity Factors '!P51</f>
        <v>0.30337415579410898</v>
      </c>
      <c r="Q53">
        <f>'[6]Capacity Factors '!Q51</f>
        <v>0.31277168104132202</v>
      </c>
      <c r="R53">
        <f>'[6]Capacity Factors '!R51</f>
        <v>0.31628495562380798</v>
      </c>
      <c r="S53">
        <f>'[6]Capacity Factors '!S51</f>
        <v>0.268993107896982</v>
      </c>
      <c r="T53">
        <f>'[6]Capacity Factors '!T51</f>
        <v>0.29334068718685702</v>
      </c>
      <c r="U53">
        <f>'[6]Capacity Factors '!U51</f>
        <v>0.30181933087870066</v>
      </c>
    </row>
    <row r="54" spans="2:21" x14ac:dyDescent="0.25">
      <c r="B54" t="str">
        <f>'[6]Capacity Factors '!B52</f>
        <v>N8</v>
      </c>
      <c r="C54" t="str">
        <f>'[6]Capacity Factors '!C52</f>
        <v>Cooma-Monaro</v>
      </c>
      <c r="D54" t="str">
        <f>'[6]Capacity Factors '!D52</f>
        <v>Wind Medium</v>
      </c>
      <c r="E54" t="str">
        <f>'[6]Capacity Factors '!E52</f>
        <v>NSW</v>
      </c>
      <c r="F54">
        <f>'[6]Capacity Factors '!F52</f>
        <v>0.31954624805089399</v>
      </c>
      <c r="G54">
        <f>'[6]Capacity Factors '!G52</f>
        <v>0.31151979595478202</v>
      </c>
      <c r="H54">
        <f>'[6]Capacity Factors '!H52</f>
        <v>0.34121176841999501</v>
      </c>
      <c r="I54">
        <f>'[6]Capacity Factors '!I52</f>
        <v>0.34343984282683798</v>
      </c>
      <c r="J54">
        <f>'[6]Capacity Factors '!J52</f>
        <v>0.32153977918334298</v>
      </c>
      <c r="K54">
        <f>'[6]Capacity Factors '!K52</f>
        <v>0.328726668468942</v>
      </c>
      <c r="L54">
        <f>'[6]Capacity Factors '!L52</f>
        <v>0.34000877124242501</v>
      </c>
      <c r="M54">
        <f>'[6]Capacity Factors '!M52</f>
        <v>0.35441254849939602</v>
      </c>
      <c r="N54">
        <f>'[6]Capacity Factors '!N52</f>
        <v>0.3436669305201</v>
      </c>
      <c r="O54">
        <f>'[6]Capacity Factors '!O52</f>
        <v>0.35296158299078101</v>
      </c>
      <c r="P54">
        <f>'[6]Capacity Factors '!P52</f>
        <v>0.345120336066018</v>
      </c>
      <c r="Q54">
        <f>'[6]Capacity Factors '!Q52</f>
        <v>0.33604507767989</v>
      </c>
      <c r="R54">
        <f>'[6]Capacity Factors '!R52</f>
        <v>0.35149127413338699</v>
      </c>
      <c r="S54">
        <f>'[6]Capacity Factors '!S52</f>
        <v>0.29658188480749698</v>
      </c>
      <c r="T54">
        <f>'[6]Capacity Factors '!T52</f>
        <v>0.32682222618874901</v>
      </c>
      <c r="U54">
        <f>'[6]Capacity Factors '!U52</f>
        <v>0.33420631566886916</v>
      </c>
    </row>
    <row r="55" spans="2:21" x14ac:dyDescent="0.25">
      <c r="B55" t="str">
        <f>'[6]Capacity Factors '!B53</f>
        <v>N9</v>
      </c>
      <c r="C55" t="str">
        <f>'[6]Capacity Factors '!C53</f>
        <v>Hunter-Central Coast</v>
      </c>
      <c r="D55" t="str">
        <f>'[6]Capacity Factors '!D53</f>
        <v>Wind Medium</v>
      </c>
      <c r="E55" t="str">
        <f>'[6]Capacity Factors '!E53</f>
        <v>NSW</v>
      </c>
      <c r="F55">
        <f>'[6]Capacity Factors '!F53</f>
        <v>0.31501344894208699</v>
      </c>
      <c r="G55">
        <f>'[6]Capacity Factors '!G53</f>
        <v>0.27591143971695198</v>
      </c>
      <c r="H55">
        <f>'[6]Capacity Factors '!H53</f>
        <v>0.29905723383399702</v>
      </c>
      <c r="I55">
        <f>'[6]Capacity Factors '!I53</f>
        <v>0.283201635012236</v>
      </c>
      <c r="J55">
        <f>'[6]Capacity Factors '!J53</f>
        <v>0.283435733323114</v>
      </c>
      <c r="K55">
        <f>'[6]Capacity Factors '!K53</f>
        <v>0.28956343834839099</v>
      </c>
      <c r="L55">
        <f>'[6]Capacity Factors '!L53</f>
        <v>0.29056969140560401</v>
      </c>
      <c r="M55">
        <f>'[6]Capacity Factors '!M53</f>
        <v>0.31550613524546001</v>
      </c>
      <c r="N55">
        <f>'[6]Capacity Factors '!N53</f>
        <v>0.28247700392355202</v>
      </c>
      <c r="O55">
        <f>'[6]Capacity Factors '!O53</f>
        <v>0.30188837455343498</v>
      </c>
      <c r="P55">
        <f>'[6]Capacity Factors '!P53</f>
        <v>0.30421112653476101</v>
      </c>
      <c r="Q55">
        <f>'[6]Capacity Factors '!Q53</f>
        <v>0.31110300390480999</v>
      </c>
      <c r="R55">
        <f>'[6]Capacity Factors '!R53</f>
        <v>0.29958915283079501</v>
      </c>
      <c r="S55">
        <f>'[6]Capacity Factors '!S53</f>
        <v>0.25351577255122498</v>
      </c>
      <c r="T55">
        <f>'[6]Capacity Factors '!T53</f>
        <v>0.28713464837199898</v>
      </c>
      <c r="U55">
        <f>'[6]Capacity Factors '!U53</f>
        <v>0.2928118558998945</v>
      </c>
    </row>
    <row r="56" spans="2:21" x14ac:dyDescent="0.25">
      <c r="B56" t="str">
        <f>'[6]Capacity Factors '!B54</f>
        <v>N12</v>
      </c>
      <c r="C56" t="str">
        <f>'[6]Capacity Factors '!C54</f>
        <v>Illawarra</v>
      </c>
      <c r="D56" t="str">
        <f>'[6]Capacity Factors '!D54</f>
        <v>Wind Medium</v>
      </c>
      <c r="E56" t="str">
        <f>'[6]Capacity Factors '!E54</f>
        <v>NSW</v>
      </c>
      <c r="F56">
        <f>'[6]Capacity Factors '!F54</f>
        <v>0</v>
      </c>
      <c r="G56">
        <f>'[6]Capacity Factors '!G54</f>
        <v>0</v>
      </c>
      <c r="H56">
        <f>'[6]Capacity Factors '!H54</f>
        <v>0</v>
      </c>
      <c r="I56">
        <f>'[6]Capacity Factors '!I54</f>
        <v>0</v>
      </c>
      <c r="J56">
        <f>'[6]Capacity Factors '!J54</f>
        <v>0</v>
      </c>
      <c r="K56">
        <f>'[6]Capacity Factors '!K54</f>
        <v>0</v>
      </c>
      <c r="L56">
        <f>'[6]Capacity Factors '!L54</f>
        <v>0</v>
      </c>
      <c r="M56">
        <f>'[6]Capacity Factors '!M54</f>
        <v>0</v>
      </c>
      <c r="N56">
        <f>'[6]Capacity Factors '!N54</f>
        <v>0</v>
      </c>
      <c r="O56">
        <f>'[6]Capacity Factors '!O54</f>
        <v>0</v>
      </c>
      <c r="P56">
        <f>'[6]Capacity Factors '!P54</f>
        <v>0</v>
      </c>
      <c r="Q56">
        <f>'[6]Capacity Factors '!Q54</f>
        <v>0</v>
      </c>
      <c r="R56">
        <f>'[6]Capacity Factors '!R54</f>
        <v>0</v>
      </c>
      <c r="S56">
        <f>'[6]Capacity Factors '!S54</f>
        <v>0</v>
      </c>
      <c r="T56">
        <f>'[6]Capacity Factors '!T54</f>
        <v>0</v>
      </c>
      <c r="U56" t="str">
        <f>'[6]Capacity Factors '!U54</f>
        <v/>
      </c>
    </row>
    <row r="57" spans="2:21" x14ac:dyDescent="0.25">
      <c r="B57" t="str">
        <f>'[6]Capacity Factors '!B55</f>
        <v>N13</v>
      </c>
      <c r="C57" t="str">
        <f>'[6]Capacity Factors '!C55</f>
        <v>South Cobar</v>
      </c>
      <c r="D57" t="str">
        <f>'[6]Capacity Factors '!D55</f>
        <v>Wind Medium</v>
      </c>
      <c r="E57" t="str">
        <f>'[6]Capacity Factors '!E55</f>
        <v>NSW</v>
      </c>
      <c r="F57">
        <f>'[6]Capacity Factors '!F55</f>
        <v>0.36246402259205601</v>
      </c>
      <c r="G57">
        <f>'[6]Capacity Factors '!G55</f>
        <v>0.37317771242747699</v>
      </c>
      <c r="H57">
        <f>'[6]Capacity Factors '!H55</f>
        <v>0.37999529023530998</v>
      </c>
      <c r="I57">
        <f>'[6]Capacity Factors '!I55</f>
        <v>0.37296289699887902</v>
      </c>
      <c r="J57">
        <f>'[6]Capacity Factors '!J55</f>
        <v>0.370117980019052</v>
      </c>
      <c r="K57">
        <f>'[6]Capacity Factors '!K55</f>
        <v>0.35654787352766998</v>
      </c>
      <c r="L57">
        <f>'[6]Capacity Factors '!L55</f>
        <v>0.36333610034471597</v>
      </c>
      <c r="M57">
        <f>'[6]Capacity Factors '!M55</f>
        <v>0.39367847035479397</v>
      </c>
      <c r="N57">
        <f>'[6]Capacity Factors '!N55</f>
        <v>0.385582770145319</v>
      </c>
      <c r="O57">
        <f>'[6]Capacity Factors '!O55</f>
        <v>0.38053081762882701</v>
      </c>
      <c r="P57">
        <f>'[6]Capacity Factors '!P55</f>
        <v>0.37056815045222402</v>
      </c>
      <c r="Q57">
        <f>'[6]Capacity Factors '!Q55</f>
        <v>0.370452654537133</v>
      </c>
      <c r="R57">
        <f>'[6]Capacity Factors '!R55</f>
        <v>0.384354996153151</v>
      </c>
      <c r="S57">
        <f>'[6]Capacity Factors '!S55</f>
        <v>0.35593700224458802</v>
      </c>
      <c r="T57">
        <f>'[6]Capacity Factors '!T55</f>
        <v>0.36300223446190699</v>
      </c>
      <c r="U57">
        <f>'[6]Capacity Factors '!U55</f>
        <v>0.3721805981415402</v>
      </c>
    </row>
    <row r="58" spans="2:21" x14ac:dyDescent="0.25">
      <c r="B58" t="str">
        <f>'[6]Capacity Factors '!B56</f>
        <v>Q1</v>
      </c>
      <c r="C58" t="str">
        <f>'[6]Capacity Factors '!C56</f>
        <v>Far North QLD</v>
      </c>
      <c r="D58" t="str">
        <f>'[6]Capacity Factors '!D56</f>
        <v>Wind Medium</v>
      </c>
      <c r="E58" t="str">
        <f>'[6]Capacity Factors '!E56</f>
        <v>QLD</v>
      </c>
      <c r="F58">
        <f>'[6]Capacity Factors '!F56</f>
        <v>0.35966773295129401</v>
      </c>
      <c r="G58">
        <f>'[6]Capacity Factors '!G56</f>
        <v>0.38197619648119502</v>
      </c>
      <c r="H58">
        <f>'[6]Capacity Factors '!H56</f>
        <v>0.401761534201731</v>
      </c>
      <c r="I58">
        <f>'[6]Capacity Factors '!I56</f>
        <v>0.44206416075823601</v>
      </c>
      <c r="J58">
        <f>'[6]Capacity Factors '!J56</f>
        <v>0.43354577338719902</v>
      </c>
      <c r="K58">
        <f>'[6]Capacity Factors '!K56</f>
        <v>0.39041210191565801</v>
      </c>
      <c r="L58">
        <f>'[6]Capacity Factors '!L56</f>
        <v>0.39495353342411399</v>
      </c>
      <c r="M58">
        <f>'[6]Capacity Factors '!M56</f>
        <v>0.43217138273786598</v>
      </c>
      <c r="N58">
        <f>'[6]Capacity Factors '!N56</f>
        <v>0.42298586624443801</v>
      </c>
      <c r="O58">
        <f>'[6]Capacity Factors '!O56</f>
        <v>0.41008336263741302</v>
      </c>
      <c r="P58">
        <f>'[6]Capacity Factors '!P56</f>
        <v>0.38496981850350098</v>
      </c>
      <c r="Q58">
        <f>'[6]Capacity Factors '!Q56</f>
        <v>0.34477596562198398</v>
      </c>
      <c r="R58">
        <f>'[6]Capacity Factors '!R56</f>
        <v>0.34400882143202599</v>
      </c>
      <c r="S58">
        <f>'[6]Capacity Factors '!S56</f>
        <v>0.42719568829522397</v>
      </c>
      <c r="T58">
        <f>'[6]Capacity Factors '!T56</f>
        <v>0.38855108388092002</v>
      </c>
      <c r="U58">
        <f>'[6]Capacity Factors '!U56</f>
        <v>0.39727486816485325</v>
      </c>
    </row>
    <row r="59" spans="2:21" x14ac:dyDescent="0.25">
      <c r="B59" t="str">
        <f>'[6]Capacity Factors '!B57</f>
        <v>Q2</v>
      </c>
      <c r="C59" t="str">
        <f>'[6]Capacity Factors '!C57</f>
        <v>North Qld Clean Energy Hub</v>
      </c>
      <c r="D59" t="str">
        <f>'[6]Capacity Factors '!D57</f>
        <v>Wind Medium</v>
      </c>
      <c r="E59" t="str">
        <f>'[6]Capacity Factors '!E57</f>
        <v>QLD</v>
      </c>
      <c r="F59">
        <f>'[6]Capacity Factors '!F57</f>
        <v>0.37097996449777898</v>
      </c>
      <c r="G59">
        <f>'[6]Capacity Factors '!G57</f>
        <v>0.37214780541754799</v>
      </c>
      <c r="H59">
        <f>'[6]Capacity Factors '!H57</f>
        <v>0.41767618024125802</v>
      </c>
      <c r="I59">
        <f>'[6]Capacity Factors '!I57</f>
        <v>0.41452677790730702</v>
      </c>
      <c r="J59">
        <f>'[6]Capacity Factors '!J57</f>
        <v>0.41946997773338401</v>
      </c>
      <c r="K59">
        <f>'[6]Capacity Factors '!K57</f>
        <v>0.38080530159960402</v>
      </c>
      <c r="L59">
        <f>'[6]Capacity Factors '!L57</f>
        <v>0.37348631000906601</v>
      </c>
      <c r="M59">
        <f>'[6]Capacity Factors '!M57</f>
        <v>0.402855526232757</v>
      </c>
      <c r="N59">
        <f>'[6]Capacity Factors '!N57</f>
        <v>0.41637113194037501</v>
      </c>
      <c r="O59">
        <f>'[6]Capacity Factors '!O57</f>
        <v>0.39881255638915603</v>
      </c>
      <c r="P59">
        <f>'[6]Capacity Factors '!P57</f>
        <v>0.38352105914946499</v>
      </c>
      <c r="Q59">
        <f>'[6]Capacity Factors '!Q57</f>
        <v>0.37069874939031799</v>
      </c>
      <c r="R59">
        <f>'[6]Capacity Factors '!R57</f>
        <v>0.352880474051674</v>
      </c>
      <c r="S59">
        <f>'[6]Capacity Factors '!S57</f>
        <v>0.39897816549718101</v>
      </c>
      <c r="T59">
        <f>'[6]Capacity Factors '!T57</f>
        <v>0.37611144750526299</v>
      </c>
      <c r="U59">
        <f>'[6]Capacity Factors '!U57</f>
        <v>0.38995476183747563</v>
      </c>
    </row>
    <row r="60" spans="2:21" x14ac:dyDescent="0.25">
      <c r="B60" t="str">
        <f>'[6]Capacity Factors '!B58</f>
        <v>Q3</v>
      </c>
      <c r="C60" t="str">
        <f>'[6]Capacity Factors '!C58</f>
        <v>Northern Qld</v>
      </c>
      <c r="D60" t="str">
        <f>'[6]Capacity Factors '!D58</f>
        <v>Wind Medium</v>
      </c>
      <c r="E60" t="str">
        <f>'[6]Capacity Factors '!E58</f>
        <v>QLD</v>
      </c>
      <c r="F60">
        <f>'[6]Capacity Factors '!F58</f>
        <v>0</v>
      </c>
      <c r="G60">
        <f>'[6]Capacity Factors '!G58</f>
        <v>0</v>
      </c>
      <c r="H60">
        <f>'[6]Capacity Factors '!H58</f>
        <v>0</v>
      </c>
      <c r="I60">
        <f>'[6]Capacity Factors '!I58</f>
        <v>0</v>
      </c>
      <c r="J60">
        <f>'[6]Capacity Factors '!J58</f>
        <v>0</v>
      </c>
      <c r="K60">
        <f>'[6]Capacity Factors '!K58</f>
        <v>0</v>
      </c>
      <c r="L60">
        <f>'[6]Capacity Factors '!L58</f>
        <v>0</v>
      </c>
      <c r="M60">
        <f>'[6]Capacity Factors '!M58</f>
        <v>0</v>
      </c>
      <c r="N60">
        <f>'[6]Capacity Factors '!N58</f>
        <v>0</v>
      </c>
      <c r="O60">
        <f>'[6]Capacity Factors '!O58</f>
        <v>0</v>
      </c>
      <c r="P60">
        <f>'[6]Capacity Factors '!P58</f>
        <v>0</v>
      </c>
      <c r="Q60">
        <f>'[6]Capacity Factors '!Q58</f>
        <v>0</v>
      </c>
      <c r="R60">
        <f>'[6]Capacity Factors '!R58</f>
        <v>0</v>
      </c>
      <c r="S60">
        <f>'[6]Capacity Factors '!S58</f>
        <v>0</v>
      </c>
      <c r="T60">
        <f>'[6]Capacity Factors '!T58</f>
        <v>0</v>
      </c>
      <c r="U60" t="str">
        <f>'[6]Capacity Factors '!U58</f>
        <v/>
      </c>
    </row>
    <row r="61" spans="2:21" x14ac:dyDescent="0.25">
      <c r="B61" t="str">
        <f>'[6]Capacity Factors '!B59</f>
        <v>Q4</v>
      </c>
      <c r="C61" t="str">
        <f>'[6]Capacity Factors '!C59</f>
        <v>Isaac</v>
      </c>
      <c r="D61" t="str">
        <f>'[6]Capacity Factors '!D59</f>
        <v>Wind Medium</v>
      </c>
      <c r="E61" t="str">
        <f>'[6]Capacity Factors '!E59</f>
        <v>QLD</v>
      </c>
      <c r="F61">
        <f>'[6]Capacity Factors '!F59</f>
        <v>0.27447585922996198</v>
      </c>
      <c r="G61">
        <f>'[6]Capacity Factors '!G59</f>
        <v>0.26177282652268102</v>
      </c>
      <c r="H61">
        <f>'[6]Capacity Factors '!H59</f>
        <v>0.27847575569799399</v>
      </c>
      <c r="I61">
        <f>'[6]Capacity Factors '!I59</f>
        <v>0.31834838644329699</v>
      </c>
      <c r="J61">
        <f>'[6]Capacity Factors '!J59</f>
        <v>0.29214120335325</v>
      </c>
      <c r="K61">
        <f>'[6]Capacity Factors '!K59</f>
        <v>0.29208009351817199</v>
      </c>
      <c r="L61">
        <f>'[6]Capacity Factors '!L59</f>
        <v>0.28153940627629298</v>
      </c>
      <c r="M61">
        <f>'[6]Capacity Factors '!M59</f>
        <v>0.28171799676403197</v>
      </c>
      <c r="N61">
        <f>'[6]Capacity Factors '!N59</f>
        <v>0.324889474902188</v>
      </c>
      <c r="O61">
        <f>'[6]Capacity Factors '!O59</f>
        <v>0.27703258940922598</v>
      </c>
      <c r="P61">
        <f>'[6]Capacity Factors '!P59</f>
        <v>0.303487675684875</v>
      </c>
      <c r="Q61">
        <f>'[6]Capacity Factors '!Q59</f>
        <v>0.301599341296162</v>
      </c>
      <c r="R61">
        <f>'[6]Capacity Factors '!R59</f>
        <v>0.27008398101011999</v>
      </c>
      <c r="S61">
        <f>'[6]Capacity Factors '!S59</f>
        <v>0.29914938079387998</v>
      </c>
      <c r="T61">
        <f>'[6]Capacity Factors '!T59</f>
        <v>0.28837987323044401</v>
      </c>
      <c r="U61">
        <f>'[6]Capacity Factors '!U59</f>
        <v>0.28967825627550509</v>
      </c>
    </row>
    <row r="62" spans="2:21" x14ac:dyDescent="0.25">
      <c r="B62" t="str">
        <f>'[6]Capacity Factors '!B60</f>
        <v>Q5</v>
      </c>
      <c r="C62" t="str">
        <f>'[6]Capacity Factors '!C60</f>
        <v>Barcaldine</v>
      </c>
      <c r="D62" t="str">
        <f>'[6]Capacity Factors '!D60</f>
        <v>Wind Medium</v>
      </c>
      <c r="E62" t="str">
        <f>'[6]Capacity Factors '!E60</f>
        <v>QLD</v>
      </c>
      <c r="F62">
        <f>'[6]Capacity Factors '!F60</f>
        <v>0.38320434005645998</v>
      </c>
      <c r="G62">
        <f>'[6]Capacity Factors '!G60</f>
        <v>0.37992146320468201</v>
      </c>
      <c r="H62">
        <f>'[6]Capacity Factors '!H60</f>
        <v>0.42447786797913101</v>
      </c>
      <c r="I62">
        <f>'[6]Capacity Factors '!I60</f>
        <v>0.42953048095393098</v>
      </c>
      <c r="J62">
        <f>'[6]Capacity Factors '!J60</f>
        <v>0.44013843156372301</v>
      </c>
      <c r="K62">
        <f>'[6]Capacity Factors '!K60</f>
        <v>0.41535362394116199</v>
      </c>
      <c r="L62">
        <f>'[6]Capacity Factors '!L60</f>
        <v>0.40722879520246202</v>
      </c>
      <c r="M62">
        <f>'[6]Capacity Factors '!M60</f>
        <v>0.43645055966819701</v>
      </c>
      <c r="N62">
        <f>'[6]Capacity Factors '!N60</f>
        <v>0.44542083616774097</v>
      </c>
      <c r="O62">
        <f>'[6]Capacity Factors '!O60</f>
        <v>0.406126189466673</v>
      </c>
      <c r="P62">
        <f>'[6]Capacity Factors '!P60</f>
        <v>0.41381959006461</v>
      </c>
      <c r="Q62">
        <f>'[6]Capacity Factors '!Q60</f>
        <v>0.40448554620879301</v>
      </c>
      <c r="R62">
        <f>'[6]Capacity Factors '!R60</f>
        <v>0.39999348027363402</v>
      </c>
      <c r="S62">
        <f>'[6]Capacity Factors '!S60</f>
        <v>0.41653931294276902</v>
      </c>
      <c r="T62">
        <f>'[6]Capacity Factors '!T60</f>
        <v>0.43996506625313497</v>
      </c>
      <c r="U62">
        <f>'[6]Capacity Factors '!U60</f>
        <v>0.4161770389298069</v>
      </c>
    </row>
    <row r="63" spans="2:21" x14ac:dyDescent="0.25">
      <c r="B63" t="str">
        <f>'[6]Capacity Factors '!B61</f>
        <v>Q6</v>
      </c>
      <c r="C63" t="str">
        <f>'[6]Capacity Factors '!C61</f>
        <v>Fitzroy</v>
      </c>
      <c r="D63" t="str">
        <f>'[6]Capacity Factors '!D61</f>
        <v>Wind Medium</v>
      </c>
      <c r="E63" t="str">
        <f>'[6]Capacity Factors '!E61</f>
        <v>QLD</v>
      </c>
      <c r="F63">
        <f>'[6]Capacity Factors '!F61</f>
        <v>0.32187198820041601</v>
      </c>
      <c r="G63">
        <f>'[6]Capacity Factors '!G61</f>
        <v>0.31711785025547501</v>
      </c>
      <c r="H63">
        <f>'[6]Capacity Factors '!H61</f>
        <v>0.32183562693217699</v>
      </c>
      <c r="I63">
        <f>'[6]Capacity Factors '!I61</f>
        <v>0.33564617194957402</v>
      </c>
      <c r="J63">
        <f>'[6]Capacity Factors '!J61</f>
        <v>0.31884469006289201</v>
      </c>
      <c r="K63">
        <f>'[6]Capacity Factors '!K61</f>
        <v>0.31758264465139302</v>
      </c>
      <c r="L63">
        <f>'[6]Capacity Factors '!L61</f>
        <v>0.31052743643327901</v>
      </c>
      <c r="M63">
        <f>'[6]Capacity Factors '!M61</f>
        <v>0.29658801529266898</v>
      </c>
      <c r="N63">
        <f>'[6]Capacity Factors '!N61</f>
        <v>0.347770598491908</v>
      </c>
      <c r="O63">
        <f>'[6]Capacity Factors '!O61</f>
        <v>0.29943680859458499</v>
      </c>
      <c r="P63">
        <f>'[6]Capacity Factors '!P61</f>
        <v>0.32318465797600998</v>
      </c>
      <c r="Q63">
        <f>'[6]Capacity Factors '!Q61</f>
        <v>0.306218381146737</v>
      </c>
      <c r="R63">
        <f>'[6]Capacity Factors '!R61</f>
        <v>0.29729877874602501</v>
      </c>
      <c r="S63">
        <f>'[6]Capacity Factors '!S61</f>
        <v>0.34032654158456899</v>
      </c>
      <c r="T63">
        <f>'[6]Capacity Factors '!T61</f>
        <v>0.318604847757812</v>
      </c>
      <c r="U63">
        <f>'[6]Capacity Factors '!U61</f>
        <v>0.31819033587170148</v>
      </c>
    </row>
    <row r="64" spans="2:21" x14ac:dyDescent="0.25">
      <c r="B64" t="str">
        <f>'[6]Capacity Factors '!B62</f>
        <v>Q7</v>
      </c>
      <c r="C64" t="str">
        <f>'[6]Capacity Factors '!C62</f>
        <v>Wide Bay</v>
      </c>
      <c r="D64" t="str">
        <f>'[6]Capacity Factors '!D62</f>
        <v>Wind Medium</v>
      </c>
      <c r="E64" t="str">
        <f>'[6]Capacity Factors '!E62</f>
        <v>QLD</v>
      </c>
      <c r="F64">
        <f>'[6]Capacity Factors '!F62</f>
        <v>0.27589272673694898</v>
      </c>
      <c r="G64">
        <f>'[6]Capacity Factors '!G62</f>
        <v>0.282225839388413</v>
      </c>
      <c r="H64">
        <f>'[6]Capacity Factors '!H62</f>
        <v>0.28883101717687598</v>
      </c>
      <c r="I64">
        <f>'[6]Capacity Factors '!I62</f>
        <v>0.27513531143195502</v>
      </c>
      <c r="J64">
        <f>'[6]Capacity Factors '!J62</f>
        <v>0.27599571461490302</v>
      </c>
      <c r="K64">
        <f>'[6]Capacity Factors '!K62</f>
        <v>0.26156886290537701</v>
      </c>
      <c r="L64">
        <f>'[6]Capacity Factors '!L62</f>
        <v>0.27426986614557303</v>
      </c>
      <c r="M64">
        <f>'[6]Capacity Factors '!M62</f>
        <v>0.27447012664426601</v>
      </c>
      <c r="N64">
        <f>'[6]Capacity Factors '!N62</f>
        <v>0.28372367321684799</v>
      </c>
      <c r="O64">
        <f>'[6]Capacity Factors '!O62</f>
        <v>0.260155161938048</v>
      </c>
      <c r="P64">
        <f>'[6]Capacity Factors '!P62</f>
        <v>0.273957470140826</v>
      </c>
      <c r="Q64">
        <f>'[6]Capacity Factors '!Q62</f>
        <v>0.27502306553943301</v>
      </c>
      <c r="R64">
        <f>'[6]Capacity Factors '!R62</f>
        <v>0.25932291900586901</v>
      </c>
      <c r="S64">
        <f>'[6]Capacity Factors '!S62</f>
        <v>0.26171757831556303</v>
      </c>
      <c r="T64">
        <f>'[6]Capacity Factors '!T62</f>
        <v>0.27459671044409001</v>
      </c>
      <c r="U64">
        <f>'[6]Capacity Factors '!U62</f>
        <v>0.2731257362429993</v>
      </c>
    </row>
    <row r="65" spans="2:21" x14ac:dyDescent="0.25">
      <c r="B65" t="str">
        <f>'[6]Capacity Factors '!B63</f>
        <v>Q8a</v>
      </c>
      <c r="C65" t="str">
        <f>'[6]Capacity Factors '!C63</f>
        <v>Darling Downs</v>
      </c>
      <c r="D65" t="str">
        <f>'[6]Capacity Factors '!D63</f>
        <v>Wind Medium</v>
      </c>
      <c r="E65" t="str">
        <f>'[6]Capacity Factors '!E63</f>
        <v>QLD</v>
      </c>
      <c r="F65">
        <f>'[6]Capacity Factors '!F63</f>
        <v>0.30296763847276997</v>
      </c>
      <c r="G65">
        <f>'[6]Capacity Factors '!G63</f>
        <v>0.31528427788789498</v>
      </c>
      <c r="H65">
        <f>'[6]Capacity Factors '!H63</f>
        <v>0.34150451675499599</v>
      </c>
      <c r="I65">
        <f>'[6]Capacity Factors '!I63</f>
        <v>0.35320885996627399</v>
      </c>
      <c r="J65">
        <f>'[6]Capacity Factors '!J63</f>
        <v>0.35808613770568298</v>
      </c>
      <c r="K65">
        <f>'[6]Capacity Factors '!K63</f>
        <v>0.34777157178610202</v>
      </c>
      <c r="L65">
        <f>'[6]Capacity Factors '!L63</f>
        <v>0.332559551989139</v>
      </c>
      <c r="M65">
        <f>'[6]Capacity Factors '!M63</f>
        <v>0.33545211578578699</v>
      </c>
      <c r="N65">
        <f>'[6]Capacity Factors '!N63</f>
        <v>0.36487834587044599</v>
      </c>
      <c r="O65">
        <f>'[6]Capacity Factors '!O63</f>
        <v>0.33666929783267602</v>
      </c>
      <c r="P65">
        <f>'[6]Capacity Factors '!P63</f>
        <v>0.347584165942179</v>
      </c>
      <c r="Q65">
        <f>'[6]Capacity Factors '!Q63</f>
        <v>0.34382827575984098</v>
      </c>
      <c r="R65">
        <f>'[6]Capacity Factors '!R63</f>
        <v>0.33518734115292498</v>
      </c>
      <c r="S65">
        <f>'[6]Capacity Factors '!S63</f>
        <v>0.31945806975795799</v>
      </c>
      <c r="T65">
        <f>'[6]Capacity Factors '!T63</f>
        <v>0.33884311799833899</v>
      </c>
      <c r="U65">
        <f>'[6]Capacity Factors '!U63</f>
        <v>0.33821888564420066</v>
      </c>
    </row>
    <row r="66" spans="2:21" x14ac:dyDescent="0.25">
      <c r="B66" t="str">
        <f>'[6]Capacity Factors '!B64</f>
        <v>Q8b</v>
      </c>
      <c r="C66" t="str">
        <f>'[6]Capacity Factors '!C64</f>
        <v>Southern Downs</v>
      </c>
      <c r="D66" t="str">
        <f>'[6]Capacity Factors '!D64</f>
        <v>Wind Medium</v>
      </c>
      <c r="E66" t="str">
        <f>'[6]Capacity Factors '!E64</f>
        <v>QLD</v>
      </c>
      <c r="F66">
        <f>'[6]Capacity Factors '!F64</f>
        <v>0.33547227739358298</v>
      </c>
      <c r="G66">
        <f>'[6]Capacity Factors '!G64</f>
        <v>0.32852858308906502</v>
      </c>
      <c r="H66">
        <f>'[6]Capacity Factors '!H64</f>
        <v>0.35809858317441201</v>
      </c>
      <c r="I66">
        <f>'[6]Capacity Factors '!I64</f>
        <v>0.361713574161869</v>
      </c>
      <c r="J66">
        <f>'[6]Capacity Factors '!J64</f>
        <v>0.36150289605249503</v>
      </c>
      <c r="K66">
        <f>'[6]Capacity Factors '!K64</f>
        <v>0.35328844917822699</v>
      </c>
      <c r="L66">
        <f>'[6]Capacity Factors '!L64</f>
        <v>0.34644940316565198</v>
      </c>
      <c r="M66">
        <f>'[6]Capacity Factors '!M64</f>
        <v>0.35963343662077502</v>
      </c>
      <c r="N66">
        <f>'[6]Capacity Factors '!N64</f>
        <v>0.39382073561633701</v>
      </c>
      <c r="O66">
        <f>'[6]Capacity Factors '!O64</f>
        <v>0.36700377731470202</v>
      </c>
      <c r="P66">
        <f>'[6]Capacity Factors '!P64</f>
        <v>0.36402846213398798</v>
      </c>
      <c r="Q66">
        <f>'[6]Capacity Factors '!Q64</f>
        <v>0.37614429837767499</v>
      </c>
      <c r="R66">
        <f>'[6]Capacity Factors '!R64</f>
        <v>0.36731400204661901</v>
      </c>
      <c r="S66">
        <f>'[6]Capacity Factors '!S64</f>
        <v>0.34365979172865102</v>
      </c>
      <c r="T66">
        <f>'[6]Capacity Factors '!T64</f>
        <v>0.36090245126676901</v>
      </c>
      <c r="U66">
        <f>'[6]Capacity Factors '!U64</f>
        <v>0.35850404808805464</v>
      </c>
    </row>
    <row r="67" spans="2:21" x14ac:dyDescent="0.25">
      <c r="B67" t="str">
        <f>'[6]Capacity Factors '!B65</f>
        <v>Q8c</v>
      </c>
      <c r="C67" t="str">
        <f>'[6]Capacity Factors '!C65</f>
        <v>Western Downs</v>
      </c>
      <c r="D67" t="str">
        <f>'[6]Capacity Factors '!D65</f>
        <v>Wind Medium</v>
      </c>
      <c r="E67" t="str">
        <f>'[6]Capacity Factors '!E65</f>
        <v>QLD</v>
      </c>
      <c r="F67">
        <f>'[6]Capacity Factors '!F65</f>
        <v>0.33918325481582901</v>
      </c>
      <c r="G67">
        <f>'[6]Capacity Factors '!G65</f>
        <v>0.34116877378749799</v>
      </c>
      <c r="H67">
        <f>'[6]Capacity Factors '!H65</f>
        <v>0.35868958441187998</v>
      </c>
      <c r="I67">
        <f>'[6]Capacity Factors '!I65</f>
        <v>0.37036264709134897</v>
      </c>
      <c r="J67">
        <f>'[6]Capacity Factors '!J65</f>
        <v>0.369381772977245</v>
      </c>
      <c r="K67">
        <f>'[6]Capacity Factors '!K65</f>
        <v>0.36603453895322402</v>
      </c>
      <c r="L67">
        <f>'[6]Capacity Factors '!L65</f>
        <v>0.36597859520958798</v>
      </c>
      <c r="M67">
        <f>'[6]Capacity Factors '!M65</f>
        <v>0.35873287003335402</v>
      </c>
      <c r="N67">
        <f>'[6]Capacity Factors '!N65</f>
        <v>0.39145759406991998</v>
      </c>
      <c r="O67">
        <f>'[6]Capacity Factors '!O65</f>
        <v>0.373678041779134</v>
      </c>
      <c r="P67">
        <f>'[6]Capacity Factors '!P65</f>
        <v>0.37035408308144502</v>
      </c>
      <c r="Q67">
        <f>'[6]Capacity Factors '!Q65</f>
        <v>0.37568093658302198</v>
      </c>
      <c r="R67">
        <f>'[6]Capacity Factors '!R65</f>
        <v>0.35812817091543803</v>
      </c>
      <c r="S67">
        <f>'[6]Capacity Factors '!S65</f>
        <v>0.34184111635139802</v>
      </c>
      <c r="T67">
        <f>'[6]Capacity Factors '!T65</f>
        <v>0.36216783595263702</v>
      </c>
      <c r="U67">
        <f>'[6]Capacity Factors '!U65</f>
        <v>0.36285598773419742</v>
      </c>
    </row>
    <row r="68" spans="2:21" x14ac:dyDescent="0.25">
      <c r="B68" t="str">
        <f>'[6]Capacity Factors '!B66</f>
        <v>Q9</v>
      </c>
      <c r="C68" t="str">
        <f>'[6]Capacity Factors '!C66</f>
        <v>Banana</v>
      </c>
      <c r="D68" t="str">
        <f>'[6]Capacity Factors '!D66</f>
        <v>Wind Medium</v>
      </c>
      <c r="E68" t="str">
        <f>'[6]Capacity Factors '!E66</f>
        <v>QLD</v>
      </c>
      <c r="F68">
        <f>'[6]Capacity Factors '!F66</f>
        <v>0.26778415637222802</v>
      </c>
      <c r="G68">
        <f>'[6]Capacity Factors '!G66</f>
        <v>0.265954988850922</v>
      </c>
      <c r="H68">
        <f>'[6]Capacity Factors '!H66</f>
        <v>0.28383970237517703</v>
      </c>
      <c r="I68">
        <f>'[6]Capacity Factors '!I66</f>
        <v>0.29622281552954299</v>
      </c>
      <c r="J68">
        <f>'[6]Capacity Factors '!J66</f>
        <v>0.29628083026254398</v>
      </c>
      <c r="K68">
        <f>'[6]Capacity Factors '!K66</f>
        <v>0.28443325567389399</v>
      </c>
      <c r="L68">
        <f>'[6]Capacity Factors '!L66</f>
        <v>0.28741829607132402</v>
      </c>
      <c r="M68">
        <f>'[6]Capacity Factors '!M66</f>
        <v>0.28777354646493902</v>
      </c>
      <c r="N68">
        <f>'[6]Capacity Factors '!N66</f>
        <v>0.31069902808392502</v>
      </c>
      <c r="O68">
        <f>'[6]Capacity Factors '!O66</f>
        <v>0.27060185472825399</v>
      </c>
      <c r="P68">
        <f>'[6]Capacity Factors '!P66</f>
        <v>0.28554734773671098</v>
      </c>
      <c r="Q68">
        <f>'[6]Capacity Factors '!Q66</f>
        <v>0.28326309347419798</v>
      </c>
      <c r="R68">
        <f>'[6]Capacity Factors '!R66</f>
        <v>0.26826437743922099</v>
      </c>
      <c r="S68">
        <f>'[6]Capacity Factors '!S66</f>
        <v>0.26898304772653597</v>
      </c>
      <c r="T68">
        <f>'[6]Capacity Factors '!T66</f>
        <v>0.28256951167966099</v>
      </c>
      <c r="U68">
        <f>'[6]Capacity Factors '!U66</f>
        <v>0.28264239016460518</v>
      </c>
    </row>
    <row r="69" spans="2:21" x14ac:dyDescent="0.25">
      <c r="B69" t="str">
        <f>'[6]Capacity Factors '!B67</f>
        <v>Q10</v>
      </c>
      <c r="C69" t="str">
        <f>'[6]Capacity Factors '!C67</f>
        <v>Collinsville</v>
      </c>
      <c r="D69" t="str">
        <f>'[6]Capacity Factors '!D67</f>
        <v>Wind Medium</v>
      </c>
      <c r="E69" t="str">
        <f>'[6]Capacity Factors '!E67</f>
        <v>QLD</v>
      </c>
      <c r="F69">
        <f>'[6]Capacity Factors '!F67</f>
        <v>0.30014361896774699</v>
      </c>
      <c r="G69">
        <f>'[6]Capacity Factors '!G67</f>
        <v>0.299425387542746</v>
      </c>
      <c r="H69">
        <f>'[6]Capacity Factors '!H67</f>
        <v>0.32629774570248699</v>
      </c>
      <c r="I69">
        <f>'[6]Capacity Factors '!I67</f>
        <v>0.372118950353931</v>
      </c>
      <c r="J69">
        <f>'[6]Capacity Factors '!J67</f>
        <v>0.35144452787643499</v>
      </c>
      <c r="K69">
        <f>'[6]Capacity Factors '!K67</f>
        <v>0.34218758853418901</v>
      </c>
      <c r="L69">
        <f>'[6]Capacity Factors '!L67</f>
        <v>0.32268208075703902</v>
      </c>
      <c r="M69">
        <f>'[6]Capacity Factors '!M67</f>
        <v>0.34696312925022199</v>
      </c>
      <c r="N69">
        <f>'[6]Capacity Factors '!N67</f>
        <v>0.38021005995137303</v>
      </c>
      <c r="O69">
        <f>'[6]Capacity Factors '!O67</f>
        <v>0.33136140644468098</v>
      </c>
      <c r="P69">
        <f>'[6]Capacity Factors '!P67</f>
        <v>0.353187525789946</v>
      </c>
      <c r="Q69">
        <f>'[6]Capacity Factors '!Q67</f>
        <v>0.342326201067295</v>
      </c>
      <c r="R69">
        <f>'[6]Capacity Factors '!R67</f>
        <v>0.31933832863112499</v>
      </c>
      <c r="S69">
        <f>'[6]Capacity Factors '!S67</f>
        <v>0.35332429332065601</v>
      </c>
      <c r="T69">
        <f>'[6]Capacity Factors '!T67</f>
        <v>0.34117162846650601</v>
      </c>
      <c r="U69">
        <f>'[6]Capacity Factors '!U67</f>
        <v>0.33881216484375848</v>
      </c>
    </row>
    <row r="70" spans="2:21" x14ac:dyDescent="0.25">
      <c r="B70" t="str">
        <f>'[6]Capacity Factors '!B68</f>
        <v>S1</v>
      </c>
      <c r="C70" t="str">
        <f>'[6]Capacity Factors '!C68</f>
        <v>South East SA</v>
      </c>
      <c r="D70" t="str">
        <f>'[6]Capacity Factors '!D68</f>
        <v>Wind Medium</v>
      </c>
      <c r="E70" t="str">
        <f>'[6]Capacity Factors '!E68</f>
        <v>SA</v>
      </c>
      <c r="F70">
        <f>'[6]Capacity Factors '!F68</f>
        <v>0.38979393087071301</v>
      </c>
      <c r="G70">
        <f>'[6]Capacity Factors '!G68</f>
        <v>0.42258467321860699</v>
      </c>
      <c r="H70">
        <f>'[6]Capacity Factors '!H68</f>
        <v>0.41458076527007498</v>
      </c>
      <c r="I70">
        <f>'[6]Capacity Factors '!I68</f>
        <v>0.44261073878285401</v>
      </c>
      <c r="J70">
        <f>'[6]Capacity Factors '!J68</f>
        <v>0.40523720234673</v>
      </c>
      <c r="K70">
        <f>'[6]Capacity Factors '!K68</f>
        <v>0.40640495586129999</v>
      </c>
      <c r="L70">
        <f>'[6]Capacity Factors '!L68</f>
        <v>0.38967098861252197</v>
      </c>
      <c r="M70">
        <f>'[6]Capacity Factors '!M68</f>
        <v>0.42269885655359901</v>
      </c>
      <c r="N70">
        <f>'[6]Capacity Factors '!N68</f>
        <v>0.42240829615317199</v>
      </c>
      <c r="O70">
        <f>'[6]Capacity Factors '!O68</f>
        <v>0.42454967189102799</v>
      </c>
      <c r="P70">
        <f>'[6]Capacity Factors '!P68</f>
        <v>0.413107546617488</v>
      </c>
      <c r="Q70">
        <f>'[6]Capacity Factors '!Q68</f>
        <v>0.43289083318993699</v>
      </c>
      <c r="R70">
        <f>'[6]Capacity Factors '!R68</f>
        <v>0.41687047132993998</v>
      </c>
      <c r="S70">
        <f>'[6]Capacity Factors '!S68</f>
        <v>0.385086072389344</v>
      </c>
      <c r="T70">
        <f>'[6]Capacity Factors '!T68</f>
        <v>0.40059888214668099</v>
      </c>
      <c r="U70">
        <f>'[6]Capacity Factors '!U68</f>
        <v>0.41260625901559927</v>
      </c>
    </row>
    <row r="71" spans="2:21" x14ac:dyDescent="0.25">
      <c r="B71" t="str">
        <f>'[6]Capacity Factors '!B69</f>
        <v>S2</v>
      </c>
      <c r="C71" t="str">
        <f>'[6]Capacity Factors '!C69</f>
        <v>Riverland</v>
      </c>
      <c r="D71" t="str">
        <f>'[6]Capacity Factors '!D69</f>
        <v>Wind Medium</v>
      </c>
      <c r="E71" t="str">
        <f>'[6]Capacity Factors '!E69</f>
        <v>SA</v>
      </c>
      <c r="F71">
        <f>'[6]Capacity Factors '!F69</f>
        <v>0.32050176991074197</v>
      </c>
      <c r="G71">
        <f>'[6]Capacity Factors '!G69</f>
        <v>0.34239349672319003</v>
      </c>
      <c r="H71">
        <f>'[6]Capacity Factors '!H69</f>
        <v>0.35057011023258799</v>
      </c>
      <c r="I71">
        <f>'[6]Capacity Factors '!I69</f>
        <v>0.36282350381157402</v>
      </c>
      <c r="J71">
        <f>'[6]Capacity Factors '!J69</f>
        <v>0.33234968097228501</v>
      </c>
      <c r="K71">
        <f>'[6]Capacity Factors '!K69</f>
        <v>0.34092514993270101</v>
      </c>
      <c r="L71">
        <f>'[6]Capacity Factors '!L69</f>
        <v>0.32424951743347302</v>
      </c>
      <c r="M71">
        <f>'[6]Capacity Factors '!M69</f>
        <v>0.36777608666124301</v>
      </c>
      <c r="N71">
        <f>'[6]Capacity Factors '!N69</f>
        <v>0.37089281459927098</v>
      </c>
      <c r="O71">
        <f>'[6]Capacity Factors '!O69</f>
        <v>0.35701730313045899</v>
      </c>
      <c r="P71">
        <f>'[6]Capacity Factors '!P69</f>
        <v>0.34396410930780602</v>
      </c>
      <c r="Q71">
        <f>'[6]Capacity Factors '!Q69</f>
        <v>0.363152778793357</v>
      </c>
      <c r="R71">
        <f>'[6]Capacity Factors '!R69</f>
        <v>0.35476685769635302</v>
      </c>
      <c r="S71">
        <f>'[6]Capacity Factors '!S69</f>
        <v>0.31861943288225603</v>
      </c>
      <c r="T71">
        <f>'[6]Capacity Factors '!T69</f>
        <v>0.351682449422896</v>
      </c>
      <c r="U71">
        <f>'[6]Capacity Factors '!U69</f>
        <v>0.34677900410067958</v>
      </c>
    </row>
    <row r="72" spans="2:21" x14ac:dyDescent="0.25">
      <c r="B72" t="str">
        <f>'[6]Capacity Factors '!B70</f>
        <v>S3</v>
      </c>
      <c r="C72" t="str">
        <f>'[6]Capacity Factors '!C70</f>
        <v>Mid-North SA</v>
      </c>
      <c r="D72" t="str">
        <f>'[6]Capacity Factors '!D70</f>
        <v>Wind Medium</v>
      </c>
      <c r="E72" t="str">
        <f>'[6]Capacity Factors '!E70</f>
        <v>SA</v>
      </c>
      <c r="F72">
        <f>'[6]Capacity Factors '!F70</f>
        <v>0.37546001818515801</v>
      </c>
      <c r="G72">
        <f>'[6]Capacity Factors '!G70</f>
        <v>0.405933797926948</v>
      </c>
      <c r="H72">
        <f>'[6]Capacity Factors '!H70</f>
        <v>0.401626776799894</v>
      </c>
      <c r="I72">
        <f>'[6]Capacity Factors '!I70</f>
        <v>0.42362121335929398</v>
      </c>
      <c r="J72">
        <f>'[6]Capacity Factors '!J70</f>
        <v>0.38491087979680799</v>
      </c>
      <c r="K72">
        <f>'[6]Capacity Factors '!K70</f>
        <v>0.39445195453172399</v>
      </c>
      <c r="L72">
        <f>'[6]Capacity Factors '!L70</f>
        <v>0.37207273309639199</v>
      </c>
      <c r="M72">
        <f>'[6]Capacity Factors '!M70</f>
        <v>0.42824330894607998</v>
      </c>
      <c r="N72">
        <f>'[6]Capacity Factors '!N70</f>
        <v>0.42884535582782402</v>
      </c>
      <c r="O72">
        <f>'[6]Capacity Factors '!O70</f>
        <v>0.41925136026145099</v>
      </c>
      <c r="P72">
        <f>'[6]Capacity Factors '!P70</f>
        <v>0.39762987729749599</v>
      </c>
      <c r="Q72">
        <f>'[6]Capacity Factors '!Q70</f>
        <v>0.41505888341386898</v>
      </c>
      <c r="R72">
        <f>'[6]Capacity Factors '!R70</f>
        <v>0.41831186009409699</v>
      </c>
      <c r="S72">
        <f>'[6]Capacity Factors '!S70</f>
        <v>0.37619428623329798</v>
      </c>
      <c r="T72">
        <f>'[6]Capacity Factors '!T70</f>
        <v>0.407856393662414</v>
      </c>
      <c r="U72">
        <f>'[6]Capacity Factors '!U70</f>
        <v>0.40329791329551662</v>
      </c>
    </row>
    <row r="73" spans="2:21" x14ac:dyDescent="0.25">
      <c r="B73" t="str">
        <f>'[6]Capacity Factors '!B71</f>
        <v>S4</v>
      </c>
      <c r="C73" t="str">
        <f>'[6]Capacity Factors '!C71</f>
        <v>Yorke Peninsula</v>
      </c>
      <c r="D73" t="str">
        <f>'[6]Capacity Factors '!D71</f>
        <v>Wind Medium</v>
      </c>
      <c r="E73" t="str">
        <f>'[6]Capacity Factors '!E71</f>
        <v>SA</v>
      </c>
      <c r="F73">
        <f>'[6]Capacity Factors '!F71</f>
        <v>0.41393567709231899</v>
      </c>
      <c r="G73">
        <f>'[6]Capacity Factors '!G71</f>
        <v>0.42683960110463298</v>
      </c>
      <c r="H73">
        <f>'[6]Capacity Factors '!H71</f>
        <v>0.415819859605846</v>
      </c>
      <c r="I73">
        <f>'[6]Capacity Factors '!I71</f>
        <v>0.4617883217223</v>
      </c>
      <c r="J73">
        <f>'[6]Capacity Factors '!J71</f>
        <v>0.41594497017451698</v>
      </c>
      <c r="K73">
        <f>'[6]Capacity Factors '!K71</f>
        <v>0.41686502060825698</v>
      </c>
      <c r="L73">
        <f>'[6]Capacity Factors '!L71</f>
        <v>0.39623172139517898</v>
      </c>
      <c r="M73">
        <f>'[6]Capacity Factors '!M71</f>
        <v>0.443713859998491</v>
      </c>
      <c r="N73">
        <f>'[6]Capacity Factors '!N71</f>
        <v>0.44672529814214901</v>
      </c>
      <c r="O73">
        <f>'[6]Capacity Factors '!O71</f>
        <v>0.420807561038121</v>
      </c>
      <c r="P73">
        <f>'[6]Capacity Factors '!P71</f>
        <v>0.43016396220361702</v>
      </c>
      <c r="Q73">
        <f>'[6]Capacity Factors '!Q71</f>
        <v>0.45356569225537602</v>
      </c>
      <c r="R73">
        <f>'[6]Capacity Factors '!R71</f>
        <v>0.44558813473949799</v>
      </c>
      <c r="S73">
        <f>'[6]Capacity Factors '!S71</f>
        <v>0.41194536462113601</v>
      </c>
      <c r="T73">
        <f>'[6]Capacity Factors '!T71</f>
        <v>0.42879461907933197</v>
      </c>
      <c r="U73">
        <f>'[6]Capacity Factors '!U71</f>
        <v>0.42858197758538463</v>
      </c>
    </row>
    <row r="74" spans="2:21" x14ac:dyDescent="0.25">
      <c r="B74" t="str">
        <f>'[6]Capacity Factors '!B72</f>
        <v>S5</v>
      </c>
      <c r="C74" t="str">
        <f>'[6]Capacity Factors '!C72</f>
        <v>Northern SA</v>
      </c>
      <c r="D74" t="str">
        <f>'[6]Capacity Factors '!D72</f>
        <v>Wind Medium</v>
      </c>
      <c r="E74" t="str">
        <f>'[6]Capacity Factors '!E72</f>
        <v>SA</v>
      </c>
      <c r="F74">
        <f>'[6]Capacity Factors '!F72</f>
        <v>0.38681761479210802</v>
      </c>
      <c r="G74">
        <f>'[6]Capacity Factors '!G72</f>
        <v>0.39801117395521202</v>
      </c>
      <c r="H74">
        <f>'[6]Capacity Factors '!H72</f>
        <v>0.416255556036634</v>
      </c>
      <c r="I74">
        <f>'[6]Capacity Factors '!I72</f>
        <v>0.42778912847596201</v>
      </c>
      <c r="J74">
        <f>'[6]Capacity Factors '!J72</f>
        <v>0.40502094690447499</v>
      </c>
      <c r="K74">
        <f>'[6]Capacity Factors '!K72</f>
        <v>0.405782527151484</v>
      </c>
      <c r="L74">
        <f>'[6]Capacity Factors '!L72</f>
        <v>0.38520708512991703</v>
      </c>
      <c r="M74">
        <f>'[6]Capacity Factors '!M72</f>
        <v>0.42333461463764599</v>
      </c>
      <c r="N74">
        <f>'[6]Capacity Factors '!N72</f>
        <v>0.425028583294214</v>
      </c>
      <c r="O74">
        <f>'[6]Capacity Factors '!O72</f>
        <v>0.41497215199972698</v>
      </c>
      <c r="P74">
        <f>'[6]Capacity Factors '!P72</f>
        <v>0.41649965781511</v>
      </c>
      <c r="Q74">
        <f>'[6]Capacity Factors '!Q72</f>
        <v>0.42903146290212402</v>
      </c>
      <c r="R74">
        <f>'[6]Capacity Factors '!R72</f>
        <v>0.42481008019118999</v>
      </c>
      <c r="S74">
        <f>'[6]Capacity Factors '!S72</f>
        <v>0.401708700388273</v>
      </c>
      <c r="T74">
        <f>'[6]Capacity Factors '!T72</f>
        <v>0.419433807477191</v>
      </c>
      <c r="U74">
        <f>'[6]Capacity Factors '!U72</f>
        <v>0.41198020607675112</v>
      </c>
    </row>
    <row r="75" spans="2:21" x14ac:dyDescent="0.25">
      <c r="B75" t="str">
        <f>'[6]Capacity Factors '!B73</f>
        <v>S6</v>
      </c>
      <c r="C75" t="str">
        <f>'[6]Capacity Factors '!C73</f>
        <v>Roxby Downs</v>
      </c>
      <c r="D75" t="str">
        <f>'[6]Capacity Factors '!D73</f>
        <v>Wind Medium</v>
      </c>
      <c r="E75" t="str">
        <f>'[6]Capacity Factors '!E73</f>
        <v>SA</v>
      </c>
      <c r="F75">
        <f>'[6]Capacity Factors '!F73</f>
        <v>0</v>
      </c>
      <c r="G75">
        <f>'[6]Capacity Factors '!G73</f>
        <v>0</v>
      </c>
      <c r="H75">
        <f>'[6]Capacity Factors '!H73</f>
        <v>0</v>
      </c>
      <c r="I75">
        <f>'[6]Capacity Factors '!I73</f>
        <v>0</v>
      </c>
      <c r="J75">
        <f>'[6]Capacity Factors '!J73</f>
        <v>0</v>
      </c>
      <c r="K75">
        <f>'[6]Capacity Factors '!K73</f>
        <v>0</v>
      </c>
      <c r="L75">
        <f>'[6]Capacity Factors '!L73</f>
        <v>0</v>
      </c>
      <c r="M75">
        <f>'[6]Capacity Factors '!M73</f>
        <v>0</v>
      </c>
      <c r="N75">
        <f>'[6]Capacity Factors '!N73</f>
        <v>0</v>
      </c>
      <c r="O75">
        <f>'[6]Capacity Factors '!O73</f>
        <v>0</v>
      </c>
      <c r="P75">
        <f>'[6]Capacity Factors '!P73</f>
        <v>0</v>
      </c>
      <c r="Q75">
        <f>'[6]Capacity Factors '!Q73</f>
        <v>0</v>
      </c>
      <c r="R75">
        <f>'[6]Capacity Factors '!R73</f>
        <v>0</v>
      </c>
      <c r="S75">
        <f>'[6]Capacity Factors '!S73</f>
        <v>0</v>
      </c>
      <c r="T75">
        <f>'[6]Capacity Factors '!T73</f>
        <v>0</v>
      </c>
      <c r="U75" t="str">
        <f>'[6]Capacity Factors '!U73</f>
        <v/>
      </c>
    </row>
    <row r="76" spans="2:21" x14ac:dyDescent="0.25">
      <c r="B76" t="str">
        <f>'[6]Capacity Factors '!B74</f>
        <v>S7</v>
      </c>
      <c r="C76" t="str">
        <f>'[6]Capacity Factors '!C74</f>
        <v>Eastern Eyre Peninsula</v>
      </c>
      <c r="D76" t="str">
        <f>'[6]Capacity Factors '!D74</f>
        <v>Wind Medium</v>
      </c>
      <c r="E76" t="str">
        <f>'[6]Capacity Factors '!E74</f>
        <v>SA</v>
      </c>
      <c r="F76">
        <f>'[6]Capacity Factors '!F74</f>
        <v>0.39735160159032201</v>
      </c>
      <c r="G76">
        <f>'[6]Capacity Factors '!G74</f>
        <v>0.41135910179896301</v>
      </c>
      <c r="H76">
        <f>'[6]Capacity Factors '!H74</f>
        <v>0.40713662798514799</v>
      </c>
      <c r="I76">
        <f>'[6]Capacity Factors '!I74</f>
        <v>0.45152923500137199</v>
      </c>
      <c r="J76">
        <f>'[6]Capacity Factors '!J74</f>
        <v>0.40532244457970501</v>
      </c>
      <c r="K76">
        <f>'[6]Capacity Factors '!K74</f>
        <v>0.41148461856580298</v>
      </c>
      <c r="L76">
        <f>'[6]Capacity Factors '!L74</f>
        <v>0.38575224601791502</v>
      </c>
      <c r="M76">
        <f>'[6]Capacity Factors '!M74</f>
        <v>0.435248167269984</v>
      </c>
      <c r="N76">
        <f>'[6]Capacity Factors '!N74</f>
        <v>0.423817845888458</v>
      </c>
      <c r="O76">
        <f>'[6]Capacity Factors '!O74</f>
        <v>0.413779785064117</v>
      </c>
      <c r="P76">
        <f>'[6]Capacity Factors '!P74</f>
        <v>0.42658561321155097</v>
      </c>
      <c r="Q76">
        <f>'[6]Capacity Factors '!Q74</f>
        <v>0.43689779133645701</v>
      </c>
      <c r="R76">
        <f>'[6]Capacity Factors '!R74</f>
        <v>0.422631081779067</v>
      </c>
      <c r="S76">
        <f>'[6]Capacity Factors '!S74</f>
        <v>0.40488946521499503</v>
      </c>
      <c r="T76">
        <f>'[6]Capacity Factors '!T74</f>
        <v>0.42354376821817202</v>
      </c>
      <c r="U76">
        <f>'[6]Capacity Factors '!U74</f>
        <v>0.41715529290146863</v>
      </c>
    </row>
    <row r="77" spans="2:21" x14ac:dyDescent="0.25">
      <c r="B77" t="str">
        <f>'[6]Capacity Factors '!B75</f>
        <v>S8</v>
      </c>
      <c r="C77" t="str">
        <f>'[6]Capacity Factors '!C75</f>
        <v>Western Eyre Peninsula</v>
      </c>
      <c r="D77" t="str">
        <f>'[6]Capacity Factors '!D75</f>
        <v>Wind Medium</v>
      </c>
      <c r="E77" t="str">
        <f>'[6]Capacity Factors '!E75</f>
        <v>SA</v>
      </c>
      <c r="F77">
        <f>'[6]Capacity Factors '!F75</f>
        <v>0.40373727764413703</v>
      </c>
      <c r="G77">
        <f>'[6]Capacity Factors '!G75</f>
        <v>0.41947946585497198</v>
      </c>
      <c r="H77">
        <f>'[6]Capacity Factors '!H75</f>
        <v>0.41979596729237001</v>
      </c>
      <c r="I77">
        <f>'[6]Capacity Factors '!I75</f>
        <v>0.45504616228609801</v>
      </c>
      <c r="J77">
        <f>'[6]Capacity Factors '!J75</f>
        <v>0.41347543582916602</v>
      </c>
      <c r="K77">
        <f>'[6]Capacity Factors '!K75</f>
        <v>0.41572769265704301</v>
      </c>
      <c r="L77">
        <f>'[6]Capacity Factors '!L75</f>
        <v>0.393853654809592</v>
      </c>
      <c r="M77">
        <f>'[6]Capacity Factors '!M75</f>
        <v>0.446513378366236</v>
      </c>
      <c r="N77">
        <f>'[6]Capacity Factors '!N75</f>
        <v>0.43619040222311001</v>
      </c>
      <c r="O77">
        <f>'[6]Capacity Factors '!O75</f>
        <v>0.417547084765308</v>
      </c>
      <c r="P77">
        <f>'[6]Capacity Factors '!P75</f>
        <v>0.44596408899787399</v>
      </c>
      <c r="Q77">
        <f>'[6]Capacity Factors '!Q75</f>
        <v>0.42735148516859001</v>
      </c>
      <c r="R77">
        <f>'[6]Capacity Factors '!R75</f>
        <v>0.42708932021467799</v>
      </c>
      <c r="S77">
        <f>'[6]Capacity Factors '!S75</f>
        <v>0.42483118125663799</v>
      </c>
      <c r="T77">
        <f>'[6]Capacity Factors '!T75</f>
        <v>0.43795759302982601</v>
      </c>
      <c r="U77">
        <f>'[6]Capacity Factors '!U75</f>
        <v>0.42563734602637582</v>
      </c>
    </row>
    <row r="78" spans="2:21" x14ac:dyDescent="0.25">
      <c r="B78" t="str">
        <f>'[6]Capacity Factors '!B76</f>
        <v>T1</v>
      </c>
      <c r="C78" t="str">
        <f>'[6]Capacity Factors '!C76</f>
        <v>North East Tasmania</v>
      </c>
      <c r="D78" t="str">
        <f>'[6]Capacity Factors '!D76</f>
        <v>Wind Medium</v>
      </c>
      <c r="E78" t="str">
        <f>'[6]Capacity Factors '!E76</f>
        <v>TAS</v>
      </c>
      <c r="F78">
        <f>'[6]Capacity Factors '!F76</f>
        <v>0.37599351712636297</v>
      </c>
      <c r="G78">
        <f>'[6]Capacity Factors '!G76</f>
        <v>0.36037059565162</v>
      </c>
      <c r="H78">
        <f>'[6]Capacity Factors '!H76</f>
        <v>0.355811626189527</v>
      </c>
      <c r="I78">
        <f>'[6]Capacity Factors '!I76</f>
        <v>0.38383374426084799</v>
      </c>
      <c r="J78">
        <f>'[6]Capacity Factors '!J76</f>
        <v>0.36849468345148401</v>
      </c>
      <c r="K78">
        <f>'[6]Capacity Factors '!K76</f>
        <v>0.37070069736468603</v>
      </c>
      <c r="L78">
        <f>'[6]Capacity Factors '!L76</f>
        <v>0.40332053392220502</v>
      </c>
      <c r="M78">
        <f>'[6]Capacity Factors '!M76</f>
        <v>0.377549541119025</v>
      </c>
      <c r="N78">
        <f>'[6]Capacity Factors '!N76</f>
        <v>0.39413401672370202</v>
      </c>
      <c r="O78">
        <f>'[6]Capacity Factors '!O76</f>
        <v>0.41670522187577202</v>
      </c>
      <c r="P78">
        <f>'[6]Capacity Factors '!P76</f>
        <v>0.37013309602046102</v>
      </c>
      <c r="Q78">
        <f>'[6]Capacity Factors '!Q76</f>
        <v>0.381624039774483</v>
      </c>
      <c r="R78">
        <f>'[6]Capacity Factors '!R76</f>
        <v>0.37496159920072902</v>
      </c>
      <c r="S78">
        <f>'[6]Capacity Factors '!S76</f>
        <v>0.36441770059954998</v>
      </c>
      <c r="T78">
        <f>'[6]Capacity Factors '!T76</f>
        <v>0.38450227482687199</v>
      </c>
      <c r="U78">
        <f>'[6]Capacity Factors '!U76</f>
        <v>0.3788368592071551</v>
      </c>
    </row>
    <row r="79" spans="2:21" x14ac:dyDescent="0.25">
      <c r="B79" t="str">
        <f>'[6]Capacity Factors '!B77</f>
        <v>T2</v>
      </c>
      <c r="C79" t="str">
        <f>'[6]Capacity Factors '!C77</f>
        <v>North West Tasmania</v>
      </c>
      <c r="D79" t="str">
        <f>'[6]Capacity Factors '!D77</f>
        <v>Wind Medium</v>
      </c>
      <c r="E79" t="str">
        <f>'[6]Capacity Factors '!E77</f>
        <v>TAS</v>
      </c>
      <c r="F79">
        <f>'[6]Capacity Factors '!F77</f>
        <v>0.46922019674922699</v>
      </c>
      <c r="G79">
        <f>'[6]Capacity Factors '!G77</f>
        <v>0.46485885137677901</v>
      </c>
      <c r="H79">
        <f>'[6]Capacity Factors '!H77</f>
        <v>0.443579038356893</v>
      </c>
      <c r="I79">
        <f>'[6]Capacity Factors '!I77</f>
        <v>0.47478522930303502</v>
      </c>
      <c r="J79">
        <f>'[6]Capacity Factors '!J77</f>
        <v>0.45529551682957597</v>
      </c>
      <c r="K79">
        <f>'[6]Capacity Factors '!K77</f>
        <v>0.437525901128961</v>
      </c>
      <c r="L79">
        <f>'[6]Capacity Factors '!L77</f>
        <v>0.45666561415502999</v>
      </c>
      <c r="M79">
        <f>'[6]Capacity Factors '!M77</f>
        <v>0.47390082487909801</v>
      </c>
      <c r="N79">
        <f>'[6]Capacity Factors '!N77</f>
        <v>0.468238140267693</v>
      </c>
      <c r="O79">
        <f>'[6]Capacity Factors '!O77</f>
        <v>0.484817746075693</v>
      </c>
      <c r="P79">
        <f>'[6]Capacity Factors '!P77</f>
        <v>0.462234637019308</v>
      </c>
      <c r="Q79">
        <f>'[6]Capacity Factors '!Q77</f>
        <v>0.44264686206618897</v>
      </c>
      <c r="R79">
        <f>'[6]Capacity Factors '!R77</f>
        <v>0.45421894971629301</v>
      </c>
      <c r="S79">
        <f>'[6]Capacity Factors '!S77</f>
        <v>0.42871279562718501</v>
      </c>
      <c r="T79">
        <f>'[6]Capacity Factors '!T77</f>
        <v>0.46161548960815801</v>
      </c>
      <c r="U79">
        <f>'[6]Capacity Factors '!U77</f>
        <v>0.4585543862106079</v>
      </c>
    </row>
    <row r="80" spans="2:21" x14ac:dyDescent="0.25">
      <c r="B80" t="str">
        <f>'[6]Capacity Factors '!B78</f>
        <v>T3</v>
      </c>
      <c r="C80" t="str">
        <f>'[6]Capacity Factors '!C78</f>
        <v>Central Highlands</v>
      </c>
      <c r="D80" t="str">
        <f>'[6]Capacity Factors '!D78</f>
        <v>Wind Medium</v>
      </c>
      <c r="E80" t="str">
        <f>'[6]Capacity Factors '!E78</f>
        <v>TAS</v>
      </c>
      <c r="F80">
        <f>'[6]Capacity Factors '!F78</f>
        <v>0.45050726890790599</v>
      </c>
      <c r="G80">
        <f>'[6]Capacity Factors '!G78</f>
        <v>0.448106334631801</v>
      </c>
      <c r="H80">
        <f>'[6]Capacity Factors '!H78</f>
        <v>0.439992034239023</v>
      </c>
      <c r="I80">
        <f>'[6]Capacity Factors '!I78</f>
        <v>0.46748676324897798</v>
      </c>
      <c r="J80">
        <f>'[6]Capacity Factors '!J78</f>
        <v>0.45453086846614499</v>
      </c>
      <c r="K80">
        <f>'[6]Capacity Factors '!K78</f>
        <v>0.43760816618665299</v>
      </c>
      <c r="L80">
        <f>'[6]Capacity Factors '!L78</f>
        <v>0.45857450766762697</v>
      </c>
      <c r="M80">
        <f>'[6]Capacity Factors '!M78</f>
        <v>0.46238225518984799</v>
      </c>
      <c r="N80">
        <f>'[6]Capacity Factors '!N78</f>
        <v>0.47534268233431898</v>
      </c>
      <c r="O80">
        <f>'[6]Capacity Factors '!O78</f>
        <v>0.49368834354541002</v>
      </c>
      <c r="P80">
        <f>'[6]Capacity Factors '!P78</f>
        <v>0.43865449935525203</v>
      </c>
      <c r="Q80">
        <f>'[6]Capacity Factors '!Q78</f>
        <v>0.40796854669811899</v>
      </c>
      <c r="R80">
        <f>'[6]Capacity Factors '!R78</f>
        <v>0.419950236853467</v>
      </c>
      <c r="S80">
        <f>'[6]Capacity Factors '!S78</f>
        <v>0.42857243401078399</v>
      </c>
      <c r="T80">
        <f>'[6]Capacity Factors '!T78</f>
        <v>0.43929431717696499</v>
      </c>
      <c r="U80">
        <f>'[6]Capacity Factors '!U78</f>
        <v>0.44817728390081973</v>
      </c>
    </row>
    <row r="81" spans="2:21" x14ac:dyDescent="0.25">
      <c r="B81" t="str">
        <f>'[6]Capacity Factors '!B79</f>
        <v>V0</v>
      </c>
      <c r="C81" t="str">
        <f>'[6]Capacity Factors '!C79</f>
        <v>Victoria Non-REZ</v>
      </c>
      <c r="D81" t="str">
        <f>'[6]Capacity Factors '!D79</f>
        <v>Wind Medium</v>
      </c>
      <c r="E81" t="str">
        <f>'[6]Capacity Factors '!E79</f>
        <v>VIC</v>
      </c>
      <c r="F81">
        <f>'[6]Capacity Factors '!F79</f>
        <v>0.34622897660704</v>
      </c>
      <c r="G81">
        <f>'[6]Capacity Factors '!G79</f>
        <v>0.36412308018341799</v>
      </c>
      <c r="H81">
        <f>'[6]Capacity Factors '!H79</f>
        <v>0.34130714516010902</v>
      </c>
      <c r="I81">
        <f>'[6]Capacity Factors '!I79</f>
        <v>0.40709331409830202</v>
      </c>
      <c r="J81">
        <f>'[6]Capacity Factors '!J79</f>
        <v>0.33738745253295299</v>
      </c>
      <c r="K81">
        <f>'[6]Capacity Factors '!K79</f>
        <v>0.34003215680864901</v>
      </c>
      <c r="L81">
        <f>'[6]Capacity Factors '!L79</f>
        <v>0.36004576488266599</v>
      </c>
      <c r="M81">
        <f>'[6]Capacity Factors '!M79</f>
        <v>0.36141606140971699</v>
      </c>
      <c r="N81">
        <f>'[6]Capacity Factors '!N79</f>
        <v>0.36591919842051901</v>
      </c>
      <c r="O81">
        <f>'[6]Capacity Factors '!O79</f>
        <v>0.37824413888650399</v>
      </c>
      <c r="P81">
        <f>'[6]Capacity Factors '!P79</f>
        <v>0.36366153231020698</v>
      </c>
      <c r="Q81">
        <f>'[6]Capacity Factors '!Q79</f>
        <v>0.39049540088089801</v>
      </c>
      <c r="R81">
        <f>'[6]Capacity Factors '!R79</f>
        <v>0.36880809653382302</v>
      </c>
      <c r="S81">
        <f>'[6]Capacity Factors '!S79</f>
        <v>0.333829164229898</v>
      </c>
      <c r="T81">
        <f>'[6]Capacity Factors '!T79</f>
        <v>0.33781287966727702</v>
      </c>
      <c r="U81">
        <f>'[6]Capacity Factors '!U79</f>
        <v>0.35976029084079875</v>
      </c>
    </row>
    <row r="82" spans="2:21" x14ac:dyDescent="0.25">
      <c r="B82" t="str">
        <f>'[3]Capacity Factors '!B87</f>
        <v>V1</v>
      </c>
      <c r="C82" t="str">
        <f>'[3]Capacity Factors '!C87</f>
        <v>Ovens Murray</v>
      </c>
      <c r="D82" t="str">
        <f>'[3]Capacity Factors '!D87</f>
        <v>Wind Medium</v>
      </c>
      <c r="E82" t="str">
        <f>'[3]Capacity Factors '!E87</f>
        <v>VIC</v>
      </c>
      <c r="F82">
        <f>'[3]Capacity Factors '!F87</f>
        <v>0</v>
      </c>
      <c r="G82">
        <f>'[3]Capacity Factors '!G87</f>
        <v>0</v>
      </c>
      <c r="H82">
        <f>'[3]Capacity Factors '!H87</f>
        <v>0</v>
      </c>
      <c r="I82">
        <f>'[3]Capacity Factors '!I87</f>
        <v>0</v>
      </c>
      <c r="J82">
        <f>'[3]Capacity Factors '!J87</f>
        <v>0</v>
      </c>
      <c r="K82">
        <f>'[3]Capacity Factors '!K87</f>
        <v>0</v>
      </c>
      <c r="L82">
        <f>'[3]Capacity Factors '!L87</f>
        <v>0</v>
      </c>
      <c r="M82">
        <f>'[3]Capacity Factors '!M87</f>
        <v>0</v>
      </c>
      <c r="N82">
        <f>'[3]Capacity Factors '!N87</f>
        <v>0</v>
      </c>
      <c r="O82">
        <f>'[3]Capacity Factors '!O87</f>
        <v>0</v>
      </c>
      <c r="P82">
        <f>'[3]Capacity Factors '!P87</f>
        <v>0</v>
      </c>
      <c r="Q82">
        <f>'[3]Capacity Factors '!Q87</f>
        <v>0</v>
      </c>
      <c r="R82">
        <f>'[3]Capacity Factors '!R87</f>
        <v>0</v>
      </c>
      <c r="S82">
        <f>'[3]Capacity Factors '!S87</f>
        <v>0</v>
      </c>
      <c r="U82" t="str">
        <f>'[3]Capacity Factors '!T87</f>
        <v/>
      </c>
    </row>
    <row r="83" spans="2:21" x14ac:dyDescent="0.25">
      <c r="B83" t="str">
        <f>'[3]Capacity Factors '!B88</f>
        <v>V2</v>
      </c>
      <c r="C83" t="str">
        <f>'[3]Capacity Factors '!C88</f>
        <v>Murray River</v>
      </c>
      <c r="D83" t="str">
        <f>'[3]Capacity Factors '!D88</f>
        <v>Wind Medium</v>
      </c>
      <c r="E83" t="str">
        <f>'[3]Capacity Factors '!E88</f>
        <v>VIC</v>
      </c>
      <c r="F83">
        <f>'[3]Capacity Factors '!F88</f>
        <v>0.26007997799999999</v>
      </c>
      <c r="G83">
        <f>'[3]Capacity Factors '!G88</f>
        <v>0.28556857200000002</v>
      </c>
      <c r="H83">
        <f>'[3]Capacity Factors '!H88</f>
        <v>0.282705453</v>
      </c>
      <c r="I83">
        <f>'[3]Capacity Factors '!I88</f>
        <v>0.30573710300000001</v>
      </c>
      <c r="J83">
        <f>'[3]Capacity Factors '!J88</f>
        <v>0.27530049499999998</v>
      </c>
      <c r="K83">
        <f>'[3]Capacity Factors '!K88</f>
        <v>0.27233740899999997</v>
      </c>
      <c r="L83">
        <f>'[3]Capacity Factors '!L88</f>
        <v>0.285605371</v>
      </c>
      <c r="M83">
        <f>'[3]Capacity Factors '!M88</f>
        <v>0.30044043399999998</v>
      </c>
      <c r="N83">
        <f>'[3]Capacity Factors '!N88</f>
        <v>0.30167630400000001</v>
      </c>
      <c r="O83">
        <f>'[3]Capacity Factors '!O88</f>
        <v>0.30821808699999997</v>
      </c>
      <c r="P83">
        <f>'[3]Capacity Factors '!P88</f>
        <v>0.30216804600000002</v>
      </c>
      <c r="Q83">
        <f>'[3]Capacity Factors '!Q88</f>
        <v>0.29969422800000001</v>
      </c>
      <c r="R83">
        <f>'[3]Capacity Factors '!R88</f>
        <v>0.30043684500000001</v>
      </c>
      <c r="S83">
        <f>'[3]Capacity Factors '!S88</f>
        <v>0.247140891</v>
      </c>
      <c r="U83">
        <f>'[3]Capacity Factors '!T88</f>
        <v>0.28765065828571429</v>
      </c>
    </row>
    <row r="84" spans="2:21" x14ac:dyDescent="0.25">
      <c r="B84" t="str">
        <f>'[3]Capacity Factors '!B89</f>
        <v>V3</v>
      </c>
      <c r="C84" t="str">
        <f>'[3]Capacity Factors '!C89</f>
        <v>Western Victoria</v>
      </c>
      <c r="D84" t="str">
        <f>'[3]Capacity Factors '!D89</f>
        <v>Wind Medium</v>
      </c>
      <c r="E84" t="str">
        <f>'[3]Capacity Factors '!E89</f>
        <v>VIC</v>
      </c>
      <c r="F84">
        <f>'[3]Capacity Factors '!F89</f>
        <v>0.33165165972440203</v>
      </c>
      <c r="G84">
        <f>'[3]Capacity Factors '!G89</f>
        <v>0.359421934925447</v>
      </c>
      <c r="H84">
        <f>'[3]Capacity Factors '!H89</f>
        <v>0.346989645874133</v>
      </c>
      <c r="I84">
        <f>'[3]Capacity Factors '!I89</f>
        <v>0.38020264815587002</v>
      </c>
      <c r="J84">
        <f>'[3]Capacity Factors '!J89</f>
        <v>0.34450086652213702</v>
      </c>
      <c r="K84">
        <f>'[3]Capacity Factors '!K89</f>
        <v>0.339963874866062</v>
      </c>
      <c r="L84">
        <f>'[3]Capacity Factors '!L89</f>
        <v>0.34284024376497302</v>
      </c>
      <c r="M84">
        <f>'[3]Capacity Factors '!M89</f>
        <v>0.36303750590159001</v>
      </c>
      <c r="N84">
        <f>'[3]Capacity Factors '!N89</f>
        <v>0.36174655815428403</v>
      </c>
      <c r="O84">
        <f>'[3]Capacity Factors '!O89</f>
        <v>0.37611143492057703</v>
      </c>
      <c r="P84">
        <f>'[3]Capacity Factors '!P89</f>
        <v>0.36334015001129599</v>
      </c>
      <c r="Q84">
        <f>'[3]Capacity Factors '!Q89</f>
        <v>0.37629127796742301</v>
      </c>
      <c r="R84">
        <f>'[3]Capacity Factors '!R89</f>
        <v>0.35485423219857498</v>
      </c>
      <c r="S84">
        <f>'[3]Capacity Factors '!S89</f>
        <v>0.31988834999999999</v>
      </c>
      <c r="U84">
        <f>'[3]Capacity Factors '!T89</f>
        <v>0.35434574164191207</v>
      </c>
    </row>
    <row r="85" spans="2:21" x14ac:dyDescent="0.25">
      <c r="B85" t="str">
        <f>'[3]Capacity Factors '!B90</f>
        <v>V4</v>
      </c>
      <c r="C85" t="str">
        <f>'[3]Capacity Factors '!C90</f>
        <v>South West Victoria</v>
      </c>
      <c r="D85" t="str">
        <f>'[3]Capacity Factors '!D90</f>
        <v>Wind Medium</v>
      </c>
      <c r="E85" t="str">
        <f>'[3]Capacity Factors '!E90</f>
        <v>VIC</v>
      </c>
      <c r="F85">
        <f>'[3]Capacity Factors '!F90</f>
        <v>0.357847393552638</v>
      </c>
      <c r="G85">
        <f>'[3]Capacity Factors '!G90</f>
        <v>0.38525131991971701</v>
      </c>
      <c r="H85">
        <f>'[3]Capacity Factors '!H90</f>
        <v>0.37048658919407401</v>
      </c>
      <c r="I85">
        <f>'[3]Capacity Factors '!I90</f>
        <v>0.41191819059614299</v>
      </c>
      <c r="J85">
        <f>'[3]Capacity Factors '!J90</f>
        <v>0.359008038172139</v>
      </c>
      <c r="K85">
        <f>'[3]Capacity Factors '!K90</f>
        <v>0.35578367247293302</v>
      </c>
      <c r="L85">
        <f>'[3]Capacity Factors '!L90</f>
        <v>0.37403437645750498</v>
      </c>
      <c r="M85">
        <f>'[3]Capacity Factors '!M90</f>
        <v>0.38977052135100998</v>
      </c>
      <c r="N85">
        <f>'[3]Capacity Factors '!N90</f>
        <v>0.38815930006830301</v>
      </c>
      <c r="O85">
        <f>'[3]Capacity Factors '!O90</f>
        <v>0.40886950932969002</v>
      </c>
      <c r="P85">
        <f>'[3]Capacity Factors '!P90</f>
        <v>0.37714529530560897</v>
      </c>
      <c r="Q85">
        <f>'[3]Capacity Factors '!Q90</f>
        <v>0.40200046016880597</v>
      </c>
      <c r="R85">
        <f>'[3]Capacity Factors '!R90</f>
        <v>0.37606179779643101</v>
      </c>
      <c r="S85">
        <f>'[3]Capacity Factors '!S90</f>
        <v>0.33035073599999998</v>
      </c>
      <c r="U85">
        <f>'[3]Capacity Factors '!T90</f>
        <v>0.37762051431321414</v>
      </c>
    </row>
    <row r="86" spans="2:21" x14ac:dyDescent="0.25">
      <c r="B86" t="str">
        <f>'[3]Capacity Factors '!B91</f>
        <v>V5</v>
      </c>
      <c r="C86" t="str">
        <f>'[3]Capacity Factors '!C91</f>
        <v>Gippsland</v>
      </c>
      <c r="D86" t="str">
        <f>'[3]Capacity Factors '!D91</f>
        <v>Wind Medium</v>
      </c>
      <c r="E86" t="str">
        <f>'[3]Capacity Factors '!E91</f>
        <v>VIC</v>
      </c>
      <c r="F86">
        <f>'[3]Capacity Factors '!F91</f>
        <v>0.334015792980421</v>
      </c>
      <c r="G86">
        <f>'[3]Capacity Factors '!G91</f>
        <v>0.34328844284930199</v>
      </c>
      <c r="H86">
        <f>'[3]Capacity Factors '!H91</f>
        <v>0.33521621414485597</v>
      </c>
      <c r="I86">
        <f>'[3]Capacity Factors '!I91</f>
        <v>0.36687250047022402</v>
      </c>
      <c r="J86">
        <f>'[3]Capacity Factors '!J91</f>
        <v>0.33994324531652997</v>
      </c>
      <c r="K86">
        <f>'[3]Capacity Factors '!K91</f>
        <v>0.32954470168741101</v>
      </c>
      <c r="L86">
        <f>'[3]Capacity Factors '!L91</f>
        <v>0.33509527211766499</v>
      </c>
      <c r="M86">
        <f>'[3]Capacity Factors '!M91</f>
        <v>0.34131243451147097</v>
      </c>
      <c r="N86">
        <f>'[3]Capacity Factors '!N91</f>
        <v>0.34043491195377701</v>
      </c>
      <c r="O86">
        <f>'[3]Capacity Factors '!O91</f>
        <v>0.37473725331408902</v>
      </c>
      <c r="P86">
        <f>'[3]Capacity Factors '!P91</f>
        <v>0.36749782626072103</v>
      </c>
      <c r="Q86">
        <f>'[3]Capacity Factors '!Q91</f>
        <v>0.35891785727887199</v>
      </c>
      <c r="R86">
        <f>'[3]Capacity Factors '!R91</f>
        <v>0.33794600345965498</v>
      </c>
      <c r="S86">
        <f>'[3]Capacity Factors '!S91</f>
        <v>0.321516888</v>
      </c>
      <c r="U86">
        <f>'[3]Capacity Factors '!T91</f>
        <v>0.34473852459607102</v>
      </c>
    </row>
    <row r="87" spans="2:21" x14ac:dyDescent="0.25">
      <c r="B87" t="str">
        <f>'[3]Capacity Factors '!B92</f>
        <v>V6</v>
      </c>
      <c r="C87" t="str">
        <f>'[3]Capacity Factors '!C92</f>
        <v>Central North Victoria</v>
      </c>
      <c r="D87" t="str">
        <f>'[3]Capacity Factors '!D92</f>
        <v>Wind Medium</v>
      </c>
      <c r="E87" t="str">
        <f>'[3]Capacity Factors '!E92</f>
        <v>VIC</v>
      </c>
      <c r="F87">
        <f>'[3]Capacity Factors '!F92</f>
        <v>0.28528832155702499</v>
      </c>
      <c r="G87">
        <f>'[3]Capacity Factors '!G92</f>
        <v>0.30061414067806802</v>
      </c>
      <c r="H87">
        <f>'[3]Capacity Factors '!H92</f>
        <v>0.29415315095380001</v>
      </c>
      <c r="I87">
        <f>'[3]Capacity Factors '!I92</f>
        <v>0.32086826727630202</v>
      </c>
      <c r="J87">
        <f>'[3]Capacity Factors '!J92</f>
        <v>0.31165668550647002</v>
      </c>
      <c r="K87">
        <f>'[3]Capacity Factors '!K92</f>
        <v>0.30907628492042799</v>
      </c>
      <c r="L87">
        <f>'[3]Capacity Factors '!L92</f>
        <v>0.29236452736120699</v>
      </c>
      <c r="M87">
        <f>'[3]Capacity Factors '!M92</f>
        <v>0.31876841843793402</v>
      </c>
      <c r="N87">
        <f>'[3]Capacity Factors '!N92</f>
        <v>0.31588913853683498</v>
      </c>
      <c r="O87">
        <f>'[3]Capacity Factors '!O92</f>
        <v>0.31716531601949699</v>
      </c>
      <c r="P87">
        <f>'[3]Capacity Factors '!P92</f>
        <v>0.31837070219917302</v>
      </c>
      <c r="Q87">
        <f>'[3]Capacity Factors '!Q92</f>
        <v>0.31543587682836299</v>
      </c>
      <c r="R87">
        <f>'[3]Capacity Factors '!R92</f>
        <v>0.303498044334233</v>
      </c>
      <c r="S87">
        <f>'[3]Capacity Factors '!S92</f>
        <v>0.27923547900000001</v>
      </c>
      <c r="U87">
        <f>'[3]Capacity Factors '!T92</f>
        <v>0.30588459668638113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27FE8-EA6D-4566-AF3F-948E09202DF2}">
  <dimension ref="C2:E80"/>
  <sheetViews>
    <sheetView workbookViewId="0">
      <selection activeCell="E6" sqref="E6"/>
    </sheetView>
  </sheetViews>
  <sheetFormatPr defaultRowHeight="15" x14ac:dyDescent="0.25"/>
  <cols>
    <col min="4" max="4" width="12" bestFit="1" customWidth="1"/>
  </cols>
  <sheetData>
    <row r="2" spans="3:5" x14ac:dyDescent="0.25">
      <c r="D2" t="s">
        <v>88</v>
      </c>
      <c r="E2" t="s">
        <v>256</v>
      </c>
    </row>
    <row r="3" spans="3:5" x14ac:dyDescent="0.25">
      <c r="D3" t="s">
        <v>83</v>
      </c>
      <c r="E3" t="s">
        <v>260</v>
      </c>
    </row>
    <row r="4" spans="3:5" x14ac:dyDescent="0.25">
      <c r="D4" t="s">
        <v>84</v>
      </c>
      <c r="E4" t="s">
        <v>259</v>
      </c>
    </row>
    <row r="5" spans="3:5" x14ac:dyDescent="0.25">
      <c r="D5" t="s">
        <v>85</v>
      </c>
      <c r="E5" t="s">
        <v>125</v>
      </c>
    </row>
    <row r="6" spans="3:5" x14ac:dyDescent="0.25">
      <c r="C6" t="s">
        <v>144</v>
      </c>
      <c r="D6" t="s">
        <v>38</v>
      </c>
      <c r="E6">
        <f t="array" ref="E6:E20">TRANSPOSE(LCF_working!AL9:AZ9)</f>
        <v>1.0801421496571129</v>
      </c>
    </row>
    <row r="7" spans="3:5" x14ac:dyDescent="0.25">
      <c r="C7" t="s">
        <v>145</v>
      </c>
      <c r="D7" t="s">
        <v>38</v>
      </c>
      <c r="E7">
        <v>1.1052110446068442</v>
      </c>
    </row>
    <row r="8" spans="3:5" x14ac:dyDescent="0.25">
      <c r="C8" t="s">
        <v>147</v>
      </c>
      <c r="D8" t="s">
        <v>38</v>
      </c>
      <c r="E8">
        <v>1.0728928609555439</v>
      </c>
    </row>
    <row r="9" spans="3:5" x14ac:dyDescent="0.25">
      <c r="C9" t="s">
        <v>131</v>
      </c>
      <c r="D9" t="s">
        <v>38</v>
      </c>
      <c r="E9">
        <v>0.99999999999999845</v>
      </c>
    </row>
    <row r="10" spans="3:5" x14ac:dyDescent="0.25">
      <c r="C10" t="s">
        <v>146</v>
      </c>
      <c r="D10" t="s">
        <v>38</v>
      </c>
      <c r="E10">
        <v>1.0615921835468933</v>
      </c>
    </row>
    <row r="11" spans="3:5" x14ac:dyDescent="0.25">
      <c r="C11" t="s">
        <v>148</v>
      </c>
      <c r="D11" t="s">
        <v>38</v>
      </c>
      <c r="E11">
        <v>1.0370747524421584</v>
      </c>
    </row>
    <row r="12" spans="3:5" x14ac:dyDescent="0.25">
      <c r="C12" t="s">
        <v>149</v>
      </c>
      <c r="D12" t="s">
        <v>38</v>
      </c>
      <c r="E12">
        <v>1.0067384622696309</v>
      </c>
    </row>
    <row r="13" spans="3:5" x14ac:dyDescent="0.25">
      <c r="C13" t="s">
        <v>132</v>
      </c>
      <c r="D13" t="s">
        <v>38</v>
      </c>
      <c r="E13">
        <v>0.99999999999999845</v>
      </c>
    </row>
    <row r="14" spans="3:5" x14ac:dyDescent="0.25">
      <c r="C14" t="s">
        <v>150</v>
      </c>
      <c r="D14" t="s">
        <v>38</v>
      </c>
      <c r="E14">
        <v>0.99999999999999845</v>
      </c>
    </row>
    <row r="15" spans="3:5" x14ac:dyDescent="0.25">
      <c r="C15" t="s">
        <v>134</v>
      </c>
      <c r="D15" t="s">
        <v>38</v>
      </c>
      <c r="E15">
        <v>0.99999999999999845</v>
      </c>
    </row>
    <row r="16" spans="3:5" x14ac:dyDescent="0.25">
      <c r="C16" t="s">
        <v>151</v>
      </c>
      <c r="D16" t="s">
        <v>38</v>
      </c>
      <c r="E16">
        <v>1.0030013528670807</v>
      </c>
    </row>
    <row r="17" spans="3:5" x14ac:dyDescent="0.25">
      <c r="C17" t="s">
        <v>152</v>
      </c>
      <c r="D17" t="s">
        <v>38</v>
      </c>
      <c r="E17">
        <v>1.0467084150949391</v>
      </c>
    </row>
    <row r="18" spans="3:5" x14ac:dyDescent="0.25">
      <c r="C18" t="s">
        <v>133</v>
      </c>
      <c r="D18" t="s">
        <v>38</v>
      </c>
      <c r="E18">
        <v>0.99999999999999845</v>
      </c>
    </row>
    <row r="19" spans="3:5" x14ac:dyDescent="0.25">
      <c r="C19" t="s">
        <v>153</v>
      </c>
      <c r="D19" t="s">
        <v>38</v>
      </c>
      <c r="E19">
        <v>1.1001680189954688</v>
      </c>
    </row>
    <row r="20" spans="3:5" x14ac:dyDescent="0.25">
      <c r="C20" t="s">
        <v>135</v>
      </c>
      <c r="D20" t="s">
        <v>38</v>
      </c>
      <c r="E20">
        <v>0.99999999999999845</v>
      </c>
    </row>
    <row r="21" spans="3:5" x14ac:dyDescent="0.25">
      <c r="C21" t="s">
        <v>144</v>
      </c>
      <c r="D21" t="s">
        <v>39</v>
      </c>
      <c r="E21">
        <f t="array" ref="E21:E35">TRANSPOSE(LCF_working!AL10:AZ10)</f>
        <v>1.080003934603035</v>
      </c>
    </row>
    <row r="22" spans="3:5" x14ac:dyDescent="0.25">
      <c r="C22" t="s">
        <v>145</v>
      </c>
      <c r="D22" t="s">
        <v>39</v>
      </c>
      <c r="E22">
        <v>1.1021263253087428</v>
      </c>
    </row>
    <row r="23" spans="3:5" x14ac:dyDescent="0.25">
      <c r="C23" t="s">
        <v>147</v>
      </c>
      <c r="D23" t="s">
        <v>39</v>
      </c>
      <c r="E23">
        <v>1.0701624455033016</v>
      </c>
    </row>
    <row r="24" spans="3:5" x14ac:dyDescent="0.25">
      <c r="C24" t="s">
        <v>131</v>
      </c>
      <c r="D24" t="s">
        <v>39</v>
      </c>
      <c r="E24">
        <v>0.99999999999999889</v>
      </c>
    </row>
    <row r="25" spans="3:5" x14ac:dyDescent="0.25">
      <c r="C25" t="s">
        <v>146</v>
      </c>
      <c r="D25" t="s">
        <v>39</v>
      </c>
      <c r="E25">
        <v>1.0597610886230162</v>
      </c>
    </row>
    <row r="26" spans="3:5" x14ac:dyDescent="0.25">
      <c r="C26" t="s">
        <v>148</v>
      </c>
      <c r="D26" t="s">
        <v>39</v>
      </c>
      <c r="E26">
        <v>1.034928204647207</v>
      </c>
    </row>
    <row r="27" spans="3:5" x14ac:dyDescent="0.25">
      <c r="C27" t="s">
        <v>149</v>
      </c>
      <c r="D27" t="s">
        <v>39</v>
      </c>
      <c r="E27">
        <v>1.0065750874490618</v>
      </c>
    </row>
    <row r="28" spans="3:5" x14ac:dyDescent="0.25">
      <c r="C28" t="s">
        <v>132</v>
      </c>
      <c r="D28" t="s">
        <v>39</v>
      </c>
      <c r="E28">
        <v>0.99999999999999889</v>
      </c>
    </row>
    <row r="29" spans="3:5" x14ac:dyDescent="0.25">
      <c r="C29" t="s">
        <v>150</v>
      </c>
      <c r="D29" t="s">
        <v>39</v>
      </c>
      <c r="E29">
        <v>0.99999999999999889</v>
      </c>
    </row>
    <row r="30" spans="3:5" x14ac:dyDescent="0.25">
      <c r="C30" t="s">
        <v>134</v>
      </c>
      <c r="D30" t="s">
        <v>39</v>
      </c>
      <c r="E30">
        <v>0.99999999999999889</v>
      </c>
    </row>
    <row r="31" spans="3:5" x14ac:dyDescent="0.25">
      <c r="C31" t="s">
        <v>151</v>
      </c>
      <c r="D31" t="s">
        <v>39</v>
      </c>
      <c r="E31">
        <v>1.0031671718657909</v>
      </c>
    </row>
    <row r="32" spans="3:5" x14ac:dyDescent="0.25">
      <c r="C32" t="s">
        <v>152</v>
      </c>
      <c r="D32" t="s">
        <v>39</v>
      </c>
      <c r="E32">
        <v>1.0405173721714862</v>
      </c>
    </row>
    <row r="33" spans="3:5" x14ac:dyDescent="0.25">
      <c r="C33" t="s">
        <v>133</v>
      </c>
      <c r="D33" t="s">
        <v>39</v>
      </c>
      <c r="E33">
        <v>0.99999999999999889</v>
      </c>
    </row>
    <row r="34" spans="3:5" x14ac:dyDescent="0.25">
      <c r="C34" t="s">
        <v>153</v>
      </c>
      <c r="D34" t="s">
        <v>39</v>
      </c>
      <c r="E34">
        <v>1.0970422389840042</v>
      </c>
    </row>
    <row r="35" spans="3:5" x14ac:dyDescent="0.25">
      <c r="C35" t="s">
        <v>135</v>
      </c>
      <c r="D35" t="s">
        <v>39</v>
      </c>
      <c r="E35">
        <v>0.99999999999999889</v>
      </c>
    </row>
    <row r="36" spans="3:5" x14ac:dyDescent="0.25">
      <c r="C36" t="s">
        <v>144</v>
      </c>
      <c r="D36" t="s">
        <v>47</v>
      </c>
      <c r="E36">
        <f t="array" ref="E36:E50">TRANSPOSE(LCF_working!AL11:AZ11)</f>
        <v>1.0549974707464607</v>
      </c>
    </row>
    <row r="37" spans="3:5" x14ac:dyDescent="0.25">
      <c r="C37" t="s">
        <v>145</v>
      </c>
      <c r="D37" t="s">
        <v>47</v>
      </c>
      <c r="E37">
        <v>1.0590735138287448</v>
      </c>
    </row>
    <row r="38" spans="3:5" x14ac:dyDescent="0.25">
      <c r="C38" t="s">
        <v>147</v>
      </c>
      <c r="D38" t="s">
        <v>47</v>
      </c>
      <c r="E38">
        <v>1.0308396766751213</v>
      </c>
    </row>
    <row r="39" spans="3:5" x14ac:dyDescent="0.25">
      <c r="C39" t="s">
        <v>131</v>
      </c>
      <c r="D39" t="s">
        <v>47</v>
      </c>
      <c r="E39">
        <v>1</v>
      </c>
    </row>
    <row r="40" spans="3:5" x14ac:dyDescent="0.25">
      <c r="C40" t="s">
        <v>146</v>
      </c>
      <c r="D40" t="s">
        <v>47</v>
      </c>
      <c r="E40">
        <v>1.0380351292382131</v>
      </c>
    </row>
    <row r="41" spans="3:5" x14ac:dyDescent="0.25">
      <c r="C41" t="s">
        <v>148</v>
      </c>
      <c r="D41" t="s">
        <v>47</v>
      </c>
      <c r="E41">
        <v>1.0188382155013134</v>
      </c>
    </row>
    <row r="42" spans="3:5" x14ac:dyDescent="0.25">
      <c r="C42" t="s">
        <v>149</v>
      </c>
      <c r="D42" t="s">
        <v>47</v>
      </c>
      <c r="E42">
        <v>1.0087070025214999</v>
      </c>
    </row>
    <row r="43" spans="3:5" x14ac:dyDescent="0.25">
      <c r="C43" t="s">
        <v>132</v>
      </c>
      <c r="D43" t="s">
        <v>47</v>
      </c>
      <c r="E43">
        <v>1</v>
      </c>
    </row>
    <row r="44" spans="3:5" x14ac:dyDescent="0.25">
      <c r="C44" t="s">
        <v>150</v>
      </c>
      <c r="D44" t="s">
        <v>47</v>
      </c>
      <c r="E44">
        <v>1</v>
      </c>
    </row>
    <row r="45" spans="3:5" x14ac:dyDescent="0.25">
      <c r="C45" t="s">
        <v>134</v>
      </c>
      <c r="D45" t="s">
        <v>47</v>
      </c>
      <c r="E45">
        <v>1</v>
      </c>
    </row>
    <row r="46" spans="3:5" x14ac:dyDescent="0.25">
      <c r="C46" t="s">
        <v>151</v>
      </c>
      <c r="D46" t="s">
        <v>47</v>
      </c>
      <c r="E46">
        <v>1.0061686821484304</v>
      </c>
    </row>
    <row r="47" spans="3:5" x14ac:dyDescent="0.25">
      <c r="C47" t="s">
        <v>152</v>
      </c>
      <c r="D47" t="s">
        <v>47</v>
      </c>
      <c r="E47">
        <v>0.99453057956523971</v>
      </c>
    </row>
    <row r="48" spans="3:5" x14ac:dyDescent="0.25">
      <c r="C48" t="s">
        <v>133</v>
      </c>
      <c r="D48" t="s">
        <v>47</v>
      </c>
      <c r="E48">
        <v>1</v>
      </c>
    </row>
    <row r="49" spans="3:5" x14ac:dyDescent="0.25">
      <c r="C49" t="s">
        <v>153</v>
      </c>
      <c r="D49" t="s">
        <v>47</v>
      </c>
      <c r="E49">
        <v>1.0513954952882429</v>
      </c>
    </row>
    <row r="50" spans="3:5" x14ac:dyDescent="0.25">
      <c r="C50" t="s">
        <v>135</v>
      </c>
      <c r="D50" t="s">
        <v>47</v>
      </c>
      <c r="E50">
        <v>1</v>
      </c>
    </row>
    <row r="51" spans="3:5" x14ac:dyDescent="0.25">
      <c r="C51" t="s">
        <v>144</v>
      </c>
      <c r="D51" t="s">
        <v>40</v>
      </c>
      <c r="E51">
        <f t="array" ref="E51:E65">TRANSPOSE(LCF_working!AL12:AZ12)</f>
        <v>1.1594031751103768</v>
      </c>
    </row>
    <row r="52" spans="3:5" x14ac:dyDescent="0.25">
      <c r="C52" t="s">
        <v>145</v>
      </c>
      <c r="D52" t="s">
        <v>40</v>
      </c>
      <c r="E52">
        <v>1.182973937262942</v>
      </c>
    </row>
    <row r="53" spans="3:5" x14ac:dyDescent="0.25">
      <c r="C53" t="s">
        <v>147</v>
      </c>
      <c r="D53" t="s">
        <v>40</v>
      </c>
      <c r="E53">
        <v>0</v>
      </c>
    </row>
    <row r="54" spans="3:5" x14ac:dyDescent="0.25">
      <c r="C54" t="s">
        <v>131</v>
      </c>
      <c r="D54" t="s">
        <v>40</v>
      </c>
      <c r="E54">
        <v>1.0675341751273262</v>
      </c>
    </row>
    <row r="55" spans="3:5" x14ac:dyDescent="0.25">
      <c r="C55" t="s">
        <v>146</v>
      </c>
      <c r="D55" t="s">
        <v>40</v>
      </c>
      <c r="E55">
        <v>1.0912762440302677</v>
      </c>
    </row>
    <row r="56" spans="3:5" x14ac:dyDescent="0.25">
      <c r="C56" t="s">
        <v>148</v>
      </c>
      <c r="D56" t="s">
        <v>40</v>
      </c>
      <c r="E56">
        <v>1.145861896110669</v>
      </c>
    </row>
    <row r="57" spans="3:5" x14ac:dyDescent="0.25">
      <c r="C57" t="s">
        <v>149</v>
      </c>
      <c r="D57" t="s">
        <v>40</v>
      </c>
      <c r="E57">
        <v>1.1188062735108759</v>
      </c>
    </row>
    <row r="58" spans="3:5" x14ac:dyDescent="0.25">
      <c r="C58" t="s">
        <v>132</v>
      </c>
      <c r="D58" t="s">
        <v>40</v>
      </c>
      <c r="E58">
        <v>1.0185243710691811</v>
      </c>
    </row>
    <row r="59" spans="3:5" x14ac:dyDescent="0.25">
      <c r="C59" t="s">
        <v>150</v>
      </c>
      <c r="D59" t="s">
        <v>40</v>
      </c>
      <c r="E59">
        <v>1.027641509433961</v>
      </c>
    </row>
    <row r="60" spans="3:5" x14ac:dyDescent="0.25">
      <c r="C60" t="s">
        <v>134</v>
      </c>
      <c r="D60" t="s">
        <v>40</v>
      </c>
      <c r="E60">
        <v>0</v>
      </c>
    </row>
    <row r="61" spans="3:5" x14ac:dyDescent="0.25">
      <c r="C61" t="s">
        <v>151</v>
      </c>
      <c r="D61" t="s">
        <v>40</v>
      </c>
      <c r="E61">
        <v>0.99716981132075333</v>
      </c>
    </row>
    <row r="62" spans="3:5" x14ac:dyDescent="0.25">
      <c r="C62" t="s">
        <v>152</v>
      </c>
      <c r="D62" t="s">
        <v>40</v>
      </c>
      <c r="E62">
        <v>1.1420994263741329</v>
      </c>
    </row>
    <row r="63" spans="3:5" x14ac:dyDescent="0.25">
      <c r="C63" t="s">
        <v>133</v>
      </c>
      <c r="D63" t="s">
        <v>40</v>
      </c>
      <c r="E63">
        <v>1.0907836707195495</v>
      </c>
    </row>
    <row r="64" spans="3:5" x14ac:dyDescent="0.25">
      <c r="C64" t="s">
        <v>153</v>
      </c>
      <c r="D64" t="s">
        <v>40</v>
      </c>
      <c r="E64">
        <v>1.1209040880503127</v>
      </c>
    </row>
    <row r="65" spans="3:5" x14ac:dyDescent="0.25">
      <c r="C65" t="s">
        <v>135</v>
      </c>
      <c r="D65" t="s">
        <v>40</v>
      </c>
      <c r="E65">
        <v>1.079201808176099</v>
      </c>
    </row>
    <row r="66" spans="3:5" x14ac:dyDescent="0.25">
      <c r="C66" t="s">
        <v>144</v>
      </c>
      <c r="D66" t="s">
        <v>41</v>
      </c>
      <c r="E66">
        <f t="array" ref="E66:E80">TRANSPOSE(LCF_working!AL13:AZ13)</f>
        <v>1.1229723309862047</v>
      </c>
    </row>
    <row r="67" spans="3:5" x14ac:dyDescent="0.25">
      <c r="C67" t="s">
        <v>145</v>
      </c>
      <c r="D67" t="s">
        <v>41</v>
      </c>
      <c r="E67">
        <v>1.1456994124641571</v>
      </c>
    </row>
    <row r="68" spans="3:5" x14ac:dyDescent="0.25">
      <c r="C68" t="s">
        <v>147</v>
      </c>
      <c r="D68" t="s">
        <v>41</v>
      </c>
      <c r="E68">
        <v>0</v>
      </c>
    </row>
    <row r="69" spans="3:5" x14ac:dyDescent="0.25">
      <c r="C69" t="s">
        <v>131</v>
      </c>
      <c r="D69" t="s">
        <v>41</v>
      </c>
      <c r="E69">
        <v>1.0540307901186732</v>
      </c>
    </row>
    <row r="70" spans="3:5" x14ac:dyDescent="0.25">
      <c r="C70" t="s">
        <v>146</v>
      </c>
      <c r="D70" t="s">
        <v>41</v>
      </c>
      <c r="E70">
        <v>1.0800581946893226</v>
      </c>
    </row>
    <row r="71" spans="3:5" x14ac:dyDescent="0.25">
      <c r="C71" t="s">
        <v>148</v>
      </c>
      <c r="D71" t="s">
        <v>41</v>
      </c>
      <c r="E71">
        <v>1.1162645275847753</v>
      </c>
    </row>
    <row r="72" spans="3:5" x14ac:dyDescent="0.25">
      <c r="C72" t="s">
        <v>149</v>
      </c>
      <c r="D72" t="s">
        <v>41</v>
      </c>
      <c r="E72">
        <v>1.0943180496445801</v>
      </c>
    </row>
    <row r="73" spans="3:5" x14ac:dyDescent="0.25">
      <c r="C73" t="s">
        <v>132</v>
      </c>
      <c r="D73" t="s">
        <v>41</v>
      </c>
      <c r="E73">
        <v>1.0144795016293247</v>
      </c>
    </row>
    <row r="74" spans="3:5" x14ac:dyDescent="0.25">
      <c r="C74" t="s">
        <v>150</v>
      </c>
      <c r="D74" t="s">
        <v>41</v>
      </c>
      <c r="E74">
        <v>1.0287195121951211</v>
      </c>
    </row>
    <row r="75" spans="3:5" x14ac:dyDescent="0.25">
      <c r="C75" t="s">
        <v>134</v>
      </c>
      <c r="D75" t="s">
        <v>41</v>
      </c>
      <c r="E75">
        <v>0</v>
      </c>
    </row>
    <row r="76" spans="3:5" x14ac:dyDescent="0.25">
      <c r="C76" t="s">
        <v>151</v>
      </c>
      <c r="D76" t="s">
        <v>41</v>
      </c>
      <c r="E76">
        <v>0.99878048780487716</v>
      </c>
    </row>
    <row r="77" spans="3:5" x14ac:dyDescent="0.25">
      <c r="C77" t="s">
        <v>152</v>
      </c>
      <c r="D77" t="s">
        <v>41</v>
      </c>
      <c r="E77">
        <v>1.1283036563059081</v>
      </c>
    </row>
    <row r="78" spans="3:5" x14ac:dyDescent="0.25">
      <c r="C78" t="s">
        <v>133</v>
      </c>
      <c r="D78" t="s">
        <v>41</v>
      </c>
      <c r="E78">
        <v>1.0765773874106062</v>
      </c>
    </row>
    <row r="79" spans="3:5" x14ac:dyDescent="0.25">
      <c r="C79" t="s">
        <v>153</v>
      </c>
      <c r="D79" t="s">
        <v>41</v>
      </c>
      <c r="E79">
        <v>1.0911966799411126</v>
      </c>
    </row>
    <row r="80" spans="3:5" x14ac:dyDescent="0.25">
      <c r="C80" t="s">
        <v>135</v>
      </c>
      <c r="D80" t="s">
        <v>41</v>
      </c>
      <c r="E80">
        <v>1.0608926587867737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5E028-0502-4DF9-B680-88149D4045F7}">
  <dimension ref="C2:E96"/>
  <sheetViews>
    <sheetView workbookViewId="0">
      <selection activeCell="E6" sqref="E6"/>
    </sheetView>
  </sheetViews>
  <sheetFormatPr defaultRowHeight="15" x14ac:dyDescent="0.25"/>
  <cols>
    <col min="4" max="4" width="13" customWidth="1"/>
  </cols>
  <sheetData>
    <row r="2" spans="3:5" x14ac:dyDescent="0.25">
      <c r="D2" t="s">
        <v>88</v>
      </c>
      <c r="E2" t="s">
        <v>257</v>
      </c>
    </row>
    <row r="3" spans="3:5" x14ac:dyDescent="0.25">
      <c r="D3" t="s">
        <v>83</v>
      </c>
    </row>
    <row r="4" spans="3:5" x14ac:dyDescent="0.25">
      <c r="D4" t="s">
        <v>84</v>
      </c>
      <c r="E4" t="s">
        <v>258</v>
      </c>
    </row>
    <row r="5" spans="3:5" x14ac:dyDescent="0.25">
      <c r="D5" t="s">
        <v>85</v>
      </c>
      <c r="E5" t="s">
        <v>125</v>
      </c>
    </row>
    <row r="6" spans="3:5" x14ac:dyDescent="0.25">
      <c r="C6" t="s">
        <v>144</v>
      </c>
      <c r="D6" t="s">
        <v>56</v>
      </c>
      <c r="E6">
        <f t="array" ref="E6:E20">TRANSPOSE(LCF_working!AL19:AZ19)</f>
        <v>1.0406411993937774</v>
      </c>
    </row>
    <row r="7" spans="3:5" x14ac:dyDescent="0.25">
      <c r="C7" t="s">
        <v>145</v>
      </c>
      <c r="D7" t="s">
        <v>56</v>
      </c>
      <c r="E7">
        <v>1.0672549166229892</v>
      </c>
    </row>
    <row r="8" spans="3:5" x14ac:dyDescent="0.25">
      <c r="C8" t="s">
        <v>147</v>
      </c>
      <c r="D8" t="s">
        <v>56</v>
      </c>
      <c r="E8">
        <v>1.0373063012540336</v>
      </c>
    </row>
    <row r="9" spans="3:5" x14ac:dyDescent="0.25">
      <c r="C9" t="s">
        <v>131</v>
      </c>
      <c r="D9" t="s">
        <v>56</v>
      </c>
      <c r="E9">
        <v>0.99999999999999878</v>
      </c>
    </row>
    <row r="10" spans="3:5" x14ac:dyDescent="0.25">
      <c r="C10" t="s">
        <v>146</v>
      </c>
      <c r="D10" t="s">
        <v>56</v>
      </c>
      <c r="E10">
        <v>1.0456459983128652</v>
      </c>
    </row>
    <row r="11" spans="3:5" x14ac:dyDescent="0.25">
      <c r="C11" t="s">
        <v>148</v>
      </c>
      <c r="D11" t="s">
        <v>56</v>
      </c>
      <c r="E11">
        <v>1.0336060117574051</v>
      </c>
    </row>
    <row r="12" spans="3:5" x14ac:dyDescent="0.25">
      <c r="C12" t="s">
        <v>149</v>
      </c>
      <c r="D12" t="s">
        <v>56</v>
      </c>
      <c r="E12">
        <v>1.0119230922282383</v>
      </c>
    </row>
    <row r="13" spans="3:5" x14ac:dyDescent="0.25">
      <c r="C13" t="s">
        <v>132</v>
      </c>
      <c r="D13" t="s">
        <v>56</v>
      </c>
      <c r="E13">
        <v>0.99999999999999878</v>
      </c>
    </row>
    <row r="14" spans="3:5" x14ac:dyDescent="0.25">
      <c r="C14" t="s">
        <v>150</v>
      </c>
      <c r="D14" t="s">
        <v>56</v>
      </c>
      <c r="E14">
        <v>0.99999999999999878</v>
      </c>
    </row>
    <row r="15" spans="3:5" x14ac:dyDescent="0.25">
      <c r="C15" t="s">
        <v>134</v>
      </c>
      <c r="D15" t="s">
        <v>56</v>
      </c>
      <c r="E15">
        <v>0.99999999999999878</v>
      </c>
    </row>
    <row r="16" spans="3:5" x14ac:dyDescent="0.25">
      <c r="C16" t="s">
        <v>151</v>
      </c>
      <c r="D16" t="s">
        <v>56</v>
      </c>
      <c r="E16">
        <v>1.0060425823826016</v>
      </c>
    </row>
    <row r="17" spans="3:5" x14ac:dyDescent="0.25">
      <c r="C17" t="s">
        <v>152</v>
      </c>
      <c r="D17" t="s">
        <v>56</v>
      </c>
      <c r="E17">
        <v>1.0379389516073725</v>
      </c>
    </row>
    <row r="18" spans="3:5" x14ac:dyDescent="0.25">
      <c r="C18" t="s">
        <v>133</v>
      </c>
      <c r="D18" t="s">
        <v>56</v>
      </c>
      <c r="E18">
        <v>0.99999999999999878</v>
      </c>
    </row>
    <row r="19" spans="3:5" x14ac:dyDescent="0.25">
      <c r="C19" t="s">
        <v>153</v>
      </c>
      <c r="D19" t="s">
        <v>56</v>
      </c>
      <c r="E19">
        <v>1.0596139062299132</v>
      </c>
    </row>
    <row r="20" spans="3:5" x14ac:dyDescent="0.25">
      <c r="C20" t="s">
        <v>135</v>
      </c>
      <c r="D20" t="s">
        <v>56</v>
      </c>
      <c r="E20">
        <v>0.99999999999999878</v>
      </c>
    </row>
    <row r="21" spans="3:5" x14ac:dyDescent="0.25">
      <c r="C21" t="s">
        <v>144</v>
      </c>
      <c r="D21" t="s">
        <v>57</v>
      </c>
      <c r="E21">
        <f t="array" ref="E21:E35">TRANSPOSE(LCF_working!AL20:AZ20)</f>
        <v>1.0355872987830739</v>
      </c>
    </row>
    <row r="22" spans="3:5" x14ac:dyDescent="0.25">
      <c r="C22" t="s">
        <v>145</v>
      </c>
      <c r="D22" t="s">
        <v>57</v>
      </c>
      <c r="E22">
        <v>1.0680980842193819</v>
      </c>
    </row>
    <row r="23" spans="3:5" x14ac:dyDescent="0.25">
      <c r="C23" t="s">
        <v>147</v>
      </c>
      <c r="D23" t="s">
        <v>57</v>
      </c>
      <c r="E23">
        <v>1.0377845742815417</v>
      </c>
    </row>
    <row r="24" spans="3:5" x14ac:dyDescent="0.25">
      <c r="C24" t="s">
        <v>131</v>
      </c>
      <c r="D24" t="s">
        <v>57</v>
      </c>
      <c r="E24">
        <v>0.99999999999999956</v>
      </c>
    </row>
    <row r="25" spans="3:5" x14ac:dyDescent="0.25">
      <c r="C25" t="s">
        <v>146</v>
      </c>
      <c r="D25" t="s">
        <v>57</v>
      </c>
      <c r="E25">
        <v>1.0470794054432779</v>
      </c>
    </row>
    <row r="26" spans="3:5" x14ac:dyDescent="0.25">
      <c r="C26" t="s">
        <v>148</v>
      </c>
      <c r="D26" t="s">
        <v>57</v>
      </c>
      <c r="E26">
        <v>1.0373167408133235</v>
      </c>
    </row>
    <row r="27" spans="3:5" x14ac:dyDescent="0.25">
      <c r="C27" t="s">
        <v>149</v>
      </c>
      <c r="D27" t="s">
        <v>57</v>
      </c>
      <c r="E27">
        <v>1.0129321589320557</v>
      </c>
    </row>
    <row r="28" spans="3:5" x14ac:dyDescent="0.25">
      <c r="C28" t="s">
        <v>132</v>
      </c>
      <c r="D28" t="s">
        <v>57</v>
      </c>
      <c r="E28">
        <v>0.99999999999999956</v>
      </c>
    </row>
    <row r="29" spans="3:5" x14ac:dyDescent="0.25">
      <c r="C29" t="s">
        <v>150</v>
      </c>
      <c r="D29" t="s">
        <v>57</v>
      </c>
      <c r="E29">
        <v>0.99999999999999956</v>
      </c>
    </row>
    <row r="30" spans="3:5" x14ac:dyDescent="0.25">
      <c r="C30" t="s">
        <v>134</v>
      </c>
      <c r="D30" t="s">
        <v>57</v>
      </c>
      <c r="E30">
        <v>0.99999999999999956</v>
      </c>
    </row>
    <row r="31" spans="3:5" x14ac:dyDescent="0.25">
      <c r="C31" t="s">
        <v>151</v>
      </c>
      <c r="D31" t="s">
        <v>57</v>
      </c>
      <c r="E31">
        <v>1.0061136338021444</v>
      </c>
    </row>
    <row r="32" spans="3:5" x14ac:dyDescent="0.25">
      <c r="C32" t="s">
        <v>152</v>
      </c>
      <c r="D32" t="s">
        <v>57</v>
      </c>
      <c r="E32">
        <v>1.0488887082114031</v>
      </c>
    </row>
    <row r="33" spans="3:5" x14ac:dyDescent="0.25">
      <c r="C33" t="s">
        <v>133</v>
      </c>
      <c r="D33" t="s">
        <v>57</v>
      </c>
      <c r="E33">
        <v>0.99999999999999956</v>
      </c>
    </row>
    <row r="34" spans="3:5" x14ac:dyDescent="0.25">
      <c r="C34" t="s">
        <v>153</v>
      </c>
      <c r="D34" t="s">
        <v>57</v>
      </c>
      <c r="E34">
        <v>1.0603664241461972</v>
      </c>
    </row>
    <row r="35" spans="3:5" x14ac:dyDescent="0.25">
      <c r="C35" t="s">
        <v>135</v>
      </c>
      <c r="D35" t="s">
        <v>57</v>
      </c>
      <c r="E35">
        <v>0.99999999999999956</v>
      </c>
    </row>
    <row r="36" spans="3:5" x14ac:dyDescent="0.25">
      <c r="C36" t="s">
        <v>144</v>
      </c>
      <c r="D36" t="s">
        <v>58</v>
      </c>
      <c r="E36">
        <f t="array" ref="E36:E50">TRANSPOSE(LCF_working!AL21:AZ21)</f>
        <v>1.0305770916804571</v>
      </c>
    </row>
    <row r="37" spans="3:5" x14ac:dyDescent="0.25">
      <c r="C37" t="s">
        <v>145</v>
      </c>
      <c r="D37" t="s">
        <v>58</v>
      </c>
      <c r="E37">
        <v>1.0688659661280597</v>
      </c>
    </row>
    <row r="38" spans="3:5" x14ac:dyDescent="0.25">
      <c r="C38" t="s">
        <v>147</v>
      </c>
      <c r="D38" t="s">
        <v>58</v>
      </c>
      <c r="E38">
        <v>1.0381986865838335</v>
      </c>
    </row>
    <row r="39" spans="3:5" x14ac:dyDescent="0.25">
      <c r="C39" t="s">
        <v>131</v>
      </c>
      <c r="D39" t="s">
        <v>58</v>
      </c>
      <c r="E39">
        <v>0.99999999999999845</v>
      </c>
    </row>
    <row r="40" spans="3:5" x14ac:dyDescent="0.25">
      <c r="C40" t="s">
        <v>146</v>
      </c>
      <c r="D40" t="s">
        <v>58</v>
      </c>
      <c r="E40">
        <v>1.0484589143972032</v>
      </c>
    </row>
    <row r="41" spans="3:5" x14ac:dyDescent="0.25">
      <c r="C41" t="s">
        <v>148</v>
      </c>
      <c r="D41" t="s">
        <v>58</v>
      </c>
      <c r="E41">
        <v>1.0409457769591159</v>
      </c>
    </row>
    <row r="42" spans="3:5" x14ac:dyDescent="0.25">
      <c r="C42" t="s">
        <v>149</v>
      </c>
      <c r="D42" t="s">
        <v>58</v>
      </c>
      <c r="E42">
        <v>1.0139283837273243</v>
      </c>
    </row>
    <row r="43" spans="3:5" x14ac:dyDescent="0.25">
      <c r="C43" t="s">
        <v>132</v>
      </c>
      <c r="D43" t="s">
        <v>58</v>
      </c>
      <c r="E43">
        <v>0.99999999999999845</v>
      </c>
    </row>
    <row r="44" spans="3:5" x14ac:dyDescent="0.25">
      <c r="C44" t="s">
        <v>150</v>
      </c>
      <c r="D44" t="s">
        <v>58</v>
      </c>
      <c r="E44">
        <v>0.99999999999999845</v>
      </c>
    </row>
    <row r="45" spans="3:5" x14ac:dyDescent="0.25">
      <c r="C45" t="s">
        <v>134</v>
      </c>
      <c r="D45" t="s">
        <v>58</v>
      </c>
      <c r="E45">
        <v>0.99999999999999845</v>
      </c>
    </row>
    <row r="46" spans="3:5" x14ac:dyDescent="0.25">
      <c r="C46" t="s">
        <v>151</v>
      </c>
      <c r="D46" t="s">
        <v>58</v>
      </c>
      <c r="E46">
        <v>1.0061878911854427</v>
      </c>
    </row>
    <row r="47" spans="3:5" x14ac:dyDescent="0.25">
      <c r="C47" t="s">
        <v>152</v>
      </c>
      <c r="D47" t="s">
        <v>58</v>
      </c>
      <c r="E47">
        <v>1.0595995305890507</v>
      </c>
    </row>
    <row r="48" spans="3:5" x14ac:dyDescent="0.25">
      <c r="C48" t="s">
        <v>133</v>
      </c>
      <c r="D48" t="s">
        <v>58</v>
      </c>
      <c r="E48">
        <v>0.99999999999999845</v>
      </c>
    </row>
    <row r="49" spans="3:5" x14ac:dyDescent="0.25">
      <c r="C49" t="s">
        <v>153</v>
      </c>
      <c r="D49" t="s">
        <v>58</v>
      </c>
      <c r="E49">
        <v>1.0610413048424774</v>
      </c>
    </row>
    <row r="50" spans="3:5" x14ac:dyDescent="0.25">
      <c r="C50" t="s">
        <v>135</v>
      </c>
      <c r="D50" t="s">
        <v>58</v>
      </c>
      <c r="E50">
        <v>0.99999999999999845</v>
      </c>
    </row>
    <row r="51" spans="3:5" x14ac:dyDescent="0.25">
      <c r="C51" t="s">
        <v>144</v>
      </c>
      <c r="D51" t="s">
        <v>82</v>
      </c>
      <c r="E51">
        <f t="array" ref="E51:E65">TRANSPOSE(LCF_working!AL22:AZ22)</f>
        <v>1.1056898700223396</v>
      </c>
    </row>
    <row r="52" spans="3:5" x14ac:dyDescent="0.25">
      <c r="C52" t="s">
        <v>145</v>
      </c>
      <c r="D52" t="s">
        <v>82</v>
      </c>
      <c r="E52">
        <v>1.0252750755232363</v>
      </c>
    </row>
    <row r="53" spans="3:5" x14ac:dyDescent="0.25">
      <c r="C53" t="s">
        <v>147</v>
      </c>
      <c r="D53" t="s">
        <v>82</v>
      </c>
      <c r="E53">
        <v>1.0319854589481032</v>
      </c>
    </row>
    <row r="54" spans="3:5" x14ac:dyDescent="0.25">
      <c r="C54" t="s">
        <v>131</v>
      </c>
      <c r="D54" t="s">
        <v>82</v>
      </c>
      <c r="E54">
        <v>0.94505821162497394</v>
      </c>
    </row>
    <row r="55" spans="3:5" x14ac:dyDescent="0.25">
      <c r="C55" t="s">
        <v>146</v>
      </c>
      <c r="D55" t="s">
        <v>82</v>
      </c>
      <c r="E55">
        <v>1.0665480320721672</v>
      </c>
    </row>
    <row r="56" spans="3:5" x14ac:dyDescent="0.25">
      <c r="C56" t="s">
        <v>148</v>
      </c>
      <c r="D56" t="s">
        <v>82</v>
      </c>
      <c r="E56">
        <v>1.066408577509983</v>
      </c>
    </row>
    <row r="57" spans="3:5" x14ac:dyDescent="0.25">
      <c r="C57" t="s">
        <v>149</v>
      </c>
      <c r="D57" t="s">
        <v>82</v>
      </c>
      <c r="E57">
        <v>1.1618156207465422</v>
      </c>
    </row>
    <row r="58" spans="3:5" x14ac:dyDescent="0.25">
      <c r="C58" t="s">
        <v>132</v>
      </c>
      <c r="D58" t="s">
        <v>82</v>
      </c>
      <c r="E58">
        <v>1.0468982895604251</v>
      </c>
    </row>
    <row r="59" spans="3:5" x14ac:dyDescent="0.25">
      <c r="C59" t="s">
        <v>150</v>
      </c>
      <c r="D59" t="s">
        <v>82</v>
      </c>
      <c r="E59">
        <v>0.9996347224921116</v>
      </c>
    </row>
    <row r="60" spans="3:5" x14ac:dyDescent="0.25">
      <c r="C60" t="s">
        <v>134</v>
      </c>
      <c r="D60" t="s">
        <v>82</v>
      </c>
      <c r="E60">
        <v>1.0238282716653104</v>
      </c>
    </row>
    <row r="61" spans="3:5" x14ac:dyDescent="0.25">
      <c r="C61" t="s">
        <v>151</v>
      </c>
      <c r="D61" t="s">
        <v>82</v>
      </c>
      <c r="E61">
        <v>1.0320452723393245</v>
      </c>
    </row>
    <row r="62" spans="3:5" x14ac:dyDescent="0.25">
      <c r="C62" t="s">
        <v>152</v>
      </c>
      <c r="D62" t="s">
        <v>82</v>
      </c>
      <c r="E62">
        <v>1.0542320101718636</v>
      </c>
    </row>
    <row r="63" spans="3:5" x14ac:dyDescent="0.25">
      <c r="C63" t="s">
        <v>133</v>
      </c>
      <c r="D63" t="s">
        <v>82</v>
      </c>
      <c r="E63">
        <v>0.98791830142974657</v>
      </c>
    </row>
    <row r="64" spans="3:5" x14ac:dyDescent="0.25">
      <c r="C64" t="s">
        <v>153</v>
      </c>
      <c r="D64" t="s">
        <v>82</v>
      </c>
      <c r="E64">
        <v>1.02711090195003</v>
      </c>
    </row>
    <row r="65" spans="3:5" x14ac:dyDescent="0.25">
      <c r="C65" t="s">
        <v>135</v>
      </c>
      <c r="D65" t="s">
        <v>82</v>
      </c>
      <c r="E65">
        <v>1.0324559788117074</v>
      </c>
    </row>
    <row r="66" spans="3:5" x14ac:dyDescent="0.25">
      <c r="C66" t="s">
        <v>144</v>
      </c>
      <c r="D66" t="s">
        <v>59</v>
      </c>
      <c r="E66">
        <f t="array" ref="E66:E80">TRANSPOSE(LCF_working!AL23:AZ23)</f>
        <v>1.0463322631160885</v>
      </c>
    </row>
    <row r="67" spans="3:5" x14ac:dyDescent="0.25">
      <c r="C67" t="s">
        <v>145</v>
      </c>
      <c r="D67" t="s">
        <v>59</v>
      </c>
      <c r="E67">
        <v>1.0292391736397319</v>
      </c>
    </row>
    <row r="68" spans="3:5" x14ac:dyDescent="0.25">
      <c r="C68" t="s">
        <v>147</v>
      </c>
      <c r="D68" t="s">
        <v>59</v>
      </c>
      <c r="E68">
        <v>1.0464951117964456</v>
      </c>
    </row>
    <row r="69" spans="3:5" x14ac:dyDescent="0.25">
      <c r="C69" t="s">
        <v>131</v>
      </c>
      <c r="D69" t="s">
        <v>59</v>
      </c>
      <c r="E69">
        <v>1.02295337609453</v>
      </c>
    </row>
    <row r="70" spans="3:5" x14ac:dyDescent="0.25">
      <c r="C70" t="s">
        <v>146</v>
      </c>
      <c r="D70" t="s">
        <v>59</v>
      </c>
      <c r="E70">
        <v>1.0601190499981938</v>
      </c>
    </row>
    <row r="71" spans="3:5" x14ac:dyDescent="0.25">
      <c r="C71" t="s">
        <v>148</v>
      </c>
      <c r="D71" t="s">
        <v>59</v>
      </c>
      <c r="E71">
        <v>1.0462950614902629</v>
      </c>
    </row>
    <row r="72" spans="3:5" x14ac:dyDescent="0.25">
      <c r="C72" t="s">
        <v>149</v>
      </c>
      <c r="D72" t="s">
        <v>59</v>
      </c>
      <c r="E72">
        <v>1.1222048314163848</v>
      </c>
    </row>
    <row r="73" spans="3:5" x14ac:dyDescent="0.25">
      <c r="C73" t="s">
        <v>132</v>
      </c>
      <c r="D73" t="s">
        <v>59</v>
      </c>
      <c r="E73">
        <v>1.0614079424087675</v>
      </c>
    </row>
    <row r="74" spans="3:5" x14ac:dyDescent="0.25">
      <c r="C74" t="s">
        <v>150</v>
      </c>
      <c r="D74" t="s">
        <v>59</v>
      </c>
      <c r="E74">
        <v>0.96886221040605447</v>
      </c>
    </row>
    <row r="75" spans="3:5" x14ac:dyDescent="0.25">
      <c r="C75" t="s">
        <v>134</v>
      </c>
      <c r="D75" t="s">
        <v>59</v>
      </c>
      <c r="E75">
        <v>1.0383379245136526</v>
      </c>
    </row>
    <row r="76" spans="3:5" x14ac:dyDescent="0.25">
      <c r="C76" t="s">
        <v>151</v>
      </c>
      <c r="D76" t="s">
        <v>59</v>
      </c>
      <c r="E76">
        <v>1.0465549251876669</v>
      </c>
    </row>
    <row r="77" spans="3:5" x14ac:dyDescent="0.25">
      <c r="C77" t="s">
        <v>152</v>
      </c>
      <c r="D77" t="s">
        <v>59</v>
      </c>
      <c r="E77">
        <v>1.1054097073610798</v>
      </c>
    </row>
    <row r="78" spans="3:5" x14ac:dyDescent="0.25">
      <c r="C78" t="s">
        <v>133</v>
      </c>
      <c r="D78" t="s">
        <v>59</v>
      </c>
      <c r="E78">
        <v>1.0245907352492698</v>
      </c>
    </row>
    <row r="79" spans="3:5" x14ac:dyDescent="0.25">
      <c r="C79" t="s">
        <v>153</v>
      </c>
      <c r="D79" t="s">
        <v>59</v>
      </c>
      <c r="E79">
        <v>1.0416205547983721</v>
      </c>
    </row>
    <row r="80" spans="3:5" x14ac:dyDescent="0.25">
      <c r="C80" t="s">
        <v>135</v>
      </c>
      <c r="D80" t="s">
        <v>59</v>
      </c>
      <c r="E80">
        <v>1.0469656316600495</v>
      </c>
    </row>
    <row r="81" spans="3:5" x14ac:dyDescent="0.25">
      <c r="C81" t="s">
        <v>144</v>
      </c>
      <c r="D81" t="s">
        <v>60</v>
      </c>
      <c r="E81">
        <f t="array" ref="E81:E95">TRANSPOSE(LCF_working!AL24:AZ24)</f>
        <v>1.0180236710742092</v>
      </c>
    </row>
    <row r="82" spans="3:5" x14ac:dyDescent="0.25">
      <c r="C82" t="s">
        <v>145</v>
      </c>
      <c r="D82" t="s">
        <v>60</v>
      </c>
      <c r="E82">
        <v>0.94074378191272368</v>
      </c>
    </row>
    <row r="83" spans="3:5" x14ac:dyDescent="0.25">
      <c r="C83" t="s">
        <v>147</v>
      </c>
      <c r="D83" t="s">
        <v>60</v>
      </c>
      <c r="E83">
        <v>1.0356048609387305</v>
      </c>
    </row>
    <row r="84" spans="3:5" x14ac:dyDescent="0.25">
      <c r="C84" t="s">
        <v>131</v>
      </c>
      <c r="D84" t="s">
        <v>60</v>
      </c>
      <c r="E84">
        <v>1.0390465663527215</v>
      </c>
    </row>
    <row r="85" spans="3:5" x14ac:dyDescent="0.25">
      <c r="C85" t="s">
        <v>146</v>
      </c>
      <c r="D85" t="s">
        <v>60</v>
      </c>
      <c r="E85">
        <v>0.98612592874274796</v>
      </c>
    </row>
    <row r="86" spans="3:5" x14ac:dyDescent="0.25">
      <c r="C86" t="s">
        <v>148</v>
      </c>
      <c r="D86" t="s">
        <v>60</v>
      </c>
      <c r="E86">
        <v>1.0563787605125103</v>
      </c>
    </row>
    <row r="87" spans="3:5" x14ac:dyDescent="0.25">
      <c r="C87" t="s">
        <v>149</v>
      </c>
      <c r="D87" t="s">
        <v>60</v>
      </c>
      <c r="E87">
        <v>1.2147552008810354</v>
      </c>
    </row>
    <row r="88" spans="3:5" x14ac:dyDescent="0.25">
      <c r="C88" t="s">
        <v>132</v>
      </c>
      <c r="D88" t="s">
        <v>60</v>
      </c>
      <c r="E88">
        <v>1.0505176915510523</v>
      </c>
    </row>
    <row r="89" spans="3:5" x14ac:dyDescent="0.25">
      <c r="C89" t="s">
        <v>150</v>
      </c>
      <c r="D89" t="s">
        <v>60</v>
      </c>
      <c r="E89">
        <v>1.0227155099643599</v>
      </c>
    </row>
    <row r="90" spans="3:5" x14ac:dyDescent="0.25">
      <c r="C90" t="s">
        <v>134</v>
      </c>
      <c r="D90" t="s">
        <v>60</v>
      </c>
      <c r="E90">
        <v>1.0274476736559377</v>
      </c>
    </row>
    <row r="91" spans="3:5" x14ac:dyDescent="0.25">
      <c r="C91" t="s">
        <v>151</v>
      </c>
      <c r="D91" t="s">
        <v>60</v>
      </c>
      <c r="E91">
        <v>1.0356646743299518</v>
      </c>
    </row>
    <row r="92" spans="3:5" x14ac:dyDescent="0.25">
      <c r="C92" t="s">
        <v>152</v>
      </c>
      <c r="D92" t="s">
        <v>60</v>
      </c>
      <c r="E92">
        <v>1.1566792859109141</v>
      </c>
    </row>
    <row r="93" spans="3:5" x14ac:dyDescent="0.25">
      <c r="C93" t="s">
        <v>133</v>
      </c>
      <c r="D93" t="s">
        <v>60</v>
      </c>
      <c r="E93">
        <v>0.99153770342037373</v>
      </c>
    </row>
    <row r="94" spans="3:5" x14ac:dyDescent="0.25">
      <c r="C94" t="s">
        <v>153</v>
      </c>
      <c r="D94" t="s">
        <v>60</v>
      </c>
      <c r="E94">
        <v>1.0307303039406572</v>
      </c>
    </row>
    <row r="95" spans="3:5" x14ac:dyDescent="0.25">
      <c r="C95" t="s">
        <v>135</v>
      </c>
      <c r="D95" t="s">
        <v>60</v>
      </c>
      <c r="E95">
        <v>1.0360753808023344</v>
      </c>
    </row>
    <row r="96" spans="3:5" x14ac:dyDescent="0.25">
      <c r="C96" t="s">
        <v>149</v>
      </c>
      <c r="D96" t="s">
        <v>438</v>
      </c>
      <c r="E96">
        <v>1</v>
      </c>
    </row>
  </sheetData>
  <phoneticPr fontId="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3EF-6280-468D-8E55-E914E508D868}">
  <dimension ref="C4:AZ68"/>
  <sheetViews>
    <sheetView topLeftCell="AA4" workbookViewId="0">
      <selection activeCell="AA16" sqref="AA16"/>
    </sheetView>
  </sheetViews>
  <sheetFormatPr defaultRowHeight="15" x14ac:dyDescent="0.25"/>
  <cols>
    <col min="37" max="37" width="11.28515625" customWidth="1"/>
  </cols>
  <sheetData>
    <row r="4" spans="3:52" x14ac:dyDescent="0.25">
      <c r="F4" t="s">
        <v>38</v>
      </c>
      <c r="G4" t="s">
        <v>39</v>
      </c>
      <c r="H4" t="s">
        <v>47</v>
      </c>
      <c r="L4" t="s">
        <v>55</v>
      </c>
      <c r="M4" t="s">
        <v>56</v>
      </c>
      <c r="N4" t="s">
        <v>57</v>
      </c>
      <c r="O4" t="s">
        <v>58</v>
      </c>
      <c r="S4" t="s">
        <v>82</v>
      </c>
      <c r="T4" t="s">
        <v>59</v>
      </c>
      <c r="U4" t="s">
        <v>60</v>
      </c>
      <c r="AC4" t="s">
        <v>40</v>
      </c>
      <c r="AE4" t="s">
        <v>41</v>
      </c>
    </row>
    <row r="6" spans="3:52" x14ac:dyDescent="0.25">
      <c r="AC6" t="s">
        <v>255</v>
      </c>
    </row>
    <row r="8" spans="3:52" x14ac:dyDescent="0.25">
      <c r="C8" t="str">
        <f>'[3]Locational Cost Factors'!B102</f>
        <v>Cost zone</v>
      </c>
      <c r="D8" t="str">
        <f>'[3]Locational Cost Factors'!C102</f>
        <v>REZ name / Description</v>
      </c>
      <c r="E8" t="str">
        <f>'[3]Locational Cost Factors'!D102</f>
        <v>OCGT (small GT)</v>
      </c>
      <c r="F8" t="str">
        <f>'[3]Locational Cost Factors'!E102</f>
        <v>OCGT (large GT)</v>
      </c>
      <c r="G8" t="str">
        <f>'[3]Locational Cost Factors'!F102</f>
        <v>CCGT</v>
      </c>
      <c r="H8" t="str">
        <f>'[3]Locational Cost Factors'!G102</f>
        <v>CCGT with CCS</v>
      </c>
      <c r="I8" t="str">
        <f>'[3]Locational Cost Factors'!H102</f>
        <v>Biomass</v>
      </c>
      <c r="J8" t="str">
        <f>'[3]Locational Cost Factors'!M102</f>
        <v>Large scale Solar PV</v>
      </c>
      <c r="K8" t="str">
        <f>'[3]Locational Cost Factors'!N102</f>
        <v>Solar Thermal (16hrs storage)</v>
      </c>
      <c r="L8" t="str">
        <f>'[3]Locational Cost Factors'!I102</f>
        <v>Battery storage (1hr storage)</v>
      </c>
      <c r="M8" t="str">
        <f>'[3]Locational Cost Factors'!J102</f>
        <v>Battery storage (2hrs storage)</v>
      </c>
      <c r="N8" t="str">
        <f>'[3]Locational Cost Factors'!K102</f>
        <v>Battery storage (4hrs storage)</v>
      </c>
      <c r="O8" t="str">
        <f>'[3]Locational Cost Factors'!L102</f>
        <v>Battery Storage (8hrs storage)</v>
      </c>
      <c r="P8" t="str">
        <f>'[3]Locational Cost Factors'!O102</f>
        <v>Wind</v>
      </c>
      <c r="Q8" t="str">
        <f>'[3]Locational Cost Factors'!P102</f>
        <v>Wind - Offshore (fixed)</v>
      </c>
      <c r="R8" t="str">
        <f>'[3]Locational Cost Factors'!Q102</f>
        <v>Wind - offshore (floating)</v>
      </c>
      <c r="S8" t="str">
        <f>'[3]Locational Cost Factors'!R102</f>
        <v>Pumped Hydro (10hrs storage)</v>
      </c>
      <c r="T8" t="str">
        <f>'[3]Locational Cost Factors'!S102</f>
        <v>Pumped Hydro (24hrs storage)</v>
      </c>
      <c r="U8" t="str">
        <f>'[3]Locational Cost Factors'!T102</f>
        <v>Pumped Hydro (48hrs storage)</v>
      </c>
      <c r="X8" t="str">
        <f>'[3]Locational Cost Factors'!U102</f>
        <v>Electrolysers - Proton Exchange Membrane</v>
      </c>
      <c r="Y8" t="str">
        <f>'[3]Locational Cost Factors'!V102</f>
        <v>BOTN - Cethana</v>
      </c>
      <c r="AC8" t="s">
        <v>250</v>
      </c>
      <c r="AD8" t="s">
        <v>252</v>
      </c>
      <c r="AE8" t="s">
        <v>28</v>
      </c>
      <c r="AL8" t="s">
        <v>144</v>
      </c>
      <c r="AM8" t="s">
        <v>145</v>
      </c>
      <c r="AN8" t="s">
        <v>147</v>
      </c>
      <c r="AO8" t="s">
        <v>131</v>
      </c>
      <c r="AP8" t="s">
        <v>146</v>
      </c>
      <c r="AQ8" t="s">
        <v>148</v>
      </c>
      <c r="AR8" t="s">
        <v>149</v>
      </c>
      <c r="AS8" t="s">
        <v>132</v>
      </c>
      <c r="AT8" t="s">
        <v>150</v>
      </c>
      <c r="AU8" t="s">
        <v>134</v>
      </c>
      <c r="AV8" t="s">
        <v>151</v>
      </c>
      <c r="AW8" t="s">
        <v>152</v>
      </c>
      <c r="AX8" t="s">
        <v>133</v>
      </c>
      <c r="AY8" t="s">
        <v>153</v>
      </c>
      <c r="AZ8" t="s">
        <v>135</v>
      </c>
    </row>
    <row r="9" spans="3:52" x14ac:dyDescent="0.25">
      <c r="C9" t="str">
        <f>'[6]Locational Cost Factors'!B153</f>
        <v>NQ</v>
      </c>
      <c r="D9" t="str">
        <f>'[6]Locational Cost Factors'!C153</f>
        <v>Subregional Reference Node</v>
      </c>
      <c r="E9">
        <f>'[6]Locational Cost Factors'!D153</f>
        <v>1.080074646738433</v>
      </c>
      <c r="F9">
        <f>'[6]Locational Cost Factors'!E153</f>
        <v>1.0801421496571129</v>
      </c>
      <c r="G9">
        <f>'[6]Locational Cost Factors'!F153</f>
        <v>1.080003934603035</v>
      </c>
      <c r="H9">
        <f>'[6]Locational Cost Factors'!G153</f>
        <v>1.0549974707464607</v>
      </c>
      <c r="I9">
        <f>'[6]Locational Cost Factors'!H153</f>
        <v>1.0964837766010318</v>
      </c>
      <c r="J9" t="str">
        <f>'[6]Locational Cost Factors'!I153</f>
        <v>Not Applicable</v>
      </c>
      <c r="K9" t="str">
        <f>'[6]Locational Cost Factors'!J153</f>
        <v>Not Applicable</v>
      </c>
      <c r="L9">
        <f>'[6]Locational Cost Factors'!K153</f>
        <v>1.0467279426648464</v>
      </c>
      <c r="M9">
        <f>'[6]Locational Cost Factors'!L153</f>
        <v>1.0406411993937774</v>
      </c>
      <c r="N9">
        <f>'[6]Locational Cost Factors'!M153</f>
        <v>1.0355872987830739</v>
      </c>
      <c r="O9">
        <f>'[6]Locational Cost Factors'!N153</f>
        <v>1.0305770916804571</v>
      </c>
      <c r="P9" t="str">
        <f>'[6]Locational Cost Factors'!O153</f>
        <v>Not Applicable</v>
      </c>
      <c r="Q9" t="str">
        <f>'[6]Locational Cost Factors'!P153</f>
        <v>Not Applicable</v>
      </c>
      <c r="R9" t="str">
        <f>'[6]Locational Cost Factors'!Q153</f>
        <v>Not Applicable</v>
      </c>
      <c r="S9">
        <f>'[6]Locational Cost Factors'!R153</f>
        <v>1.1056898700223396</v>
      </c>
      <c r="T9">
        <f>'[6]Locational Cost Factors'!S153</f>
        <v>1.0463322631160885</v>
      </c>
      <c r="U9">
        <f>'[6]Locational Cost Factors'!T153</f>
        <v>1.0180236710742092</v>
      </c>
      <c r="V9">
        <f>'[6]Locational Cost Factors'!U153</f>
        <v>1.0862019210447542</v>
      </c>
      <c r="W9">
        <f>'[6]Locational Cost Factors'!V153</f>
        <v>1.0391971436831839</v>
      </c>
      <c r="X9" t="str">
        <f>'[6]Locational Cost Factors'!W153</f>
        <v>Not Applicable</v>
      </c>
      <c r="Y9" t="str">
        <f>'[6]Locational Cost Factors'!X153</f>
        <v>Not Applicable</v>
      </c>
      <c r="AA9">
        <f>SUMIF(AB$25:AB$68,AB9,AC$25:AC$68)</f>
        <v>4</v>
      </c>
      <c r="AB9" t="s">
        <v>144</v>
      </c>
      <c r="AC9">
        <f>SUMIF($AB$25:$AB$68,$AB9,J$25:J$68)/$AA9</f>
        <v>1.1594031751103768</v>
      </c>
      <c r="AD9">
        <f>SUMIF($AB$25:$AB$68,$AB9,K$25:K$68)/$AA9</f>
        <v>1.1091657276439819</v>
      </c>
      <c r="AE9">
        <f>SUMIF($AB$25:$AB$68,$AB9,P$25:P$68)/$AA9</f>
        <v>1.1229723309862047</v>
      </c>
      <c r="AK9" t="s">
        <v>38</v>
      </c>
      <c r="AL9">
        <f t="array" ref="AL9:AZ11">TRANSPOSE(F9:H23)</f>
        <v>1.0801421496571129</v>
      </c>
      <c r="AM9">
        <v>1.1052110446068442</v>
      </c>
      <c r="AN9">
        <v>1.0728928609555439</v>
      </c>
      <c r="AO9">
        <v>0.99999999999999845</v>
      </c>
      <c r="AP9">
        <v>1.0615921835468933</v>
      </c>
      <c r="AQ9">
        <v>1.0370747524421584</v>
      </c>
      <c r="AR9">
        <v>1.0067384622696309</v>
      </c>
      <c r="AS9">
        <v>0.99999999999999845</v>
      </c>
      <c r="AT9">
        <v>0.99999999999999845</v>
      </c>
      <c r="AU9">
        <v>0.99999999999999845</v>
      </c>
      <c r="AV9">
        <v>1.0030013528670807</v>
      </c>
      <c r="AW9">
        <v>1.0467084150949391</v>
      </c>
      <c r="AX9">
        <v>0.99999999999999845</v>
      </c>
      <c r="AY9">
        <v>1.1001680189954688</v>
      </c>
      <c r="AZ9">
        <v>0.99999999999999845</v>
      </c>
    </row>
    <row r="10" spans="3:52" x14ac:dyDescent="0.25">
      <c r="C10" t="str">
        <f>'[6]Locational Cost Factors'!B154</f>
        <v>CQ</v>
      </c>
      <c r="D10" t="str">
        <f>'[6]Locational Cost Factors'!C154</f>
        <v>Subregional Reference Node</v>
      </c>
      <c r="E10">
        <f>'[6]Locational Cost Factors'!D154</f>
        <v>1.1037044981577715</v>
      </c>
      <c r="F10">
        <f>'[6]Locational Cost Factors'!E154</f>
        <v>1.1052110446068442</v>
      </c>
      <c r="G10">
        <f>'[6]Locational Cost Factors'!F154</f>
        <v>1.1021263253087428</v>
      </c>
      <c r="H10">
        <f>'[6]Locational Cost Factors'!G154</f>
        <v>1.0590735138287448</v>
      </c>
      <c r="I10">
        <f>'[6]Locational Cost Factors'!H154</f>
        <v>1.1282942704043837</v>
      </c>
      <c r="J10" t="str">
        <f>'[6]Locational Cost Factors'!I154</f>
        <v>Not Applicable</v>
      </c>
      <c r="K10" t="str">
        <f>'[6]Locational Cost Factors'!J154</f>
        <v>Not Applicable</v>
      </c>
      <c r="L10">
        <f>'[6]Locational Cost Factors'!K154</f>
        <v>1.0663151224284846</v>
      </c>
      <c r="M10">
        <f>'[6]Locational Cost Factors'!L154</f>
        <v>1.0672549166229892</v>
      </c>
      <c r="N10">
        <f>'[6]Locational Cost Factors'!M154</f>
        <v>1.0680980842193819</v>
      </c>
      <c r="O10">
        <f>'[6]Locational Cost Factors'!N154</f>
        <v>1.0688659661280597</v>
      </c>
      <c r="P10" t="str">
        <f>'[6]Locational Cost Factors'!O154</f>
        <v>Not Applicable</v>
      </c>
      <c r="Q10" t="str">
        <f>'[6]Locational Cost Factors'!P154</f>
        <v>Not Applicable</v>
      </c>
      <c r="R10" t="str">
        <f>'[6]Locational Cost Factors'!Q154</f>
        <v>Not Applicable</v>
      </c>
      <c r="S10">
        <f>'[6]Locational Cost Factors'!R154</f>
        <v>1.0252750755232363</v>
      </c>
      <c r="T10">
        <f>'[6]Locational Cost Factors'!S154</f>
        <v>1.0292391736397319</v>
      </c>
      <c r="U10">
        <f>'[6]Locational Cost Factors'!T154</f>
        <v>0.94074378191272368</v>
      </c>
      <c r="V10">
        <f>'[6]Locational Cost Factors'!U154</f>
        <v>1.1319255503980865</v>
      </c>
      <c r="W10">
        <f>'[6]Locational Cost Factors'!V154</f>
        <v>1.0660536547511592</v>
      </c>
      <c r="X10" t="str">
        <f>'[6]Locational Cost Factors'!W154</f>
        <v>Not Applicable</v>
      </c>
      <c r="Y10" t="str">
        <f>'[6]Locational Cost Factors'!X154</f>
        <v>Not Applicable</v>
      </c>
      <c r="AA10">
        <f>SUMIF(AB$25:AB$68,AB10,AC$25:AC$68)</f>
        <v>4</v>
      </c>
      <c r="AB10" t="s">
        <v>145</v>
      </c>
      <c r="AC10">
        <f>SUMIF($AB$25:$AB$68,$AB10,J$25:J$68)/$AA10</f>
        <v>1.182973937262942</v>
      </c>
      <c r="AD10">
        <f>SUMIF($AB$25:$AB$68,$AB10,K$25:K$68)/$AA10</f>
        <v>1.1280217338322551</v>
      </c>
      <c r="AE10">
        <f>SUMIF($AB$25:$AB$68,$AB10,P$25:P$68)/$AA10</f>
        <v>1.1456994124641571</v>
      </c>
      <c r="AK10" t="s">
        <v>39</v>
      </c>
      <c r="AL10">
        <v>1.080003934603035</v>
      </c>
      <c r="AM10">
        <v>1.1021263253087428</v>
      </c>
      <c r="AN10">
        <v>1.0701624455033016</v>
      </c>
      <c r="AO10">
        <v>0.99999999999999889</v>
      </c>
      <c r="AP10">
        <v>1.0597610886230162</v>
      </c>
      <c r="AQ10">
        <v>1.034928204647207</v>
      </c>
      <c r="AR10">
        <v>1.0065750874490618</v>
      </c>
      <c r="AS10">
        <v>0.99999999999999889</v>
      </c>
      <c r="AT10">
        <v>0.99999999999999889</v>
      </c>
      <c r="AU10">
        <v>0.99999999999999889</v>
      </c>
      <c r="AV10">
        <v>1.0031671718657909</v>
      </c>
      <c r="AW10">
        <v>1.0405173721714862</v>
      </c>
      <c r="AX10">
        <v>0.99999999999999889</v>
      </c>
      <c r="AY10">
        <v>1.0970422389840042</v>
      </c>
      <c r="AZ10">
        <v>0.99999999999999889</v>
      </c>
    </row>
    <row r="11" spans="3:52" x14ac:dyDescent="0.25">
      <c r="C11" t="str">
        <f>'[6]Locational Cost Factors'!B155</f>
        <v>GG</v>
      </c>
      <c r="D11" t="str">
        <f>'[6]Locational Cost Factors'!C155</f>
        <v>Subregional Reference Node</v>
      </c>
      <c r="E11">
        <f>'[6]Locational Cost Factors'!D155</f>
        <v>1.0715593530039886</v>
      </c>
      <c r="F11">
        <f>'[6]Locational Cost Factors'!E155</f>
        <v>1.0728928609555439</v>
      </c>
      <c r="G11">
        <f>'[6]Locational Cost Factors'!F155</f>
        <v>1.0701624455033016</v>
      </c>
      <c r="H11">
        <f>'[6]Locational Cost Factors'!G155</f>
        <v>1.0308396766751213</v>
      </c>
      <c r="I11">
        <f>'[6]Locational Cost Factors'!H155</f>
        <v>1.0941306517329628</v>
      </c>
      <c r="J11" t="str">
        <f>'[6]Locational Cost Factors'!I155</f>
        <v>Not Applicable</v>
      </c>
      <c r="K11" t="str">
        <f>'[6]Locational Cost Factors'!J155</f>
        <v>Not Applicable</v>
      </c>
      <c r="L11">
        <f>'[6]Locational Cost Factors'!K155</f>
        <v>1.0367971016165329</v>
      </c>
      <c r="M11">
        <f>'[6]Locational Cost Factors'!L155</f>
        <v>1.0373063012540336</v>
      </c>
      <c r="N11">
        <f>'[6]Locational Cost Factors'!M155</f>
        <v>1.0377845742815417</v>
      </c>
      <c r="O11">
        <f>'[6]Locational Cost Factors'!N155</f>
        <v>1.0381986865838335</v>
      </c>
      <c r="P11" t="str">
        <f>'[6]Locational Cost Factors'!O155</f>
        <v>Not Applicable</v>
      </c>
      <c r="Q11" t="str">
        <f>'[6]Locational Cost Factors'!P155</f>
        <v>Not Applicable</v>
      </c>
      <c r="R11" t="str">
        <f>'[6]Locational Cost Factors'!Q155</f>
        <v>Not Applicable</v>
      </c>
      <c r="S11">
        <f>'[6]Locational Cost Factors'!R155</f>
        <v>1.0319854589481032</v>
      </c>
      <c r="T11">
        <f>'[6]Locational Cost Factors'!S155</f>
        <v>1.0464951117964456</v>
      </c>
      <c r="U11">
        <f>'[6]Locational Cost Factors'!T155</f>
        <v>1.0356048609387305</v>
      </c>
      <c r="V11">
        <f>'[6]Locational Cost Factors'!U155</f>
        <v>1.0967949998272892</v>
      </c>
      <c r="W11">
        <f>'[6]Locational Cost Factors'!V155</f>
        <v>1.0361698251871119</v>
      </c>
      <c r="X11" t="str">
        <f>'[6]Locational Cost Factors'!W155</f>
        <v>Not Applicable</v>
      </c>
      <c r="Y11" t="str">
        <f>'[6]Locational Cost Factors'!X155</f>
        <v>Not Applicable</v>
      </c>
      <c r="AA11">
        <f>SUMIF(AB$25:AB$68,AB11,AC$25:AC$68)</f>
        <v>0</v>
      </c>
      <c r="AB11" t="s">
        <v>147</v>
      </c>
      <c r="AK11" t="s">
        <v>47</v>
      </c>
      <c r="AL11">
        <v>1.0549974707464607</v>
      </c>
      <c r="AM11">
        <v>1.0590735138287448</v>
      </c>
      <c r="AN11">
        <v>1.0308396766751213</v>
      </c>
      <c r="AO11">
        <v>1</v>
      </c>
      <c r="AP11">
        <v>1.0380351292382131</v>
      </c>
      <c r="AQ11">
        <v>1.0188382155013134</v>
      </c>
      <c r="AR11">
        <v>1.0087070025214999</v>
      </c>
      <c r="AS11">
        <v>1</v>
      </c>
      <c r="AT11">
        <v>1</v>
      </c>
      <c r="AU11">
        <v>1</v>
      </c>
      <c r="AV11">
        <v>1.0061686821484304</v>
      </c>
      <c r="AW11">
        <v>0.99453057956523971</v>
      </c>
      <c r="AX11">
        <v>1</v>
      </c>
      <c r="AY11">
        <v>1.0513954952882429</v>
      </c>
      <c r="AZ11">
        <v>1</v>
      </c>
    </row>
    <row r="12" spans="3:52" x14ac:dyDescent="0.25">
      <c r="C12" t="str">
        <f>'[6]Locational Cost Factors'!B156</f>
        <v>SQ</v>
      </c>
      <c r="D12" t="str">
        <f>'[6]Locational Cost Factors'!C156</f>
        <v>Subregional Reference Node</v>
      </c>
      <c r="E12">
        <f>'[6]Locational Cost Factors'!D156</f>
        <v>0.99999999999999911</v>
      </c>
      <c r="F12">
        <f>'[6]Locational Cost Factors'!E156</f>
        <v>0.99999999999999845</v>
      </c>
      <c r="G12">
        <f>'[6]Locational Cost Factors'!F156</f>
        <v>0.99999999999999889</v>
      </c>
      <c r="H12">
        <f>'[6]Locational Cost Factors'!G156</f>
        <v>1</v>
      </c>
      <c r="I12">
        <f>'[6]Locational Cost Factors'!H156</f>
        <v>0.99999999999999867</v>
      </c>
      <c r="J12" t="str">
        <f>'[6]Locational Cost Factors'!I156</f>
        <v>Not Applicable</v>
      </c>
      <c r="K12" t="str">
        <f>'[6]Locational Cost Factors'!J156</f>
        <v>Not Applicable</v>
      </c>
      <c r="L12">
        <f>'[6]Locational Cost Factors'!K156</f>
        <v>0.99999999999999933</v>
      </c>
      <c r="M12">
        <f>'[6]Locational Cost Factors'!L156</f>
        <v>0.99999999999999878</v>
      </c>
      <c r="N12">
        <f>'[6]Locational Cost Factors'!M156</f>
        <v>0.99999999999999956</v>
      </c>
      <c r="O12">
        <f>'[6]Locational Cost Factors'!N156</f>
        <v>0.99999999999999845</v>
      </c>
      <c r="P12" t="str">
        <f>'[6]Locational Cost Factors'!O156</f>
        <v>Not Applicable</v>
      </c>
      <c r="Q12" t="str">
        <f>'[6]Locational Cost Factors'!P156</f>
        <v>Not Applicable</v>
      </c>
      <c r="R12" t="str">
        <f>'[6]Locational Cost Factors'!Q156</f>
        <v>Not Applicable</v>
      </c>
      <c r="S12">
        <f>'[6]Locational Cost Factors'!R156</f>
        <v>0.94505821162497394</v>
      </c>
      <c r="T12">
        <f>'[6]Locational Cost Factors'!S156</f>
        <v>1.02295337609453</v>
      </c>
      <c r="U12">
        <f>'[6]Locational Cost Factors'!T156</f>
        <v>1.0390465663527215</v>
      </c>
      <c r="V12">
        <f>'[6]Locational Cost Factors'!U156</f>
        <v>0.99999999999999867</v>
      </c>
      <c r="W12">
        <f>'[6]Locational Cost Factors'!V156</f>
        <v>1</v>
      </c>
      <c r="X12" t="str">
        <f>'[6]Locational Cost Factors'!W156</f>
        <v>Not Applicable</v>
      </c>
      <c r="Y12" t="str">
        <f>'[6]Locational Cost Factors'!X156</f>
        <v>Not Applicable</v>
      </c>
      <c r="AA12">
        <f>SUMIF(AB$25:AB$68,AB12,AC$25:AC$68)</f>
        <v>2</v>
      </c>
      <c r="AB12" t="s">
        <v>131</v>
      </c>
      <c r="AC12">
        <f>SUMIF($AB$25:$AB$68,$AB12,J$25:J$68)/$AA12</f>
        <v>1.0675341751273262</v>
      </c>
      <c r="AD12">
        <f>SUMIF($AB$25:$AB$68,$AB12,K$25:K$68)/$AA12</f>
        <v>1.0495942316237634</v>
      </c>
      <c r="AE12">
        <f>SUMIF($AB$25:$AB$68,$AB12,P$25:P$68)/$AA12</f>
        <v>1.0540307901186732</v>
      </c>
      <c r="AK12" t="s">
        <v>40</v>
      </c>
      <c r="AL12">
        <f t="array" ref="AL12:AZ12">TRANSPOSE(AC9:AC23)</f>
        <v>1.1594031751103768</v>
      </c>
      <c r="AM12">
        <v>1.182973937262942</v>
      </c>
      <c r="AN12">
        <v>0</v>
      </c>
      <c r="AO12">
        <v>1.0675341751273262</v>
      </c>
      <c r="AP12">
        <v>1.0912762440302677</v>
      </c>
      <c r="AQ12">
        <v>1.145861896110669</v>
      </c>
      <c r="AR12">
        <v>1.1188062735108759</v>
      </c>
      <c r="AS12">
        <v>1.0185243710691811</v>
      </c>
      <c r="AT12">
        <v>1.027641509433961</v>
      </c>
      <c r="AU12">
        <v>0</v>
      </c>
      <c r="AV12">
        <v>0.99716981132075333</v>
      </c>
      <c r="AW12">
        <v>1.1420994263741329</v>
      </c>
      <c r="AX12">
        <v>1.0907836707195495</v>
      </c>
      <c r="AY12">
        <v>1.1209040880503127</v>
      </c>
      <c r="AZ12">
        <v>1.079201808176099</v>
      </c>
    </row>
    <row r="13" spans="3:52" x14ac:dyDescent="0.25">
      <c r="C13" t="str">
        <f>'[6]Locational Cost Factors'!B157</f>
        <v>NNSW</v>
      </c>
      <c r="D13" t="str">
        <f>'[6]Locational Cost Factors'!C157</f>
        <v>Subregional Reference Node</v>
      </c>
      <c r="E13">
        <f>'[6]Locational Cost Factors'!D157</f>
        <v>1.0606978948745625</v>
      </c>
      <c r="F13">
        <f>'[6]Locational Cost Factors'!E157</f>
        <v>1.0615921835468933</v>
      </c>
      <c r="G13">
        <f>'[6]Locational Cost Factors'!F157</f>
        <v>1.0597610886230162</v>
      </c>
      <c r="H13">
        <f>'[6]Locational Cost Factors'!G157</f>
        <v>1.0380351292382131</v>
      </c>
      <c r="I13">
        <f>'[6]Locational Cost Factors'!H157</f>
        <v>1.0727537928383777</v>
      </c>
      <c r="J13" t="str">
        <f>'[6]Locational Cost Factors'!I157</f>
        <v>Not Applicable</v>
      </c>
      <c r="K13" t="str">
        <f>'[6]Locational Cost Factors'!J157</f>
        <v>Not Applicable</v>
      </c>
      <c r="L13">
        <f>'[6]Locational Cost Factors'!K157</f>
        <v>1.0439658530202747</v>
      </c>
      <c r="M13">
        <f>'[6]Locational Cost Factors'!L157</f>
        <v>1.0456459983128652</v>
      </c>
      <c r="N13">
        <f>'[6]Locational Cost Factors'!M157</f>
        <v>1.0470794054432779</v>
      </c>
      <c r="O13">
        <f>'[6]Locational Cost Factors'!N157</f>
        <v>1.0484589143972032</v>
      </c>
      <c r="P13" t="str">
        <f>'[6]Locational Cost Factors'!O157</f>
        <v>Not Applicable</v>
      </c>
      <c r="Q13" t="str">
        <f>'[6]Locational Cost Factors'!P157</f>
        <v>Not Applicable</v>
      </c>
      <c r="R13" t="str">
        <f>'[6]Locational Cost Factors'!Q157</f>
        <v>Not Applicable</v>
      </c>
      <c r="S13">
        <f>'[6]Locational Cost Factors'!R157</f>
        <v>1.0665480320721672</v>
      </c>
      <c r="T13">
        <f>'[6]Locational Cost Factors'!S157</f>
        <v>1.0601190499981938</v>
      </c>
      <c r="U13">
        <f>'[6]Locational Cost Factors'!T157</f>
        <v>0.98612592874274796</v>
      </c>
      <c r="V13">
        <f>'[6]Locational Cost Factors'!U157</f>
        <v>1.0768394661650393</v>
      </c>
      <c r="W13">
        <f>'[6]Locational Cost Factors'!V157</f>
        <v>1.0451752419068687</v>
      </c>
      <c r="X13" t="str">
        <f>'[6]Locational Cost Factors'!W157</f>
        <v>Not Applicable</v>
      </c>
      <c r="Y13" t="str">
        <f>'[6]Locational Cost Factors'!X157</f>
        <v>Not Applicable</v>
      </c>
      <c r="AA13">
        <f>SUMIF(AB$25:AB$68,AB13,AC$25:AC$68)</f>
        <v>2</v>
      </c>
      <c r="AB13" t="s">
        <v>146</v>
      </c>
      <c r="AC13">
        <f>SUMIF($AB$25:$AB$68,$AB13,J$25:J$68)/$AA13</f>
        <v>1.0912762440302677</v>
      </c>
      <c r="AD13">
        <f>SUMIF($AB$25:$AB$68,$AB13,K$25:K$68)/$AA13</f>
        <v>1.069650203076475</v>
      </c>
      <c r="AE13">
        <f>SUMIF($AB$25:$AB$68,$AB13,P$25:P$68)/$AA13</f>
        <v>1.0800581946893226</v>
      </c>
      <c r="AK13" t="s">
        <v>41</v>
      </c>
      <c r="AL13">
        <f t="array" ref="AL13:AZ13">TRANSPOSE(AE9:AE23)</f>
        <v>1.1229723309862047</v>
      </c>
      <c r="AM13">
        <v>1.1456994124641571</v>
      </c>
      <c r="AN13">
        <v>0</v>
      </c>
      <c r="AO13">
        <v>1.0540307901186732</v>
      </c>
      <c r="AP13">
        <v>1.0800581946893226</v>
      </c>
      <c r="AQ13">
        <v>1.1162645275847753</v>
      </c>
      <c r="AR13">
        <v>1.0943180496445801</v>
      </c>
      <c r="AS13">
        <v>1.0144795016293247</v>
      </c>
      <c r="AT13">
        <v>1.0287195121951211</v>
      </c>
      <c r="AU13">
        <v>0</v>
      </c>
      <c r="AV13">
        <v>0.99878048780487716</v>
      </c>
      <c r="AW13">
        <v>1.1283036563059081</v>
      </c>
      <c r="AX13">
        <v>1.0765773874106062</v>
      </c>
      <c r="AY13">
        <v>1.0911966799411126</v>
      </c>
      <c r="AZ13">
        <v>1.0608926587867737</v>
      </c>
    </row>
    <row r="14" spans="3:52" x14ac:dyDescent="0.25">
      <c r="C14" t="str">
        <f>'[6]Locational Cost Factors'!B158</f>
        <v>CNSW</v>
      </c>
      <c r="D14" t="str">
        <f>'[6]Locational Cost Factors'!C158</f>
        <v>Subregional Reference Node</v>
      </c>
      <c r="E14">
        <f>'[6]Locational Cost Factors'!D158</f>
        <v>1.0360263997239365</v>
      </c>
      <c r="F14">
        <f>'[6]Locational Cost Factors'!E158</f>
        <v>1.0370747524421584</v>
      </c>
      <c r="G14">
        <f>'[6]Locational Cost Factors'!F158</f>
        <v>1.034928204647207</v>
      </c>
      <c r="H14">
        <f>'[6]Locational Cost Factors'!G158</f>
        <v>1.0188382155013134</v>
      </c>
      <c r="I14">
        <f>'[6]Locational Cost Factors'!H158</f>
        <v>1.0439382238363697</v>
      </c>
      <c r="J14" t="str">
        <f>'[6]Locational Cost Factors'!I158</f>
        <v>Not Applicable</v>
      </c>
      <c r="K14" t="str">
        <f>'[6]Locational Cost Factors'!J158</f>
        <v>Not Applicable</v>
      </c>
      <c r="L14">
        <f>'[6]Locational Cost Factors'!K158</f>
        <v>1.0291921617251922</v>
      </c>
      <c r="M14">
        <f>'[6]Locational Cost Factors'!L158</f>
        <v>1.0336060117574051</v>
      </c>
      <c r="N14">
        <f>'[6]Locational Cost Factors'!M158</f>
        <v>1.0373167408133235</v>
      </c>
      <c r="O14">
        <f>'[6]Locational Cost Factors'!N158</f>
        <v>1.0409457769591159</v>
      </c>
      <c r="P14" t="str">
        <f>'[6]Locational Cost Factors'!O158</f>
        <v>Not Applicable</v>
      </c>
      <c r="Q14" t="str">
        <f>'[6]Locational Cost Factors'!P158</f>
        <v>Not Applicable</v>
      </c>
      <c r="R14" t="str">
        <f>'[6]Locational Cost Factors'!Q158</f>
        <v>Not Applicable</v>
      </c>
      <c r="S14">
        <f>'[6]Locational Cost Factors'!R158</f>
        <v>1.066408577509983</v>
      </c>
      <c r="T14">
        <f>'[6]Locational Cost Factors'!S158</f>
        <v>1.0462950614902629</v>
      </c>
      <c r="U14">
        <f>'[6]Locational Cost Factors'!T158</f>
        <v>1.0563787605125103</v>
      </c>
      <c r="V14">
        <f>'[6]Locational Cost Factors'!U158</f>
        <v>1.0528853755703729</v>
      </c>
      <c r="W14">
        <f>'[6]Locational Cost Factors'!V158</f>
        <v>1.0336140272805809</v>
      </c>
      <c r="X14" t="str">
        <f>'[6]Locational Cost Factors'!W158</f>
        <v>Not Applicable</v>
      </c>
      <c r="Y14" t="str">
        <f>'[6]Locational Cost Factors'!X158</f>
        <v>Not Applicable</v>
      </c>
      <c r="AA14">
        <f>SUMIF(AB$25:AB$68,AB14,AC$25:AC$68)</f>
        <v>3</v>
      </c>
      <c r="AB14" t="s">
        <v>148</v>
      </c>
      <c r="AC14">
        <f>SUMIF($AB$25:$AB$68,$AB14,J$25:J$68)/$AA14</f>
        <v>1.145861896110669</v>
      </c>
      <c r="AD14">
        <f>SUMIF($AB$25:$AB$68,$AB14,K$25:K$68)/$AA14</f>
        <v>1.1034651474350545</v>
      </c>
      <c r="AE14">
        <f>SUMIF($AB$25:$AB$68,$AB14,P$25:P$68)/$AA14</f>
        <v>1.1162645275847753</v>
      </c>
    </row>
    <row r="15" spans="3:52" x14ac:dyDescent="0.25">
      <c r="C15" t="str">
        <f>'[6]Locational Cost Factors'!B159</f>
        <v>SNSW</v>
      </c>
      <c r="D15" t="str">
        <f>'[6]Locational Cost Factors'!C159</f>
        <v>Subregional Reference Node</v>
      </c>
      <c r="E15">
        <f>'[6]Locational Cost Factors'!D159</f>
        <v>1.0066586716299049</v>
      </c>
      <c r="F15">
        <f>'[6]Locational Cost Factors'!E159</f>
        <v>1.0067384622696309</v>
      </c>
      <c r="G15">
        <f>'[6]Locational Cost Factors'!F159</f>
        <v>1.0065750874490618</v>
      </c>
      <c r="H15">
        <f>'[6]Locational Cost Factors'!G159</f>
        <v>1.0087070025214999</v>
      </c>
      <c r="I15">
        <f>'[6]Locational Cost Factors'!H159</f>
        <v>1.0050344431973244</v>
      </c>
      <c r="J15" t="str">
        <f>'[6]Locational Cost Factors'!I159</f>
        <v>Not Applicable</v>
      </c>
      <c r="K15" t="str">
        <f>'[6]Locational Cost Factors'!J159</f>
        <v>Not Applicable</v>
      </c>
      <c r="L15">
        <f>'[6]Locational Cost Factors'!K159</f>
        <v>1.0107123910022353</v>
      </c>
      <c r="M15">
        <f>'[6]Locational Cost Factors'!L159</f>
        <v>1.0119230922282383</v>
      </c>
      <c r="N15">
        <f>'[6]Locational Cost Factors'!M159</f>
        <v>1.0129321589320557</v>
      </c>
      <c r="O15">
        <f>'[6]Locational Cost Factors'!N159</f>
        <v>1.0139283837273243</v>
      </c>
      <c r="P15" t="str">
        <f>'[6]Locational Cost Factors'!O159</f>
        <v>Not Applicable</v>
      </c>
      <c r="Q15" t="str">
        <f>'[6]Locational Cost Factors'!P159</f>
        <v>Not Applicable</v>
      </c>
      <c r="R15" t="str">
        <f>'[6]Locational Cost Factors'!Q159</f>
        <v>Not Applicable</v>
      </c>
      <c r="S15">
        <f>'[6]Locational Cost Factors'!R159</f>
        <v>1.1618156207465422</v>
      </c>
      <c r="T15">
        <f>'[6]Locational Cost Factors'!S159</f>
        <v>1.1222048314163848</v>
      </c>
      <c r="U15">
        <f>'[6]Locational Cost Factors'!T159</f>
        <v>1.2147552008810354</v>
      </c>
      <c r="V15">
        <f>'[6]Locational Cost Factors'!U159</f>
        <v>1.0072033607623767</v>
      </c>
      <c r="W15">
        <f>'[6]Locational Cost Factors'!V159</f>
        <v>1.0121240715485404</v>
      </c>
      <c r="X15" t="str">
        <f>'[6]Locational Cost Factors'!W159</f>
        <v>Not Applicable</v>
      </c>
      <c r="Y15" t="str">
        <f>'[6]Locational Cost Factors'!X159</f>
        <v>Not Applicable</v>
      </c>
      <c r="AA15">
        <f>SUMIF(AB$25:AB$68,AB15,AC$25:AC$68)</f>
        <v>5</v>
      </c>
      <c r="AB15" t="s">
        <v>149</v>
      </c>
      <c r="AC15">
        <f>SUMIF($AB$25:$AB$68,$AB15,J$25:J$68)/$AA15</f>
        <v>1.1188062735108759</v>
      </c>
      <c r="AD15">
        <f>SUMIF($AB$25:$AB$68,$AB15,K$25:K$68)/$AA15</f>
        <v>1.0850133918435882</v>
      </c>
      <c r="AE15">
        <f>SUMIF($AB$25:$AB$68,$AB15,P$25:P$68)/$AA15</f>
        <v>1.0943180496445801</v>
      </c>
    </row>
    <row r="16" spans="3:52" x14ac:dyDescent="0.25">
      <c r="C16" t="str">
        <f>'[6]Locational Cost Factors'!B160</f>
        <v>SNW</v>
      </c>
      <c r="D16" t="str">
        <f>'[6]Locational Cost Factors'!C160</f>
        <v>Subregional Reference Node</v>
      </c>
      <c r="E16">
        <f>'[6]Locational Cost Factors'!D160</f>
        <v>0.99999999999999911</v>
      </c>
      <c r="F16">
        <f>'[6]Locational Cost Factors'!E160</f>
        <v>0.99999999999999845</v>
      </c>
      <c r="G16">
        <f>'[6]Locational Cost Factors'!F160</f>
        <v>0.99999999999999889</v>
      </c>
      <c r="H16">
        <f>'[6]Locational Cost Factors'!G160</f>
        <v>1</v>
      </c>
      <c r="I16">
        <f>'[6]Locational Cost Factors'!H160</f>
        <v>0.99999999999999867</v>
      </c>
      <c r="J16" t="str">
        <f>'[6]Locational Cost Factors'!I160</f>
        <v>Not Applicable</v>
      </c>
      <c r="K16" t="str">
        <f>'[6]Locational Cost Factors'!J160</f>
        <v>Not Applicable</v>
      </c>
      <c r="L16">
        <f>'[6]Locational Cost Factors'!K160</f>
        <v>0.99999999999999933</v>
      </c>
      <c r="M16">
        <f>'[6]Locational Cost Factors'!L160</f>
        <v>0.99999999999999878</v>
      </c>
      <c r="N16">
        <f>'[6]Locational Cost Factors'!M160</f>
        <v>0.99999999999999956</v>
      </c>
      <c r="O16">
        <f>'[6]Locational Cost Factors'!N160</f>
        <v>0.99999999999999845</v>
      </c>
      <c r="P16" t="str">
        <f>'[6]Locational Cost Factors'!O160</f>
        <v>Not Applicable</v>
      </c>
      <c r="Q16" t="str">
        <f>'[6]Locational Cost Factors'!P160</f>
        <v>Not Applicable</v>
      </c>
      <c r="R16" t="str">
        <f>'[6]Locational Cost Factors'!Q160</f>
        <v>Not Applicable</v>
      </c>
      <c r="S16">
        <f>'[6]Locational Cost Factors'!R160</f>
        <v>1.0468982895604251</v>
      </c>
      <c r="T16">
        <f>'[6]Locational Cost Factors'!S160</f>
        <v>1.0614079424087675</v>
      </c>
      <c r="U16">
        <f>'[6]Locational Cost Factors'!T160</f>
        <v>1.0505176915510523</v>
      </c>
      <c r="V16">
        <f>'[6]Locational Cost Factors'!U160</f>
        <v>0.99999999999999867</v>
      </c>
      <c r="W16">
        <f>'[6]Locational Cost Factors'!V160</f>
        <v>1</v>
      </c>
      <c r="X16" t="str">
        <f>'[6]Locational Cost Factors'!W160</f>
        <v>Not Applicable</v>
      </c>
      <c r="Y16" t="str">
        <f>'[6]Locational Cost Factors'!X160</f>
        <v>Not Applicable</v>
      </c>
      <c r="AA16">
        <f>SUMIF(AB$25:AB$68,AB16,AC$25:AC$68)</f>
        <v>1</v>
      </c>
      <c r="AB16" t="s">
        <v>132</v>
      </c>
      <c r="AC16">
        <f>SUMIF($AB$25:$AB$68,$AB16,J$25:J$68)/$AA16</f>
        <v>1.0185243710691811</v>
      </c>
      <c r="AD16">
        <f>SUMIF($AB$25:$AB$68,$AB16,K$25:K$68)/$AA16</f>
        <v>1.0132484562875841</v>
      </c>
      <c r="AE16">
        <f>SUMIF($AB$25:$AB$68,$AB16,P$25:P$68)/$AA16</f>
        <v>1.0144795016293247</v>
      </c>
    </row>
    <row r="17" spans="3:52" x14ac:dyDescent="0.25">
      <c r="C17" t="str">
        <f>'[6]Locational Cost Factors'!B161</f>
        <v>WNV</v>
      </c>
      <c r="D17" t="str">
        <f>'[6]Locational Cost Factors'!C161</f>
        <v>Subregional Reference Node</v>
      </c>
      <c r="E17">
        <f>'[6]Locational Cost Factors'!D161</f>
        <v>0.99999999999999911</v>
      </c>
      <c r="F17">
        <f>'[6]Locational Cost Factors'!E161</f>
        <v>0.99999999999999845</v>
      </c>
      <c r="G17">
        <f>'[6]Locational Cost Factors'!F161</f>
        <v>0.99999999999999889</v>
      </c>
      <c r="H17">
        <f>'[6]Locational Cost Factors'!G161</f>
        <v>1</v>
      </c>
      <c r="I17">
        <f>'[6]Locational Cost Factors'!H161</f>
        <v>0.99999999999999867</v>
      </c>
      <c r="J17" t="str">
        <f>'[6]Locational Cost Factors'!I161</f>
        <v>Not Applicable</v>
      </c>
      <c r="K17" t="str">
        <f>'[6]Locational Cost Factors'!J161</f>
        <v>Not Applicable</v>
      </c>
      <c r="L17">
        <f>'[6]Locational Cost Factors'!K161</f>
        <v>0.99999999999999933</v>
      </c>
      <c r="M17">
        <f>'[6]Locational Cost Factors'!L161</f>
        <v>0.99999999999999878</v>
      </c>
      <c r="N17">
        <f>'[6]Locational Cost Factors'!M161</f>
        <v>0.99999999999999956</v>
      </c>
      <c r="O17">
        <f>'[6]Locational Cost Factors'!N161</f>
        <v>0.99999999999999845</v>
      </c>
      <c r="P17" t="str">
        <f>'[6]Locational Cost Factors'!O161</f>
        <v>Not Applicable</v>
      </c>
      <c r="Q17" t="str">
        <f>'[6]Locational Cost Factors'!P161</f>
        <v>Not Applicable</v>
      </c>
      <c r="R17" t="str">
        <f>'[6]Locational Cost Factors'!Q161</f>
        <v>Not Applicable</v>
      </c>
      <c r="S17">
        <f>'[6]Locational Cost Factors'!R161</f>
        <v>0.9996347224921116</v>
      </c>
      <c r="T17">
        <f>'[6]Locational Cost Factors'!S161</f>
        <v>0.96886221040605447</v>
      </c>
      <c r="U17">
        <f>'[6]Locational Cost Factors'!T161</f>
        <v>1.0227155099643599</v>
      </c>
      <c r="V17">
        <f>'[6]Locational Cost Factors'!U161</f>
        <v>0.99999999999999867</v>
      </c>
      <c r="W17">
        <f>'[6]Locational Cost Factors'!V161</f>
        <v>1</v>
      </c>
      <c r="X17" t="str">
        <f>'[6]Locational Cost Factors'!W161</f>
        <v>Not Applicable</v>
      </c>
      <c r="Y17" t="str">
        <f>'[6]Locational Cost Factors'!X161</f>
        <v>Not Applicable</v>
      </c>
      <c r="AA17">
        <f>SUMIF(AB$25:AB$68,AB17,AC$25:AC$68)</f>
        <v>5</v>
      </c>
      <c r="AB17" t="s">
        <v>150</v>
      </c>
      <c r="AC17">
        <f>SUMIF($AB$25:$AB$68,$AB17,J$25:J$68)/$AA17</f>
        <v>1.027641509433961</v>
      </c>
      <c r="AD17">
        <f>SUMIF($AB$25:$AB$68,$AB17,K$25:K$68)/$AA17</f>
        <v>1.0359375</v>
      </c>
      <c r="AE17">
        <f>SUMIF($AB$25:$AB$68,$AB17,P$25:P$68)/$AA17</f>
        <v>1.0287195121951211</v>
      </c>
      <c r="AL17" t="s">
        <v>144</v>
      </c>
      <c r="AM17" t="s">
        <v>145</v>
      </c>
      <c r="AN17" t="s">
        <v>147</v>
      </c>
      <c r="AO17" t="s">
        <v>131</v>
      </c>
      <c r="AP17" t="s">
        <v>146</v>
      </c>
      <c r="AQ17" t="s">
        <v>148</v>
      </c>
      <c r="AR17" t="s">
        <v>149</v>
      </c>
      <c r="AS17" t="s">
        <v>132</v>
      </c>
      <c r="AT17" t="s">
        <v>150</v>
      </c>
      <c r="AU17" t="s">
        <v>134</v>
      </c>
      <c r="AV17" t="s">
        <v>151</v>
      </c>
      <c r="AW17" t="s">
        <v>152</v>
      </c>
      <c r="AX17" t="s">
        <v>133</v>
      </c>
      <c r="AY17" t="s">
        <v>153</v>
      </c>
      <c r="AZ17" t="s">
        <v>135</v>
      </c>
    </row>
    <row r="18" spans="3:52" x14ac:dyDescent="0.25">
      <c r="C18" t="str">
        <f>'[6]Locational Cost Factors'!B162</f>
        <v>MEL</v>
      </c>
      <c r="D18" t="str">
        <f>'[6]Locational Cost Factors'!C162</f>
        <v>Subregional Reference Node</v>
      </c>
      <c r="E18">
        <f>'[6]Locational Cost Factors'!D162</f>
        <v>0.99999999999999911</v>
      </c>
      <c r="F18">
        <f>'[6]Locational Cost Factors'!E162</f>
        <v>0.99999999999999845</v>
      </c>
      <c r="G18">
        <f>'[6]Locational Cost Factors'!F162</f>
        <v>0.99999999999999889</v>
      </c>
      <c r="H18">
        <f>'[6]Locational Cost Factors'!G162</f>
        <v>1</v>
      </c>
      <c r="I18">
        <f>'[6]Locational Cost Factors'!H162</f>
        <v>0.99999999999999867</v>
      </c>
      <c r="J18" t="str">
        <f>'[6]Locational Cost Factors'!I162</f>
        <v>Not Applicable</v>
      </c>
      <c r="K18" t="str">
        <f>'[6]Locational Cost Factors'!J162</f>
        <v>Not Applicable</v>
      </c>
      <c r="L18">
        <f>'[6]Locational Cost Factors'!K162</f>
        <v>0.99999999999999933</v>
      </c>
      <c r="M18">
        <f>'[6]Locational Cost Factors'!L162</f>
        <v>0.99999999999999878</v>
      </c>
      <c r="N18">
        <f>'[6]Locational Cost Factors'!M162</f>
        <v>0.99999999999999956</v>
      </c>
      <c r="O18">
        <f>'[6]Locational Cost Factors'!N162</f>
        <v>0.99999999999999845</v>
      </c>
      <c r="P18" t="str">
        <f>'[6]Locational Cost Factors'!O162</f>
        <v>Not Applicable</v>
      </c>
      <c r="Q18" t="str">
        <f>'[6]Locational Cost Factors'!P162</f>
        <v>Not Applicable</v>
      </c>
      <c r="R18" t="str">
        <f>'[6]Locational Cost Factors'!Q162</f>
        <v>Not Applicable</v>
      </c>
      <c r="S18">
        <f>'[6]Locational Cost Factors'!R162</f>
        <v>1.0238282716653104</v>
      </c>
      <c r="T18">
        <f>'[6]Locational Cost Factors'!S162</f>
        <v>1.0383379245136526</v>
      </c>
      <c r="U18">
        <f>'[6]Locational Cost Factors'!T162</f>
        <v>1.0274476736559377</v>
      </c>
      <c r="V18">
        <f>'[6]Locational Cost Factors'!U162</f>
        <v>0.99999999999999867</v>
      </c>
      <c r="W18">
        <f>'[6]Locational Cost Factors'!V162</f>
        <v>1</v>
      </c>
      <c r="X18" t="str">
        <f>'[6]Locational Cost Factors'!W162</f>
        <v>Not Applicable</v>
      </c>
      <c r="Y18" t="str">
        <f>'[6]Locational Cost Factors'!X162</f>
        <v>Not Applicable</v>
      </c>
      <c r="AA18">
        <f>SUMIF(AB$25:AB$68,AB18,AC$25:AC$68)</f>
        <v>0</v>
      </c>
      <c r="AB18" t="s">
        <v>134</v>
      </c>
      <c r="AK18" t="s">
        <v>55</v>
      </c>
      <c r="AL18">
        <f t="array" ref="AL18:AZ21">TRANSPOSE(L9:O23)</f>
        <v>1.0467279426648464</v>
      </c>
      <c r="AM18">
        <v>1.0663151224284846</v>
      </c>
      <c r="AN18">
        <v>1.0367971016165329</v>
      </c>
      <c r="AO18">
        <v>0.99999999999999933</v>
      </c>
      <c r="AP18">
        <v>1.0439658530202747</v>
      </c>
      <c r="AQ18">
        <v>1.0291921617251922</v>
      </c>
      <c r="AR18">
        <v>1.0107123910022353</v>
      </c>
      <c r="AS18">
        <v>0.99999999999999933</v>
      </c>
      <c r="AT18">
        <v>0.99999999999999933</v>
      </c>
      <c r="AU18">
        <v>0.99999999999999933</v>
      </c>
      <c r="AV18">
        <v>1.0059527581275709</v>
      </c>
      <c r="AW18">
        <v>1.0249120306299286</v>
      </c>
      <c r="AX18">
        <v>0.99999999999999933</v>
      </c>
      <c r="AY18">
        <v>1.0587867772777617</v>
      </c>
      <c r="AZ18">
        <v>0.99999999999999933</v>
      </c>
    </row>
    <row r="19" spans="3:52" x14ac:dyDescent="0.25">
      <c r="C19" t="str">
        <f>'[6]Locational Cost Factors'!B163</f>
        <v>SEV</v>
      </c>
      <c r="D19" t="str">
        <f>'[6]Locational Cost Factors'!C163</f>
        <v>Subregional Reference Node</v>
      </c>
      <c r="E19">
        <f>'[6]Locational Cost Factors'!D163</f>
        <v>1.0030823372299034</v>
      </c>
      <c r="F19">
        <f>'[6]Locational Cost Factors'!E163</f>
        <v>1.0030013528670807</v>
      </c>
      <c r="G19">
        <f>'[6]Locational Cost Factors'!F163</f>
        <v>1.0031671718657909</v>
      </c>
      <c r="H19">
        <f>'[6]Locational Cost Factors'!G163</f>
        <v>1.0061686821484304</v>
      </c>
      <c r="I19">
        <f>'[6]Locational Cost Factors'!H163</f>
        <v>1.0013046882501562</v>
      </c>
      <c r="J19" t="str">
        <f>'[6]Locational Cost Factors'!I163</f>
        <v>Not Applicable</v>
      </c>
      <c r="K19" t="str">
        <f>'[6]Locational Cost Factors'!J163</f>
        <v>Not Applicable</v>
      </c>
      <c r="L19">
        <f>'[6]Locational Cost Factors'!K163</f>
        <v>1.0059527581275709</v>
      </c>
      <c r="M19">
        <f>'[6]Locational Cost Factors'!L163</f>
        <v>1.0060425823826016</v>
      </c>
      <c r="N19">
        <f>'[6]Locational Cost Factors'!M163</f>
        <v>1.0061136338021444</v>
      </c>
      <c r="O19">
        <f>'[6]Locational Cost Factors'!N163</f>
        <v>1.0061878911854427</v>
      </c>
      <c r="P19" t="str">
        <f>'[6]Locational Cost Factors'!O163</f>
        <v>Not Applicable</v>
      </c>
      <c r="Q19" t="str">
        <f>'[6]Locational Cost Factors'!P163</f>
        <v>Not Applicable</v>
      </c>
      <c r="R19" t="str">
        <f>'[6]Locational Cost Factors'!Q163</f>
        <v>Not Applicable</v>
      </c>
      <c r="S19">
        <f>'[6]Locational Cost Factors'!R163</f>
        <v>1.0320452723393245</v>
      </c>
      <c r="T19">
        <f>'[6]Locational Cost Factors'!S163</f>
        <v>1.0465549251876669</v>
      </c>
      <c r="U19">
        <f>'[6]Locational Cost Factors'!T163</f>
        <v>1.0356646743299518</v>
      </c>
      <c r="V19">
        <f>'[6]Locational Cost Factors'!U163</f>
        <v>1.001341596273194</v>
      </c>
      <c r="W19">
        <f>'[6]Locational Cost Factors'!V163</f>
        <v>1.0061439103434022</v>
      </c>
      <c r="X19" t="str">
        <f>'[6]Locational Cost Factors'!W163</f>
        <v>Not Applicable</v>
      </c>
      <c r="Y19" t="str">
        <f>'[6]Locational Cost Factors'!X163</f>
        <v>Not Applicable</v>
      </c>
      <c r="AA19">
        <f>SUMIF(AB$25:AB$68,AB19,AC$25:AC$68)</f>
        <v>1</v>
      </c>
      <c r="AB19" t="s">
        <v>151</v>
      </c>
      <c r="AC19">
        <f>SUMIF($AB$25:$AB$68,$AB19,J$25:J$68)/$AA19</f>
        <v>0.99716981132075333</v>
      </c>
      <c r="AD19">
        <f>SUMIF($AB$25:$AB$68,$AB19,K$25:K$68)/$AA19</f>
        <v>1</v>
      </c>
      <c r="AE19">
        <f>SUMIF($AB$25:$AB$68,$AB19,P$25:P$68)/$AA19</f>
        <v>0.99878048780487716</v>
      </c>
      <c r="AK19" t="s">
        <v>56</v>
      </c>
      <c r="AL19">
        <v>1.0406411993937774</v>
      </c>
      <c r="AM19">
        <v>1.0672549166229892</v>
      </c>
      <c r="AN19">
        <v>1.0373063012540336</v>
      </c>
      <c r="AO19">
        <v>0.99999999999999878</v>
      </c>
      <c r="AP19">
        <v>1.0456459983128652</v>
      </c>
      <c r="AQ19">
        <v>1.0336060117574051</v>
      </c>
      <c r="AR19">
        <v>1.0119230922282383</v>
      </c>
      <c r="AS19">
        <v>0.99999999999999878</v>
      </c>
      <c r="AT19">
        <v>0.99999999999999878</v>
      </c>
      <c r="AU19">
        <v>0.99999999999999878</v>
      </c>
      <c r="AV19">
        <v>1.0060425823826016</v>
      </c>
      <c r="AW19">
        <v>1.0379389516073725</v>
      </c>
      <c r="AX19">
        <v>0.99999999999999878</v>
      </c>
      <c r="AY19">
        <v>1.0596139062299132</v>
      </c>
      <c r="AZ19">
        <v>0.99999999999999878</v>
      </c>
    </row>
    <row r="20" spans="3:52" x14ac:dyDescent="0.25">
      <c r="C20" t="str">
        <f>'[6]Locational Cost Factors'!B164</f>
        <v>NSA</v>
      </c>
      <c r="D20" t="str">
        <f>'[6]Locational Cost Factors'!C164</f>
        <v>Subregional Reference Node</v>
      </c>
      <c r="E20">
        <f>'[6]Locational Cost Factors'!D164</f>
        <v>1.0436847709505888</v>
      </c>
      <c r="F20">
        <f>'[6]Locational Cost Factors'!E164</f>
        <v>1.0467084150949391</v>
      </c>
      <c r="G20">
        <f>'[6]Locational Cost Factors'!F164</f>
        <v>1.0405173721714862</v>
      </c>
      <c r="H20">
        <f>'[6]Locational Cost Factors'!G164</f>
        <v>0.99453057956523971</v>
      </c>
      <c r="I20">
        <f>'[6]Locational Cost Factors'!H164</f>
        <v>1.0662255303072561</v>
      </c>
      <c r="J20" t="str">
        <f>'[6]Locational Cost Factors'!I164</f>
        <v>Not Applicable</v>
      </c>
      <c r="K20" t="str">
        <f>'[6]Locational Cost Factors'!J164</f>
        <v>Not Applicable</v>
      </c>
      <c r="L20">
        <f>'[6]Locational Cost Factors'!K164</f>
        <v>1.0249120306299286</v>
      </c>
      <c r="M20">
        <f>'[6]Locational Cost Factors'!L164</f>
        <v>1.0379389516073725</v>
      </c>
      <c r="N20">
        <f>'[6]Locational Cost Factors'!M164</f>
        <v>1.0488887082114031</v>
      </c>
      <c r="O20">
        <f>'[6]Locational Cost Factors'!N164</f>
        <v>1.0595995305890507</v>
      </c>
      <c r="P20" t="str">
        <f>'[6]Locational Cost Factors'!O164</f>
        <v>Not Applicable</v>
      </c>
      <c r="Q20" t="str">
        <f>'[6]Locational Cost Factors'!P164</f>
        <v>Not Applicable</v>
      </c>
      <c r="R20" t="str">
        <f>'[6]Locational Cost Factors'!Q164</f>
        <v>Not Applicable</v>
      </c>
      <c r="S20">
        <f>'[6]Locational Cost Factors'!R164</f>
        <v>1.0542320101718636</v>
      </c>
      <c r="T20">
        <f>'[6]Locational Cost Factors'!S164</f>
        <v>1.1054097073610798</v>
      </c>
      <c r="U20">
        <f>'[6]Locational Cost Factors'!T164</f>
        <v>1.1566792859109141</v>
      </c>
      <c r="V20">
        <f>'[6]Locational Cost Factors'!U164</f>
        <v>1.0925671500125023</v>
      </c>
      <c r="W20">
        <f>'[6]Locational Cost Factors'!V164</f>
        <v>1.0380077434889965</v>
      </c>
      <c r="X20" t="str">
        <f>'[6]Locational Cost Factors'!W164</f>
        <v>Not Applicable</v>
      </c>
      <c r="Y20" t="str">
        <f>'[6]Locational Cost Factors'!X164</f>
        <v>Not Applicable</v>
      </c>
      <c r="AA20">
        <f>SUMIF(AB$25:AB$68,AB20,AC$25:AC$68)</f>
        <v>4</v>
      </c>
      <c r="AB20" t="s">
        <v>152</v>
      </c>
      <c r="AC20">
        <f>SUMIF($AB$25:$AB$68,$AB20,J$25:J$68)/$AA20</f>
        <v>1.1420994263741329</v>
      </c>
      <c r="AD20">
        <f>SUMIF($AB$25:$AB$68,$AB20,K$25:K$68)/$AA20</f>
        <v>1.1075500227972253</v>
      </c>
      <c r="AE20">
        <f>SUMIF($AB$25:$AB$68,$AB20,P$25:P$68)/$AA20</f>
        <v>1.1283036563059081</v>
      </c>
      <c r="AK20" t="s">
        <v>57</v>
      </c>
      <c r="AL20">
        <v>1.0355872987830739</v>
      </c>
      <c r="AM20">
        <v>1.0680980842193819</v>
      </c>
      <c r="AN20">
        <v>1.0377845742815417</v>
      </c>
      <c r="AO20">
        <v>0.99999999999999956</v>
      </c>
      <c r="AP20">
        <v>1.0470794054432779</v>
      </c>
      <c r="AQ20">
        <v>1.0373167408133235</v>
      </c>
      <c r="AR20">
        <v>1.0129321589320557</v>
      </c>
      <c r="AS20">
        <v>0.99999999999999956</v>
      </c>
      <c r="AT20">
        <v>0.99999999999999956</v>
      </c>
      <c r="AU20">
        <v>0.99999999999999956</v>
      </c>
      <c r="AV20">
        <v>1.0061136338021444</v>
      </c>
      <c r="AW20">
        <v>1.0488887082114031</v>
      </c>
      <c r="AX20">
        <v>0.99999999999999956</v>
      </c>
      <c r="AY20">
        <v>1.0603664241461972</v>
      </c>
      <c r="AZ20">
        <v>0.99999999999999956</v>
      </c>
    </row>
    <row r="21" spans="3:52" x14ac:dyDescent="0.25">
      <c r="C21" t="str">
        <f>'[6]Locational Cost Factors'!B165</f>
        <v>CSA</v>
      </c>
      <c r="D21" t="str">
        <f>'[6]Locational Cost Factors'!C165</f>
        <v>Subregional Reference Node</v>
      </c>
      <c r="E21">
        <f>'[6]Locational Cost Factors'!D165</f>
        <v>0.99999999999999911</v>
      </c>
      <c r="F21">
        <f>'[6]Locational Cost Factors'!E165</f>
        <v>0.99999999999999845</v>
      </c>
      <c r="G21">
        <f>'[6]Locational Cost Factors'!F165</f>
        <v>0.99999999999999889</v>
      </c>
      <c r="H21">
        <f>'[6]Locational Cost Factors'!G165</f>
        <v>1</v>
      </c>
      <c r="I21">
        <f>'[6]Locational Cost Factors'!H165</f>
        <v>0.99999999999999867</v>
      </c>
      <c r="J21" t="str">
        <f>'[6]Locational Cost Factors'!I165</f>
        <v>Not Applicable</v>
      </c>
      <c r="K21" t="str">
        <f>'[6]Locational Cost Factors'!J165</f>
        <v>Not Applicable</v>
      </c>
      <c r="L21">
        <f>'[6]Locational Cost Factors'!K165</f>
        <v>0.99999999999999933</v>
      </c>
      <c r="M21">
        <f>'[6]Locational Cost Factors'!L165</f>
        <v>0.99999999999999878</v>
      </c>
      <c r="N21">
        <f>'[6]Locational Cost Factors'!M165</f>
        <v>0.99999999999999956</v>
      </c>
      <c r="O21">
        <f>'[6]Locational Cost Factors'!N165</f>
        <v>0.99999999999999845</v>
      </c>
      <c r="P21" t="str">
        <f>'[6]Locational Cost Factors'!O165</f>
        <v>Not Applicable</v>
      </c>
      <c r="Q21" t="str">
        <f>'[6]Locational Cost Factors'!P165</f>
        <v>Not Applicable</v>
      </c>
      <c r="R21" t="str">
        <f>'[6]Locational Cost Factors'!Q165</f>
        <v>Not Applicable</v>
      </c>
      <c r="S21">
        <f>'[6]Locational Cost Factors'!R165</f>
        <v>0.98791830142974657</v>
      </c>
      <c r="T21">
        <f>'[6]Locational Cost Factors'!S165</f>
        <v>1.0245907352492698</v>
      </c>
      <c r="U21">
        <f>'[6]Locational Cost Factors'!T165</f>
        <v>0.99153770342037373</v>
      </c>
      <c r="V21">
        <f>'[6]Locational Cost Factors'!U165</f>
        <v>0.99999999999999867</v>
      </c>
      <c r="W21">
        <f>'[6]Locational Cost Factors'!V165</f>
        <v>1</v>
      </c>
      <c r="X21" t="str">
        <f>'[6]Locational Cost Factors'!W165</f>
        <v>Not Applicable</v>
      </c>
      <c r="Y21" t="str">
        <f>'[6]Locational Cost Factors'!X165</f>
        <v>Not Applicable</v>
      </c>
      <c r="AA21">
        <f>SUMIF(AB$25:AB$68,AB21,AC$25:AC$68)</f>
        <v>3</v>
      </c>
      <c r="AB21" t="s">
        <v>133</v>
      </c>
      <c r="AC21">
        <f>SUMIF($AB$25:$AB$68,$AB21,J$25:J$68)/$AA21</f>
        <v>1.0907836707195495</v>
      </c>
      <c r="AD21">
        <f>SUMIF($AB$25:$AB$68,$AB21,K$25:K$68)/$AA21</f>
        <v>1.0642253736176897</v>
      </c>
      <c r="AE21">
        <f>SUMIF($AB$25:$AB$68,$AB21,P$25:P$68)/$AA21</f>
        <v>1.0765773874106062</v>
      </c>
      <c r="AK21" t="s">
        <v>58</v>
      </c>
      <c r="AL21">
        <v>1.0305770916804571</v>
      </c>
      <c r="AM21">
        <v>1.0688659661280597</v>
      </c>
      <c r="AN21">
        <v>1.0381986865838335</v>
      </c>
      <c r="AO21">
        <v>0.99999999999999845</v>
      </c>
      <c r="AP21">
        <v>1.0484589143972032</v>
      </c>
      <c r="AQ21">
        <v>1.0409457769591159</v>
      </c>
      <c r="AR21">
        <v>1.0139283837273243</v>
      </c>
      <c r="AS21">
        <v>0.99999999999999845</v>
      </c>
      <c r="AT21">
        <v>0.99999999999999845</v>
      </c>
      <c r="AU21">
        <v>0.99999999999999845</v>
      </c>
      <c r="AV21">
        <v>1.0061878911854427</v>
      </c>
      <c r="AW21">
        <v>1.0595995305890507</v>
      </c>
      <c r="AX21">
        <v>0.99999999999999845</v>
      </c>
      <c r="AY21">
        <v>1.0610413048424774</v>
      </c>
      <c r="AZ21">
        <v>0.99999999999999845</v>
      </c>
    </row>
    <row r="22" spans="3:52" x14ac:dyDescent="0.25">
      <c r="C22" t="str">
        <f>'[6]Locational Cost Factors'!B166</f>
        <v>SESA</v>
      </c>
      <c r="D22" t="str">
        <f>'[6]Locational Cost Factors'!C166</f>
        <v>Subregional Reference Node</v>
      </c>
      <c r="E22">
        <f>'[6]Locational Cost Factors'!D166</f>
        <v>1.0986414188997737</v>
      </c>
      <c r="F22">
        <f>'[6]Locational Cost Factors'!E166</f>
        <v>1.1001680189954688</v>
      </c>
      <c r="G22">
        <f>'[6]Locational Cost Factors'!F166</f>
        <v>1.0970422389840042</v>
      </c>
      <c r="H22">
        <f>'[6]Locational Cost Factors'!G166</f>
        <v>1.0513954952882429</v>
      </c>
      <c r="I22">
        <f>'[6]Locational Cost Factors'!H166</f>
        <v>1.1248989361243171</v>
      </c>
      <c r="J22" t="str">
        <f>'[6]Locational Cost Factors'!I166</f>
        <v>Not Applicable</v>
      </c>
      <c r="K22" t="str">
        <f>'[6]Locational Cost Factors'!J166</f>
        <v>Not Applicable</v>
      </c>
      <c r="L22">
        <f>'[6]Locational Cost Factors'!K166</f>
        <v>1.0587867772777617</v>
      </c>
      <c r="M22">
        <f>'[6]Locational Cost Factors'!L166</f>
        <v>1.0596139062299132</v>
      </c>
      <c r="N22">
        <f>'[6]Locational Cost Factors'!M166</f>
        <v>1.0603664241461972</v>
      </c>
      <c r="O22">
        <f>'[6]Locational Cost Factors'!N166</f>
        <v>1.0610413048424774</v>
      </c>
      <c r="P22" t="str">
        <f>'[6]Locational Cost Factors'!O166</f>
        <v>Not Applicable</v>
      </c>
      <c r="Q22" t="str">
        <f>'[6]Locational Cost Factors'!P166</f>
        <v>Not Applicable</v>
      </c>
      <c r="R22" t="str">
        <f>'[6]Locational Cost Factors'!Q166</f>
        <v>Not Applicable</v>
      </c>
      <c r="S22">
        <f>'[6]Locational Cost Factors'!R166</f>
        <v>1.02711090195003</v>
      </c>
      <c r="T22">
        <f>'[6]Locational Cost Factors'!S166</f>
        <v>1.0416205547983721</v>
      </c>
      <c r="U22">
        <f>'[6]Locational Cost Factors'!T166</f>
        <v>1.0307303039406572</v>
      </c>
      <c r="V22">
        <f>'[6]Locational Cost Factors'!U166</f>
        <v>1.1284341357154015</v>
      </c>
      <c r="W22">
        <f>'[6]Locational Cost Factors'!V166</f>
        <v>1.0583202451444367</v>
      </c>
      <c r="X22" t="str">
        <f>'[6]Locational Cost Factors'!W166</f>
        <v>Not Applicable</v>
      </c>
      <c r="Y22" t="str">
        <f>'[6]Locational Cost Factors'!X166</f>
        <v>Not Applicable</v>
      </c>
      <c r="AA22">
        <f>SUMIF(AB$25:AB$68,AB22,AC$25:AC$68)</f>
        <v>1</v>
      </c>
      <c r="AB22" t="s">
        <v>153</v>
      </c>
      <c r="AC22">
        <f>SUMIF($AB$25:$AB$68,$AB22,J$25:J$68)/$AA22</f>
        <v>1.1209040880503127</v>
      </c>
      <c r="AD22">
        <f>SUMIF($AB$25:$AB$68,$AB22,K$25:K$68)/$AA22</f>
        <v>1.0824216428922169</v>
      </c>
      <c r="AE22">
        <f>SUMIF($AB$25:$AB$68,$AB22,P$25:P$68)/$AA22</f>
        <v>1.0911966799411126</v>
      </c>
      <c r="AK22" t="s">
        <v>82</v>
      </c>
      <c r="AL22">
        <f t="array" ref="AL22:AZ24">TRANSPOSE(S9:U23)</f>
        <v>1.1056898700223396</v>
      </c>
      <c r="AM22">
        <v>1.0252750755232363</v>
      </c>
      <c r="AN22">
        <v>1.0319854589481032</v>
      </c>
      <c r="AO22">
        <v>0.94505821162497394</v>
      </c>
      <c r="AP22">
        <v>1.0665480320721672</v>
      </c>
      <c r="AQ22">
        <v>1.066408577509983</v>
      </c>
      <c r="AR22">
        <v>1.1618156207465422</v>
      </c>
      <c r="AS22">
        <v>1.0468982895604251</v>
      </c>
      <c r="AT22">
        <v>0.9996347224921116</v>
      </c>
      <c r="AU22">
        <v>1.0238282716653104</v>
      </c>
      <c r="AV22">
        <v>1.0320452723393245</v>
      </c>
      <c r="AW22">
        <v>1.0542320101718636</v>
      </c>
      <c r="AX22">
        <v>0.98791830142974657</v>
      </c>
      <c r="AY22">
        <v>1.02711090195003</v>
      </c>
      <c r="AZ22">
        <v>1.0324559788117074</v>
      </c>
    </row>
    <row r="23" spans="3:52" x14ac:dyDescent="0.25">
      <c r="C23" t="str">
        <f>'[6]Locational Cost Factors'!B167</f>
        <v>TAS</v>
      </c>
      <c r="D23" t="str">
        <f>'[6]Locational Cost Factors'!C167</f>
        <v>Subregional Reference Node</v>
      </c>
      <c r="E23">
        <f>'[6]Locational Cost Factors'!D167</f>
        <v>0.99999999999999911</v>
      </c>
      <c r="F23">
        <f>'[6]Locational Cost Factors'!E167</f>
        <v>0.99999999999999845</v>
      </c>
      <c r="G23">
        <f>'[6]Locational Cost Factors'!F167</f>
        <v>0.99999999999999889</v>
      </c>
      <c r="H23">
        <f>'[6]Locational Cost Factors'!G167</f>
        <v>1</v>
      </c>
      <c r="I23">
        <f>'[6]Locational Cost Factors'!H167</f>
        <v>0.99999999999999867</v>
      </c>
      <c r="J23" t="str">
        <f>'[6]Locational Cost Factors'!I167</f>
        <v>Not Applicable</v>
      </c>
      <c r="K23" t="str">
        <f>'[6]Locational Cost Factors'!J167</f>
        <v>Not Applicable</v>
      </c>
      <c r="L23">
        <f>'[6]Locational Cost Factors'!K167</f>
        <v>0.99999999999999933</v>
      </c>
      <c r="M23">
        <f>'[6]Locational Cost Factors'!L167</f>
        <v>0.99999999999999878</v>
      </c>
      <c r="N23">
        <f>'[6]Locational Cost Factors'!M167</f>
        <v>0.99999999999999956</v>
      </c>
      <c r="O23">
        <f>'[6]Locational Cost Factors'!N167</f>
        <v>0.99999999999999845</v>
      </c>
      <c r="P23" t="str">
        <f>'[6]Locational Cost Factors'!O167</f>
        <v>Not Applicable</v>
      </c>
      <c r="Q23" t="str">
        <f>'[6]Locational Cost Factors'!P167</f>
        <v>Not Applicable</v>
      </c>
      <c r="R23" t="str">
        <f>'[6]Locational Cost Factors'!Q167</f>
        <v>Not Applicable</v>
      </c>
      <c r="S23">
        <f>'[6]Locational Cost Factors'!R167</f>
        <v>1.0324559788117074</v>
      </c>
      <c r="T23">
        <f>'[6]Locational Cost Factors'!S167</f>
        <v>1.0469656316600495</v>
      </c>
      <c r="U23">
        <f>'[6]Locational Cost Factors'!T167</f>
        <v>1.0360753808023344</v>
      </c>
      <c r="V23">
        <f>'[6]Locational Cost Factors'!U167</f>
        <v>0.99999999999999867</v>
      </c>
      <c r="W23">
        <f>'[6]Locational Cost Factors'!V167</f>
        <v>1</v>
      </c>
      <c r="X23" t="str">
        <f>'[6]Locational Cost Factors'!W167</f>
        <v>Not Applicable</v>
      </c>
      <c r="Y23">
        <f>'[6]Locational Cost Factors'!X167</f>
        <v>1</v>
      </c>
      <c r="AA23">
        <f>SUMIF(AB$25:AB$68,AB23,AC$25:AC$68)</f>
        <v>3</v>
      </c>
      <c r="AB23" t="s">
        <v>135</v>
      </c>
      <c r="AC23">
        <f>SUMIF($AB$25:$AB$68,$AB23,J$25:J$68)/$AA23</f>
        <v>1.079201808176099</v>
      </c>
      <c r="AD23">
        <f>SUMIF($AB$25:$AB$68,$AB23,K$25:K$68)/$AA23</f>
        <v>1.0554020589389328</v>
      </c>
      <c r="AE23">
        <f>SUMIF($AB$25:$AB$68,$AB23,P$25:P$68)/$AA23</f>
        <v>1.0608926587867737</v>
      </c>
      <c r="AK23" t="s">
        <v>59</v>
      </c>
      <c r="AL23">
        <v>1.0463322631160885</v>
      </c>
      <c r="AM23">
        <v>1.0292391736397319</v>
      </c>
      <c r="AN23">
        <v>1.0464951117964456</v>
      </c>
      <c r="AO23">
        <v>1.02295337609453</v>
      </c>
      <c r="AP23">
        <v>1.0601190499981938</v>
      </c>
      <c r="AQ23">
        <v>1.0462950614902629</v>
      </c>
      <c r="AR23">
        <v>1.1222048314163848</v>
      </c>
      <c r="AS23">
        <v>1.0614079424087675</v>
      </c>
      <c r="AT23">
        <v>0.96886221040605447</v>
      </c>
      <c r="AU23">
        <v>1.0383379245136526</v>
      </c>
      <c r="AV23">
        <v>1.0465549251876669</v>
      </c>
      <c r="AW23">
        <v>1.1054097073610798</v>
      </c>
      <c r="AX23">
        <v>1.0245907352492698</v>
      </c>
      <c r="AY23">
        <v>1.0416205547983721</v>
      </c>
      <c r="AZ23">
        <v>1.0469656316600495</v>
      </c>
    </row>
    <row r="24" spans="3:52" x14ac:dyDescent="0.25">
      <c r="C24" t="str">
        <f>'[6]Locational Cost Factors'!B168</f>
        <v>N0</v>
      </c>
      <c r="D24" t="str">
        <f>'[6]Locational Cost Factors'!C168</f>
        <v>New South Wales Non-REZ</v>
      </c>
      <c r="E24" t="str">
        <f>'[6]Locational Cost Factors'!D168</f>
        <v>Not Applicable</v>
      </c>
      <c r="F24" t="str">
        <f>'[6]Locational Cost Factors'!E168</f>
        <v>Not Applicable</v>
      </c>
      <c r="G24" t="str">
        <f>'[6]Locational Cost Factors'!F168</f>
        <v>Not Applicable</v>
      </c>
      <c r="H24" t="str">
        <f>'[6]Locational Cost Factors'!G168</f>
        <v>Not Applicable</v>
      </c>
      <c r="I24" t="str">
        <f>'[6]Locational Cost Factors'!H168</f>
        <v>Not Applicable</v>
      </c>
      <c r="J24">
        <f>'[6]Locational Cost Factors'!I168</f>
        <v>1.1084754777320933</v>
      </c>
      <c r="K24">
        <f>'[6]Locational Cost Factors'!J168</f>
        <v>1.0773326613361927</v>
      </c>
      <c r="L24">
        <f>'[6]Locational Cost Factors'!K168</f>
        <v>1.0557794518892147</v>
      </c>
      <c r="M24">
        <f>'[6]Locational Cost Factors'!L168</f>
        <v>1.0576227826661257</v>
      </c>
      <c r="N24">
        <f>'[6]Locational Cost Factors'!M168</f>
        <v>1.0592099852319763</v>
      </c>
      <c r="O24">
        <f>'[6]Locational Cost Factors'!N168</f>
        <v>1.060722159381486</v>
      </c>
      <c r="P24">
        <f>'[6]Locational Cost Factors'!O168</f>
        <v>1.0856154766341992</v>
      </c>
      <c r="Q24" t="str">
        <f>'[6]Locational Cost Factors'!P168</f>
        <v>Not Applicable</v>
      </c>
      <c r="R24" t="str">
        <f>'[6]Locational Cost Factors'!Q168</f>
        <v>Not Applicable</v>
      </c>
      <c r="S24" t="str">
        <f>'[6]Locational Cost Factors'!R168</f>
        <v>Not Applicable</v>
      </c>
      <c r="T24" t="str">
        <f>'[6]Locational Cost Factors'!S168</f>
        <v>Not Applicable</v>
      </c>
      <c r="U24" t="str">
        <f>'[6]Locational Cost Factors'!T168</f>
        <v>Not Applicable</v>
      </c>
      <c r="V24" t="str">
        <f>'[6]Locational Cost Factors'!U168</f>
        <v>Not Applicable</v>
      </c>
      <c r="W24" t="str">
        <f>'[6]Locational Cost Factors'!V168</f>
        <v>Not Applicable</v>
      </c>
      <c r="X24">
        <f>'[6]Locational Cost Factors'!W168</f>
        <v>1.1531622048128911</v>
      </c>
      <c r="Y24" t="str">
        <f>'[6]Locational Cost Factors'!X168</f>
        <v>Not Applicable</v>
      </c>
      <c r="AK24" t="s">
        <v>60</v>
      </c>
      <c r="AL24">
        <v>1.0180236710742092</v>
      </c>
      <c r="AM24">
        <v>0.94074378191272368</v>
      </c>
      <c r="AN24">
        <v>1.0356048609387305</v>
      </c>
      <c r="AO24">
        <v>1.0390465663527215</v>
      </c>
      <c r="AP24">
        <v>0.98612592874274796</v>
      </c>
      <c r="AQ24">
        <v>1.0563787605125103</v>
      </c>
      <c r="AR24">
        <v>1.2147552008810354</v>
      </c>
      <c r="AS24">
        <v>1.0505176915510523</v>
      </c>
      <c r="AT24">
        <v>1.0227155099643599</v>
      </c>
      <c r="AU24">
        <v>1.0274476736559377</v>
      </c>
      <c r="AV24">
        <v>1.0356646743299518</v>
      </c>
      <c r="AW24">
        <v>1.1566792859109141</v>
      </c>
      <c r="AX24">
        <v>0.99153770342037373</v>
      </c>
      <c r="AY24">
        <v>1.0307303039406572</v>
      </c>
      <c r="AZ24">
        <v>1.0360753808023344</v>
      </c>
    </row>
    <row r="25" spans="3:52" x14ac:dyDescent="0.25">
      <c r="C25" t="str">
        <f>'[6]Locational Cost Factors'!B169</f>
        <v>N1</v>
      </c>
      <c r="D25" t="str">
        <f>'[6]Locational Cost Factors'!C169</f>
        <v>North West NSW</v>
      </c>
      <c r="E25" t="str">
        <f>'[6]Locational Cost Factors'!D169</f>
        <v>Not Applicable</v>
      </c>
      <c r="F25" t="str">
        <f>'[6]Locational Cost Factors'!E169</f>
        <v>Not Applicable</v>
      </c>
      <c r="G25" t="str">
        <f>'[6]Locational Cost Factors'!F169</f>
        <v>Not Applicable</v>
      </c>
      <c r="H25" t="str">
        <f>'[6]Locational Cost Factors'!G169</f>
        <v>Not Applicable</v>
      </c>
      <c r="I25" t="str">
        <f>'[6]Locational Cost Factors'!H169</f>
        <v>Not Applicable</v>
      </c>
      <c r="J25">
        <f>'[6]Locational Cost Factors'!I169</f>
        <v>1.0945852650454235</v>
      </c>
      <c r="K25">
        <f>'[6]Locational Cost Factors'!J169</f>
        <v>1.0730507332244708</v>
      </c>
      <c r="L25">
        <f>'[6]Locational Cost Factors'!K169</f>
        <v>1.0367654871789627</v>
      </c>
      <c r="M25">
        <f>'[6]Locational Cost Factors'!L169</f>
        <v>1.0467353769482388</v>
      </c>
      <c r="N25">
        <f>'[6]Locational Cost Factors'!M169</f>
        <v>1.0551208458619259</v>
      </c>
      <c r="O25">
        <f>'[6]Locational Cost Factors'!N169</f>
        <v>1.0633176767329664</v>
      </c>
      <c r="P25">
        <f>'[6]Locational Cost Factors'!O169</f>
        <v>1.0876023188122328</v>
      </c>
      <c r="Q25" t="str">
        <f>'[6]Locational Cost Factors'!P169</f>
        <v>Not Applicable</v>
      </c>
      <c r="R25" t="str">
        <f>'[6]Locational Cost Factors'!Q169</f>
        <v>Not Applicable</v>
      </c>
      <c r="S25" t="str">
        <f>'[6]Locational Cost Factors'!R169</f>
        <v>Not Applicable</v>
      </c>
      <c r="T25" t="str">
        <f>'[6]Locational Cost Factors'!S169</f>
        <v>Not Applicable</v>
      </c>
      <c r="U25" t="str">
        <f>'[6]Locational Cost Factors'!T169</f>
        <v>Not Applicable</v>
      </c>
      <c r="V25" t="str">
        <f>'[6]Locational Cost Factors'!U169</f>
        <v>Not Applicable</v>
      </c>
      <c r="W25" t="str">
        <f>'[6]Locational Cost Factors'!V169</f>
        <v>Not Applicable</v>
      </c>
      <c r="X25">
        <f>'[6]Locational Cost Factors'!W169</f>
        <v>1.1246069149620905</v>
      </c>
      <c r="Y25" t="str">
        <f>'[6]Locational Cost Factors'!X169</f>
        <v>Not Applicable</v>
      </c>
      <c r="AB25" t="str">
        <f>INDEX(RegionSetMapping!H$7:H$49, MATCH(C25,RegionSetMapping!E$7:E$49,0))</f>
        <v>NNSW</v>
      </c>
      <c r="AC25">
        <v>1</v>
      </c>
    </row>
    <row r="26" spans="3:52" x14ac:dyDescent="0.25">
      <c r="C26" t="str">
        <f>'[6]Locational Cost Factors'!B170</f>
        <v>N2</v>
      </c>
      <c r="D26" t="str">
        <f>'[6]Locational Cost Factors'!C170</f>
        <v>New England</v>
      </c>
      <c r="E26" t="str">
        <f>'[6]Locational Cost Factors'!D170</f>
        <v>Not Applicable</v>
      </c>
      <c r="F26" t="str">
        <f>'[6]Locational Cost Factors'!E170</f>
        <v>Not Applicable</v>
      </c>
      <c r="G26" t="str">
        <f>'[6]Locational Cost Factors'!F170</f>
        <v>Not Applicable</v>
      </c>
      <c r="H26" t="str">
        <f>'[6]Locational Cost Factors'!G170</f>
        <v>Not Applicable</v>
      </c>
      <c r="I26" t="str">
        <f>'[6]Locational Cost Factors'!H170</f>
        <v>Not Applicable</v>
      </c>
      <c r="J26">
        <f>'[6]Locational Cost Factors'!I170</f>
        <v>1.0879672230151121</v>
      </c>
      <c r="K26">
        <f>'[6]Locational Cost Factors'!J170</f>
        <v>1.0662496729284792</v>
      </c>
      <c r="L26">
        <f>'[6]Locational Cost Factors'!K170</f>
        <v>1.0500361658781343</v>
      </c>
      <c r="M26">
        <f>'[6]Locational Cost Factors'!L170</f>
        <v>1.0518028309427037</v>
      </c>
      <c r="N26">
        <f>'[6]Locational Cost Factors'!M170</f>
        <v>1.0533130007961784</v>
      </c>
      <c r="O26">
        <f>'[6]Locational Cost Factors'!N170</f>
        <v>1.0547632809092637</v>
      </c>
      <c r="P26">
        <f>'[6]Locational Cost Factors'!O170</f>
        <v>1.0725140705664127</v>
      </c>
      <c r="Q26" t="str">
        <f>'[6]Locational Cost Factors'!P170</f>
        <v>Not Applicable</v>
      </c>
      <c r="R26" t="str">
        <f>'[6]Locational Cost Factors'!Q170</f>
        <v>Not Applicable</v>
      </c>
      <c r="S26" t="str">
        <f>'[6]Locational Cost Factors'!R170</f>
        <v>Not Applicable</v>
      </c>
      <c r="T26" t="str">
        <f>'[6]Locational Cost Factors'!S170</f>
        <v>Not Applicable</v>
      </c>
      <c r="U26" t="str">
        <f>'[6]Locational Cost Factors'!T170</f>
        <v>Not Applicable</v>
      </c>
      <c r="V26" t="str">
        <f>'[6]Locational Cost Factors'!U170</f>
        <v>Not Applicable</v>
      </c>
      <c r="W26" t="str">
        <f>'[6]Locational Cost Factors'!V170</f>
        <v>Not Applicable</v>
      </c>
      <c r="X26">
        <f>'[6]Locational Cost Factors'!W170</f>
        <v>1.1190810656776358</v>
      </c>
      <c r="Y26" t="str">
        <f>'[6]Locational Cost Factors'!X170</f>
        <v>Not Applicable</v>
      </c>
      <c r="AB26" t="str">
        <f>INDEX(RegionSetMapping!H$7:H$49, MATCH(C26,RegionSetMapping!E$7:E$49,0))</f>
        <v>NNSW</v>
      </c>
      <c r="AC26">
        <v>1</v>
      </c>
    </row>
    <row r="27" spans="3:52" x14ac:dyDescent="0.25">
      <c r="C27" t="str">
        <f>'[6]Locational Cost Factors'!B171</f>
        <v>N3</v>
      </c>
      <c r="D27" t="str">
        <f>'[6]Locational Cost Factors'!C171</f>
        <v>Central-West Orana</v>
      </c>
      <c r="E27" t="str">
        <f>'[6]Locational Cost Factors'!D171</f>
        <v>Not Applicable</v>
      </c>
      <c r="F27" t="str">
        <f>'[6]Locational Cost Factors'!E171</f>
        <v>Not Applicable</v>
      </c>
      <c r="G27" t="str">
        <f>'[6]Locational Cost Factors'!F171</f>
        <v>Not Applicable</v>
      </c>
      <c r="H27" t="str">
        <f>'[6]Locational Cost Factors'!G171</f>
        <v>Not Applicable</v>
      </c>
      <c r="I27" t="str">
        <f>'[6]Locational Cost Factors'!H171</f>
        <v>Not Applicable</v>
      </c>
      <c r="J27">
        <f>'[6]Locational Cost Factors'!I171</f>
        <v>1.1015853725955547</v>
      </c>
      <c r="K27">
        <f>'[6]Locational Cost Factors'!J171</f>
        <v>1.0749657805523651</v>
      </c>
      <c r="L27">
        <f>'[6]Locational Cost Factors'!K171</f>
        <v>1.048889485950713</v>
      </c>
      <c r="M27">
        <f>'[6]Locational Cost Factors'!L171</f>
        <v>1.0535775285746269</v>
      </c>
      <c r="N27">
        <f>'[6]Locational Cost Factors'!M171</f>
        <v>1.0575429004712271</v>
      </c>
      <c r="O27">
        <f>'[6]Locational Cost Factors'!N171</f>
        <v>1.0613951892853759</v>
      </c>
      <c r="P27">
        <f>'[6]Locational Cost Factors'!O171</f>
        <v>1.0852041827753864</v>
      </c>
      <c r="Q27" t="str">
        <f>'[6]Locational Cost Factors'!P171</f>
        <v>Not Applicable</v>
      </c>
      <c r="R27" t="str">
        <f>'[6]Locational Cost Factors'!Q171</f>
        <v>Not Applicable</v>
      </c>
      <c r="S27" t="str">
        <f>'[6]Locational Cost Factors'!R171</f>
        <v>Not Applicable</v>
      </c>
      <c r="T27" t="str">
        <f>'[6]Locational Cost Factors'!S171</f>
        <v>Not Applicable</v>
      </c>
      <c r="U27" t="str">
        <f>'[6]Locational Cost Factors'!T171</f>
        <v>Not Applicable</v>
      </c>
      <c r="V27" t="str">
        <f>'[6]Locational Cost Factors'!U171</f>
        <v>Not Applicable</v>
      </c>
      <c r="W27" t="str">
        <f>'[6]Locational Cost Factors'!V171</f>
        <v>Not Applicable</v>
      </c>
      <c r="X27">
        <f>'[6]Locational Cost Factors'!W171</f>
        <v>1.1394673981154053</v>
      </c>
      <c r="Y27" t="str">
        <f>'[6]Locational Cost Factors'!X171</f>
        <v>Not Applicable</v>
      </c>
      <c r="AB27" t="str">
        <f>INDEX(RegionSetMapping!H$7:H$49, MATCH(C27,RegionSetMapping!E$7:E$49,0))</f>
        <v>CNSW</v>
      </c>
      <c r="AC27">
        <v>1</v>
      </c>
    </row>
    <row r="28" spans="3:52" x14ac:dyDescent="0.25">
      <c r="C28" t="str">
        <f>'[6]Locational Cost Factors'!B172</f>
        <v>N4</v>
      </c>
      <c r="D28" t="str">
        <f>'[6]Locational Cost Factors'!C172</f>
        <v>Broken Hill</v>
      </c>
      <c r="E28" t="str">
        <f>'[6]Locational Cost Factors'!D172</f>
        <v>Not Applicable</v>
      </c>
      <c r="F28" t="str">
        <f>'[6]Locational Cost Factors'!E172</f>
        <v>Not Applicable</v>
      </c>
      <c r="G28" t="str">
        <f>'[6]Locational Cost Factors'!F172</f>
        <v>Not Applicable</v>
      </c>
      <c r="H28" t="str">
        <f>'[6]Locational Cost Factors'!G172</f>
        <v>Not Applicable</v>
      </c>
      <c r="I28" t="str">
        <f>'[6]Locational Cost Factors'!H172</f>
        <v>Not Applicable</v>
      </c>
      <c r="J28">
        <f>'[6]Locational Cost Factors'!I172</f>
        <v>1.1733467854802277</v>
      </c>
      <c r="K28">
        <f>'[6]Locational Cost Factors'!J172</f>
        <v>1.1268666302872452</v>
      </c>
      <c r="L28">
        <f>'[6]Locational Cost Factors'!K172</f>
        <v>1.0691827724921905</v>
      </c>
      <c r="M28">
        <f>'[6]Locational Cost Factors'!L172</f>
        <v>1.0823104876862135</v>
      </c>
      <c r="N28">
        <f>'[6]Locational Cost Factors'!M172</f>
        <v>1.093376505342234</v>
      </c>
      <c r="O28">
        <f>'[6]Locational Cost Factors'!N172</f>
        <v>1.1041673433978507</v>
      </c>
      <c r="P28">
        <f>'[6]Locational Cost Factors'!O172</f>
        <v>1.1497590475211479</v>
      </c>
      <c r="Q28" t="str">
        <f>'[6]Locational Cost Factors'!P172</f>
        <v>Not Applicable</v>
      </c>
      <c r="R28" t="str">
        <f>'[6]Locational Cost Factors'!Q172</f>
        <v>Not Applicable</v>
      </c>
      <c r="S28" t="str">
        <f>'[6]Locational Cost Factors'!R172</f>
        <v>Not Applicable</v>
      </c>
      <c r="T28" t="str">
        <f>'[6]Locational Cost Factors'!S172</f>
        <v>Not Applicable</v>
      </c>
      <c r="U28" t="str">
        <f>'[6]Locational Cost Factors'!T172</f>
        <v>Not Applicable</v>
      </c>
      <c r="V28" t="str">
        <f>'[6]Locational Cost Factors'!U172</f>
        <v>Not Applicable</v>
      </c>
      <c r="W28" t="str">
        <f>'[6]Locational Cost Factors'!V172</f>
        <v>Not Applicable</v>
      </c>
      <c r="X28">
        <f>'[6]Locational Cost Factors'!W172</f>
        <v>1.2389930264955937</v>
      </c>
      <c r="Y28" t="str">
        <f>'[6]Locational Cost Factors'!X172</f>
        <v>Not Applicable</v>
      </c>
      <c r="AB28" t="str">
        <f>INDEX(RegionSetMapping!H$7:H$49, MATCH(C28,RegionSetMapping!E$7:E$49,0))</f>
        <v>SNSW</v>
      </c>
      <c r="AC28">
        <v>1</v>
      </c>
      <c r="AK28" t="s">
        <v>442</v>
      </c>
    </row>
    <row r="29" spans="3:52" x14ac:dyDescent="0.25">
      <c r="C29" t="str">
        <f>'[6]Locational Cost Factors'!B173</f>
        <v>N5</v>
      </c>
      <c r="D29" t="str">
        <f>'[6]Locational Cost Factors'!C173</f>
        <v>South West NSW</v>
      </c>
      <c r="E29" t="str">
        <f>'[6]Locational Cost Factors'!D173</f>
        <v>Not Applicable</v>
      </c>
      <c r="F29" t="str">
        <f>'[6]Locational Cost Factors'!E173</f>
        <v>Not Applicable</v>
      </c>
      <c r="G29" t="str">
        <f>'[6]Locational Cost Factors'!F173</f>
        <v>Not Applicable</v>
      </c>
      <c r="H29" t="str">
        <f>'[6]Locational Cost Factors'!G173</f>
        <v>Not Applicable</v>
      </c>
      <c r="I29" t="str">
        <f>'[6]Locational Cost Factors'!H173</f>
        <v>Not Applicable</v>
      </c>
      <c r="J29">
        <f>'[6]Locational Cost Factors'!I173</f>
        <v>1.1655550994685049</v>
      </c>
      <c r="K29">
        <f>'[6]Locational Cost Factors'!J173</f>
        <v>1.1160395704765538</v>
      </c>
      <c r="L29">
        <f>'[6]Locational Cost Factors'!K173</f>
        <v>1.0942998388149734</v>
      </c>
      <c r="M29">
        <f>'[6]Locational Cost Factors'!L173</f>
        <v>1.0921355726997612</v>
      </c>
      <c r="N29">
        <f>'[6]Locational Cost Factors'!M173</f>
        <v>1.0903887036997983</v>
      </c>
      <c r="O29">
        <f>'[6]Locational Cost Factors'!N173</f>
        <v>1.0886026776038922</v>
      </c>
      <c r="P29">
        <f>'[6]Locational Cost Factors'!O173</f>
        <v>1.1240382095394861</v>
      </c>
      <c r="Q29" t="str">
        <f>'[6]Locational Cost Factors'!P173</f>
        <v>Not Applicable</v>
      </c>
      <c r="R29" t="str">
        <f>'[6]Locational Cost Factors'!Q173</f>
        <v>Not Applicable</v>
      </c>
      <c r="S29" t="str">
        <f>'[6]Locational Cost Factors'!R173</f>
        <v>Not Applicable</v>
      </c>
      <c r="T29" t="str">
        <f>'[6]Locational Cost Factors'!S173</f>
        <v>Not Applicable</v>
      </c>
      <c r="U29" t="str">
        <f>'[6]Locational Cost Factors'!T173</f>
        <v>Not Applicable</v>
      </c>
      <c r="V29" t="str">
        <f>'[6]Locational Cost Factors'!U173</f>
        <v>Not Applicable</v>
      </c>
      <c r="W29" t="str">
        <f>'[6]Locational Cost Factors'!V173</f>
        <v>Not Applicable</v>
      </c>
      <c r="X29">
        <f>'[6]Locational Cost Factors'!W173</f>
        <v>1.2371193504398115</v>
      </c>
      <c r="Y29" t="str">
        <f>'[6]Locational Cost Factors'!X173</f>
        <v>Not Applicable</v>
      </c>
      <c r="AB29" t="str">
        <f>INDEX(RegionSetMapping!H$7:H$49, MATCH(C29,RegionSetMapping!E$7:E$49,0))</f>
        <v>SNSW</v>
      </c>
      <c r="AC29">
        <v>1</v>
      </c>
    </row>
    <row r="30" spans="3:52" x14ac:dyDescent="0.25">
      <c r="C30" t="str">
        <f>'[6]Locational Cost Factors'!B174</f>
        <v>N6</v>
      </c>
      <c r="D30" t="str">
        <f>'[6]Locational Cost Factors'!C174</f>
        <v>Wagga Wagga</v>
      </c>
      <c r="E30" t="str">
        <f>'[6]Locational Cost Factors'!D174</f>
        <v>Not Applicable</v>
      </c>
      <c r="F30" t="str">
        <f>'[6]Locational Cost Factors'!E174</f>
        <v>Not Applicable</v>
      </c>
      <c r="G30" t="str">
        <f>'[6]Locational Cost Factors'!F174</f>
        <v>Not Applicable</v>
      </c>
      <c r="H30" t="str">
        <f>'[6]Locational Cost Factors'!G174</f>
        <v>Not Applicable</v>
      </c>
      <c r="I30" t="str">
        <f>'[6]Locational Cost Factors'!H174</f>
        <v>Not Applicable</v>
      </c>
      <c r="J30">
        <f>'[6]Locational Cost Factors'!I174</f>
        <v>1.0460079296571847</v>
      </c>
      <c r="K30">
        <f>'[6]Locational Cost Factors'!J174</f>
        <v>1.0408908399245393</v>
      </c>
      <c r="L30">
        <f>'[6]Locational Cost Factors'!K174</f>
        <v>1.0451028305047245</v>
      </c>
      <c r="M30">
        <f>'[6]Locational Cost Factors'!L174</f>
        <v>1.0422526408060739</v>
      </c>
      <c r="N30">
        <f>'[6]Locational Cost Factors'!M174</f>
        <v>1.0398706851424806</v>
      </c>
      <c r="O30">
        <f>'[6]Locational Cost Factors'!N174</f>
        <v>1.0375259924187075</v>
      </c>
      <c r="P30">
        <f>'[6]Locational Cost Factors'!O174</f>
        <v>1.0390519678205075</v>
      </c>
      <c r="Q30" t="str">
        <f>'[6]Locational Cost Factors'!P174</f>
        <v>Not Applicable</v>
      </c>
      <c r="R30" t="str">
        <f>'[6]Locational Cost Factors'!Q174</f>
        <v>Not Applicable</v>
      </c>
      <c r="S30" t="str">
        <f>'[6]Locational Cost Factors'!R174</f>
        <v>Not Applicable</v>
      </c>
      <c r="T30" t="str">
        <f>'[6]Locational Cost Factors'!S174</f>
        <v>Not Applicable</v>
      </c>
      <c r="U30" t="str">
        <f>'[6]Locational Cost Factors'!T174</f>
        <v>Not Applicable</v>
      </c>
      <c r="V30" t="str">
        <f>'[6]Locational Cost Factors'!U174</f>
        <v>Not Applicable</v>
      </c>
      <c r="W30" t="str">
        <f>'[6]Locational Cost Factors'!V174</f>
        <v>Not Applicable</v>
      </c>
      <c r="X30">
        <f>'[6]Locational Cost Factors'!W174</f>
        <v>1.0536688700259167</v>
      </c>
      <c r="Y30" t="str">
        <f>'[6]Locational Cost Factors'!X174</f>
        <v>Not Applicable</v>
      </c>
      <c r="AB30" t="str">
        <f>INDEX(RegionSetMapping!H$7:H$49, MATCH(C30,RegionSetMapping!E$7:E$49,0))</f>
        <v>SNSW</v>
      </c>
      <c r="AC30">
        <v>1</v>
      </c>
      <c r="AL30" t="s">
        <v>155</v>
      </c>
      <c r="AM30" t="s">
        <v>154</v>
      </c>
      <c r="AN30" t="s">
        <v>156</v>
      </c>
      <c r="AO30" t="s">
        <v>157</v>
      </c>
      <c r="AP30" t="s">
        <v>135</v>
      </c>
    </row>
    <row r="31" spans="3:52" x14ac:dyDescent="0.25">
      <c r="C31" t="str">
        <f>'[6]Locational Cost Factors'!B175</f>
        <v>N7</v>
      </c>
      <c r="D31" t="str">
        <f>'[6]Locational Cost Factors'!C175</f>
        <v>Tumut</v>
      </c>
      <c r="E31" t="str">
        <f>'[6]Locational Cost Factors'!D175</f>
        <v>Not Applicable</v>
      </c>
      <c r="F31" t="str">
        <f>'[6]Locational Cost Factors'!E175</f>
        <v>Not Applicable</v>
      </c>
      <c r="G31" t="str">
        <f>'[6]Locational Cost Factors'!F175</f>
        <v>Not Applicable</v>
      </c>
      <c r="H31" t="str">
        <f>'[6]Locational Cost Factors'!G175</f>
        <v>Not Applicable</v>
      </c>
      <c r="I31" t="str">
        <f>'[6]Locational Cost Factors'!H175</f>
        <v>Not Applicable</v>
      </c>
      <c r="J31">
        <f>'[6]Locational Cost Factors'!I175</f>
        <v>1.1128095972289482</v>
      </c>
      <c r="K31">
        <f>'[6]Locational Cost Factors'!J175</f>
        <v>1.0781006148534322</v>
      </c>
      <c r="L31">
        <f>'[6]Locational Cost Factors'!K175</f>
        <v>1.0546463101532959</v>
      </c>
      <c r="M31">
        <f>'[6]Locational Cost Factors'!L175</f>
        <v>1.0564701542746526</v>
      </c>
      <c r="N31">
        <f>'[6]Locational Cost Factors'!M175</f>
        <v>1.0580458577252414</v>
      </c>
      <c r="O31">
        <f>'[6]Locational Cost Factors'!N175</f>
        <v>1.0595415675604982</v>
      </c>
      <c r="P31">
        <f>'[6]Locational Cost Factors'!O175</f>
        <v>1.0870979102206153</v>
      </c>
      <c r="Q31" t="str">
        <f>'[6]Locational Cost Factors'!P175</f>
        <v>Not Applicable</v>
      </c>
      <c r="R31" t="str">
        <f>'[6]Locational Cost Factors'!Q175</f>
        <v>Not Applicable</v>
      </c>
      <c r="S31" t="str">
        <f>'[6]Locational Cost Factors'!R175</f>
        <v>Not Applicable</v>
      </c>
      <c r="T31" t="str">
        <f>'[6]Locational Cost Factors'!S175</f>
        <v>Not Applicable</v>
      </c>
      <c r="U31" t="str">
        <f>'[6]Locational Cost Factors'!T175</f>
        <v>Not Applicable</v>
      </c>
      <c r="V31" t="str">
        <f>'[6]Locational Cost Factors'!U175</f>
        <v>Not Applicable</v>
      </c>
      <c r="W31" t="str">
        <f>'[6]Locational Cost Factors'!V175</f>
        <v>Not Applicable</v>
      </c>
      <c r="X31">
        <f>'[6]Locational Cost Factors'!W175</f>
        <v>1.1626366905236569</v>
      </c>
      <c r="Y31" t="str">
        <f>'[6]Locational Cost Factors'!X175</f>
        <v>Not Applicable</v>
      </c>
      <c r="AB31" t="str">
        <f>INDEX(RegionSetMapping!H$7:H$49, MATCH(C31,RegionSetMapping!E$7:E$49,0))</f>
        <v>SNSW</v>
      </c>
      <c r="AC31">
        <v>1</v>
      </c>
      <c r="AK31" t="s">
        <v>38</v>
      </c>
      <c r="AL31">
        <f>AVERAGE(AL9:AO9)</f>
        <v>1.0645615138048747</v>
      </c>
      <c r="AM31">
        <f>AVERAGE(AP9:AS9)</f>
        <v>1.0263513495646703</v>
      </c>
      <c r="AN31">
        <f>AVERAGE(AT9:AV9)</f>
        <v>1.0010004509556925</v>
      </c>
      <c r="AO31">
        <f>AVERAGE(AW9:AY9)</f>
        <v>1.0489588113634689</v>
      </c>
      <c r="AP31">
        <f>AZ9</f>
        <v>0.99999999999999845</v>
      </c>
    </row>
    <row r="32" spans="3:52" x14ac:dyDescent="0.25">
      <c r="C32" t="str">
        <f>'[6]Locational Cost Factors'!B176</f>
        <v>N8</v>
      </c>
      <c r="D32" t="str">
        <f>'[6]Locational Cost Factors'!C176</f>
        <v>Cooma-Monaro</v>
      </c>
      <c r="E32" t="str">
        <f>'[6]Locational Cost Factors'!D176</f>
        <v>Not Applicable</v>
      </c>
      <c r="F32" t="str">
        <f>'[6]Locational Cost Factors'!E176</f>
        <v>Not Applicable</v>
      </c>
      <c r="G32" t="str">
        <f>'[6]Locational Cost Factors'!F176</f>
        <v>Not Applicable</v>
      </c>
      <c r="H32" t="str">
        <f>'[6]Locational Cost Factors'!G176</f>
        <v>Not Applicable</v>
      </c>
      <c r="I32" t="str">
        <f>'[6]Locational Cost Factors'!H176</f>
        <v>Not Applicable</v>
      </c>
      <c r="J32">
        <f>'[6]Locational Cost Factors'!I176</f>
        <v>1.0963119557195145</v>
      </c>
      <c r="K32">
        <f>'[6]Locational Cost Factors'!J176</f>
        <v>1.0631693036761696</v>
      </c>
      <c r="L32">
        <f>'[6]Locational Cost Factors'!K176</f>
        <v>1.0410580483804428</v>
      </c>
      <c r="M32">
        <f>'[6]Locational Cost Factors'!L176</f>
        <v>1.0426838430204999</v>
      </c>
      <c r="N32">
        <f>'[6]Locational Cost Factors'!M176</f>
        <v>1.0440914279138078</v>
      </c>
      <c r="O32">
        <f>'[6]Locational Cost Factors'!N176</f>
        <v>1.0454244495049427</v>
      </c>
      <c r="P32">
        <f>'[6]Locational Cost Factors'!O176</f>
        <v>1.0716431131211439</v>
      </c>
      <c r="Q32" t="str">
        <f>'[6]Locational Cost Factors'!P176</f>
        <v>Not Applicable</v>
      </c>
      <c r="R32" t="str">
        <f>'[6]Locational Cost Factors'!Q176</f>
        <v>Not Applicable</v>
      </c>
      <c r="S32" t="str">
        <f>'[6]Locational Cost Factors'!R176</f>
        <v>Not Applicable</v>
      </c>
      <c r="T32" t="str">
        <f>'[6]Locational Cost Factors'!S176</f>
        <v>Not Applicable</v>
      </c>
      <c r="U32" t="str">
        <f>'[6]Locational Cost Factors'!T176</f>
        <v>Not Applicable</v>
      </c>
      <c r="V32" t="str">
        <f>'[6]Locational Cost Factors'!U176</f>
        <v>Not Applicable</v>
      </c>
      <c r="W32" t="str">
        <f>'[6]Locational Cost Factors'!V176</f>
        <v>Not Applicable</v>
      </c>
      <c r="X32">
        <f>'[6]Locational Cost Factors'!W176</f>
        <v>1.1439021653943149</v>
      </c>
      <c r="Y32" t="str">
        <f>'[6]Locational Cost Factors'!X176</f>
        <v>Not Applicable</v>
      </c>
      <c r="AB32" t="str">
        <f>INDEX(RegionSetMapping!H$7:H$49, MATCH(C32,RegionSetMapping!E$7:E$49,0))</f>
        <v>SNSW</v>
      </c>
      <c r="AC32">
        <v>1</v>
      </c>
      <c r="AK32" t="s">
        <v>39</v>
      </c>
      <c r="AL32">
        <f t="shared" ref="AL32:AL33" si="0">AVERAGE(AL10:AO10)</f>
        <v>1.0630731763537695</v>
      </c>
      <c r="AM32">
        <f t="shared" ref="AM32:AM35" si="1">AVERAGE(AP10:AS10)</f>
        <v>1.025316095179821</v>
      </c>
      <c r="AN32">
        <f t="shared" ref="AN32:AN33" si="2">AVERAGE(AT10:AV10)</f>
        <v>1.0010557239552629</v>
      </c>
      <c r="AO32">
        <f t="shared" ref="AO32:AO35" si="3">AVERAGE(AW10:AY10)</f>
        <v>1.0458532037184964</v>
      </c>
      <c r="AP32">
        <f t="shared" ref="AP32:AP35" si="4">AZ10</f>
        <v>0.99999999999999889</v>
      </c>
    </row>
    <row r="33" spans="3:42" x14ac:dyDescent="0.25">
      <c r="C33" t="str">
        <f>'[6]Locational Cost Factors'!B177</f>
        <v>N9</v>
      </c>
      <c r="D33" t="str">
        <f>'[6]Locational Cost Factors'!C177</f>
        <v>Hunter-Central Coast</v>
      </c>
      <c r="E33" t="str">
        <f>'[6]Locational Cost Factors'!D177</f>
        <v>Not Applicable</v>
      </c>
      <c r="F33" t="str">
        <f>'[6]Locational Cost Factors'!E177</f>
        <v>Not Applicable</v>
      </c>
      <c r="G33" t="str">
        <f>'[6]Locational Cost Factors'!F177</f>
        <v>Not Applicable</v>
      </c>
      <c r="H33" t="str">
        <f>'[6]Locational Cost Factors'!G177</f>
        <v>Not Applicable</v>
      </c>
      <c r="I33" t="str">
        <f>'[6]Locational Cost Factors'!H177</f>
        <v>Not Applicable</v>
      </c>
      <c r="J33">
        <f>'[6]Locational Cost Factors'!I177</f>
        <v>1.0317136852792632</v>
      </c>
      <c r="K33">
        <f>'[6]Locational Cost Factors'!J177</f>
        <v>1.0216323787705781</v>
      </c>
      <c r="L33">
        <f>'[6]Locational Cost Factors'!K177</f>
        <v>1.0130880599224559</v>
      </c>
      <c r="M33">
        <f>'[6]Locational Cost Factors'!L177</f>
        <v>1.0143221337873882</v>
      </c>
      <c r="N33">
        <f>'[6]Locational Cost Factors'!M177</f>
        <v>1.0153701393774417</v>
      </c>
      <c r="O33">
        <f>'[6]Locational Cost Factors'!N177</f>
        <v>1.0163838329925974</v>
      </c>
      <c r="P33">
        <f>'[6]Locational Cost Factors'!O177</f>
        <v>1.0249604431999637</v>
      </c>
      <c r="Q33" t="str">
        <f>'[6]Locational Cost Factors'!P177</f>
        <v>Not Applicable</v>
      </c>
      <c r="R33" t="str">
        <f>'[6]Locational Cost Factors'!Q177</f>
        <v>Not Applicable</v>
      </c>
      <c r="S33" t="str">
        <f>'[6]Locational Cost Factors'!R177</f>
        <v>Not Applicable</v>
      </c>
      <c r="T33" t="str">
        <f>'[6]Locational Cost Factors'!S177</f>
        <v>Not Applicable</v>
      </c>
      <c r="U33" t="str">
        <f>'[6]Locational Cost Factors'!T177</f>
        <v>Not Applicable</v>
      </c>
      <c r="V33" t="str">
        <f>'[6]Locational Cost Factors'!U177</f>
        <v>Not Applicable</v>
      </c>
      <c r="W33" t="str">
        <f>'[6]Locational Cost Factors'!V177</f>
        <v>Not Applicable</v>
      </c>
      <c r="X33">
        <f>'[6]Locational Cost Factors'!W177</f>
        <v>1.0461149487153301</v>
      </c>
      <c r="Y33" t="str">
        <f>'[6]Locational Cost Factors'!X177</f>
        <v>Not Applicable</v>
      </c>
      <c r="AB33" t="str">
        <f>INDEX(RegionSetMapping!H$7:H$49, MATCH(C33,RegionSetMapping!E$7:E$49,0))</f>
        <v>CNSW</v>
      </c>
      <c r="AC33">
        <v>1</v>
      </c>
      <c r="AK33" t="s">
        <v>47</v>
      </c>
      <c r="AL33">
        <f t="shared" si="0"/>
        <v>1.0362276653125817</v>
      </c>
      <c r="AM33">
        <f t="shared" si="1"/>
        <v>1.0163950868152565</v>
      </c>
      <c r="AN33">
        <f t="shared" si="2"/>
        <v>1.0020562273828102</v>
      </c>
      <c r="AO33">
        <f t="shared" si="3"/>
        <v>1.0153086916178276</v>
      </c>
      <c r="AP33">
        <f t="shared" si="4"/>
        <v>1</v>
      </c>
    </row>
    <row r="34" spans="3:42" x14ac:dyDescent="0.25">
      <c r="C34" t="str">
        <f>'[6]Locational Cost Factors'!B178</f>
        <v>N10</v>
      </c>
      <c r="D34" t="str">
        <f>'[6]Locational Cost Factors'!C178</f>
        <v>Hunter Coast</v>
      </c>
      <c r="E34" t="str">
        <f>'[6]Locational Cost Factors'!D178</f>
        <v>Not Applicable</v>
      </c>
      <c r="F34" t="str">
        <f>'[6]Locational Cost Factors'!E178</f>
        <v>Not Applicable</v>
      </c>
      <c r="G34" t="str">
        <f>'[6]Locational Cost Factors'!F178</f>
        <v>Not Applicable</v>
      </c>
      <c r="H34" t="str">
        <f>'[6]Locational Cost Factors'!G178</f>
        <v>Not Applicable</v>
      </c>
      <c r="I34" t="str">
        <f>'[6]Locational Cost Factors'!H178</f>
        <v>Not Applicable</v>
      </c>
      <c r="J34" t="str">
        <f>'[6]Locational Cost Factors'!I178</f>
        <v>Not Applicable</v>
      </c>
      <c r="K34" t="str">
        <f>'[6]Locational Cost Factors'!J178</f>
        <v>Not Applicable</v>
      </c>
      <c r="L34" t="str">
        <f>'[6]Locational Cost Factors'!K178</f>
        <v>Not Applicable</v>
      </c>
      <c r="M34" t="str">
        <f>'[6]Locational Cost Factors'!L178</f>
        <v>Not Applicable</v>
      </c>
      <c r="N34" t="str">
        <f>'[6]Locational Cost Factors'!M178</f>
        <v>Not Applicable</v>
      </c>
      <c r="O34" t="str">
        <f>'[6]Locational Cost Factors'!N178</f>
        <v>Not Applicable</v>
      </c>
      <c r="P34" t="str">
        <f>'[6]Locational Cost Factors'!O178</f>
        <v>Not Applicable</v>
      </c>
      <c r="Q34">
        <f>'[6]Locational Cost Factors'!P178</f>
        <v>1</v>
      </c>
      <c r="R34">
        <f>'[6]Locational Cost Factors'!Q178</f>
        <v>1</v>
      </c>
      <c r="S34" t="str">
        <f>'[6]Locational Cost Factors'!R178</f>
        <v>Not Applicable</v>
      </c>
      <c r="T34" t="str">
        <f>'[6]Locational Cost Factors'!S178</f>
        <v>Not Applicable</v>
      </c>
      <c r="U34" t="str">
        <f>'[6]Locational Cost Factors'!T178</f>
        <v>Not Applicable</v>
      </c>
      <c r="V34" t="str">
        <f>'[6]Locational Cost Factors'!U178</f>
        <v>Not Applicable</v>
      </c>
      <c r="W34" t="str">
        <f>'[6]Locational Cost Factors'!V178</f>
        <v>Not Applicable</v>
      </c>
      <c r="X34" t="str">
        <f>'[6]Locational Cost Factors'!W178</f>
        <v>Not Applicable</v>
      </c>
      <c r="Y34" t="str">
        <f>'[6]Locational Cost Factors'!X178</f>
        <v>Not Applicable</v>
      </c>
      <c r="AK34" t="s">
        <v>40</v>
      </c>
      <c r="AL34">
        <f>AVERAGE(AL12:AM12,AO12)</f>
        <v>1.1366370958335483</v>
      </c>
      <c r="AM34">
        <f t="shared" si="1"/>
        <v>1.0936171961802486</v>
      </c>
      <c r="AN34">
        <f>AVERAGE(AT12,AV12)</f>
        <v>1.0124056603773572</v>
      </c>
      <c r="AO34">
        <f t="shared" si="3"/>
        <v>1.1179290617146651</v>
      </c>
      <c r="AP34">
        <f t="shared" si="4"/>
        <v>1.079201808176099</v>
      </c>
    </row>
    <row r="35" spans="3:42" x14ac:dyDescent="0.25">
      <c r="C35" t="str">
        <f>'[6]Locational Cost Factors'!B179</f>
        <v>N11</v>
      </c>
      <c r="D35" t="str">
        <f>'[6]Locational Cost Factors'!C179</f>
        <v>Illawarra Coast</v>
      </c>
      <c r="E35" t="str">
        <f>'[6]Locational Cost Factors'!D179</f>
        <v>Not Applicable</v>
      </c>
      <c r="F35" t="str">
        <f>'[6]Locational Cost Factors'!E179</f>
        <v>Not Applicable</v>
      </c>
      <c r="G35" t="str">
        <f>'[6]Locational Cost Factors'!F179</f>
        <v>Not Applicable</v>
      </c>
      <c r="H35" t="str">
        <f>'[6]Locational Cost Factors'!G179</f>
        <v>Not Applicable</v>
      </c>
      <c r="I35" t="str">
        <f>'[6]Locational Cost Factors'!H179</f>
        <v>Not Applicable</v>
      </c>
      <c r="J35" t="str">
        <f>'[6]Locational Cost Factors'!I179</f>
        <v>Not Applicable</v>
      </c>
      <c r="K35" t="str">
        <f>'[6]Locational Cost Factors'!J179</f>
        <v>Not Applicable</v>
      </c>
      <c r="L35" t="str">
        <f>'[6]Locational Cost Factors'!K179</f>
        <v>Not Applicable</v>
      </c>
      <c r="M35" t="str">
        <f>'[6]Locational Cost Factors'!L179</f>
        <v>Not Applicable</v>
      </c>
      <c r="N35" t="str">
        <f>'[6]Locational Cost Factors'!M179</f>
        <v>Not Applicable</v>
      </c>
      <c r="O35" t="str">
        <f>'[6]Locational Cost Factors'!N179</f>
        <v>Not Applicable</v>
      </c>
      <c r="P35" t="str">
        <f>'[6]Locational Cost Factors'!O179</f>
        <v>Not Applicable</v>
      </c>
      <c r="Q35">
        <f>'[6]Locational Cost Factors'!P179</f>
        <v>1</v>
      </c>
      <c r="R35">
        <f>'[6]Locational Cost Factors'!Q179</f>
        <v>1</v>
      </c>
      <c r="S35" t="str">
        <f>'[6]Locational Cost Factors'!R179</f>
        <v>Not Applicable</v>
      </c>
      <c r="T35" t="str">
        <f>'[6]Locational Cost Factors'!S179</f>
        <v>Not Applicable</v>
      </c>
      <c r="U35" t="str">
        <f>'[6]Locational Cost Factors'!T179</f>
        <v>Not Applicable</v>
      </c>
      <c r="V35" t="str">
        <f>'[6]Locational Cost Factors'!U179</f>
        <v>Not Applicable</v>
      </c>
      <c r="W35" t="str">
        <f>'[6]Locational Cost Factors'!V179</f>
        <v>Not Applicable</v>
      </c>
      <c r="X35" t="str">
        <f>'[6]Locational Cost Factors'!W179</f>
        <v>Not Applicable</v>
      </c>
      <c r="Y35" t="str">
        <f>'[6]Locational Cost Factors'!X179</f>
        <v>Not Applicable</v>
      </c>
      <c r="AK35" t="s">
        <v>41</v>
      </c>
      <c r="AL35">
        <f>AVERAGE(AL13:AM13,AO13)</f>
        <v>1.1075675111896783</v>
      </c>
      <c r="AM35">
        <f t="shared" si="1"/>
        <v>1.0762800683870006</v>
      </c>
      <c r="AN35">
        <f>AVERAGE(AT13,AV13)</f>
        <v>1.013749999999999</v>
      </c>
      <c r="AO35">
        <f t="shared" si="3"/>
        <v>1.0986925745525422</v>
      </c>
      <c r="AP35">
        <f t="shared" si="4"/>
        <v>1.0608926587867737</v>
      </c>
    </row>
    <row r="36" spans="3:42" x14ac:dyDescent="0.25">
      <c r="C36" t="str">
        <f>'[6]Locational Cost Factors'!B180</f>
        <v>N12</v>
      </c>
      <c r="D36" t="str">
        <f>'[6]Locational Cost Factors'!C180</f>
        <v>Illawarra</v>
      </c>
      <c r="E36" t="str">
        <f>'[6]Locational Cost Factors'!D180</f>
        <v>Not Applicable</v>
      </c>
      <c r="F36" t="str">
        <f>'[6]Locational Cost Factors'!E180</f>
        <v>Not Applicable</v>
      </c>
      <c r="G36" t="str">
        <f>'[6]Locational Cost Factors'!F180</f>
        <v>Not Applicable</v>
      </c>
      <c r="H36" t="str">
        <f>'[6]Locational Cost Factors'!G180</f>
        <v>Not Applicable</v>
      </c>
      <c r="I36" t="str">
        <f>'[6]Locational Cost Factors'!H180</f>
        <v>Not Applicable</v>
      </c>
      <c r="J36">
        <f>'[6]Locational Cost Factors'!I180</f>
        <v>1.0185243710691811</v>
      </c>
      <c r="K36">
        <f>'[6]Locational Cost Factors'!J180</f>
        <v>1.0132484562875841</v>
      </c>
      <c r="L36">
        <f>'[6]Locational Cost Factors'!K180</f>
        <v>1.0100142497691591</v>
      </c>
      <c r="M36">
        <f>'[6]Locational Cost Factors'!L180</f>
        <v>1.0101568954180498</v>
      </c>
      <c r="N36">
        <f>'[6]Locational Cost Factors'!M180</f>
        <v>1.0102836052080211</v>
      </c>
      <c r="O36">
        <f>'[6]Locational Cost Factors'!N180</f>
        <v>1.0104002723765417</v>
      </c>
      <c r="P36">
        <f>'[6]Locational Cost Factors'!O180</f>
        <v>1.0144795016293247</v>
      </c>
      <c r="Q36" t="str">
        <f>'[6]Locational Cost Factors'!P180</f>
        <v>Not Applicable</v>
      </c>
      <c r="R36" t="str">
        <f>'[6]Locational Cost Factors'!Q180</f>
        <v>Not Applicable</v>
      </c>
      <c r="S36" t="str">
        <f>'[6]Locational Cost Factors'!R180</f>
        <v>Not Applicable</v>
      </c>
      <c r="T36" t="str">
        <f>'[6]Locational Cost Factors'!S180</f>
        <v>Not Applicable</v>
      </c>
      <c r="U36" t="str">
        <f>'[6]Locational Cost Factors'!T180</f>
        <v>Not Applicable</v>
      </c>
      <c r="V36" t="str">
        <f>'[6]Locational Cost Factors'!U180</f>
        <v>Not Applicable</v>
      </c>
      <c r="W36" t="str">
        <f>'[6]Locational Cost Factors'!V180</f>
        <v>Not Applicable</v>
      </c>
      <c r="X36">
        <f>'[6]Locational Cost Factors'!W180</f>
        <v>1.0261118964030547</v>
      </c>
      <c r="Y36" t="str">
        <f>'[6]Locational Cost Factors'!X180</f>
        <v>Not Applicable</v>
      </c>
      <c r="AB36" t="str">
        <f>INDEX(RegionSetMapping!H$7:H$49, MATCH(C36,RegionSetMapping!E$7:E$49,0))</f>
        <v>SNW</v>
      </c>
      <c r="AC36">
        <v>1</v>
      </c>
    </row>
    <row r="37" spans="3:42" x14ac:dyDescent="0.25">
      <c r="C37" t="str">
        <f>'[6]Locational Cost Factors'!B181</f>
        <v>N13</v>
      </c>
      <c r="D37" t="str">
        <f>'[6]Locational Cost Factors'!C181</f>
        <v>South Cobar</v>
      </c>
      <c r="E37" t="str">
        <f>'[6]Locational Cost Factors'!D181</f>
        <v>Not Applicable</v>
      </c>
      <c r="F37" t="str">
        <f>'[6]Locational Cost Factors'!E181</f>
        <v>Not Applicable</v>
      </c>
      <c r="G37" t="str">
        <f>'[6]Locational Cost Factors'!F181</f>
        <v>Not Applicable</v>
      </c>
      <c r="H37" t="str">
        <f>'[6]Locational Cost Factors'!G181</f>
        <v>Not Applicable</v>
      </c>
      <c r="I37" t="str">
        <f>'[6]Locational Cost Factors'!H181</f>
        <v>Not Applicable</v>
      </c>
      <c r="J37">
        <f>'[6]Locational Cost Factors'!I181</f>
        <v>1.3042866304571894</v>
      </c>
      <c r="K37">
        <f>'[6]Locational Cost Factors'!J181</f>
        <v>1.2137972829822201</v>
      </c>
      <c r="L37">
        <f>'[6]Locational Cost Factors'!K181</f>
        <v>1.1493182855813682</v>
      </c>
      <c r="M37">
        <f>'[6]Locational Cost Factors'!L181</f>
        <v>1.1554280545989899</v>
      </c>
      <c r="N37">
        <f>'[6]Locational Cost Factors'!M181</f>
        <v>1.1606716194176503</v>
      </c>
      <c r="O37">
        <f>'[6]Locational Cost Factors'!N181</f>
        <v>1.1656853250878443</v>
      </c>
      <c r="P37">
        <f>'[6]Locational Cost Factors'!O181</f>
        <v>1.2386289567789761</v>
      </c>
      <c r="Q37" t="str">
        <f>'[6]Locational Cost Factors'!P181</f>
        <v>Not Applicable</v>
      </c>
      <c r="R37" t="str">
        <f>'[6]Locational Cost Factors'!Q181</f>
        <v>Not Applicable</v>
      </c>
      <c r="S37" t="str">
        <f>'[6]Locational Cost Factors'!R181</f>
        <v>Not Applicable</v>
      </c>
      <c r="T37" t="str">
        <f>'[6]Locational Cost Factors'!S181</f>
        <v>Not Applicable</v>
      </c>
      <c r="U37" t="str">
        <f>'[6]Locational Cost Factors'!T181</f>
        <v>Not Applicable</v>
      </c>
      <c r="V37" t="str">
        <f>'[6]Locational Cost Factors'!U181</f>
        <v>Not Applicable</v>
      </c>
      <c r="W37" t="str">
        <f>'[6]Locational Cost Factors'!V181</f>
        <v>Not Applicable</v>
      </c>
      <c r="X37">
        <f>'[6]Locational Cost Factors'!W181</f>
        <v>1.4340533798843138</v>
      </c>
      <c r="Y37" t="str">
        <f>'[6]Locational Cost Factors'!X181</f>
        <v>Not Applicable</v>
      </c>
      <c r="AB37" t="str">
        <f>INDEX(RegionSetMapping!H$7:H$49, MATCH(C37,RegionSetMapping!E$7:E$49,0))</f>
        <v>CNSW</v>
      </c>
      <c r="AC37">
        <v>1</v>
      </c>
    </row>
    <row r="38" spans="3:42" x14ac:dyDescent="0.25">
      <c r="C38" t="str">
        <f>'[6]Locational Cost Factors'!B182</f>
        <v>Q1</v>
      </c>
      <c r="D38" t="str">
        <f>'[6]Locational Cost Factors'!C182</f>
        <v>Far North QLD</v>
      </c>
      <c r="E38" t="str">
        <f>'[6]Locational Cost Factors'!D182</f>
        <v>Not Applicable</v>
      </c>
      <c r="F38" t="str">
        <f>'[6]Locational Cost Factors'!E182</f>
        <v>Not Applicable</v>
      </c>
      <c r="G38" t="str">
        <f>'[6]Locational Cost Factors'!F182</f>
        <v>Not Applicable</v>
      </c>
      <c r="H38" t="str">
        <f>'[6]Locational Cost Factors'!G182</f>
        <v>Not Applicable</v>
      </c>
      <c r="I38" t="str">
        <f>'[6]Locational Cost Factors'!H182</f>
        <v>Not Applicable</v>
      </c>
      <c r="J38">
        <f>'[6]Locational Cost Factors'!I182</f>
        <v>1.064097148566794</v>
      </c>
      <c r="K38">
        <f>'[6]Locational Cost Factors'!J182</f>
        <v>1.0459759840615634</v>
      </c>
      <c r="L38">
        <f>'[6]Locational Cost Factors'!K182</f>
        <v>1.0115619790912305</v>
      </c>
      <c r="M38">
        <f>'[6]Locational Cost Factors'!L182</f>
        <v>1.0215295358221217</v>
      </c>
      <c r="N38">
        <f>'[6]Locational Cost Factors'!M182</f>
        <v>1.0299084227430924</v>
      </c>
      <c r="O38">
        <f>'[6]Locational Cost Factors'!N182</f>
        <v>1.0381037541221598</v>
      </c>
      <c r="P38">
        <f>'[6]Locational Cost Factors'!O182</f>
        <v>1.0598224068002091</v>
      </c>
      <c r="Q38" t="str">
        <f>'[6]Locational Cost Factors'!P182</f>
        <v>Not Applicable</v>
      </c>
      <c r="R38" t="str">
        <f>'[6]Locational Cost Factors'!Q182</f>
        <v>Not Applicable</v>
      </c>
      <c r="S38" t="str">
        <f>'[6]Locational Cost Factors'!R182</f>
        <v>Not Applicable</v>
      </c>
      <c r="T38" t="str">
        <f>'[6]Locational Cost Factors'!S182</f>
        <v>Not Applicable</v>
      </c>
      <c r="U38" t="str">
        <f>'[6]Locational Cost Factors'!T182</f>
        <v>Not Applicable</v>
      </c>
      <c r="V38" t="str">
        <f>'[6]Locational Cost Factors'!U182</f>
        <v>Not Applicable</v>
      </c>
      <c r="W38" t="str">
        <f>'[6]Locational Cost Factors'!V182</f>
        <v>Not Applicable</v>
      </c>
      <c r="X38">
        <f>'[6]Locational Cost Factors'!W182</f>
        <v>1.0892007996752746</v>
      </c>
      <c r="Y38" t="str">
        <f>'[6]Locational Cost Factors'!X182</f>
        <v>Not Applicable</v>
      </c>
      <c r="AB38" t="str">
        <f>INDEX(RegionSetMapping!H$7:H$49, MATCH(C38,RegionSetMapping!E$7:E$49,0))</f>
        <v>NQ</v>
      </c>
      <c r="AC38">
        <v>1</v>
      </c>
      <c r="AL38" t="s">
        <v>155</v>
      </c>
      <c r="AM38" t="s">
        <v>154</v>
      </c>
      <c r="AN38" t="s">
        <v>156</v>
      </c>
      <c r="AO38" t="s">
        <v>157</v>
      </c>
      <c r="AP38" t="s">
        <v>135</v>
      </c>
    </row>
    <row r="39" spans="3:42" x14ac:dyDescent="0.25">
      <c r="C39" t="str">
        <f>'[6]Locational Cost Factors'!B183</f>
        <v>Q2</v>
      </c>
      <c r="D39" t="str">
        <f>'[6]Locational Cost Factors'!C183</f>
        <v>North Qld Clean Energy Hub</v>
      </c>
      <c r="E39" t="str">
        <f>'[6]Locational Cost Factors'!D183</f>
        <v>Not Applicable</v>
      </c>
      <c r="F39" t="str">
        <f>'[6]Locational Cost Factors'!E183</f>
        <v>Not Applicable</v>
      </c>
      <c r="G39" t="str">
        <f>'[6]Locational Cost Factors'!F183</f>
        <v>Not Applicable</v>
      </c>
      <c r="H39" t="str">
        <f>'[6]Locational Cost Factors'!G183</f>
        <v>Not Applicable</v>
      </c>
      <c r="I39" t="str">
        <f>'[6]Locational Cost Factors'!H183</f>
        <v>Not Applicable</v>
      </c>
      <c r="J39">
        <f>'[6]Locational Cost Factors'!I183</f>
        <v>1.2945123608309443</v>
      </c>
      <c r="K39">
        <f>'[6]Locational Cost Factors'!J183</f>
        <v>1.2021464778865907</v>
      </c>
      <c r="L39">
        <f>'[6]Locational Cost Factors'!K183</f>
        <v>1.1232731255593742</v>
      </c>
      <c r="M39">
        <f>'[6]Locational Cost Factors'!L183</f>
        <v>1.1348195563266896</v>
      </c>
      <c r="N39">
        <f>'[6]Locational Cost Factors'!M183</f>
        <v>1.1446224121923587</v>
      </c>
      <c r="O39">
        <f>'[6]Locational Cost Factors'!N183</f>
        <v>1.1541071280804927</v>
      </c>
      <c r="P39">
        <f>'[6]Locational Cost Factors'!O183</f>
        <v>1.2328818030455257</v>
      </c>
      <c r="Q39" t="str">
        <f>'[6]Locational Cost Factors'!P183</f>
        <v>Not Applicable</v>
      </c>
      <c r="R39" t="str">
        <f>'[6]Locational Cost Factors'!Q183</f>
        <v>Not Applicable</v>
      </c>
      <c r="S39" t="str">
        <f>'[6]Locational Cost Factors'!R183</f>
        <v>Not Applicable</v>
      </c>
      <c r="T39" t="str">
        <f>'[6]Locational Cost Factors'!S183</f>
        <v>Not Applicable</v>
      </c>
      <c r="U39" t="str">
        <f>'[6]Locational Cost Factors'!T183</f>
        <v>Not Applicable</v>
      </c>
      <c r="V39" t="str">
        <f>'[6]Locational Cost Factors'!U183</f>
        <v>Not Applicable</v>
      </c>
      <c r="W39" t="str">
        <f>'[6]Locational Cost Factors'!V183</f>
        <v>Not Applicable</v>
      </c>
      <c r="X39">
        <f>'[6]Locational Cost Factors'!W183</f>
        <v>1.4264338858726138</v>
      </c>
      <c r="Y39" t="str">
        <f>'[6]Locational Cost Factors'!X183</f>
        <v>Not Applicable</v>
      </c>
      <c r="AB39" t="str">
        <f>INDEX(RegionSetMapping!H$7:H$49, MATCH(C39,RegionSetMapping!E$7:E$49,0))</f>
        <v>NQ</v>
      </c>
      <c r="AC39">
        <v>1</v>
      </c>
      <c r="AK39" t="s">
        <v>55</v>
      </c>
      <c r="AL39">
        <f>AVERAGE(AL18:AO18)</f>
        <v>1.0374600416774657</v>
      </c>
      <c r="AM39">
        <f>AVERAGE(AP18:AS18)</f>
        <v>1.0209676014369253</v>
      </c>
      <c r="AN39">
        <f>AVERAGE(AT18:AV18)</f>
        <v>1.0019842527091898</v>
      </c>
      <c r="AO39">
        <f>AVERAGE(AW18:AY18)</f>
        <v>1.0278996026358966</v>
      </c>
      <c r="AP39">
        <f>AZ18</f>
        <v>0.99999999999999933</v>
      </c>
    </row>
    <row r="40" spans="3:42" x14ac:dyDescent="0.25">
      <c r="C40" t="str">
        <f>'[6]Locational Cost Factors'!B184</f>
        <v>Q3</v>
      </c>
      <c r="D40" t="str">
        <f>'[6]Locational Cost Factors'!C184</f>
        <v>Northern Qld</v>
      </c>
      <c r="E40" t="str">
        <f>'[6]Locational Cost Factors'!D184</f>
        <v>Not Applicable</v>
      </c>
      <c r="F40" t="str">
        <f>'[6]Locational Cost Factors'!E184</f>
        <v>Not Applicable</v>
      </c>
      <c r="G40" t="str">
        <f>'[6]Locational Cost Factors'!F184</f>
        <v>Not Applicable</v>
      </c>
      <c r="H40" t="str">
        <f>'[6]Locational Cost Factors'!G184</f>
        <v>Not Applicable</v>
      </c>
      <c r="I40" t="str">
        <f>'[6]Locational Cost Factors'!H184</f>
        <v>Not Applicable</v>
      </c>
      <c r="J40">
        <f>'[6]Locational Cost Factors'!I184</f>
        <v>1.1226526252660771</v>
      </c>
      <c r="K40">
        <f>'[6]Locational Cost Factors'!J184</f>
        <v>1.0789951808739211</v>
      </c>
      <c r="L40">
        <f>'[6]Locational Cost Factors'!K184</f>
        <v>1.0693048578319877</v>
      </c>
      <c r="M40">
        <f>'[6]Locational Cost Factors'!L184</f>
        <v>1.0635424702602725</v>
      </c>
      <c r="N40">
        <f>'[6]Locational Cost Factors'!M184</f>
        <v>1.0587718892956413</v>
      </c>
      <c r="O40">
        <f>'[6]Locational Cost Factors'!N184</f>
        <v>1.0540274015530982</v>
      </c>
      <c r="P40">
        <f>'[6]Locational Cost Factors'!O184</f>
        <v>1.0821361916192132</v>
      </c>
      <c r="Q40" t="str">
        <f>'[6]Locational Cost Factors'!P184</f>
        <v>Not Applicable</v>
      </c>
      <c r="R40" t="str">
        <f>'[6]Locational Cost Factors'!Q184</f>
        <v>Not Applicable</v>
      </c>
      <c r="S40" t="str">
        <f>'[6]Locational Cost Factors'!R184</f>
        <v>Not Applicable</v>
      </c>
      <c r="T40" t="str">
        <f>'[6]Locational Cost Factors'!S184</f>
        <v>Not Applicable</v>
      </c>
      <c r="U40" t="str">
        <f>'[6]Locational Cost Factors'!T184</f>
        <v>Not Applicable</v>
      </c>
      <c r="V40" t="str">
        <f>'[6]Locational Cost Factors'!U184</f>
        <v>Not Applicable</v>
      </c>
      <c r="W40" t="str">
        <f>'[6]Locational Cost Factors'!V184</f>
        <v>Not Applicable</v>
      </c>
      <c r="X40">
        <f>'[6]Locational Cost Factors'!W184</f>
        <v>1.1861395036608937</v>
      </c>
      <c r="Y40" t="str">
        <f>'[6]Locational Cost Factors'!X184</f>
        <v>Not Applicable</v>
      </c>
      <c r="AB40" t="str">
        <f>INDEX(RegionSetMapping!H$7:H$49, MATCH(C40,RegionSetMapping!E$7:E$49,0))</f>
        <v>NQ</v>
      </c>
      <c r="AC40">
        <v>1</v>
      </c>
      <c r="AK40" t="s">
        <v>56</v>
      </c>
      <c r="AL40">
        <f t="shared" ref="AL40:AL42" si="5">AVERAGE(AL19:AO19)</f>
        <v>1.0363006043176999</v>
      </c>
      <c r="AM40">
        <f t="shared" ref="AM40:AM42" si="6">AVERAGE(AP19:AS19)</f>
        <v>1.0227937755746268</v>
      </c>
      <c r="AN40">
        <f t="shared" ref="AN40:AN42" si="7">AVERAGE(AT19:AV19)</f>
        <v>1.0020141941275329</v>
      </c>
      <c r="AO40">
        <f t="shared" ref="AO40:AO42" si="8">AVERAGE(AW19:AY19)</f>
        <v>1.0325176192790948</v>
      </c>
      <c r="AP40">
        <f t="shared" ref="AP40:AP45" si="9">AZ19</f>
        <v>0.99999999999999878</v>
      </c>
    </row>
    <row r="41" spans="3:42" x14ac:dyDescent="0.25">
      <c r="C41" t="str">
        <f>'[6]Locational Cost Factors'!B185</f>
        <v>Q4</v>
      </c>
      <c r="D41" t="str">
        <f>'[6]Locational Cost Factors'!C185</f>
        <v>Isaac</v>
      </c>
      <c r="E41" t="str">
        <f>'[6]Locational Cost Factors'!D185</f>
        <v>Not Applicable</v>
      </c>
      <c r="F41" t="str">
        <f>'[6]Locational Cost Factors'!E185</f>
        <v>Not Applicable</v>
      </c>
      <c r="G41" t="str">
        <f>'[6]Locational Cost Factors'!F185</f>
        <v>Not Applicable</v>
      </c>
      <c r="H41" t="str">
        <f>'[6]Locational Cost Factors'!G185</f>
        <v>Not Applicable</v>
      </c>
      <c r="I41" t="str">
        <f>'[6]Locational Cost Factors'!H185</f>
        <v>Not Applicable</v>
      </c>
      <c r="J41">
        <f>'[6]Locational Cost Factors'!I185</f>
        <v>1.1563207547169794</v>
      </c>
      <c r="K41">
        <f>'[6]Locational Cost Factors'!J185</f>
        <v>1.1098485542222072</v>
      </c>
      <c r="L41">
        <f>'[6]Locational Cost Factors'!K185</f>
        <v>1.0815988919667581</v>
      </c>
      <c r="M41">
        <f>'[6]Locational Cost Factors'!L185</f>
        <v>1.082758409468437</v>
      </c>
      <c r="N41">
        <f>'[6]Locational Cost Factors'!M185</f>
        <v>1.0837932505237946</v>
      </c>
      <c r="O41">
        <f>'[6]Locational Cost Factors'!N185</f>
        <v>1.0847411574074055</v>
      </c>
      <c r="P41">
        <f>'[6]Locational Cost Factors'!O185</f>
        <v>1.1205936592809467</v>
      </c>
      <c r="Q41" t="str">
        <f>'[6]Locational Cost Factors'!P185</f>
        <v>Not Applicable</v>
      </c>
      <c r="R41" t="str">
        <f>'[6]Locational Cost Factors'!Q185</f>
        <v>Not Applicable</v>
      </c>
      <c r="S41" t="str">
        <f>'[6]Locational Cost Factors'!R185</f>
        <v>Not Applicable</v>
      </c>
      <c r="T41" t="str">
        <f>'[6]Locational Cost Factors'!S185</f>
        <v>Not Applicable</v>
      </c>
      <c r="U41" t="str">
        <f>'[6]Locational Cost Factors'!T185</f>
        <v>Not Applicable</v>
      </c>
      <c r="V41" t="str">
        <f>'[6]Locational Cost Factors'!U185</f>
        <v>Not Applicable</v>
      </c>
      <c r="W41" t="str">
        <f>'[6]Locational Cost Factors'!V185</f>
        <v>Not Applicable</v>
      </c>
      <c r="X41">
        <f>'[6]Locational Cost Factors'!W185</f>
        <v>1.223164264597191</v>
      </c>
      <c r="Y41" t="str">
        <f>'[6]Locational Cost Factors'!X185</f>
        <v>Not Applicable</v>
      </c>
      <c r="AB41" t="str">
        <f>INDEX(RegionSetMapping!H$7:H$49, MATCH(C41,RegionSetMapping!E$7:E$49,0))</f>
        <v>CQ</v>
      </c>
      <c r="AC41">
        <v>1</v>
      </c>
      <c r="AK41" t="s">
        <v>57</v>
      </c>
      <c r="AL41">
        <f t="shared" si="5"/>
        <v>1.0353674893209992</v>
      </c>
      <c r="AM41">
        <f t="shared" si="6"/>
        <v>1.0243320762971642</v>
      </c>
      <c r="AN41">
        <f t="shared" si="7"/>
        <v>1.0020378779340477</v>
      </c>
      <c r="AO41">
        <f t="shared" si="8"/>
        <v>1.0364183774525333</v>
      </c>
      <c r="AP41">
        <f t="shared" si="9"/>
        <v>0.99999999999999956</v>
      </c>
    </row>
    <row r="42" spans="3:42" x14ac:dyDescent="0.25">
      <c r="C42" t="str">
        <f>'[6]Locational Cost Factors'!B186</f>
        <v>Q5</v>
      </c>
      <c r="D42" t="str">
        <f>'[6]Locational Cost Factors'!C186</f>
        <v>Barcaldine</v>
      </c>
      <c r="E42" t="str">
        <f>'[6]Locational Cost Factors'!D186</f>
        <v>Not Applicable</v>
      </c>
      <c r="F42" t="str">
        <f>'[6]Locational Cost Factors'!E186</f>
        <v>Not Applicable</v>
      </c>
      <c r="G42" t="str">
        <f>'[6]Locational Cost Factors'!F186</f>
        <v>Not Applicable</v>
      </c>
      <c r="H42" t="str">
        <f>'[6]Locational Cost Factors'!G186</f>
        <v>Not Applicable</v>
      </c>
      <c r="I42" t="str">
        <f>'[6]Locational Cost Factors'!H186</f>
        <v>Not Applicable</v>
      </c>
      <c r="J42">
        <f>'[6]Locational Cost Factors'!I186</f>
        <v>1.2552955677651578</v>
      </c>
      <c r="K42">
        <f>'[6]Locational Cost Factors'!J186</f>
        <v>1.183970327252966</v>
      </c>
      <c r="L42">
        <f>'[6]Locational Cost Factors'!K186</f>
        <v>1.1078027902410601</v>
      </c>
      <c r="M42">
        <f>'[6]Locational Cost Factors'!L186</f>
        <v>1.1229252642795315</v>
      </c>
      <c r="N42">
        <f>'[6]Locational Cost Factors'!M186</f>
        <v>1.1356968681188606</v>
      </c>
      <c r="O42">
        <f>'[6]Locational Cost Factors'!N186</f>
        <v>1.1481251919231672</v>
      </c>
      <c r="P42">
        <f>'[6]Locational Cost Factors'!O186</f>
        <v>1.2140025621334809</v>
      </c>
      <c r="Q42" t="str">
        <f>'[6]Locational Cost Factors'!P186</f>
        <v>Not Applicable</v>
      </c>
      <c r="R42" t="str">
        <f>'[6]Locational Cost Factors'!Q186</f>
        <v>Not Applicable</v>
      </c>
      <c r="S42" t="str">
        <f>'[6]Locational Cost Factors'!R186</f>
        <v>Not Applicable</v>
      </c>
      <c r="T42" t="str">
        <f>'[6]Locational Cost Factors'!S186</f>
        <v>Not Applicable</v>
      </c>
      <c r="U42" t="str">
        <f>'[6]Locational Cost Factors'!T186</f>
        <v>Not Applicable</v>
      </c>
      <c r="V42" t="str">
        <f>'[6]Locational Cost Factors'!U186</f>
        <v>Not Applicable</v>
      </c>
      <c r="W42" t="str">
        <f>'[6]Locational Cost Factors'!V186</f>
        <v>Not Applicable</v>
      </c>
      <c r="X42">
        <f>'[6]Locational Cost Factors'!W186</f>
        <v>1.3565390012961502</v>
      </c>
      <c r="Y42" t="str">
        <f>'[6]Locational Cost Factors'!X186</f>
        <v>Not Applicable</v>
      </c>
      <c r="AB42" t="str">
        <f>INDEX(RegionSetMapping!H$7:H$49, MATCH(C42,RegionSetMapping!E$7:E$49,0))</f>
        <v>CQ</v>
      </c>
      <c r="AC42">
        <v>1</v>
      </c>
      <c r="AK42" t="s">
        <v>58</v>
      </c>
      <c r="AL42">
        <f t="shared" si="5"/>
        <v>1.0344104360980872</v>
      </c>
      <c r="AM42">
        <f t="shared" si="6"/>
        <v>1.0258332687709104</v>
      </c>
      <c r="AN42">
        <f t="shared" si="7"/>
        <v>1.0020626303951465</v>
      </c>
      <c r="AO42">
        <f t="shared" si="8"/>
        <v>1.0402136118105088</v>
      </c>
      <c r="AP42">
        <f t="shared" si="9"/>
        <v>0.99999999999999845</v>
      </c>
    </row>
    <row r="43" spans="3:42" x14ac:dyDescent="0.25">
      <c r="C43" t="str">
        <f>'[6]Locational Cost Factors'!B187</f>
        <v>Q6</v>
      </c>
      <c r="D43" t="str">
        <f>'[6]Locational Cost Factors'!C187</f>
        <v>Fitzroy</v>
      </c>
      <c r="E43" t="str">
        <f>'[6]Locational Cost Factors'!D187</f>
        <v>Not Applicable</v>
      </c>
      <c r="F43" t="str">
        <f>'[6]Locational Cost Factors'!E187</f>
        <v>Not Applicable</v>
      </c>
      <c r="G43" t="str">
        <f>'[6]Locational Cost Factors'!F187</f>
        <v>Not Applicable</v>
      </c>
      <c r="H43" t="str">
        <f>'[6]Locational Cost Factors'!G187</f>
        <v>Not Applicable</v>
      </c>
      <c r="I43" t="str">
        <f>'[6]Locational Cost Factors'!H187</f>
        <v>Not Applicable</v>
      </c>
      <c r="J43">
        <f>'[6]Locational Cost Factors'!I187</f>
        <v>1.1332720125786147</v>
      </c>
      <c r="K43">
        <f>'[6]Locational Cost Factors'!J187</f>
        <v>1.0873856622199054</v>
      </c>
      <c r="L43">
        <f>'[6]Locational Cost Factors'!K187</f>
        <v>1.0602259048938127</v>
      </c>
      <c r="M43">
        <f>'[6]Locational Cost Factors'!L187</f>
        <v>1.061072401024362</v>
      </c>
      <c r="N43">
        <f>'[6]Locational Cost Factors'!M187</f>
        <v>1.0618440885962281</v>
      </c>
      <c r="O43">
        <f>'[6]Locational Cost Factors'!N187</f>
        <v>1.0625346311728376</v>
      </c>
      <c r="P43">
        <f>'[6]Locational Cost Factors'!O187</f>
        <v>1.0976924805018651</v>
      </c>
      <c r="Q43" t="str">
        <f>'[6]Locational Cost Factors'!P187</f>
        <v>Not Applicable</v>
      </c>
      <c r="R43" t="str">
        <f>'[6]Locational Cost Factors'!Q187</f>
        <v>Not Applicable</v>
      </c>
      <c r="S43" t="str">
        <f>'[6]Locational Cost Factors'!R187</f>
        <v>Not Applicable</v>
      </c>
      <c r="T43" t="str">
        <f>'[6]Locational Cost Factors'!S187</f>
        <v>Not Applicable</v>
      </c>
      <c r="U43" t="str">
        <f>'[6]Locational Cost Factors'!T187</f>
        <v>Not Applicable</v>
      </c>
      <c r="V43" t="str">
        <f>'[6]Locational Cost Factors'!U187</f>
        <v>Not Applicable</v>
      </c>
      <c r="W43" t="str">
        <f>'[6]Locational Cost Factors'!V187</f>
        <v>Not Applicable</v>
      </c>
      <c r="X43">
        <f>'[6]Locational Cost Factors'!W187</f>
        <v>1.1993029995072675</v>
      </c>
      <c r="Y43" t="str">
        <f>'[6]Locational Cost Factors'!X187</f>
        <v>Not Applicable</v>
      </c>
      <c r="AB43" t="str">
        <f>INDEX(RegionSetMapping!H$7:H$49, MATCH(C43,RegionSetMapping!E$7:E$49,0))</f>
        <v>CQ</v>
      </c>
      <c r="AC43">
        <v>1</v>
      </c>
      <c r="AK43" t="s">
        <v>82</v>
      </c>
      <c r="AL43">
        <f>AVERAGE(AL22:AM22,AO22)</f>
        <v>1.0253410523901831</v>
      </c>
      <c r="AM43">
        <f>AVERAGE(AP22:AR22)</f>
        <v>1.0982574101095641</v>
      </c>
      <c r="AN43">
        <f>AT22</f>
        <v>0.9996347224921116</v>
      </c>
      <c r="AO43">
        <f>AVERAGE(AW22:AX22)</f>
        <v>1.0210751558008051</v>
      </c>
      <c r="AP43">
        <f t="shared" si="9"/>
        <v>1.0324559788117074</v>
      </c>
    </row>
    <row r="44" spans="3:42" x14ac:dyDescent="0.25">
      <c r="C44" t="str">
        <f>'[6]Locational Cost Factors'!B188</f>
        <v>Q7</v>
      </c>
      <c r="D44" t="str">
        <f>'[6]Locational Cost Factors'!C188</f>
        <v>Wide Bay</v>
      </c>
      <c r="E44" t="str">
        <f>'[6]Locational Cost Factors'!D188</f>
        <v>Not Applicable</v>
      </c>
      <c r="F44" t="str">
        <f>'[6]Locational Cost Factors'!E188</f>
        <v>Not Applicable</v>
      </c>
      <c r="G44" t="str">
        <f>'[6]Locational Cost Factors'!F188</f>
        <v>Not Applicable</v>
      </c>
      <c r="H44" t="str">
        <f>'[6]Locational Cost Factors'!G188</f>
        <v>Not Applicable</v>
      </c>
      <c r="I44" t="str">
        <f>'[6]Locational Cost Factors'!H188</f>
        <v>Not Applicable</v>
      </c>
      <c r="J44">
        <f>'[6]Locational Cost Factors'!I188</f>
        <v>1.0516792452830175</v>
      </c>
      <c r="K44">
        <f>'[6]Locational Cost Factors'!J188</f>
        <v>1.0380816373240922</v>
      </c>
      <c r="L44">
        <f>'[6]Locational Cost Factors'!K188</f>
        <v>1.0296090858725753</v>
      </c>
      <c r="M44">
        <f>'[6]Locational Cost Factors'!L188</f>
        <v>1.0300324543189354</v>
      </c>
      <c r="N44">
        <f>'[6]Locational Cost Factors'!M188</f>
        <v>1.0304057318168207</v>
      </c>
      <c r="O44">
        <f>'[6]Locational Cost Factors'!N188</f>
        <v>1.0307522499999981</v>
      </c>
      <c r="P44">
        <f>'[6]Locational Cost Factors'!O188</f>
        <v>1.0413109632037316</v>
      </c>
      <c r="Q44" t="str">
        <f>'[6]Locational Cost Factors'!P188</f>
        <v>Not Applicable</v>
      </c>
      <c r="R44" t="str">
        <f>'[6]Locational Cost Factors'!Q188</f>
        <v>Not Applicable</v>
      </c>
      <c r="S44" t="str">
        <f>'[6]Locational Cost Factors'!R188</f>
        <v>Not Applicable</v>
      </c>
      <c r="T44" t="str">
        <f>'[6]Locational Cost Factors'!S188</f>
        <v>Not Applicable</v>
      </c>
      <c r="U44" t="str">
        <f>'[6]Locational Cost Factors'!T188</f>
        <v>Not Applicable</v>
      </c>
      <c r="V44" t="str">
        <f>'[6]Locational Cost Factors'!U188</f>
        <v>Not Applicable</v>
      </c>
      <c r="W44" t="str">
        <f>'[6]Locational Cost Factors'!V188</f>
        <v>Not Applicable</v>
      </c>
      <c r="X44">
        <f>'[6]Locational Cost Factors'!W188</f>
        <v>1.0712289356984477</v>
      </c>
      <c r="Y44" t="str">
        <f>'[6]Locational Cost Factors'!X188</f>
        <v>Not Applicable</v>
      </c>
      <c r="AB44" t="str">
        <f>INDEX(RegionSetMapping!H$7:H$49, MATCH(C44,RegionSetMapping!E$7:E$49,0))</f>
        <v>SQ</v>
      </c>
      <c r="AC44">
        <v>1</v>
      </c>
      <c r="AK44" t="s">
        <v>59</v>
      </c>
      <c r="AL44">
        <f t="shared" ref="AL44:AL45" si="10">AVERAGE(AL23:AM23,AO23)</f>
        <v>1.0328416042834501</v>
      </c>
      <c r="AM44">
        <f t="shared" ref="AM44:AM45" si="11">AVERAGE(AP23:AR23)</f>
        <v>1.0762063143016138</v>
      </c>
      <c r="AN44">
        <f t="shared" ref="AN44:AN45" si="12">AT23</f>
        <v>0.96886221040605447</v>
      </c>
      <c r="AO44">
        <f>AVERAGE(AW23:AX23)</f>
        <v>1.0650002213051748</v>
      </c>
      <c r="AP44">
        <f t="shared" si="9"/>
        <v>1.0469656316600495</v>
      </c>
    </row>
    <row r="45" spans="3:42" x14ac:dyDescent="0.25">
      <c r="C45" t="str">
        <f>'[6]Locational Cost Factors'!B189</f>
        <v>Q8</v>
      </c>
      <c r="D45" t="str">
        <f>'[6]Locational Cost Factors'!C189</f>
        <v>Darling Downs</v>
      </c>
      <c r="E45" t="str">
        <f>'[6]Locational Cost Factors'!D189</f>
        <v>Not Applicable</v>
      </c>
      <c r="F45" t="str">
        <f>'[6]Locational Cost Factors'!E189</f>
        <v>Not Applicable</v>
      </c>
      <c r="G45" t="str">
        <f>'[6]Locational Cost Factors'!F189</f>
        <v>Not Applicable</v>
      </c>
      <c r="H45" t="str">
        <f>'[6]Locational Cost Factors'!G189</f>
        <v>Not Applicable</v>
      </c>
      <c r="I45" t="str">
        <f>'[6]Locational Cost Factors'!H189</f>
        <v>Not Applicable</v>
      </c>
      <c r="J45">
        <f>'[6]Locational Cost Factors'!I189</f>
        <v>1.0833891049716351</v>
      </c>
      <c r="K45">
        <f>'[6]Locational Cost Factors'!J189</f>
        <v>1.0611068259234346</v>
      </c>
      <c r="L45">
        <f>'[6]Locational Cost Factors'!K189</f>
        <v>1.0463701950784248</v>
      </c>
      <c r="M45">
        <f>'[6]Locational Cost Factors'!L189</f>
        <v>1.0474107463108615</v>
      </c>
      <c r="N45">
        <f>'[6]Locational Cost Factors'!M189</f>
        <v>1.0483130880324922</v>
      </c>
      <c r="O45">
        <f>'[6]Locational Cost Factors'!N189</f>
        <v>1.0491661253919533</v>
      </c>
      <c r="P45">
        <f>'[6]Locational Cost Factors'!O189</f>
        <v>1.0667506170336145</v>
      </c>
      <c r="Q45" t="str">
        <f>'[6]Locational Cost Factors'!P189</f>
        <v>Not Applicable</v>
      </c>
      <c r="R45" t="str">
        <f>'[6]Locational Cost Factors'!Q189</f>
        <v>Not Applicable</v>
      </c>
      <c r="S45" t="str">
        <f>'[6]Locational Cost Factors'!R189</f>
        <v>Not Applicable</v>
      </c>
      <c r="T45" t="str">
        <f>'[6]Locational Cost Factors'!S189</f>
        <v>Not Applicable</v>
      </c>
      <c r="U45" t="str">
        <f>'[6]Locational Cost Factors'!T189</f>
        <v>Not Applicable</v>
      </c>
      <c r="V45" t="str">
        <f>'[6]Locational Cost Factors'!U189</f>
        <v>Not Applicable</v>
      </c>
      <c r="W45" t="str">
        <f>'[6]Locational Cost Factors'!V189</f>
        <v>Not Applicable</v>
      </c>
      <c r="X45">
        <f>'[6]Locational Cost Factors'!W189</f>
        <v>1.115389985294432</v>
      </c>
      <c r="Y45" t="str">
        <f>'[6]Locational Cost Factors'!X189</f>
        <v>Not Applicable</v>
      </c>
      <c r="AB45" t="str">
        <f>INDEX(RegionSetMapping!H$7:H$49, MATCH(C45,RegionSetMapping!E$7:E$49,0))</f>
        <v>SQ</v>
      </c>
      <c r="AC45">
        <v>1</v>
      </c>
      <c r="AK45" t="s">
        <v>60</v>
      </c>
      <c r="AL45">
        <f t="shared" si="10"/>
        <v>0.9992713397798848</v>
      </c>
      <c r="AM45">
        <f t="shared" si="11"/>
        <v>1.085753296712098</v>
      </c>
      <c r="AN45">
        <f t="shared" si="12"/>
        <v>1.0227155099643599</v>
      </c>
      <c r="AO45">
        <f>AVERAGE(AW24:AX24)</f>
        <v>1.0741084946656438</v>
      </c>
      <c r="AP45">
        <f t="shared" si="9"/>
        <v>1.0360753808023344</v>
      </c>
    </row>
    <row r="46" spans="3:42" x14ac:dyDescent="0.25">
      <c r="C46" t="str">
        <f>'[6]Locational Cost Factors'!B190</f>
        <v>Q9</v>
      </c>
      <c r="D46" t="str">
        <f>'[6]Locational Cost Factors'!C190</f>
        <v>Banana</v>
      </c>
      <c r="E46" t="str">
        <f>'[6]Locational Cost Factors'!D190</f>
        <v>Not Applicable</v>
      </c>
      <c r="F46" t="str">
        <f>'[6]Locational Cost Factors'!E190</f>
        <v>Not Applicable</v>
      </c>
      <c r="G46" t="str">
        <f>'[6]Locational Cost Factors'!F190</f>
        <v>Not Applicable</v>
      </c>
      <c r="H46" t="str">
        <f>'[6]Locational Cost Factors'!G190</f>
        <v>Not Applicable</v>
      </c>
      <c r="I46" t="str">
        <f>'[6]Locational Cost Factors'!H190</f>
        <v>Not Applicable</v>
      </c>
      <c r="J46">
        <f>'[6]Locational Cost Factors'!I190</f>
        <v>1.1870074139910156</v>
      </c>
      <c r="K46">
        <f>'[6]Locational Cost Factors'!J190</f>
        <v>1.1308823916339421</v>
      </c>
      <c r="L46">
        <f>'[6]Locational Cost Factors'!K190</f>
        <v>1.0806525612469784</v>
      </c>
      <c r="M46">
        <f>'[6]Locational Cost Factors'!L190</f>
        <v>1.0886053251872068</v>
      </c>
      <c r="N46">
        <f>'[6]Locational Cost Factors'!M190</f>
        <v>1.0953470212663261</v>
      </c>
      <c r="O46">
        <f>'[6]Locational Cost Factors'!N190</f>
        <v>1.1018806709353308</v>
      </c>
      <c r="P46">
        <f>'[6]Locational Cost Factors'!O190</f>
        <v>1.1505089479403354</v>
      </c>
      <c r="Q46" t="str">
        <f>'[6]Locational Cost Factors'!P190</f>
        <v>Not Applicable</v>
      </c>
      <c r="R46" t="str">
        <f>'[6]Locational Cost Factors'!Q190</f>
        <v>Not Applicable</v>
      </c>
      <c r="S46" t="str">
        <f>'[6]Locational Cost Factors'!R190</f>
        <v>Not Applicable</v>
      </c>
      <c r="T46" t="str">
        <f>'[6]Locational Cost Factors'!S190</f>
        <v>Not Applicable</v>
      </c>
      <c r="U46" t="str">
        <f>'[6]Locational Cost Factors'!T190</f>
        <v>Not Applicable</v>
      </c>
      <c r="V46" t="str">
        <f>'[6]Locational Cost Factors'!U190</f>
        <v>Not Applicable</v>
      </c>
      <c r="W46" t="str">
        <f>'[6]Locational Cost Factors'!V190</f>
        <v>Not Applicable</v>
      </c>
      <c r="X46">
        <f>'[6]Locational Cost Factors'!W190</f>
        <v>1.2670733448651001</v>
      </c>
      <c r="Y46" t="str">
        <f>'[6]Locational Cost Factors'!X190</f>
        <v>Not Applicable</v>
      </c>
      <c r="AB46" t="str">
        <f>INDEX(RegionSetMapping!H$7:H$49, MATCH(C46,RegionSetMapping!E$7:E$49,0))</f>
        <v>CQ</v>
      </c>
      <c r="AC46">
        <v>1</v>
      </c>
      <c r="AK46" t="s">
        <v>438</v>
      </c>
      <c r="AL46">
        <v>0</v>
      </c>
      <c r="AM46">
        <v>1</v>
      </c>
      <c r="AN46">
        <v>0</v>
      </c>
      <c r="AO46">
        <v>0</v>
      </c>
      <c r="AP46">
        <v>0</v>
      </c>
    </row>
    <row r="47" spans="3:42" x14ac:dyDescent="0.25">
      <c r="C47" t="str">
        <f>'[6]Locational Cost Factors'!B191</f>
        <v>Q10</v>
      </c>
      <c r="D47" t="str">
        <f>'[6]Locational Cost Factors'!C191</f>
        <v>Collinsville</v>
      </c>
      <c r="E47" t="str">
        <f>'[6]Locational Cost Factors'!D191</f>
        <v>Not Applicable</v>
      </c>
      <c r="F47" t="str">
        <f>'[6]Locational Cost Factors'!E191</f>
        <v>Not Applicable</v>
      </c>
      <c r="G47" t="str">
        <f>'[6]Locational Cost Factors'!F191</f>
        <v>Not Applicable</v>
      </c>
      <c r="H47" t="str">
        <f>'[6]Locational Cost Factors'!G191</f>
        <v>Not Applicable</v>
      </c>
      <c r="I47" t="str">
        <f>'[6]Locational Cost Factors'!H191</f>
        <v>Not Applicable</v>
      </c>
      <c r="J47">
        <f>'[6]Locational Cost Factors'!I191</f>
        <v>1.1563505657776918</v>
      </c>
      <c r="K47">
        <f>'[6]Locational Cost Factors'!J191</f>
        <v>1.1095452677538524</v>
      </c>
      <c r="L47">
        <f>'[6]Locational Cost Factors'!K191</f>
        <v>1.0891340086713026</v>
      </c>
      <c r="M47">
        <f>'[6]Locational Cost Factors'!L191</f>
        <v>1.0870318600436184</v>
      </c>
      <c r="N47">
        <f>'[6]Locational Cost Factors'!M191</f>
        <v>1.0853333814182482</v>
      </c>
      <c r="O47">
        <f>'[6]Locational Cost Factors'!N191</f>
        <v>1.0835987751206837</v>
      </c>
      <c r="P47">
        <f>'[6]Locational Cost Factors'!O191</f>
        <v>1.117048922479871</v>
      </c>
      <c r="Q47" t="str">
        <f>'[6]Locational Cost Factors'!P191</f>
        <v>Not Applicable</v>
      </c>
      <c r="R47" t="str">
        <f>'[6]Locational Cost Factors'!Q191</f>
        <v>Not Applicable</v>
      </c>
      <c r="S47" t="str">
        <f>'[6]Locational Cost Factors'!R191</f>
        <v>Not Applicable</v>
      </c>
      <c r="T47" t="str">
        <f>'[6]Locational Cost Factors'!S191</f>
        <v>Not Applicable</v>
      </c>
      <c r="U47" t="str">
        <f>'[6]Locational Cost Factors'!T191</f>
        <v>Not Applicable</v>
      </c>
      <c r="V47" t="str">
        <f>'[6]Locational Cost Factors'!U191</f>
        <v>Not Applicable</v>
      </c>
      <c r="W47" t="str">
        <f>'[6]Locational Cost Factors'!V191</f>
        <v>Not Applicable</v>
      </c>
      <c r="X47">
        <f>'[6]Locational Cost Factors'!W191</f>
        <v>1.2240034400849429</v>
      </c>
      <c r="Y47" t="str">
        <f>'[6]Locational Cost Factors'!X191</f>
        <v>Not Applicable</v>
      </c>
      <c r="AB47" t="str">
        <f>INDEX(RegionSetMapping!H$7:H$49, MATCH(C47,RegionSetMapping!E$7:E$49,0))</f>
        <v>NQ</v>
      </c>
      <c r="AC47">
        <v>1</v>
      </c>
    </row>
    <row r="48" spans="3:42" x14ac:dyDescent="0.25">
      <c r="C48" t="str">
        <f>'[6]Locational Cost Factors'!B192</f>
        <v>S1</v>
      </c>
      <c r="D48" t="str">
        <f>'[6]Locational Cost Factors'!C192</f>
        <v>South East SA</v>
      </c>
      <c r="E48" t="str">
        <f>'[6]Locational Cost Factors'!D192</f>
        <v>Not Applicable</v>
      </c>
      <c r="F48" t="str">
        <f>'[6]Locational Cost Factors'!E192</f>
        <v>Not Applicable</v>
      </c>
      <c r="G48" t="str">
        <f>'[6]Locational Cost Factors'!F192</f>
        <v>Not Applicable</v>
      </c>
      <c r="H48" t="str">
        <f>'[6]Locational Cost Factors'!G192</f>
        <v>Not Applicable</v>
      </c>
      <c r="I48" t="str">
        <f>'[6]Locational Cost Factors'!H192</f>
        <v>Not Applicable</v>
      </c>
      <c r="J48">
        <f>'[6]Locational Cost Factors'!I192</f>
        <v>1.1209040880503127</v>
      </c>
      <c r="K48">
        <f>'[6]Locational Cost Factors'!J192</f>
        <v>1.0824216428922169</v>
      </c>
      <c r="L48">
        <f>'[6]Locational Cost Factors'!K192</f>
        <v>1.0593261542012917</v>
      </c>
      <c r="M48">
        <f>'[6]Locational Cost Factors'!L192</f>
        <v>1.0601654035160561</v>
      </c>
      <c r="N48">
        <f>'[6]Locational Cost Factors'!M192</f>
        <v>1.0609209817419927</v>
      </c>
      <c r="O48">
        <f>'[6]Locational Cost Factors'!N192</f>
        <v>1.0616064737654303</v>
      </c>
      <c r="P48">
        <f>'[6]Locational Cost Factors'!O192</f>
        <v>1.0911966799411126</v>
      </c>
      <c r="Q48" t="str">
        <f>'[6]Locational Cost Factors'!P192</f>
        <v>Not Applicable</v>
      </c>
      <c r="R48" t="str">
        <f>'[6]Locational Cost Factors'!Q192</f>
        <v>Not Applicable</v>
      </c>
      <c r="S48" t="str">
        <f>'[6]Locational Cost Factors'!R192</f>
        <v>Not Applicable</v>
      </c>
      <c r="T48" t="str">
        <f>'[6]Locational Cost Factors'!S192</f>
        <v>Not Applicable</v>
      </c>
      <c r="U48" t="str">
        <f>'[6]Locational Cost Factors'!T192</f>
        <v>Not Applicable</v>
      </c>
      <c r="V48" t="str">
        <f>'[6]Locational Cost Factors'!U192</f>
        <v>Not Applicable</v>
      </c>
      <c r="W48" t="str">
        <f>'[6]Locational Cost Factors'!V192</f>
        <v>Not Applicable</v>
      </c>
      <c r="X48">
        <f>'[6]Locational Cost Factors'!W192</f>
        <v>1.1762677075634391</v>
      </c>
      <c r="Y48" t="str">
        <f>'[6]Locational Cost Factors'!X192</f>
        <v>Not Applicable</v>
      </c>
      <c r="AB48" t="str">
        <f>INDEX(RegionSetMapping!H$7:H$49, MATCH(C48,RegionSetMapping!E$7:E$49,0))</f>
        <v>SESA</v>
      </c>
      <c r="AC48">
        <v>1</v>
      </c>
    </row>
    <row r="49" spans="3:29" x14ac:dyDescent="0.25">
      <c r="C49" t="str">
        <f>'[6]Locational Cost Factors'!B193</f>
        <v>S2</v>
      </c>
      <c r="D49" t="str">
        <f>'[6]Locational Cost Factors'!C193</f>
        <v>Riverland</v>
      </c>
      <c r="E49" t="str">
        <f>'[6]Locational Cost Factors'!D193</f>
        <v>Not Applicable</v>
      </c>
      <c r="F49" t="str">
        <f>'[6]Locational Cost Factors'!E193</f>
        <v>Not Applicable</v>
      </c>
      <c r="G49" t="str">
        <f>'[6]Locational Cost Factors'!F193</f>
        <v>Not Applicable</v>
      </c>
      <c r="H49" t="str">
        <f>'[6]Locational Cost Factors'!G193</f>
        <v>Not Applicable</v>
      </c>
      <c r="I49" t="str">
        <f>'[6]Locational Cost Factors'!H193</f>
        <v>Not Applicable</v>
      </c>
      <c r="J49">
        <f>'[6]Locational Cost Factors'!I193</f>
        <v>1.1137951319179837</v>
      </c>
      <c r="K49">
        <f>'[6]Locational Cost Factors'!J193</f>
        <v>1.0806562199461629</v>
      </c>
      <c r="L49">
        <f>'[6]Locational Cost Factors'!K193</f>
        <v>1.0435556669742045</v>
      </c>
      <c r="M49">
        <f>'[6]Locational Cost Factors'!L193</f>
        <v>1.0512779708839026</v>
      </c>
      <c r="N49">
        <f>'[6]Locational Cost Factors'!M193</f>
        <v>1.0577953506101285</v>
      </c>
      <c r="O49">
        <f>'[6]Locational Cost Factors'!N193</f>
        <v>1.0641422877571167</v>
      </c>
      <c r="P49">
        <f>'[6]Locational Cost Factors'!O193</f>
        <v>1.0953161738604662</v>
      </c>
      <c r="Q49" t="str">
        <f>'[6]Locational Cost Factors'!P193</f>
        <v>Not Applicable</v>
      </c>
      <c r="R49" t="str">
        <f>'[6]Locational Cost Factors'!Q193</f>
        <v>Not Applicable</v>
      </c>
      <c r="S49" t="str">
        <f>'[6]Locational Cost Factors'!R193</f>
        <v>Not Applicable</v>
      </c>
      <c r="T49" t="str">
        <f>'[6]Locational Cost Factors'!S193</f>
        <v>Not Applicable</v>
      </c>
      <c r="U49" t="str">
        <f>'[6]Locational Cost Factors'!T193</f>
        <v>Not Applicable</v>
      </c>
      <c r="V49" t="str">
        <f>'[6]Locational Cost Factors'!U193</f>
        <v>Not Applicable</v>
      </c>
      <c r="W49" t="str">
        <f>'[6]Locational Cost Factors'!V193</f>
        <v>Not Applicable</v>
      </c>
      <c r="X49">
        <f>'[6]Locational Cost Factors'!W193</f>
        <v>1.1607642344107774</v>
      </c>
      <c r="Y49" t="str">
        <f>'[6]Locational Cost Factors'!X193</f>
        <v>Not Applicable</v>
      </c>
      <c r="AB49" t="str">
        <f>INDEX(RegionSetMapping!H$7:H$49, MATCH(C49,RegionSetMapping!E$7:E$49,0))</f>
        <v>CSA</v>
      </c>
      <c r="AC49">
        <v>1</v>
      </c>
    </row>
    <row r="50" spans="3:29" x14ac:dyDescent="0.25">
      <c r="C50" t="str">
        <f>'[6]Locational Cost Factors'!B194</f>
        <v>S3</v>
      </c>
      <c r="D50" t="str">
        <f>'[6]Locational Cost Factors'!C194</f>
        <v>Mid-North SA</v>
      </c>
      <c r="E50" t="str">
        <f>'[6]Locational Cost Factors'!D194</f>
        <v>Not Applicable</v>
      </c>
      <c r="F50" t="str">
        <f>'[6]Locational Cost Factors'!E194</f>
        <v>Not Applicable</v>
      </c>
      <c r="G50" t="str">
        <f>'[6]Locational Cost Factors'!F194</f>
        <v>Not Applicable</v>
      </c>
      <c r="H50" t="str">
        <f>'[6]Locational Cost Factors'!G194</f>
        <v>Not Applicable</v>
      </c>
      <c r="I50" t="str">
        <f>'[6]Locational Cost Factors'!H194</f>
        <v>Not Applicable</v>
      </c>
      <c r="J50">
        <f>'[6]Locational Cost Factors'!I194</f>
        <v>1.0608590187629321</v>
      </c>
      <c r="K50">
        <f>'[6]Locational Cost Factors'!J194</f>
        <v>1.0432674637240384</v>
      </c>
      <c r="L50">
        <f>'[6]Locational Cost Factors'!K194</f>
        <v>1.0212651408636892</v>
      </c>
      <c r="M50">
        <f>'[6]Locational Cost Factors'!L194</f>
        <v>1.0263029641163999</v>
      </c>
      <c r="N50">
        <f>'[6]Locational Cost Factors'!M194</f>
        <v>1.0305492684602291</v>
      </c>
      <c r="O50">
        <f>'[6]Locational Cost Factors'!N194</f>
        <v>1.0346903341220279</v>
      </c>
      <c r="P50">
        <f>'[6]Locational Cost Factors'!O194</f>
        <v>1.0520020059317068</v>
      </c>
      <c r="Q50" t="str">
        <f>'[6]Locational Cost Factors'!P194</f>
        <v>Not Applicable</v>
      </c>
      <c r="R50" t="str">
        <f>'[6]Locational Cost Factors'!Q194</f>
        <v>Not Applicable</v>
      </c>
      <c r="S50" t="str">
        <f>'[6]Locational Cost Factors'!R194</f>
        <v>Not Applicable</v>
      </c>
      <c r="T50" t="str">
        <f>'[6]Locational Cost Factors'!S194</f>
        <v>Not Applicable</v>
      </c>
      <c r="U50" t="str">
        <f>'[6]Locational Cost Factors'!T194</f>
        <v>Not Applicable</v>
      </c>
      <c r="V50" t="str">
        <f>'[6]Locational Cost Factors'!U194</f>
        <v>Not Applicable</v>
      </c>
      <c r="W50" t="str">
        <f>'[6]Locational Cost Factors'!V194</f>
        <v>Not Applicable</v>
      </c>
      <c r="X50">
        <f>'[6]Locational Cost Factors'!W194</f>
        <v>1.085697448464046</v>
      </c>
      <c r="Y50" t="str">
        <f>'[6]Locational Cost Factors'!X194</f>
        <v>Not Applicable</v>
      </c>
      <c r="AB50" t="str">
        <f>INDEX(RegionSetMapping!H$7:H$49, MATCH(C50,RegionSetMapping!E$7:E$49,0))</f>
        <v>CSA</v>
      </c>
      <c r="AC50">
        <v>1</v>
      </c>
    </row>
    <row r="51" spans="3:29" x14ac:dyDescent="0.25">
      <c r="C51" t="str">
        <f>'[6]Locational Cost Factors'!B195</f>
        <v>S4</v>
      </c>
      <c r="D51" t="str">
        <f>'[6]Locational Cost Factors'!C195</f>
        <v>Yorke Peninsula</v>
      </c>
      <c r="E51" t="str">
        <f>'[6]Locational Cost Factors'!D195</f>
        <v>Not Applicable</v>
      </c>
      <c r="F51" t="str">
        <f>'[6]Locational Cost Factors'!E195</f>
        <v>Not Applicable</v>
      </c>
      <c r="G51" t="str">
        <f>'[6]Locational Cost Factors'!F195</f>
        <v>Not Applicable</v>
      </c>
      <c r="H51" t="str">
        <f>'[6]Locational Cost Factors'!G195</f>
        <v>Not Applicable</v>
      </c>
      <c r="I51" t="str">
        <f>'[6]Locational Cost Factors'!H195</f>
        <v>Not Applicable</v>
      </c>
      <c r="J51">
        <f>'[6]Locational Cost Factors'!I195</f>
        <v>1.0976968614777323</v>
      </c>
      <c r="K51">
        <f>'[6]Locational Cost Factors'!J195</f>
        <v>1.0687524371828676</v>
      </c>
      <c r="L51">
        <f>'[6]Locational Cost Factors'!K195</f>
        <v>1.0342708862724501</v>
      </c>
      <c r="M51">
        <f>'[6]Locational Cost Factors'!L195</f>
        <v>1.0418603750228839</v>
      </c>
      <c r="N51">
        <f>'[6]Locational Cost Factors'!M195</f>
        <v>1.0482607501910921</v>
      </c>
      <c r="O51">
        <f>'[6]Locational Cost Factors'!N195</f>
        <v>1.0544989721706972</v>
      </c>
      <c r="P51">
        <f>'[6]Locational Cost Factors'!O195</f>
        <v>1.0824139824396457</v>
      </c>
      <c r="Q51" t="str">
        <f>'[6]Locational Cost Factors'!P195</f>
        <v>Not Applicable</v>
      </c>
      <c r="R51" t="str">
        <f>'[6]Locational Cost Factors'!Q195</f>
        <v>Not Applicable</v>
      </c>
      <c r="S51" t="str">
        <f>'[6]Locational Cost Factors'!R195</f>
        <v>Not Applicable</v>
      </c>
      <c r="T51" t="str">
        <f>'[6]Locational Cost Factors'!S195</f>
        <v>Not Applicable</v>
      </c>
      <c r="U51" t="str">
        <f>'[6]Locational Cost Factors'!T195</f>
        <v>Not Applicable</v>
      </c>
      <c r="V51" t="str">
        <f>'[6]Locational Cost Factors'!U195</f>
        <v>Not Applicable</v>
      </c>
      <c r="W51" t="str">
        <f>'[6]Locational Cost Factors'!V195</f>
        <v>Not Applicable</v>
      </c>
      <c r="X51">
        <f>'[6]Locational Cost Factors'!W195</f>
        <v>1.1386356467044458</v>
      </c>
      <c r="Y51" t="str">
        <f>'[6]Locational Cost Factors'!X195</f>
        <v>Not Applicable</v>
      </c>
      <c r="AB51" t="str">
        <f>INDEX(RegionSetMapping!H$7:H$49, MATCH(C51,RegionSetMapping!E$7:E$49,0))</f>
        <v>CSA</v>
      </c>
      <c r="AC51">
        <v>1</v>
      </c>
    </row>
    <row r="52" spans="3:29" x14ac:dyDescent="0.25">
      <c r="C52" t="str">
        <f>'[6]Locational Cost Factors'!B196</f>
        <v>S5</v>
      </c>
      <c r="D52" t="str">
        <f>'[6]Locational Cost Factors'!C196</f>
        <v>Northern SA</v>
      </c>
      <c r="E52" t="str">
        <f>'[6]Locational Cost Factors'!D196</f>
        <v>Not Applicable</v>
      </c>
      <c r="F52" t="str">
        <f>'[6]Locational Cost Factors'!E196</f>
        <v>Not Applicable</v>
      </c>
      <c r="G52" t="str">
        <f>'[6]Locational Cost Factors'!F196</f>
        <v>Not Applicable</v>
      </c>
      <c r="H52" t="str">
        <f>'[6]Locational Cost Factors'!G196</f>
        <v>Not Applicable</v>
      </c>
      <c r="I52" t="str">
        <f>'[6]Locational Cost Factors'!H196</f>
        <v>Not Applicable</v>
      </c>
      <c r="J52">
        <f>'[6]Locational Cost Factors'!I196</f>
        <v>1.0924063611254831</v>
      </c>
      <c r="K52">
        <f>'[6]Locational Cost Factors'!J196</f>
        <v>1.0706866334474472</v>
      </c>
      <c r="L52">
        <f>'[6]Locational Cost Factors'!K196</f>
        <v>1.0267152842040748</v>
      </c>
      <c r="M52">
        <f>'[6]Locational Cost Factors'!L196</f>
        <v>1.0397697105433359</v>
      </c>
      <c r="N52">
        <f>'[6]Locational Cost Factors'!M196</f>
        <v>1.0507407401940601</v>
      </c>
      <c r="O52">
        <f>'[6]Locational Cost Factors'!N196</f>
        <v>1.0614743449978419</v>
      </c>
      <c r="P52">
        <f>'[6]Locational Cost Factors'!O196</f>
        <v>1.0884066271599022</v>
      </c>
      <c r="Q52" t="str">
        <f>'[6]Locational Cost Factors'!P196</f>
        <v>Not Applicable</v>
      </c>
      <c r="R52" t="str">
        <f>'[6]Locational Cost Factors'!Q196</f>
        <v>Not Applicable</v>
      </c>
      <c r="S52" t="str">
        <f>'[6]Locational Cost Factors'!R196</f>
        <v>Not Applicable</v>
      </c>
      <c r="T52" t="str">
        <f>'[6]Locational Cost Factors'!S196</f>
        <v>Not Applicable</v>
      </c>
      <c r="U52" t="str">
        <f>'[6]Locational Cost Factors'!T196</f>
        <v>Not Applicable</v>
      </c>
      <c r="V52" t="str">
        <f>'[6]Locational Cost Factors'!U196</f>
        <v>Not Applicable</v>
      </c>
      <c r="W52" t="str">
        <f>'[6]Locational Cost Factors'!V196</f>
        <v>Not Applicable</v>
      </c>
      <c r="X52">
        <f>'[6]Locational Cost Factors'!W196</f>
        <v>1.1223833316523861</v>
      </c>
      <c r="Y52" t="str">
        <f>'[6]Locational Cost Factors'!X196</f>
        <v>Not Applicable</v>
      </c>
      <c r="AB52" t="str">
        <f>INDEX(RegionSetMapping!H$7:H$49, MATCH(C52,RegionSetMapping!E$7:E$49,0))</f>
        <v>NSA</v>
      </c>
      <c r="AC52">
        <v>1</v>
      </c>
    </row>
    <row r="53" spans="3:29" x14ac:dyDescent="0.25">
      <c r="C53" t="str">
        <f>'[6]Locational Cost Factors'!B197</f>
        <v>S6</v>
      </c>
      <c r="D53" t="str">
        <f>'[6]Locational Cost Factors'!C197</f>
        <v>Roxby Downs</v>
      </c>
      <c r="E53" t="str">
        <f>'[6]Locational Cost Factors'!D197</f>
        <v>Not Applicable</v>
      </c>
      <c r="F53" t="str">
        <f>'[6]Locational Cost Factors'!E197</f>
        <v>Not Applicable</v>
      </c>
      <c r="G53" t="str">
        <f>'[6]Locational Cost Factors'!F197</f>
        <v>Not Applicable</v>
      </c>
      <c r="H53" t="str">
        <f>'[6]Locational Cost Factors'!G197</f>
        <v>Not Applicable</v>
      </c>
      <c r="I53" t="str">
        <f>'[6]Locational Cost Factors'!H197</f>
        <v>Not Applicable</v>
      </c>
      <c r="J53">
        <f>'[6]Locational Cost Factors'!I197</f>
        <v>1.2323450403707661</v>
      </c>
      <c r="K53">
        <f>'[6]Locational Cost Factors'!J197</f>
        <v>1.1660537784874196</v>
      </c>
      <c r="L53">
        <f>'[6]Locational Cost Factors'!K197</f>
        <v>1.0953358797719417</v>
      </c>
      <c r="M53">
        <f>'[6]Locational Cost Factors'!L197</f>
        <v>1.1093609896131036</v>
      </c>
      <c r="N53">
        <f>'[6]Locational Cost Factors'!M197</f>
        <v>1.1212060125676011</v>
      </c>
      <c r="O53">
        <f>'[6]Locational Cost Factors'!N197</f>
        <v>1.1327324561089529</v>
      </c>
      <c r="P53">
        <f>'[6]Locational Cost Factors'!O197</f>
        <v>1.193935905377405</v>
      </c>
      <c r="Q53" t="str">
        <f>'[6]Locational Cost Factors'!P197</f>
        <v>Not Applicable</v>
      </c>
      <c r="R53" t="str">
        <f>'[6]Locational Cost Factors'!Q197</f>
        <v>Not Applicable</v>
      </c>
      <c r="S53" t="str">
        <f>'[6]Locational Cost Factors'!R197</f>
        <v>Not Applicable</v>
      </c>
      <c r="T53" t="str">
        <f>'[6]Locational Cost Factors'!S197</f>
        <v>Not Applicable</v>
      </c>
      <c r="U53" t="str">
        <f>'[6]Locational Cost Factors'!T197</f>
        <v>Not Applicable</v>
      </c>
      <c r="V53" t="str">
        <f>'[6]Locational Cost Factors'!U197</f>
        <v>Not Applicable</v>
      </c>
      <c r="W53" t="str">
        <f>'[6]Locational Cost Factors'!V197</f>
        <v>Not Applicable</v>
      </c>
      <c r="X53">
        <f>'[6]Locational Cost Factors'!W197</f>
        <v>1.3264459702333173</v>
      </c>
      <c r="Y53" t="str">
        <f>'[6]Locational Cost Factors'!X197</f>
        <v>Not Applicable</v>
      </c>
      <c r="AB53" t="str">
        <f>INDEX(RegionSetMapping!H$7:H$49, MATCH(C53,RegionSetMapping!E$7:E$49,0))</f>
        <v>NSA</v>
      </c>
      <c r="AC53">
        <v>1</v>
      </c>
    </row>
    <row r="54" spans="3:29" x14ac:dyDescent="0.25">
      <c r="C54" t="str">
        <f>'[6]Locational Cost Factors'!B198</f>
        <v>S7</v>
      </c>
      <c r="D54" t="str">
        <f>'[6]Locational Cost Factors'!C198</f>
        <v>Eastern Eyre Peninsula</v>
      </c>
      <c r="E54" t="str">
        <f>'[6]Locational Cost Factors'!D198</f>
        <v>Not Applicable</v>
      </c>
      <c r="F54" t="str">
        <f>'[6]Locational Cost Factors'!E198</f>
        <v>Not Applicable</v>
      </c>
      <c r="G54" t="str">
        <f>'[6]Locational Cost Factors'!F198</f>
        <v>Not Applicable</v>
      </c>
      <c r="H54" t="str">
        <f>'[6]Locational Cost Factors'!G198</f>
        <v>Not Applicable</v>
      </c>
      <c r="I54" t="str">
        <f>'[6]Locational Cost Factors'!H198</f>
        <v>Not Applicable</v>
      </c>
      <c r="J54">
        <f>'[6]Locational Cost Factors'!I198</f>
        <v>1.1063219727548583</v>
      </c>
      <c r="K54">
        <f>'[6]Locational Cost Factors'!J198</f>
        <v>1.0860937337378549</v>
      </c>
      <c r="L54">
        <f>'[6]Locational Cost Factors'!K198</f>
        <v>1.0424993616067875</v>
      </c>
      <c r="M54">
        <f>'[6]Locational Cost Factors'!L198</f>
        <v>1.0557319757891399</v>
      </c>
      <c r="N54">
        <f>'[6]Locational Cost Factors'!M198</f>
        <v>1.066850332295795</v>
      </c>
      <c r="O54">
        <f>'[6]Locational Cost Factors'!N198</f>
        <v>1.0777306662407855</v>
      </c>
      <c r="P54">
        <f>'[6]Locational Cost Factors'!O198</f>
        <v>1.1036874676083288</v>
      </c>
      <c r="Q54" t="str">
        <f>'[6]Locational Cost Factors'!P198</f>
        <v>Not Applicable</v>
      </c>
      <c r="R54" t="str">
        <f>'[6]Locational Cost Factors'!Q198</f>
        <v>Not Applicable</v>
      </c>
      <c r="S54" t="str">
        <f>'[6]Locational Cost Factors'!R198</f>
        <v>Not Applicable</v>
      </c>
      <c r="T54" t="str">
        <f>'[6]Locational Cost Factors'!S198</f>
        <v>Not Applicable</v>
      </c>
      <c r="U54" t="str">
        <f>'[6]Locational Cost Factors'!T198</f>
        <v>Not Applicable</v>
      </c>
      <c r="V54" t="str">
        <f>'[6]Locational Cost Factors'!U198</f>
        <v>Not Applicable</v>
      </c>
      <c r="W54" t="str">
        <f>'[6]Locational Cost Factors'!V198</f>
        <v>Not Applicable</v>
      </c>
      <c r="X54">
        <f>'[6]Locational Cost Factors'!W198</f>
        <v>1.1341318989625351</v>
      </c>
      <c r="Y54" t="str">
        <f>'[6]Locational Cost Factors'!X198</f>
        <v>Not Applicable</v>
      </c>
      <c r="AB54" t="str">
        <f>INDEX(RegionSetMapping!H$7:H$49, MATCH(C54,RegionSetMapping!E$7:E$49,0))</f>
        <v>NSA</v>
      </c>
      <c r="AC54">
        <v>1</v>
      </c>
    </row>
    <row r="55" spans="3:29" x14ac:dyDescent="0.25">
      <c r="C55" t="str">
        <f>'[6]Locational Cost Factors'!B199</f>
        <v>S8</v>
      </c>
      <c r="D55" t="str">
        <f>'[6]Locational Cost Factors'!C199</f>
        <v>Western Eyre Peninsula</v>
      </c>
      <c r="E55" t="str">
        <f>'[6]Locational Cost Factors'!D199</f>
        <v>Not Applicable</v>
      </c>
      <c r="F55" t="str">
        <f>'[6]Locational Cost Factors'!E199</f>
        <v>Not Applicable</v>
      </c>
      <c r="G55" t="str">
        <f>'[6]Locational Cost Factors'!F199</f>
        <v>Not Applicable</v>
      </c>
      <c r="H55" t="str">
        <f>'[6]Locational Cost Factors'!G199</f>
        <v>Not Applicable</v>
      </c>
      <c r="I55" t="str">
        <f>'[6]Locational Cost Factors'!H199</f>
        <v>Not Applicable</v>
      </c>
      <c r="J55">
        <f>'[6]Locational Cost Factors'!I199</f>
        <v>1.1373243312454244</v>
      </c>
      <c r="K55">
        <f>'[6]Locational Cost Factors'!J199</f>
        <v>1.1073659455161797</v>
      </c>
      <c r="L55">
        <f>'[6]Locational Cost Factors'!K199</f>
        <v>1.0579169170084493</v>
      </c>
      <c r="M55">
        <f>'[6]Locational Cost Factors'!L199</f>
        <v>1.0713678509967812</v>
      </c>
      <c r="N55">
        <f>'[6]Locational Cost Factors'!M199</f>
        <v>1.0826823810835831</v>
      </c>
      <c r="O55">
        <f>'[6]Locational Cost Factors'!N199</f>
        <v>1.0937410713333779</v>
      </c>
      <c r="P55">
        <f>'[6]Locational Cost Factors'!O199</f>
        <v>1.1271846250779962</v>
      </c>
      <c r="Q55" t="str">
        <f>'[6]Locational Cost Factors'!P199</f>
        <v>Not Applicable</v>
      </c>
      <c r="R55" t="str">
        <f>'[6]Locational Cost Factors'!Q199</f>
        <v>Not Applicable</v>
      </c>
      <c r="S55" t="str">
        <f>'[6]Locational Cost Factors'!R199</f>
        <v>Not Applicable</v>
      </c>
      <c r="T55" t="str">
        <f>'[6]Locational Cost Factors'!S199</f>
        <v>Not Applicable</v>
      </c>
      <c r="U55" t="str">
        <f>'[6]Locational Cost Factors'!T199</f>
        <v>Not Applicable</v>
      </c>
      <c r="V55" t="str">
        <f>'[6]Locational Cost Factors'!U199</f>
        <v>Not Applicable</v>
      </c>
      <c r="W55" t="str">
        <f>'[6]Locational Cost Factors'!V199</f>
        <v>Not Applicable</v>
      </c>
      <c r="X55">
        <f>'[6]Locational Cost Factors'!W199</f>
        <v>1.179132129930754</v>
      </c>
      <c r="Y55" t="str">
        <f>'[6]Locational Cost Factors'!X199</f>
        <v>Not Applicable</v>
      </c>
      <c r="AB55" t="str">
        <f>INDEX(RegionSetMapping!H$7:H$49, MATCH(C55,RegionSetMapping!E$7:E$49,0))</f>
        <v>NSA</v>
      </c>
      <c r="AC55">
        <v>1</v>
      </c>
    </row>
    <row r="56" spans="3:29" x14ac:dyDescent="0.25">
      <c r="C56" t="str">
        <f>'[6]Locational Cost Factors'!B200</f>
        <v>T1</v>
      </c>
      <c r="D56" t="str">
        <f>'[6]Locational Cost Factors'!C200</f>
        <v>North East Tasmania</v>
      </c>
      <c r="E56" t="str">
        <f>'[6]Locational Cost Factors'!D200</f>
        <v>Not Applicable</v>
      </c>
      <c r="F56" t="str">
        <f>'[6]Locational Cost Factors'!E200</f>
        <v>Not Applicable</v>
      </c>
      <c r="G56" t="str">
        <f>'[6]Locational Cost Factors'!F200</f>
        <v>Not Applicable</v>
      </c>
      <c r="H56" t="str">
        <f>'[6]Locational Cost Factors'!G200</f>
        <v>Not Applicable</v>
      </c>
      <c r="I56" t="str">
        <f>'[6]Locational Cost Factors'!H200</f>
        <v>Not Applicable</v>
      </c>
      <c r="J56">
        <f>'[6]Locational Cost Factors'!I200</f>
        <v>1.0062287735849045</v>
      </c>
      <c r="K56">
        <f>'[6]Locational Cost Factors'!J200</f>
        <v>1.0087293064941287</v>
      </c>
      <c r="L56">
        <f>'[6]Locational Cost Factors'!K200</f>
        <v>1.0097396883656504</v>
      </c>
      <c r="M56">
        <f>'[6]Locational Cost Factors'!L200</f>
        <v>1.0098845566860455</v>
      </c>
      <c r="N56">
        <f>'[6]Locational Cost Factors'!M200</f>
        <v>1.0100025890451958</v>
      </c>
      <c r="O56">
        <f>'[6]Locational Cost Factors'!N200</f>
        <v>1.0101220393518504</v>
      </c>
      <c r="P56">
        <f>'[6]Locational Cost Factors'!O200</f>
        <v>1.0083614758826889</v>
      </c>
      <c r="Q56" t="str">
        <f>'[6]Locational Cost Factors'!P200</f>
        <v>Not Applicable</v>
      </c>
      <c r="R56" t="str">
        <f>'[6]Locational Cost Factors'!Q200</f>
        <v>Not Applicable</v>
      </c>
      <c r="S56" t="str">
        <f>'[6]Locational Cost Factors'!R200</f>
        <v>Not Applicable</v>
      </c>
      <c r="T56" t="str">
        <f>'[6]Locational Cost Factors'!S200</f>
        <v>Not Applicable</v>
      </c>
      <c r="U56" t="str">
        <f>'[6]Locational Cost Factors'!T200</f>
        <v>Not Applicable</v>
      </c>
      <c r="V56" t="str">
        <f>'[6]Locational Cost Factors'!U200</f>
        <v>Not Applicable</v>
      </c>
      <c r="W56" t="str">
        <f>'[6]Locational Cost Factors'!V200</f>
        <v>Not Applicable</v>
      </c>
      <c r="X56">
        <f>'[6]Locational Cost Factors'!W200</f>
        <v>1.0026111881005173</v>
      </c>
      <c r="Y56" t="str">
        <f>'[6]Locational Cost Factors'!X200</f>
        <v>Not Applicable</v>
      </c>
      <c r="AB56" t="str">
        <f>INDEX(RegionSetMapping!H$7:H$49, MATCH(C56,RegionSetMapping!E$7:E$49,0))</f>
        <v>TAS</v>
      </c>
      <c r="AC56">
        <v>1</v>
      </c>
    </row>
    <row r="57" spans="3:29" x14ac:dyDescent="0.25">
      <c r="C57" t="str">
        <f>'[6]Locational Cost Factors'!B201</f>
        <v>T2</v>
      </c>
      <c r="D57" t="str">
        <f>'[6]Locational Cost Factors'!C201</f>
        <v>North West Tasmania</v>
      </c>
      <c r="E57" t="str">
        <f>'[6]Locational Cost Factors'!D201</f>
        <v>Not Applicable</v>
      </c>
      <c r="F57" t="str">
        <f>'[6]Locational Cost Factors'!E201</f>
        <v>Not Applicable</v>
      </c>
      <c r="G57" t="str">
        <f>'[6]Locational Cost Factors'!F201</f>
        <v>Not Applicable</v>
      </c>
      <c r="H57" t="str">
        <f>'[6]Locational Cost Factors'!G201</f>
        <v>Not Applicable</v>
      </c>
      <c r="I57" t="str">
        <f>'[6]Locational Cost Factors'!H201</f>
        <v>Not Applicable</v>
      </c>
      <c r="J57">
        <f>'[6]Locational Cost Factors'!I201</f>
        <v>1.1317304245283002</v>
      </c>
      <c r="K57">
        <f>'[6]Locational Cost Factors'!J201</f>
        <v>1.0875759898871531</v>
      </c>
      <c r="L57">
        <f>'[6]Locational Cost Factors'!K201</f>
        <v>1.0613198940443205</v>
      </c>
      <c r="M57">
        <f>'[6]Locational Cost Factors'!L201</f>
        <v>1.0621838283845502</v>
      </c>
      <c r="N57">
        <f>'[6]Locational Cost Factors'!M201</f>
        <v>1.0629677843460037</v>
      </c>
      <c r="O57">
        <f>'[6]Locational Cost Factors'!N201</f>
        <v>1.0636728812499983</v>
      </c>
      <c r="P57">
        <f>'[6]Locational Cost Factors'!O201</f>
        <v>1.0975439122087685</v>
      </c>
      <c r="Q57" t="str">
        <f>'[6]Locational Cost Factors'!P201</f>
        <v>Not Applicable</v>
      </c>
      <c r="R57" t="str">
        <f>'[6]Locational Cost Factors'!Q201</f>
        <v>Not Applicable</v>
      </c>
      <c r="S57" t="str">
        <f>'[6]Locational Cost Factors'!R201</f>
        <v>Not Applicable</v>
      </c>
      <c r="T57" t="str">
        <f>'[6]Locational Cost Factors'!S201</f>
        <v>Not Applicable</v>
      </c>
      <c r="U57" t="str">
        <f>'[6]Locational Cost Factors'!T201</f>
        <v>Not Applicable</v>
      </c>
      <c r="V57" t="str">
        <f>'[6]Locational Cost Factors'!U201</f>
        <v>Not Applicable</v>
      </c>
      <c r="W57" t="str">
        <f>'[6]Locational Cost Factors'!V201</f>
        <v>Not Applicable</v>
      </c>
      <c r="X57">
        <f>'[6]Locational Cost Factors'!W201</f>
        <v>1.1952641768292682</v>
      </c>
      <c r="Y57" t="str">
        <f>'[6]Locational Cost Factors'!X201</f>
        <v>Not Applicable</v>
      </c>
      <c r="AB57" t="str">
        <f>INDEX(RegionSetMapping!H$7:H$49, MATCH(C57,RegionSetMapping!E$7:E$49,0))</f>
        <v>TAS</v>
      </c>
      <c r="AC57">
        <v>1</v>
      </c>
    </row>
    <row r="58" spans="3:29" x14ac:dyDescent="0.25">
      <c r="C58" t="str">
        <f>'[6]Locational Cost Factors'!B202</f>
        <v>T3</v>
      </c>
      <c r="D58" t="str">
        <f>'[6]Locational Cost Factors'!C202</f>
        <v>Central Highlands</v>
      </c>
      <c r="E58" t="str">
        <f>'[6]Locational Cost Factors'!D202</f>
        <v>Not Applicable</v>
      </c>
      <c r="F58" t="str">
        <f>'[6]Locational Cost Factors'!E202</f>
        <v>Not Applicable</v>
      </c>
      <c r="G58" t="str">
        <f>'[6]Locational Cost Factors'!F202</f>
        <v>Not Applicable</v>
      </c>
      <c r="H58" t="str">
        <f>'[6]Locational Cost Factors'!G202</f>
        <v>Not Applicable</v>
      </c>
      <c r="I58" t="str">
        <f>'[6]Locational Cost Factors'!H202</f>
        <v>Not Applicable</v>
      </c>
      <c r="J58">
        <f>'[6]Locational Cost Factors'!I202</f>
        <v>1.0996462264150928</v>
      </c>
      <c r="K58">
        <f>'[6]Locational Cost Factors'!J202</f>
        <v>1.0699008804355166</v>
      </c>
      <c r="L58">
        <f>'[6]Locational Cost Factors'!K202</f>
        <v>1.0518334487534617</v>
      </c>
      <c r="M58">
        <f>'[6]Locational Cost Factors'!L202</f>
        <v>1.0525698193521582</v>
      </c>
      <c r="N58">
        <f>'[6]Locational Cost Factors'!M202</f>
        <v>1.0532273271475601</v>
      </c>
      <c r="O58">
        <f>'[6]Locational Cost Factors'!N202</f>
        <v>1.0538292824074056</v>
      </c>
      <c r="P58">
        <f>'[6]Locational Cost Factors'!O202</f>
        <v>1.0767725882688635</v>
      </c>
      <c r="Q58" t="str">
        <f>'[6]Locational Cost Factors'!P202</f>
        <v>Not Applicable</v>
      </c>
      <c r="R58" t="str">
        <f>'[6]Locational Cost Factors'!Q202</f>
        <v>Not Applicable</v>
      </c>
      <c r="S58" t="str">
        <f>'[6]Locational Cost Factors'!R202</f>
        <v>Not Applicable</v>
      </c>
      <c r="T58" t="str">
        <f>'[6]Locational Cost Factors'!S202</f>
        <v>Not Applicable</v>
      </c>
      <c r="U58" t="str">
        <f>'[6]Locational Cost Factors'!T202</f>
        <v>Not Applicable</v>
      </c>
      <c r="V58" t="str">
        <f>'[6]Locational Cost Factors'!U202</f>
        <v>Not Applicable</v>
      </c>
      <c r="W58" t="str">
        <f>'[6]Locational Cost Factors'!V202</f>
        <v>Not Applicable</v>
      </c>
      <c r="X58">
        <f>'[6]Locational Cost Factors'!W202</f>
        <v>1.1424311714708053</v>
      </c>
      <c r="Y58" t="str">
        <f>'[6]Locational Cost Factors'!X202</f>
        <v>Not Applicable</v>
      </c>
      <c r="AB58" t="str">
        <f>INDEX(RegionSetMapping!H$7:H$49, MATCH(C58,RegionSetMapping!E$7:E$49,0))</f>
        <v>TAS</v>
      </c>
      <c r="AC58">
        <v>1</v>
      </c>
    </row>
    <row r="59" spans="3:29" x14ac:dyDescent="0.25">
      <c r="C59" t="str">
        <f>'[6]Locational Cost Factors'!B203</f>
        <v>T4</v>
      </c>
      <c r="D59" t="str">
        <f>'[6]Locational Cost Factors'!C203</f>
        <v>North Tasmania Coast</v>
      </c>
      <c r="E59" t="str">
        <f>'[6]Locational Cost Factors'!D203</f>
        <v>Not Applicable</v>
      </c>
      <c r="F59" t="str">
        <f>'[6]Locational Cost Factors'!E203</f>
        <v>Not Applicable</v>
      </c>
      <c r="G59" t="str">
        <f>'[6]Locational Cost Factors'!F203</f>
        <v>Not Applicable</v>
      </c>
      <c r="H59" t="str">
        <f>'[6]Locational Cost Factors'!G203</f>
        <v>Not Applicable</v>
      </c>
      <c r="I59" t="str">
        <f>'[6]Locational Cost Factors'!H203</f>
        <v>Not Applicable</v>
      </c>
      <c r="J59" t="str">
        <f>'[6]Locational Cost Factors'!I203</f>
        <v>Not Applicable</v>
      </c>
      <c r="K59" t="str">
        <f>'[6]Locational Cost Factors'!J203</f>
        <v>Not Applicable</v>
      </c>
      <c r="L59" t="str">
        <f>'[6]Locational Cost Factors'!K203</f>
        <v>Not Applicable</v>
      </c>
      <c r="M59" t="str">
        <f>'[6]Locational Cost Factors'!L203</f>
        <v>Not Applicable</v>
      </c>
      <c r="N59" t="str">
        <f>'[6]Locational Cost Factors'!M203</f>
        <v>Not Applicable</v>
      </c>
      <c r="O59" t="str">
        <f>'[6]Locational Cost Factors'!N203</f>
        <v>Not Applicable</v>
      </c>
      <c r="P59" t="str">
        <f>'[6]Locational Cost Factors'!O203</f>
        <v>Not Applicable</v>
      </c>
      <c r="Q59">
        <f>'[6]Locational Cost Factors'!P203</f>
        <v>1</v>
      </c>
      <c r="R59">
        <f>'[6]Locational Cost Factors'!Q203</f>
        <v>1</v>
      </c>
      <c r="S59" t="str">
        <f>'[6]Locational Cost Factors'!R203</f>
        <v>Not Applicable</v>
      </c>
      <c r="T59" t="str">
        <f>'[6]Locational Cost Factors'!S203</f>
        <v>Not Applicable</v>
      </c>
      <c r="U59" t="str">
        <f>'[6]Locational Cost Factors'!T203</f>
        <v>Not Applicable</v>
      </c>
      <c r="V59" t="str">
        <f>'[6]Locational Cost Factors'!U203</f>
        <v>Not Applicable</v>
      </c>
      <c r="W59" t="str">
        <f>'[6]Locational Cost Factors'!V203</f>
        <v>Not Applicable</v>
      </c>
      <c r="X59" t="str">
        <f>'[6]Locational Cost Factors'!W203</f>
        <v>Not Applicable</v>
      </c>
      <c r="Y59" t="str">
        <f>'[6]Locational Cost Factors'!X203</f>
        <v>Not Applicable</v>
      </c>
    </row>
    <row r="60" spans="3:29" x14ac:dyDescent="0.25">
      <c r="C60" t="str">
        <f>'[6]Locational Cost Factors'!B204</f>
        <v>V0</v>
      </c>
      <c r="D60" t="str">
        <f>'[6]Locational Cost Factors'!C204</f>
        <v>Victorian Non-REZ</v>
      </c>
      <c r="E60" t="str">
        <f>'[6]Locational Cost Factors'!D204</f>
        <v>Not Applicable</v>
      </c>
      <c r="F60" t="str">
        <f>'[6]Locational Cost Factors'!E204</f>
        <v>Not Applicable</v>
      </c>
      <c r="G60" t="str">
        <f>'[6]Locational Cost Factors'!F204</f>
        <v>Not Applicable</v>
      </c>
      <c r="H60" t="str">
        <f>'[6]Locational Cost Factors'!G204</f>
        <v>Not Applicable</v>
      </c>
      <c r="I60" t="str">
        <f>'[6]Locational Cost Factors'!H204</f>
        <v>Not Applicable</v>
      </c>
      <c r="J60">
        <f>'[6]Locational Cost Factors'!I204</f>
        <v>1.0008490566037724</v>
      </c>
      <c r="K60">
        <f>'[6]Locational Cost Factors'!J204</f>
        <v>1.0065220691896637</v>
      </c>
      <c r="L60">
        <f>'[6]Locational Cost Factors'!K204</f>
        <v>1.0092767313019384</v>
      </c>
      <c r="M60">
        <f>'[6]Locational Cost Factors'!L204</f>
        <v>1.0094173588039854</v>
      </c>
      <c r="N60">
        <f>'[6]Locational Cost Factors'!M204</f>
        <v>1.0095275366656686</v>
      </c>
      <c r="O60">
        <f>'[6]Locational Cost Factors'!N204</f>
        <v>1.0096438888888875</v>
      </c>
      <c r="P60">
        <f>'[6]Locational Cost Factors'!O204</f>
        <v>1.0054967372155921</v>
      </c>
      <c r="Q60" t="str">
        <f>'[6]Locational Cost Factors'!P204</f>
        <v>Not Applicable</v>
      </c>
      <c r="R60" t="str">
        <f>'[6]Locational Cost Factors'!Q204</f>
        <v>Not Applicable</v>
      </c>
      <c r="S60" t="str">
        <f>'[6]Locational Cost Factors'!R204</f>
        <v>Not Applicable</v>
      </c>
      <c r="T60" t="str">
        <f>'[6]Locational Cost Factors'!S204</f>
        <v>Not Applicable</v>
      </c>
      <c r="U60" t="str">
        <f>'[6]Locational Cost Factors'!T204</f>
        <v>Not Applicable</v>
      </c>
      <c r="V60" t="str">
        <f>'[6]Locational Cost Factors'!U204</f>
        <v>Not Applicable</v>
      </c>
      <c r="W60" t="str">
        <f>'[6]Locational Cost Factors'!V204</f>
        <v>Not Applicable</v>
      </c>
      <c r="X60">
        <f>'[6]Locational Cost Factors'!W204</f>
        <v>0.99266075388026609</v>
      </c>
      <c r="Y60" t="str">
        <f>'[6]Locational Cost Factors'!X204</f>
        <v>Not Applicable</v>
      </c>
    </row>
    <row r="61" spans="3:29" x14ac:dyDescent="0.25">
      <c r="C61" t="s">
        <v>206</v>
      </c>
      <c r="D61" t="str">
        <f>'[3]Locational Cost Factors'!C155</f>
        <v>Ovens Murray</v>
      </c>
      <c r="E61" t="str">
        <f>'[3]Locational Cost Factors'!D155</f>
        <v>N/A</v>
      </c>
      <c r="F61" t="str">
        <f>'[3]Locational Cost Factors'!E155</f>
        <v>N/A</v>
      </c>
      <c r="G61" t="str">
        <f>'[3]Locational Cost Factors'!F155</f>
        <v>N/A</v>
      </c>
      <c r="H61" t="str">
        <f>'[3]Locational Cost Factors'!G155</f>
        <v>N/A</v>
      </c>
      <c r="I61" t="str">
        <f>'[3]Locational Cost Factors'!H155</f>
        <v>N/A</v>
      </c>
      <c r="J61">
        <f>'[3]Locational Cost Factors'!M155</f>
        <v>1.0570754716981119</v>
      </c>
      <c r="K61">
        <f>'[3]Locational Cost Factors'!N155</f>
        <v>1.055625</v>
      </c>
      <c r="L61">
        <f>'[3]Locational Cost Factors'!I155</f>
        <v>1.0224515235457057</v>
      </c>
      <c r="M61">
        <f>'[3]Locational Cost Factors'!J155</f>
        <v>1.0275363372093009</v>
      </c>
      <c r="N61">
        <f>'[3]Locational Cost Factors'!K155</f>
        <v>1.0318175695899425</v>
      </c>
      <c r="O61">
        <f>'[3]Locational Cost Factors'!L155</f>
        <v>1.0359976851851835</v>
      </c>
      <c r="P61">
        <f>'[3]Locational Cost Factors'!O155</f>
        <v>1.0463414634146333</v>
      </c>
      <c r="Q61" t="str">
        <f>'[3]Locational Cost Factors'!P155</f>
        <v>N/A</v>
      </c>
      <c r="R61" t="str">
        <f>'[3]Locational Cost Factors'!Q155</f>
        <v>N/A</v>
      </c>
      <c r="S61" t="str">
        <f>'[3]Locational Cost Factors'!R155</f>
        <v>N/A</v>
      </c>
      <c r="T61" t="str">
        <f>'[3]Locational Cost Factors'!S155</f>
        <v>N/A</v>
      </c>
      <c r="U61" t="str">
        <f>'[3]Locational Cost Factors'!T155</f>
        <v>N/A</v>
      </c>
      <c r="V61" t="str">
        <f>U61</f>
        <v>N/A</v>
      </c>
      <c r="W61" t="str">
        <f>V61</f>
        <v>N/A</v>
      </c>
      <c r="X61">
        <f>'[3]Locational Cost Factors'!U155</f>
        <v>1.07952049007182</v>
      </c>
      <c r="Y61" t="str">
        <f>'[3]Locational Cost Factors'!V155</f>
        <v>N/A</v>
      </c>
      <c r="AB61" t="str">
        <f>INDEX(RegionSetMapping!H$7:H$49, MATCH(C61,RegionSetMapping!E$7:E$49,0))</f>
        <v>WNV</v>
      </c>
      <c r="AC61">
        <v>1</v>
      </c>
    </row>
    <row r="62" spans="3:29" x14ac:dyDescent="0.25">
      <c r="C62" t="s">
        <v>208</v>
      </c>
      <c r="D62" t="str">
        <f>'[3]Locational Cost Factors'!C156</f>
        <v>Murray River</v>
      </c>
      <c r="E62" t="str">
        <f>'[3]Locational Cost Factors'!D156</f>
        <v>N/A</v>
      </c>
      <c r="F62" t="str">
        <f>'[3]Locational Cost Factors'!E156</f>
        <v>N/A</v>
      </c>
      <c r="G62" t="str">
        <f>'[3]Locational Cost Factors'!F156</f>
        <v>N/A</v>
      </c>
      <c r="H62" t="str">
        <f>'[3]Locational Cost Factors'!G156</f>
        <v>N/A</v>
      </c>
      <c r="I62" t="str">
        <f>'[3]Locational Cost Factors'!H156</f>
        <v>N/A</v>
      </c>
      <c r="J62">
        <f>'[3]Locational Cost Factors'!M156</f>
        <v>0.98207547169811182</v>
      </c>
      <c r="K62">
        <f>'[3]Locational Cost Factors'!N156</f>
        <v>1.0209375000000001</v>
      </c>
      <c r="L62">
        <f>'[3]Locational Cost Factors'!I156</f>
        <v>0.9842313019390575</v>
      </c>
      <c r="M62">
        <f>'[3]Locational Cost Factors'!J156</f>
        <v>0.99354703073089579</v>
      </c>
      <c r="N62">
        <f>'[3]Locational Cost Factors'!K156</f>
        <v>1.0013330589643816</v>
      </c>
      <c r="O62">
        <f>'[3]Locational Cost Factors'!L156</f>
        <v>1.0089965277777762</v>
      </c>
      <c r="P62">
        <f>'[3]Locational Cost Factors'!O156</f>
        <v>1.0045731707317063</v>
      </c>
      <c r="Q62" t="str">
        <f>'[3]Locational Cost Factors'!P156</f>
        <v>N/A</v>
      </c>
      <c r="R62" t="str">
        <f>'[3]Locational Cost Factors'!Q156</f>
        <v>N/A</v>
      </c>
      <c r="S62" t="str">
        <f>'[3]Locational Cost Factors'!R156</f>
        <v>N/A</v>
      </c>
      <c r="T62" t="str">
        <f>'[3]Locational Cost Factors'!S156</f>
        <v>N/A</v>
      </c>
      <c r="U62" t="str">
        <f>'[3]Locational Cost Factors'!T156</f>
        <v>N/A</v>
      </c>
      <c r="V62" t="str">
        <f t="shared" ref="V62:W62" si="13">U62</f>
        <v>N/A</v>
      </c>
      <c r="W62" t="str">
        <f t="shared" si="13"/>
        <v>N/A</v>
      </c>
      <c r="X62">
        <f>'[3]Locational Cost Factors'!U156</f>
        <v>0.9692349669060687</v>
      </c>
      <c r="Y62" t="str">
        <f>'[3]Locational Cost Factors'!V156</f>
        <v>N/A</v>
      </c>
      <c r="AB62" t="str">
        <f>INDEX(RegionSetMapping!H$7:H$49, MATCH(C62,RegionSetMapping!E$7:E$49,0))</f>
        <v>WNV</v>
      </c>
      <c r="AC62">
        <v>1</v>
      </c>
    </row>
    <row r="63" spans="3:29" x14ac:dyDescent="0.25">
      <c r="C63" t="s">
        <v>210</v>
      </c>
      <c r="D63" t="str">
        <f>'[3]Locational Cost Factors'!C157</f>
        <v>Western Victoria</v>
      </c>
      <c r="E63" t="str">
        <f>'[3]Locational Cost Factors'!D157</f>
        <v>N/A</v>
      </c>
      <c r="F63" t="str">
        <f>'[3]Locational Cost Factors'!E157</f>
        <v>N/A</v>
      </c>
      <c r="G63" t="str">
        <f>'[3]Locational Cost Factors'!F157</f>
        <v>N/A</v>
      </c>
      <c r="H63" t="str">
        <f>'[3]Locational Cost Factors'!G157</f>
        <v>N/A</v>
      </c>
      <c r="I63" t="str">
        <f>'[3]Locational Cost Factors'!H157</f>
        <v>N/A</v>
      </c>
      <c r="J63">
        <f>'[3]Locational Cost Factors'!M157</f>
        <v>1.0566037735849043</v>
      </c>
      <c r="K63">
        <f>'[3]Locational Cost Factors'!N157</f>
        <v>1.0487500000000001</v>
      </c>
      <c r="L63">
        <f>'[3]Locational Cost Factors'!I157</f>
        <v>1.0404709141274231</v>
      </c>
      <c r="M63">
        <f>'[3]Locational Cost Factors'!J157</f>
        <v>1.0410568936877063</v>
      </c>
      <c r="N63">
        <f>'[3]Locational Cost Factors'!K157</f>
        <v>1.041560909907213</v>
      </c>
      <c r="O63">
        <f>'[3]Locational Cost Factors'!L157</f>
        <v>1.042041666666665</v>
      </c>
      <c r="P63">
        <f>'[3]Locational Cost Factors'!O157</f>
        <v>1.0475609756097553</v>
      </c>
      <c r="Q63" t="str">
        <f>'[3]Locational Cost Factors'!P157</f>
        <v>N/A</v>
      </c>
      <c r="R63" t="str">
        <f>'[3]Locational Cost Factors'!Q157</f>
        <v>N/A</v>
      </c>
      <c r="S63" t="str">
        <f>'[3]Locational Cost Factors'!R157</f>
        <v>N/A</v>
      </c>
      <c r="T63" t="str">
        <f>'[3]Locational Cost Factors'!S157</f>
        <v>N/A</v>
      </c>
      <c r="U63" t="str">
        <f>'[3]Locational Cost Factors'!T157</f>
        <v>N/A</v>
      </c>
      <c r="V63" t="str">
        <f t="shared" ref="V63:W63" si="14">U63</f>
        <v>N/A</v>
      </c>
      <c r="W63" t="str">
        <f t="shared" si="14"/>
        <v>N/A</v>
      </c>
      <c r="X63">
        <f>'[3]Locational Cost Factors'!U157</f>
        <v>1.0691803971271641</v>
      </c>
      <c r="Y63" t="str">
        <f>'[3]Locational Cost Factors'!V157</f>
        <v>N/A</v>
      </c>
      <c r="AB63" t="str">
        <f>INDEX(RegionSetMapping!H$7:H$49, MATCH(C63,RegionSetMapping!E$7:E$49,0))</f>
        <v>WNV</v>
      </c>
      <c r="AC63">
        <v>1</v>
      </c>
    </row>
    <row r="64" spans="3:29" x14ac:dyDescent="0.25">
      <c r="C64" t="s">
        <v>212</v>
      </c>
      <c r="D64" t="str">
        <f>'[3]Locational Cost Factors'!C158</f>
        <v>South West Victoria</v>
      </c>
      <c r="E64" t="str">
        <f>'[3]Locational Cost Factors'!D158</f>
        <v>N/A</v>
      </c>
      <c r="F64" t="str">
        <f>'[3]Locational Cost Factors'!E158</f>
        <v>N/A</v>
      </c>
      <c r="G64" t="str">
        <f>'[3]Locational Cost Factors'!F158</f>
        <v>N/A</v>
      </c>
      <c r="H64" t="str">
        <f>'[3]Locational Cost Factors'!G158</f>
        <v>N/A</v>
      </c>
      <c r="I64" t="str">
        <f>'[3]Locational Cost Factors'!H158</f>
        <v>N/A</v>
      </c>
      <c r="J64">
        <f>'[3]Locational Cost Factors'!M158</f>
        <v>1.0566037735849043</v>
      </c>
      <c r="K64">
        <f>'[3]Locational Cost Factors'!N158</f>
        <v>1.0487500000000001</v>
      </c>
      <c r="L64">
        <f>'[3]Locational Cost Factors'!I158</f>
        <v>1.0404709141274231</v>
      </c>
      <c r="M64">
        <f>'[3]Locational Cost Factors'!J158</f>
        <v>1.0410568936877063</v>
      </c>
      <c r="N64">
        <f>'[3]Locational Cost Factors'!K158</f>
        <v>1.041560909907213</v>
      </c>
      <c r="O64">
        <f>'[3]Locational Cost Factors'!L158</f>
        <v>1.042041666666665</v>
      </c>
      <c r="P64">
        <f>'[3]Locational Cost Factors'!O158</f>
        <v>1.0475609756097553</v>
      </c>
      <c r="Q64" t="str">
        <f>'[3]Locational Cost Factors'!P158</f>
        <v>N/A</v>
      </c>
      <c r="R64" t="str">
        <f>'[3]Locational Cost Factors'!Q158</f>
        <v>N/A</v>
      </c>
      <c r="S64" t="str">
        <f>'[3]Locational Cost Factors'!R158</f>
        <v>N/A</v>
      </c>
      <c r="T64" t="str">
        <f>'[3]Locational Cost Factors'!S158</f>
        <v>N/A</v>
      </c>
      <c r="U64" t="str">
        <f>'[3]Locational Cost Factors'!T158</f>
        <v>N/A</v>
      </c>
      <c r="V64" t="str">
        <f t="shared" ref="V64:W64" si="15">U64</f>
        <v>N/A</v>
      </c>
      <c r="W64" t="str">
        <f t="shared" si="15"/>
        <v>N/A</v>
      </c>
      <c r="X64">
        <f>'[3]Locational Cost Factors'!U158</f>
        <v>1.0691803971271641</v>
      </c>
      <c r="Y64" t="str">
        <f>'[3]Locational Cost Factors'!V158</f>
        <v>N/A</v>
      </c>
      <c r="AB64" t="str">
        <f>INDEX(RegionSetMapping!H$7:H$49, MATCH(C64,RegionSetMapping!E$7:E$49,0))</f>
        <v>WNV</v>
      </c>
      <c r="AC64">
        <v>1</v>
      </c>
    </row>
    <row r="65" spans="3:29" x14ac:dyDescent="0.25">
      <c r="C65" t="s">
        <v>214</v>
      </c>
      <c r="D65" t="str">
        <f>'[3]Locational Cost Factors'!C159</f>
        <v>Gippsland</v>
      </c>
      <c r="E65" t="str">
        <f>'[3]Locational Cost Factors'!D159</f>
        <v>N/A</v>
      </c>
      <c r="F65" t="str">
        <f>'[3]Locational Cost Factors'!E159</f>
        <v>N/A</v>
      </c>
      <c r="G65" t="str">
        <f>'[3]Locational Cost Factors'!F159</f>
        <v>N/A</v>
      </c>
      <c r="H65" t="str">
        <f>'[3]Locational Cost Factors'!G159</f>
        <v>N/A</v>
      </c>
      <c r="I65" t="str">
        <f>'[3]Locational Cost Factors'!H159</f>
        <v>N/A</v>
      </c>
      <c r="J65">
        <f>'[3]Locational Cost Factors'!M159</f>
        <v>0.99716981132075333</v>
      </c>
      <c r="K65">
        <f>'[3]Locational Cost Factors'!N159</f>
        <v>1</v>
      </c>
      <c r="L65">
        <f>'[3]Locational Cost Factors'!I159</f>
        <v>0.99722991689750629</v>
      </c>
      <c r="M65">
        <f>'[3]Locational Cost Factors'!J159</f>
        <v>0.99792358803986592</v>
      </c>
      <c r="N65">
        <f>'[3]Locational Cost Factors'!K159</f>
        <v>0.99850344208320818</v>
      </c>
      <c r="O65">
        <f>'[3]Locational Cost Factors'!L159</f>
        <v>0.99907407407407256</v>
      </c>
      <c r="P65">
        <f>'[3]Locational Cost Factors'!O159</f>
        <v>0.99878048780487716</v>
      </c>
      <c r="Q65" t="str">
        <f>'[3]Locational Cost Factors'!P159</f>
        <v>N/A</v>
      </c>
      <c r="R65" t="str">
        <f>'[3]Locational Cost Factors'!Q159</f>
        <v>N/A</v>
      </c>
      <c r="S65" t="str">
        <f>'[3]Locational Cost Factors'!R159</f>
        <v>N/A</v>
      </c>
      <c r="T65" t="str">
        <f>'[3]Locational Cost Factors'!S159</f>
        <v>N/A</v>
      </c>
      <c r="U65" t="str">
        <f>'[3]Locational Cost Factors'!T159</f>
        <v>N/A</v>
      </c>
      <c r="V65" t="str">
        <f t="shared" ref="V65:W65" si="16">U65</f>
        <v>N/A</v>
      </c>
      <c r="W65" t="str">
        <f t="shared" si="16"/>
        <v>N/A</v>
      </c>
      <c r="X65">
        <f>'[3]Locational Cost Factors'!U159</f>
        <v>0.99629629629629535</v>
      </c>
      <c r="Y65" t="str">
        <f>'[3]Locational Cost Factors'!V159</f>
        <v>N/A</v>
      </c>
      <c r="AB65" t="str">
        <f>INDEX(RegionSetMapping!H$7:H$49, MATCH(C65,RegionSetMapping!E$7:E$49,0))</f>
        <v>SEV</v>
      </c>
      <c r="AC65">
        <v>1</v>
      </c>
    </row>
    <row r="66" spans="3:29" x14ac:dyDescent="0.25">
      <c r="C66" t="s">
        <v>216</v>
      </c>
      <c r="D66" t="str">
        <f>'[3]Locational Cost Factors'!C160</f>
        <v>Central North Vic</v>
      </c>
      <c r="E66" t="str">
        <f>'[3]Locational Cost Factors'!D160</f>
        <v>N/A</v>
      </c>
      <c r="F66" t="str">
        <f>'[3]Locational Cost Factors'!E160</f>
        <v>N/A</v>
      </c>
      <c r="G66" t="str">
        <f>'[3]Locational Cost Factors'!F160</f>
        <v>N/A</v>
      </c>
      <c r="H66" t="str">
        <f>'[3]Locational Cost Factors'!G160</f>
        <v>N/A</v>
      </c>
      <c r="I66" t="str">
        <f>'[3]Locational Cost Factors'!H160</f>
        <v>N/A</v>
      </c>
      <c r="J66">
        <f>'[3]Locational Cost Factors'!M160</f>
        <v>0.98584905660377231</v>
      </c>
      <c r="K66">
        <f>'[3]Locational Cost Factors'!N160</f>
        <v>1.005625</v>
      </c>
      <c r="L66">
        <f>'[3]Locational Cost Factors'!I160</f>
        <v>0.9878656509695285</v>
      </c>
      <c r="M66">
        <f>'[3]Locational Cost Factors'!J160</f>
        <v>0.99246158637873627</v>
      </c>
      <c r="N66">
        <f>'[3]Locational Cost Factors'!K160</f>
        <v>0.99630200538760816</v>
      </c>
      <c r="O66">
        <f>'[3]Locational Cost Factors'!L160</f>
        <v>1.0000828703703688</v>
      </c>
      <c r="P66">
        <f>'[3]Locational Cost Factors'!O160</f>
        <v>0.99756097560975521</v>
      </c>
      <c r="Q66" t="str">
        <f>'[3]Locational Cost Factors'!P160</f>
        <v>N/A</v>
      </c>
      <c r="R66" t="str">
        <f>'[3]Locational Cost Factors'!Q160</f>
        <v>N/A</v>
      </c>
      <c r="S66" t="str">
        <f>'[3]Locational Cost Factors'!R160</f>
        <v>N/A</v>
      </c>
      <c r="T66" t="str">
        <f>'[3]Locational Cost Factors'!S160</f>
        <v>N/A</v>
      </c>
      <c r="U66" t="str">
        <f>'[3]Locational Cost Factors'!T160</f>
        <v>N/A</v>
      </c>
      <c r="V66" t="str">
        <f t="shared" ref="V66:W66" si="17">U66</f>
        <v>N/A</v>
      </c>
      <c r="W66" t="str">
        <f t="shared" si="17"/>
        <v>N/A</v>
      </c>
      <c r="X66">
        <f>'[3]Locational Cost Factors'!U160</f>
        <v>0.97873010843543073</v>
      </c>
      <c r="Y66" t="str">
        <f>'[3]Locational Cost Factors'!V160</f>
        <v>N/A</v>
      </c>
      <c r="AB66" t="str">
        <f>INDEX(RegionSetMapping!H$7:H$49, MATCH(C66,RegionSetMapping!E$7:E$49,0))</f>
        <v>WNV</v>
      </c>
      <c r="AC66">
        <v>1</v>
      </c>
    </row>
    <row r="67" spans="3:29" x14ac:dyDescent="0.25">
      <c r="C67" t="s">
        <v>218</v>
      </c>
      <c r="D67" t="str">
        <f>'[3]Locational Cost Factors'!C161</f>
        <v>Gippsland Coast</v>
      </c>
      <c r="E67" t="str">
        <f>'[3]Locational Cost Factors'!D161</f>
        <v>N/A</v>
      </c>
      <c r="F67" t="str">
        <f>'[3]Locational Cost Factors'!E161</f>
        <v>N/A</v>
      </c>
      <c r="G67" t="str">
        <f>'[3]Locational Cost Factors'!F161</f>
        <v>N/A</v>
      </c>
      <c r="H67" t="str">
        <f>'[3]Locational Cost Factors'!G161</f>
        <v>N/A</v>
      </c>
      <c r="I67" t="str">
        <f>'[3]Locational Cost Factors'!H161</f>
        <v>N/A</v>
      </c>
      <c r="J67" t="str">
        <f>'[3]Locational Cost Factors'!M161</f>
        <v>N/A</v>
      </c>
      <c r="K67" t="str">
        <f>'[3]Locational Cost Factors'!N161</f>
        <v>N/A</v>
      </c>
      <c r="L67" t="str">
        <f>'[3]Locational Cost Factors'!I161</f>
        <v>N/A</v>
      </c>
      <c r="M67" t="str">
        <f>'[3]Locational Cost Factors'!J161</f>
        <v>N/A</v>
      </c>
      <c r="N67" t="str">
        <f>'[3]Locational Cost Factors'!K161</f>
        <v>N/A</v>
      </c>
      <c r="O67" t="str">
        <f>'[3]Locational Cost Factors'!L161</f>
        <v>N/A</v>
      </c>
      <c r="P67" t="str">
        <f>'[3]Locational Cost Factors'!O161</f>
        <v>N/A</v>
      </c>
      <c r="Q67">
        <f>'[3]Locational Cost Factors'!P161</f>
        <v>1</v>
      </c>
      <c r="R67">
        <f>'[3]Locational Cost Factors'!Q161</f>
        <v>1</v>
      </c>
      <c r="S67" t="str">
        <f>'[3]Locational Cost Factors'!R161</f>
        <v>N/A</v>
      </c>
      <c r="T67" t="str">
        <f>'[3]Locational Cost Factors'!S161</f>
        <v>N/A</v>
      </c>
      <c r="U67" t="str">
        <f>'[3]Locational Cost Factors'!T161</f>
        <v>N/A</v>
      </c>
      <c r="V67" t="str">
        <f t="shared" ref="V67:W67" si="18">U67</f>
        <v>N/A</v>
      </c>
      <c r="W67" t="str">
        <f t="shared" si="18"/>
        <v>N/A</v>
      </c>
      <c r="X67" t="str">
        <f>'[3]Locational Cost Factors'!U161</f>
        <v>N/A</v>
      </c>
      <c r="Y67" t="str">
        <f>'[3]Locational Cost Factors'!V161</f>
        <v>N/A</v>
      </c>
    </row>
    <row r="68" spans="3:29" x14ac:dyDescent="0.25">
      <c r="C68" t="s">
        <v>220</v>
      </c>
      <c r="D68" t="str">
        <f>'[3]Locational Cost Factors'!C162</f>
        <v>Southern Ocean</v>
      </c>
      <c r="E68" t="str">
        <f>'[3]Locational Cost Factors'!D162</f>
        <v>N/A</v>
      </c>
      <c r="F68" t="str">
        <f>'[3]Locational Cost Factors'!E162</f>
        <v>N/A</v>
      </c>
      <c r="G68" t="str">
        <f>'[3]Locational Cost Factors'!F162</f>
        <v>N/A</v>
      </c>
      <c r="H68" t="str">
        <f>'[3]Locational Cost Factors'!G162</f>
        <v>N/A</v>
      </c>
      <c r="I68" t="str">
        <f>'[3]Locational Cost Factors'!H162</f>
        <v>N/A</v>
      </c>
      <c r="J68" t="str">
        <f>'[3]Locational Cost Factors'!M162</f>
        <v>N/A</v>
      </c>
      <c r="K68" t="str">
        <f>'[3]Locational Cost Factors'!N162</f>
        <v>N/A</v>
      </c>
      <c r="L68" t="str">
        <f>'[3]Locational Cost Factors'!I162</f>
        <v>N/A</v>
      </c>
      <c r="M68" t="str">
        <f>'[3]Locational Cost Factors'!J162</f>
        <v>N/A</v>
      </c>
      <c r="N68" t="str">
        <f>'[3]Locational Cost Factors'!K162</f>
        <v>N/A</v>
      </c>
      <c r="O68" t="str">
        <f>'[3]Locational Cost Factors'!L162</f>
        <v>N/A</v>
      </c>
      <c r="P68" t="str">
        <f>'[3]Locational Cost Factors'!O162</f>
        <v>N/A</v>
      </c>
      <c r="Q68">
        <f>'[3]Locational Cost Factors'!P162</f>
        <v>1</v>
      </c>
      <c r="R68">
        <f>'[3]Locational Cost Factors'!Q162</f>
        <v>1</v>
      </c>
      <c r="S68" t="str">
        <f>'[3]Locational Cost Factors'!R162</f>
        <v>N/A</v>
      </c>
      <c r="T68" t="str">
        <f>'[3]Locational Cost Factors'!S162</f>
        <v>N/A</v>
      </c>
      <c r="U68" t="str">
        <f>'[3]Locational Cost Factors'!T162</f>
        <v>N/A</v>
      </c>
      <c r="V68" t="str">
        <f t="shared" ref="V68:W68" si="19">U68</f>
        <v>N/A</v>
      </c>
      <c r="W68" t="str">
        <f t="shared" si="19"/>
        <v>N/A</v>
      </c>
      <c r="X68" t="str">
        <f>'[3]Locational Cost Factors'!U162</f>
        <v>N/A</v>
      </c>
      <c r="Y68" t="str">
        <f>'[3]Locational Cost Factors'!V162</f>
        <v>N/A</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A504-BB9D-4D73-935B-C7B593F22145}">
  <dimension ref="C2:M19"/>
  <sheetViews>
    <sheetView tabSelected="1" workbookViewId="0">
      <selection activeCell="D23" sqref="D23"/>
    </sheetView>
  </sheetViews>
  <sheetFormatPr defaultRowHeight="15" x14ac:dyDescent="0.25"/>
  <cols>
    <col min="3" max="3" width="11.28515625" customWidth="1"/>
  </cols>
  <sheetData>
    <row r="2" spans="3:13" x14ac:dyDescent="0.25">
      <c r="C2" t="s">
        <v>88</v>
      </c>
      <c r="D2" t="s">
        <v>451</v>
      </c>
    </row>
    <row r="3" spans="3:13" x14ac:dyDescent="0.25">
      <c r="C3" t="s">
        <v>83</v>
      </c>
      <c r="D3" t="s">
        <v>93</v>
      </c>
    </row>
    <row r="4" spans="3:13" x14ac:dyDescent="0.25">
      <c r="C4" t="s">
        <v>84</v>
      </c>
      <c r="D4" t="s">
        <v>117</v>
      </c>
    </row>
    <row r="5" spans="3:13" x14ac:dyDescent="0.25">
      <c r="C5" t="s">
        <v>85</v>
      </c>
      <c r="D5" t="s">
        <v>98</v>
      </c>
      <c r="E5" t="s">
        <v>98</v>
      </c>
      <c r="F5" t="s">
        <v>125</v>
      </c>
      <c r="G5" t="s">
        <v>51</v>
      </c>
      <c r="H5" t="s">
        <v>109</v>
      </c>
      <c r="I5" t="s">
        <v>109</v>
      </c>
      <c r="J5" t="s">
        <v>125</v>
      </c>
      <c r="K5" t="s">
        <v>125</v>
      </c>
      <c r="L5" t="s">
        <v>125</v>
      </c>
      <c r="M5" t="s">
        <v>332</v>
      </c>
    </row>
    <row r="6" spans="3:13" x14ac:dyDescent="0.25">
      <c r="D6" t="s">
        <v>97</v>
      </c>
      <c r="E6" t="s">
        <v>116</v>
      </c>
      <c r="F6" t="s">
        <v>123</v>
      </c>
      <c r="G6" t="s">
        <v>126</v>
      </c>
      <c r="H6" t="s">
        <v>124</v>
      </c>
      <c r="I6" t="s">
        <v>127</v>
      </c>
      <c r="J6" t="s">
        <v>142</v>
      </c>
      <c r="K6" t="s">
        <v>374</v>
      </c>
      <c r="L6" t="s">
        <v>445</v>
      </c>
      <c r="M6" t="s">
        <v>458</v>
      </c>
    </row>
    <row r="7" spans="3:13" x14ac:dyDescent="0.25">
      <c r="C7" t="s">
        <v>44</v>
      </c>
      <c r="D7">
        <f>'GenCost data transposed'!C172</f>
        <v>30</v>
      </c>
      <c r="E7">
        <f>'GenCost data transposed'!D172</f>
        <v>2</v>
      </c>
      <c r="F7">
        <f>'GenCost data transposed'!E172</f>
        <v>0.42120000000000002</v>
      </c>
      <c r="G7">
        <f>'GenCost data transposed'!F172</f>
        <v>64.850999999999999</v>
      </c>
      <c r="H7">
        <f>'GenCost data transposed'!G172</f>
        <v>4.68</v>
      </c>
      <c r="I7">
        <f>'GenCost data transposed'!H172</f>
        <v>0</v>
      </c>
      <c r="J7">
        <f>[7]Generation_Storages_Electrolyse!$O$13</f>
        <v>0.3</v>
      </c>
      <c r="K7">
        <f>1-([7]Generation_Storages_Electrolyse!$Y$13+[7]Generation_Storages_Electrolyse!$AA$13/365)</f>
        <v>0.93123287671232879</v>
      </c>
      <c r="L7">
        <v>0</v>
      </c>
      <c r="M7" s="4">
        <f>FuelConnectionWorking!J8</f>
        <v>34603.704828423928</v>
      </c>
    </row>
    <row r="8" spans="3:13" x14ac:dyDescent="0.25">
      <c r="C8" t="s">
        <v>45</v>
      </c>
      <c r="D8">
        <f>'GenCost data transposed'!C171</f>
        <v>30</v>
      </c>
      <c r="E8">
        <f>'GenCost data transposed'!D171</f>
        <v>2</v>
      </c>
      <c r="F8">
        <f>'GenCost data transposed'!E171</f>
        <v>0.30049999999999999</v>
      </c>
      <c r="G8">
        <f>'GenCost data transposed'!F171</f>
        <v>94.837999999999994</v>
      </c>
      <c r="H8">
        <f>'GenCost data transposed'!G171</f>
        <v>8.85</v>
      </c>
      <c r="I8">
        <f>'GenCost data transposed'!H171</f>
        <v>14.306075819999998</v>
      </c>
      <c r="J8">
        <f>[7]Generation_Storages_Electrolyse!$O$11</f>
        <v>0.3</v>
      </c>
      <c r="K8">
        <f>1-([7]Generation_Storages_Electrolyse!$Y$11+[7]Generation_Storages_Electrolyse!$AA$11/365)</f>
        <v>0.93123287671232879</v>
      </c>
      <c r="L8" s="5">
        <f>'[2]Total capture rate'!$K$6</f>
        <v>0.90321750321750316</v>
      </c>
      <c r="M8" s="4">
        <f>FuelConnectionWorking!J9</f>
        <v>40215.281454032112</v>
      </c>
    </row>
    <row r="9" spans="3:13" x14ac:dyDescent="0.25">
      <c r="C9" t="s">
        <v>39</v>
      </c>
      <c r="D9">
        <f>'GenCost data transposed'!C166</f>
        <v>25</v>
      </c>
      <c r="E9">
        <f>'GenCost data transposed'!D166</f>
        <v>2</v>
      </c>
      <c r="F9">
        <f>'GenCost data transposed'!E166</f>
        <v>0.50900000000000001</v>
      </c>
      <c r="G9">
        <f>'GenCost data transposed'!F166</f>
        <v>15.028</v>
      </c>
      <c r="H9">
        <f>'GenCost data transposed'!G166</f>
        <v>4.0999999999999996</v>
      </c>
      <c r="I9">
        <f>'GenCost data transposed'!H166</f>
        <v>0</v>
      </c>
      <c r="J9">
        <f>[7]Generation_Storages_Electrolyse!$O$7</f>
        <v>0.46</v>
      </c>
      <c r="K9">
        <f>1-([7]Generation_Storages_Electrolyse!$Y$7+[7]Generation_Storages_Electrolyse!$AA$7/365)</f>
        <v>0.92993150684931503</v>
      </c>
      <c r="L9">
        <v>0</v>
      </c>
      <c r="M9" s="4">
        <f>FuelConnectionWorking!J10</f>
        <v>290804.59770114941</v>
      </c>
    </row>
    <row r="10" spans="3:13" x14ac:dyDescent="0.25">
      <c r="C10" t="s">
        <v>38</v>
      </c>
      <c r="D10">
        <f>'GenCost data transposed'!C168</f>
        <v>25</v>
      </c>
      <c r="E10">
        <f>'GenCost data transposed'!D168</f>
        <v>1.5</v>
      </c>
      <c r="F10">
        <f>'GenCost data transposed'!E168</f>
        <v>0.33300000000000002</v>
      </c>
      <c r="G10">
        <f>'GenCost data transposed'!F168</f>
        <v>14.066000000000001</v>
      </c>
      <c r="H10">
        <f>'GenCost data transposed'!G168</f>
        <v>8.1</v>
      </c>
      <c r="I10">
        <f>'GenCost data transposed'!H168</f>
        <v>0</v>
      </c>
      <c r="J10">
        <v>0</v>
      </c>
      <c r="K10">
        <f>1-([7]Generation_Storages_Electrolyse!$Y$9+[7]Generation_Storages_Electrolyse!$AA$9/365)</f>
        <v>0.96630136986301374</v>
      </c>
      <c r="L10">
        <v>0</v>
      </c>
      <c r="M10" s="4">
        <f>FuelConnectionWorking!J11</f>
        <v>446996.46643109538</v>
      </c>
    </row>
    <row r="11" spans="3:13" x14ac:dyDescent="0.25">
      <c r="C11" t="s">
        <v>47</v>
      </c>
      <c r="D11">
        <f>'GenCost data transposed'!C165</f>
        <v>25</v>
      </c>
      <c r="E11">
        <f>'GenCost data transposed'!D165</f>
        <v>2</v>
      </c>
      <c r="F11">
        <f>'GenCost data transposed'!E165</f>
        <v>0.439</v>
      </c>
      <c r="G11">
        <f>'GenCost data transposed'!F165</f>
        <v>22.542000000000002</v>
      </c>
      <c r="H11">
        <f>'GenCost data transposed'!G165</f>
        <v>8</v>
      </c>
      <c r="I11">
        <f>'GenCost data transposed'!H165</f>
        <v>8.6930722800000009</v>
      </c>
      <c r="J11">
        <f>[7]Generation_Storages_Electrolyse!$O$5</f>
        <v>0.46</v>
      </c>
      <c r="K11">
        <f>1-([7]Generation_Storages_Electrolyse!$Y$5+[7]Generation_Storages_Electrolyse!$AA$5/365)</f>
        <v>0.92993150684931503</v>
      </c>
      <c r="L11" s="5">
        <f>'[2]Total capture rate'!$K$7</f>
        <v>0.91361274098910306</v>
      </c>
      <c r="M11" s="4">
        <f>FuelConnectionWorking!J12</f>
        <v>335655.05804311775</v>
      </c>
    </row>
    <row r="12" spans="3:13" x14ac:dyDescent="0.25">
      <c r="C12" t="s">
        <v>42</v>
      </c>
      <c r="D12">
        <f>'GenCost data transposed'!C169</f>
        <v>25</v>
      </c>
      <c r="E12">
        <f>'GenCost data transposed'!D169</f>
        <v>1.1153846153846154</v>
      </c>
      <c r="F12">
        <f>'GenCost data transposed'!E169</f>
        <v>0.40899999999999997</v>
      </c>
      <c r="G12">
        <f>'GenCost data transposed'!F169</f>
        <v>29.382999999999999</v>
      </c>
      <c r="H12">
        <f>'GenCost data transposed'!G169</f>
        <v>8.51</v>
      </c>
      <c r="I12">
        <f>'GenCost data transposed'!H169</f>
        <v>0</v>
      </c>
      <c r="J12">
        <v>0</v>
      </c>
      <c r="K12">
        <f>1-([7]Generation_Storages_Electrolyse!$Y$10+[7]Generation_Storages_Electrolyse!$AA$10/365)</f>
        <v>0.9726027397260274</v>
      </c>
      <c r="L12">
        <v>0</v>
      </c>
      <c r="M12" s="4">
        <f>FuelConnectionWorking!J13</f>
        <v>483978.95743663318</v>
      </c>
    </row>
    <row r="13" spans="3:13" x14ac:dyDescent="0.25">
      <c r="C13" t="s">
        <v>43</v>
      </c>
      <c r="D13">
        <f>'GenCost data transposed'!C170</f>
        <v>25</v>
      </c>
      <c r="E13">
        <f>'GenCost data transposed'!D170</f>
        <v>1</v>
      </c>
      <c r="F13">
        <f>'GenCost data transposed'!E170</f>
        <v>0.32</v>
      </c>
      <c r="G13">
        <f>'GenCost data transposed'!F170</f>
        <v>33</v>
      </c>
      <c r="H13">
        <f>'GenCost data transposed'!G170</f>
        <v>0</v>
      </c>
      <c r="I13">
        <f>'GenCost data transposed'!H170</f>
        <v>0</v>
      </c>
      <c r="J13">
        <v>0</v>
      </c>
      <c r="K13">
        <f>K12</f>
        <v>0.9726027397260274</v>
      </c>
      <c r="L13">
        <v>0</v>
      </c>
      <c r="M13" s="4">
        <f>FuelConnectionWorking!J14</f>
        <v>483978.95743663318</v>
      </c>
    </row>
    <row r="14" spans="3:13" x14ac:dyDescent="0.25">
      <c r="C14" t="s">
        <v>40</v>
      </c>
      <c r="D14">
        <f>'GenCost data transposed'!C177</f>
        <v>30</v>
      </c>
      <c r="E14">
        <f>'GenCost data transposed'!D177</f>
        <v>0.5</v>
      </c>
      <c r="F14">
        <f>'GenCost data transposed'!E177</f>
        <v>1</v>
      </c>
      <c r="G14">
        <f>'GenCost data transposed'!F177</f>
        <v>12</v>
      </c>
      <c r="H14">
        <f>'GenCost data transposed'!G177</f>
        <v>0</v>
      </c>
      <c r="I14">
        <f>'GenCost data transposed'!H177</f>
        <v>0</v>
      </c>
      <c r="J14">
        <v>0</v>
      </c>
      <c r="K14">
        <v>0</v>
      </c>
      <c r="L14">
        <v>0</v>
      </c>
      <c r="M14" s="4">
        <f>FuelConnectionWorking!J15</f>
        <v>0</v>
      </c>
    </row>
    <row r="15" spans="3:13" x14ac:dyDescent="0.25">
      <c r="C15" t="s">
        <v>41</v>
      </c>
      <c r="D15">
        <f>'GenCost data transposed'!C178</f>
        <v>25</v>
      </c>
      <c r="E15">
        <f>'GenCost data transposed'!D178</f>
        <v>1</v>
      </c>
      <c r="F15">
        <f>'GenCost data transposed'!E178</f>
        <v>1</v>
      </c>
      <c r="G15">
        <f>'GenCost data transposed'!F178</f>
        <v>28</v>
      </c>
      <c r="H15">
        <f>'GenCost data transposed'!G178</f>
        <v>0</v>
      </c>
      <c r="I15">
        <f>'GenCost data transposed'!H178</f>
        <v>0</v>
      </c>
      <c r="J15">
        <v>0</v>
      </c>
      <c r="K15">
        <v>0</v>
      </c>
      <c r="L15">
        <v>0</v>
      </c>
      <c r="M15" s="4">
        <f>FuelConnectionWorking!J16</f>
        <v>0</v>
      </c>
    </row>
    <row r="16" spans="3:13" x14ac:dyDescent="0.25">
      <c r="C16" t="s">
        <v>140</v>
      </c>
      <c r="D16">
        <f>'GenCost data transposed'!C179</f>
        <v>25</v>
      </c>
      <c r="E16">
        <f>'GenCost data transposed'!D179</f>
        <v>3</v>
      </c>
      <c r="F16">
        <f>'GenCost data transposed'!E179</f>
        <v>1</v>
      </c>
      <c r="G16">
        <f>'GenCost data transposed'!F179</f>
        <v>174.57300000000001</v>
      </c>
      <c r="H16">
        <f>'GenCost data transposed'!G179</f>
        <v>0</v>
      </c>
      <c r="I16">
        <f>'GenCost data transposed'!H179</f>
        <v>0</v>
      </c>
      <c r="J16">
        <v>0</v>
      </c>
      <c r="K16">
        <v>0</v>
      </c>
      <c r="L16">
        <v>0</v>
      </c>
      <c r="M16" s="4">
        <f>FuelConnectionWorking!J17</f>
        <v>0</v>
      </c>
    </row>
    <row r="17" spans="3:13" x14ac:dyDescent="0.25">
      <c r="C17" t="s">
        <v>141</v>
      </c>
      <c r="D17">
        <f>'GenCost data transposed'!C179</f>
        <v>25</v>
      </c>
      <c r="E17">
        <f>'GenCost data transposed'!D179</f>
        <v>3</v>
      </c>
      <c r="F17">
        <f>'GenCost data transposed'!E179</f>
        <v>1</v>
      </c>
      <c r="G17">
        <f>'GenCost data transposed'!F179</f>
        <v>174.57300000000001</v>
      </c>
      <c r="H17">
        <f>'GenCost data transposed'!G179</f>
        <v>0</v>
      </c>
      <c r="I17">
        <f>'GenCost data transposed'!H179</f>
        <v>0</v>
      </c>
      <c r="J17">
        <v>0</v>
      </c>
      <c r="K17">
        <v>0</v>
      </c>
      <c r="L17">
        <v>0</v>
      </c>
      <c r="M17" s="4">
        <f>FuelConnectionWorking!J18</f>
        <v>0</v>
      </c>
    </row>
    <row r="18" spans="3:13" x14ac:dyDescent="0.25">
      <c r="C18" t="s">
        <v>50</v>
      </c>
      <c r="D18">
        <f>'GenCost data transposed'!C174</f>
        <v>30</v>
      </c>
      <c r="E18">
        <f>'GenCost data transposed'!D174</f>
        <v>4.416666666666667</v>
      </c>
      <c r="F18">
        <f>'GenCost data transposed'!E174</f>
        <v>0.33</v>
      </c>
      <c r="G18">
        <f>'GenCost data transposed'!F174</f>
        <v>200</v>
      </c>
      <c r="H18">
        <f>'GenCost data transposed'!G174</f>
        <v>5.33</v>
      </c>
      <c r="I18">
        <f>'GenCost data transposed'!H174</f>
        <v>0</v>
      </c>
      <c r="J18">
        <f>J7</f>
        <v>0.3</v>
      </c>
      <c r="K18">
        <f>K7</f>
        <v>0.93123287671232879</v>
      </c>
      <c r="L18">
        <v>0</v>
      </c>
      <c r="M18" s="4">
        <f>FuelConnectionWorking!J19</f>
        <v>0</v>
      </c>
    </row>
    <row r="19" spans="3:13" x14ac:dyDescent="0.25">
      <c r="C19" t="s">
        <v>49</v>
      </c>
      <c r="D19">
        <f>'GenCost data transposed'!C175</f>
        <v>30</v>
      </c>
      <c r="E19">
        <f>'GenCost data transposed'!D175</f>
        <v>5.75</v>
      </c>
      <c r="F19">
        <f>'GenCost data transposed'!E175</f>
        <v>0.33</v>
      </c>
      <c r="G19">
        <f>'GenCost data transposed'!F175</f>
        <v>200</v>
      </c>
      <c r="H19">
        <f>'GenCost data transposed'!G175</f>
        <v>5.33</v>
      </c>
      <c r="I19">
        <f>'GenCost data transposed'!H175</f>
        <v>0</v>
      </c>
      <c r="J19">
        <f>J7</f>
        <v>0.3</v>
      </c>
      <c r="K19">
        <f>K7</f>
        <v>0.93123287671232879</v>
      </c>
      <c r="L19">
        <v>0</v>
      </c>
      <c r="M19" s="4">
        <f>FuelConnectionWorking!J20</f>
        <v>0</v>
      </c>
    </row>
  </sheetData>
  <phoneticPr fontId="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A3B27-DDA7-4721-8048-BBB808303323}">
  <dimension ref="D2:I13"/>
  <sheetViews>
    <sheetView workbookViewId="0">
      <selection activeCell="D7" sqref="D7:D8"/>
    </sheetView>
  </sheetViews>
  <sheetFormatPr defaultRowHeight="15" x14ac:dyDescent="0.25"/>
  <cols>
    <col min="4" max="4" width="10.85546875" customWidth="1"/>
    <col min="8" max="9" width="9.5703125" bestFit="1" customWidth="1"/>
  </cols>
  <sheetData>
    <row r="2" spans="4:9" x14ac:dyDescent="0.25">
      <c r="D2" t="s">
        <v>88</v>
      </c>
    </row>
    <row r="3" spans="4:9" x14ac:dyDescent="0.25">
      <c r="D3" t="s">
        <v>83</v>
      </c>
      <c r="E3" t="s">
        <v>94</v>
      </c>
    </row>
    <row r="4" spans="4:9" x14ac:dyDescent="0.25">
      <c r="D4" t="s">
        <v>84</v>
      </c>
      <c r="E4" t="s">
        <v>143</v>
      </c>
    </row>
    <row r="5" spans="4:9" x14ac:dyDescent="0.25">
      <c r="D5" t="s">
        <v>85</v>
      </c>
      <c r="E5" t="s">
        <v>96</v>
      </c>
      <c r="F5" t="s">
        <v>98</v>
      </c>
      <c r="G5" t="s">
        <v>98</v>
      </c>
      <c r="H5" t="s">
        <v>332</v>
      </c>
      <c r="I5" t="s">
        <v>125</v>
      </c>
    </row>
    <row r="6" spans="4:9" x14ac:dyDescent="0.25">
      <c r="E6" t="s">
        <v>95</v>
      </c>
      <c r="F6" t="s">
        <v>114</v>
      </c>
      <c r="G6" t="s">
        <v>118</v>
      </c>
      <c r="H6" t="s">
        <v>128</v>
      </c>
      <c r="I6" t="s">
        <v>129</v>
      </c>
    </row>
    <row r="7" spans="4:9" x14ac:dyDescent="0.25">
      <c r="D7" t="s">
        <v>56</v>
      </c>
      <c r="E7">
        <v>2</v>
      </c>
      <c r="F7">
        <v>20</v>
      </c>
      <c r="G7" s="1">
        <f>[4]Generation_Storages_Electrolyse!N19/52</f>
        <v>1</v>
      </c>
      <c r="H7" s="4">
        <f>[4]Generation_Storages_Electrolyse!BT19+[4]Generation_Storages_Electrolyse!BU19</f>
        <v>13300</v>
      </c>
      <c r="I7" s="6">
        <f>[4]Generation_Storages_Electrolyse!AW19*[4]Generation_Storages_Electrolyse!AX19</f>
        <v>0.84640000000000004</v>
      </c>
    </row>
    <row r="8" spans="4:9" x14ac:dyDescent="0.25">
      <c r="D8" t="s">
        <v>57</v>
      </c>
      <c r="E8">
        <v>4</v>
      </c>
      <c r="F8">
        <v>20</v>
      </c>
      <c r="G8" s="1">
        <f>[4]Generation_Storages_Electrolyse!N20/52</f>
        <v>1.1538461538461537</v>
      </c>
      <c r="H8" s="4">
        <f>[4]Generation_Storages_Electrolyse!BT20+[4]Generation_Storages_Electrolyse!BU20</f>
        <v>21200</v>
      </c>
      <c r="I8" s="6">
        <f>[4]Generation_Storages_Electrolyse!AW20*[4]Generation_Storages_Electrolyse!AX20</f>
        <v>0.85562500000000008</v>
      </c>
    </row>
    <row r="9" spans="4:9" x14ac:dyDescent="0.25">
      <c r="D9" t="s">
        <v>58</v>
      </c>
      <c r="E9">
        <v>8</v>
      </c>
      <c r="F9">
        <v>20</v>
      </c>
      <c r="G9" s="1">
        <f>[4]Generation_Storages_Electrolyse!N21/52</f>
        <v>1.3076923076923077</v>
      </c>
      <c r="H9" s="4">
        <f>[4]Generation_Storages_Electrolyse!BT21+[4]Generation_Storages_Electrolyse!BU21</f>
        <v>37300</v>
      </c>
      <c r="I9" s="6">
        <f>[4]Generation_Storages_Electrolyse!AW21*[4]Generation_Storages_Electrolyse!AX21</f>
        <v>0.86490000000000011</v>
      </c>
    </row>
    <row r="10" spans="4:9" x14ac:dyDescent="0.25">
      <c r="D10" t="s">
        <v>82</v>
      </c>
      <c r="E10">
        <v>10</v>
      </c>
      <c r="F10">
        <v>40</v>
      </c>
      <c r="G10" s="1">
        <f>[4]Generation_Storages_Electrolyse!N15/52</f>
        <v>2.4038461538461537</v>
      </c>
      <c r="H10" s="4">
        <f>[4]Generation_Storages_Electrolyse!BT15</f>
        <v>95000</v>
      </c>
      <c r="I10">
        <f>[4]Generation_Storages_Electrolyse!AV15/100</f>
        <v>0.77500000000000002</v>
      </c>
    </row>
    <row r="11" spans="4:9" x14ac:dyDescent="0.25">
      <c r="D11" t="s">
        <v>59</v>
      </c>
      <c r="E11">
        <v>24</v>
      </c>
      <c r="F11">
        <v>40</v>
      </c>
      <c r="G11" s="1">
        <f>[4]Generation_Storages_Electrolyse!N16/52</f>
        <v>3.8461538461538463</v>
      </c>
      <c r="H11" s="4">
        <f>[4]Generation_Storages_Electrolyse!BT16</f>
        <v>73500</v>
      </c>
      <c r="I11">
        <f>[4]Generation_Storages_Electrolyse!AV16/100</f>
        <v>0.77500000000000002</v>
      </c>
    </row>
    <row r="12" spans="4:9" x14ac:dyDescent="0.25">
      <c r="D12" t="s">
        <v>60</v>
      </c>
      <c r="E12">
        <v>48</v>
      </c>
      <c r="F12">
        <v>40</v>
      </c>
      <c r="G12" s="1">
        <f>[4]Generation_Storages_Electrolyse!N17/52</f>
        <v>3.8461538461538463</v>
      </c>
      <c r="H12" s="4">
        <f>[4]Generation_Storages_Electrolyse!BT17</f>
        <v>84000</v>
      </c>
      <c r="I12">
        <f>[4]Generation_Storages_Electrolyse!AV17/100</f>
        <v>0.77500000000000002</v>
      </c>
    </row>
    <row r="13" spans="4:9" x14ac:dyDescent="0.25">
      <c r="D13" t="s">
        <v>438</v>
      </c>
      <c r="E13">
        <v>159</v>
      </c>
      <c r="F13">
        <v>40</v>
      </c>
      <c r="G13">
        <v>11</v>
      </c>
      <c r="H13" s="4">
        <f>'[3]Existing Gen Data Summary'!N259*1000</f>
        <v>84000</v>
      </c>
      <c r="I13">
        <f>I12</f>
        <v>0.77500000000000002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35248-1512-4833-BE34-D1C1F9E1EDBE}">
  <dimension ref="B2:D25"/>
  <sheetViews>
    <sheetView workbookViewId="0">
      <selection activeCell="H18" sqref="H18"/>
    </sheetView>
  </sheetViews>
  <sheetFormatPr defaultRowHeight="15" x14ac:dyDescent="0.25"/>
  <cols>
    <col min="2" max="2" width="9.85546875" bestFit="1" customWidth="1"/>
  </cols>
  <sheetData>
    <row r="2" spans="2:4" x14ac:dyDescent="0.25">
      <c r="C2" t="s">
        <v>88</v>
      </c>
      <c r="D2" t="s">
        <v>491</v>
      </c>
    </row>
    <row r="3" spans="2:4" x14ac:dyDescent="0.25">
      <c r="C3" t="s">
        <v>83</v>
      </c>
    </row>
    <row r="4" spans="2:4" x14ac:dyDescent="0.25">
      <c r="C4" t="s">
        <v>84</v>
      </c>
      <c r="D4" t="s">
        <v>492</v>
      </c>
    </row>
    <row r="5" spans="2:4" x14ac:dyDescent="0.25">
      <c r="C5" t="s">
        <v>85</v>
      </c>
      <c r="D5" t="s">
        <v>130</v>
      </c>
    </row>
    <row r="6" spans="2:4" x14ac:dyDescent="0.25">
      <c r="B6" t="s">
        <v>56</v>
      </c>
      <c r="C6" t="str">
        <f>ExistCustBatt_working!C65</f>
        <v>NNSW</v>
      </c>
      <c r="D6" s="4">
        <f>ExistCustBatt_working!AB65*0.3</f>
        <v>208.01330346942208</v>
      </c>
    </row>
    <row r="7" spans="2:4" x14ac:dyDescent="0.25">
      <c r="B7" t="s">
        <v>56</v>
      </c>
      <c r="C7" t="str">
        <f>ExistCustBatt_working!C66</f>
        <v>CNSW</v>
      </c>
      <c r="D7" s="4">
        <f>ExistCustBatt_working!AB66*0.3</f>
        <v>133.41095623225348</v>
      </c>
    </row>
    <row r="8" spans="2:4" x14ac:dyDescent="0.25">
      <c r="B8" t="s">
        <v>56</v>
      </c>
      <c r="C8" t="str">
        <f>ExistCustBatt_working!C67</f>
        <v>SNSW</v>
      </c>
      <c r="D8" s="4">
        <f>ExistCustBatt_working!AB67*0.3</f>
        <v>248.55335762745239</v>
      </c>
    </row>
    <row r="9" spans="2:4" x14ac:dyDescent="0.25">
      <c r="B9" t="s">
        <v>56</v>
      </c>
      <c r="C9" t="str">
        <f>ExistCustBatt_working!C68</f>
        <v>SNW</v>
      </c>
      <c r="D9" s="4">
        <f>ExistCustBatt_working!AB68*0.3</f>
        <v>861.86703656338807</v>
      </c>
    </row>
    <row r="10" spans="2:4" x14ac:dyDescent="0.25">
      <c r="B10" t="s">
        <v>56</v>
      </c>
      <c r="C10" t="str">
        <f>ExistCustBatt_working!C69</f>
        <v>NQ</v>
      </c>
      <c r="D10" s="4">
        <f>ExistCustBatt_working!AB69*0.3</f>
        <v>181.82338086607442</v>
      </c>
    </row>
    <row r="11" spans="2:4" x14ac:dyDescent="0.25">
      <c r="B11" t="s">
        <v>56</v>
      </c>
      <c r="C11" t="str">
        <f>ExistCustBatt_working!C70</f>
        <v>CQ</v>
      </c>
      <c r="D11" s="4">
        <f>ExistCustBatt_working!AB70*0.3</f>
        <v>65.014875723470993</v>
      </c>
    </row>
    <row r="12" spans="2:4" x14ac:dyDescent="0.25">
      <c r="B12" t="s">
        <v>56</v>
      </c>
      <c r="C12" t="str">
        <f>ExistCustBatt_working!C71</f>
        <v>GG</v>
      </c>
      <c r="D12" s="4">
        <f>ExistCustBatt_working!AB71*0.3</f>
        <v>0.45909347015832602</v>
      </c>
    </row>
    <row r="13" spans="2:4" x14ac:dyDescent="0.25">
      <c r="B13" t="s">
        <v>56</v>
      </c>
      <c r="C13" t="str">
        <f>ExistCustBatt_working!C72</f>
        <v>SQ</v>
      </c>
      <c r="D13" s="4">
        <f>ExistCustBatt_working!AB72*0.3</f>
        <v>877.882638038442</v>
      </c>
    </row>
    <row r="14" spans="2:4" x14ac:dyDescent="0.25">
      <c r="B14" t="s">
        <v>56</v>
      </c>
      <c r="C14" t="str">
        <f>ExistCustBatt_working!C73</f>
        <v>NSA</v>
      </c>
      <c r="D14" s="4">
        <f>ExistCustBatt_working!AB73*0.3</f>
        <v>22.158842908416748</v>
      </c>
    </row>
    <row r="15" spans="2:4" x14ac:dyDescent="0.25">
      <c r="B15" t="s">
        <v>56</v>
      </c>
      <c r="C15" t="str">
        <f>ExistCustBatt_working!C74</f>
        <v>CSA</v>
      </c>
      <c r="D15" s="4">
        <f>ExistCustBatt_working!AB74*0.3</f>
        <v>447.50946297439503</v>
      </c>
    </row>
    <row r="16" spans="2:4" x14ac:dyDescent="0.25">
      <c r="B16" t="s">
        <v>56</v>
      </c>
      <c r="C16" t="str">
        <f>ExistCustBatt_working!C75</f>
        <v>SESA</v>
      </c>
      <c r="D16" s="4">
        <f>ExistCustBatt_working!AB75*0.3</f>
        <v>23.270077601075098</v>
      </c>
    </row>
    <row r="17" spans="2:4" x14ac:dyDescent="0.25">
      <c r="B17" t="s">
        <v>56</v>
      </c>
      <c r="C17" t="str">
        <f>ExistCustBatt_working!C76</f>
        <v>TAS</v>
      </c>
      <c r="D17" s="4">
        <f>ExistCustBatt_working!AB76*0.3</f>
        <v>77.150578022003103</v>
      </c>
    </row>
    <row r="18" spans="2:4" x14ac:dyDescent="0.25">
      <c r="B18" t="s">
        <v>56</v>
      </c>
      <c r="C18" t="str">
        <f>ExistCustBatt_working!C77</f>
        <v>NWV</v>
      </c>
      <c r="D18" s="4">
        <f>ExistCustBatt_working!AB77*0.3</f>
        <v>213.6711419080485</v>
      </c>
    </row>
    <row r="19" spans="2:4" x14ac:dyDescent="0.25">
      <c r="B19" t="s">
        <v>56</v>
      </c>
      <c r="C19" t="str">
        <f>ExistCustBatt_working!C78</f>
        <v>SEV</v>
      </c>
      <c r="D19" s="4">
        <f>ExistCustBatt_working!AB78*0.3</f>
        <v>74.606926836647403</v>
      </c>
    </row>
    <row r="20" spans="2:4" x14ac:dyDescent="0.25">
      <c r="B20" t="s">
        <v>56</v>
      </c>
      <c r="C20" t="str">
        <f>ExistCustBatt_working!C79</f>
        <v>MEL</v>
      </c>
      <c r="D20" s="4">
        <f>ExistCustBatt_working!AB79*0.3</f>
        <v>855.72971171184588</v>
      </c>
    </row>
    <row r="21" spans="2:4" x14ac:dyDescent="0.25">
      <c r="B21" t="s">
        <v>57</v>
      </c>
      <c r="C21" t="s">
        <v>132</v>
      </c>
      <c r="D21" s="4">
        <f>ExistCustBatt_working!AA26</f>
        <v>2963.7</v>
      </c>
    </row>
    <row r="22" spans="2:4" x14ac:dyDescent="0.25">
      <c r="B22" t="s">
        <v>57</v>
      </c>
      <c r="C22" t="s">
        <v>131</v>
      </c>
      <c r="D22" s="4">
        <f>ExistCustBatt_working!AA27</f>
        <v>2067.5</v>
      </c>
    </row>
    <row r="23" spans="2:4" x14ac:dyDescent="0.25">
      <c r="B23" t="s">
        <v>57</v>
      </c>
      <c r="C23" t="s">
        <v>133</v>
      </c>
      <c r="D23" s="4">
        <f>ExistCustBatt_working!AA28</f>
        <v>630.9</v>
      </c>
    </row>
    <row r="24" spans="2:4" x14ac:dyDescent="0.25">
      <c r="B24" t="s">
        <v>57</v>
      </c>
      <c r="C24" t="str">
        <f>ExistCustBatt_working!B29</f>
        <v>TAS</v>
      </c>
      <c r="D24" s="4">
        <f>ExistCustBatt_working!AA29</f>
        <v>168.5</v>
      </c>
    </row>
    <row r="25" spans="2:4" x14ac:dyDescent="0.25">
      <c r="B25" t="s">
        <v>57</v>
      </c>
      <c r="C25" t="s">
        <v>134</v>
      </c>
      <c r="D25" s="4">
        <f>ExistCustBatt_working!AA30</f>
        <v>2668.7</v>
      </c>
    </row>
  </sheetData>
  <phoneticPr fontId="2"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B153A-B049-485C-8860-98CA65553F90}">
  <dimension ref="A2:AG113"/>
  <sheetViews>
    <sheetView topLeftCell="A76" workbookViewId="0">
      <selection activeCell="A107" sqref="A107"/>
    </sheetView>
  </sheetViews>
  <sheetFormatPr defaultRowHeight="15" x14ac:dyDescent="0.25"/>
  <cols>
    <col min="4" max="16" width="9.28515625" bestFit="1" customWidth="1"/>
    <col min="17" max="33" width="9.5703125" bestFit="1" customWidth="1"/>
  </cols>
  <sheetData>
    <row r="2" spans="1:32" x14ac:dyDescent="0.25">
      <c r="B2" t="s">
        <v>475</v>
      </c>
    </row>
    <row r="3" spans="1:32" x14ac:dyDescent="0.25">
      <c r="B3" t="s">
        <v>476</v>
      </c>
    </row>
    <row r="4" spans="1:32" x14ac:dyDescent="0.25">
      <c r="B4" t="s">
        <v>477</v>
      </c>
    </row>
    <row r="5" spans="1:32" x14ac:dyDescent="0.25">
      <c r="B5" t="s">
        <v>478</v>
      </c>
    </row>
    <row r="6" spans="1:32" x14ac:dyDescent="0.25">
      <c r="B6" t="s">
        <v>479</v>
      </c>
    </row>
    <row r="7" spans="1:32" x14ac:dyDescent="0.25">
      <c r="B7" t="s">
        <v>480</v>
      </c>
    </row>
    <row r="8" spans="1:32" x14ac:dyDescent="0.25">
      <c r="B8" t="s">
        <v>493</v>
      </c>
    </row>
    <row r="9" spans="1:32" x14ac:dyDescent="0.25">
      <c r="B9" t="s">
        <v>483</v>
      </c>
    </row>
    <row r="10" spans="1:32" x14ac:dyDescent="0.25">
      <c r="B10" t="s">
        <v>484</v>
      </c>
    </row>
    <row r="14" spans="1:32" x14ac:dyDescent="0.25">
      <c r="A14" t="s">
        <v>485</v>
      </c>
    </row>
    <row r="15" spans="1:32" x14ac:dyDescent="0.25">
      <c r="B15" t="str">
        <f>'[3]EV V2G'!B23</f>
        <v>Step Change</v>
      </c>
    </row>
    <row r="16" spans="1:32" x14ac:dyDescent="0.25">
      <c r="C16" t="str">
        <f>'[3]EV V2G'!C24</f>
        <v>2025-26</v>
      </c>
      <c r="D16" t="str">
        <f>'[3]EV V2G'!D24</f>
        <v>2026-27</v>
      </c>
      <c r="E16" t="str">
        <f>'[3]EV V2G'!E24</f>
        <v>2027-28</v>
      </c>
      <c r="F16" t="str">
        <f>'[3]EV V2G'!F24</f>
        <v>2028-29</v>
      </c>
      <c r="G16" t="str">
        <f>'[3]EV V2G'!G24</f>
        <v>2029-30</v>
      </c>
      <c r="H16" t="str">
        <f>'[3]EV V2G'!H24</f>
        <v>2030-31</v>
      </c>
      <c r="I16" t="str">
        <f>'[3]EV V2G'!I24</f>
        <v>2031-32</v>
      </c>
      <c r="J16" t="str">
        <f>'[3]EV V2G'!J24</f>
        <v>2032-33</v>
      </c>
      <c r="K16" t="str">
        <f>'[3]EV V2G'!K24</f>
        <v>2033-34</v>
      </c>
      <c r="L16" t="str">
        <f>'[3]EV V2G'!L24</f>
        <v>2034-35</v>
      </c>
      <c r="M16" t="str">
        <f>'[3]EV V2G'!M24</f>
        <v>2035-36</v>
      </c>
      <c r="N16" t="str">
        <f>'[3]EV V2G'!N24</f>
        <v>2036-37</v>
      </c>
      <c r="O16" t="str">
        <f>'[3]EV V2G'!O24</f>
        <v>2037-38</v>
      </c>
      <c r="P16" t="str">
        <f>'[3]EV V2G'!P24</f>
        <v>2038-39</v>
      </c>
      <c r="Q16" t="str">
        <f>'[3]EV V2G'!Q24</f>
        <v>2039-40</v>
      </c>
      <c r="R16" t="str">
        <f>'[3]EV V2G'!R24</f>
        <v>2040-41</v>
      </c>
      <c r="S16" t="str">
        <f>'[3]EV V2G'!S24</f>
        <v>2041-42</v>
      </c>
      <c r="T16" t="str">
        <f>'[3]EV V2G'!T24</f>
        <v>2042-43</v>
      </c>
      <c r="U16" t="str">
        <f>'[3]EV V2G'!U24</f>
        <v>2043-44</v>
      </c>
      <c r="V16" t="str">
        <f>'[3]EV V2G'!V24</f>
        <v>2044-45</v>
      </c>
      <c r="W16" t="str">
        <f>'[3]EV V2G'!W24</f>
        <v>2045-46</v>
      </c>
      <c r="X16" t="str">
        <f>'[3]EV V2G'!X24</f>
        <v>2046-47</v>
      </c>
      <c r="Y16" t="str">
        <f>'[3]EV V2G'!Y24</f>
        <v>2047-48</v>
      </c>
      <c r="Z16" t="str">
        <f>'[3]EV V2G'!Z24</f>
        <v>2048-49</v>
      </c>
      <c r="AA16" t="str">
        <f>'[3]EV V2G'!AA24</f>
        <v>2049-50</v>
      </c>
      <c r="AB16" t="str">
        <f>'[3]EV V2G'!AB24</f>
        <v>2050-51</v>
      </c>
      <c r="AC16" t="str">
        <f>'[3]EV V2G'!AC24</f>
        <v>2051-52</v>
      </c>
      <c r="AD16" t="str">
        <f>'[3]EV V2G'!AD24</f>
        <v>2052-53</v>
      </c>
      <c r="AE16" t="str">
        <f>'[3]EV V2G'!AE24</f>
        <v>2053-54</v>
      </c>
      <c r="AF16" t="str">
        <f>'[3]EV V2G'!AF24</f>
        <v>2054-55</v>
      </c>
    </row>
    <row r="17" spans="1:32" x14ac:dyDescent="0.25">
      <c r="A17" t="s">
        <v>441</v>
      </c>
      <c r="B17" t="str">
        <f>'[3]EV V2G'!B25</f>
        <v>NSW</v>
      </c>
      <c r="C17">
        <f>'[3]EV V2G'!C25</f>
        <v>0</v>
      </c>
      <c r="D17">
        <f>'[3]EV V2G'!D25</f>
        <v>0</v>
      </c>
      <c r="E17">
        <f>'[3]EV V2G'!E25</f>
        <v>0</v>
      </c>
      <c r="F17">
        <f>'[3]EV V2G'!F25</f>
        <v>0</v>
      </c>
      <c r="G17">
        <f>'[3]EV V2G'!G25</f>
        <v>0</v>
      </c>
      <c r="H17" s="4">
        <f>'[3]EV V2G'!H25</f>
        <v>143.1</v>
      </c>
      <c r="I17" s="4">
        <f>'[3]EV V2G'!I25</f>
        <v>345.9</v>
      </c>
      <c r="J17" s="4">
        <f>'[3]EV V2G'!J25</f>
        <v>609.4</v>
      </c>
      <c r="K17" s="4">
        <f>'[3]EV V2G'!K25</f>
        <v>935.2</v>
      </c>
      <c r="L17" s="4">
        <f>'[3]EV V2G'!L25</f>
        <v>1326.1</v>
      </c>
      <c r="M17" s="4">
        <f>'[3]EV V2G'!M25</f>
        <v>1833.3</v>
      </c>
      <c r="N17" s="4">
        <f>'[3]EV V2G'!N25</f>
        <v>2421.1999999999998</v>
      </c>
      <c r="O17" s="4">
        <f>'[3]EV V2G'!O25</f>
        <v>3089.7</v>
      </c>
      <c r="P17" s="4">
        <f>'[3]EV V2G'!P25</f>
        <v>3838.9</v>
      </c>
      <c r="Q17" s="4">
        <f>'[3]EV V2G'!Q25</f>
        <v>4668.8</v>
      </c>
      <c r="R17" s="4">
        <f>'[3]EV V2G'!R25</f>
        <v>5579.3</v>
      </c>
      <c r="S17" s="4">
        <f>'[3]EV V2G'!S25</f>
        <v>6570.6</v>
      </c>
      <c r="T17" s="4">
        <f>'[3]EV V2G'!T25</f>
        <v>7642.4</v>
      </c>
      <c r="U17" s="4">
        <f>'[3]EV V2G'!U25</f>
        <v>8795</v>
      </c>
      <c r="V17" s="4">
        <f>'[3]EV V2G'!V25</f>
        <v>10028.200000000001</v>
      </c>
      <c r="W17" s="4">
        <f>'[3]EV V2G'!W25</f>
        <v>11342.1</v>
      </c>
      <c r="X17" s="4">
        <f>'[3]EV V2G'!X25</f>
        <v>12736.6</v>
      </c>
      <c r="Y17" s="4">
        <f>'[3]EV V2G'!Y25</f>
        <v>14211.8</v>
      </c>
      <c r="Z17" s="4">
        <f>'[3]EV V2G'!Z25</f>
        <v>15767.7</v>
      </c>
      <c r="AA17" s="4">
        <f>'[3]EV V2G'!AA25</f>
        <v>17404.2</v>
      </c>
      <c r="AB17" s="4">
        <f>'[3]EV V2G'!AB25</f>
        <v>18210.900000000001</v>
      </c>
      <c r="AC17" s="4">
        <f>'[3]EV V2G'!AC25</f>
        <v>19017.599999999999</v>
      </c>
      <c r="AD17" s="4">
        <f>'[3]EV V2G'!AD25</f>
        <v>19824.2</v>
      </c>
      <c r="AE17" s="4">
        <f>'[3]EV V2G'!AE25</f>
        <v>20630.900000000001</v>
      </c>
      <c r="AF17" s="4">
        <f>'[3]EV V2G'!AF25</f>
        <v>21437.599999999999</v>
      </c>
    </row>
    <row r="18" spans="1:32" x14ac:dyDescent="0.25">
      <c r="B18" t="str">
        <f>'[3]EV V2G'!B26</f>
        <v>QLD</v>
      </c>
      <c r="C18">
        <f>'[3]EV V2G'!C26</f>
        <v>0</v>
      </c>
      <c r="D18">
        <f>'[3]EV V2G'!D26</f>
        <v>0</v>
      </c>
      <c r="E18">
        <f>'[3]EV V2G'!E26</f>
        <v>0</v>
      </c>
      <c r="F18">
        <f>'[3]EV V2G'!F26</f>
        <v>0</v>
      </c>
      <c r="G18">
        <f>'[3]EV V2G'!G26</f>
        <v>0</v>
      </c>
      <c r="H18" s="4">
        <f>'[3]EV V2G'!H26</f>
        <v>100.7</v>
      </c>
      <c r="I18" s="4">
        <f>'[3]EV V2G'!I26</f>
        <v>243.8</v>
      </c>
      <c r="J18" s="4">
        <f>'[3]EV V2G'!J26</f>
        <v>428.7</v>
      </c>
      <c r="K18" s="4">
        <f>'[3]EV V2G'!K26</f>
        <v>655.5</v>
      </c>
      <c r="L18" s="4">
        <f>'[3]EV V2G'!L26</f>
        <v>924.9</v>
      </c>
      <c r="M18" s="4">
        <f>'[3]EV V2G'!M26</f>
        <v>1278</v>
      </c>
      <c r="N18" s="4">
        <f>'[3]EV V2G'!N26</f>
        <v>1687.1</v>
      </c>
      <c r="O18" s="4">
        <f>'[3]EV V2G'!O26</f>
        <v>2152.1999999999998</v>
      </c>
      <c r="P18" s="4">
        <f>'[3]EV V2G'!P26</f>
        <v>2673.4</v>
      </c>
      <c r="Q18" s="4">
        <f>'[3]EV V2G'!Q26</f>
        <v>3250.6</v>
      </c>
      <c r="R18" s="4">
        <f>'[3]EV V2G'!R26</f>
        <v>3883.8</v>
      </c>
      <c r="S18" s="4">
        <f>'[3]EV V2G'!S26</f>
        <v>4573.1000000000004</v>
      </c>
      <c r="T18" s="4">
        <f>'[3]EV V2G'!T26</f>
        <v>5318.4</v>
      </c>
      <c r="U18" s="4">
        <f>'[3]EV V2G'!U26</f>
        <v>6119.7</v>
      </c>
      <c r="V18" s="4">
        <f>'[3]EV V2G'!V26</f>
        <v>6977</v>
      </c>
      <c r="W18" s="4">
        <f>'[3]EV V2G'!W26</f>
        <v>7890.4</v>
      </c>
      <c r="X18" s="4">
        <f>'[3]EV V2G'!X26</f>
        <v>8859.7999999999993</v>
      </c>
      <c r="Y18" s="4">
        <f>'[3]EV V2G'!Y26</f>
        <v>9885.2999999999993</v>
      </c>
      <c r="Z18" s="4">
        <f>'[3]EV V2G'!Z26</f>
        <v>10966.8</v>
      </c>
      <c r="AA18" s="4">
        <f>'[3]EV V2G'!AA26</f>
        <v>12104.3</v>
      </c>
      <c r="AB18" s="4">
        <f>'[3]EV V2G'!AB26</f>
        <v>12664.6</v>
      </c>
      <c r="AC18" s="4">
        <f>'[3]EV V2G'!AC26</f>
        <v>13224.9</v>
      </c>
      <c r="AD18" s="4">
        <f>'[3]EV V2G'!AD26</f>
        <v>13785.2</v>
      </c>
      <c r="AE18" s="4">
        <f>'[3]EV V2G'!AE26</f>
        <v>14345.5</v>
      </c>
      <c r="AF18" s="4">
        <f>'[3]EV V2G'!AF26</f>
        <v>14905.8</v>
      </c>
    </row>
    <row r="19" spans="1:32" x14ac:dyDescent="0.25">
      <c r="B19" t="str">
        <f>'[3]EV V2G'!B27</f>
        <v>SA</v>
      </c>
      <c r="C19">
        <f>'[3]EV V2G'!C27</f>
        <v>0</v>
      </c>
      <c r="D19">
        <f>'[3]EV V2G'!D27</f>
        <v>0</v>
      </c>
      <c r="E19">
        <f>'[3]EV V2G'!E27</f>
        <v>0</v>
      </c>
      <c r="F19">
        <f>'[3]EV V2G'!F27</f>
        <v>0</v>
      </c>
      <c r="G19">
        <f>'[3]EV V2G'!G27</f>
        <v>0</v>
      </c>
      <c r="H19" s="4">
        <f>'[3]EV V2G'!H27</f>
        <v>30.8</v>
      </c>
      <c r="I19" s="4">
        <f>'[3]EV V2G'!I27</f>
        <v>74.7</v>
      </c>
      <c r="J19" s="4">
        <f>'[3]EV V2G'!J27</f>
        <v>131.30000000000001</v>
      </c>
      <c r="K19" s="4">
        <f>'[3]EV V2G'!K27</f>
        <v>200.4</v>
      </c>
      <c r="L19" s="4">
        <f>'[3]EV V2G'!L27</f>
        <v>282</v>
      </c>
      <c r="M19" s="4">
        <f>'[3]EV V2G'!M27</f>
        <v>390.2</v>
      </c>
      <c r="N19" s="4">
        <f>'[3]EV V2G'!N27</f>
        <v>515.5</v>
      </c>
      <c r="O19" s="4">
        <f>'[3]EV V2G'!O27</f>
        <v>658.1</v>
      </c>
      <c r="P19" s="4">
        <f>'[3]EV V2G'!P27</f>
        <v>818</v>
      </c>
      <c r="Q19" s="4">
        <f>'[3]EV V2G'!Q27</f>
        <v>995.1</v>
      </c>
      <c r="R19" s="4">
        <f>'[3]EV V2G'!R27</f>
        <v>1189.4000000000001</v>
      </c>
      <c r="S19" s="4">
        <f>'[3]EV V2G'!S27</f>
        <v>1401</v>
      </c>
      <c r="T19" s="4">
        <f>'[3]EV V2G'!T27</f>
        <v>1629.8</v>
      </c>
      <c r="U19" s="4">
        <f>'[3]EV V2G'!U27</f>
        <v>1875.9</v>
      </c>
      <c r="V19" s="4">
        <f>'[3]EV V2G'!V27</f>
        <v>2139.1</v>
      </c>
      <c r="W19" s="4">
        <f>'[3]EV V2G'!W27</f>
        <v>2419.6999999999998</v>
      </c>
      <c r="X19" s="4">
        <f>'[3]EV V2G'!X27</f>
        <v>2717.5</v>
      </c>
      <c r="Y19" s="4">
        <f>'[3]EV V2G'!Y27</f>
        <v>3032.5</v>
      </c>
      <c r="Z19" s="4">
        <f>'[3]EV V2G'!Z27</f>
        <v>3364.7</v>
      </c>
      <c r="AA19" s="4">
        <f>'[3]EV V2G'!AA27</f>
        <v>3714.2</v>
      </c>
      <c r="AB19" s="4">
        <f>'[3]EV V2G'!AB27</f>
        <v>3886.6</v>
      </c>
      <c r="AC19" s="4">
        <f>'[3]EV V2G'!AC27</f>
        <v>4059</v>
      </c>
      <c r="AD19" s="4">
        <f>'[3]EV V2G'!AD27</f>
        <v>4231.3999999999996</v>
      </c>
      <c r="AE19" s="4">
        <f>'[3]EV V2G'!AE27</f>
        <v>4403.8</v>
      </c>
      <c r="AF19" s="4">
        <f>'[3]EV V2G'!AF27</f>
        <v>4576.2</v>
      </c>
    </row>
    <row r="20" spans="1:32" x14ac:dyDescent="0.25">
      <c r="B20" t="str">
        <f>'[3]EV V2G'!B28</f>
        <v>TAS</v>
      </c>
      <c r="C20">
        <f>'[3]EV V2G'!C28</f>
        <v>0</v>
      </c>
      <c r="D20">
        <f>'[3]EV V2G'!D28</f>
        <v>0</v>
      </c>
      <c r="E20">
        <f>'[3]EV V2G'!E28</f>
        <v>0</v>
      </c>
      <c r="F20">
        <f>'[3]EV V2G'!F28</f>
        <v>0</v>
      </c>
      <c r="G20">
        <f>'[3]EV V2G'!G28</f>
        <v>0</v>
      </c>
      <c r="H20" s="4">
        <f>'[3]EV V2G'!H28</f>
        <v>5</v>
      </c>
      <c r="I20" s="4">
        <f>'[3]EV V2G'!I28</f>
        <v>12.3</v>
      </c>
      <c r="J20" s="4">
        <f>'[3]EV V2G'!J28</f>
        <v>21.9</v>
      </c>
      <c r="K20" s="4">
        <f>'[3]EV V2G'!K28</f>
        <v>34</v>
      </c>
      <c r="L20" s="4">
        <f>'[3]EV V2G'!L28</f>
        <v>48.5</v>
      </c>
      <c r="M20" s="4">
        <f>'[3]EV V2G'!M28</f>
        <v>74.099999999999994</v>
      </c>
      <c r="N20" s="4">
        <f>'[3]EV V2G'!N28</f>
        <v>105</v>
      </c>
      <c r="O20" s="4">
        <f>'[3]EV V2G'!O28</f>
        <v>141.19999999999999</v>
      </c>
      <c r="P20" s="4">
        <f>'[3]EV V2G'!P28</f>
        <v>182.7</v>
      </c>
      <c r="Q20" s="4">
        <f>'[3]EV V2G'!Q28</f>
        <v>229.5</v>
      </c>
      <c r="R20" s="4">
        <f>'[3]EV V2G'!R28</f>
        <v>281.5</v>
      </c>
      <c r="S20" s="4">
        <f>'[3]EV V2G'!S28</f>
        <v>338.9</v>
      </c>
      <c r="T20" s="4">
        <f>'[3]EV V2G'!T28</f>
        <v>401.6</v>
      </c>
      <c r="U20" s="4">
        <f>'[3]EV V2G'!U28</f>
        <v>469.6</v>
      </c>
      <c r="V20" s="4">
        <f>'[3]EV V2G'!V28</f>
        <v>542.9</v>
      </c>
      <c r="W20" s="4">
        <f>'[3]EV V2G'!W28</f>
        <v>621.5</v>
      </c>
      <c r="X20" s="4">
        <f>'[3]EV V2G'!X28</f>
        <v>705.3</v>
      </c>
      <c r="Y20" s="4">
        <f>'[3]EV V2G'!Y28</f>
        <v>794.5</v>
      </c>
      <c r="Z20" s="4">
        <f>'[3]EV V2G'!Z28</f>
        <v>889</v>
      </c>
      <c r="AA20" s="4">
        <f>'[3]EV V2G'!AA28</f>
        <v>988.8</v>
      </c>
      <c r="AB20" s="4">
        <f>'[3]EV V2G'!AB28</f>
        <v>1041.7</v>
      </c>
      <c r="AC20" s="4">
        <f>'[3]EV V2G'!AC28</f>
        <v>1094.7</v>
      </c>
      <c r="AD20" s="4">
        <f>'[3]EV V2G'!AD28</f>
        <v>1147.7</v>
      </c>
      <c r="AE20" s="4">
        <f>'[3]EV V2G'!AE28</f>
        <v>1200.7</v>
      </c>
      <c r="AF20" s="4">
        <f>'[3]EV V2G'!AF28</f>
        <v>1253.7</v>
      </c>
    </row>
    <row r="21" spans="1:32" x14ac:dyDescent="0.25">
      <c r="B21" t="str">
        <f>'[3]EV V2G'!B29</f>
        <v>VIC</v>
      </c>
      <c r="C21">
        <f>'[3]EV V2G'!C29</f>
        <v>0</v>
      </c>
      <c r="D21">
        <f>'[3]EV V2G'!D29</f>
        <v>0</v>
      </c>
      <c r="E21">
        <f>'[3]EV V2G'!E29</f>
        <v>0</v>
      </c>
      <c r="F21">
        <f>'[3]EV V2G'!F29</f>
        <v>0</v>
      </c>
      <c r="G21">
        <f>'[3]EV V2G'!G29</f>
        <v>0</v>
      </c>
      <c r="H21" s="4">
        <f>'[3]EV V2G'!H29</f>
        <v>132.6</v>
      </c>
      <c r="I21" s="4">
        <f>'[3]EV V2G'!I29</f>
        <v>321.89999999999998</v>
      </c>
      <c r="J21" s="4">
        <f>'[3]EV V2G'!J29</f>
        <v>567.20000000000005</v>
      </c>
      <c r="K21" s="4">
        <f>'[3]EV V2G'!K29</f>
        <v>868.8</v>
      </c>
      <c r="L21" s="4">
        <f>'[3]EV V2G'!L29</f>
        <v>1227.4000000000001</v>
      </c>
      <c r="M21" s="4">
        <f>'[3]EV V2G'!M29</f>
        <v>1688.9</v>
      </c>
      <c r="N21" s="4">
        <f>'[3]EV V2G'!N29</f>
        <v>2222.4</v>
      </c>
      <c r="O21" s="4">
        <f>'[3]EV V2G'!O29</f>
        <v>2827.9</v>
      </c>
      <c r="P21" s="4">
        <f>'[3]EV V2G'!P29</f>
        <v>3505.4</v>
      </c>
      <c r="Q21" s="4">
        <f>'[3]EV V2G'!Q29</f>
        <v>4254.8999999999996</v>
      </c>
      <c r="R21" s="4">
        <f>'[3]EV V2G'!R29</f>
        <v>5076.5</v>
      </c>
      <c r="S21" s="4">
        <f>'[3]EV V2G'!S29</f>
        <v>5970</v>
      </c>
      <c r="T21" s="4">
        <f>'[3]EV V2G'!T29</f>
        <v>6935.5</v>
      </c>
      <c r="U21" s="4">
        <f>'[3]EV V2G'!U29</f>
        <v>7973</v>
      </c>
      <c r="V21" s="4">
        <f>'[3]EV V2G'!V29</f>
        <v>9082.6</v>
      </c>
      <c r="W21" s="4">
        <f>'[3]EV V2G'!W29</f>
        <v>10264.1</v>
      </c>
      <c r="X21" s="4">
        <f>'[3]EV V2G'!X29</f>
        <v>11517.6</v>
      </c>
      <c r="Y21" s="4">
        <f>'[3]EV V2G'!Y29</f>
        <v>12843.2</v>
      </c>
      <c r="Z21" s="4">
        <f>'[3]EV V2G'!Z29</f>
        <v>14240.7</v>
      </c>
      <c r="AA21" s="4">
        <f>'[3]EV V2G'!AA29</f>
        <v>15710.3</v>
      </c>
      <c r="AB21" s="4">
        <f>'[3]EV V2G'!AB29</f>
        <v>16430.3</v>
      </c>
      <c r="AC21" s="4">
        <f>'[3]EV V2G'!AC29</f>
        <v>17150.3</v>
      </c>
      <c r="AD21" s="4">
        <f>'[3]EV V2G'!AD29</f>
        <v>17870.400000000001</v>
      </c>
      <c r="AE21" s="4">
        <f>'[3]EV V2G'!AE29</f>
        <v>18590.400000000001</v>
      </c>
      <c r="AF21" s="4">
        <f>'[3]EV V2G'!AF29</f>
        <v>19310.5</v>
      </c>
    </row>
    <row r="22" spans="1:32" x14ac:dyDescent="0.25">
      <c r="B22" t="str">
        <f>'[3]EV V2G'!B30</f>
        <v>WEM</v>
      </c>
      <c r="C22">
        <f>'[3]EV V2G'!C30</f>
        <v>0</v>
      </c>
      <c r="D22">
        <f>'[3]EV V2G'!D30</f>
        <v>0</v>
      </c>
      <c r="E22">
        <f>'[3]EV V2G'!E30</f>
        <v>0</v>
      </c>
      <c r="F22">
        <f>'[3]EV V2G'!F30</f>
        <v>0</v>
      </c>
      <c r="G22">
        <f>'[3]EV V2G'!G30</f>
        <v>0</v>
      </c>
      <c r="H22" s="4">
        <f>'[3]EV V2G'!H30</f>
        <v>41.1</v>
      </c>
      <c r="I22" s="4">
        <f>'[3]EV V2G'!I30</f>
        <v>99.8</v>
      </c>
      <c r="J22" s="4">
        <f>'[3]EV V2G'!J30</f>
        <v>176.7</v>
      </c>
      <c r="K22" s="4">
        <f>'[3]EV V2G'!K30</f>
        <v>272.8</v>
      </c>
      <c r="L22" s="4">
        <f>'[3]EV V2G'!L30</f>
        <v>388.9</v>
      </c>
      <c r="M22" s="4">
        <f>'[3]EV V2G'!M30</f>
        <v>560.70000000000005</v>
      </c>
      <c r="N22" s="4">
        <f>'[3]EV V2G'!N30</f>
        <v>763.7</v>
      </c>
      <c r="O22" s="4">
        <f>'[3]EV V2G'!O30</f>
        <v>998.1</v>
      </c>
      <c r="P22" s="4">
        <f>'[3]EV V2G'!P30</f>
        <v>1263.8</v>
      </c>
      <c r="Q22" s="4">
        <f>'[3]EV V2G'!Q30</f>
        <v>1560.8</v>
      </c>
      <c r="R22" s="4">
        <f>'[3]EV V2G'!R30</f>
        <v>1889.1</v>
      </c>
      <c r="S22" s="4">
        <f>'[3]EV V2G'!S30</f>
        <v>2248.8000000000002</v>
      </c>
      <c r="T22" s="4">
        <f>'[3]EV V2G'!T30</f>
        <v>2639.7</v>
      </c>
      <c r="U22" s="4">
        <f>'[3]EV V2G'!U30</f>
        <v>3062</v>
      </c>
      <c r="V22" s="4">
        <f>'[3]EV V2G'!V30</f>
        <v>3515.6</v>
      </c>
      <c r="W22" s="4">
        <f>'[3]EV V2G'!W30</f>
        <v>4000.5</v>
      </c>
      <c r="X22" s="4">
        <f>'[3]EV V2G'!X30</f>
        <v>4516.8</v>
      </c>
      <c r="Y22" s="4">
        <f>'[3]EV V2G'!Y30</f>
        <v>5064.3</v>
      </c>
      <c r="Z22" s="4">
        <f>'[3]EV V2G'!Z30</f>
        <v>5643.2</v>
      </c>
      <c r="AA22" s="4">
        <f>'[3]EV V2G'!AA30</f>
        <v>6253.4</v>
      </c>
      <c r="AB22" s="4">
        <f>'[3]EV V2G'!AB30</f>
        <v>6566.6</v>
      </c>
      <c r="AC22" s="4">
        <f>'[3]EV V2G'!AC30</f>
        <v>6879.7</v>
      </c>
      <c r="AD22" s="4">
        <f>'[3]EV V2G'!AD30</f>
        <v>7192.9</v>
      </c>
      <c r="AE22" s="4">
        <f>'[3]EV V2G'!AE30</f>
        <v>7506.1</v>
      </c>
      <c r="AF22" s="4">
        <f>'[3]EV V2G'!AF30</f>
        <v>7819.3</v>
      </c>
    </row>
    <row r="25" spans="1:32" x14ac:dyDescent="0.25">
      <c r="A25" t="s">
        <v>130</v>
      </c>
      <c r="C25" t="str">
        <f>'[3]EV V2G'!C55</f>
        <v>2025-26</v>
      </c>
      <c r="D25" t="str">
        <f>'[3]EV V2G'!D55</f>
        <v>2026-27</v>
      </c>
      <c r="E25" t="str">
        <f>'[3]EV V2G'!E55</f>
        <v>2027-28</v>
      </c>
      <c r="F25" t="str">
        <f>'[3]EV V2G'!F55</f>
        <v>2028-29</v>
      </c>
      <c r="G25" t="str">
        <f>'[3]EV V2G'!G55</f>
        <v>2029-30</v>
      </c>
      <c r="H25" t="str">
        <f>'[3]EV V2G'!H55</f>
        <v>2030-31</v>
      </c>
      <c r="I25" t="str">
        <f>'[3]EV V2G'!I55</f>
        <v>2031-32</v>
      </c>
      <c r="J25" t="str">
        <f>'[3]EV V2G'!J55</f>
        <v>2032-33</v>
      </c>
      <c r="K25" t="str">
        <f>'[3]EV V2G'!K55</f>
        <v>2033-34</v>
      </c>
      <c r="L25" t="str">
        <f>'[3]EV V2G'!L55</f>
        <v>2034-35</v>
      </c>
      <c r="M25" t="str">
        <f>'[3]EV V2G'!M55</f>
        <v>2035-36</v>
      </c>
      <c r="N25" t="str">
        <f>'[3]EV V2G'!N55</f>
        <v>2036-37</v>
      </c>
      <c r="O25" t="str">
        <f>'[3]EV V2G'!O55</f>
        <v>2037-38</v>
      </c>
      <c r="P25" t="str">
        <f>'[3]EV V2G'!P55</f>
        <v>2038-39</v>
      </c>
      <c r="Q25" t="str">
        <f>'[3]EV V2G'!Q55</f>
        <v>2039-40</v>
      </c>
      <c r="R25" t="str">
        <f>'[3]EV V2G'!R55</f>
        <v>2040-41</v>
      </c>
      <c r="S25" t="str">
        <f>'[3]EV V2G'!S55</f>
        <v>2041-42</v>
      </c>
      <c r="T25" t="str">
        <f>'[3]EV V2G'!T55</f>
        <v>2042-43</v>
      </c>
      <c r="U25" t="str">
        <f>'[3]EV V2G'!U55</f>
        <v>2043-44</v>
      </c>
      <c r="V25" t="str">
        <f>'[3]EV V2G'!V55</f>
        <v>2044-45</v>
      </c>
      <c r="W25" t="str">
        <f>'[3]EV V2G'!W55</f>
        <v>2045-46</v>
      </c>
      <c r="X25" t="str">
        <f>'[3]EV V2G'!X55</f>
        <v>2046-47</v>
      </c>
      <c r="Y25" t="str">
        <f>'[3]EV V2G'!Y55</f>
        <v>2047-48</v>
      </c>
      <c r="Z25" t="str">
        <f>'[3]EV V2G'!Z55</f>
        <v>2048-49</v>
      </c>
      <c r="AA25" t="str">
        <f>'[3]EV V2G'!AA55</f>
        <v>2049-50</v>
      </c>
      <c r="AB25" t="str">
        <f>'[3]EV V2G'!AB55</f>
        <v>2050-51</v>
      </c>
      <c r="AC25" t="str">
        <f>'[3]EV V2G'!AC55</f>
        <v>2051-52</v>
      </c>
      <c r="AD25" t="str">
        <f>'[3]EV V2G'!AD55</f>
        <v>2052-53</v>
      </c>
      <c r="AE25" t="str">
        <f>'[3]EV V2G'!AE55</f>
        <v>2053-54</v>
      </c>
      <c r="AF25" t="str">
        <f>'[3]EV V2G'!AF55</f>
        <v>2054-55</v>
      </c>
    </row>
    <row r="26" spans="1:32" x14ac:dyDescent="0.25">
      <c r="B26" t="str">
        <f>'[3]EV V2G'!B56</f>
        <v>NSW</v>
      </c>
      <c r="C26">
        <f>'[3]EV V2G'!C56</f>
        <v>0</v>
      </c>
      <c r="D26">
        <f>'[3]EV V2G'!D56</f>
        <v>0</v>
      </c>
      <c r="E26">
        <f>'[3]EV V2G'!E56</f>
        <v>0</v>
      </c>
      <c r="F26">
        <f>'[3]EV V2G'!F56</f>
        <v>0</v>
      </c>
      <c r="G26">
        <f>'[3]EV V2G'!G56</f>
        <v>0</v>
      </c>
      <c r="H26" s="4">
        <f>'[3]EV V2G'!H56</f>
        <v>21.5</v>
      </c>
      <c r="I26" s="4">
        <f>'[3]EV V2G'!I56</f>
        <v>52.1</v>
      </c>
      <c r="J26" s="4">
        <f>'[3]EV V2G'!J56</f>
        <v>92</v>
      </c>
      <c r="K26" s="4">
        <f>'[3]EV V2G'!K56</f>
        <v>141.69999999999999</v>
      </c>
      <c r="L26" s="4">
        <f>'[3]EV V2G'!L56</f>
        <v>201.8</v>
      </c>
      <c r="M26" s="4">
        <f>'[3]EV V2G'!M56</f>
        <v>280.5</v>
      </c>
      <c r="N26" s="4">
        <f>'[3]EV V2G'!N56</f>
        <v>372.5</v>
      </c>
      <c r="O26" s="4">
        <f>'[3]EV V2G'!O56</f>
        <v>478.1</v>
      </c>
      <c r="P26" s="4">
        <f>'[3]EV V2G'!P56</f>
        <v>597.70000000000005</v>
      </c>
      <c r="Q26" s="4">
        <f>'[3]EV V2G'!Q56</f>
        <v>731.6</v>
      </c>
      <c r="R26" s="4">
        <f>'[3]EV V2G'!R56</f>
        <v>880.3</v>
      </c>
      <c r="S26" s="4">
        <f>'[3]EV V2G'!S56</f>
        <v>1044</v>
      </c>
      <c r="T26" s="4">
        <f>'[3]EV V2G'!T56</f>
        <v>1223.4000000000001</v>
      </c>
      <c r="U26" s="4">
        <f>'[3]EV V2G'!U56</f>
        <v>1418.8</v>
      </c>
      <c r="V26" s="4">
        <f>'[3]EV V2G'!V56</f>
        <v>1630.9</v>
      </c>
      <c r="W26" s="4">
        <f>'[3]EV V2G'!W56</f>
        <v>1860.2</v>
      </c>
      <c r="X26" s="4">
        <f>'[3]EV V2G'!X56</f>
        <v>2107.4</v>
      </c>
      <c r="Y26" s="4">
        <f>'[3]EV V2G'!Y56</f>
        <v>2373.1</v>
      </c>
      <c r="Z26" s="4">
        <f>'[3]EV V2G'!Z56</f>
        <v>2658.3</v>
      </c>
      <c r="AA26" s="4">
        <f>'[3]EV V2G'!AA56</f>
        <v>2963.7</v>
      </c>
      <c r="AB26" s="4">
        <f>'[3]EV V2G'!AB56</f>
        <v>3100.8</v>
      </c>
      <c r="AC26" s="4">
        <f>'[3]EV V2G'!AC56</f>
        <v>3237.9</v>
      </c>
      <c r="AD26" s="4">
        <f>'[3]EV V2G'!AD56</f>
        <v>3374.9</v>
      </c>
      <c r="AE26" s="4">
        <f>'[3]EV V2G'!AE56</f>
        <v>3512</v>
      </c>
      <c r="AF26" s="4">
        <f>'[3]EV V2G'!AF56</f>
        <v>3649.1</v>
      </c>
    </row>
    <row r="27" spans="1:32" x14ac:dyDescent="0.25">
      <c r="B27" t="str">
        <f>'[3]EV V2G'!B57</f>
        <v>QLD</v>
      </c>
      <c r="C27">
        <f>'[3]EV V2G'!C57</f>
        <v>0</v>
      </c>
      <c r="D27">
        <f>'[3]EV V2G'!D57</f>
        <v>0</v>
      </c>
      <c r="E27">
        <f>'[3]EV V2G'!E57</f>
        <v>0</v>
      </c>
      <c r="F27">
        <f>'[3]EV V2G'!F57</f>
        <v>0</v>
      </c>
      <c r="G27">
        <f>'[3]EV V2G'!G57</f>
        <v>0</v>
      </c>
      <c r="H27" s="4">
        <f>'[3]EV V2G'!H57</f>
        <v>15.1</v>
      </c>
      <c r="I27" s="4">
        <f>'[3]EV V2G'!I57</f>
        <v>36.700000000000003</v>
      </c>
      <c r="J27" s="4">
        <f>'[3]EV V2G'!J57</f>
        <v>64.8</v>
      </c>
      <c r="K27" s="4">
        <f>'[3]EV V2G'!K57</f>
        <v>99.5</v>
      </c>
      <c r="L27" s="4">
        <f>'[3]EV V2G'!L57</f>
        <v>141.1</v>
      </c>
      <c r="M27" s="4">
        <f>'[3]EV V2G'!M57</f>
        <v>196</v>
      </c>
      <c r="N27" s="4">
        <f>'[3]EV V2G'!N57</f>
        <v>260.2</v>
      </c>
      <c r="O27" s="4">
        <f>'[3]EV V2G'!O57</f>
        <v>333.9</v>
      </c>
      <c r="P27" s="4">
        <f>'[3]EV V2G'!P57</f>
        <v>417.3</v>
      </c>
      <c r="Q27" s="4">
        <f>'[3]EV V2G'!Q57</f>
        <v>510.8</v>
      </c>
      <c r="R27" s="4">
        <f>'[3]EV V2G'!R57</f>
        <v>614.5</v>
      </c>
      <c r="S27" s="4">
        <f>'[3]EV V2G'!S57</f>
        <v>728.7</v>
      </c>
      <c r="T27" s="4">
        <f>'[3]EV V2G'!T57</f>
        <v>853.8</v>
      </c>
      <c r="U27" s="4">
        <f>'[3]EV V2G'!U57</f>
        <v>990.1</v>
      </c>
      <c r="V27" s="4">
        <f>'[3]EV V2G'!V57</f>
        <v>1138</v>
      </c>
      <c r="W27" s="4">
        <f>'[3]EV V2G'!W57</f>
        <v>1297.9000000000001</v>
      </c>
      <c r="X27" s="4">
        <f>'[3]EV V2G'!X57</f>
        <v>1470.3</v>
      </c>
      <c r="Y27" s="4">
        <f>'[3]EV V2G'!Y57</f>
        <v>1655.6</v>
      </c>
      <c r="Z27" s="4">
        <f>'[3]EV V2G'!Z57</f>
        <v>1854.5</v>
      </c>
      <c r="AA27" s="4">
        <f>'[3]EV V2G'!AA57</f>
        <v>2067.5</v>
      </c>
      <c r="AB27" s="4">
        <f>'[3]EV V2G'!AB57</f>
        <v>2163</v>
      </c>
      <c r="AC27" s="4">
        <f>'[3]EV V2G'!AC57</f>
        <v>2258.6</v>
      </c>
      <c r="AD27" s="4">
        <f>'[3]EV V2G'!AD57</f>
        <v>2354.1</v>
      </c>
      <c r="AE27" s="4">
        <f>'[3]EV V2G'!AE57</f>
        <v>2449.6</v>
      </c>
      <c r="AF27" s="4">
        <f>'[3]EV V2G'!AF57</f>
        <v>2545.1999999999998</v>
      </c>
    </row>
    <row r="28" spans="1:32" x14ac:dyDescent="0.25">
      <c r="B28" t="str">
        <f>'[3]EV V2G'!B58</f>
        <v>SA</v>
      </c>
      <c r="C28">
        <f>'[3]EV V2G'!C58</f>
        <v>0</v>
      </c>
      <c r="D28">
        <f>'[3]EV V2G'!D58</f>
        <v>0</v>
      </c>
      <c r="E28">
        <f>'[3]EV V2G'!E58</f>
        <v>0</v>
      </c>
      <c r="F28">
        <f>'[3]EV V2G'!F58</f>
        <v>0</v>
      </c>
      <c r="G28">
        <f>'[3]EV V2G'!G58</f>
        <v>0</v>
      </c>
      <c r="H28" s="4">
        <f>'[3]EV V2G'!H58</f>
        <v>4.5999999999999996</v>
      </c>
      <c r="I28" s="4">
        <f>'[3]EV V2G'!I58</f>
        <v>11.3</v>
      </c>
      <c r="J28" s="4">
        <f>'[3]EV V2G'!J58</f>
        <v>19.8</v>
      </c>
      <c r="K28" s="4">
        <f>'[3]EV V2G'!K58</f>
        <v>30.4</v>
      </c>
      <c r="L28" s="4">
        <f>'[3]EV V2G'!L58</f>
        <v>42.9</v>
      </c>
      <c r="M28" s="4">
        <f>'[3]EV V2G'!M58</f>
        <v>59.7</v>
      </c>
      <c r="N28" s="4">
        <f>'[3]EV V2G'!N58</f>
        <v>79.2</v>
      </c>
      <c r="O28" s="4">
        <f>'[3]EV V2G'!O58</f>
        <v>101.7</v>
      </c>
      <c r="P28" s="4">
        <f>'[3]EV V2G'!P58</f>
        <v>127.2</v>
      </c>
      <c r="Q28" s="4">
        <f>'[3]EV V2G'!Q58</f>
        <v>155.69999999999999</v>
      </c>
      <c r="R28" s="4">
        <f>'[3]EV V2G'!R58</f>
        <v>187.3</v>
      </c>
      <c r="S28" s="4">
        <f>'[3]EV V2G'!S58</f>
        <v>222.2</v>
      </c>
      <c r="T28" s="4">
        <f>'[3]EV V2G'!T58</f>
        <v>260.39999999999998</v>
      </c>
      <c r="U28" s="4">
        <f>'[3]EV V2G'!U58</f>
        <v>302</v>
      </c>
      <c r="V28" s="4">
        <f>'[3]EV V2G'!V58</f>
        <v>347.1</v>
      </c>
      <c r="W28" s="4">
        <f>'[3]EV V2G'!W58</f>
        <v>395.9</v>
      </c>
      <c r="X28" s="4">
        <f>'[3]EV V2G'!X58</f>
        <v>448.6</v>
      </c>
      <c r="Y28" s="4">
        <f>'[3]EV V2G'!Y58</f>
        <v>505.2</v>
      </c>
      <c r="Z28" s="4">
        <f>'[3]EV V2G'!Z58</f>
        <v>565.9</v>
      </c>
      <c r="AA28" s="4">
        <f>'[3]EV V2G'!AA58</f>
        <v>630.9</v>
      </c>
      <c r="AB28" s="4">
        <f>'[3]EV V2G'!AB58</f>
        <v>660.1</v>
      </c>
      <c r="AC28" s="4">
        <f>'[3]EV V2G'!AC58</f>
        <v>689.3</v>
      </c>
      <c r="AD28" s="4">
        <f>'[3]EV V2G'!AD58</f>
        <v>718.5</v>
      </c>
      <c r="AE28" s="4">
        <f>'[3]EV V2G'!AE58</f>
        <v>747.7</v>
      </c>
      <c r="AF28" s="4">
        <f>'[3]EV V2G'!AF58</f>
        <v>776.9</v>
      </c>
    </row>
    <row r="29" spans="1:32" x14ac:dyDescent="0.25">
      <c r="B29" t="str">
        <f>'[3]EV V2G'!B59</f>
        <v>TAS</v>
      </c>
      <c r="C29">
        <f>'[3]EV V2G'!C59</f>
        <v>0</v>
      </c>
      <c r="D29">
        <f>'[3]EV V2G'!D59</f>
        <v>0</v>
      </c>
      <c r="E29">
        <f>'[3]EV V2G'!E59</f>
        <v>0</v>
      </c>
      <c r="F29">
        <f>'[3]EV V2G'!F59</f>
        <v>0</v>
      </c>
      <c r="G29">
        <f>'[3]EV V2G'!G59</f>
        <v>0</v>
      </c>
      <c r="H29" s="4">
        <f>'[3]EV V2G'!H59</f>
        <v>0.8</v>
      </c>
      <c r="I29" s="4">
        <f>'[3]EV V2G'!I59</f>
        <v>1.9</v>
      </c>
      <c r="J29" s="4">
        <f>'[3]EV V2G'!J59</f>
        <v>3.3</v>
      </c>
      <c r="K29" s="4">
        <f>'[3]EV V2G'!K59</f>
        <v>5.2</v>
      </c>
      <c r="L29" s="4">
        <f>'[3]EV V2G'!L59</f>
        <v>7.4</v>
      </c>
      <c r="M29" s="4">
        <f>'[3]EV V2G'!M59</f>
        <v>11.4</v>
      </c>
      <c r="N29" s="4">
        <f>'[3]EV V2G'!N59</f>
        <v>16.2</v>
      </c>
      <c r="O29" s="4">
        <f>'[3]EV V2G'!O59</f>
        <v>21.9</v>
      </c>
      <c r="P29" s="4">
        <f>'[3]EV V2G'!P59</f>
        <v>28.5</v>
      </c>
      <c r="Q29" s="4">
        <f>'[3]EV V2G'!Q59</f>
        <v>36</v>
      </c>
      <c r="R29" s="4">
        <f>'[3]EV V2G'!R59</f>
        <v>44.5</v>
      </c>
      <c r="S29" s="4">
        <f>'[3]EV V2G'!S59</f>
        <v>53.9</v>
      </c>
      <c r="T29" s="4">
        <f>'[3]EV V2G'!T59</f>
        <v>64.3</v>
      </c>
      <c r="U29" s="4">
        <f>'[3]EV V2G'!U59</f>
        <v>75.8</v>
      </c>
      <c r="V29" s="4">
        <f>'[3]EV V2G'!V59</f>
        <v>88.4</v>
      </c>
      <c r="W29" s="4">
        <f>'[3]EV V2G'!W59</f>
        <v>102</v>
      </c>
      <c r="X29" s="4">
        <f>'[3]EV V2G'!X59</f>
        <v>116.8</v>
      </c>
      <c r="Y29" s="4">
        <f>'[3]EV V2G'!Y59</f>
        <v>132.80000000000001</v>
      </c>
      <c r="Z29" s="4">
        <f>'[3]EV V2G'!Z59</f>
        <v>150</v>
      </c>
      <c r="AA29" s="4">
        <f>'[3]EV V2G'!AA59</f>
        <v>168.5</v>
      </c>
      <c r="AB29" s="4">
        <f>'[3]EV V2G'!AB59</f>
        <v>177.5</v>
      </c>
      <c r="AC29" s="4">
        <f>'[3]EV V2G'!AC59</f>
        <v>186.5</v>
      </c>
      <c r="AD29" s="4">
        <f>'[3]EV V2G'!AD59</f>
        <v>195.5</v>
      </c>
      <c r="AE29" s="4">
        <f>'[3]EV V2G'!AE59</f>
        <v>204.5</v>
      </c>
      <c r="AF29" s="4">
        <f>'[3]EV V2G'!AF59</f>
        <v>213.5</v>
      </c>
    </row>
    <row r="30" spans="1:32" x14ac:dyDescent="0.25">
      <c r="B30" t="str">
        <f>'[3]EV V2G'!B60</f>
        <v>VIC</v>
      </c>
      <c r="C30">
        <f>'[3]EV V2G'!C60</f>
        <v>0</v>
      </c>
      <c r="D30">
        <f>'[3]EV V2G'!D60</f>
        <v>0</v>
      </c>
      <c r="E30">
        <f>'[3]EV V2G'!E60</f>
        <v>0</v>
      </c>
      <c r="F30">
        <f>'[3]EV V2G'!F60</f>
        <v>0</v>
      </c>
      <c r="G30">
        <f>'[3]EV V2G'!G60</f>
        <v>0</v>
      </c>
      <c r="H30" s="4">
        <f>'[3]EV V2G'!H60</f>
        <v>19.899999999999999</v>
      </c>
      <c r="I30" s="4">
        <f>'[3]EV V2G'!I60</f>
        <v>48.3</v>
      </c>
      <c r="J30" s="4">
        <f>'[3]EV V2G'!J60</f>
        <v>85.4</v>
      </c>
      <c r="K30" s="4">
        <f>'[3]EV V2G'!K60</f>
        <v>131.30000000000001</v>
      </c>
      <c r="L30" s="4">
        <f>'[3]EV V2G'!L60</f>
        <v>186.4</v>
      </c>
      <c r="M30" s="4">
        <f>'[3]EV V2G'!M60</f>
        <v>257.8</v>
      </c>
      <c r="N30" s="4">
        <f>'[3]EV V2G'!N60</f>
        <v>341.1</v>
      </c>
      <c r="O30" s="4">
        <f>'[3]EV V2G'!O60</f>
        <v>436.6</v>
      </c>
      <c r="P30" s="4">
        <f>'[3]EV V2G'!P60</f>
        <v>544.5</v>
      </c>
      <c r="Q30" s="4">
        <f>'[3]EV V2G'!Q60</f>
        <v>665.2</v>
      </c>
      <c r="R30" s="4">
        <f>'[3]EV V2G'!R60</f>
        <v>799</v>
      </c>
      <c r="S30" s="4">
        <f>'[3]EV V2G'!S60</f>
        <v>946.3</v>
      </c>
      <c r="T30" s="4">
        <f>'[3]EV V2G'!T60</f>
        <v>1107.5</v>
      </c>
      <c r="U30" s="4">
        <f>'[3]EV V2G'!U60</f>
        <v>1283.0999999999999</v>
      </c>
      <c r="V30" s="4">
        <f>'[3]EV V2G'!V60</f>
        <v>1473.5</v>
      </c>
      <c r="W30" s="4">
        <f>'[3]EV V2G'!W60</f>
        <v>1679.3</v>
      </c>
      <c r="X30" s="4">
        <f>'[3]EV V2G'!X60</f>
        <v>1901</v>
      </c>
      <c r="Y30" s="4">
        <f>'[3]EV V2G'!Y60</f>
        <v>2139.3000000000002</v>
      </c>
      <c r="Z30" s="4">
        <f>'[3]EV V2G'!Z60</f>
        <v>2395</v>
      </c>
      <c r="AA30" s="4">
        <f>'[3]EV V2G'!AA60</f>
        <v>2668.7</v>
      </c>
      <c r="AB30" s="4">
        <f>'[3]EV V2G'!AB60</f>
        <v>2790.7</v>
      </c>
      <c r="AC30" s="4">
        <f>'[3]EV V2G'!AC60</f>
        <v>2912.8</v>
      </c>
      <c r="AD30" s="4">
        <f>'[3]EV V2G'!AD60</f>
        <v>3034.8</v>
      </c>
      <c r="AE30" s="4">
        <f>'[3]EV V2G'!AE60</f>
        <v>3156.9</v>
      </c>
      <c r="AF30" s="4">
        <f>'[3]EV V2G'!AF60</f>
        <v>3278.9</v>
      </c>
    </row>
    <row r="31" spans="1:32" x14ac:dyDescent="0.25">
      <c r="B31" t="str">
        <f>'[3]EV V2G'!B61</f>
        <v>WEM</v>
      </c>
      <c r="C31">
        <f>'[3]EV V2G'!C61</f>
        <v>0</v>
      </c>
      <c r="D31">
        <f>'[3]EV V2G'!D61</f>
        <v>0</v>
      </c>
      <c r="E31">
        <f>'[3]EV V2G'!E61</f>
        <v>0</v>
      </c>
      <c r="F31">
        <f>'[3]EV V2G'!F61</f>
        <v>0</v>
      </c>
      <c r="G31">
        <f>'[3]EV V2G'!G61</f>
        <v>0</v>
      </c>
      <c r="H31" s="4">
        <f>'[3]EV V2G'!H61</f>
        <v>6.2</v>
      </c>
      <c r="I31" s="4">
        <f>'[3]EV V2G'!I61</f>
        <v>15.1</v>
      </c>
      <c r="J31" s="4">
        <f>'[3]EV V2G'!J61</f>
        <v>26.9</v>
      </c>
      <c r="K31" s="4">
        <f>'[3]EV V2G'!K61</f>
        <v>41.6</v>
      </c>
      <c r="L31" s="4">
        <f>'[3]EV V2G'!L61</f>
        <v>59.6</v>
      </c>
      <c r="M31" s="4">
        <f>'[3]EV V2G'!M61</f>
        <v>86.3</v>
      </c>
      <c r="N31" s="4">
        <f>'[3]EV V2G'!N61</f>
        <v>118.2</v>
      </c>
      <c r="O31" s="4">
        <f>'[3]EV V2G'!O61</f>
        <v>155.30000000000001</v>
      </c>
      <c r="P31" s="4">
        <f>'[3]EV V2G'!P61</f>
        <v>197.8</v>
      </c>
      <c r="Q31" s="4">
        <f>'[3]EV V2G'!Q61</f>
        <v>245.9</v>
      </c>
      <c r="R31" s="4">
        <f>'[3]EV V2G'!R61</f>
        <v>299.60000000000002</v>
      </c>
      <c r="S31" s="4">
        <f>'[3]EV V2G'!S61</f>
        <v>359.1</v>
      </c>
      <c r="T31" s="4">
        <f>'[3]EV V2G'!T61</f>
        <v>424.7</v>
      </c>
      <c r="U31" s="4">
        <f>'[3]EV V2G'!U61</f>
        <v>496.4</v>
      </c>
      <c r="V31" s="4">
        <f>'[3]EV V2G'!V61</f>
        <v>574.6</v>
      </c>
      <c r="W31" s="4">
        <f>'[3]EV V2G'!W61</f>
        <v>659.3</v>
      </c>
      <c r="X31" s="4">
        <f>'[3]EV V2G'!X61</f>
        <v>751</v>
      </c>
      <c r="Y31" s="4">
        <f>'[3]EV V2G'!Y61</f>
        <v>849.8</v>
      </c>
      <c r="Z31" s="4">
        <f>'[3]EV V2G'!Z61</f>
        <v>956</v>
      </c>
      <c r="AA31" s="4">
        <f>'[3]EV V2G'!AA61</f>
        <v>1070</v>
      </c>
      <c r="AB31" s="4">
        <f>'[3]EV V2G'!AB61</f>
        <v>1123.5</v>
      </c>
      <c r="AC31" s="4">
        <f>'[3]EV V2G'!AC61</f>
        <v>1176.9000000000001</v>
      </c>
      <c r="AD31" s="4">
        <f>'[3]EV V2G'!AD61</f>
        <v>1230.4000000000001</v>
      </c>
      <c r="AE31" s="4">
        <f>'[3]EV V2G'!AE61</f>
        <v>1283.9000000000001</v>
      </c>
      <c r="AF31" s="4">
        <f>'[3]EV V2G'!AF61</f>
        <v>1337.3</v>
      </c>
    </row>
    <row r="33" spans="1:33" x14ac:dyDescent="0.25">
      <c r="A33" t="s">
        <v>482</v>
      </c>
    </row>
    <row r="34" spans="1:33" x14ac:dyDescent="0.25">
      <c r="C34" t="str">
        <f>'[3]EV V2G'!C64</f>
        <v>2025-26</v>
      </c>
      <c r="D34" t="str">
        <f>'[3]EV V2G'!D64</f>
        <v>2026-27</v>
      </c>
      <c r="E34" t="str">
        <f>'[3]EV V2G'!E64</f>
        <v>2027-28</v>
      </c>
      <c r="F34" t="str">
        <f>'[3]EV V2G'!F64</f>
        <v>2028-29</v>
      </c>
      <c r="G34" t="str">
        <f>'[3]EV V2G'!G64</f>
        <v>2029-30</v>
      </c>
      <c r="H34" t="str">
        <f>'[3]EV V2G'!H64</f>
        <v>2030-31</v>
      </c>
      <c r="I34" t="str">
        <f>'[3]EV V2G'!I64</f>
        <v>2031-32</v>
      </c>
      <c r="J34" t="str">
        <f>'[3]EV V2G'!J64</f>
        <v>2032-33</v>
      </c>
      <c r="K34" t="str">
        <f>'[3]EV V2G'!K64</f>
        <v>2033-34</v>
      </c>
      <c r="L34" t="str">
        <f>'[3]EV V2G'!L64</f>
        <v>2034-35</v>
      </c>
      <c r="M34" t="str">
        <f>'[3]EV V2G'!M64</f>
        <v>2035-36</v>
      </c>
      <c r="N34" t="str">
        <f>'[3]EV V2G'!N64</f>
        <v>2036-37</v>
      </c>
      <c r="O34" t="str">
        <f>'[3]EV V2G'!O64</f>
        <v>2037-38</v>
      </c>
      <c r="P34" t="str">
        <f>'[3]EV V2G'!P64</f>
        <v>2038-39</v>
      </c>
      <c r="Q34" t="str">
        <f>'[3]EV V2G'!Q64</f>
        <v>2039-40</v>
      </c>
      <c r="R34" t="str">
        <f>'[3]EV V2G'!R64</f>
        <v>2040-41</v>
      </c>
      <c r="S34" t="str">
        <f>'[3]EV V2G'!S64</f>
        <v>2041-42</v>
      </c>
      <c r="T34" t="str">
        <f>'[3]EV V2G'!T64</f>
        <v>2042-43</v>
      </c>
      <c r="U34" t="str">
        <f>'[3]EV V2G'!U64</f>
        <v>2043-44</v>
      </c>
      <c r="V34" t="str">
        <f>'[3]EV V2G'!V64</f>
        <v>2044-45</v>
      </c>
      <c r="W34" t="str">
        <f>'[3]EV V2G'!W64</f>
        <v>2045-46</v>
      </c>
      <c r="X34" t="str">
        <f>'[3]EV V2G'!X64</f>
        <v>2046-47</v>
      </c>
      <c r="Y34" t="str">
        <f>'[3]EV V2G'!Y64</f>
        <v>2047-48</v>
      </c>
      <c r="Z34" t="str">
        <f>'[3]EV V2G'!Z64</f>
        <v>2048-49</v>
      </c>
      <c r="AA34" t="str">
        <f>'[3]EV V2G'!AA64</f>
        <v>2049-50</v>
      </c>
      <c r="AB34" t="str">
        <f>'[3]EV V2G'!AB64</f>
        <v>2050-51</v>
      </c>
      <c r="AC34" t="str">
        <f>'[3]EV V2G'!AC64</f>
        <v>2051-52</v>
      </c>
      <c r="AD34" t="str">
        <f>'[3]EV V2G'!AD64</f>
        <v>2052-53</v>
      </c>
      <c r="AE34" t="str">
        <f>'[3]EV V2G'!AE64</f>
        <v>2053-54</v>
      </c>
      <c r="AF34" t="str">
        <f>'[3]EV V2G'!AF64</f>
        <v>2054-55</v>
      </c>
    </row>
    <row r="35" spans="1:33" x14ac:dyDescent="0.25">
      <c r="B35" t="str">
        <f>'[3]EV V2G'!B65</f>
        <v>NSW</v>
      </c>
      <c r="C35" t="str">
        <f>IF(C26=0,"",C17/C26)</f>
        <v/>
      </c>
      <c r="D35" t="str">
        <f t="shared" ref="D35:AF40" si="0">IF(D26=0,"",D17/D26)</f>
        <v/>
      </c>
      <c r="E35" t="str">
        <f t="shared" si="0"/>
        <v/>
      </c>
      <c r="F35" t="str">
        <f t="shared" si="0"/>
        <v/>
      </c>
      <c r="G35" t="str">
        <f t="shared" si="0"/>
        <v/>
      </c>
      <c r="H35" s="1">
        <f t="shared" si="0"/>
        <v>6.655813953488372</v>
      </c>
      <c r="I35" s="1">
        <f t="shared" si="0"/>
        <v>6.6391554702495199</v>
      </c>
      <c r="J35" s="1">
        <f t="shared" si="0"/>
        <v>6.6239130434782609</v>
      </c>
      <c r="K35" s="1">
        <f t="shared" si="0"/>
        <v>6.5998588567395915</v>
      </c>
      <c r="L35" s="1">
        <f t="shared" si="0"/>
        <v>6.5713577799801772</v>
      </c>
      <c r="M35" s="1">
        <f t="shared" si="0"/>
        <v>6.5358288770053479</v>
      </c>
      <c r="N35" s="1">
        <f t="shared" si="0"/>
        <v>6.4998657718120798</v>
      </c>
      <c r="O35" s="1">
        <f t="shared" si="0"/>
        <v>6.4624555532315409</v>
      </c>
      <c r="P35" s="1">
        <f t="shared" si="0"/>
        <v>6.4227873515141374</v>
      </c>
      <c r="Q35" s="1">
        <f t="shared" si="0"/>
        <v>6.3816293056314928</v>
      </c>
      <c r="R35" s="1">
        <f t="shared" si="0"/>
        <v>6.3379529705782129</v>
      </c>
      <c r="S35" s="1">
        <f t="shared" si="0"/>
        <v>6.2936781609195407</v>
      </c>
      <c r="T35" s="1">
        <f t="shared" si="0"/>
        <v>6.246853032532286</v>
      </c>
      <c r="U35" s="1">
        <f t="shared" si="0"/>
        <v>6.1989004792782634</v>
      </c>
      <c r="V35" s="1">
        <f t="shared" si="0"/>
        <v>6.1488748543748848</v>
      </c>
      <c r="W35" s="1">
        <f t="shared" si="0"/>
        <v>6.0972476077841096</v>
      </c>
      <c r="X35" s="1">
        <f t="shared" si="0"/>
        <v>6.0437505931479549</v>
      </c>
      <c r="Y35" s="1">
        <f t="shared" si="0"/>
        <v>5.9887067548775859</v>
      </c>
      <c r="Z35" s="1">
        <f t="shared" si="0"/>
        <v>5.9314975736372872</v>
      </c>
      <c r="AA35" s="1">
        <f t="shared" si="0"/>
        <v>5.872456726389311</v>
      </c>
      <c r="AB35" s="1">
        <f t="shared" si="0"/>
        <v>5.8729682662538698</v>
      </c>
      <c r="AC35" s="1">
        <f t="shared" si="0"/>
        <v>5.8734364866116922</v>
      </c>
      <c r="AD35" s="1">
        <f t="shared" si="0"/>
        <v>5.8740110818098312</v>
      </c>
      <c r="AE35" s="1">
        <f t="shared" si="0"/>
        <v>5.874402050113896</v>
      </c>
      <c r="AF35" s="1">
        <f t="shared" si="0"/>
        <v>5.8747636403496752</v>
      </c>
    </row>
    <row r="36" spans="1:33" x14ac:dyDescent="0.25">
      <c r="B36" t="str">
        <f>'[3]EV V2G'!B66</f>
        <v>QLD</v>
      </c>
      <c r="C36" t="str">
        <f t="shared" ref="C36:R40" si="1">IF(C27=0,"",C18/C27)</f>
        <v/>
      </c>
      <c r="D36" t="str">
        <f t="shared" si="1"/>
        <v/>
      </c>
      <c r="E36" t="str">
        <f t="shared" si="1"/>
        <v/>
      </c>
      <c r="F36" t="str">
        <f t="shared" si="1"/>
        <v/>
      </c>
      <c r="G36" t="str">
        <f t="shared" si="1"/>
        <v/>
      </c>
      <c r="H36" s="1">
        <f t="shared" si="1"/>
        <v>6.668874172185431</v>
      </c>
      <c r="I36" s="1">
        <f t="shared" si="1"/>
        <v>6.6430517711171664</v>
      </c>
      <c r="J36" s="1">
        <f t="shared" si="1"/>
        <v>6.6157407407407405</v>
      </c>
      <c r="K36" s="1">
        <f t="shared" si="1"/>
        <v>6.5879396984924625</v>
      </c>
      <c r="L36" s="1">
        <f t="shared" si="1"/>
        <v>6.5549255846917083</v>
      </c>
      <c r="M36" s="1">
        <f t="shared" si="1"/>
        <v>6.5204081632653059</v>
      </c>
      <c r="N36" s="1">
        <f t="shared" si="1"/>
        <v>6.4838585703305149</v>
      </c>
      <c r="O36" s="1">
        <f t="shared" si="1"/>
        <v>6.4456424079065586</v>
      </c>
      <c r="P36" s="1">
        <f t="shared" si="1"/>
        <v>6.4064222381979388</v>
      </c>
      <c r="Q36" s="1">
        <f t="shared" si="1"/>
        <v>6.3637431480031319</v>
      </c>
      <c r="R36" s="1">
        <f t="shared" si="1"/>
        <v>6.320260374288039</v>
      </c>
      <c r="S36" s="1">
        <f t="shared" si="0"/>
        <v>6.2756964457252646</v>
      </c>
      <c r="T36" s="1">
        <f t="shared" si="0"/>
        <v>6.2290934645115952</v>
      </c>
      <c r="U36" s="1">
        <f t="shared" si="0"/>
        <v>6.1808908191091803</v>
      </c>
      <c r="V36" s="1">
        <f t="shared" si="0"/>
        <v>6.1309314586994725</v>
      </c>
      <c r="W36" s="1">
        <f t="shared" si="0"/>
        <v>6.0793589644810844</v>
      </c>
      <c r="X36" s="1">
        <f t="shared" si="0"/>
        <v>6.0258450656328639</v>
      </c>
      <c r="Y36" s="1">
        <f t="shared" si="0"/>
        <v>5.9708262865426427</v>
      </c>
      <c r="Z36" s="1">
        <f t="shared" si="0"/>
        <v>5.9136155297923967</v>
      </c>
      <c r="AA36" s="1">
        <f t="shared" si="0"/>
        <v>5.8545586457073755</v>
      </c>
      <c r="AB36" s="1">
        <f t="shared" si="0"/>
        <v>5.8551086453999073</v>
      </c>
      <c r="AC36" s="1">
        <f t="shared" si="0"/>
        <v>5.8553528734614364</v>
      </c>
      <c r="AD36" s="1">
        <f t="shared" si="0"/>
        <v>5.8558260056921974</v>
      </c>
      <c r="AE36" s="1">
        <f t="shared" si="0"/>
        <v>5.8562622468974528</v>
      </c>
      <c r="AF36" s="1">
        <f t="shared" si="0"/>
        <v>5.8564356435643568</v>
      </c>
    </row>
    <row r="37" spans="1:33" x14ac:dyDescent="0.25">
      <c r="B37" t="str">
        <f>'[3]EV V2G'!B67</f>
        <v>SA</v>
      </c>
      <c r="C37" t="str">
        <f t="shared" si="1"/>
        <v/>
      </c>
      <c r="D37" t="str">
        <f t="shared" si="0"/>
        <v/>
      </c>
      <c r="E37" t="str">
        <f t="shared" si="0"/>
        <v/>
      </c>
      <c r="F37" t="str">
        <f t="shared" si="0"/>
        <v/>
      </c>
      <c r="G37" t="str">
        <f t="shared" si="0"/>
        <v/>
      </c>
      <c r="H37" s="1">
        <f t="shared" si="0"/>
        <v>6.6956521739130439</v>
      </c>
      <c r="I37" s="1">
        <f t="shared" si="0"/>
        <v>6.6106194690265481</v>
      </c>
      <c r="J37" s="1">
        <f t="shared" si="0"/>
        <v>6.6313131313131315</v>
      </c>
      <c r="K37" s="1">
        <f t="shared" si="0"/>
        <v>6.5921052631578956</v>
      </c>
      <c r="L37" s="1">
        <f t="shared" si="0"/>
        <v>6.5734265734265733</v>
      </c>
      <c r="M37" s="1">
        <f t="shared" si="0"/>
        <v>6.5360134003350074</v>
      </c>
      <c r="N37" s="1">
        <f t="shared" si="0"/>
        <v>6.5088383838383832</v>
      </c>
      <c r="O37" s="1">
        <f t="shared" si="0"/>
        <v>6.4709931170108161</v>
      </c>
      <c r="P37" s="1">
        <f t="shared" si="0"/>
        <v>6.4308176100628929</v>
      </c>
      <c r="Q37" s="1">
        <f t="shared" si="0"/>
        <v>6.3911368015414265</v>
      </c>
      <c r="R37" s="1">
        <f t="shared" si="0"/>
        <v>6.3502402562733584</v>
      </c>
      <c r="S37" s="1">
        <f t="shared" si="0"/>
        <v>6.3051305130513056</v>
      </c>
      <c r="T37" s="1">
        <f t="shared" si="0"/>
        <v>6.2588325652841785</v>
      </c>
      <c r="U37" s="1">
        <f t="shared" si="0"/>
        <v>6.2115894039735107</v>
      </c>
      <c r="V37" s="1">
        <f t="shared" si="0"/>
        <v>6.1627772976087574</v>
      </c>
      <c r="W37" s="1">
        <f t="shared" si="0"/>
        <v>6.1118969436726447</v>
      </c>
      <c r="X37" s="1">
        <f t="shared" si="0"/>
        <v>6.0577351761034324</v>
      </c>
      <c r="Y37" s="1">
        <f t="shared" si="0"/>
        <v>6.0025732383214567</v>
      </c>
      <c r="Z37" s="1">
        <f t="shared" si="0"/>
        <v>5.9457501325322495</v>
      </c>
      <c r="AA37" s="1">
        <f t="shared" si="0"/>
        <v>5.8871453479156761</v>
      </c>
      <c r="AB37" s="1">
        <f t="shared" si="0"/>
        <v>5.8878957733676716</v>
      </c>
      <c r="AC37" s="1">
        <f t="shared" si="0"/>
        <v>5.8885826200493261</v>
      </c>
      <c r="AD37" s="1">
        <f t="shared" si="0"/>
        <v>5.8892136395267913</v>
      </c>
      <c r="AE37" s="1">
        <f t="shared" si="0"/>
        <v>5.889795372475592</v>
      </c>
      <c r="AF37" s="1">
        <f t="shared" si="0"/>
        <v>5.8903333762388979</v>
      </c>
    </row>
    <row r="38" spans="1:33" x14ac:dyDescent="0.25">
      <c r="B38" t="str">
        <f>'[3]EV V2G'!B68</f>
        <v>TAS</v>
      </c>
      <c r="C38" t="str">
        <f t="shared" si="1"/>
        <v/>
      </c>
      <c r="D38" t="str">
        <f t="shared" si="0"/>
        <v/>
      </c>
      <c r="E38" t="str">
        <f t="shared" si="0"/>
        <v/>
      </c>
      <c r="F38" t="str">
        <f t="shared" si="0"/>
        <v/>
      </c>
      <c r="G38" t="str">
        <f t="shared" si="0"/>
        <v/>
      </c>
      <c r="H38" s="1">
        <f t="shared" si="0"/>
        <v>6.25</v>
      </c>
      <c r="I38" s="1">
        <f t="shared" si="0"/>
        <v>6.4736842105263168</v>
      </c>
      <c r="J38" s="1">
        <f t="shared" si="0"/>
        <v>6.6363636363636367</v>
      </c>
      <c r="K38" s="1">
        <f t="shared" si="0"/>
        <v>6.5384615384615383</v>
      </c>
      <c r="L38" s="1">
        <f t="shared" si="0"/>
        <v>6.5540540540540535</v>
      </c>
      <c r="M38" s="1">
        <f t="shared" si="0"/>
        <v>6.4999999999999991</v>
      </c>
      <c r="N38" s="1">
        <f t="shared" si="0"/>
        <v>6.4814814814814818</v>
      </c>
      <c r="O38" s="1">
        <f t="shared" si="0"/>
        <v>6.4474885844748862</v>
      </c>
      <c r="P38" s="1">
        <f t="shared" si="0"/>
        <v>6.4105263157894736</v>
      </c>
      <c r="Q38" s="1">
        <f t="shared" si="0"/>
        <v>6.375</v>
      </c>
      <c r="R38" s="1">
        <f t="shared" si="0"/>
        <v>6.3258426966292136</v>
      </c>
      <c r="S38" s="1">
        <f t="shared" si="0"/>
        <v>6.287569573283859</v>
      </c>
      <c r="T38" s="1">
        <f t="shared" si="0"/>
        <v>6.2457231726283053</v>
      </c>
      <c r="U38" s="1">
        <f t="shared" si="0"/>
        <v>6.1952506596306076</v>
      </c>
      <c r="V38" s="1">
        <f t="shared" si="0"/>
        <v>6.1414027149321262</v>
      </c>
      <c r="W38" s="1">
        <f t="shared" si="0"/>
        <v>6.0931372549019605</v>
      </c>
      <c r="X38" s="1">
        <f t="shared" si="0"/>
        <v>6.0385273972602738</v>
      </c>
      <c r="Y38" s="1">
        <f t="shared" si="0"/>
        <v>5.9826807228915655</v>
      </c>
      <c r="Z38" s="1">
        <f t="shared" si="0"/>
        <v>5.9266666666666667</v>
      </c>
      <c r="AA38" s="1">
        <f t="shared" si="0"/>
        <v>5.8682492581602368</v>
      </c>
      <c r="AB38" s="1">
        <f t="shared" si="0"/>
        <v>5.8687323943661971</v>
      </c>
      <c r="AC38" s="1">
        <f t="shared" si="0"/>
        <v>5.8697050938337805</v>
      </c>
      <c r="AD38" s="1">
        <f t="shared" si="0"/>
        <v>5.8705882352941181</v>
      </c>
      <c r="AE38" s="1">
        <f t="shared" si="0"/>
        <v>5.8713936430317855</v>
      </c>
      <c r="AF38" s="1">
        <f t="shared" si="0"/>
        <v>5.8721311475409834</v>
      </c>
    </row>
    <row r="39" spans="1:33" x14ac:dyDescent="0.25">
      <c r="B39" t="str">
        <f>'[3]EV V2G'!B69</f>
        <v>VIC</v>
      </c>
      <c r="C39" t="str">
        <f t="shared" si="1"/>
        <v/>
      </c>
      <c r="D39" t="str">
        <f t="shared" si="0"/>
        <v/>
      </c>
      <c r="E39" t="str">
        <f t="shared" si="0"/>
        <v/>
      </c>
      <c r="F39" t="str">
        <f t="shared" si="0"/>
        <v/>
      </c>
      <c r="G39" t="str">
        <f t="shared" si="0"/>
        <v/>
      </c>
      <c r="H39" s="1">
        <f t="shared" si="0"/>
        <v>6.6633165829145726</v>
      </c>
      <c r="I39" s="1">
        <f t="shared" si="0"/>
        <v>6.6645962732919255</v>
      </c>
      <c r="J39" s="1">
        <f t="shared" si="0"/>
        <v>6.6416861826697895</v>
      </c>
      <c r="K39" s="1">
        <f t="shared" si="0"/>
        <v>6.6169078446306164</v>
      </c>
      <c r="L39" s="1">
        <f t="shared" si="0"/>
        <v>6.5847639484978542</v>
      </c>
      <c r="M39" s="1">
        <f t="shared" si="0"/>
        <v>6.5512024825446087</v>
      </c>
      <c r="N39" s="1">
        <f t="shared" si="0"/>
        <v>6.5153913808267365</v>
      </c>
      <c r="O39" s="1">
        <f t="shared" si="0"/>
        <v>6.4770957398076039</v>
      </c>
      <c r="P39" s="1">
        <f t="shared" si="0"/>
        <v>6.437832874196511</v>
      </c>
      <c r="Q39" s="1">
        <f t="shared" si="0"/>
        <v>6.3964221286831018</v>
      </c>
      <c r="R39" s="1">
        <f t="shared" si="0"/>
        <v>6.353566958698373</v>
      </c>
      <c r="S39" s="1">
        <f t="shared" si="0"/>
        <v>6.3087815703265351</v>
      </c>
      <c r="T39" s="1">
        <f t="shared" si="0"/>
        <v>6.2623024830699778</v>
      </c>
      <c r="U39" s="1">
        <f t="shared" si="0"/>
        <v>6.2138570649208953</v>
      </c>
      <c r="V39" s="1">
        <f t="shared" si="0"/>
        <v>6.163963352561928</v>
      </c>
      <c r="W39" s="1">
        <f t="shared" si="0"/>
        <v>6.1121300541892456</v>
      </c>
      <c r="X39" s="1">
        <f t="shared" si="0"/>
        <v>6.0587059442398736</v>
      </c>
      <c r="Y39" s="1">
        <f t="shared" si="0"/>
        <v>6.0034590753984949</v>
      </c>
      <c r="Z39" s="1">
        <f t="shared" si="0"/>
        <v>5.9460125260960339</v>
      </c>
      <c r="AA39" s="1">
        <f t="shared" si="0"/>
        <v>5.8868737587589468</v>
      </c>
      <c r="AB39" s="1">
        <f t="shared" si="0"/>
        <v>5.8875192604006168</v>
      </c>
      <c r="AC39" s="1">
        <f t="shared" si="0"/>
        <v>5.8879085416094474</v>
      </c>
      <c r="AD39" s="1">
        <f t="shared" si="0"/>
        <v>5.8884934756820879</v>
      </c>
      <c r="AE39" s="1">
        <f t="shared" si="0"/>
        <v>5.8888149767176667</v>
      </c>
      <c r="AF39" s="1">
        <f t="shared" si="0"/>
        <v>5.8893226386898041</v>
      </c>
    </row>
    <row r="40" spans="1:33" x14ac:dyDescent="0.25">
      <c r="B40" t="str">
        <f>'[3]EV V2G'!B70</f>
        <v>WEM</v>
      </c>
      <c r="C40" t="str">
        <f t="shared" si="1"/>
        <v/>
      </c>
      <c r="D40" t="str">
        <f t="shared" si="0"/>
        <v/>
      </c>
      <c r="E40" t="str">
        <f t="shared" si="0"/>
        <v/>
      </c>
      <c r="F40" t="str">
        <f t="shared" si="0"/>
        <v/>
      </c>
      <c r="G40" t="str">
        <f t="shared" si="0"/>
        <v/>
      </c>
      <c r="H40" s="1">
        <f t="shared" si="0"/>
        <v>6.629032258064516</v>
      </c>
      <c r="I40" s="1">
        <f t="shared" si="0"/>
        <v>6.6092715231788075</v>
      </c>
      <c r="J40" s="1">
        <f t="shared" si="0"/>
        <v>6.5687732342007434</v>
      </c>
      <c r="K40" s="1">
        <f t="shared" si="0"/>
        <v>6.5576923076923075</v>
      </c>
      <c r="L40" s="1">
        <f t="shared" si="0"/>
        <v>6.525167785234899</v>
      </c>
      <c r="M40" s="1">
        <f t="shared" si="0"/>
        <v>6.4971031286210899</v>
      </c>
      <c r="N40" s="1">
        <f t="shared" si="0"/>
        <v>6.4610829103214895</v>
      </c>
      <c r="O40" s="1">
        <f t="shared" si="0"/>
        <v>6.4269156471345781</v>
      </c>
      <c r="P40" s="1">
        <f t="shared" si="0"/>
        <v>6.3892821031344784</v>
      </c>
      <c r="Q40" s="1">
        <f t="shared" si="0"/>
        <v>6.3472956486376573</v>
      </c>
      <c r="R40" s="1">
        <f t="shared" si="0"/>
        <v>6.3054072096128166</v>
      </c>
      <c r="S40" s="1">
        <f t="shared" si="0"/>
        <v>6.2623224728487887</v>
      </c>
      <c r="T40" s="1">
        <f t="shared" si="0"/>
        <v>6.2154461973157522</v>
      </c>
      <c r="U40" s="1">
        <f t="shared" si="0"/>
        <v>6.1684125705076553</v>
      </c>
      <c r="V40" s="1">
        <f t="shared" si="0"/>
        <v>6.1183431952662719</v>
      </c>
      <c r="W40" s="1">
        <f t="shared" si="0"/>
        <v>6.0677991809494927</v>
      </c>
      <c r="X40" s="1">
        <f t="shared" si="0"/>
        <v>6.0143808255659126</v>
      </c>
      <c r="Y40" s="1">
        <f t="shared" si="0"/>
        <v>5.9594022122852444</v>
      </c>
      <c r="Z40" s="1">
        <f t="shared" si="0"/>
        <v>5.9029288702928868</v>
      </c>
      <c r="AA40" s="1">
        <f t="shared" si="0"/>
        <v>5.84429906542056</v>
      </c>
      <c r="AB40" s="1">
        <f t="shared" si="0"/>
        <v>5.8447708055184693</v>
      </c>
      <c r="AC40" s="1">
        <f t="shared" si="0"/>
        <v>5.8456113518565713</v>
      </c>
      <c r="AD40" s="1">
        <f t="shared" si="0"/>
        <v>5.8459850455136531</v>
      </c>
      <c r="AE40" s="1">
        <f t="shared" si="0"/>
        <v>5.8463275956071348</v>
      </c>
      <c r="AF40" s="1">
        <f t="shared" si="0"/>
        <v>5.8470799371868694</v>
      </c>
    </row>
    <row r="43" spans="1:33" x14ac:dyDescent="0.25">
      <c r="A43" t="s">
        <v>486</v>
      </c>
    </row>
    <row r="45" spans="1:33" x14ac:dyDescent="0.25">
      <c r="B45" t="str">
        <f>'[3]Aggregated energy storages'!B32</f>
        <v>Step Change</v>
      </c>
    </row>
    <row r="46" spans="1:33" x14ac:dyDescent="0.25">
      <c r="A46" t="s">
        <v>441</v>
      </c>
      <c r="B46" t="str">
        <f>'[3]Aggregated energy storages'!B95</f>
        <v>Region</v>
      </c>
      <c r="C46" t="str">
        <f>'[3]Aggregated energy storages'!C95</f>
        <v>Subregion</v>
      </c>
      <c r="D46" t="str">
        <f>'[3]Aggregated energy storages'!D95</f>
        <v>2025-26</v>
      </c>
      <c r="E46" t="str">
        <f>'[3]Aggregated energy storages'!E95</f>
        <v>2026-27</v>
      </c>
      <c r="F46" t="str">
        <f>'[3]Aggregated energy storages'!F95</f>
        <v>2027-28</v>
      </c>
      <c r="G46" t="str">
        <f>'[3]Aggregated energy storages'!G95</f>
        <v>2028-29</v>
      </c>
      <c r="H46" t="str">
        <f>'[3]Aggregated energy storages'!H95</f>
        <v>2029-30</v>
      </c>
      <c r="I46" t="str">
        <f>'[3]Aggregated energy storages'!I95</f>
        <v>2030-31</v>
      </c>
      <c r="J46" t="str">
        <f>'[3]Aggregated energy storages'!J95</f>
        <v>2031-32</v>
      </c>
      <c r="K46" t="str">
        <f>'[3]Aggregated energy storages'!K95</f>
        <v>2032-33</v>
      </c>
      <c r="L46" t="str">
        <f>'[3]Aggregated energy storages'!L95</f>
        <v>2033-34</v>
      </c>
      <c r="M46" t="str">
        <f>'[3]Aggregated energy storages'!M95</f>
        <v>2034-35</v>
      </c>
      <c r="N46" t="str">
        <f>'[3]Aggregated energy storages'!N95</f>
        <v>2035-36</v>
      </c>
      <c r="O46" t="str">
        <f>'[3]Aggregated energy storages'!O95</f>
        <v>2036-37</v>
      </c>
      <c r="P46" t="str">
        <f>'[3]Aggregated energy storages'!P95</f>
        <v>2037-38</v>
      </c>
      <c r="Q46" t="str">
        <f>'[3]Aggregated energy storages'!Q95</f>
        <v>2038-39</v>
      </c>
      <c r="R46" t="str">
        <f>'[3]Aggregated energy storages'!R95</f>
        <v>2039-40</v>
      </c>
      <c r="S46" t="str">
        <f>'[3]Aggregated energy storages'!S95</f>
        <v>2040-41</v>
      </c>
      <c r="T46" t="str">
        <f>'[3]Aggregated energy storages'!T95</f>
        <v>2041-42</v>
      </c>
      <c r="U46" t="str">
        <f>'[3]Aggregated energy storages'!U95</f>
        <v>2042-43</v>
      </c>
      <c r="V46" t="str">
        <f>'[3]Aggregated energy storages'!V95</f>
        <v>2043-44</v>
      </c>
      <c r="W46" t="str">
        <f>'[3]Aggregated energy storages'!W95</f>
        <v>2044-45</v>
      </c>
      <c r="X46" t="str">
        <f>'[3]Aggregated energy storages'!X95</f>
        <v>2045-46</v>
      </c>
      <c r="Y46" t="str">
        <f>'[3]Aggregated energy storages'!Y95</f>
        <v>2046-47</v>
      </c>
      <c r="Z46" t="str">
        <f>'[3]Aggregated energy storages'!Z95</f>
        <v>2047-48</v>
      </c>
      <c r="AA46" t="str">
        <f>'[3]Aggregated energy storages'!AA95</f>
        <v>2048-49</v>
      </c>
      <c r="AB46" t="str">
        <f>'[3]Aggregated energy storages'!AB95</f>
        <v>2049-50</v>
      </c>
      <c r="AC46" t="str">
        <f>'[3]Aggregated energy storages'!AC95</f>
        <v>2050-51</v>
      </c>
      <c r="AD46" t="str">
        <f>'[3]Aggregated energy storages'!AD95</f>
        <v>2051-52</v>
      </c>
      <c r="AE46" t="str">
        <f>'[3]Aggregated energy storages'!AE95</f>
        <v>2052-53</v>
      </c>
      <c r="AF46" t="str">
        <f>'[3]Aggregated energy storages'!AF95</f>
        <v>2053-54</v>
      </c>
      <c r="AG46" t="str">
        <f>'[3]Aggregated energy storages'!AG95</f>
        <v>2054-55</v>
      </c>
    </row>
    <row r="47" spans="1:33" x14ac:dyDescent="0.25">
      <c r="B47" t="str">
        <f>'[3]Aggregated energy storages'!B96</f>
        <v>NSW</v>
      </c>
      <c r="C47" t="str">
        <f>'[3]Aggregated energy storages'!C96</f>
        <v>NNSW</v>
      </c>
      <c r="D47" s="4">
        <f>'[3]Aggregated energy storages'!D96</f>
        <v>39.069861253603598</v>
      </c>
      <c r="E47" s="4">
        <f>'[3]Aggregated energy storages'!E96</f>
        <v>70.822290805730503</v>
      </c>
      <c r="F47" s="4">
        <f>'[3]Aggregated energy storages'!F96</f>
        <v>94.886927440102397</v>
      </c>
      <c r="G47" s="4">
        <f>'[3]Aggregated energy storages'!G96</f>
        <v>124.030834789319</v>
      </c>
      <c r="H47" s="4">
        <f>'[3]Aggregated energy storages'!H96</f>
        <v>166.53914270328801</v>
      </c>
      <c r="I47" s="4">
        <f>'[3]Aggregated energy storages'!I96</f>
        <v>198.15793642897901</v>
      </c>
      <c r="J47" s="4">
        <f>'[3]Aggregated energy storages'!J96</f>
        <v>230.716940247612</v>
      </c>
      <c r="K47" s="4">
        <f>'[3]Aggregated energy storages'!K96</f>
        <v>268.30902197563501</v>
      </c>
      <c r="L47" s="4">
        <f>'[3]Aggregated energy storages'!L96</f>
        <v>306.62011203023297</v>
      </c>
      <c r="M47" s="4">
        <f>'[3]Aggregated energy storages'!M96</f>
        <v>339.95083536450102</v>
      </c>
      <c r="N47" s="4">
        <f>'[3]Aggregated energy storages'!N96</f>
        <v>373.77269729207097</v>
      </c>
      <c r="O47" s="4">
        <f>'[3]Aggregated energy storages'!O96</f>
        <v>420.71001263606701</v>
      </c>
      <c r="P47" s="4">
        <f>'[3]Aggregated energy storages'!P96</f>
        <v>471.219372477077</v>
      </c>
      <c r="Q47" s="4">
        <f>'[3]Aggregated energy storages'!Q96</f>
        <v>529.81443323529197</v>
      </c>
      <c r="R47" s="4">
        <f>'[3]Aggregated energy storages'!R96</f>
        <v>594.82441688834501</v>
      </c>
      <c r="S47" s="4">
        <f>'[3]Aggregated energy storages'!S96</f>
        <v>662.83354296196296</v>
      </c>
      <c r="T47" s="4">
        <f>'[3]Aggregated energy storages'!T96</f>
        <v>733.07585769976504</v>
      </c>
      <c r="U47" s="4">
        <f>'[3]Aggregated energy storages'!U96</f>
        <v>809.81756947316603</v>
      </c>
      <c r="V47" s="4">
        <f>'[3]Aggregated energy storages'!V96</f>
        <v>885.74849805815199</v>
      </c>
      <c r="W47" s="4">
        <f>'[3]Aggregated energy storages'!W96</f>
        <v>962.379295329858</v>
      </c>
      <c r="X47" s="4">
        <f>'[3]Aggregated energy storages'!X96</f>
        <v>1034.9376572419701</v>
      </c>
      <c r="Y47" s="4">
        <f>'[3]Aggregated energy storages'!Y96</f>
        <v>1106.5030318572799</v>
      </c>
      <c r="Z47" s="4">
        <f>'[3]Aggregated energy storages'!Z96</f>
        <v>1175.56091614041</v>
      </c>
      <c r="AA47" s="4">
        <f>'[3]Aggregated energy storages'!AA96</f>
        <v>1245.08708697208</v>
      </c>
      <c r="AB47" s="4">
        <f>'[3]Aggregated energy storages'!AB96</f>
        <v>1317.6740536104301</v>
      </c>
      <c r="AC47" s="4">
        <f>'[3]Aggregated energy storages'!AC96</f>
        <v>1347.82563569591</v>
      </c>
      <c r="AD47" s="4">
        <f>'[3]Aggregated energy storages'!AD96</f>
        <v>1379.35061626881</v>
      </c>
      <c r="AE47" s="4">
        <f>'[3]Aggregated energy storages'!AE96</f>
        <v>1413.65488927516</v>
      </c>
      <c r="AF47" s="4">
        <f>'[3]Aggregated energy storages'!AF96</f>
        <v>1447.1676737213199</v>
      </c>
      <c r="AG47" s="4">
        <f>'[3]Aggregated energy storages'!AG96</f>
        <v>1479.84455162633</v>
      </c>
    </row>
    <row r="48" spans="1:33" x14ac:dyDescent="0.25">
      <c r="B48" t="str">
        <f>'[3]Aggregated energy storages'!B97</f>
        <v>NSW</v>
      </c>
      <c r="C48" t="str">
        <f>'[3]Aggregated energy storages'!C97</f>
        <v>CNSW</v>
      </c>
      <c r="D48" s="4">
        <f>'[3]Aggregated energy storages'!D97</f>
        <v>23.291336895855999</v>
      </c>
      <c r="E48" s="4">
        <f>'[3]Aggregated energy storages'!E97</f>
        <v>41.635792382669898</v>
      </c>
      <c r="F48" s="4">
        <f>'[3]Aggregated energy storages'!F97</f>
        <v>55.857324251789201</v>
      </c>
      <c r="G48" s="4">
        <f>'[3]Aggregated energy storages'!G97</f>
        <v>73.189519931471196</v>
      </c>
      <c r="H48" s="4">
        <f>'[3]Aggregated energy storages'!H97</f>
        <v>98.618571842978596</v>
      </c>
      <c r="I48" s="4">
        <f>'[3]Aggregated energy storages'!I97</f>
        <v>117.638000778722</v>
      </c>
      <c r="J48" s="4">
        <f>'[3]Aggregated energy storages'!J97</f>
        <v>137.35557369499301</v>
      </c>
      <c r="K48" s="4">
        <f>'[3]Aggregated energy storages'!K97</f>
        <v>160.16850724499201</v>
      </c>
      <c r="L48" s="4">
        <f>'[3]Aggregated energy storages'!L97</f>
        <v>183.550212536945</v>
      </c>
      <c r="M48" s="4">
        <f>'[3]Aggregated energy storages'!M97</f>
        <v>203.58890686800001</v>
      </c>
      <c r="N48" s="4">
        <f>'[3]Aggregated energy storages'!N97</f>
        <v>224.14140546591699</v>
      </c>
      <c r="O48" s="4">
        <f>'[3]Aggregated energy storages'!O97</f>
        <v>253.07106205354501</v>
      </c>
      <c r="P48" s="4">
        <f>'[3]Aggregated energy storages'!P97</f>
        <v>284.44349541361697</v>
      </c>
      <c r="Q48" s="4">
        <f>'[3]Aggregated energy storages'!Q97</f>
        <v>321.02635372429302</v>
      </c>
      <c r="R48" s="4">
        <f>'[3]Aggregated energy storages'!R97</f>
        <v>361.87198379733502</v>
      </c>
      <c r="S48" s="4">
        <f>'[3]Aggregated energy storages'!S97</f>
        <v>404.950684863275</v>
      </c>
      <c r="T48" s="4">
        <f>'[3]Aggregated energy storages'!T97</f>
        <v>449.74759875743302</v>
      </c>
      <c r="U48" s="4">
        <f>'[3]Aggregated energy storages'!U97</f>
        <v>499.24797081160898</v>
      </c>
      <c r="V48" s="4">
        <f>'[3]Aggregated energy storages'!V97</f>
        <v>548.64797299204804</v>
      </c>
      <c r="W48" s="4">
        <f>'[3]Aggregated energy storages'!W97</f>
        <v>599.46668177077504</v>
      </c>
      <c r="X48" s="4">
        <f>'[3]Aggregated energy storages'!X97</f>
        <v>648.26431045094</v>
      </c>
      <c r="Y48" s="4">
        <f>'[3]Aggregated energy storages'!Y97</f>
        <v>697.04497630144101</v>
      </c>
      <c r="Z48" s="4">
        <f>'[3]Aggregated energy storages'!Z97</f>
        <v>744.87428597835196</v>
      </c>
      <c r="AA48" s="4">
        <f>'[3]Aggregated energy storages'!AA97</f>
        <v>793.69988767893597</v>
      </c>
      <c r="AB48" s="4">
        <f>'[3]Aggregated energy storages'!AB97</f>
        <v>845.10054194893905</v>
      </c>
      <c r="AC48" s="4">
        <f>'[3]Aggregated energy storages'!AC97</f>
        <v>869.39245763547899</v>
      </c>
      <c r="AD48" s="4">
        <f>'[3]Aggregated energy storages'!AD97</f>
        <v>894.76095984857102</v>
      </c>
      <c r="AE48" s="4">
        <f>'[3]Aggregated energy storages'!AE97</f>
        <v>922.22030725349202</v>
      </c>
      <c r="AF48" s="4">
        <f>'[3]Aggregated energy storages'!AF97</f>
        <v>949.41837473793703</v>
      </c>
      <c r="AG48" s="4">
        <f>'[3]Aggregated energy storages'!AG97</f>
        <v>976.29823603689601</v>
      </c>
    </row>
    <row r="49" spans="1:33" x14ac:dyDescent="0.25">
      <c r="B49" t="str">
        <f>'[3]Aggregated energy storages'!B98</f>
        <v>NSW</v>
      </c>
      <c r="C49" t="str">
        <f>'[3]Aggregated energy storages'!C98</f>
        <v>SNSW</v>
      </c>
      <c r="D49" s="4">
        <f>'[3]Aggregated energy storages'!D98</f>
        <v>35.6306916959945</v>
      </c>
      <c r="E49" s="4">
        <f>'[3]Aggregated energy storages'!E98</f>
        <v>65.697618660436305</v>
      </c>
      <c r="F49" s="4">
        <f>'[3]Aggregated energy storages'!F98</f>
        <v>90.044109986503003</v>
      </c>
      <c r="G49" s="4">
        <f>'[3]Aggregated energy storages'!G98</f>
        <v>120.161524988439</v>
      </c>
      <c r="H49" s="4">
        <f>'[3]Aggregated energy storages'!H98</f>
        <v>164.56837849160999</v>
      </c>
      <c r="I49" s="4">
        <f>'[3]Aggregated energy storages'!I98</f>
        <v>198.647801102617</v>
      </c>
      <c r="J49" s="4">
        <f>'[3]Aggregated energy storages'!J98</f>
        <v>234.38419338282699</v>
      </c>
      <c r="K49" s="4">
        <f>'[3]Aggregated energy storages'!K98</f>
        <v>275.90644462099698</v>
      </c>
      <c r="L49" s="4">
        <f>'[3]Aggregated energy storages'!L98</f>
        <v>318.91682148733099</v>
      </c>
      <c r="M49" s="4">
        <f>'[3]Aggregated energy storages'!M98</f>
        <v>360.09290228357298</v>
      </c>
      <c r="N49" s="4">
        <f>'[3]Aggregated energy storages'!N98</f>
        <v>403.170761508091</v>
      </c>
      <c r="O49" s="4">
        <f>'[3]Aggregated energy storages'!O98</f>
        <v>457.38365996963302</v>
      </c>
      <c r="P49" s="4">
        <f>'[3]Aggregated energy storages'!P98</f>
        <v>516.32517476875796</v>
      </c>
      <c r="Q49" s="4">
        <f>'[3]Aggregated energy storages'!Q98</f>
        <v>585.064647867384</v>
      </c>
      <c r="R49" s="4">
        <f>'[3]Aggregated energy storages'!R98</f>
        <v>661.90244339192998</v>
      </c>
      <c r="S49" s="4">
        <f>'[3]Aggregated energy storages'!S98</f>
        <v>743.09854230501298</v>
      </c>
      <c r="T49" s="4">
        <f>'[3]Aggregated energy storages'!T98</f>
        <v>827.77593492175504</v>
      </c>
      <c r="U49" s="4">
        <f>'[3]Aggregated energy storages'!U98</f>
        <v>921.22319329399397</v>
      </c>
      <c r="V49" s="4">
        <f>'[3]Aggregated energy storages'!V98</f>
        <v>1014.74622467925</v>
      </c>
      <c r="W49" s="4">
        <f>'[3]Aggregated energy storages'!W98</f>
        <v>1110.7241073377099</v>
      </c>
      <c r="X49" s="4">
        <f>'[3]Aggregated energy storages'!X98</f>
        <v>1203.0293945088599</v>
      </c>
      <c r="Y49" s="4">
        <f>'[3]Aggregated energy storages'!Y98</f>
        <v>1295.3063031111601</v>
      </c>
      <c r="Z49" s="4">
        <f>'[3]Aggregated energy storages'!Z98</f>
        <v>1385.6846219291101</v>
      </c>
      <c r="AA49" s="4">
        <f>'[3]Aggregated energy storages'!AA98</f>
        <v>1477.7388423488801</v>
      </c>
      <c r="AB49" s="4">
        <f>'[3]Aggregated energy storages'!AB98</f>
        <v>1574.4777128237499</v>
      </c>
      <c r="AC49" s="4">
        <f>'[3]Aggregated energy storages'!AC98</f>
        <v>1619.8259120548701</v>
      </c>
      <c r="AD49" s="4">
        <f>'[3]Aggregated energy storages'!AD98</f>
        <v>1667.1471028651999</v>
      </c>
      <c r="AE49" s="4">
        <f>'[3]Aggregated energy storages'!AE98</f>
        <v>1718.31920408367</v>
      </c>
      <c r="AF49" s="4">
        <f>'[3]Aggregated energy storages'!AF98</f>
        <v>1768.9637584219099</v>
      </c>
      <c r="AG49" s="4">
        <f>'[3]Aggregated energy storages'!AG98</f>
        <v>1818.98243081698</v>
      </c>
    </row>
    <row r="50" spans="1:33" x14ac:dyDescent="0.25">
      <c r="B50" t="str">
        <f>'[3]Aggregated energy storages'!B99</f>
        <v>NSW</v>
      </c>
      <c r="C50" t="str">
        <f>'[3]Aggregated energy storages'!C99</f>
        <v>SNW</v>
      </c>
      <c r="D50" s="4">
        <f>'[3]Aggregated energy storages'!D99</f>
        <v>141.90653920558799</v>
      </c>
      <c r="E50" s="4">
        <f>'[3]Aggregated energy storages'!E99</f>
        <v>250.740633812575</v>
      </c>
      <c r="F50" s="4">
        <f>'[3]Aggregated energy storages'!F99</f>
        <v>336.47897507759598</v>
      </c>
      <c r="G50" s="4">
        <f>'[3]Aggregated energy storages'!G99</f>
        <v>441.53833798362302</v>
      </c>
      <c r="H50" s="4">
        <f>'[3]Aggregated energy storages'!H99</f>
        <v>596.41447807952397</v>
      </c>
      <c r="I50" s="4">
        <f>'[3]Aggregated energy storages'!I99</f>
        <v>712.71751168491403</v>
      </c>
      <c r="J50" s="4">
        <f>'[3]Aggregated energy storages'!J99</f>
        <v>833.843851480034</v>
      </c>
      <c r="K50" s="4">
        <f>'[3]Aggregated energy storages'!K99</f>
        <v>974.45643352989805</v>
      </c>
      <c r="L50" s="4">
        <f>'[3]Aggregated energy storages'!L99</f>
        <v>1119.15476797938</v>
      </c>
      <c r="M50" s="4">
        <f>'[3]Aggregated energy storages'!M99</f>
        <v>1241.4597486437899</v>
      </c>
      <c r="N50" s="4">
        <f>'[3]Aggregated energy storages'!N99</f>
        <v>1371.04154717191</v>
      </c>
      <c r="O50" s="4">
        <f>'[3]Aggregated energy storages'!O99</f>
        <v>1551.5993382358099</v>
      </c>
      <c r="P50" s="4">
        <f>'[3]Aggregated energy storages'!P99</f>
        <v>1748.46720092804</v>
      </c>
      <c r="Q50" s="4">
        <f>'[3]Aggregated energy storages'!Q99</f>
        <v>1979.12802912796</v>
      </c>
      <c r="R50" s="4">
        <f>'[3]Aggregated energy storages'!R99</f>
        <v>2238.0935234761</v>
      </c>
      <c r="S50" s="4">
        <f>'[3]Aggregated energy storages'!S99</f>
        <v>2512.8974441794398</v>
      </c>
      <c r="T50" s="4">
        <f>'[3]Aggregated energy storages'!T99</f>
        <v>2800.45163115065</v>
      </c>
      <c r="U50" s="4">
        <f>'[3]Aggregated energy storages'!U99</f>
        <v>3120.8464850415298</v>
      </c>
      <c r="V50" s="4">
        <f>'[3]Aggregated energy storages'!V99</f>
        <v>3443.0899016216199</v>
      </c>
      <c r="W50" s="4">
        <f>'[3]Aggregated energy storages'!W99</f>
        <v>3778.8915597343198</v>
      </c>
      <c r="X50" s="4">
        <f>'[3]Aggregated energy storages'!X99</f>
        <v>4105.1900874594803</v>
      </c>
      <c r="Y50" s="4">
        <f>'[3]Aggregated energy storages'!Y99</f>
        <v>4435.1650864657104</v>
      </c>
      <c r="Z50" s="4">
        <f>'[3]Aggregated energy storages'!Z99</f>
        <v>4762.7363714019502</v>
      </c>
      <c r="AA50" s="4">
        <f>'[3]Aggregated energy storages'!AA99</f>
        <v>5100.74097148278</v>
      </c>
      <c r="AB50" s="4">
        <f>'[3]Aggregated energy storages'!AB99</f>
        <v>5459.5538496826703</v>
      </c>
      <c r="AC50" s="4">
        <f>'[3]Aggregated energy storages'!AC99</f>
        <v>5643.3781271057996</v>
      </c>
      <c r="AD50" s="4">
        <f>'[3]Aggregated energy storages'!AD99</f>
        <v>5836.3476518890002</v>
      </c>
      <c r="AE50" s="4">
        <f>'[3]Aggregated energy storages'!AE99</f>
        <v>6045.2618600688302</v>
      </c>
      <c r="AF50" s="4">
        <f>'[3]Aggregated energy storages'!AF99</f>
        <v>6254.62559862116</v>
      </c>
      <c r="AG50" s="4">
        <f>'[3]Aggregated energy storages'!AG99</f>
        <v>6464.1052464550903</v>
      </c>
    </row>
    <row r="51" spans="1:33" x14ac:dyDescent="0.25">
      <c r="B51" t="str">
        <f>'[3]Aggregated energy storages'!B100</f>
        <v>QLD</v>
      </c>
      <c r="C51" t="str">
        <f>'[3]Aggregated energy storages'!C100</f>
        <v>NQ</v>
      </c>
      <c r="D51" s="4">
        <f>'[3]Aggregated energy storages'!D100</f>
        <v>18.0828777798049</v>
      </c>
      <c r="E51" s="4">
        <f>'[3]Aggregated energy storages'!E100</f>
        <v>31.881855104437399</v>
      </c>
      <c r="F51" s="4">
        <f>'[3]Aggregated energy storages'!F100</f>
        <v>45.037387537235702</v>
      </c>
      <c r="G51" s="4">
        <f>'[3]Aggregated energy storages'!G100</f>
        <v>62.408270458153503</v>
      </c>
      <c r="H51" s="4">
        <f>'[3]Aggregated energy storages'!H100</f>
        <v>93.638877463826105</v>
      </c>
      <c r="I51" s="4">
        <f>'[3]Aggregated energy storages'!I100</f>
        <v>116.979207889771</v>
      </c>
      <c r="J51" s="4">
        <f>'[3]Aggregated energy storages'!J100</f>
        <v>141.550491440836</v>
      </c>
      <c r="K51" s="4">
        <f>'[3]Aggregated energy storages'!K100</f>
        <v>168.64208476575399</v>
      </c>
      <c r="L51" s="4">
        <f>'[3]Aggregated energy storages'!L100</f>
        <v>200.16767143384601</v>
      </c>
      <c r="M51" s="4">
        <f>'[3]Aggregated energy storages'!M100</f>
        <v>235.24526133613901</v>
      </c>
      <c r="N51" s="4">
        <f>'[3]Aggregated energy storages'!N100</f>
        <v>272.60886058905902</v>
      </c>
      <c r="O51" s="4">
        <f>'[3]Aggregated energy storages'!O100</f>
        <v>313.92788631370098</v>
      </c>
      <c r="P51" s="4">
        <f>'[3]Aggregated energy storages'!P100</f>
        <v>358.31355656513801</v>
      </c>
      <c r="Q51" s="4">
        <f>'[3]Aggregated energy storages'!Q100</f>
        <v>410.68282698007602</v>
      </c>
      <c r="R51" s="4">
        <f>'[3]Aggregated energy storages'!R100</f>
        <v>468.22297339233501</v>
      </c>
      <c r="S51" s="4">
        <f>'[3]Aggregated energy storages'!S100</f>
        <v>526.02093879261304</v>
      </c>
      <c r="T51" s="4">
        <f>'[3]Aggregated energy storages'!T100</f>
        <v>585.96765545472101</v>
      </c>
      <c r="U51" s="4">
        <f>'[3]Aggregated energy storages'!U100</f>
        <v>651.186509508016</v>
      </c>
      <c r="V51" s="4">
        <f>'[3]Aggregated energy storages'!V100</f>
        <v>720.23081774649904</v>
      </c>
      <c r="W51" s="4">
        <f>'[3]Aggregated energy storages'!W100</f>
        <v>790.71249320736399</v>
      </c>
      <c r="X51" s="4">
        <f>'[3]Aggregated energy storages'!X100</f>
        <v>859.40985975391004</v>
      </c>
      <c r="Y51" s="4">
        <f>'[3]Aggregated energy storages'!Y100</f>
        <v>925.77595854162496</v>
      </c>
      <c r="Z51" s="4">
        <f>'[3]Aggregated energy storages'!Z100</f>
        <v>992.74876169599997</v>
      </c>
      <c r="AA51" s="4">
        <f>'[3]Aggregated energy storages'!AA100</f>
        <v>1062.6193674685801</v>
      </c>
      <c r="AB51" s="4">
        <f>'[3]Aggregated energy storages'!AB100</f>
        <v>1133.0910014148201</v>
      </c>
      <c r="AC51" s="4">
        <f>'[3]Aggregated energy storages'!AC100</f>
        <v>1167.13727140321</v>
      </c>
      <c r="AD51" s="4">
        <f>'[3]Aggregated energy storages'!AD100</f>
        <v>1201.7039488042799</v>
      </c>
      <c r="AE51" s="4">
        <f>'[3]Aggregated energy storages'!AE100</f>
        <v>1238.20608965461</v>
      </c>
      <c r="AF51" s="4">
        <f>'[3]Aggregated energy storages'!AF100</f>
        <v>1276.6300418569299</v>
      </c>
      <c r="AG51" s="4">
        <f>'[3]Aggregated energy storages'!AG100</f>
        <v>1314.8092477903599</v>
      </c>
    </row>
    <row r="52" spans="1:33" x14ac:dyDescent="0.25">
      <c r="B52" t="str">
        <f>'[3]Aggregated energy storages'!B101</f>
        <v>QLD</v>
      </c>
      <c r="C52" t="str">
        <f>'[3]Aggregated energy storages'!C101</f>
        <v>CQ</v>
      </c>
      <c r="D52" s="4">
        <f>'[3]Aggregated energy storages'!D101</f>
        <v>5.5089114335811296</v>
      </c>
      <c r="E52" s="4">
        <f>'[3]Aggregated energy storages'!E101</f>
        <v>10.0160235752044</v>
      </c>
      <c r="F52" s="4">
        <f>'[3]Aggregated energy storages'!F101</f>
        <v>14.370774584083501</v>
      </c>
      <c r="G52" s="4">
        <f>'[3]Aggregated energy storages'!G101</f>
        <v>20.179121377028199</v>
      </c>
      <c r="H52" s="4">
        <f>'[3]Aggregated energy storages'!H101</f>
        <v>30.6365035216356</v>
      </c>
      <c r="I52" s="4">
        <f>'[3]Aggregated energy storages'!I101</f>
        <v>38.608365556613201</v>
      </c>
      <c r="J52" s="4">
        <f>'[3]Aggregated energy storages'!J101</f>
        <v>47.0731931752875</v>
      </c>
      <c r="K52" s="4">
        <f>'[3]Aggregated energy storages'!K101</f>
        <v>56.457039835973902</v>
      </c>
      <c r="L52" s="4">
        <f>'[3]Aggregated energy storages'!L101</f>
        <v>67.405685975569895</v>
      </c>
      <c r="M52" s="4">
        <f>'[3]Aggregated energy storages'!M101</f>
        <v>79.8000391778547</v>
      </c>
      <c r="N52" s="4">
        <f>'[3]Aggregated energy storages'!N101</f>
        <v>93.0640469177402</v>
      </c>
      <c r="O52" s="4">
        <f>'[3]Aggregated energy storages'!O101</f>
        <v>107.63220153226</v>
      </c>
      <c r="P52" s="4">
        <f>'[3]Aggregated energy storages'!P101</f>
        <v>123.37170974927299</v>
      </c>
      <c r="Q52" s="4">
        <f>'[3]Aggregated energy storages'!Q101</f>
        <v>141.97513320996899</v>
      </c>
      <c r="R52" s="4">
        <f>'[3]Aggregated energy storages'!R101</f>
        <v>162.49951243098499</v>
      </c>
      <c r="S52" s="4">
        <f>'[3]Aggregated energy storages'!S101</f>
        <v>183.21063646158899</v>
      </c>
      <c r="T52" s="4">
        <f>'[3]Aggregated energy storages'!T101</f>
        <v>204.76538437112299</v>
      </c>
      <c r="U52" s="4">
        <f>'[3]Aggregated energy storages'!U101</f>
        <v>228.334969614583</v>
      </c>
      <c r="V52" s="4">
        <f>'[3]Aggregated energy storages'!V101</f>
        <v>253.315349884699</v>
      </c>
      <c r="W52" s="4">
        <f>'[3]Aggregated energy storages'!W101</f>
        <v>278.995685675456</v>
      </c>
      <c r="X52" s="4">
        <f>'[3]Aggregated energy storages'!X101</f>
        <v>304.13887631434102</v>
      </c>
      <c r="Y52" s="4">
        <f>'[3]Aggregated energy storages'!Y101</f>
        <v>328.53666657446598</v>
      </c>
      <c r="Z52" s="4">
        <f>'[3]Aggregated energy storages'!Z101</f>
        <v>353.23068721681</v>
      </c>
      <c r="AA52" s="4">
        <f>'[3]Aggregated energy storages'!AA101</f>
        <v>379.05860301697999</v>
      </c>
      <c r="AB52" s="4">
        <f>'[3]Aggregated energy storages'!AB101</f>
        <v>405.16115303471099</v>
      </c>
      <c r="AC52" s="4">
        <f>'[3]Aggregated energy storages'!AC101</f>
        <v>418.09142482021798</v>
      </c>
      <c r="AD52" s="4">
        <f>'[3]Aggregated energy storages'!AD101</f>
        <v>431.23348106260801</v>
      </c>
      <c r="AE52" s="4">
        <f>'[3]Aggregated energy storages'!AE101</f>
        <v>445.08220810243802</v>
      </c>
      <c r="AF52" s="4">
        <f>'[3]Aggregated energy storages'!AF101</f>
        <v>459.63620264431501</v>
      </c>
      <c r="AG52" s="4">
        <f>'[3]Aggregated energy storages'!AG101</f>
        <v>474.13162450753498</v>
      </c>
    </row>
    <row r="53" spans="1:33" x14ac:dyDescent="0.25">
      <c r="B53" t="str">
        <f>'[3]Aggregated energy storages'!B102</f>
        <v>QLD</v>
      </c>
      <c r="C53" t="str">
        <f>'[3]Aggregated energy storages'!C102</f>
        <v>GG</v>
      </c>
      <c r="D53" s="4">
        <f>'[3]Aggregated energy storages'!D102</f>
        <v>6.3771904395863499E-2</v>
      </c>
      <c r="E53" s="4">
        <f>'[3]Aggregated energy storages'!E102</f>
        <v>0.109183373028768</v>
      </c>
      <c r="F53" s="4">
        <f>'[3]Aggregated energy storages'!F102</f>
        <v>0.14886003742752599</v>
      </c>
      <c r="G53" s="4">
        <f>'[3]Aggregated energy storages'!G102</f>
        <v>0.200424110364846</v>
      </c>
      <c r="H53" s="4">
        <f>'[3]Aggregated energy storages'!H102</f>
        <v>0.29299414231301102</v>
      </c>
      <c r="I53" s="4">
        <f>'[3]Aggregated energy storages'!I102</f>
        <v>0.35901699957488797</v>
      </c>
      <c r="J53" s="4">
        <f>'[3]Aggregated energy storages'!J102</f>
        <v>0.42564356122053498</v>
      </c>
      <c r="K53" s="4">
        <f>'[3]Aggregated energy storages'!K102</f>
        <v>0.498185434975223</v>
      </c>
      <c r="L53" s="4">
        <f>'[3]Aggregated energy storages'!L102</f>
        <v>0.582272696373205</v>
      </c>
      <c r="M53" s="4">
        <f>'[3]Aggregated energy storages'!M102</f>
        <v>0.65511568950039301</v>
      </c>
      <c r="N53" s="4">
        <f>'[3]Aggregated energy storages'!N102</f>
        <v>0.73256349041443303</v>
      </c>
      <c r="O53" s="4">
        <f>'[3]Aggregated energy storages'!O102</f>
        <v>0.83972148354745202</v>
      </c>
      <c r="P53" s="4">
        <f>'[3]Aggregated energy storages'!P102</f>
        <v>0.95152993821365905</v>
      </c>
      <c r="Q53" s="4">
        <f>'[3]Aggregated energy storages'!Q102</f>
        <v>1.0832932067187899</v>
      </c>
      <c r="R53" s="4">
        <f>'[3]Aggregated energy storages'!R102</f>
        <v>1.22643262469098</v>
      </c>
      <c r="S53" s="4">
        <f>'[3]Aggregated energy storages'!S102</f>
        <v>1.3731002482205701</v>
      </c>
      <c r="T53" s="4">
        <f>'[3]Aggregated energy storages'!T102</f>
        <v>1.5213884142545999</v>
      </c>
      <c r="U53" s="4">
        <f>'[3]Aggregated energy storages'!U102</f>
        <v>1.6838561710577</v>
      </c>
      <c r="V53" s="4">
        <f>'[3]Aggregated energy storages'!V102</f>
        <v>1.85422271875061</v>
      </c>
      <c r="W53" s="4">
        <f>'[3]Aggregated energy storages'!W102</f>
        <v>2.0271969156704999</v>
      </c>
      <c r="X53" s="4">
        <f>'[3]Aggregated energy storages'!X102</f>
        <v>2.1953749737136801</v>
      </c>
      <c r="Y53" s="4">
        <f>'[3]Aggregated energy storages'!Y102</f>
        <v>2.3575437715722898</v>
      </c>
      <c r="Z53" s="4">
        <f>'[3]Aggregated energy storages'!Z102</f>
        <v>2.5223496098843299</v>
      </c>
      <c r="AA53" s="4">
        <f>'[3]Aggregated energy storages'!AA102</f>
        <v>2.68743826776296</v>
      </c>
      <c r="AB53" s="4">
        <f>'[3]Aggregated energy storages'!AB102</f>
        <v>2.8609889298443001</v>
      </c>
      <c r="AC53" s="4">
        <f>'[3]Aggregated energy storages'!AC102</f>
        <v>2.94775735250091</v>
      </c>
      <c r="AD53" s="4">
        <f>'[3]Aggregated energy storages'!AD102</f>
        <v>3.0357364658624602</v>
      </c>
      <c r="AE53" s="4">
        <f>'[3]Aggregated energy storages'!AE102</f>
        <v>3.1268345059001299</v>
      </c>
      <c r="AF53" s="4">
        <f>'[3]Aggregated energy storages'!AF102</f>
        <v>3.2238368830770301</v>
      </c>
      <c r="AG53" s="4">
        <f>'[3]Aggregated energy storages'!AG102</f>
        <v>3.3224875784817498</v>
      </c>
    </row>
    <row r="54" spans="1:33" x14ac:dyDescent="0.25">
      <c r="B54" t="str">
        <f>'[3]Aggregated energy storages'!B103</f>
        <v>QLD</v>
      </c>
      <c r="C54" t="str">
        <f>'[3]Aggregated energy storages'!C103</f>
        <v>SQ</v>
      </c>
      <c r="D54" s="4">
        <f>'[3]Aggregated energy storages'!D103</f>
        <v>67.078504891739598</v>
      </c>
      <c r="E54" s="4">
        <f>'[3]Aggregated energy storages'!E103</f>
        <v>124.900195504245</v>
      </c>
      <c r="F54" s="4">
        <f>'[3]Aggregated energy storages'!F103</f>
        <v>180.57770341193199</v>
      </c>
      <c r="G54" s="4">
        <f>'[3]Aggregated energy storages'!G103</f>
        <v>255.367321116526</v>
      </c>
      <c r="H54" s="4">
        <f>'[3]Aggregated energy storages'!H103</f>
        <v>390.48403118326002</v>
      </c>
      <c r="I54" s="4">
        <f>'[3]Aggregated energy storages'!I103</f>
        <v>494.37716100362599</v>
      </c>
      <c r="J54" s="4">
        <f>'[3]Aggregated energy storages'!J103</f>
        <v>605.25086942397502</v>
      </c>
      <c r="K54" s="4">
        <f>'[3]Aggregated energy storages'!K103</f>
        <v>728.49515822501598</v>
      </c>
      <c r="L54" s="4">
        <f>'[3]Aggregated energy storages'!L103</f>
        <v>872.63395119303902</v>
      </c>
      <c r="M54" s="4">
        <f>'[3]Aggregated energy storages'!M103</f>
        <v>1033.06533086682</v>
      </c>
      <c r="N54" s="4">
        <f>'[3]Aggregated energy storages'!N103</f>
        <v>1205.42209705699</v>
      </c>
      <c r="O54" s="4">
        <f>'[3]Aggregated energy storages'!O103</f>
        <v>1399.07266381502</v>
      </c>
      <c r="P54" s="4">
        <f>'[3]Aggregated energy storages'!P103</f>
        <v>1609.4353473020601</v>
      </c>
      <c r="Q54" s="4">
        <f>'[3]Aggregated energy storages'!Q103</f>
        <v>1858.78988979171</v>
      </c>
      <c r="R54" s="4">
        <f>'[3]Aggregated energy storages'!R103</f>
        <v>2134.7155865568702</v>
      </c>
      <c r="S54" s="4">
        <f>'[3]Aggregated energy storages'!S103</f>
        <v>2414.61267068898</v>
      </c>
      <c r="T54" s="4">
        <f>'[3]Aggregated energy storages'!T103</f>
        <v>2706.4739195382199</v>
      </c>
      <c r="U54" s="4">
        <f>'[3]Aggregated energy storages'!U103</f>
        <v>3027.2921164885702</v>
      </c>
      <c r="V54" s="4">
        <f>'[3]Aggregated energy storages'!V103</f>
        <v>3367.79144314615</v>
      </c>
      <c r="W54" s="4">
        <f>'[3]Aggregated energy storages'!W103</f>
        <v>3720.4348207347098</v>
      </c>
      <c r="X54" s="4">
        <f>'[3]Aggregated energy storages'!X103</f>
        <v>4066.8720388603801</v>
      </c>
      <c r="Y54" s="4">
        <f>'[3]Aggregated energy storages'!Y103</f>
        <v>4404.6361055263997</v>
      </c>
      <c r="Z54" s="4">
        <f>'[3]Aggregated energy storages'!Z103</f>
        <v>4747.52969561793</v>
      </c>
      <c r="AA54" s="4">
        <f>'[3]Aggregated energy storages'!AA103</f>
        <v>5106.7703334341804</v>
      </c>
      <c r="AB54" s="4">
        <f>'[3]Aggregated energy storages'!AB103</f>
        <v>5470.8086095503104</v>
      </c>
      <c r="AC54" s="4">
        <f>'[3]Aggregated energy storages'!AC103</f>
        <v>5656.0731496955596</v>
      </c>
      <c r="AD54" s="4">
        <f>'[3]Aggregated energy storages'!AD103</f>
        <v>5844.0773402590503</v>
      </c>
      <c r="AE54" s="4">
        <f>'[3]Aggregated energy storages'!AE103</f>
        <v>6041.7044050905597</v>
      </c>
      <c r="AF54" s="4">
        <f>'[3]Aggregated energy storages'!AF103</f>
        <v>6249.0439457152797</v>
      </c>
      <c r="AG54" s="4">
        <f>'[3]Aggregated energy storages'!AG103</f>
        <v>6455.3733588736204</v>
      </c>
    </row>
    <row r="55" spans="1:33" x14ac:dyDescent="0.25">
      <c r="B55" t="str">
        <f>'[3]Aggregated energy storages'!B104</f>
        <v>SA</v>
      </c>
      <c r="C55" t="str">
        <f>'[3]Aggregated energy storages'!C104</f>
        <v>NSA</v>
      </c>
      <c r="D55" s="4">
        <f>'[3]Aggregated energy storages'!D104</f>
        <v>5.9504261213685297</v>
      </c>
      <c r="E55" s="4">
        <f>'[3]Aggregated energy storages'!E104</f>
        <v>9.3490531664811307</v>
      </c>
      <c r="F55" s="4">
        <f>'[3]Aggregated energy storages'!F104</f>
        <v>11.9632686179961</v>
      </c>
      <c r="G55" s="4">
        <f>'[3]Aggregated energy storages'!G104</f>
        <v>14.983071184098</v>
      </c>
      <c r="H55" s="4">
        <f>'[3]Aggregated energy storages'!H104</f>
        <v>16.334946934894202</v>
      </c>
      <c r="I55" s="4">
        <f>'[3]Aggregated energy storages'!I104</f>
        <v>19.0563727385893</v>
      </c>
      <c r="J55" s="4">
        <f>'[3]Aggregated energy storages'!J104</f>
        <v>22.062658383523399</v>
      </c>
      <c r="K55" s="4">
        <f>'[3]Aggregated energy storages'!K104</f>
        <v>25.412778110161401</v>
      </c>
      <c r="L55" s="4">
        <f>'[3]Aggregated energy storages'!L104</f>
        <v>29.0823983470098</v>
      </c>
      <c r="M55" s="4">
        <f>'[3]Aggregated energy storages'!M104</f>
        <v>32.7066630752091</v>
      </c>
      <c r="N55" s="4">
        <f>'[3]Aggregated energy storages'!N104</f>
        <v>36.581771304589303</v>
      </c>
      <c r="O55" s="4">
        <f>'[3]Aggregated energy storages'!O104</f>
        <v>41.1359286275503</v>
      </c>
      <c r="P55" s="4">
        <f>'[3]Aggregated energy storages'!P104</f>
        <v>46.2078094849754</v>
      </c>
      <c r="Q55" s="4">
        <f>'[3]Aggregated energy storages'!Q104</f>
        <v>51.969482248922503</v>
      </c>
      <c r="R55" s="4">
        <f>'[3]Aggregated energy storages'!R104</f>
        <v>57.959650292907</v>
      </c>
      <c r="S55" s="4">
        <f>'[3]Aggregated energy storages'!S104</f>
        <v>64.375718345475804</v>
      </c>
      <c r="T55" s="4">
        <f>'[3]Aggregated energy storages'!T104</f>
        <v>71.124098524138802</v>
      </c>
      <c r="U55" s="4">
        <f>'[3]Aggregated energy storages'!U104</f>
        <v>78.607147339093103</v>
      </c>
      <c r="V55" s="4">
        <f>'[3]Aggregated energy storages'!V104</f>
        <v>86.461331192338903</v>
      </c>
      <c r="W55" s="4">
        <f>'[3]Aggregated energy storages'!W104</f>
        <v>94.499316520765703</v>
      </c>
      <c r="X55" s="4">
        <f>'[3]Aggregated energy storages'!X104</f>
        <v>102.382928649231</v>
      </c>
      <c r="Y55" s="4">
        <f>'[3]Aggregated energy storages'!Y104</f>
        <v>110.036382796732</v>
      </c>
      <c r="Z55" s="4">
        <f>'[3]Aggregated energy storages'!Z104</f>
        <v>117.70634218334899</v>
      </c>
      <c r="AA55" s="4">
        <f>'[3]Aggregated energy storages'!AA104</f>
        <v>125.796933302605</v>
      </c>
      <c r="AB55" s="4">
        <f>'[3]Aggregated energy storages'!AB104</f>
        <v>133.81354863091701</v>
      </c>
      <c r="AC55" s="4">
        <f>'[3]Aggregated energy storages'!AC104</f>
        <v>138.39148847347099</v>
      </c>
      <c r="AD55" s="4">
        <f>'[3]Aggregated energy storages'!AD104</f>
        <v>143.10954068376699</v>
      </c>
      <c r="AE55" s="4">
        <f>'[3]Aggregated energy storages'!AE104</f>
        <v>148.089142899249</v>
      </c>
      <c r="AF55" s="4">
        <f>'[3]Aggregated energy storages'!AF104</f>
        <v>153.19683632145001</v>
      </c>
      <c r="AG55" s="4">
        <f>'[3]Aggregated energy storages'!AG104</f>
        <v>158.14953311546199</v>
      </c>
    </row>
    <row r="56" spans="1:33" x14ac:dyDescent="0.25">
      <c r="B56" t="str">
        <f>'[3]Aggregated energy storages'!B105</f>
        <v>SA</v>
      </c>
      <c r="C56" t="str">
        <f>'[3]Aggregated energy storages'!C105</f>
        <v>CSA</v>
      </c>
      <c r="D56" s="4">
        <f>'[3]Aggregated energy storages'!D105</f>
        <v>173.74214149998099</v>
      </c>
      <c r="E56" s="4">
        <f>'[3]Aggregated energy storages'!E105</f>
        <v>257.12019815467602</v>
      </c>
      <c r="F56" s="4">
        <f>'[3]Aggregated energy storages'!F105</f>
        <v>319.16364573292901</v>
      </c>
      <c r="G56" s="4">
        <f>'[3]Aggregated energy storages'!G105</f>
        <v>389.08317579535998</v>
      </c>
      <c r="H56" s="4">
        <f>'[3]Aggregated energy storages'!H105</f>
        <v>413.183713767521</v>
      </c>
      <c r="I56" s="4">
        <f>'[3]Aggregated energy storages'!I105</f>
        <v>473.399557129828</v>
      </c>
      <c r="J56" s="4">
        <f>'[3]Aggregated energy storages'!J105</f>
        <v>539.28511384004696</v>
      </c>
      <c r="K56" s="4">
        <f>'[3]Aggregated energy storages'!K105</f>
        <v>612.24344895068305</v>
      </c>
      <c r="L56" s="4">
        <f>'[3]Aggregated energy storages'!L105</f>
        <v>691.56456174904895</v>
      </c>
      <c r="M56" s="4">
        <f>'[3]Aggregated energy storages'!M105</f>
        <v>769.990620394855</v>
      </c>
      <c r="N56" s="4">
        <f>'[3]Aggregated energy storages'!N105</f>
        <v>853.061046876663</v>
      </c>
      <c r="O56" s="4">
        <f>'[3]Aggregated energy storages'!O105</f>
        <v>947.91857440960598</v>
      </c>
      <c r="P56" s="4">
        <f>'[3]Aggregated energy storages'!P105</f>
        <v>1052.436787159</v>
      </c>
      <c r="Q56" s="4">
        <f>'[3]Aggregated energy storages'!Q105</f>
        <v>1169.97602410223</v>
      </c>
      <c r="R56" s="4">
        <f>'[3]Aggregated energy storages'!R105</f>
        <v>1290.29602993659</v>
      </c>
      <c r="S56" s="4">
        <f>'[3]Aggregated energy storages'!S105</f>
        <v>1417.9633491121399</v>
      </c>
      <c r="T56" s="4">
        <f>'[3]Aggregated energy storages'!T105</f>
        <v>1551.07486581833</v>
      </c>
      <c r="U56" s="4">
        <f>'[3]Aggregated energy storages'!U105</f>
        <v>1696.37664283034</v>
      </c>
      <c r="V56" s="4">
        <f>'[3]Aggregated energy storages'!V105</f>
        <v>1848.1107944422599</v>
      </c>
      <c r="W56" s="4">
        <f>'[3]Aggregated energy storages'!W105</f>
        <v>1998.90122242289</v>
      </c>
      <c r="X56" s="4">
        <f>'[3]Aggregated energy storages'!X105</f>
        <v>2144.5130163725098</v>
      </c>
      <c r="Y56" s="4">
        <f>'[3]Aggregated energy storages'!Y105</f>
        <v>2283.31635888137</v>
      </c>
      <c r="Z56" s="4">
        <f>'[3]Aggregated energy storages'!Z105</f>
        <v>2420.0215315362402</v>
      </c>
      <c r="AA56" s="4">
        <f>'[3]Aggregated energy storages'!AA105</f>
        <v>2562.7741819519701</v>
      </c>
      <c r="AB56" s="4">
        <f>'[3]Aggregated energy storages'!AB105</f>
        <v>2702.4348488780502</v>
      </c>
      <c r="AC56" s="4">
        <f>'[3]Aggregated energy storages'!AC105</f>
        <v>2772.6550038147302</v>
      </c>
      <c r="AD56" s="4">
        <f>'[3]Aggregated energy storages'!AD105</f>
        <v>2845.7589510692401</v>
      </c>
      <c r="AE56" s="4">
        <f>'[3]Aggregated energy storages'!AE105</f>
        <v>2922.8853696860501</v>
      </c>
      <c r="AF56" s="4">
        <f>'[3]Aggregated energy storages'!AF105</f>
        <v>3002.4434656181902</v>
      </c>
      <c r="AG56" s="4">
        <f>'[3]Aggregated energy storages'!AG105</f>
        <v>3078.2534265802301</v>
      </c>
    </row>
    <row r="57" spans="1:33" x14ac:dyDescent="0.25">
      <c r="B57" t="str">
        <f>'[3]Aggregated energy storages'!B106</f>
        <v>SA</v>
      </c>
      <c r="C57" t="str">
        <f>'[3]Aggregated energy storages'!C106</f>
        <v>SESA</v>
      </c>
      <c r="D57" s="4">
        <f>'[3]Aggregated energy storages'!D106</f>
        <v>8.1953198565247103</v>
      </c>
      <c r="E57" s="4">
        <f>'[3]Aggregated energy storages'!E106</f>
        <v>12.0838454500834</v>
      </c>
      <c r="F57" s="4">
        <f>'[3]Aggregated energy storages'!F106</f>
        <v>15.1288148475304</v>
      </c>
      <c r="G57" s="4">
        <f>'[3]Aggregated energy storages'!G106</f>
        <v>18.589086539523901</v>
      </c>
      <c r="H57" s="4">
        <f>'[3]Aggregated energy storages'!H106</f>
        <v>19.895241580300102</v>
      </c>
      <c r="I57" s="4">
        <f>'[3]Aggregated energy storages'!I106</f>
        <v>22.933161623281698</v>
      </c>
      <c r="J57" s="4">
        <f>'[3]Aggregated energy storages'!J106</f>
        <v>26.2757762841198</v>
      </c>
      <c r="K57" s="4">
        <f>'[3]Aggregated energy storages'!K106</f>
        <v>29.981929830024399</v>
      </c>
      <c r="L57" s="4">
        <f>'[3]Aggregated energy storages'!L106</f>
        <v>34.026642961802203</v>
      </c>
      <c r="M57" s="4">
        <f>'[3]Aggregated energy storages'!M106</f>
        <v>38.243630683988798</v>
      </c>
      <c r="N57" s="4">
        <f>'[3]Aggregated energy storages'!N106</f>
        <v>42.721775324607599</v>
      </c>
      <c r="O57" s="4">
        <f>'[3]Aggregated energy storages'!O106</f>
        <v>47.611680434523699</v>
      </c>
      <c r="P57" s="4">
        <f>'[3]Aggregated energy storages'!P106</f>
        <v>53.017249516917097</v>
      </c>
      <c r="Q57" s="4">
        <f>'[3]Aggregated energy storages'!Q106</f>
        <v>59.111290676439303</v>
      </c>
      <c r="R57" s="4">
        <f>'[3]Aggregated energy storages'!R106</f>
        <v>65.377391669919504</v>
      </c>
      <c r="S57" s="4">
        <f>'[3]Aggregated energy storages'!S106</f>
        <v>72.046026231345095</v>
      </c>
      <c r="T57" s="4">
        <f>'[3]Aggregated energy storages'!T106</f>
        <v>79.013880506163403</v>
      </c>
      <c r="U57" s="4">
        <f>'[3]Aggregated energy storages'!U106</f>
        <v>86.661916007325999</v>
      </c>
      <c r="V57" s="4">
        <f>'[3]Aggregated energy storages'!V106</f>
        <v>94.641505041673994</v>
      </c>
      <c r="W57" s="4">
        <f>'[3]Aggregated energy storages'!W106</f>
        <v>102.657131649601</v>
      </c>
      <c r="X57" s="4">
        <f>'[3]Aggregated energy storages'!X106</f>
        <v>110.41621165550001</v>
      </c>
      <c r="Y57" s="4">
        <f>'[3]Aggregated energy storages'!Y106</f>
        <v>117.86846498694101</v>
      </c>
      <c r="Z57" s="4">
        <f>'[3]Aggregated energy storages'!Z106</f>
        <v>125.243302427871</v>
      </c>
      <c r="AA57" s="4">
        <f>'[3]Aggregated energy storages'!AA106</f>
        <v>132.94370102960301</v>
      </c>
      <c r="AB57" s="4">
        <f>'[3]Aggregated energy storages'!AB106</f>
        <v>140.52410920490399</v>
      </c>
      <c r="AC57" s="4">
        <f>'[3]Aggregated energy storages'!AC106</f>
        <v>144.47012453309199</v>
      </c>
      <c r="AD57" s="4">
        <f>'[3]Aggregated energy storages'!AD106</f>
        <v>148.57004584465</v>
      </c>
      <c r="AE57" s="4">
        <f>'[3]Aggregated energy storages'!AE106</f>
        <v>152.88748692641599</v>
      </c>
      <c r="AF57" s="4">
        <f>'[3]Aggregated energy storages'!AF106</f>
        <v>157.33636737188601</v>
      </c>
      <c r="AG57" s="4">
        <f>'[3]Aggregated energy storages'!AG106</f>
        <v>161.59717763340799</v>
      </c>
    </row>
    <row r="58" spans="1:33" x14ac:dyDescent="0.25">
      <c r="B58" t="str">
        <f>'[3]Aggregated energy storages'!B107</f>
        <v>TAS</v>
      </c>
      <c r="C58" t="str">
        <f>'[3]Aggregated energy storages'!C107</f>
        <v>TAS</v>
      </c>
      <c r="D58" s="4">
        <f>'[3]Aggregated energy storages'!D107</f>
        <v>5.80943613499403</v>
      </c>
      <c r="E58" s="4">
        <f>'[3]Aggregated energy storages'!E107</f>
        <v>11.862029716372501</v>
      </c>
      <c r="F58" s="4">
        <f>'[3]Aggregated energy storages'!F107</f>
        <v>17.788148164749099</v>
      </c>
      <c r="G58" s="4">
        <f>'[3]Aggregated energy storages'!G107</f>
        <v>24.937564402818701</v>
      </c>
      <c r="H58" s="4">
        <f>'[3]Aggregated energy storages'!H107</f>
        <v>39.699663579464001</v>
      </c>
      <c r="I58" s="4">
        <f>'[3]Aggregated energy storages'!I107</f>
        <v>48.908149123191798</v>
      </c>
      <c r="J58" s="4">
        <f>'[3]Aggregated energy storages'!J107</f>
        <v>58.764164447784403</v>
      </c>
      <c r="K58" s="4">
        <f>'[3]Aggregated energy storages'!K107</f>
        <v>70.3593235015869</v>
      </c>
      <c r="L58" s="4">
        <f>'[3]Aggregated energy storages'!L107</f>
        <v>82.473632216453595</v>
      </c>
      <c r="M58" s="4">
        <f>'[3]Aggregated energy storages'!M107</f>
        <v>95.584922075271606</v>
      </c>
      <c r="N58" s="4">
        <f>'[3]Aggregated energy storages'!N107</f>
        <v>108.59624838828999</v>
      </c>
      <c r="O58" s="4">
        <f>'[3]Aggregated energy storages'!O107</f>
        <v>125.62204742431599</v>
      </c>
      <c r="P58" s="4">
        <f>'[3]Aggregated energy storages'!P107</f>
        <v>143.482112884521</v>
      </c>
      <c r="Q58" s="4">
        <f>'[3]Aggregated energy storages'!Q107</f>
        <v>164.85589027404799</v>
      </c>
      <c r="R58" s="4">
        <f>'[3]Aggregated energy storages'!R107</f>
        <v>186.08281183242801</v>
      </c>
      <c r="S58" s="4">
        <f>'[3]Aggregated energy storages'!S107</f>
        <v>209.68284130096399</v>
      </c>
      <c r="T58" s="4">
        <f>'[3]Aggregated energy storages'!T107</f>
        <v>235.07285213470499</v>
      </c>
      <c r="U58" s="4">
        <f>'[3]Aggregated energy storages'!U107</f>
        <v>263.11671447753901</v>
      </c>
      <c r="V58" s="4">
        <f>'[3]Aggregated energy storages'!V107</f>
        <v>292.33671665191702</v>
      </c>
      <c r="W58" s="4">
        <f>'[3]Aggregated energy storages'!W107</f>
        <v>322.87370586395298</v>
      </c>
      <c r="X58" s="4">
        <f>'[3]Aggregated energy storages'!X107</f>
        <v>353.13811016082798</v>
      </c>
      <c r="Y58" s="4">
        <f>'[3]Aggregated energy storages'!Y107</f>
        <v>383.02702331542997</v>
      </c>
      <c r="Z58" s="4">
        <f>'[3]Aggregated energy storages'!Z107</f>
        <v>413.40550994873001</v>
      </c>
      <c r="AA58" s="4">
        <f>'[3]Aggregated energy storages'!AA107</f>
        <v>444.42560863494901</v>
      </c>
      <c r="AB58" s="4">
        <f>'[3]Aggregated energy storages'!AB107</f>
        <v>475.85316276550299</v>
      </c>
      <c r="AC58" s="4">
        <f>'[3]Aggregated energy storages'!AC107</f>
        <v>493.06836318969698</v>
      </c>
      <c r="AD58" s="4">
        <f>'[3]Aggregated energy storages'!AD107</f>
        <v>510.82712936401401</v>
      </c>
      <c r="AE58" s="4">
        <f>'[3]Aggregated energy storages'!AE107</f>
        <v>528.65452957153298</v>
      </c>
      <c r="AF58" s="4">
        <f>'[3]Aggregated energy storages'!AF107</f>
        <v>546.73341751098599</v>
      </c>
      <c r="AG58" s="4">
        <f>'[3]Aggregated energy storages'!AG107</f>
        <v>564.35024642944302</v>
      </c>
    </row>
    <row r="59" spans="1:33" x14ac:dyDescent="0.25">
      <c r="B59" t="str">
        <f>'[3]Aggregated energy storages'!B108</f>
        <v>VIC</v>
      </c>
      <c r="C59" t="str">
        <f>'[3]Aggregated energy storages'!C108</f>
        <v>NWV</v>
      </c>
      <c r="D59" s="4">
        <f>'[3]Aggregated energy storages'!D108</f>
        <v>21.126098267089599</v>
      </c>
      <c r="E59" s="4">
        <f>'[3]Aggregated energy storages'!E108</f>
        <v>39.627860225988201</v>
      </c>
      <c r="F59" s="4">
        <f>'[3]Aggregated energy storages'!F108</f>
        <v>55.849914655016903</v>
      </c>
      <c r="G59" s="4">
        <f>'[3]Aggregated energy storages'!G108</f>
        <v>75.491212716072198</v>
      </c>
      <c r="H59" s="4">
        <f>'[3]Aggregated energy storages'!H108</f>
        <v>111.29127164022501</v>
      </c>
      <c r="I59" s="4">
        <f>'[3]Aggregated energy storages'!I108</f>
        <v>137.404521333231</v>
      </c>
      <c r="J59" s="4">
        <f>'[3]Aggregated energy storages'!J108</f>
        <v>165.267056682733</v>
      </c>
      <c r="K59" s="4">
        <f>'[3]Aggregated energy storages'!K108</f>
        <v>195.61991503045101</v>
      </c>
      <c r="L59" s="4">
        <f>'[3]Aggregated energy storages'!L108</f>
        <v>229.61656793889401</v>
      </c>
      <c r="M59" s="4">
        <f>'[3]Aggregated energy storages'!M108</f>
        <v>262.12134411680302</v>
      </c>
      <c r="N59" s="4">
        <f>'[3]Aggregated energy storages'!N108</f>
        <v>297.65298409053401</v>
      </c>
      <c r="O59" s="4">
        <f>'[3]Aggregated energy storages'!O108</f>
        <v>342.15184155077401</v>
      </c>
      <c r="P59" s="4">
        <f>'[3]Aggregated energy storages'!P108</f>
        <v>392.9154787274</v>
      </c>
      <c r="Q59" s="4">
        <f>'[3]Aggregated energy storages'!Q108</f>
        <v>449.19084887846998</v>
      </c>
      <c r="R59" s="4">
        <f>'[3]Aggregated energy storages'!R108</f>
        <v>512.32932500067</v>
      </c>
      <c r="S59" s="4">
        <f>'[3]Aggregated energy storages'!S108</f>
        <v>578.18504457276197</v>
      </c>
      <c r="T59" s="4">
        <f>'[3]Aggregated energy storages'!T108</f>
        <v>647.42826201877403</v>
      </c>
      <c r="U59" s="4">
        <f>'[3]Aggregated energy storages'!U108</f>
        <v>724.61021368095805</v>
      </c>
      <c r="V59" s="4">
        <f>'[3]Aggregated energy storages'!V108</f>
        <v>805.02843374539702</v>
      </c>
      <c r="W59" s="4">
        <f>'[3]Aggregated energy storages'!W108</f>
        <v>889.22342147567099</v>
      </c>
      <c r="X59" s="4">
        <f>'[3]Aggregated energy storages'!X108</f>
        <v>973.19022100491395</v>
      </c>
      <c r="Y59" s="4">
        <f>'[3]Aggregated energy storages'!Y108</f>
        <v>1057.21912460872</v>
      </c>
      <c r="Z59" s="4">
        <f>'[3]Aggregated energy storages'!Z108</f>
        <v>1143.2374449010899</v>
      </c>
      <c r="AA59" s="4">
        <f>'[3]Aggregated energy storages'!AA108</f>
        <v>1231.36959614854</v>
      </c>
      <c r="AB59" s="4">
        <f>'[3]Aggregated energy storages'!AB108</f>
        <v>1324.2243029784299</v>
      </c>
      <c r="AC59" s="4">
        <f>'[3]Aggregated energy storages'!AC108</f>
        <v>1386.8199900557399</v>
      </c>
      <c r="AD59" s="4">
        <f>'[3]Aggregated energy storages'!AD108</f>
        <v>1450.2028616616401</v>
      </c>
      <c r="AE59" s="4">
        <f>'[3]Aggregated energy storages'!AE108</f>
        <v>1514.8458341779301</v>
      </c>
      <c r="AF59" s="4">
        <f>'[3]Aggregated energy storages'!AF108</f>
        <v>1581.14242485214</v>
      </c>
      <c r="AG59" s="4">
        <f>'[3]Aggregated energy storages'!AG108</f>
        <v>1647.02446775213</v>
      </c>
    </row>
    <row r="60" spans="1:33" x14ac:dyDescent="0.25">
      <c r="B60" t="str">
        <f>'[3]Aggregated energy storages'!B109</f>
        <v>VIC</v>
      </c>
      <c r="C60" t="str">
        <f>'[3]Aggregated energy storages'!C109</f>
        <v>SEV</v>
      </c>
      <c r="D60" s="4">
        <f>'[3]Aggregated energy storages'!D109</f>
        <v>7.7659912651276501</v>
      </c>
      <c r="E60" s="4">
        <f>'[3]Aggregated energy storages'!E109</f>
        <v>14.653281593145101</v>
      </c>
      <c r="F60" s="4">
        <f>'[3]Aggregated energy storages'!F109</f>
        <v>20.592386838823899</v>
      </c>
      <c r="G60" s="4">
        <f>'[3]Aggregated energy storages'!G109</f>
        <v>27.746837511767598</v>
      </c>
      <c r="H60" s="4">
        <f>'[3]Aggregated energy storages'!H109</f>
        <v>40.753967198059698</v>
      </c>
      <c r="I60" s="4">
        <f>'[3]Aggregated energy storages'!I109</f>
        <v>50.200699118113597</v>
      </c>
      <c r="J60" s="4">
        <f>'[3]Aggregated energy storages'!J109</f>
        <v>60.245718513867303</v>
      </c>
      <c r="K60" s="4">
        <f>'[3]Aggregated energy storages'!K109</f>
        <v>71.140930909315898</v>
      </c>
      <c r="L60" s="4">
        <f>'[3]Aggregated energy storages'!L109</f>
        <v>83.336034071380695</v>
      </c>
      <c r="M60" s="4">
        <f>'[3]Aggregated energy storages'!M109</f>
        <v>94.922606292817704</v>
      </c>
      <c r="N60" s="4">
        <f>'[3]Aggregated energy storages'!N109</f>
        <v>107.580183717941</v>
      </c>
      <c r="O60" s="4">
        <f>'[3]Aggregated energy storages'!O109</f>
        <v>123.430988532615</v>
      </c>
      <c r="P60" s="4">
        <f>'[3]Aggregated energy storages'!P109</f>
        <v>141.46914484459501</v>
      </c>
      <c r="Q60" s="4">
        <f>'[3]Aggregated energy storages'!Q109</f>
        <v>161.39125972519801</v>
      </c>
      <c r="R60" s="4">
        <f>'[3]Aggregated energy storages'!R109</f>
        <v>183.68230499994999</v>
      </c>
      <c r="S60" s="4">
        <f>'[3]Aggregated energy storages'!S109</f>
        <v>206.83052512916001</v>
      </c>
      <c r="T60" s="4">
        <f>'[3]Aggregated energy storages'!T109</f>
        <v>231.069678823983</v>
      </c>
      <c r="U60" s="4">
        <f>'[3]Aggregated energy storages'!U109</f>
        <v>257.96956815046701</v>
      </c>
      <c r="V60" s="4">
        <f>'[3]Aggregated energy storages'!V109</f>
        <v>285.88681937480698</v>
      </c>
      <c r="W60" s="4">
        <f>'[3]Aggregated energy storages'!W109</f>
        <v>314.93331838577302</v>
      </c>
      <c r="X60" s="4">
        <f>'[3]Aggregated energy storages'!X109</f>
        <v>343.731584989309</v>
      </c>
      <c r="Y60" s="4">
        <f>'[3]Aggregated energy storages'!Y109</f>
        <v>372.36568626366102</v>
      </c>
      <c r="Z60" s="4">
        <f>'[3]Aggregated energy storages'!Z109</f>
        <v>401.51858727881398</v>
      </c>
      <c r="AA60" s="4">
        <f>'[3]Aggregated energy storages'!AA109</f>
        <v>431.21162743149199</v>
      </c>
      <c r="AB60" s="4">
        <f>'[3]Aggregated energy storages'!AB109</f>
        <v>462.37552158605598</v>
      </c>
      <c r="AC60" s="4">
        <f>'[3]Aggregated energy storages'!AC109</f>
        <v>483.13113702694199</v>
      </c>
      <c r="AD60" s="4">
        <f>'[3]Aggregated energy storages'!AD109</f>
        <v>504.04324513503099</v>
      </c>
      <c r="AE60" s="4">
        <f>'[3]Aggregated energy storages'!AE109</f>
        <v>525.30491474189296</v>
      </c>
      <c r="AF60" s="4">
        <f>'[3]Aggregated energy storages'!AF109</f>
        <v>547.00554416645298</v>
      </c>
      <c r="AG60" s="4">
        <f>'[3]Aggregated energy storages'!AG109</f>
        <v>568.46455741150601</v>
      </c>
    </row>
    <row r="61" spans="1:33" x14ac:dyDescent="0.25">
      <c r="B61" t="str">
        <f>'[3]Aggregated energy storages'!B110</f>
        <v>VIC</v>
      </c>
      <c r="C61" t="str">
        <f>'[3]Aggregated energy storages'!C110</f>
        <v>MEL</v>
      </c>
      <c r="D61" s="4">
        <f>'[3]Aggregated energy storages'!D110</f>
        <v>93.775190664926299</v>
      </c>
      <c r="E61" s="4">
        <f>'[3]Aggregated energy storages'!E110</f>
        <v>172.07931464754199</v>
      </c>
      <c r="F61" s="4">
        <f>'[3]Aggregated energy storages'!F110</f>
        <v>240.92321278457101</v>
      </c>
      <c r="G61" s="4">
        <f>'[3]Aggregated energy storages'!G110</f>
        <v>323.59883617810499</v>
      </c>
      <c r="H61" s="4">
        <f>'[3]Aggregated energy storages'!H110</f>
        <v>473.89038051596299</v>
      </c>
      <c r="I61" s="4">
        <f>'[3]Aggregated energy storages'!I110</f>
        <v>582.74753986359701</v>
      </c>
      <c r="J61" s="4">
        <f>'[3]Aggregated energy storages'!J110</f>
        <v>698.38632606072395</v>
      </c>
      <c r="K61" s="4">
        <f>'[3]Aggregated energy storages'!K110</f>
        <v>823.99378891741105</v>
      </c>
      <c r="L61" s="4">
        <f>'[3]Aggregated energy storages'!L110</f>
        <v>964.43007697532096</v>
      </c>
      <c r="M61" s="4">
        <f>'[3]Aggregated energy storages'!M110</f>
        <v>1103.66063943413</v>
      </c>
      <c r="N61" s="4">
        <f>'[3]Aggregated energy storages'!N110</f>
        <v>1255.5216921158401</v>
      </c>
      <c r="O61" s="4">
        <f>'[3]Aggregated energy storages'!O110</f>
        <v>1437.73759685753</v>
      </c>
      <c r="P61" s="4">
        <f>'[3]Aggregated energy storages'!P110</f>
        <v>1644.7060594114</v>
      </c>
      <c r="Q61" s="4">
        <f>'[3]Aggregated energy storages'!Q110</f>
        <v>1872.8944615257301</v>
      </c>
      <c r="R61" s="4">
        <f>'[3]Aggregated energy storages'!R110</f>
        <v>2127.9269228558301</v>
      </c>
      <c r="S61" s="4">
        <f>'[3]Aggregated energy storages'!S110</f>
        <v>2392.5529880373401</v>
      </c>
      <c r="T61" s="4">
        <f>'[3]Aggregated energy storages'!T110</f>
        <v>2669.7972404316602</v>
      </c>
      <c r="U61" s="4">
        <f>'[3]Aggregated energy storages'!U110</f>
        <v>2976.6713473189602</v>
      </c>
      <c r="V61" s="4">
        <f>'[3]Aggregated energy storages'!V110</f>
        <v>3295.5432734911301</v>
      </c>
      <c r="W61" s="4">
        <f>'[3]Aggregated energy storages'!W110</f>
        <v>3625.8905623846499</v>
      </c>
      <c r="X61" s="4">
        <f>'[3]Aggregated energy storages'!X110</f>
        <v>3953.2575152948398</v>
      </c>
      <c r="Y61" s="4">
        <f>'[3]Aggregated energy storages'!Y110</f>
        <v>4278.9097569987098</v>
      </c>
      <c r="Z61" s="4">
        <f>'[3]Aggregated energy storages'!Z110</f>
        <v>4610.5454204568096</v>
      </c>
      <c r="AA61" s="4">
        <f>'[3]Aggregated energy storages'!AA110</f>
        <v>4948.4689168008299</v>
      </c>
      <c r="AB61" s="4">
        <f>'[3]Aggregated energy storages'!AB110</f>
        <v>5303.3744796347301</v>
      </c>
      <c r="AC61" s="4">
        <f>'[3]Aggregated energy storages'!AC110</f>
        <v>5537.09883019271</v>
      </c>
      <c r="AD61" s="4">
        <f>'[3]Aggregated energy storages'!AD110</f>
        <v>5773.2528556056704</v>
      </c>
      <c r="AE61" s="4">
        <f>'[3]Aggregated energy storages'!AE110</f>
        <v>6013.89847593369</v>
      </c>
      <c r="AF61" s="4">
        <f>'[3]Aggregated energy storages'!AF110</f>
        <v>6260.4384567626603</v>
      </c>
      <c r="AG61" s="4">
        <f>'[3]Aggregated energy storages'!AG110</f>
        <v>6504.8363837719098</v>
      </c>
    </row>
    <row r="62" spans="1:33" x14ac:dyDescent="0.25">
      <c r="B62" t="str">
        <f>'[3]Aggregated energy storages'!B111</f>
        <v>WEM</v>
      </c>
      <c r="C62" t="str">
        <f>'[3]Aggregated energy storages'!C111</f>
        <v>WEM</v>
      </c>
      <c r="D62" s="4">
        <f>'[3]Aggregated energy storages'!D111</f>
        <v>31.717686176299999</v>
      </c>
      <c r="E62" s="4">
        <f>'[3]Aggregated energy storages'!E111</f>
        <v>65.970486164093003</v>
      </c>
      <c r="F62" s="4">
        <f>'[3]Aggregated energy storages'!F111</f>
        <v>103.64151763916</v>
      </c>
      <c r="G62" s="4">
        <f>'[3]Aggregated energy storages'!G111</f>
        <v>156.26510715484599</v>
      </c>
      <c r="H62" s="4">
        <f>'[3]Aggregated energy storages'!H111</f>
        <v>263.04444980621298</v>
      </c>
      <c r="I62" s="4">
        <f>'[3]Aggregated energy storages'!I111</f>
        <v>331.14573192596401</v>
      </c>
      <c r="J62" s="4">
        <f>'[3]Aggregated energy storages'!J111</f>
        <v>404.63797283172602</v>
      </c>
      <c r="K62" s="4">
        <f>'[3]Aggregated energy storages'!K111</f>
        <v>485.12521553039602</v>
      </c>
      <c r="L62" s="4">
        <f>'[3]Aggregated energy storages'!L111</f>
        <v>574.62148666381802</v>
      </c>
      <c r="M62" s="4">
        <f>'[3]Aggregated energy storages'!M111</f>
        <v>664.02733421325695</v>
      </c>
      <c r="N62" s="4">
        <f>'[3]Aggregated energy storages'!N111</f>
        <v>759.55584144592297</v>
      </c>
      <c r="O62" s="4">
        <f>'[3]Aggregated energy storages'!O111</f>
        <v>871.64378738403298</v>
      </c>
      <c r="P62" s="4">
        <f>'[3]Aggregated energy storages'!P111</f>
        <v>1009.3051071167</v>
      </c>
      <c r="Q62" s="4">
        <f>'[3]Aggregated energy storages'!Q111</f>
        <v>1175.1083488464401</v>
      </c>
      <c r="R62" s="4">
        <f>'[3]Aggregated energy storages'!R111</f>
        <v>1347.7252731323199</v>
      </c>
      <c r="S62" s="4">
        <f>'[3]Aggregated energy storages'!S111</f>
        <v>1518.5708503723099</v>
      </c>
      <c r="T62" s="4">
        <f>'[3]Aggregated energy storages'!T111</f>
        <v>1696.26638412476</v>
      </c>
      <c r="U62" s="4">
        <f>'[3]Aggregated energy storages'!U111</f>
        <v>1889.93577575684</v>
      </c>
      <c r="V62" s="4">
        <f>'[3]Aggregated energy storages'!V111</f>
        <v>2086.7432327270499</v>
      </c>
      <c r="W62" s="4">
        <f>'[3]Aggregated energy storages'!W111</f>
        <v>2290.9143371581999</v>
      </c>
      <c r="X62" s="4">
        <f>'[3]Aggregated energy storages'!X111</f>
        <v>2493.2035446167001</v>
      </c>
      <c r="Y62" s="4">
        <f>'[3]Aggregated energy storages'!Y111</f>
        <v>2691.0777587890602</v>
      </c>
      <c r="Z62" s="4">
        <f>'[3]Aggregated energy storages'!Z111</f>
        <v>2900.6858901977498</v>
      </c>
      <c r="AA62" s="4">
        <f>'[3]Aggregated energy storages'!AA111</f>
        <v>3112.48974609375</v>
      </c>
      <c r="AB62" s="4">
        <f>'[3]Aggregated energy storages'!AB111</f>
        <v>3318.1602859497102</v>
      </c>
      <c r="AC62" s="4">
        <f>'[3]Aggregated energy storages'!AC111</f>
        <v>3442.7760009765602</v>
      </c>
      <c r="AD62" s="4">
        <f>'[3]Aggregated energy storages'!AD111</f>
        <v>3570.1306915283199</v>
      </c>
      <c r="AE62" s="4">
        <f>'[3]Aggregated energy storages'!AE111</f>
        <v>3701.5805358886701</v>
      </c>
      <c r="AF62" s="4">
        <f>'[3]Aggregated energy storages'!AF111</f>
        <v>3835.56860351562</v>
      </c>
      <c r="AG62" s="4">
        <f>'[3]Aggregated energy storages'!AG111</f>
        <v>3968.1222229003902</v>
      </c>
    </row>
    <row r="64" spans="1:33" x14ac:dyDescent="0.25">
      <c r="A64" t="s">
        <v>130</v>
      </c>
      <c r="B64" t="str">
        <f>'[3]Aggregated energy storages'!B33</f>
        <v>Region</v>
      </c>
      <c r="C64" t="str">
        <f>'[3]Aggregated energy storages'!C33</f>
        <v>Subregion</v>
      </c>
      <c r="D64" t="str">
        <f>'[3]Aggregated energy storages'!D33</f>
        <v>2025-26</v>
      </c>
      <c r="E64" t="str">
        <f>'[3]Aggregated energy storages'!E33</f>
        <v>2026-27</v>
      </c>
      <c r="F64" t="str">
        <f>'[3]Aggregated energy storages'!F33</f>
        <v>2027-28</v>
      </c>
      <c r="G64" t="str">
        <f>'[3]Aggregated energy storages'!G33</f>
        <v>2028-29</v>
      </c>
      <c r="H64" t="str">
        <f>'[3]Aggregated energy storages'!H33</f>
        <v>2029-30</v>
      </c>
      <c r="I64" t="str">
        <f>'[3]Aggregated energy storages'!I33</f>
        <v>2030-31</v>
      </c>
      <c r="J64" t="str">
        <f>'[3]Aggregated energy storages'!J33</f>
        <v>2031-32</v>
      </c>
      <c r="K64" t="str">
        <f>'[3]Aggregated energy storages'!K33</f>
        <v>2032-33</v>
      </c>
      <c r="L64" t="str">
        <f>'[3]Aggregated energy storages'!L33</f>
        <v>2033-34</v>
      </c>
      <c r="M64" t="str">
        <f>'[3]Aggregated energy storages'!M33</f>
        <v>2034-35</v>
      </c>
      <c r="N64" t="str">
        <f>'[3]Aggregated energy storages'!N33</f>
        <v>2035-36</v>
      </c>
      <c r="O64" t="str">
        <f>'[3]Aggregated energy storages'!O33</f>
        <v>2036-37</v>
      </c>
      <c r="P64" t="str">
        <f>'[3]Aggregated energy storages'!P33</f>
        <v>2037-38</v>
      </c>
      <c r="Q64" t="str">
        <f>'[3]Aggregated energy storages'!Q33</f>
        <v>2038-39</v>
      </c>
      <c r="R64" t="str">
        <f>'[3]Aggregated energy storages'!R33</f>
        <v>2039-40</v>
      </c>
      <c r="S64" t="str">
        <f>'[3]Aggregated energy storages'!S33</f>
        <v>2040-41</v>
      </c>
      <c r="T64" t="str">
        <f>'[3]Aggregated energy storages'!T33</f>
        <v>2041-42</v>
      </c>
      <c r="U64" t="str">
        <f>'[3]Aggregated energy storages'!U33</f>
        <v>2042-43</v>
      </c>
      <c r="V64" t="str">
        <f>'[3]Aggregated energy storages'!V33</f>
        <v>2043-44</v>
      </c>
      <c r="W64" t="str">
        <f>'[3]Aggregated energy storages'!W33</f>
        <v>2044-45</v>
      </c>
      <c r="X64" t="str">
        <f>'[3]Aggregated energy storages'!X33</f>
        <v>2045-46</v>
      </c>
      <c r="Y64" t="str">
        <f>'[3]Aggregated energy storages'!Y33</f>
        <v>2046-47</v>
      </c>
      <c r="Z64" t="str">
        <f>'[3]Aggregated energy storages'!Z33</f>
        <v>2047-48</v>
      </c>
      <c r="AA64" t="str">
        <f>'[3]Aggregated energy storages'!AA33</f>
        <v>2048-49</v>
      </c>
      <c r="AB64" t="str">
        <f>'[3]Aggregated energy storages'!AB33</f>
        <v>2049-50</v>
      </c>
      <c r="AC64" t="str">
        <f>'[3]Aggregated energy storages'!AC33</f>
        <v>2050-51</v>
      </c>
      <c r="AD64" t="str">
        <f>'[3]Aggregated energy storages'!AD33</f>
        <v>2051-52</v>
      </c>
      <c r="AE64" t="str">
        <f>'[3]Aggregated energy storages'!AE33</f>
        <v>2052-53</v>
      </c>
      <c r="AF64" t="str">
        <f>'[3]Aggregated energy storages'!AF33</f>
        <v>2053-54</v>
      </c>
      <c r="AG64" t="str">
        <f>'[3]Aggregated energy storages'!AG33</f>
        <v>2054-55</v>
      </c>
    </row>
    <row r="65" spans="2:33" x14ac:dyDescent="0.25">
      <c r="B65" t="str">
        <f>'[3]Aggregated energy storages'!B34</f>
        <v>NSW</v>
      </c>
      <c r="C65" t="str">
        <f>'[3]Aggregated energy storages'!C34</f>
        <v>NNSW</v>
      </c>
      <c r="D65" s="4">
        <f>'[3]Aggregated energy storages'!D34</f>
        <v>19.5497899458619</v>
      </c>
      <c r="E65" s="4">
        <f>'[3]Aggregated energy storages'!E34</f>
        <v>35.122384800751</v>
      </c>
      <c r="F65" s="4">
        <f>'[3]Aggregated energy storages'!F34</f>
        <v>47.231482091939498</v>
      </c>
      <c r="G65" s="4">
        <f>'[3]Aggregated energy storages'!G34</f>
        <v>61.984656315358997</v>
      </c>
      <c r="H65" s="4">
        <f>'[3]Aggregated energy storages'!H34</f>
        <v>82.760170331417001</v>
      </c>
      <c r="I65" s="4">
        <f>'[3]Aggregated energy storages'!I34</f>
        <v>98.426921291288494</v>
      </c>
      <c r="J65" s="4">
        <f>'[3]Aggregated energy storages'!J34</f>
        <v>114.717803182864</v>
      </c>
      <c r="K65" s="4">
        <f>'[3]Aggregated energy storages'!K34</f>
        <v>133.33166963489501</v>
      </c>
      <c r="L65" s="4">
        <f>'[3]Aggregated energy storages'!L34</f>
        <v>152.88126554777901</v>
      </c>
      <c r="M65" s="4">
        <f>'[3]Aggregated energy storages'!M34</f>
        <v>170.48882903983801</v>
      </c>
      <c r="N65" s="4">
        <f>'[3]Aggregated energy storages'!N34</f>
        <v>188.84442446745601</v>
      </c>
      <c r="O65" s="4">
        <f>'[3]Aggregated energy storages'!O34</f>
        <v>213.642709887894</v>
      </c>
      <c r="P65" s="4">
        <f>'[3]Aggregated energy storages'!P34</f>
        <v>240.63181277167701</v>
      </c>
      <c r="Q65" s="4">
        <f>'[3]Aggregated energy storages'!Q34</f>
        <v>271.48029596282902</v>
      </c>
      <c r="R65" s="4">
        <f>'[3]Aggregated energy storages'!R34</f>
        <v>304.08547822754201</v>
      </c>
      <c r="S65" s="4">
        <f>'[3]Aggregated energy storages'!S34</f>
        <v>338.751191361888</v>
      </c>
      <c r="T65" s="4">
        <f>'[3]Aggregated energy storages'!T34</f>
        <v>374.92272849516303</v>
      </c>
      <c r="U65" s="4">
        <f>'[3]Aggregated energy storages'!U34</f>
        <v>413.856768765791</v>
      </c>
      <c r="V65" s="4">
        <f>'[3]Aggregated energy storages'!V34</f>
        <v>453.54954513184498</v>
      </c>
      <c r="W65" s="4">
        <f>'[3]Aggregated energy storages'!W34</f>
        <v>494.40165942416098</v>
      </c>
      <c r="X65" s="4">
        <f>'[3]Aggregated energy storages'!X34</f>
        <v>534.63665253042598</v>
      </c>
      <c r="Y65" s="4">
        <f>'[3]Aggregated energy storages'!Y34</f>
        <v>574.87729703072898</v>
      </c>
      <c r="Z65" s="4">
        <f>'[3]Aggregated energy storages'!Z34</f>
        <v>614.53758979347799</v>
      </c>
      <c r="AA65" s="4">
        <f>'[3]Aggregated energy storages'!AA34</f>
        <v>654.03825808847103</v>
      </c>
      <c r="AB65" s="4">
        <f>'[3]Aggregated energy storages'!AB34</f>
        <v>693.377678231407</v>
      </c>
      <c r="AC65" s="4">
        <f>'[3]Aggregated energy storages'!AC34</f>
        <v>712.86570760031998</v>
      </c>
      <c r="AD65" s="4">
        <f>'[3]Aggregated energy storages'!AD34</f>
        <v>732.39117223472203</v>
      </c>
      <c r="AE65" s="4">
        <f>'[3]Aggregated energy storages'!AE34</f>
        <v>751.87398646028896</v>
      </c>
      <c r="AF65" s="4">
        <f>'[3]Aggregated energy storages'!AF34</f>
        <v>771.35101769484299</v>
      </c>
      <c r="AG65" s="4">
        <f>'[3]Aggregated energy storages'!AG34</f>
        <v>790.82371113865997</v>
      </c>
    </row>
    <row r="66" spans="2:33" x14ac:dyDescent="0.25">
      <c r="B66" t="str">
        <f>'[3]Aggregated energy storages'!B35</f>
        <v>NSW</v>
      </c>
      <c r="C66" t="str">
        <f>'[3]Aggregated energy storages'!C35</f>
        <v>CNSW</v>
      </c>
      <c r="D66" s="4">
        <f>'[3]Aggregated energy storages'!D35</f>
        <v>11.6545267697947</v>
      </c>
      <c r="E66" s="4">
        <f>'[3]Aggregated energy storages'!E35</f>
        <v>20.648136411735301</v>
      </c>
      <c r="F66" s="4">
        <f>'[3]Aggregated energy storages'!F35</f>
        <v>27.803874372130199</v>
      </c>
      <c r="G66" s="4">
        <f>'[3]Aggregated energy storages'!G35</f>
        <v>36.576608119620801</v>
      </c>
      <c r="H66" s="4">
        <f>'[3]Aggregated energy storages'!H35</f>
        <v>49.007636709810399</v>
      </c>
      <c r="I66" s="4">
        <f>'[3]Aggregated energy storages'!I35</f>
        <v>58.431907659987701</v>
      </c>
      <c r="J66" s="4">
        <f>'[3]Aggregated energy storages'!J35</f>
        <v>68.296370662251704</v>
      </c>
      <c r="K66" s="4">
        <f>'[3]Aggregated energy storages'!K35</f>
        <v>79.593054071222795</v>
      </c>
      <c r="L66" s="4">
        <f>'[3]Aggregated energy storages'!L35</f>
        <v>91.518421927407701</v>
      </c>
      <c r="M66" s="4">
        <f>'[3]Aggregated energy storages'!M35</f>
        <v>102.101923945002</v>
      </c>
      <c r="N66" s="4">
        <f>'[3]Aggregated energy storages'!N35</f>
        <v>113.244907991399</v>
      </c>
      <c r="O66" s="4">
        <f>'[3]Aggregated energy storages'!O35</f>
        <v>128.513194046791</v>
      </c>
      <c r="P66" s="4">
        <f>'[3]Aggregated energy storages'!P35</f>
        <v>145.253268287098</v>
      </c>
      <c r="Q66" s="4">
        <f>'[3]Aggregated energy storages'!Q35</f>
        <v>164.49595189158299</v>
      </c>
      <c r="R66" s="4">
        <f>'[3]Aggregated energy storages'!R35</f>
        <v>184.99579392824</v>
      </c>
      <c r="S66" s="4">
        <f>'[3]Aggregated energy storages'!S35</f>
        <v>206.95622362026199</v>
      </c>
      <c r="T66" s="4">
        <f>'[3]Aggregated energy storages'!T35</f>
        <v>230.01793755612101</v>
      </c>
      <c r="U66" s="4">
        <f>'[3]Aggregated energy storages'!U35</f>
        <v>255.14036716613401</v>
      </c>
      <c r="V66" s="4">
        <f>'[3]Aggregated energy storages'!V35</f>
        <v>280.936449944412</v>
      </c>
      <c r="W66" s="4">
        <f>'[3]Aggregated energy storages'!W35</f>
        <v>307.96311150416301</v>
      </c>
      <c r="X66" s="4">
        <f>'[3]Aggregated energy storages'!X35</f>
        <v>334.88573777290202</v>
      </c>
      <c r="Y66" s="4">
        <f>'[3]Aggregated energy storages'!Y35</f>
        <v>362.14571523804602</v>
      </c>
      <c r="Z66" s="4">
        <f>'[3]Aggregated energy storages'!Z35</f>
        <v>389.39134681949503</v>
      </c>
      <c r="AA66" s="4">
        <f>'[3]Aggregated energy storages'!AA35</f>
        <v>416.92673341024602</v>
      </c>
      <c r="AB66" s="4">
        <f>'[3]Aggregated energy storages'!AB35</f>
        <v>444.703187440845</v>
      </c>
      <c r="AC66" s="4">
        <f>'[3]Aggregated energy storages'!AC35</f>
        <v>459.822140995783</v>
      </c>
      <c r="AD66" s="4">
        <f>'[3]Aggregated energy storages'!AD35</f>
        <v>475.08952439228898</v>
      </c>
      <c r="AE66" s="4">
        <f>'[3]Aggregated energy storages'!AE35</f>
        <v>490.496983436211</v>
      </c>
      <c r="AF66" s="4">
        <f>'[3]Aggregated energy storages'!AF35</f>
        <v>506.04697912380198</v>
      </c>
      <c r="AG66" s="4">
        <f>'[3]Aggregated energy storages'!AG35</f>
        <v>521.73033536010303</v>
      </c>
    </row>
    <row r="67" spans="2:33" x14ac:dyDescent="0.25">
      <c r="B67" t="str">
        <f>'[3]Aggregated energy storages'!B36</f>
        <v>NSW</v>
      </c>
      <c r="C67" t="str">
        <f>'[3]Aggregated energy storages'!C36</f>
        <v>SNSW</v>
      </c>
      <c r="D67" s="4">
        <f>'[3]Aggregated energy storages'!D36</f>
        <v>17.828897158374499</v>
      </c>
      <c r="E67" s="4">
        <f>'[3]Aggregated energy storages'!E36</f>
        <v>32.5809433277769</v>
      </c>
      <c r="F67" s="4">
        <f>'[3]Aggregated energy storages'!F36</f>
        <v>44.820892435333697</v>
      </c>
      <c r="G67" s="4">
        <f>'[3]Aggregated energy storages'!G36</f>
        <v>60.050961048430999</v>
      </c>
      <c r="H67" s="4">
        <f>'[3]Aggregated energy storages'!H36</f>
        <v>81.780816293717507</v>
      </c>
      <c r="I67" s="4">
        <f>'[3]Aggregated energy storages'!I36</f>
        <v>98.670241708045495</v>
      </c>
      <c r="J67" s="4">
        <f>'[3]Aggregated energy storages'!J36</f>
        <v>116.541246328979</v>
      </c>
      <c r="K67" s="4">
        <f>'[3]Aggregated energy storages'!K36</f>
        <v>137.107081429733</v>
      </c>
      <c r="L67" s="4">
        <f>'[3]Aggregated energy storages'!L36</f>
        <v>159.01242404037299</v>
      </c>
      <c r="M67" s="4">
        <f>'[3]Aggregated energy storages'!M36</f>
        <v>180.59028209199101</v>
      </c>
      <c r="N67" s="4">
        <f>'[3]Aggregated energy storages'!N36</f>
        <v>203.69746364755801</v>
      </c>
      <c r="O67" s="4">
        <f>'[3]Aggregated energy storages'!O36</f>
        <v>232.266125453223</v>
      </c>
      <c r="P67" s="4">
        <f>'[3]Aggregated energy storages'!P36</f>
        <v>263.66543915870801</v>
      </c>
      <c r="Q67" s="4">
        <f>'[3]Aggregated energy storages'!Q36</f>
        <v>299.79085845305298</v>
      </c>
      <c r="R67" s="4">
        <f>'[3]Aggregated energy storages'!R36</f>
        <v>338.37703248922799</v>
      </c>
      <c r="S67" s="4">
        <f>'[3]Aggregated energy storages'!S36</f>
        <v>379.77184344086601</v>
      </c>
      <c r="T67" s="4">
        <f>'[3]Aggregated energy storages'!T36</f>
        <v>423.35593082729099</v>
      </c>
      <c r="U67" s="4">
        <f>'[3]Aggregated energy storages'!U36</f>
        <v>470.79054401941897</v>
      </c>
      <c r="V67" s="4">
        <f>'[3]Aggregated energy storages'!V36</f>
        <v>519.60312621079504</v>
      </c>
      <c r="W67" s="4">
        <f>'[3]Aggregated energy storages'!W36</f>
        <v>570.61061526886499</v>
      </c>
      <c r="X67" s="4">
        <f>'[3]Aggregated energy storages'!X36</f>
        <v>621.47087206195704</v>
      </c>
      <c r="Y67" s="4">
        <f>'[3]Aggregated energy storages'!Y36</f>
        <v>672.96895256538005</v>
      </c>
      <c r="Z67" s="4">
        <f>'[3]Aggregated energy storages'!Z36</f>
        <v>724.38210226486603</v>
      </c>
      <c r="AA67" s="4">
        <f>'[3]Aggregated energy storages'!AA36</f>
        <v>776.24910616490001</v>
      </c>
      <c r="AB67" s="4">
        <f>'[3]Aggregated energy storages'!AB36</f>
        <v>828.51119209150795</v>
      </c>
      <c r="AC67" s="4">
        <f>'[3]Aggregated energy storages'!AC36</f>
        <v>856.72680085960997</v>
      </c>
      <c r="AD67" s="4">
        <f>'[3]Aggregated energy storages'!AD36</f>
        <v>885.20192513345296</v>
      </c>
      <c r="AE67" s="4">
        <f>'[3]Aggregated energy storages'!AE36</f>
        <v>913.91436466371601</v>
      </c>
      <c r="AF67" s="4">
        <f>'[3]Aggregated energy storages'!AF36</f>
        <v>942.87069846945701</v>
      </c>
      <c r="AG67" s="4">
        <f>'[3]Aggregated energy storages'!AG36</f>
        <v>972.05779813414995</v>
      </c>
    </row>
    <row r="68" spans="2:33" x14ac:dyDescent="0.25">
      <c r="B68" t="str">
        <f>'[3]Aggregated energy storages'!B37</f>
        <v>NSW</v>
      </c>
      <c r="C68" t="str">
        <f>'[3]Aggregated energy storages'!C37</f>
        <v>SNW</v>
      </c>
      <c r="D68" s="4">
        <f>'[3]Aggregated energy storages'!D37</f>
        <v>71.007240476380701</v>
      </c>
      <c r="E68" s="4">
        <f>'[3]Aggregated energy storages'!E37</f>
        <v>124.34798318097999</v>
      </c>
      <c r="F68" s="4">
        <f>'[3]Aggregated energy storages'!F37</f>
        <v>167.48777850061299</v>
      </c>
      <c r="G68" s="4">
        <f>'[3]Aggregated energy storages'!G37</f>
        <v>220.659662385232</v>
      </c>
      <c r="H68" s="4">
        <f>'[3]Aggregated energy storages'!H37</f>
        <v>296.382958341061</v>
      </c>
      <c r="I68" s="4">
        <f>'[3]Aggregated energy storages'!I37</f>
        <v>354.01352925713701</v>
      </c>
      <c r="J68" s="4">
        <f>'[3]Aggregated energy storages'!J37</f>
        <v>414.60646425297602</v>
      </c>
      <c r="K68" s="4">
        <f>'[3]Aggregated energy storages'!K37</f>
        <v>484.23978557383498</v>
      </c>
      <c r="L68" s="4">
        <f>'[3]Aggregated energy storages'!L37</f>
        <v>558.01231086774897</v>
      </c>
      <c r="M68" s="4">
        <f>'[3]Aggregated energy storages'!M37</f>
        <v>622.60479112937605</v>
      </c>
      <c r="N68" s="4">
        <f>'[3]Aggregated energy storages'!N37</f>
        <v>692.70322249977198</v>
      </c>
      <c r="O68" s="4">
        <f>'[3]Aggregated energy storages'!O37</f>
        <v>787.92488251928796</v>
      </c>
      <c r="P68" s="4">
        <f>'[3]Aggregated energy storages'!P37</f>
        <v>892.86828323596205</v>
      </c>
      <c r="Q68" s="4">
        <f>'[3]Aggregated energy storages'!Q37</f>
        <v>1014.1178295484</v>
      </c>
      <c r="R68" s="4">
        <f>'[3]Aggregated energy storages'!R37</f>
        <v>1144.15568709236</v>
      </c>
      <c r="S68" s="4">
        <f>'[3]Aggregated energy storages'!S37</f>
        <v>1284.25456439955</v>
      </c>
      <c r="T68" s="4">
        <f>'[3]Aggregated energy storages'!T37</f>
        <v>1432.2569152178301</v>
      </c>
      <c r="U68" s="4">
        <f>'[3]Aggregated energy storages'!U37</f>
        <v>1594.90666886076</v>
      </c>
      <c r="V68" s="4">
        <f>'[3]Aggregated energy storages'!V37</f>
        <v>1763.0420623372199</v>
      </c>
      <c r="W68" s="4">
        <f>'[3]Aggregated energy storages'!W37</f>
        <v>1941.32424396791</v>
      </c>
      <c r="X68" s="4">
        <f>'[3]Aggregated energy storages'!X37</f>
        <v>2120.6930398197701</v>
      </c>
      <c r="Y68" s="4">
        <f>'[3]Aggregated energy storages'!Y37</f>
        <v>2304.2645554371502</v>
      </c>
      <c r="Z68" s="4">
        <f>'[3]Aggregated energy storages'!Z37</f>
        <v>2489.7735968567199</v>
      </c>
      <c r="AA68" s="4">
        <f>'[3]Aggregated energy storages'!AA37</f>
        <v>2679.3946984560698</v>
      </c>
      <c r="AB68" s="4">
        <f>'[3]Aggregated energy storages'!AB37</f>
        <v>2872.8901218779602</v>
      </c>
      <c r="AC68" s="4">
        <f>'[3]Aggregated energy storages'!AC37</f>
        <v>2984.78574326737</v>
      </c>
      <c r="AD68" s="4">
        <f>'[3]Aggregated energy storages'!AD37</f>
        <v>3098.9144079255102</v>
      </c>
      <c r="AE68" s="4">
        <f>'[3]Aggregated energy storages'!AE37</f>
        <v>3215.2650327951301</v>
      </c>
      <c r="AF68" s="4">
        <f>'[3]Aggregated energy storages'!AF37</f>
        <v>3333.7614627548101</v>
      </c>
      <c r="AG68" s="4">
        <f>'[3]Aggregated energy storages'!AG37</f>
        <v>3454.3950542470898</v>
      </c>
    </row>
    <row r="69" spans="2:33" x14ac:dyDescent="0.25">
      <c r="B69" t="str">
        <f>'[3]Aggregated energy storages'!B38</f>
        <v>QLD</v>
      </c>
      <c r="C69" t="str">
        <f>'[3]Aggregated energy storages'!C38</f>
        <v>NQ</v>
      </c>
      <c r="D69" s="4">
        <f>'[3]Aggregated energy storages'!D38</f>
        <v>9.3371827824188998</v>
      </c>
      <c r="E69" s="4">
        <f>'[3]Aggregated energy storages'!E38</f>
        <v>16.227045318689601</v>
      </c>
      <c r="F69" s="4">
        <f>'[3]Aggregated energy storages'!F38</f>
        <v>22.942435328653499</v>
      </c>
      <c r="G69" s="4">
        <f>'[3]Aggregated energy storages'!G38</f>
        <v>31.7257561352774</v>
      </c>
      <c r="H69" s="4">
        <f>'[3]Aggregated energy storages'!H38</f>
        <v>47.141302417320901</v>
      </c>
      <c r="I69" s="4">
        <f>'[3]Aggregated energy storages'!I38</f>
        <v>58.655467273431597</v>
      </c>
      <c r="J69" s="4">
        <f>'[3]Aggregated energy storages'!J38</f>
        <v>71.078048880102301</v>
      </c>
      <c r="K69" s="4">
        <f>'[3]Aggregated energy storages'!K38</f>
        <v>84.887055539448099</v>
      </c>
      <c r="L69" s="4">
        <f>'[3]Aggregated energy storages'!L38</f>
        <v>100.97177959121601</v>
      </c>
      <c r="M69" s="4">
        <f>'[3]Aggregated energy storages'!M38</f>
        <v>119.025833316785</v>
      </c>
      <c r="N69" s="4">
        <f>'[3]Aggregated energy storages'!N38</f>
        <v>138.59599515320301</v>
      </c>
      <c r="O69" s="4">
        <f>'[3]Aggregated energy storages'!O38</f>
        <v>160.542696003825</v>
      </c>
      <c r="P69" s="4">
        <f>'[3]Aggregated energy storages'!P38</f>
        <v>184.49582211719601</v>
      </c>
      <c r="Q69" s="4">
        <f>'[3]Aggregated energy storages'!Q38</f>
        <v>212.12062938503601</v>
      </c>
      <c r="R69" s="4">
        <f>'[3]Aggregated energy storages'!R38</f>
        <v>241.46059467033101</v>
      </c>
      <c r="S69" s="4">
        <f>'[3]Aggregated energy storages'!S38</f>
        <v>271.37406368822099</v>
      </c>
      <c r="T69" s="4">
        <f>'[3]Aggregated energy storages'!T38</f>
        <v>303.09123592490698</v>
      </c>
      <c r="U69" s="4">
        <f>'[3]Aggregated energy storages'!U38</f>
        <v>337.55851467352699</v>
      </c>
      <c r="V69" s="4">
        <f>'[3]Aggregated energy storages'!V38</f>
        <v>374.12019403255101</v>
      </c>
      <c r="W69" s="4">
        <f>'[3]Aggregated energy storages'!W38</f>
        <v>412.02365334485802</v>
      </c>
      <c r="X69" s="4">
        <f>'[3]Aggregated energy storages'!X38</f>
        <v>450.008445727148</v>
      </c>
      <c r="Y69" s="4">
        <f>'[3]Aggregated energy storages'!Y38</f>
        <v>487.81224505745701</v>
      </c>
      <c r="Z69" s="4">
        <f>'[3]Aggregated energy storages'!Z38</f>
        <v>526.90027527812595</v>
      </c>
      <c r="AA69" s="4">
        <f>'[3]Aggregated energy storages'!AA38</f>
        <v>566.75443763436397</v>
      </c>
      <c r="AB69" s="4">
        <f>'[3]Aggregated energy storages'!AB38</f>
        <v>606.07793622024803</v>
      </c>
      <c r="AC69" s="4">
        <f>'[3]Aggregated energy storages'!AC38</f>
        <v>627.963337283942</v>
      </c>
      <c r="AD69" s="4">
        <f>'[3]Aggregated energy storages'!AD38</f>
        <v>650.12494175289203</v>
      </c>
      <c r="AE69" s="4">
        <f>'[3]Aggregated energy storages'!AE38</f>
        <v>672.56339203520497</v>
      </c>
      <c r="AF69" s="4">
        <f>'[3]Aggregated energy storages'!AF38</f>
        <v>695.28639161873605</v>
      </c>
      <c r="AG69" s="4">
        <f>'[3]Aggregated energy storages'!AG38</f>
        <v>718.30922265693505</v>
      </c>
    </row>
    <row r="70" spans="2:33" x14ac:dyDescent="0.25">
      <c r="B70" t="str">
        <f>'[3]Aggregated energy storages'!B39</f>
        <v>QLD</v>
      </c>
      <c r="C70" t="str">
        <f>'[3]Aggregated energy storages'!C39</f>
        <v>CQ</v>
      </c>
      <c r="D70" s="4">
        <f>'[3]Aggregated energy storages'!D39</f>
        <v>2.8445534839012501</v>
      </c>
      <c r="E70" s="4">
        <f>'[3]Aggregated energy storages'!E39</f>
        <v>5.0978987243839802</v>
      </c>
      <c r="F70" s="4">
        <f>'[3]Aggregated energy storages'!F39</f>
        <v>7.3205970538456704</v>
      </c>
      <c r="G70" s="4">
        <f>'[3]Aggregated energy storages'!G39</f>
        <v>10.258221853160199</v>
      </c>
      <c r="H70" s="4">
        <f>'[3]Aggregated energy storages'!H39</f>
        <v>15.423558212566901</v>
      </c>
      <c r="I70" s="4">
        <f>'[3]Aggregated energy storages'!I39</f>
        <v>19.358925087956901</v>
      </c>
      <c r="J70" s="4">
        <f>'[3]Aggregated energy storages'!J39</f>
        <v>23.637295013236098</v>
      </c>
      <c r="K70" s="4">
        <f>'[3]Aggregated energy storages'!K39</f>
        <v>28.418006589552999</v>
      </c>
      <c r="L70" s="4">
        <f>'[3]Aggregated energy storages'!L39</f>
        <v>34.0018546389961</v>
      </c>
      <c r="M70" s="4">
        <f>'[3]Aggregated energy storages'!M39</f>
        <v>40.3760148362108</v>
      </c>
      <c r="N70" s="4">
        <f>'[3]Aggregated energy storages'!N39</f>
        <v>47.314324881728602</v>
      </c>
      <c r="O70" s="4">
        <f>'[3]Aggregated energy storages'!O39</f>
        <v>55.043099272643303</v>
      </c>
      <c r="P70" s="4">
        <f>'[3]Aggregated energy storages'!P39</f>
        <v>63.524152517121998</v>
      </c>
      <c r="Q70" s="4">
        <f>'[3]Aggregated energy storages'!Q39</f>
        <v>73.331175873550706</v>
      </c>
      <c r="R70" s="4">
        <f>'[3]Aggregated energy storages'!R39</f>
        <v>83.800306979697595</v>
      </c>
      <c r="S70" s="4">
        <f>'[3]Aggregated energy storages'!S39</f>
        <v>94.518319064649404</v>
      </c>
      <c r="T70" s="4">
        <f>'[3]Aggregated energy storages'!T39</f>
        <v>105.914708509842</v>
      </c>
      <c r="U70" s="4">
        <f>'[3]Aggregated energy storages'!U39</f>
        <v>118.363037418199</v>
      </c>
      <c r="V70" s="4">
        <f>'[3]Aggregated energy storages'!V39</f>
        <v>131.583355662023</v>
      </c>
      <c r="W70" s="4">
        <f>'[3]Aggregated energy storages'!W39</f>
        <v>145.378785167757</v>
      </c>
      <c r="X70" s="4">
        <f>'[3]Aggregated energy storages'!X39</f>
        <v>159.254704215994</v>
      </c>
      <c r="Y70" s="4">
        <f>'[3]Aggregated energy storages'!Y39</f>
        <v>173.11338388809301</v>
      </c>
      <c r="Z70" s="4">
        <f>'[3]Aggregated energy storages'!Z39</f>
        <v>187.47678517700501</v>
      </c>
      <c r="AA70" s="4">
        <f>'[3]Aggregated energy storages'!AA39</f>
        <v>202.17318821803701</v>
      </c>
      <c r="AB70" s="4">
        <f>'[3]Aggregated energy storages'!AB39</f>
        <v>216.71625241157</v>
      </c>
      <c r="AC70" s="4">
        <f>'[3]Aggregated energy storages'!AC39</f>
        <v>224.94876382814201</v>
      </c>
      <c r="AD70" s="4">
        <f>'[3]Aggregated energy storages'!AD39</f>
        <v>233.29842765074201</v>
      </c>
      <c r="AE70" s="4">
        <f>'[3]Aggregated energy storages'!AE39</f>
        <v>241.75781569560399</v>
      </c>
      <c r="AF70" s="4">
        <f>'[3]Aggregated energy storages'!AF39</f>
        <v>250.32999875912199</v>
      </c>
      <c r="AG70" s="4">
        <f>'[3]Aggregated energy storages'!AG39</f>
        <v>259.028539089937</v>
      </c>
    </row>
    <row r="71" spans="2:33" x14ac:dyDescent="0.25">
      <c r="B71" t="str">
        <f>'[3]Aggregated energy storages'!B40</f>
        <v>QLD</v>
      </c>
      <c r="C71" t="str">
        <f>'[3]Aggregated energy storages'!C40</f>
        <v>GG</v>
      </c>
      <c r="D71" s="4">
        <f>'[3]Aggregated energy storages'!D40</f>
        <v>3.29289361448942E-2</v>
      </c>
      <c r="E71" s="4">
        <f>'[3]Aggregated energy storages'!E40</f>
        <v>5.5571532345952801E-2</v>
      </c>
      <c r="F71" s="4">
        <f>'[3]Aggregated energy storages'!F40</f>
        <v>7.5830592502248106E-2</v>
      </c>
      <c r="G71" s="4">
        <f>'[3]Aggregated energy storages'!G40</f>
        <v>0.101887240303009</v>
      </c>
      <c r="H71" s="4">
        <f>'[3]Aggregated energy storages'!H40</f>
        <v>0.14750417607918201</v>
      </c>
      <c r="I71" s="4">
        <f>'[3]Aggregated energy storages'!I40</f>
        <v>0.18001754541724699</v>
      </c>
      <c r="J71" s="4">
        <f>'[3]Aggregated energy storages'!J40</f>
        <v>0.21373231235003701</v>
      </c>
      <c r="K71" s="4">
        <f>'[3]Aggregated energy storages'!K40</f>
        <v>0.25076477645794398</v>
      </c>
      <c r="L71" s="4">
        <f>'[3]Aggregated energy storages'!L40</f>
        <v>0.29371931011151797</v>
      </c>
      <c r="M71" s="4">
        <f>'[3]Aggregated energy storages'!M40</f>
        <v>0.33146551143602399</v>
      </c>
      <c r="N71" s="4">
        <f>'[3]Aggregated energy storages'!N40</f>
        <v>0.37243971361570299</v>
      </c>
      <c r="O71" s="4">
        <f>'[3]Aggregated energy storages'!O40</f>
        <v>0.42943349966152999</v>
      </c>
      <c r="P71" s="4">
        <f>'[3]Aggregated energy storages'!P40</f>
        <v>0.48994322152569703</v>
      </c>
      <c r="Q71" s="4">
        <f>'[3]Aggregated energy storages'!Q40</f>
        <v>0.55952872075868998</v>
      </c>
      <c r="R71" s="4">
        <f>'[3]Aggregated energy storages'!R40</f>
        <v>0.63246608498391699</v>
      </c>
      <c r="S71" s="4">
        <f>'[3]Aggregated energy storages'!S40</f>
        <v>0.70838205617102101</v>
      </c>
      <c r="T71" s="4">
        <f>'[3]Aggregated energy storages'!T40</f>
        <v>0.78693677117796501</v>
      </c>
      <c r="U71" s="4">
        <f>'[3]Aggregated energy storages'!U40</f>
        <v>0.87286818711205405</v>
      </c>
      <c r="V71" s="4">
        <f>'[3]Aggregated energy storages'!V40</f>
        <v>0.963166454733275</v>
      </c>
      <c r="W71" s="4">
        <f>'[3]Aggregated energy storages'!W40</f>
        <v>1.05632968546627</v>
      </c>
      <c r="X71" s="4">
        <f>'[3]Aggregated energy storages'!X40</f>
        <v>1.1495531131002701</v>
      </c>
      <c r="Y71" s="4">
        <f>'[3]Aggregated energy storages'!Y40</f>
        <v>1.2422430172452901</v>
      </c>
      <c r="Z71" s="4">
        <f>'[3]Aggregated energy storages'!Z40</f>
        <v>1.3387341843924701</v>
      </c>
      <c r="AA71" s="4">
        <f>'[3]Aggregated energy storages'!AA40</f>
        <v>1.4333613810856001</v>
      </c>
      <c r="AB71" s="4">
        <f>'[3]Aggregated energy storages'!AB40</f>
        <v>1.5303115671944201</v>
      </c>
      <c r="AC71" s="4">
        <f>'[3]Aggregated energy storages'!AC40</f>
        <v>1.5860032833620801</v>
      </c>
      <c r="AD71" s="4">
        <f>'[3]Aggregated energy storages'!AD40</f>
        <v>1.64234127299802</v>
      </c>
      <c r="AE71" s="4">
        <f>'[3]Aggregated energy storages'!AE40</f>
        <v>1.69842035117718</v>
      </c>
      <c r="AF71" s="4">
        <f>'[3]Aggregated energy storages'!AF40</f>
        <v>1.75578659447935</v>
      </c>
      <c r="AG71" s="4">
        <f>'[3]Aggregated energy storages'!AG40</f>
        <v>1.8151480709444101</v>
      </c>
    </row>
    <row r="72" spans="2:33" x14ac:dyDescent="0.25">
      <c r="B72" t="str">
        <f>'[3]Aggregated energy storages'!B41</f>
        <v>QLD</v>
      </c>
      <c r="C72" t="str">
        <f>'[3]Aggregated energy storages'!C41</f>
        <v>SQ</v>
      </c>
      <c r="D72" s="4">
        <f>'[3]Aggregated energy storages'!D41</f>
        <v>34.636315556202</v>
      </c>
      <c r="E72" s="4">
        <f>'[3]Aggregated energy storages'!E41</f>
        <v>63.570991277684101</v>
      </c>
      <c r="F72" s="4">
        <f>'[3]Aggregated energy storages'!F41</f>
        <v>91.987846295475904</v>
      </c>
      <c r="G72" s="4">
        <f>'[3]Aggregated energy storages'!G41</f>
        <v>129.818072111042</v>
      </c>
      <c r="H72" s="4">
        <f>'[3]Aggregated energy storages'!H41</f>
        <v>196.584221230715</v>
      </c>
      <c r="I72" s="4">
        <f>'[3]Aggregated energy storages'!I41</f>
        <v>247.88955158001099</v>
      </c>
      <c r="J72" s="4">
        <f>'[3]Aggregated energy storages'!J41</f>
        <v>303.92018030981501</v>
      </c>
      <c r="K72" s="4">
        <f>'[3]Aggregated energy storages'!K41</f>
        <v>366.6926262348</v>
      </c>
      <c r="L72" s="4">
        <f>'[3]Aggregated energy storages'!L41</f>
        <v>440.18798016939297</v>
      </c>
      <c r="M72" s="4">
        <f>'[3]Aggregated energy storages'!M41</f>
        <v>522.69474495983604</v>
      </c>
      <c r="N72" s="4">
        <f>'[3]Aggregated energy storages'!N41</f>
        <v>612.84389201536897</v>
      </c>
      <c r="O72" s="4">
        <f>'[3]Aggregated energy storages'!O41</f>
        <v>715.48564860424096</v>
      </c>
      <c r="P72" s="4">
        <f>'[3]Aggregated energy storages'!P41</f>
        <v>828.69903218688103</v>
      </c>
      <c r="Q72" s="4">
        <f>'[3]Aggregated energy storages'!Q41</f>
        <v>960.07832666518595</v>
      </c>
      <c r="R72" s="4">
        <f>'[3]Aggregated energy storages'!R41</f>
        <v>1100.8637428606901</v>
      </c>
      <c r="S72" s="4">
        <f>'[3]Aggregated energy storages'!S41</f>
        <v>1245.6980404277799</v>
      </c>
      <c r="T72" s="4">
        <f>'[3]Aggregated energy storages'!T41</f>
        <v>1399.92116908704</v>
      </c>
      <c r="U72" s="4">
        <f>'[3]Aggregated energy storages'!U41</f>
        <v>1569.27119251413</v>
      </c>
      <c r="V72" s="4">
        <f>'[3]Aggregated energy storages'!V41</f>
        <v>1749.38194412901</v>
      </c>
      <c r="W72" s="4">
        <f>'[3]Aggregated energy storages'!W41</f>
        <v>1938.64035289567</v>
      </c>
      <c r="X72" s="4">
        <f>'[3]Aggregated energy storages'!X41</f>
        <v>2129.5156721878998</v>
      </c>
      <c r="Y72" s="4">
        <f>'[3]Aggregated energy storages'!Y41</f>
        <v>2320.9021658790002</v>
      </c>
      <c r="Z72" s="4">
        <f>'[3]Aggregated energy storages'!Z41</f>
        <v>2519.7459820938702</v>
      </c>
      <c r="AA72" s="4">
        <f>'[3]Aggregated energy storages'!AA41</f>
        <v>2723.7267050272599</v>
      </c>
      <c r="AB72" s="4">
        <f>'[3]Aggregated energy storages'!AB41</f>
        <v>2926.2754601281399</v>
      </c>
      <c r="AC72" s="4">
        <f>'[3]Aggregated energy storages'!AC41</f>
        <v>3043.1780888418598</v>
      </c>
      <c r="AD72" s="4">
        <f>'[3]Aggregated energy storages'!AD41</f>
        <v>3161.6609433761</v>
      </c>
      <c r="AE72" s="4">
        <f>'[3]Aggregated energy storages'!AE41</f>
        <v>3281.70669027739</v>
      </c>
      <c r="AF72" s="4">
        <f>'[3]Aggregated energy storages'!AF41</f>
        <v>3403.3941499319599</v>
      </c>
      <c r="AG72" s="4">
        <f>'[3]Aggregated energy storages'!AG41</f>
        <v>3526.7125076626498</v>
      </c>
    </row>
    <row r="73" spans="2:33" x14ac:dyDescent="0.25">
      <c r="B73" t="str">
        <f>'[3]Aggregated energy storages'!B42</f>
        <v>SA</v>
      </c>
      <c r="C73" t="str">
        <f>'[3]Aggregated energy storages'!C42</f>
        <v>NSA</v>
      </c>
      <c r="D73" s="4">
        <f>'[3]Aggregated energy storages'!D42</f>
        <v>3.0756718040864799</v>
      </c>
      <c r="E73" s="4">
        <f>'[3]Aggregated energy storages'!E42</f>
        <v>4.8009469498369697</v>
      </c>
      <c r="F73" s="4">
        <f>'[3]Aggregated energy storages'!F42</f>
        <v>6.1803443677005196</v>
      </c>
      <c r="G73" s="4">
        <f>'[3]Aggregated energy storages'!G42</f>
        <v>7.7787540109431497</v>
      </c>
      <c r="H73" s="4">
        <f>'[3]Aggregated energy storages'!H42</f>
        <v>8.4766390061187291</v>
      </c>
      <c r="I73" s="4">
        <f>'[3]Aggregated energy storages'!I42</f>
        <v>9.9026071737872403</v>
      </c>
      <c r="J73" s="4">
        <f>'[3]Aggregated energy storages'!J42</f>
        <v>11.491323346200399</v>
      </c>
      <c r="K73" s="4">
        <f>'[3]Aggregated energy storages'!K42</f>
        <v>13.2547237874155</v>
      </c>
      <c r="L73" s="4">
        <f>'[3]Aggregated energy storages'!L42</f>
        <v>15.182513045357901</v>
      </c>
      <c r="M73" s="4">
        <f>'[3]Aggregated energy storages'!M42</f>
        <v>17.137489278622901</v>
      </c>
      <c r="N73" s="4">
        <f>'[3]Aggregated energy storages'!N42</f>
        <v>19.269754528644</v>
      </c>
      <c r="O73" s="4">
        <f>'[3]Aggregated energy storages'!O42</f>
        <v>21.7679314016966</v>
      </c>
      <c r="P73" s="4">
        <f>'[3]Aggregated energy storages'!P42</f>
        <v>24.569130211330201</v>
      </c>
      <c r="Q73" s="4">
        <f>'[3]Aggregated energy storages'!Q42</f>
        <v>27.711207661750201</v>
      </c>
      <c r="R73" s="4">
        <f>'[3]Aggregated energy storages'!R42</f>
        <v>30.9344550269149</v>
      </c>
      <c r="S73" s="4">
        <f>'[3]Aggregated energy storages'!S42</f>
        <v>34.432894996797202</v>
      </c>
      <c r="T73" s="4">
        <f>'[3]Aggregated energy storages'!T42</f>
        <v>38.114931628962999</v>
      </c>
      <c r="U73" s="4">
        <f>'[3]Aggregated energy storages'!U42</f>
        <v>42.162232741113499</v>
      </c>
      <c r="V73" s="4">
        <f>'[3]Aggregated energy storages'!V42</f>
        <v>46.4130574073763</v>
      </c>
      <c r="W73" s="4">
        <f>'[3]Aggregated energy storages'!W42</f>
        <v>50.866283103469399</v>
      </c>
      <c r="X73" s="4">
        <f>'[3]Aggregated energy storages'!X42</f>
        <v>55.386111782203201</v>
      </c>
      <c r="Y73" s="4">
        <f>'[3]Aggregated energy storages'!Y42</f>
        <v>59.869938168756001</v>
      </c>
      <c r="Z73" s="4">
        <f>'[3]Aggregated energy storages'!Z42</f>
        <v>64.430112897826106</v>
      </c>
      <c r="AA73" s="4">
        <f>'[3]Aggregated energy storages'!AA42</f>
        <v>69.167019057435795</v>
      </c>
      <c r="AB73" s="4">
        <f>'[3]Aggregated energy storages'!AB42</f>
        <v>73.8628096947225</v>
      </c>
      <c r="AC73" s="4">
        <f>'[3]Aggregated energy storages'!AC42</f>
        <v>76.789393705217606</v>
      </c>
      <c r="AD73" s="4">
        <f>'[3]Aggregated energy storages'!AD42</f>
        <v>79.716035476079</v>
      </c>
      <c r="AE73" s="4">
        <f>'[3]Aggregated energy storages'!AE42</f>
        <v>82.6764327526149</v>
      </c>
      <c r="AF73" s="4">
        <f>'[3]Aggregated energy storages'!AF42</f>
        <v>85.639631173223293</v>
      </c>
      <c r="AG73" s="4">
        <f>'[3]Aggregated energy storages'!AG42</f>
        <v>88.621719100674895</v>
      </c>
    </row>
    <row r="74" spans="2:33" x14ac:dyDescent="0.25">
      <c r="B74" t="str">
        <f>'[3]Aggregated energy storages'!B43</f>
        <v>SA</v>
      </c>
      <c r="C74" t="str">
        <f>'[3]Aggregated energy storages'!C43</f>
        <v>CSA</v>
      </c>
      <c r="D74" s="4">
        <f>'[3]Aggregated energy storages'!D43</f>
        <v>89.804292145416497</v>
      </c>
      <c r="E74" s="4">
        <f>'[3]Aggregated energy storages'!E43</f>
        <v>132.036946318574</v>
      </c>
      <c r="F74" s="4">
        <f>'[3]Aggregated energy storages'!F43</f>
        <v>164.88313547628701</v>
      </c>
      <c r="G74" s="4">
        <f>'[3]Aggregated energy storages'!G43</f>
        <v>202.00012915381799</v>
      </c>
      <c r="H74" s="4">
        <f>'[3]Aggregated energy storages'!H43</f>
        <v>214.41203321775299</v>
      </c>
      <c r="I74" s="4">
        <f>'[3]Aggregated energy storages'!I43</f>
        <v>246.00116269810999</v>
      </c>
      <c r="J74" s="4">
        <f>'[3]Aggregated energy storages'!J43</f>
        <v>280.88635155392302</v>
      </c>
      <c r="K74" s="4">
        <f>'[3]Aggregated energy storages'!K43</f>
        <v>319.33217892659502</v>
      </c>
      <c r="L74" s="4">
        <f>'[3]Aggregated energy storages'!L43</f>
        <v>361.03239681887101</v>
      </c>
      <c r="M74" s="4">
        <f>'[3]Aggregated energy storages'!M43</f>
        <v>403.45620008110899</v>
      </c>
      <c r="N74" s="4">
        <f>'[3]Aggregated energy storages'!N43</f>
        <v>449.35705366457</v>
      </c>
      <c r="O74" s="4">
        <f>'[3]Aggregated energy storages'!O43</f>
        <v>501.61081056336798</v>
      </c>
      <c r="P74" s="4">
        <f>'[3]Aggregated energy storages'!P43</f>
        <v>559.590613602036</v>
      </c>
      <c r="Q74" s="4">
        <f>'[3]Aggregated energy storages'!Q43</f>
        <v>623.85552366817899</v>
      </c>
      <c r="R74" s="4">
        <f>'[3]Aggregated energy storages'!R43</f>
        <v>688.66192787165505</v>
      </c>
      <c r="S74" s="4">
        <f>'[3]Aggregated energy storages'!S43</f>
        <v>758.43166280903597</v>
      </c>
      <c r="T74" s="4">
        <f>'[3]Aggregated energy storages'!T43</f>
        <v>831.21071041770995</v>
      </c>
      <c r="U74" s="4">
        <f>'[3]Aggregated energy storages'!U43</f>
        <v>909.87943530208202</v>
      </c>
      <c r="V74" s="4">
        <f>'[3]Aggregated energy storages'!V43</f>
        <v>992.079016304118</v>
      </c>
      <c r="W74" s="4">
        <f>'[3]Aggregated energy storages'!W43</f>
        <v>1075.9514377365001</v>
      </c>
      <c r="X74" s="4">
        <f>'[3]Aggregated energy storages'!X43</f>
        <v>1160.1176017354601</v>
      </c>
      <c r="Y74" s="4">
        <f>'[3]Aggregated energy storages'!Y43</f>
        <v>1242.3346328865</v>
      </c>
      <c r="Z74" s="4">
        <f>'[3]Aggregated energy storages'!Z43</f>
        <v>1324.67170077525</v>
      </c>
      <c r="AA74" s="4">
        <f>'[3]Aggregated energy storages'!AA43</f>
        <v>1409.0919868179799</v>
      </c>
      <c r="AB74" s="4">
        <f>'[3]Aggregated energy storages'!AB43</f>
        <v>1491.6982099146501</v>
      </c>
      <c r="AC74" s="4">
        <f>'[3]Aggregated energy storages'!AC43</f>
        <v>1538.46525566841</v>
      </c>
      <c r="AD74" s="4">
        <f>'[3]Aggregated energy storages'!AD43</f>
        <v>1585.1677003218599</v>
      </c>
      <c r="AE74" s="4">
        <f>'[3]Aggregated energy storages'!AE43</f>
        <v>1631.8126432459501</v>
      </c>
      <c r="AF74" s="4">
        <f>'[3]Aggregated energy storages'!AF43</f>
        <v>1678.4168471630101</v>
      </c>
      <c r="AG74" s="4">
        <f>'[3]Aggregated energy storages'!AG43</f>
        <v>1724.95046376088</v>
      </c>
    </row>
    <row r="75" spans="2:33" x14ac:dyDescent="0.25">
      <c r="B75" t="str">
        <f>'[3]Aggregated energy storages'!B44</f>
        <v>SA</v>
      </c>
      <c r="C75" t="str">
        <f>'[3]Aggregated energy storages'!C44</f>
        <v>SESA</v>
      </c>
      <c r="D75" s="4">
        <f>'[3]Aggregated energy storages'!D44</f>
        <v>4.2360183445796702</v>
      </c>
      <c r="E75" s="4">
        <f>'[3]Aggregated energy storages'!E44</f>
        <v>6.2053236753294403</v>
      </c>
      <c r="F75" s="4">
        <f>'[3]Aggregated energy storages'!F44</f>
        <v>7.8156972495180899</v>
      </c>
      <c r="G75" s="4">
        <f>'[3]Aggregated energy storages'!G44</f>
        <v>9.6508873049043906</v>
      </c>
      <c r="H75" s="4">
        <f>'[3]Aggregated energy storages'!H44</f>
        <v>10.3241707174128</v>
      </c>
      <c r="I75" s="4">
        <f>'[3]Aggregated energy storages'!I44</f>
        <v>11.917173006825999</v>
      </c>
      <c r="J75" s="4">
        <f>'[3]Aggregated energy storages'!J44</f>
        <v>13.685723461082899</v>
      </c>
      <c r="K75" s="4">
        <f>'[3]Aggregated energy storages'!K44</f>
        <v>15.6378888127837</v>
      </c>
      <c r="L75" s="4">
        <f>'[3]Aggregated energy storages'!L44</f>
        <v>17.763663934904201</v>
      </c>
      <c r="M75" s="4">
        <f>'[3]Aggregated energy storages'!M44</f>
        <v>20.038724504403799</v>
      </c>
      <c r="N75" s="4">
        <f>'[3]Aggregated energy storages'!N44</f>
        <v>22.504053089134899</v>
      </c>
      <c r="O75" s="4">
        <f>'[3]Aggregated energy storages'!O44</f>
        <v>25.194710030785401</v>
      </c>
      <c r="P75" s="4">
        <f>'[3]Aggregated energy storages'!P44</f>
        <v>28.1897740088991</v>
      </c>
      <c r="Q75" s="4">
        <f>'[3]Aggregated energy storages'!Q44</f>
        <v>31.5193682947044</v>
      </c>
      <c r="R75" s="4">
        <f>'[3]Aggregated energy storages'!R44</f>
        <v>34.8934814507952</v>
      </c>
      <c r="S75" s="4">
        <f>'[3]Aggregated energy storages'!S44</f>
        <v>38.535542902174797</v>
      </c>
      <c r="T75" s="4">
        <f>'[3]Aggregated energy storages'!T44</f>
        <v>42.3430133488351</v>
      </c>
      <c r="U75" s="4">
        <f>'[3]Aggregated energy storages'!U44</f>
        <v>46.4825400256519</v>
      </c>
      <c r="V75" s="4">
        <f>'[3]Aggregated energy storages'!V44</f>
        <v>50.804232898613002</v>
      </c>
      <c r="W75" s="4">
        <f>'[3]Aggregated energy storages'!W44</f>
        <v>55.2574019932864</v>
      </c>
      <c r="X75" s="4">
        <f>'[3]Aggregated energy storages'!X44</f>
        <v>59.731878370768797</v>
      </c>
      <c r="Y75" s="4">
        <f>'[3]Aggregated energy storages'!Y44</f>
        <v>64.131313038980807</v>
      </c>
      <c r="Z75" s="4">
        <f>'[3]Aggregated energy storages'!Z44</f>
        <v>68.555695177025498</v>
      </c>
      <c r="AA75" s="4">
        <f>'[3]Aggregated energy storages'!AA44</f>
        <v>73.096531539136905</v>
      </c>
      <c r="AB75" s="4">
        <f>'[3]Aggregated energy storages'!AB44</f>
        <v>77.566925336916995</v>
      </c>
      <c r="AC75" s="4">
        <f>'[3]Aggregated energy storages'!AC44</f>
        <v>80.162251261139005</v>
      </c>
      <c r="AD75" s="4">
        <f>'[3]Aggregated energy storages'!AD44</f>
        <v>82.7576902884867</v>
      </c>
      <c r="AE75" s="4">
        <f>'[3]Aggregated energy storages'!AE44</f>
        <v>85.3552919823954</v>
      </c>
      <c r="AF75" s="4">
        <f>'[3]Aggregated energy storages'!AF44</f>
        <v>87.953699276075895</v>
      </c>
      <c r="AG75" s="4">
        <f>'[3]Aggregated energy storages'!AG44</f>
        <v>90.553664001235205</v>
      </c>
    </row>
    <row r="76" spans="2:33" x14ac:dyDescent="0.25">
      <c r="B76" t="str">
        <f>'[3]Aggregated energy storages'!B45</f>
        <v>TAS</v>
      </c>
      <c r="C76" t="str">
        <f>'[3]Aggregated energy storages'!C45</f>
        <v>TAS</v>
      </c>
      <c r="D76" s="4">
        <f>'[3]Aggregated energy storages'!D45</f>
        <v>2.9467717073857802</v>
      </c>
      <c r="E76" s="4">
        <f>'[3]Aggregated energy storages'!E45</f>
        <v>5.9740692824125299</v>
      </c>
      <c r="F76" s="4">
        <f>'[3]Aggregated energy storages'!F45</f>
        <v>9.0009269118309003</v>
      </c>
      <c r="G76" s="4">
        <f>'[3]Aggregated energy storages'!G45</f>
        <v>12.69105052948</v>
      </c>
      <c r="H76" s="4">
        <f>'[3]Aggregated energy storages'!H45</f>
        <v>20.260122001171101</v>
      </c>
      <c r="I76" s="4">
        <f>'[3]Aggregated energy storages'!I45</f>
        <v>24.9298802614212</v>
      </c>
      <c r="J76" s="4">
        <f>'[3]Aggregated energy storages'!J45</f>
        <v>29.899266242981</v>
      </c>
      <c r="K76" s="4">
        <f>'[3]Aggregated energy storages'!K45</f>
        <v>35.828491389751399</v>
      </c>
      <c r="L76" s="4">
        <f>'[3]Aggregated energy storages'!L45</f>
        <v>42.052381157875097</v>
      </c>
      <c r="M76" s="4">
        <f>'[3]Aggregated energy storages'!M45</f>
        <v>48.928658485412598</v>
      </c>
      <c r="N76" s="4">
        <f>'[3]Aggregated energy storages'!N45</f>
        <v>55.897065520286603</v>
      </c>
      <c r="O76" s="4">
        <f>'[3]Aggregated energy storages'!O45</f>
        <v>64.987827658653302</v>
      </c>
      <c r="P76" s="4">
        <f>'[3]Aggregated energy storages'!P45</f>
        <v>74.606165409088106</v>
      </c>
      <c r="Q76" s="4">
        <f>'[3]Aggregated energy storages'!Q45</f>
        <v>86.127676486968994</v>
      </c>
      <c r="R76" s="4">
        <f>'[3]Aggregated energy storages'!R45</f>
        <v>97.551275968551593</v>
      </c>
      <c r="S76" s="4">
        <f>'[3]Aggregated energy storages'!S45</f>
        <v>110.003786325455</v>
      </c>
      <c r="T76" s="4">
        <f>'[3]Aggregated energy storages'!T45</f>
        <v>123.31518840789801</v>
      </c>
      <c r="U76" s="4">
        <f>'[3]Aggregated energy storages'!U45</f>
        <v>138.08858966827401</v>
      </c>
      <c r="V76" s="4">
        <f>'[3]Aggregated energy storages'!V45</f>
        <v>153.551847457886</v>
      </c>
      <c r="W76" s="4">
        <f>'[3]Aggregated energy storages'!W45</f>
        <v>169.98347759246801</v>
      </c>
      <c r="X76" s="4">
        <f>'[3]Aggregated energy storages'!X45</f>
        <v>186.77101182937599</v>
      </c>
      <c r="Y76" s="4">
        <f>'[3]Aggregated energy storages'!Y45</f>
        <v>203.69986820220899</v>
      </c>
      <c r="Z76" s="4">
        <f>'[3]Aggregated energy storages'!Z45</f>
        <v>221.11819934844999</v>
      </c>
      <c r="AA76" s="4">
        <f>'[3]Aggregated energy storages'!AA45</f>
        <v>238.979053497314</v>
      </c>
      <c r="AB76" s="4">
        <f>'[3]Aggregated energy storages'!AB45</f>
        <v>257.16859340667702</v>
      </c>
      <c r="AC76" s="4">
        <f>'[3]Aggregated energy storages'!AC45</f>
        <v>267.594316482544</v>
      </c>
      <c r="AD76" s="4">
        <f>'[3]Aggregated energy storages'!AD45</f>
        <v>277.96347427368198</v>
      </c>
      <c r="AE76" s="4">
        <f>'[3]Aggregated energy storages'!AE45</f>
        <v>288.29305076599098</v>
      </c>
      <c r="AF76" s="4">
        <f>'[3]Aggregated energy storages'!AF45</f>
        <v>298.59593963623001</v>
      </c>
      <c r="AG76" s="4">
        <f>'[3]Aggregated energy storages'!AG45</f>
        <v>308.92249298095697</v>
      </c>
    </row>
    <row r="77" spans="2:33" x14ac:dyDescent="0.25">
      <c r="B77" t="str">
        <f>'[3]Aggregated energy storages'!B46</f>
        <v>VIC</v>
      </c>
      <c r="C77" t="str">
        <f>'[3]Aggregated energy storages'!C46</f>
        <v>NWV</v>
      </c>
      <c r="D77" s="4">
        <f>'[3]Aggregated energy storages'!D46</f>
        <v>10.782222154665201</v>
      </c>
      <c r="E77" s="4">
        <f>'[3]Aggregated energy storages'!E46</f>
        <v>19.968711719937801</v>
      </c>
      <c r="F77" s="4">
        <f>'[3]Aggregated energy storages'!F46</f>
        <v>28.206008602188501</v>
      </c>
      <c r="G77" s="4">
        <f>'[3]Aggregated energy storages'!G46</f>
        <v>38.2913810556417</v>
      </c>
      <c r="H77" s="4">
        <f>'[3]Aggregated energy storages'!H46</f>
        <v>56.306571858697701</v>
      </c>
      <c r="I77" s="4">
        <f>'[3]Aggregated energy storages'!I46</f>
        <v>69.335639129769206</v>
      </c>
      <c r="J77" s="4">
        <f>'[3]Aggregated energy storages'!J46</f>
        <v>83.431515783318403</v>
      </c>
      <c r="K77" s="4">
        <f>'[3]Aggregated energy storages'!K46</f>
        <v>98.960385949139393</v>
      </c>
      <c r="L77" s="4">
        <f>'[3]Aggregated energy storages'!L46</f>
        <v>116.500928380074</v>
      </c>
      <c r="M77" s="4">
        <f>'[3]Aggregated energy storages'!M46</f>
        <v>133.67079493416799</v>
      </c>
      <c r="N77" s="4">
        <f>'[3]Aggregated energy storages'!N46</f>
        <v>152.72322008998</v>
      </c>
      <c r="O77" s="4">
        <f>'[3]Aggregated energy storages'!O46</f>
        <v>176.53604581111199</v>
      </c>
      <c r="P77" s="4">
        <f>'[3]Aggregated energy storages'!P46</f>
        <v>203.701720648124</v>
      </c>
      <c r="Q77" s="4">
        <f>'[3]Aggregated energy storages'!Q46</f>
        <v>233.984641784628</v>
      </c>
      <c r="R77" s="4">
        <f>'[3]Aggregated energy storages'!R46</f>
        <v>266.984969996487</v>
      </c>
      <c r="S77" s="4">
        <f>'[3]Aggregated energy storages'!S46</f>
        <v>301.01162674112601</v>
      </c>
      <c r="T77" s="4">
        <f>'[3]Aggregated energy storages'!T46</f>
        <v>337.30340627598201</v>
      </c>
      <c r="U77" s="4">
        <f>'[3]Aggregated energy storages'!U46</f>
        <v>377.89428861843697</v>
      </c>
      <c r="V77" s="4">
        <f>'[3]Aggregated energy storages'!V46</f>
        <v>420.52791147223599</v>
      </c>
      <c r="W77" s="4">
        <f>'[3]Aggregated energy storages'!W46</f>
        <v>465.94064077066901</v>
      </c>
      <c r="X77" s="4">
        <f>'[3]Aggregated energy storages'!X46</f>
        <v>512.51790106077499</v>
      </c>
      <c r="Y77" s="4">
        <f>'[3]Aggregated energy storages'!Y46</f>
        <v>560.05955913217804</v>
      </c>
      <c r="Z77" s="4">
        <f>'[3]Aggregated energy storages'!Z46</f>
        <v>609.177143170715</v>
      </c>
      <c r="AA77" s="4">
        <f>'[3]Aggregated energy storages'!AA46</f>
        <v>659.93787252737195</v>
      </c>
      <c r="AB77" s="4">
        <f>'[3]Aggregated energy storages'!AB46</f>
        <v>712.23713969349501</v>
      </c>
      <c r="AC77" s="4">
        <f>'[3]Aggregated energy storages'!AC46</f>
        <v>748.24923716359399</v>
      </c>
      <c r="AD77" s="4">
        <f>'[3]Aggregated energy storages'!AD46</f>
        <v>784.73993557393703</v>
      </c>
      <c r="AE77" s="4">
        <f>'[3]Aggregated energy storages'!AE46</f>
        <v>821.73464408829204</v>
      </c>
      <c r="AF77" s="4">
        <f>'[3]Aggregated energy storages'!AF46</f>
        <v>859.360650945261</v>
      </c>
      <c r="AG77" s="4">
        <f>'[3]Aggregated energy storages'!AG46</f>
        <v>897.64568698356402</v>
      </c>
    </row>
    <row r="78" spans="2:33" x14ac:dyDescent="0.25">
      <c r="B78" t="str">
        <f>'[3]Aggregated energy storages'!B47</f>
        <v>VIC</v>
      </c>
      <c r="C78" t="str">
        <f>'[3]Aggregated energy storages'!C47</f>
        <v>SEV</v>
      </c>
      <c r="D78" s="4">
        <f>'[3]Aggregated energy storages'!D47</f>
        <v>3.9635640246092301</v>
      </c>
      <c r="E78" s="4">
        <f>'[3]Aggregated energy storages'!E47</f>
        <v>7.3838747339855502</v>
      </c>
      <c r="F78" s="4">
        <f>'[3]Aggregated energy storages'!F47</f>
        <v>10.3998196577957</v>
      </c>
      <c r="G78" s="4">
        <f>'[3]Aggregated energy storages'!G47</f>
        <v>14.074018551643499</v>
      </c>
      <c r="H78" s="4">
        <f>'[3]Aggregated energy storages'!H47</f>
        <v>20.619013052369102</v>
      </c>
      <c r="I78" s="4">
        <f>'[3]Aggregated energy storages'!I47</f>
        <v>25.331754183505399</v>
      </c>
      <c r="J78" s="4">
        <f>'[3]Aggregated energy storages'!J47</f>
        <v>30.413754053334099</v>
      </c>
      <c r="K78" s="4">
        <f>'[3]Aggregated energy storages'!K47</f>
        <v>35.988840801158098</v>
      </c>
      <c r="L78" s="4">
        <f>'[3]Aggregated energy storages'!L47</f>
        <v>42.282338003645499</v>
      </c>
      <c r="M78" s="4">
        <f>'[3]Aggregated energy storages'!M47</f>
        <v>48.406512957334797</v>
      </c>
      <c r="N78" s="4">
        <f>'[3]Aggregated energy storages'!N47</f>
        <v>55.198479281088801</v>
      </c>
      <c r="O78" s="4">
        <f>'[3]Aggregated energy storages'!O47</f>
        <v>63.6852297720895</v>
      </c>
      <c r="P78" s="4">
        <f>'[3]Aggregated energy storages'!P47</f>
        <v>73.342766532890494</v>
      </c>
      <c r="Q78" s="4">
        <f>'[3]Aggregated energy storages'!Q47</f>
        <v>84.069112690644602</v>
      </c>
      <c r="R78" s="4">
        <f>'[3]Aggregated energy storages'!R47</f>
        <v>95.720491286016298</v>
      </c>
      <c r="S78" s="4">
        <f>'[3]Aggregated energy storages'!S47</f>
        <v>107.679009364302</v>
      </c>
      <c r="T78" s="4">
        <f>'[3]Aggregated energy storages'!T47</f>
        <v>120.384904902663</v>
      </c>
      <c r="U78" s="4">
        <f>'[3]Aggregated energy storages'!U47</f>
        <v>134.53471204360901</v>
      </c>
      <c r="V78" s="4">
        <f>'[3]Aggregated energy storages'!V47</f>
        <v>149.34054752549301</v>
      </c>
      <c r="W78" s="4">
        <f>'[3]Aggregated energy storages'!W47</f>
        <v>165.02065580457199</v>
      </c>
      <c r="X78" s="4">
        <f>'[3]Aggregated energy storages'!X47</f>
        <v>181.02174340089701</v>
      </c>
      <c r="Y78" s="4">
        <f>'[3]Aggregated energy storages'!Y47</f>
        <v>197.25992202606099</v>
      </c>
      <c r="Z78" s="4">
        <f>'[3]Aggregated energy storages'!Z47</f>
        <v>213.95025768213</v>
      </c>
      <c r="AA78" s="4">
        <f>'[3]Aggregated energy storages'!AA47</f>
        <v>231.10273707121499</v>
      </c>
      <c r="AB78" s="4">
        <f>'[3]Aggregated energy storages'!AB47</f>
        <v>248.689756122158</v>
      </c>
      <c r="AC78" s="4">
        <f>'[3]Aggregated energy storages'!AC47</f>
        <v>260.67009945238698</v>
      </c>
      <c r="AD78" s="4">
        <f>'[3]Aggregated energy storages'!AD47</f>
        <v>272.75002289026702</v>
      </c>
      <c r="AE78" s="4">
        <f>'[3]Aggregated energy storages'!AE47</f>
        <v>284.95391241413699</v>
      </c>
      <c r="AF78" s="4">
        <f>'[3]Aggregated energy storages'!AF47</f>
        <v>297.30088391595098</v>
      </c>
      <c r="AG78" s="4">
        <f>'[3]Aggregated energy storages'!AG47</f>
        <v>309.81917278975999</v>
      </c>
    </row>
    <row r="79" spans="2:33" x14ac:dyDescent="0.25">
      <c r="B79" t="str">
        <f>'[3]Aggregated energy storages'!B48</f>
        <v>VIC</v>
      </c>
      <c r="C79" t="str">
        <f>'[3]Aggregated energy storages'!C48</f>
        <v>MEL</v>
      </c>
      <c r="D79" s="4">
        <f>'[3]Aggregated energy storages'!D48</f>
        <v>47.860467444687998</v>
      </c>
      <c r="E79" s="4">
        <f>'[3]Aggregated energy storages'!E48</f>
        <v>86.711778217783802</v>
      </c>
      <c r="F79" s="4">
        <f>'[3]Aggregated energy storages'!F48</f>
        <v>121.67399456640101</v>
      </c>
      <c r="G79" s="4">
        <f>'[3]Aggregated energy storages'!G48</f>
        <v>164.13892292155401</v>
      </c>
      <c r="H79" s="4">
        <f>'[3]Aggregated energy storages'!H48</f>
        <v>239.759528042119</v>
      </c>
      <c r="I79" s="4">
        <f>'[3]Aggregated energy storages'!I48</f>
        <v>294.05999697603198</v>
      </c>
      <c r="J79" s="4">
        <f>'[3]Aggregated energy storages'!J48</f>
        <v>352.56530221534899</v>
      </c>
      <c r="K79" s="4">
        <f>'[3]Aggregated energy storages'!K48</f>
        <v>416.84275017841298</v>
      </c>
      <c r="L79" s="4">
        <f>'[3]Aggregated energy storages'!L48</f>
        <v>489.32444350092402</v>
      </c>
      <c r="M79" s="4">
        <f>'[3]Aggregated energy storages'!M48</f>
        <v>562.82022933994199</v>
      </c>
      <c r="N79" s="4">
        <f>'[3]Aggregated energy storages'!N48</f>
        <v>644.19752517727102</v>
      </c>
      <c r="O79" s="4">
        <f>'[3]Aggregated energy storages'!O48</f>
        <v>741.81249211699401</v>
      </c>
      <c r="P79" s="4">
        <f>'[3]Aggregated energy storages'!P48</f>
        <v>852.67563229530401</v>
      </c>
      <c r="Q79" s="4">
        <f>'[3]Aggregated energy storages'!Q48</f>
        <v>975.59543070539098</v>
      </c>
      <c r="R79" s="4">
        <f>'[3]Aggregated energy storages'!R48</f>
        <v>1108.90491316818</v>
      </c>
      <c r="S79" s="4">
        <f>'[3]Aggregated energy storages'!S48</f>
        <v>1245.5982280303101</v>
      </c>
      <c r="T79" s="4">
        <f>'[3]Aggregated energy storages'!T48</f>
        <v>1390.93665830378</v>
      </c>
      <c r="U79" s="4">
        <f>'[3]Aggregated energy storages'!U48</f>
        <v>1552.3754426973301</v>
      </c>
      <c r="V79" s="4">
        <f>'[3]Aggregated energy storages'!V48</f>
        <v>1721.51426194954</v>
      </c>
      <c r="W79" s="4">
        <f>'[3]Aggregated energy storages'!W48</f>
        <v>1899.91596172554</v>
      </c>
      <c r="X79" s="4">
        <f>'[3]Aggregated energy storages'!X48</f>
        <v>2081.93136383911</v>
      </c>
      <c r="Y79" s="4">
        <f>'[3]Aggregated energy storages'!Y48</f>
        <v>2266.7432477235998</v>
      </c>
      <c r="Z79" s="4">
        <f>'[3]Aggregated energy storages'!Z48</f>
        <v>2456.7415108903201</v>
      </c>
      <c r="AA79" s="4">
        <f>'[3]Aggregated energy storages'!AA48</f>
        <v>2652.0729920859799</v>
      </c>
      <c r="AB79" s="4">
        <f>'[3]Aggregated energy storages'!AB48</f>
        <v>2852.4323723728198</v>
      </c>
      <c r="AC79" s="4">
        <f>'[3]Aggregated energy storages'!AC48</f>
        <v>2987.5037896047202</v>
      </c>
      <c r="AD79" s="4">
        <f>'[3]Aggregated energy storages'!AD48</f>
        <v>3124.0471203932202</v>
      </c>
      <c r="AE79" s="4">
        <f>'[3]Aggregated energy storages'!AE48</f>
        <v>3262.2651178139799</v>
      </c>
      <c r="AF79" s="4">
        <f>'[3]Aggregated energy storages'!AF48</f>
        <v>3402.5868782247298</v>
      </c>
      <c r="AG79" s="4">
        <f>'[3]Aggregated energy storages'!AG48</f>
        <v>3545.2043601973801</v>
      </c>
    </row>
    <row r="80" spans="2:33" x14ac:dyDescent="0.25">
      <c r="B80" t="str">
        <f>'[3]Aggregated energy storages'!B49</f>
        <v>WEM</v>
      </c>
      <c r="C80" t="str">
        <f>'[3]Aggregated energy storages'!C49</f>
        <v>WEM</v>
      </c>
      <c r="D80" s="4">
        <f>'[3]Aggregated energy storages'!D49</f>
        <v>15.9991431236267</v>
      </c>
      <c r="E80" s="4">
        <f>'[3]Aggregated energy storages'!E49</f>
        <v>32.9921828508377</v>
      </c>
      <c r="F80" s="4">
        <f>'[3]Aggregated energy storages'!F49</f>
        <v>51.649831533432</v>
      </c>
      <c r="G80" s="4">
        <f>'[3]Aggregated energy storages'!G49</f>
        <v>77.526900529861507</v>
      </c>
      <c r="H80" s="4">
        <f>'[3]Aggregated energy storages'!H49</f>
        <v>129.862624168396</v>
      </c>
      <c r="I80" s="4">
        <f>'[3]Aggregated energy storages'!I49</f>
        <v>163.517143249512</v>
      </c>
      <c r="J80" s="4">
        <f>'[3]Aggregated energy storages'!J49</f>
        <v>200.653404712677</v>
      </c>
      <c r="K80" s="4">
        <f>'[3]Aggregated energy storages'!K49</f>
        <v>241.978617668152</v>
      </c>
      <c r="L80" s="4">
        <f>'[3]Aggregated energy storages'!L49</f>
        <v>288.47507953643799</v>
      </c>
      <c r="M80" s="4">
        <f>'[3]Aggregated energy storages'!M49</f>
        <v>336.18414688110403</v>
      </c>
      <c r="N80" s="4">
        <f>'[3]Aggregated energy storages'!N49</f>
        <v>388.35921764373802</v>
      </c>
      <c r="O80" s="4">
        <f>'[3]Aggregated energy storages'!O49</f>
        <v>450.05966758727999</v>
      </c>
      <c r="P80" s="4">
        <f>'[3]Aggregated energy storages'!P49</f>
        <v>522.99094581604004</v>
      </c>
      <c r="Q80" s="4">
        <f>'[3]Aggregated energy storages'!Q49</f>
        <v>608.29449272155796</v>
      </c>
      <c r="R80" s="4">
        <f>'[3]Aggregated energy storages'!R49</f>
        <v>696.99921226501499</v>
      </c>
      <c r="S80" s="4">
        <f>'[3]Aggregated energy storages'!S49</f>
        <v>786.481601715088</v>
      </c>
      <c r="T80" s="4">
        <f>'[3]Aggregated energy storages'!T49</f>
        <v>881.39623641967796</v>
      </c>
      <c r="U80" s="4">
        <f>'[3]Aggregated energy storages'!U49</f>
        <v>985.68312835693405</v>
      </c>
      <c r="V80" s="4">
        <f>'[3]Aggregated energy storages'!V49</f>
        <v>1093.3954162597699</v>
      </c>
      <c r="W80" s="4">
        <f>'[3]Aggregated energy storages'!W49</f>
        <v>1207.6358222961401</v>
      </c>
      <c r="X80" s="4">
        <f>'[3]Aggregated energy storages'!X49</f>
        <v>1324.80991744995</v>
      </c>
      <c r="Y80" s="4">
        <f>'[3]Aggregated energy storages'!Y49</f>
        <v>1443.1802139282199</v>
      </c>
      <c r="Z80" s="4">
        <f>'[3]Aggregated energy storages'!Z49</f>
        <v>1565.15442657471</v>
      </c>
      <c r="AA80" s="4">
        <f>'[3]Aggregated energy storages'!AA49</f>
        <v>1686.03757476807</v>
      </c>
      <c r="AB80" s="4">
        <f>'[3]Aggregated energy storages'!AB49</f>
        <v>1805.9608535766599</v>
      </c>
      <c r="AC80" s="4">
        <f>'[3]Aggregated energy storages'!AC49</f>
        <v>1884.72299957275</v>
      </c>
      <c r="AD80" s="4">
        <f>'[3]Aggregated energy storages'!AD49</f>
        <v>1965.18007659912</v>
      </c>
      <c r="AE80" s="4">
        <f>'[3]Aggregated energy storages'!AE49</f>
        <v>2047.3289413452101</v>
      </c>
      <c r="AF80" s="4">
        <f>'[3]Aggregated energy storages'!AF49</f>
        <v>2131.1969528198201</v>
      </c>
      <c r="AG80" s="4">
        <f>'[3]Aggregated energy storages'!AG49</f>
        <v>2216.7874450683598</v>
      </c>
    </row>
    <row r="81" spans="1:33" x14ac:dyDescent="0.25">
      <c r="A81" t="s">
        <v>481</v>
      </c>
    </row>
    <row r="82" spans="1:33" x14ac:dyDescent="0.25">
      <c r="B82" t="s">
        <v>487</v>
      </c>
      <c r="C82" t="s">
        <v>488</v>
      </c>
      <c r="D82" t="s">
        <v>271</v>
      </c>
      <c r="E82" t="s">
        <v>272</v>
      </c>
      <c r="F82" t="s">
        <v>273</v>
      </c>
      <c r="G82" t="s">
        <v>274</v>
      </c>
      <c r="H82" t="s">
        <v>275</v>
      </c>
      <c r="I82" t="s">
        <v>276</v>
      </c>
      <c r="J82" t="s">
        <v>277</v>
      </c>
      <c r="K82" t="s">
        <v>278</v>
      </c>
      <c r="L82" t="s">
        <v>279</v>
      </c>
      <c r="M82" t="s">
        <v>280</v>
      </c>
      <c r="N82" t="s">
        <v>281</v>
      </c>
      <c r="O82" t="s">
        <v>282</v>
      </c>
      <c r="P82" t="s">
        <v>283</v>
      </c>
      <c r="Q82" t="s">
        <v>284</v>
      </c>
      <c r="R82" t="s">
        <v>285</v>
      </c>
      <c r="S82" t="s">
        <v>286</v>
      </c>
      <c r="T82" t="s">
        <v>287</v>
      </c>
      <c r="U82" t="s">
        <v>288</v>
      </c>
      <c r="V82" t="s">
        <v>289</v>
      </c>
      <c r="W82" t="s">
        <v>290</v>
      </c>
      <c r="X82" t="s">
        <v>291</v>
      </c>
      <c r="Y82" t="s">
        <v>292</v>
      </c>
      <c r="Z82" t="s">
        <v>293</v>
      </c>
      <c r="AA82" t="s">
        <v>294</v>
      </c>
      <c r="AB82" t="s">
        <v>295</v>
      </c>
      <c r="AC82" t="s">
        <v>296</v>
      </c>
      <c r="AD82" t="s">
        <v>297</v>
      </c>
      <c r="AE82" t="s">
        <v>298</v>
      </c>
      <c r="AF82" t="s">
        <v>299</v>
      </c>
      <c r="AG82" t="s">
        <v>300</v>
      </c>
    </row>
    <row r="83" spans="1:33" x14ac:dyDescent="0.25">
      <c r="B83" t="s">
        <v>154</v>
      </c>
      <c r="C83" t="s">
        <v>146</v>
      </c>
      <c r="D83" s="1">
        <f>D47/D65</f>
        <v>1.9984798487245898</v>
      </c>
      <c r="E83" s="1">
        <f t="shared" ref="E83:AG92" si="2">E47/E65</f>
        <v>2.0164431090743062</v>
      </c>
      <c r="F83" s="1">
        <f t="shared" si="2"/>
        <v>2.0089762852539357</v>
      </c>
      <c r="G83" s="1">
        <f t="shared" si="2"/>
        <v>2.0009925385128864</v>
      </c>
      <c r="H83" s="1">
        <f t="shared" si="2"/>
        <v>2.0123102941472228</v>
      </c>
      <c r="I83" s="1">
        <f t="shared" si="2"/>
        <v>2.0132493613464009</v>
      </c>
      <c r="J83" s="1">
        <f t="shared" si="2"/>
        <v>2.0111694422864907</v>
      </c>
      <c r="K83" s="1">
        <f t="shared" si="2"/>
        <v>2.012342774303745</v>
      </c>
      <c r="L83" s="1">
        <f t="shared" si="2"/>
        <v>2.005609457323644</v>
      </c>
      <c r="M83" s="1">
        <f t="shared" si="2"/>
        <v>1.9939771847753434</v>
      </c>
      <c r="N83" s="1">
        <f t="shared" si="2"/>
        <v>1.9792625508860817</v>
      </c>
      <c r="O83" s="1">
        <f t="shared" si="2"/>
        <v>1.9692224127695659</v>
      </c>
      <c r="P83" s="1">
        <f t="shared" si="2"/>
        <v>1.9582588314047757</v>
      </c>
      <c r="Q83" s="1">
        <f t="shared" si="2"/>
        <v>1.9515760116448155</v>
      </c>
      <c r="R83" s="1">
        <f t="shared" si="2"/>
        <v>1.9561092504497961</v>
      </c>
      <c r="S83" s="1">
        <f t="shared" si="2"/>
        <v>1.956697304287434</v>
      </c>
      <c r="T83" s="1">
        <f t="shared" si="2"/>
        <v>1.9552718519950241</v>
      </c>
      <c r="U83" s="1">
        <f t="shared" si="2"/>
        <v>1.956758063636882</v>
      </c>
      <c r="V83" s="1">
        <f t="shared" si="2"/>
        <v>1.952925557009805</v>
      </c>
      <c r="W83" s="1">
        <f t="shared" si="2"/>
        <v>1.9465535298784382</v>
      </c>
      <c r="X83" s="1">
        <f t="shared" si="2"/>
        <v>1.9357776021221669</v>
      </c>
      <c r="Y83" s="1">
        <f t="shared" si="2"/>
        <v>1.9247638366872815</v>
      </c>
      <c r="Z83" s="1">
        <f t="shared" si="2"/>
        <v>1.912919462803683</v>
      </c>
      <c r="AA83" s="1">
        <f t="shared" si="2"/>
        <v>1.903691521977692</v>
      </c>
      <c r="AB83" s="1">
        <f t="shared" si="2"/>
        <v>1.9003698777431239</v>
      </c>
      <c r="AC83" s="1">
        <f t="shared" si="2"/>
        <v>1.8907146483915185</v>
      </c>
      <c r="AD83" s="1">
        <f t="shared" si="2"/>
        <v>1.8833523239501113</v>
      </c>
      <c r="AE83" s="1">
        <f t="shared" si="2"/>
        <v>1.8801752883224985</v>
      </c>
      <c r="AF83" s="1">
        <f t="shared" si="2"/>
        <v>1.8761467095047502</v>
      </c>
      <c r="AG83" s="1">
        <f t="shared" si="2"/>
        <v>1.8712698301566981</v>
      </c>
    </row>
    <row r="84" spans="1:33" x14ac:dyDescent="0.25">
      <c r="B84" t="s">
        <v>154</v>
      </c>
      <c r="C84" t="s">
        <v>148</v>
      </c>
      <c r="D84" s="1">
        <f t="shared" ref="D84:S98" si="3">D48/D66</f>
        <v>1.9984798487245903</v>
      </c>
      <c r="E84" s="1">
        <f t="shared" si="3"/>
        <v>2.0164431090743054</v>
      </c>
      <c r="F84" s="1">
        <f t="shared" si="3"/>
        <v>2.0089762852539348</v>
      </c>
      <c r="G84" s="1">
        <f t="shared" si="3"/>
        <v>2.0009925385128895</v>
      </c>
      <c r="H84" s="1">
        <f t="shared" si="3"/>
        <v>2.0123102941472188</v>
      </c>
      <c r="I84" s="1">
        <f t="shared" si="3"/>
        <v>2.0132493613463991</v>
      </c>
      <c r="J84" s="1">
        <f t="shared" si="3"/>
        <v>2.0111694422865027</v>
      </c>
      <c r="K84" s="1">
        <f t="shared" si="3"/>
        <v>2.0123427743037392</v>
      </c>
      <c r="L84" s="1">
        <f t="shared" si="3"/>
        <v>2.0056094573236503</v>
      </c>
      <c r="M84" s="1">
        <f t="shared" si="3"/>
        <v>1.9939771847753307</v>
      </c>
      <c r="N84" s="1">
        <f t="shared" si="3"/>
        <v>1.9792625508860904</v>
      </c>
      <c r="O84" s="1">
        <f t="shared" si="3"/>
        <v>1.9692224127695646</v>
      </c>
      <c r="P84" s="1">
        <f t="shared" si="3"/>
        <v>1.9582588314047762</v>
      </c>
      <c r="Q84" s="1">
        <f t="shared" si="3"/>
        <v>1.9515760116448158</v>
      </c>
      <c r="R84" s="1">
        <f t="shared" si="3"/>
        <v>1.956109250449799</v>
      </c>
      <c r="S84" s="1">
        <f t="shared" si="3"/>
        <v>1.9566973042874387</v>
      </c>
      <c r="T84" s="1">
        <f t="shared" si="2"/>
        <v>1.9552718519950263</v>
      </c>
      <c r="U84" s="1">
        <f t="shared" si="2"/>
        <v>1.9567580636368878</v>
      </c>
      <c r="V84" s="1">
        <f t="shared" si="2"/>
        <v>1.9529255570098052</v>
      </c>
      <c r="W84" s="1">
        <f t="shared" si="2"/>
        <v>1.9465535298784364</v>
      </c>
      <c r="X84" s="1">
        <f t="shared" si="2"/>
        <v>1.9357776021221638</v>
      </c>
      <c r="Y84" s="1">
        <f t="shared" si="2"/>
        <v>1.924763836687281</v>
      </c>
      <c r="Z84" s="1">
        <f t="shared" si="2"/>
        <v>1.9129194628036854</v>
      </c>
      <c r="AA84" s="1">
        <f t="shared" si="2"/>
        <v>1.9036915219776855</v>
      </c>
      <c r="AB84" s="1">
        <f t="shared" si="2"/>
        <v>1.9003698777431306</v>
      </c>
      <c r="AC84" s="1">
        <f t="shared" si="2"/>
        <v>1.8907146483915227</v>
      </c>
      <c r="AD84" s="1">
        <f t="shared" si="2"/>
        <v>1.8833523239501122</v>
      </c>
      <c r="AE84" s="1">
        <f t="shared" si="2"/>
        <v>1.8801752883224949</v>
      </c>
      <c r="AF84" s="1">
        <f t="shared" si="2"/>
        <v>1.8761467095047442</v>
      </c>
      <c r="AG84" s="1">
        <f t="shared" si="2"/>
        <v>1.8712698301566959</v>
      </c>
    </row>
    <row r="85" spans="1:33" x14ac:dyDescent="0.25">
      <c r="B85" t="s">
        <v>154</v>
      </c>
      <c r="C85" t="s">
        <v>149</v>
      </c>
      <c r="D85" s="1">
        <f t="shared" si="3"/>
        <v>1.9984798487245876</v>
      </c>
      <c r="E85" s="1">
        <f t="shared" si="2"/>
        <v>2.0164431090743085</v>
      </c>
      <c r="F85" s="1">
        <f t="shared" si="2"/>
        <v>2.0089762852539375</v>
      </c>
      <c r="G85" s="1">
        <f t="shared" si="2"/>
        <v>2.0009925385128962</v>
      </c>
      <c r="H85" s="1">
        <f t="shared" si="2"/>
        <v>2.0123102941472144</v>
      </c>
      <c r="I85" s="1">
        <f t="shared" si="2"/>
        <v>2.0132493613463947</v>
      </c>
      <c r="J85" s="1">
        <f t="shared" si="2"/>
        <v>2.0111694422865058</v>
      </c>
      <c r="K85" s="1">
        <f t="shared" si="2"/>
        <v>2.0123427743037348</v>
      </c>
      <c r="L85" s="1">
        <f t="shared" si="2"/>
        <v>2.0056094573236525</v>
      </c>
      <c r="M85" s="1">
        <f t="shared" si="2"/>
        <v>1.9939771847753414</v>
      </c>
      <c r="N85" s="1">
        <f t="shared" si="2"/>
        <v>1.9792625508860839</v>
      </c>
      <c r="O85" s="1">
        <f t="shared" si="2"/>
        <v>1.9692224127695597</v>
      </c>
      <c r="P85" s="1">
        <f t="shared" si="2"/>
        <v>1.9582588314047735</v>
      </c>
      <c r="Q85" s="1">
        <f t="shared" si="2"/>
        <v>1.9515760116448138</v>
      </c>
      <c r="R85" s="1">
        <f t="shared" si="2"/>
        <v>1.9561092504497959</v>
      </c>
      <c r="S85" s="1">
        <f t="shared" si="2"/>
        <v>1.9566973042874367</v>
      </c>
      <c r="T85" s="1">
        <f t="shared" si="2"/>
        <v>1.9552718519950252</v>
      </c>
      <c r="U85" s="1">
        <f t="shared" si="2"/>
        <v>1.9567580636368851</v>
      </c>
      <c r="V85" s="1">
        <f t="shared" si="2"/>
        <v>1.9529255570097994</v>
      </c>
      <c r="W85" s="1">
        <f t="shared" si="2"/>
        <v>1.9465535298784264</v>
      </c>
      <c r="X85" s="1">
        <f t="shared" si="2"/>
        <v>1.9357776021221553</v>
      </c>
      <c r="Y85" s="1">
        <f t="shared" si="2"/>
        <v>1.9247638366872786</v>
      </c>
      <c r="Z85" s="1">
        <f t="shared" si="2"/>
        <v>1.912919462803683</v>
      </c>
      <c r="AA85" s="1">
        <f t="shared" si="2"/>
        <v>1.9036915219776902</v>
      </c>
      <c r="AB85" s="1">
        <f t="shared" si="2"/>
        <v>1.9003698777431253</v>
      </c>
      <c r="AC85" s="1">
        <f t="shared" si="2"/>
        <v>1.8907146483915209</v>
      </c>
      <c r="AD85" s="1">
        <f t="shared" si="2"/>
        <v>1.88335232395011</v>
      </c>
      <c r="AE85" s="1">
        <f t="shared" si="2"/>
        <v>1.8801752883224927</v>
      </c>
      <c r="AF85" s="1">
        <f t="shared" si="2"/>
        <v>1.8761467095047424</v>
      </c>
      <c r="AG85" s="1">
        <f t="shared" si="2"/>
        <v>1.8712698301566932</v>
      </c>
    </row>
    <row r="86" spans="1:33" x14ac:dyDescent="0.25">
      <c r="B86" t="s">
        <v>154</v>
      </c>
      <c r="C86" t="s">
        <v>132</v>
      </c>
      <c r="D86" s="1">
        <f t="shared" si="3"/>
        <v>1.9984798487245914</v>
      </c>
      <c r="E86" s="1">
        <f t="shared" si="2"/>
        <v>2.0164431090743076</v>
      </c>
      <c r="F86" s="1">
        <f t="shared" si="2"/>
        <v>2.0089762852539388</v>
      </c>
      <c r="G86" s="1">
        <f t="shared" si="2"/>
        <v>2.0009925385128917</v>
      </c>
      <c r="H86" s="1">
        <f t="shared" si="2"/>
        <v>2.0123102941472211</v>
      </c>
      <c r="I86" s="1">
        <f t="shared" si="2"/>
        <v>2.0132493613463938</v>
      </c>
      <c r="J86" s="1">
        <f t="shared" si="2"/>
        <v>2.0111694422864965</v>
      </c>
      <c r="K86" s="1">
        <f t="shared" si="2"/>
        <v>2.0123427743037374</v>
      </c>
      <c r="L86" s="1">
        <f t="shared" si="2"/>
        <v>2.0056094573236467</v>
      </c>
      <c r="M86" s="1">
        <f t="shared" si="2"/>
        <v>1.9939771847753369</v>
      </c>
      <c r="N86" s="1">
        <f t="shared" si="2"/>
        <v>1.979262550886085</v>
      </c>
      <c r="O86" s="1">
        <f t="shared" si="2"/>
        <v>1.969222412769567</v>
      </c>
      <c r="P86" s="1">
        <f t="shared" si="2"/>
        <v>1.958258831404772</v>
      </c>
      <c r="Q86" s="1">
        <f t="shared" si="2"/>
        <v>1.9515760116448122</v>
      </c>
      <c r="R86" s="1">
        <f t="shared" si="2"/>
        <v>1.9561092504497892</v>
      </c>
      <c r="S86" s="1">
        <f t="shared" si="2"/>
        <v>1.95669730428744</v>
      </c>
      <c r="T86" s="1">
        <f t="shared" si="2"/>
        <v>1.9552718519950263</v>
      </c>
      <c r="U86" s="1">
        <f t="shared" si="2"/>
        <v>1.9567580636368815</v>
      </c>
      <c r="V86" s="1">
        <f t="shared" si="2"/>
        <v>1.952925557009799</v>
      </c>
      <c r="W86" s="1">
        <f t="shared" si="2"/>
        <v>1.9465535298784353</v>
      </c>
      <c r="X86" s="1">
        <f t="shared" si="2"/>
        <v>1.9357776021221653</v>
      </c>
      <c r="Y86" s="1">
        <f t="shared" si="2"/>
        <v>1.9247638366872764</v>
      </c>
      <c r="Z86" s="1">
        <f t="shared" si="2"/>
        <v>1.912919462803683</v>
      </c>
      <c r="AA86" s="1">
        <f t="shared" si="2"/>
        <v>1.9036915219776864</v>
      </c>
      <c r="AB86" s="1">
        <f t="shared" si="2"/>
        <v>1.9003698777431319</v>
      </c>
      <c r="AC86" s="1">
        <f t="shared" si="2"/>
        <v>1.8907146483915243</v>
      </c>
      <c r="AD86" s="1">
        <f t="shared" si="2"/>
        <v>1.8833523239501138</v>
      </c>
      <c r="AE86" s="1">
        <f t="shared" si="2"/>
        <v>1.8801752883224983</v>
      </c>
      <c r="AF86" s="1">
        <f t="shared" si="2"/>
        <v>1.8761467095047442</v>
      </c>
      <c r="AG86" s="1">
        <f t="shared" si="2"/>
        <v>1.8712698301566983</v>
      </c>
    </row>
    <row r="87" spans="1:33" x14ac:dyDescent="0.25">
      <c r="B87" t="s">
        <v>155</v>
      </c>
      <c r="C87" t="s">
        <v>144</v>
      </c>
      <c r="D87" s="1">
        <f t="shared" si="3"/>
        <v>1.9366524358774877</v>
      </c>
      <c r="E87" s="1">
        <f t="shared" si="2"/>
        <v>1.9647356914519289</v>
      </c>
      <c r="F87" s="1">
        <f t="shared" si="2"/>
        <v>1.9630604550941961</v>
      </c>
      <c r="G87" s="1">
        <f t="shared" si="2"/>
        <v>1.9671168810617796</v>
      </c>
      <c r="H87" s="1">
        <f t="shared" si="2"/>
        <v>1.9863447266450751</v>
      </c>
      <c r="I87" s="1">
        <f t="shared" si="2"/>
        <v>1.9943444887149941</v>
      </c>
      <c r="J87" s="1">
        <f t="shared" si="2"/>
        <v>1.9914796997257174</v>
      </c>
      <c r="K87" s="1">
        <f t="shared" si="2"/>
        <v>1.9866643234831471</v>
      </c>
      <c r="L87" s="1">
        <f t="shared" si="2"/>
        <v>1.982412038732251</v>
      </c>
      <c r="M87" s="1">
        <f t="shared" si="2"/>
        <v>1.9764218807024707</v>
      </c>
      <c r="N87" s="1">
        <f t="shared" si="2"/>
        <v>1.9669317305144292</v>
      </c>
      <c r="O87" s="1">
        <f t="shared" si="2"/>
        <v>1.955416808910581</v>
      </c>
      <c r="P87" s="1">
        <f t="shared" si="2"/>
        <v>1.9421228754845676</v>
      </c>
      <c r="Q87" s="1">
        <f t="shared" si="2"/>
        <v>1.9360815031083796</v>
      </c>
      <c r="R87" s="1">
        <f t="shared" si="2"/>
        <v>1.939127889714698</v>
      </c>
      <c r="S87" s="1">
        <f t="shared" si="2"/>
        <v>1.9383611375512781</v>
      </c>
      <c r="T87" s="1">
        <f t="shared" si="2"/>
        <v>1.9333045169273673</v>
      </c>
      <c r="U87" s="1">
        <f t="shared" si="2"/>
        <v>1.9291070472265153</v>
      </c>
      <c r="V87" s="1">
        <f t="shared" si="2"/>
        <v>1.9251321613605119</v>
      </c>
      <c r="W87" s="1">
        <f t="shared" si="2"/>
        <v>1.9190949033830074</v>
      </c>
      <c r="X87" s="1">
        <f t="shared" si="2"/>
        <v>1.9097638453545669</v>
      </c>
      <c r="Y87" s="1">
        <f t="shared" si="2"/>
        <v>1.8978120535547081</v>
      </c>
      <c r="Z87" s="1">
        <f t="shared" si="2"/>
        <v>1.8841302771610329</v>
      </c>
      <c r="AA87" s="1">
        <f t="shared" si="2"/>
        <v>1.8749202421845323</v>
      </c>
      <c r="AB87" s="1">
        <f t="shared" si="2"/>
        <v>1.8695466930890816</v>
      </c>
      <c r="AC87" s="1">
        <f t="shared" si="2"/>
        <v>1.8586073455359597</v>
      </c>
      <c r="AD87" s="1">
        <f t="shared" si="2"/>
        <v>1.8484200061055944</v>
      </c>
      <c r="AE87" s="1">
        <f t="shared" si="2"/>
        <v>1.8410251053179485</v>
      </c>
      <c r="AF87" s="1">
        <f t="shared" si="2"/>
        <v>1.8361211397863468</v>
      </c>
      <c r="AG87" s="1">
        <f t="shared" si="2"/>
        <v>1.8304223394585506</v>
      </c>
    </row>
    <row r="88" spans="1:33" x14ac:dyDescent="0.25">
      <c r="B88" t="s">
        <v>155</v>
      </c>
      <c r="C88" t="s">
        <v>145</v>
      </c>
      <c r="D88" s="1">
        <f t="shared" si="3"/>
        <v>1.9366524358774806</v>
      </c>
      <c r="E88" s="1">
        <f t="shared" si="2"/>
        <v>1.9647356914519161</v>
      </c>
      <c r="F88" s="1">
        <f t="shared" si="2"/>
        <v>1.9630604550941944</v>
      </c>
      <c r="G88" s="1">
        <f t="shared" si="2"/>
        <v>1.9671168810617716</v>
      </c>
      <c r="H88" s="1">
        <f t="shared" si="2"/>
        <v>1.9863447266450749</v>
      </c>
      <c r="I88" s="1">
        <f t="shared" si="2"/>
        <v>1.9943444887149901</v>
      </c>
      <c r="J88" s="1">
        <f t="shared" si="2"/>
        <v>1.9914796997257123</v>
      </c>
      <c r="K88" s="1">
        <f t="shared" si="2"/>
        <v>1.9866643234831463</v>
      </c>
      <c r="L88" s="1">
        <f t="shared" si="2"/>
        <v>1.9824120387322508</v>
      </c>
      <c r="M88" s="1">
        <f t="shared" si="2"/>
        <v>1.9764218807024729</v>
      </c>
      <c r="N88" s="1">
        <f t="shared" si="2"/>
        <v>1.9669317305144258</v>
      </c>
      <c r="O88" s="1">
        <f t="shared" si="2"/>
        <v>1.9554168089105721</v>
      </c>
      <c r="P88" s="1">
        <f t="shared" si="2"/>
        <v>1.9421228754845643</v>
      </c>
      <c r="Q88" s="1">
        <f t="shared" si="2"/>
        <v>1.9360815031083796</v>
      </c>
      <c r="R88" s="1">
        <f t="shared" si="2"/>
        <v>1.9391278897146995</v>
      </c>
      <c r="S88" s="1">
        <f t="shared" si="2"/>
        <v>1.9383611375512835</v>
      </c>
      <c r="T88" s="1">
        <f t="shared" si="2"/>
        <v>1.933304516927367</v>
      </c>
      <c r="U88" s="1">
        <f t="shared" si="2"/>
        <v>1.9291070472265117</v>
      </c>
      <c r="V88" s="1">
        <f t="shared" si="2"/>
        <v>1.9251321613605097</v>
      </c>
      <c r="W88" s="1">
        <f t="shared" si="2"/>
        <v>1.91909490338301</v>
      </c>
      <c r="X88" s="1">
        <f t="shared" si="2"/>
        <v>1.909763845354568</v>
      </c>
      <c r="Y88" s="1">
        <f t="shared" si="2"/>
        <v>1.8978120535547063</v>
      </c>
      <c r="Z88" s="1">
        <f t="shared" si="2"/>
        <v>1.8841302771610335</v>
      </c>
      <c r="AA88" s="1">
        <f t="shared" si="2"/>
        <v>1.8749202421845275</v>
      </c>
      <c r="AB88" s="1">
        <f t="shared" si="2"/>
        <v>1.8695466930890889</v>
      </c>
      <c r="AC88" s="1">
        <f t="shared" si="2"/>
        <v>1.8586073455359573</v>
      </c>
      <c r="AD88" s="1">
        <f t="shared" si="2"/>
        <v>1.8484200061055853</v>
      </c>
      <c r="AE88" s="1">
        <f t="shared" si="2"/>
        <v>1.8410251053179547</v>
      </c>
      <c r="AF88" s="1">
        <f t="shared" si="2"/>
        <v>1.8361211397863515</v>
      </c>
      <c r="AG88" s="1">
        <f t="shared" si="2"/>
        <v>1.8304223394585579</v>
      </c>
    </row>
    <row r="89" spans="1:33" x14ac:dyDescent="0.25">
      <c r="B89" t="s">
        <v>155</v>
      </c>
      <c r="C89" t="s">
        <v>147</v>
      </c>
      <c r="D89" s="1">
        <f t="shared" si="3"/>
        <v>1.9366524358774846</v>
      </c>
      <c r="E89" s="1">
        <f t="shared" si="2"/>
        <v>1.9647356914519143</v>
      </c>
      <c r="F89" s="1">
        <f t="shared" si="2"/>
        <v>1.9630604550941999</v>
      </c>
      <c r="G89" s="1">
        <f t="shared" si="2"/>
        <v>1.9671168810617687</v>
      </c>
      <c r="H89" s="1">
        <f t="shared" si="2"/>
        <v>1.9863447266450833</v>
      </c>
      <c r="I89" s="1">
        <f t="shared" si="2"/>
        <v>1.9943444887149957</v>
      </c>
      <c r="J89" s="1">
        <f t="shared" si="2"/>
        <v>1.9914796997257176</v>
      </c>
      <c r="K89" s="1">
        <f t="shared" si="2"/>
        <v>1.9866643234831436</v>
      </c>
      <c r="L89" s="1">
        <f t="shared" si="2"/>
        <v>1.9824120387322524</v>
      </c>
      <c r="M89" s="1">
        <f t="shared" si="2"/>
        <v>1.9764218807024712</v>
      </c>
      <c r="N89" s="1">
        <f t="shared" si="2"/>
        <v>1.9669317305144289</v>
      </c>
      <c r="O89" s="1">
        <f t="shared" si="2"/>
        <v>1.955416808910581</v>
      </c>
      <c r="P89" s="1">
        <f t="shared" si="2"/>
        <v>1.9421228754845672</v>
      </c>
      <c r="Q89" s="1">
        <f t="shared" si="2"/>
        <v>1.9360815031083736</v>
      </c>
      <c r="R89" s="1">
        <f t="shared" si="2"/>
        <v>1.9391278897146984</v>
      </c>
      <c r="S89" s="1">
        <f t="shared" si="2"/>
        <v>1.938361137551273</v>
      </c>
      <c r="T89" s="1">
        <f t="shared" si="2"/>
        <v>1.9333045169273699</v>
      </c>
      <c r="U89" s="1">
        <f t="shared" si="2"/>
        <v>1.9291070472265199</v>
      </c>
      <c r="V89" s="1">
        <f t="shared" si="2"/>
        <v>1.9251321613605104</v>
      </c>
      <c r="W89" s="1">
        <f t="shared" si="2"/>
        <v>1.9190949033830129</v>
      </c>
      <c r="X89" s="1">
        <f t="shared" si="2"/>
        <v>1.9097638453545625</v>
      </c>
      <c r="Y89" s="1">
        <f t="shared" si="2"/>
        <v>1.8978120535547154</v>
      </c>
      <c r="Z89" s="1">
        <f t="shared" si="2"/>
        <v>1.88413027716103</v>
      </c>
      <c r="AA89" s="1">
        <f t="shared" si="2"/>
        <v>1.8749202421845261</v>
      </c>
      <c r="AB89" s="1">
        <f t="shared" si="2"/>
        <v>1.8695466930890829</v>
      </c>
      <c r="AC89" s="1">
        <f t="shared" si="2"/>
        <v>1.8586073455359584</v>
      </c>
      <c r="AD89" s="1">
        <f t="shared" si="2"/>
        <v>1.8484200061055884</v>
      </c>
      <c r="AE89" s="1">
        <f t="shared" si="2"/>
        <v>1.8410251053179574</v>
      </c>
      <c r="AF89" s="1">
        <f t="shared" si="2"/>
        <v>1.8361211397863568</v>
      </c>
      <c r="AG89" s="1">
        <f t="shared" si="2"/>
        <v>1.8304223394585548</v>
      </c>
    </row>
    <row r="90" spans="1:33" x14ac:dyDescent="0.25">
      <c r="B90" t="s">
        <v>155</v>
      </c>
      <c r="C90" t="s">
        <v>131</v>
      </c>
      <c r="D90" s="1">
        <f t="shared" si="3"/>
        <v>1.9366524358774784</v>
      </c>
      <c r="E90" s="1">
        <f t="shared" si="2"/>
        <v>1.9647356914519256</v>
      </c>
      <c r="F90" s="1">
        <f t="shared" si="2"/>
        <v>1.9630604550941972</v>
      </c>
      <c r="G90" s="1">
        <f t="shared" si="2"/>
        <v>1.9671168810617785</v>
      </c>
      <c r="H90" s="1">
        <f t="shared" si="2"/>
        <v>1.9863447266450773</v>
      </c>
      <c r="I90" s="1">
        <f t="shared" si="2"/>
        <v>1.9943444887149933</v>
      </c>
      <c r="J90" s="1">
        <f t="shared" si="2"/>
        <v>1.9914796997257131</v>
      </c>
      <c r="K90" s="1">
        <f t="shared" si="2"/>
        <v>1.9866643234831431</v>
      </c>
      <c r="L90" s="1">
        <f t="shared" si="2"/>
        <v>1.9824120387322532</v>
      </c>
      <c r="M90" s="1">
        <f t="shared" si="2"/>
        <v>1.9764218807024756</v>
      </c>
      <c r="N90" s="1">
        <f t="shared" si="2"/>
        <v>1.9669317305144329</v>
      </c>
      <c r="O90" s="1">
        <f t="shared" si="2"/>
        <v>1.9554168089105779</v>
      </c>
      <c r="P90" s="1">
        <f t="shared" si="2"/>
        <v>1.9421228754845634</v>
      </c>
      <c r="Q90" s="1">
        <f t="shared" si="2"/>
        <v>1.9360815031083785</v>
      </c>
      <c r="R90" s="1">
        <f t="shared" si="2"/>
        <v>1.9391278897146946</v>
      </c>
      <c r="S90" s="1">
        <f t="shared" si="2"/>
        <v>1.9383611375512704</v>
      </c>
      <c r="T90" s="1">
        <f t="shared" si="2"/>
        <v>1.9333045169273708</v>
      </c>
      <c r="U90" s="1">
        <f t="shared" si="2"/>
        <v>1.9291070472265182</v>
      </c>
      <c r="V90" s="1">
        <f t="shared" si="2"/>
        <v>1.9251321613605203</v>
      </c>
      <c r="W90" s="1">
        <f t="shared" si="2"/>
        <v>1.9190949033830045</v>
      </c>
      <c r="X90" s="1">
        <f t="shared" si="2"/>
        <v>1.9097638453545676</v>
      </c>
      <c r="Y90" s="1">
        <f t="shared" si="2"/>
        <v>1.8978120535547101</v>
      </c>
      <c r="Z90" s="1">
        <f t="shared" si="2"/>
        <v>1.8841302771610358</v>
      </c>
      <c r="AA90" s="1">
        <f t="shared" si="2"/>
        <v>1.8749202421845295</v>
      </c>
      <c r="AB90" s="1">
        <f t="shared" si="2"/>
        <v>1.8695466930890869</v>
      </c>
      <c r="AC90" s="1">
        <f t="shared" si="2"/>
        <v>1.8586073455359582</v>
      </c>
      <c r="AD90" s="1">
        <f t="shared" si="2"/>
        <v>1.8484200061055882</v>
      </c>
      <c r="AE90" s="1">
        <f t="shared" si="2"/>
        <v>1.841025105317952</v>
      </c>
      <c r="AF90" s="1">
        <f t="shared" si="2"/>
        <v>1.8361211397863542</v>
      </c>
      <c r="AG90" s="1">
        <f t="shared" si="2"/>
        <v>1.8304223394585566</v>
      </c>
    </row>
    <row r="91" spans="1:33" x14ac:dyDescent="0.25">
      <c r="B91" t="s">
        <v>157</v>
      </c>
      <c r="C91" t="s">
        <v>152</v>
      </c>
      <c r="D91" s="1">
        <f t="shared" si="3"/>
        <v>1.9346752515865049</v>
      </c>
      <c r="E91" s="1">
        <f t="shared" si="2"/>
        <v>1.947335237019981</v>
      </c>
      <c r="F91" s="1">
        <f t="shared" si="2"/>
        <v>1.935696120837227</v>
      </c>
      <c r="G91" s="1">
        <f t="shared" si="2"/>
        <v>1.926153104085798</v>
      </c>
      <c r="H91" s="1">
        <f t="shared" si="2"/>
        <v>1.927054687961004</v>
      </c>
      <c r="I91" s="1">
        <f t="shared" si="2"/>
        <v>1.9243793482016123</v>
      </c>
      <c r="J91" s="1">
        <f t="shared" si="2"/>
        <v>1.9199406124811906</v>
      </c>
      <c r="K91" s="1">
        <f t="shared" si="2"/>
        <v>1.9172619903471082</v>
      </c>
      <c r="L91" s="1">
        <f t="shared" si="2"/>
        <v>1.9155194044705155</v>
      </c>
      <c r="M91" s="1">
        <f t="shared" si="2"/>
        <v>1.9084862749415108</v>
      </c>
      <c r="N91" s="1">
        <f t="shared" si="2"/>
        <v>1.8984035966940538</v>
      </c>
      <c r="O91" s="1">
        <f t="shared" si="2"/>
        <v>1.8897490932162782</v>
      </c>
      <c r="P91" s="1">
        <f t="shared" si="2"/>
        <v>1.8807263052261571</v>
      </c>
      <c r="Q91" s="1">
        <f t="shared" si="2"/>
        <v>1.8753957923189328</v>
      </c>
      <c r="R91" s="1">
        <f t="shared" si="2"/>
        <v>1.8736276505430109</v>
      </c>
      <c r="S91" s="1">
        <f t="shared" si="2"/>
        <v>1.8695993569946341</v>
      </c>
      <c r="T91" s="1">
        <f t="shared" si="2"/>
        <v>1.8660429255523734</v>
      </c>
      <c r="U91" s="1">
        <f t="shared" si="2"/>
        <v>1.8643971684744582</v>
      </c>
      <c r="V91" s="1">
        <f t="shared" si="2"/>
        <v>1.862866529852822</v>
      </c>
      <c r="W91" s="1">
        <f t="shared" si="2"/>
        <v>1.8577987372999198</v>
      </c>
      <c r="X91" s="1">
        <f t="shared" si="2"/>
        <v>1.8485307120282262</v>
      </c>
      <c r="Y91" s="1">
        <f t="shared" si="2"/>
        <v>1.837923775477625</v>
      </c>
      <c r="Z91" s="1">
        <f t="shared" si="2"/>
        <v>1.8268839970839232</v>
      </c>
      <c r="AA91" s="1">
        <f t="shared" si="2"/>
        <v>1.8187415767931843</v>
      </c>
      <c r="AB91" s="1">
        <f t="shared" si="2"/>
        <v>1.8116498571334201</v>
      </c>
      <c r="AC91" s="1">
        <f t="shared" si="2"/>
        <v>1.8022213979802226</v>
      </c>
      <c r="AD91" s="1">
        <f t="shared" si="2"/>
        <v>1.7952415700190079</v>
      </c>
      <c r="AE91" s="1">
        <f t="shared" si="2"/>
        <v>1.7911893144006654</v>
      </c>
      <c r="AF91" s="1">
        <f t="shared" si="2"/>
        <v>1.788854461687005</v>
      </c>
      <c r="AG91" s="1">
        <f t="shared" si="2"/>
        <v>1.7845459862474911</v>
      </c>
    </row>
    <row r="92" spans="1:33" x14ac:dyDescent="0.25">
      <c r="B92" t="s">
        <v>157</v>
      </c>
      <c r="C92" t="s">
        <v>133</v>
      </c>
      <c r="D92" s="1">
        <f t="shared" si="3"/>
        <v>1.9346752515864976</v>
      </c>
      <c r="E92" s="1">
        <f t="shared" si="2"/>
        <v>1.9473352370199901</v>
      </c>
      <c r="F92" s="1">
        <f t="shared" si="2"/>
        <v>1.9356961208372347</v>
      </c>
      <c r="G92" s="1">
        <f t="shared" si="2"/>
        <v>1.9261531040858046</v>
      </c>
      <c r="H92" s="1">
        <f t="shared" si="2"/>
        <v>1.927054687961002</v>
      </c>
      <c r="I92" s="1">
        <f t="shared" si="2"/>
        <v>1.9243793482016136</v>
      </c>
      <c r="J92" s="1">
        <f t="shared" si="2"/>
        <v>1.919940612481194</v>
      </c>
      <c r="K92" s="1">
        <f t="shared" si="2"/>
        <v>1.91726199034711</v>
      </c>
      <c r="L92" s="1">
        <f t="shared" si="2"/>
        <v>1.9155194044705219</v>
      </c>
      <c r="M92" s="1">
        <f t="shared" si="2"/>
        <v>1.9084862749415168</v>
      </c>
      <c r="N92" s="1">
        <f t="shared" ref="E92:AG98" si="4">N56/N74</f>
        <v>1.8984035966940547</v>
      </c>
      <c r="O92" s="1">
        <f t="shared" si="4"/>
        <v>1.8897490932162764</v>
      </c>
      <c r="P92" s="1">
        <f t="shared" si="4"/>
        <v>1.8807263052261656</v>
      </c>
      <c r="Q92" s="1">
        <f t="shared" si="4"/>
        <v>1.875395792318937</v>
      </c>
      <c r="R92" s="1">
        <f t="shared" si="4"/>
        <v>1.8736276505430116</v>
      </c>
      <c r="S92" s="1">
        <f t="shared" si="4"/>
        <v>1.8695993569946276</v>
      </c>
      <c r="T92" s="1">
        <f t="shared" si="4"/>
        <v>1.8660429255523732</v>
      </c>
      <c r="U92" s="1">
        <f t="shared" si="4"/>
        <v>1.8643971684744574</v>
      </c>
      <c r="V92" s="1">
        <f t="shared" si="4"/>
        <v>1.8628665298528284</v>
      </c>
      <c r="W92" s="1">
        <f t="shared" si="4"/>
        <v>1.8577987372999076</v>
      </c>
      <c r="X92" s="1">
        <f t="shared" si="4"/>
        <v>1.8485307120282104</v>
      </c>
      <c r="Y92" s="1">
        <f t="shared" si="4"/>
        <v>1.8379237754776288</v>
      </c>
      <c r="Z92" s="1">
        <f t="shared" si="4"/>
        <v>1.8268839970839179</v>
      </c>
      <c r="AA92" s="1">
        <f t="shared" si="4"/>
        <v>1.8187415767931818</v>
      </c>
      <c r="AB92" s="1">
        <f t="shared" si="4"/>
        <v>1.8116498571334174</v>
      </c>
      <c r="AC92" s="1">
        <f t="shared" si="4"/>
        <v>1.8022213979802277</v>
      </c>
      <c r="AD92" s="1">
        <f t="shared" si="4"/>
        <v>1.7952415700190105</v>
      </c>
      <c r="AE92" s="1">
        <f t="shared" si="4"/>
        <v>1.791189314400665</v>
      </c>
      <c r="AF92" s="1">
        <f t="shared" si="4"/>
        <v>1.7888544616870072</v>
      </c>
      <c r="AG92" s="1">
        <f t="shared" si="4"/>
        <v>1.7845459862474931</v>
      </c>
    </row>
    <row r="93" spans="1:33" x14ac:dyDescent="0.25">
      <c r="B93" t="s">
        <v>157</v>
      </c>
      <c r="C93" t="s">
        <v>153</v>
      </c>
      <c r="D93" s="1">
        <f t="shared" si="3"/>
        <v>1.9346752515865018</v>
      </c>
      <c r="E93" s="1">
        <f t="shared" si="4"/>
        <v>1.9473352370199881</v>
      </c>
      <c r="F93" s="1">
        <f t="shared" si="4"/>
        <v>1.9356961208372332</v>
      </c>
      <c r="G93" s="1">
        <f t="shared" si="4"/>
        <v>1.9261531040858071</v>
      </c>
      <c r="H93" s="1">
        <f t="shared" si="4"/>
        <v>1.9270546879610082</v>
      </c>
      <c r="I93" s="1">
        <f t="shared" si="4"/>
        <v>1.9243793482016152</v>
      </c>
      <c r="J93" s="1">
        <f t="shared" si="4"/>
        <v>1.9199406124811977</v>
      </c>
      <c r="K93" s="1">
        <f t="shared" si="4"/>
        <v>1.9172619903471046</v>
      </c>
      <c r="L93" s="1">
        <f t="shared" si="4"/>
        <v>1.915519404470523</v>
      </c>
      <c r="M93" s="1">
        <f t="shared" si="4"/>
        <v>1.9084862749415117</v>
      </c>
      <c r="N93" s="1">
        <f t="shared" si="4"/>
        <v>1.8984035966940527</v>
      </c>
      <c r="O93" s="1">
        <f t="shared" si="4"/>
        <v>1.8897490932162748</v>
      </c>
      <c r="P93" s="1">
        <f t="shared" si="4"/>
        <v>1.8807263052261549</v>
      </c>
      <c r="Q93" s="1">
        <f t="shared" si="4"/>
        <v>1.8753957923189295</v>
      </c>
      <c r="R93" s="1">
        <f t="shared" si="4"/>
        <v>1.8736276505430098</v>
      </c>
      <c r="S93" s="1">
        <f t="shared" si="4"/>
        <v>1.869599356994633</v>
      </c>
      <c r="T93" s="1">
        <f t="shared" si="4"/>
        <v>1.8660429255523723</v>
      </c>
      <c r="U93" s="1">
        <f t="shared" si="4"/>
        <v>1.8643971684744567</v>
      </c>
      <c r="V93" s="1">
        <f t="shared" si="4"/>
        <v>1.8628665298528262</v>
      </c>
      <c r="W93" s="1">
        <f t="shared" si="4"/>
        <v>1.8577987372999099</v>
      </c>
      <c r="X93" s="1">
        <f t="shared" si="4"/>
        <v>1.8485307120282155</v>
      </c>
      <c r="Y93" s="1">
        <f t="shared" si="4"/>
        <v>1.8379237754776243</v>
      </c>
      <c r="Z93" s="1">
        <f t="shared" si="4"/>
        <v>1.8268839970839177</v>
      </c>
      <c r="AA93" s="1">
        <f t="shared" si="4"/>
        <v>1.81874157679319</v>
      </c>
      <c r="AB93" s="1">
        <f t="shared" si="4"/>
        <v>1.8116498571334156</v>
      </c>
      <c r="AC93" s="1">
        <f t="shared" si="4"/>
        <v>1.8022213979802251</v>
      </c>
      <c r="AD93" s="1">
        <f t="shared" si="4"/>
        <v>1.7952415700190119</v>
      </c>
      <c r="AE93" s="1">
        <f t="shared" si="4"/>
        <v>1.7911893144006719</v>
      </c>
      <c r="AF93" s="1">
        <f t="shared" si="4"/>
        <v>1.7888544616870112</v>
      </c>
      <c r="AG93" s="1">
        <f t="shared" si="4"/>
        <v>1.7845459862474886</v>
      </c>
    </row>
    <row r="94" spans="1:33" x14ac:dyDescent="0.25">
      <c r="B94" t="s">
        <v>135</v>
      </c>
      <c r="C94" t="s">
        <v>135</v>
      </c>
      <c r="D94" s="1">
        <f t="shared" si="3"/>
        <v>1.9714578229569926</v>
      </c>
      <c r="E94" s="1">
        <f t="shared" si="4"/>
        <v>1.9855862320334883</v>
      </c>
      <c r="F94" s="1">
        <f t="shared" si="4"/>
        <v>1.9762573720455607</v>
      </c>
      <c r="G94" s="1">
        <f t="shared" si="4"/>
        <v>1.9649724303666836</v>
      </c>
      <c r="H94" s="1">
        <f t="shared" si="4"/>
        <v>1.9594977551057802</v>
      </c>
      <c r="I94" s="1">
        <f t="shared" si="4"/>
        <v>1.9618284809364603</v>
      </c>
      <c r="J94" s="1">
        <f t="shared" si="4"/>
        <v>1.9654049022550706</v>
      </c>
      <c r="K94" s="1">
        <f t="shared" si="4"/>
        <v>1.9637813587013857</v>
      </c>
      <c r="L94" s="1">
        <f t="shared" si="4"/>
        <v>1.9612119443802021</v>
      </c>
      <c r="M94" s="1">
        <f t="shared" si="4"/>
        <v>1.9535569752800177</v>
      </c>
      <c r="N94" s="1">
        <f t="shared" si="4"/>
        <v>1.9427897936587992</v>
      </c>
      <c r="O94" s="1">
        <f t="shared" si="4"/>
        <v>1.9330088718173839</v>
      </c>
      <c r="P94" s="1">
        <f t="shared" si="4"/>
        <v>1.923193774908083</v>
      </c>
      <c r="Q94" s="1">
        <f t="shared" si="4"/>
        <v>1.9140872829535867</v>
      </c>
      <c r="R94" s="1">
        <f t="shared" si="4"/>
        <v>1.9075384712796279</v>
      </c>
      <c r="S94" s="1">
        <f t="shared" si="4"/>
        <v>1.9061420366077266</v>
      </c>
      <c r="T94" s="1">
        <f t="shared" si="4"/>
        <v>1.9062765517345568</v>
      </c>
      <c r="U94" s="1">
        <f t="shared" si="4"/>
        <v>1.9054196665315812</v>
      </c>
      <c r="V94" s="1">
        <f t="shared" si="4"/>
        <v>1.9038306701721381</v>
      </c>
      <c r="W94" s="1">
        <f t="shared" si="4"/>
        <v>1.8994417012577907</v>
      </c>
      <c r="X94" s="1">
        <f t="shared" si="4"/>
        <v>1.8907543879637814</v>
      </c>
      <c r="Y94" s="1">
        <f t="shared" si="4"/>
        <v>1.8803498828737892</v>
      </c>
      <c r="Z94" s="1">
        <f t="shared" si="4"/>
        <v>1.8696132257176321</v>
      </c>
      <c r="AA94" s="1">
        <f t="shared" si="4"/>
        <v>1.8596843620018109</v>
      </c>
      <c r="AB94" s="1">
        <f t="shared" si="4"/>
        <v>1.8503548837824306</v>
      </c>
      <c r="AC94" s="1">
        <f t="shared" si="4"/>
        <v>1.842596545662663</v>
      </c>
      <c r="AD94" s="1">
        <f t="shared" si="4"/>
        <v>1.8377491168535878</v>
      </c>
      <c r="AE94" s="1">
        <f t="shared" si="4"/>
        <v>1.8337401063497873</v>
      </c>
      <c r="AF94" s="1">
        <f t="shared" si="4"/>
        <v>1.8310142401033784</v>
      </c>
      <c r="AG94" s="1">
        <f t="shared" si="4"/>
        <v>1.8268344301631396</v>
      </c>
    </row>
    <row r="95" spans="1:33" x14ac:dyDescent="0.25">
      <c r="B95" t="s">
        <v>156</v>
      </c>
      <c r="C95" t="s">
        <v>489</v>
      </c>
      <c r="D95" s="1">
        <f t="shared" si="3"/>
        <v>1.9593454822250032</v>
      </c>
      <c r="E95" s="1">
        <f t="shared" si="4"/>
        <v>1.9844975871138288</v>
      </c>
      <c r="F95" s="1">
        <f t="shared" si="4"/>
        <v>1.9800715316623536</v>
      </c>
      <c r="G95" s="1">
        <f t="shared" si="4"/>
        <v>1.9714936007759798</v>
      </c>
      <c r="H95" s="1">
        <f t="shared" si="4"/>
        <v>1.9765236626288019</v>
      </c>
      <c r="I95" s="1">
        <f t="shared" si="4"/>
        <v>1.9817300750060654</v>
      </c>
      <c r="J95" s="1">
        <f t="shared" si="4"/>
        <v>1.9808708391676744</v>
      </c>
      <c r="K95" s="1">
        <f t="shared" si="4"/>
        <v>1.9767497181244797</v>
      </c>
      <c r="L95" s="1">
        <f t="shared" si="4"/>
        <v>1.9709419584176207</v>
      </c>
      <c r="M95" s="1">
        <f t="shared" si="4"/>
        <v>1.9609469985264627</v>
      </c>
      <c r="N95" s="1">
        <f t="shared" si="4"/>
        <v>1.9489700643763646</v>
      </c>
      <c r="O95" s="1">
        <f t="shared" si="4"/>
        <v>1.9381415278603538</v>
      </c>
      <c r="P95" s="1">
        <f t="shared" si="4"/>
        <v>1.9288765822755389</v>
      </c>
      <c r="Q95" s="1">
        <f t="shared" si="4"/>
        <v>1.9197450116915336</v>
      </c>
      <c r="R95" s="1">
        <f t="shared" si="4"/>
        <v>1.9189444447281481</v>
      </c>
      <c r="S95" s="1">
        <f t="shared" si="4"/>
        <v>1.9208063516762719</v>
      </c>
      <c r="T95" s="1">
        <f t="shared" si="4"/>
        <v>1.9194240258844215</v>
      </c>
      <c r="U95" s="1">
        <f t="shared" si="4"/>
        <v>1.9174944832590552</v>
      </c>
      <c r="V95" s="1">
        <f t="shared" si="4"/>
        <v>1.9143281855586094</v>
      </c>
      <c r="W95" s="1">
        <f t="shared" si="4"/>
        <v>1.9084478658158888</v>
      </c>
      <c r="X95" s="1">
        <f t="shared" si="4"/>
        <v>1.8988414238618212</v>
      </c>
      <c r="Y95" s="1">
        <f t="shared" si="4"/>
        <v>1.8876905274983597</v>
      </c>
      <c r="Z95" s="1">
        <f t="shared" si="4"/>
        <v>1.8766913002523973</v>
      </c>
      <c r="AA95" s="1">
        <f t="shared" si="4"/>
        <v>1.865887150002089</v>
      </c>
      <c r="AB95" s="1">
        <f t="shared" si="4"/>
        <v>1.8592463509390962</v>
      </c>
      <c r="AC95" s="1">
        <f t="shared" si="4"/>
        <v>1.8534198515360887</v>
      </c>
      <c r="AD95" s="1">
        <f t="shared" si="4"/>
        <v>1.8480044100227955</v>
      </c>
      <c r="AE95" s="1">
        <f t="shared" si="4"/>
        <v>1.8434732490299703</v>
      </c>
      <c r="AF95" s="1">
        <f t="shared" si="4"/>
        <v>1.8399055426996211</v>
      </c>
      <c r="AG95" s="1">
        <f t="shared" si="4"/>
        <v>1.8348269162711268</v>
      </c>
    </row>
    <row r="96" spans="1:33" x14ac:dyDescent="0.25">
      <c r="B96" t="s">
        <v>156</v>
      </c>
      <c r="C96" t="s">
        <v>151</v>
      </c>
      <c r="D96" s="1">
        <f t="shared" si="3"/>
        <v>1.9593454822250043</v>
      </c>
      <c r="E96" s="1">
        <f t="shared" si="4"/>
        <v>1.9844975871138304</v>
      </c>
      <c r="F96" s="1">
        <f t="shared" si="4"/>
        <v>1.9800715316623645</v>
      </c>
      <c r="G96" s="1">
        <f t="shared" si="4"/>
        <v>1.9714936007759809</v>
      </c>
      <c r="H96" s="1">
        <f t="shared" si="4"/>
        <v>1.9765236626288043</v>
      </c>
      <c r="I96" s="1">
        <f t="shared" si="4"/>
        <v>1.9817300750060745</v>
      </c>
      <c r="J96" s="1">
        <f t="shared" si="4"/>
        <v>1.9808708391676786</v>
      </c>
      <c r="K96" s="1">
        <f t="shared" si="4"/>
        <v>1.9767497181244758</v>
      </c>
      <c r="L96" s="1">
        <f t="shared" si="4"/>
        <v>1.9709419584176171</v>
      </c>
      <c r="M96" s="1">
        <f t="shared" si="4"/>
        <v>1.9609469985264567</v>
      </c>
      <c r="N96" s="1">
        <f t="shared" si="4"/>
        <v>1.9489700643763632</v>
      </c>
      <c r="O96" s="1">
        <f t="shared" si="4"/>
        <v>1.9381415278603502</v>
      </c>
      <c r="P96" s="1">
        <f t="shared" si="4"/>
        <v>1.9288765822755445</v>
      </c>
      <c r="Q96" s="1">
        <f t="shared" si="4"/>
        <v>1.9197450116915293</v>
      </c>
      <c r="R96" s="1">
        <f t="shared" si="4"/>
        <v>1.9189444447281472</v>
      </c>
      <c r="S96" s="1">
        <f t="shared" si="4"/>
        <v>1.9208063516762715</v>
      </c>
      <c r="T96" s="1">
        <f t="shared" si="4"/>
        <v>1.9194240258844244</v>
      </c>
      <c r="U96" s="1">
        <f t="shared" si="4"/>
        <v>1.9174944832590639</v>
      </c>
      <c r="V96" s="1">
        <f t="shared" si="4"/>
        <v>1.9143281855586138</v>
      </c>
      <c r="W96" s="1">
        <f t="shared" si="4"/>
        <v>1.9084478658158843</v>
      </c>
      <c r="X96" s="1">
        <f t="shared" si="4"/>
        <v>1.8988414238618239</v>
      </c>
      <c r="Y96" s="1">
        <f t="shared" si="4"/>
        <v>1.8876905274983629</v>
      </c>
      <c r="Z96" s="1">
        <f t="shared" si="4"/>
        <v>1.8766913002524066</v>
      </c>
      <c r="AA96" s="1">
        <f t="shared" si="4"/>
        <v>1.8658871500020913</v>
      </c>
      <c r="AB96" s="1">
        <f t="shared" si="4"/>
        <v>1.859246350939096</v>
      </c>
      <c r="AC96" s="1">
        <f t="shared" si="4"/>
        <v>1.8534198515360942</v>
      </c>
      <c r="AD96" s="1">
        <f t="shared" si="4"/>
        <v>1.8480044100227924</v>
      </c>
      <c r="AE96" s="1">
        <f t="shared" si="4"/>
        <v>1.8434732490299781</v>
      </c>
      <c r="AF96" s="1">
        <f t="shared" si="4"/>
        <v>1.8399055426996149</v>
      </c>
      <c r="AG96" s="1">
        <f t="shared" si="4"/>
        <v>1.8348269162711246</v>
      </c>
    </row>
    <row r="97" spans="1:33" x14ac:dyDescent="0.25">
      <c r="B97" t="s">
        <v>156</v>
      </c>
      <c r="C97" t="s">
        <v>134</v>
      </c>
      <c r="D97" s="1">
        <f t="shared" si="3"/>
        <v>1.9593454822250038</v>
      </c>
      <c r="E97" s="1">
        <f t="shared" si="4"/>
        <v>1.9844975871138355</v>
      </c>
      <c r="F97" s="1">
        <f t="shared" si="4"/>
        <v>1.9800715316623576</v>
      </c>
      <c r="G97" s="1">
        <f t="shared" si="4"/>
        <v>1.9714936007759765</v>
      </c>
      <c r="H97" s="1">
        <f t="shared" si="4"/>
        <v>1.9765236626288061</v>
      </c>
      <c r="I97" s="1">
        <f t="shared" si="4"/>
        <v>1.9817300750060716</v>
      </c>
      <c r="J97" s="1">
        <f t="shared" si="4"/>
        <v>1.9808708391676768</v>
      </c>
      <c r="K97" s="1">
        <f t="shared" si="4"/>
        <v>1.9767497181244804</v>
      </c>
      <c r="L97" s="1">
        <f t="shared" si="4"/>
        <v>1.9709419584176153</v>
      </c>
      <c r="M97" s="1">
        <f t="shared" si="4"/>
        <v>1.9609469985264545</v>
      </c>
      <c r="N97" s="1">
        <f t="shared" si="4"/>
        <v>1.9489700643763637</v>
      </c>
      <c r="O97" s="1">
        <f t="shared" si="4"/>
        <v>1.9381415278603573</v>
      </c>
      <c r="P97" s="1">
        <f t="shared" si="4"/>
        <v>1.9288765822755387</v>
      </c>
      <c r="Q97" s="1">
        <f t="shared" si="4"/>
        <v>1.9197450116915362</v>
      </c>
      <c r="R97" s="1">
        <f t="shared" si="4"/>
        <v>1.9189444447281496</v>
      </c>
      <c r="S97" s="1">
        <f t="shared" si="4"/>
        <v>1.9208063516762808</v>
      </c>
      <c r="T97" s="1">
        <f t="shared" si="4"/>
        <v>1.9194240258844177</v>
      </c>
      <c r="U97" s="1">
        <f t="shared" si="4"/>
        <v>1.9174944832590528</v>
      </c>
      <c r="V97" s="1">
        <f t="shared" si="4"/>
        <v>1.9143281855586085</v>
      </c>
      <c r="W97" s="1">
        <f t="shared" si="4"/>
        <v>1.9084478658158894</v>
      </c>
      <c r="X97" s="1">
        <f t="shared" si="4"/>
        <v>1.8988414238618216</v>
      </c>
      <c r="Y97" s="1">
        <f t="shared" si="4"/>
        <v>1.8876905274983609</v>
      </c>
      <c r="Z97" s="1">
        <f t="shared" si="4"/>
        <v>1.8766913002524037</v>
      </c>
      <c r="AA97" s="1">
        <f t="shared" si="4"/>
        <v>1.8658871500020922</v>
      </c>
      <c r="AB97" s="1">
        <f t="shared" si="4"/>
        <v>1.8592463509391017</v>
      </c>
      <c r="AC97" s="1">
        <f t="shared" si="4"/>
        <v>1.8534198515360978</v>
      </c>
      <c r="AD97" s="1">
        <f t="shared" si="4"/>
        <v>1.8480044100227906</v>
      </c>
      <c r="AE97" s="1">
        <f t="shared" si="4"/>
        <v>1.8434732490299743</v>
      </c>
      <c r="AF97" s="1">
        <f t="shared" si="4"/>
        <v>1.8399055426996149</v>
      </c>
      <c r="AG97" s="1">
        <f t="shared" si="4"/>
        <v>1.8348269162711262</v>
      </c>
    </row>
    <row r="98" spans="1:33" x14ac:dyDescent="0.25">
      <c r="B98" t="s">
        <v>490</v>
      </c>
      <c r="C98" t="s">
        <v>490</v>
      </c>
      <c r="D98" s="1">
        <f t="shared" si="3"/>
        <v>1.9824615562980354</v>
      </c>
      <c r="E98" s="1">
        <f t="shared" si="4"/>
        <v>1.9995793082972064</v>
      </c>
      <c r="F98" s="1">
        <f t="shared" si="4"/>
        <v>2.0066186967536326</v>
      </c>
      <c r="G98" s="1">
        <f t="shared" si="4"/>
        <v>2.0156243328037653</v>
      </c>
      <c r="H98" s="1">
        <f t="shared" si="4"/>
        <v>2.0255593284879021</v>
      </c>
      <c r="I98" s="1">
        <f t="shared" si="4"/>
        <v>2.0251438188390214</v>
      </c>
      <c r="J98" s="1">
        <f t="shared" si="4"/>
        <v>2.0166015792811591</v>
      </c>
      <c r="K98" s="1">
        <f t="shared" si="4"/>
        <v>2.0048267909179223</v>
      </c>
      <c r="L98" s="1">
        <f t="shared" si="4"/>
        <v>1.9919276479174561</v>
      </c>
      <c r="M98" s="1">
        <f t="shared" si="4"/>
        <v>1.9751893132786509</v>
      </c>
      <c r="N98" s="1">
        <f t="shared" si="4"/>
        <v>1.9558074250286053</v>
      </c>
      <c r="O98" s="1">
        <f t="shared" si="4"/>
        <v>1.9367293942530304</v>
      </c>
      <c r="P98" s="1">
        <f t="shared" si="4"/>
        <v>1.9298710908691696</v>
      </c>
      <c r="Q98" s="1">
        <f t="shared" si="4"/>
        <v>1.9318082982946498</v>
      </c>
      <c r="R98" s="1">
        <f t="shared" si="4"/>
        <v>1.9336108985728437</v>
      </c>
      <c r="S98" s="1">
        <f t="shared" si="4"/>
        <v>1.9308409084977294</v>
      </c>
      <c r="T98" s="1">
        <f t="shared" si="4"/>
        <v>1.9245219278620569</v>
      </c>
      <c r="U98" s="1">
        <f t="shared" si="4"/>
        <v>1.9173867558301754</v>
      </c>
      <c r="V98" s="1">
        <f t="shared" si="4"/>
        <v>1.908498244729498</v>
      </c>
      <c r="W98" s="1">
        <f t="shared" si="4"/>
        <v>1.8970241647870023</v>
      </c>
      <c r="X98" s="1">
        <f t="shared" si="4"/>
        <v>1.8819330318840934</v>
      </c>
      <c r="Y98" s="1">
        <f t="shared" si="4"/>
        <v>1.864685874166861</v>
      </c>
      <c r="Z98" s="1">
        <f t="shared" si="4"/>
        <v>1.853290538586539</v>
      </c>
      <c r="AA98" s="1">
        <f t="shared" si="4"/>
        <v>1.8460381860243544</v>
      </c>
      <c r="AB98" s="1">
        <f t="shared" si="4"/>
        <v>1.8373378799314379</v>
      </c>
      <c r="AC98" s="1">
        <f t="shared" si="4"/>
        <v>1.8266747961143399</v>
      </c>
      <c r="AD98" s="1">
        <f t="shared" si="4"/>
        <v>1.8166939172855232</v>
      </c>
      <c r="AE98" s="1">
        <f t="shared" si="4"/>
        <v>1.8080047915781057</v>
      </c>
      <c r="AF98" s="1">
        <f t="shared" si="4"/>
        <v>1.7997250786421777</v>
      </c>
      <c r="AG98" s="1">
        <f t="shared" si="4"/>
        <v>1.7900327935040357</v>
      </c>
    </row>
    <row r="106" spans="1:33" x14ac:dyDescent="0.25">
      <c r="A106" t="s">
        <v>494</v>
      </c>
    </row>
    <row r="108" spans="1:33" x14ac:dyDescent="0.25">
      <c r="A108" t="s">
        <v>130</v>
      </c>
      <c r="B108" t="s">
        <v>487</v>
      </c>
      <c r="C108" t="s">
        <v>271</v>
      </c>
      <c r="D108" t="s">
        <v>272</v>
      </c>
      <c r="E108" t="s">
        <v>273</v>
      </c>
      <c r="F108" t="s">
        <v>274</v>
      </c>
      <c r="G108" t="s">
        <v>275</v>
      </c>
      <c r="H108" t="s">
        <v>276</v>
      </c>
      <c r="I108" t="s">
        <v>277</v>
      </c>
      <c r="J108" t="s">
        <v>278</v>
      </c>
      <c r="K108" t="s">
        <v>279</v>
      </c>
      <c r="L108" t="s">
        <v>280</v>
      </c>
      <c r="M108" t="s">
        <v>281</v>
      </c>
      <c r="N108" t="s">
        <v>282</v>
      </c>
      <c r="O108" t="s">
        <v>283</v>
      </c>
      <c r="P108" t="s">
        <v>284</v>
      </c>
      <c r="Q108" t="s">
        <v>285</v>
      </c>
      <c r="R108" t="s">
        <v>286</v>
      </c>
      <c r="S108" t="s">
        <v>287</v>
      </c>
      <c r="T108" t="s">
        <v>288</v>
      </c>
      <c r="U108" t="s">
        <v>289</v>
      </c>
      <c r="V108" t="s">
        <v>290</v>
      </c>
      <c r="W108" t="s">
        <v>291</v>
      </c>
      <c r="X108" t="s">
        <v>292</v>
      </c>
      <c r="Y108" t="s">
        <v>293</v>
      </c>
      <c r="Z108" t="s">
        <v>294</v>
      </c>
      <c r="AA108" t="s">
        <v>295</v>
      </c>
      <c r="AB108" t="s">
        <v>296</v>
      </c>
      <c r="AC108" t="s">
        <v>297</v>
      </c>
      <c r="AD108" t="s">
        <v>298</v>
      </c>
      <c r="AE108" t="s">
        <v>299</v>
      </c>
      <c r="AF108" t="s">
        <v>300</v>
      </c>
    </row>
    <row r="109" spans="1:33" x14ac:dyDescent="0.25">
      <c r="B109" t="s">
        <v>154</v>
      </c>
      <c r="C109" s="4">
        <f>SUMIF($B$65:$B$80,$B109,D$65:D$80)</f>
        <v>120.04045435041181</v>
      </c>
      <c r="D109" s="4">
        <f t="shared" ref="D109:AF113" si="5">SUMIF($B$65:$B$80,$B109,E$65:E$80)</f>
        <v>212.69944772124319</v>
      </c>
      <c r="E109" s="4">
        <f t="shared" si="5"/>
        <v>287.34402740001639</v>
      </c>
      <c r="F109" s="4">
        <f t="shared" si="5"/>
        <v>379.27188786864281</v>
      </c>
      <c r="G109" s="4">
        <f t="shared" si="5"/>
        <v>509.93158167600592</v>
      </c>
      <c r="H109" s="4">
        <f t="shared" si="5"/>
        <v>609.5425999164587</v>
      </c>
      <c r="I109" s="4">
        <f t="shared" si="5"/>
        <v>714.16188442707073</v>
      </c>
      <c r="J109" s="4">
        <f t="shared" si="5"/>
        <v>834.27159070968582</v>
      </c>
      <c r="K109" s="4">
        <f t="shared" si="5"/>
        <v>961.42442238330864</v>
      </c>
      <c r="L109" s="4">
        <f t="shared" si="5"/>
        <v>1075.785826206207</v>
      </c>
      <c r="M109" s="4">
        <f t="shared" si="5"/>
        <v>1198.490018606185</v>
      </c>
      <c r="N109" s="4">
        <f t="shared" si="5"/>
        <v>1362.346911907196</v>
      </c>
      <c r="O109" s="4">
        <f t="shared" si="5"/>
        <v>1542.418803453445</v>
      </c>
      <c r="P109" s="4">
        <f t="shared" si="5"/>
        <v>1749.884935855865</v>
      </c>
      <c r="Q109" s="4">
        <f t="shared" si="5"/>
        <v>1971.61399173737</v>
      </c>
      <c r="R109" s="4">
        <f t="shared" si="5"/>
        <v>2209.7338228225663</v>
      </c>
      <c r="S109" s="4">
        <f t="shared" si="5"/>
        <v>2460.553512096405</v>
      </c>
      <c r="T109" s="4">
        <f t="shared" si="5"/>
        <v>2734.6943488121042</v>
      </c>
      <c r="U109" s="4">
        <f t="shared" si="5"/>
        <v>3017.1311836242721</v>
      </c>
      <c r="V109" s="4">
        <f t="shared" si="5"/>
        <v>3314.2996301650992</v>
      </c>
      <c r="W109" s="4">
        <f t="shared" si="5"/>
        <v>3611.686302185055</v>
      </c>
      <c r="X109" s="4">
        <f t="shared" si="5"/>
        <v>3914.2565202713054</v>
      </c>
      <c r="Y109" s="4">
        <f t="shared" si="5"/>
        <v>4218.084635734559</v>
      </c>
      <c r="Z109" s="4">
        <f t="shared" si="5"/>
        <v>4526.6087961196872</v>
      </c>
      <c r="AA109" s="4">
        <f t="shared" si="5"/>
        <v>4839.48217964172</v>
      </c>
      <c r="AB109" s="4">
        <f t="shared" si="5"/>
        <v>5014.2003927230826</v>
      </c>
      <c r="AC109" s="4">
        <f t="shared" si="5"/>
        <v>5191.5970296859741</v>
      </c>
      <c r="AD109" s="4">
        <f t="shared" si="5"/>
        <v>5371.5503673553467</v>
      </c>
      <c r="AE109" s="4">
        <f t="shared" si="5"/>
        <v>5554.0301580429123</v>
      </c>
      <c r="AF109" s="4">
        <f t="shared" si="5"/>
        <v>5739.0068988800031</v>
      </c>
    </row>
    <row r="110" spans="1:33" x14ac:dyDescent="0.25">
      <c r="B110" t="s">
        <v>155</v>
      </c>
      <c r="C110" s="4">
        <f t="shared" ref="C110:R113" si="6">SUMIF($B$65:$B$80,$B110,D$65:D$80)</f>
        <v>46.850980758667049</v>
      </c>
      <c r="D110" s="4">
        <f t="shared" si="6"/>
        <v>84.951506853103638</v>
      </c>
      <c r="E110" s="4">
        <f t="shared" si="6"/>
        <v>122.32670927047732</v>
      </c>
      <c r="F110" s="4">
        <f t="shared" si="6"/>
        <v>171.9039373397826</v>
      </c>
      <c r="G110" s="4">
        <f t="shared" si="6"/>
        <v>259.29658603668202</v>
      </c>
      <c r="H110" s="4">
        <f t="shared" si="6"/>
        <v>326.08396148681675</v>
      </c>
      <c r="I110" s="4">
        <f t="shared" si="6"/>
        <v>398.84925651550344</v>
      </c>
      <c r="J110" s="4">
        <f t="shared" si="6"/>
        <v>480.24845314025902</v>
      </c>
      <c r="K110" s="4">
        <f t="shared" si="6"/>
        <v>575.45533370971657</v>
      </c>
      <c r="L110" s="4">
        <f t="shared" si="6"/>
        <v>682.42805862426781</v>
      </c>
      <c r="M110" s="4">
        <f t="shared" si="6"/>
        <v>799.12665176391624</v>
      </c>
      <c r="N110" s="4">
        <f t="shared" si="6"/>
        <v>931.50087738037087</v>
      </c>
      <c r="O110" s="4">
        <f t="shared" si="6"/>
        <v>1077.2089500427246</v>
      </c>
      <c r="P110" s="4">
        <f t="shared" si="6"/>
        <v>1246.0896606445313</v>
      </c>
      <c r="Q110" s="4">
        <f t="shared" si="6"/>
        <v>1426.7571105957027</v>
      </c>
      <c r="R110" s="4">
        <f t="shared" si="6"/>
        <v>1612.2988052368214</v>
      </c>
      <c r="S110" s="4">
        <f t="shared" si="5"/>
        <v>1809.7140502929669</v>
      </c>
      <c r="T110" s="4">
        <f t="shared" si="5"/>
        <v>2026.0656127929681</v>
      </c>
      <c r="U110" s="4">
        <f t="shared" si="5"/>
        <v>2256.0486602783171</v>
      </c>
      <c r="V110" s="4">
        <f t="shared" si="5"/>
        <v>2497.0991210937514</v>
      </c>
      <c r="W110" s="4">
        <f t="shared" si="5"/>
        <v>2739.928375244142</v>
      </c>
      <c r="X110" s="4">
        <f t="shared" si="5"/>
        <v>2983.0700378417955</v>
      </c>
      <c r="Y110" s="4">
        <f t="shared" si="5"/>
        <v>3235.4617767333939</v>
      </c>
      <c r="Z110" s="4">
        <f t="shared" si="5"/>
        <v>3494.0876922607463</v>
      </c>
      <c r="AA110" s="4">
        <f t="shared" si="5"/>
        <v>3750.5999603271525</v>
      </c>
      <c r="AB110" s="4">
        <f t="shared" si="5"/>
        <v>3897.6761932373056</v>
      </c>
      <c r="AC110" s="4">
        <f t="shared" si="5"/>
        <v>4046.7266540527321</v>
      </c>
      <c r="AD110" s="4">
        <f t="shared" si="5"/>
        <v>4197.7263183593759</v>
      </c>
      <c r="AE110" s="4">
        <f t="shared" si="5"/>
        <v>4350.7663269042969</v>
      </c>
      <c r="AF110" s="4">
        <f t="shared" si="5"/>
        <v>4505.865417480466</v>
      </c>
    </row>
    <row r="111" spans="1:33" x14ac:dyDescent="0.25">
      <c r="B111" t="s">
        <v>157</v>
      </c>
      <c r="C111" s="4">
        <f t="shared" si="6"/>
        <v>97.115982294082656</v>
      </c>
      <c r="D111" s="4">
        <f t="shared" si="5"/>
        <v>143.04321694374042</v>
      </c>
      <c r="E111" s="4">
        <f t="shared" si="5"/>
        <v>178.8791770935056</v>
      </c>
      <c r="F111" s="4">
        <f t="shared" si="5"/>
        <v>219.42977046966553</v>
      </c>
      <c r="G111" s="4">
        <f t="shared" si="5"/>
        <v>233.21284294128452</v>
      </c>
      <c r="H111" s="4">
        <f t="shared" si="5"/>
        <v>267.8209428787232</v>
      </c>
      <c r="I111" s="4">
        <f t="shared" si="5"/>
        <v>306.06339836120628</v>
      </c>
      <c r="J111" s="4">
        <f t="shared" si="5"/>
        <v>348.22479152679421</v>
      </c>
      <c r="K111" s="4">
        <f t="shared" si="5"/>
        <v>393.97857379913307</v>
      </c>
      <c r="L111" s="4">
        <f t="shared" si="5"/>
        <v>440.63241386413569</v>
      </c>
      <c r="M111" s="4">
        <f t="shared" si="5"/>
        <v>491.13086128234892</v>
      </c>
      <c r="N111" s="4">
        <f t="shared" si="5"/>
        <v>548.57345199584995</v>
      </c>
      <c r="O111" s="4">
        <f t="shared" si="5"/>
        <v>612.34951782226528</v>
      </c>
      <c r="P111" s="4">
        <f t="shared" si="5"/>
        <v>683.08609962463356</v>
      </c>
      <c r="Q111" s="4">
        <f t="shared" si="5"/>
        <v>754.48986434936512</v>
      </c>
      <c r="R111" s="4">
        <f t="shared" si="5"/>
        <v>831.40010070800804</v>
      </c>
      <c r="S111" s="4">
        <f t="shared" si="5"/>
        <v>911.66865539550804</v>
      </c>
      <c r="T111" s="4">
        <f t="shared" si="5"/>
        <v>998.52420806884743</v>
      </c>
      <c r="U111" s="4">
        <f t="shared" si="5"/>
        <v>1089.2963066101074</v>
      </c>
      <c r="V111" s="4">
        <f t="shared" si="5"/>
        <v>1182.0751228332558</v>
      </c>
      <c r="W111" s="4">
        <f t="shared" si="5"/>
        <v>1275.2355918884321</v>
      </c>
      <c r="X111" s="4">
        <f t="shared" si="5"/>
        <v>1366.3358840942369</v>
      </c>
      <c r="Y111" s="4">
        <f t="shared" si="5"/>
        <v>1457.6575088501015</v>
      </c>
      <c r="Z111" s="4">
        <f t="shared" si="5"/>
        <v>1551.3555374145526</v>
      </c>
      <c r="AA111" s="4">
        <f t="shared" si="5"/>
        <v>1643.1279449462895</v>
      </c>
      <c r="AB111" s="4">
        <f t="shared" si="5"/>
        <v>1695.4169006347668</v>
      </c>
      <c r="AC111" s="4">
        <f t="shared" si="5"/>
        <v>1747.6414260864256</v>
      </c>
      <c r="AD111" s="4">
        <f t="shared" si="5"/>
        <v>1799.8443679809602</v>
      </c>
      <c r="AE111" s="4">
        <f t="shared" si="5"/>
        <v>1852.0101776123092</v>
      </c>
      <c r="AF111" s="4">
        <f t="shared" si="5"/>
        <v>1904.12584686279</v>
      </c>
    </row>
    <row r="112" spans="1:33" x14ac:dyDescent="0.25">
      <c r="B112" t="s">
        <v>135</v>
      </c>
      <c r="C112" s="4">
        <f t="shared" si="6"/>
        <v>2.9467717073857802</v>
      </c>
      <c r="D112" s="4">
        <f t="shared" si="5"/>
        <v>5.9740692824125299</v>
      </c>
      <c r="E112" s="4">
        <f t="shared" si="5"/>
        <v>9.0009269118309003</v>
      </c>
      <c r="F112" s="4">
        <f t="shared" si="5"/>
        <v>12.69105052948</v>
      </c>
      <c r="G112" s="4">
        <f t="shared" si="5"/>
        <v>20.260122001171101</v>
      </c>
      <c r="H112" s="4">
        <f t="shared" si="5"/>
        <v>24.9298802614212</v>
      </c>
      <c r="I112" s="4">
        <f t="shared" si="5"/>
        <v>29.899266242981</v>
      </c>
      <c r="J112" s="4">
        <f t="shared" si="5"/>
        <v>35.828491389751399</v>
      </c>
      <c r="K112" s="4">
        <f t="shared" si="5"/>
        <v>42.052381157875097</v>
      </c>
      <c r="L112" s="4">
        <f t="shared" si="5"/>
        <v>48.928658485412598</v>
      </c>
      <c r="M112" s="4">
        <f t="shared" si="5"/>
        <v>55.897065520286603</v>
      </c>
      <c r="N112" s="4">
        <f t="shared" si="5"/>
        <v>64.987827658653302</v>
      </c>
      <c r="O112" s="4">
        <f t="shared" si="5"/>
        <v>74.606165409088106</v>
      </c>
      <c r="P112" s="4">
        <f t="shared" si="5"/>
        <v>86.127676486968994</v>
      </c>
      <c r="Q112" s="4">
        <f t="shared" si="5"/>
        <v>97.551275968551593</v>
      </c>
      <c r="R112" s="4">
        <f t="shared" si="5"/>
        <v>110.003786325455</v>
      </c>
      <c r="S112" s="4">
        <f t="shared" si="5"/>
        <v>123.31518840789801</v>
      </c>
      <c r="T112" s="4">
        <f t="shared" si="5"/>
        <v>138.08858966827401</v>
      </c>
      <c r="U112" s="4">
        <f t="shared" si="5"/>
        <v>153.551847457886</v>
      </c>
      <c r="V112" s="4">
        <f t="shared" si="5"/>
        <v>169.98347759246801</v>
      </c>
      <c r="W112" s="4">
        <f t="shared" si="5"/>
        <v>186.77101182937599</v>
      </c>
      <c r="X112" s="4">
        <f t="shared" si="5"/>
        <v>203.69986820220899</v>
      </c>
      <c r="Y112" s="4">
        <f t="shared" si="5"/>
        <v>221.11819934844999</v>
      </c>
      <c r="Z112" s="4">
        <f t="shared" si="5"/>
        <v>238.979053497314</v>
      </c>
      <c r="AA112" s="4">
        <f t="shared" si="5"/>
        <v>257.16859340667702</v>
      </c>
      <c r="AB112" s="4">
        <f t="shared" si="5"/>
        <v>267.594316482544</v>
      </c>
      <c r="AC112" s="4">
        <f t="shared" si="5"/>
        <v>277.96347427368198</v>
      </c>
      <c r="AD112" s="4">
        <f t="shared" si="5"/>
        <v>288.29305076599098</v>
      </c>
      <c r="AE112" s="4">
        <f t="shared" si="5"/>
        <v>298.59593963623001</v>
      </c>
      <c r="AF112" s="4">
        <f t="shared" si="5"/>
        <v>308.92249298095697</v>
      </c>
    </row>
    <row r="113" spans="2:32" x14ac:dyDescent="0.25">
      <c r="B113" t="s">
        <v>156</v>
      </c>
      <c r="C113" s="4">
        <f t="shared" si="6"/>
        <v>62.606253623962431</v>
      </c>
      <c r="D113" s="4">
        <f t="shared" si="5"/>
        <v>114.06436467170715</v>
      </c>
      <c r="E113" s="4">
        <f t="shared" si="5"/>
        <v>160.27982282638521</v>
      </c>
      <c r="F113" s="4">
        <f t="shared" si="5"/>
        <v>216.50432252883923</v>
      </c>
      <c r="G113" s="4">
        <f t="shared" si="5"/>
        <v>316.68511295318581</v>
      </c>
      <c r="H113" s="4">
        <f t="shared" si="5"/>
        <v>388.72739028930658</v>
      </c>
      <c r="I113" s="4">
        <f t="shared" si="5"/>
        <v>466.4105720520015</v>
      </c>
      <c r="J113" s="4">
        <f t="shared" si="5"/>
        <v>551.79197692871048</v>
      </c>
      <c r="K113" s="4">
        <f t="shared" si="5"/>
        <v>648.10770988464355</v>
      </c>
      <c r="L113" s="4">
        <f t="shared" si="5"/>
        <v>744.89753723144474</v>
      </c>
      <c r="M113" s="4">
        <f t="shared" si="5"/>
        <v>852.11922454833984</v>
      </c>
      <c r="N113" s="4">
        <f t="shared" si="5"/>
        <v>982.03376770019554</v>
      </c>
      <c r="O113" s="4">
        <f t="shared" si="5"/>
        <v>1129.7201194763184</v>
      </c>
      <c r="P113" s="4">
        <f t="shared" si="5"/>
        <v>1293.6491851806636</v>
      </c>
      <c r="Q113" s="4">
        <f t="shared" si="5"/>
        <v>1471.6103744506831</v>
      </c>
      <c r="R113" s="4">
        <f t="shared" si="5"/>
        <v>1654.2888641357381</v>
      </c>
      <c r="S113" s="4">
        <f t="shared" si="5"/>
        <v>1848.6249694824251</v>
      </c>
      <c r="T113" s="4">
        <f t="shared" si="5"/>
        <v>2064.8044433593759</v>
      </c>
      <c r="U113" s="4">
        <f t="shared" si="5"/>
        <v>2291.3827209472693</v>
      </c>
      <c r="V113" s="4">
        <f t="shared" si="5"/>
        <v>2530.8772583007813</v>
      </c>
      <c r="W113" s="4">
        <f t="shared" si="5"/>
        <v>2775.4710083007822</v>
      </c>
      <c r="X113" s="4">
        <f t="shared" si="5"/>
        <v>3024.0627288818387</v>
      </c>
      <c r="Y113" s="4">
        <f t="shared" si="5"/>
        <v>3279.868911743165</v>
      </c>
      <c r="Z113" s="4">
        <f t="shared" si="5"/>
        <v>3543.1136016845667</v>
      </c>
      <c r="AA113" s="4">
        <f t="shared" si="5"/>
        <v>3813.3592681884729</v>
      </c>
      <c r="AB113" s="4">
        <f t="shared" si="5"/>
        <v>3996.4231262207013</v>
      </c>
      <c r="AC113" s="4">
        <f t="shared" si="5"/>
        <v>4181.5370788574237</v>
      </c>
      <c r="AD113" s="4">
        <f t="shared" si="5"/>
        <v>4368.953674316409</v>
      </c>
      <c r="AE113" s="4">
        <f t="shared" si="5"/>
        <v>4559.248413085942</v>
      </c>
      <c r="AF113" s="4">
        <f t="shared" si="5"/>
        <v>4752.669219970704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FCC72-11A4-4633-BCDB-9AE948B980DC}">
  <dimension ref="B2:E8"/>
  <sheetViews>
    <sheetView workbookViewId="0">
      <selection activeCell="D6" sqref="D6"/>
    </sheetView>
  </sheetViews>
  <sheetFormatPr defaultRowHeight="15" x14ac:dyDescent="0.25"/>
  <cols>
    <col min="2" max="2" width="12.42578125" bestFit="1" customWidth="1"/>
    <col min="3" max="3" width="12.28515625" customWidth="1"/>
    <col min="5" max="5" width="12" bestFit="1" customWidth="1"/>
  </cols>
  <sheetData>
    <row r="2" spans="2:5" x14ac:dyDescent="0.25">
      <c r="C2" t="s">
        <v>88</v>
      </c>
      <c r="D2" t="s">
        <v>474</v>
      </c>
    </row>
    <row r="3" spans="2:5" x14ac:dyDescent="0.25">
      <c r="C3" t="s">
        <v>83</v>
      </c>
    </row>
    <row r="4" spans="2:5" x14ac:dyDescent="0.25">
      <c r="C4" t="s">
        <v>84</v>
      </c>
      <c r="D4" t="s">
        <v>431</v>
      </c>
    </row>
    <row r="5" spans="2:5" x14ac:dyDescent="0.25">
      <c r="C5" t="s">
        <v>85</v>
      </c>
      <c r="D5" t="s">
        <v>441</v>
      </c>
      <c r="E5" t="s">
        <v>331</v>
      </c>
    </row>
    <row r="6" spans="2:5" x14ac:dyDescent="0.25">
      <c r="D6" t="s">
        <v>439</v>
      </c>
      <c r="E6" t="s">
        <v>440</v>
      </c>
    </row>
    <row r="7" spans="2:5" x14ac:dyDescent="0.25">
      <c r="B7" t="s">
        <v>82</v>
      </c>
      <c r="C7" t="s">
        <v>144</v>
      </c>
      <c r="D7">
        <v>2000</v>
      </c>
      <c r="E7">
        <v>777000000</v>
      </c>
    </row>
    <row r="8" spans="2:5" x14ac:dyDescent="0.25">
      <c r="B8" t="s">
        <v>438</v>
      </c>
      <c r="C8" t="s">
        <v>149</v>
      </c>
      <c r="D8">
        <v>350000</v>
      </c>
      <c r="E8">
        <v>12000000000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931C-C93B-4A9C-8244-4A05DE572C87}">
  <dimension ref="B2:E23"/>
  <sheetViews>
    <sheetView workbookViewId="0">
      <selection activeCell="F17" sqref="F17"/>
    </sheetView>
  </sheetViews>
  <sheetFormatPr defaultRowHeight="15" x14ac:dyDescent="0.25"/>
  <cols>
    <col min="2" max="2" width="12.5703125" bestFit="1" customWidth="1"/>
  </cols>
  <sheetData>
    <row r="2" spans="2:5" x14ac:dyDescent="0.25">
      <c r="C2" t="s">
        <v>88</v>
      </c>
      <c r="D2" t="s">
        <v>437</v>
      </c>
    </row>
    <row r="3" spans="2:5" x14ac:dyDescent="0.25">
      <c r="C3" t="s">
        <v>83</v>
      </c>
      <c r="D3" t="s">
        <v>436</v>
      </c>
    </row>
    <row r="4" spans="2:5" x14ac:dyDescent="0.25">
      <c r="C4" t="s">
        <v>84</v>
      </c>
      <c r="D4" t="s">
        <v>431</v>
      </c>
    </row>
    <row r="5" spans="2:5" x14ac:dyDescent="0.25">
      <c r="C5" t="s">
        <v>85</v>
      </c>
      <c r="D5" t="s">
        <v>130</v>
      </c>
      <c r="E5" t="s">
        <v>332</v>
      </c>
    </row>
    <row r="6" spans="2:5" x14ac:dyDescent="0.25">
      <c r="D6" t="s">
        <v>434</v>
      </c>
      <c r="E6" t="s">
        <v>435</v>
      </c>
    </row>
    <row r="7" spans="2:5" x14ac:dyDescent="0.25">
      <c r="B7" t="str">
        <f>'GenCost data transposed'!G237</f>
        <v>USCBlackCCS</v>
      </c>
      <c r="C7" t="str">
        <f>'GenCost data transposed'!H237</f>
        <v>CNSW</v>
      </c>
      <c r="D7">
        <f>'GenCost data transposed'!I237</f>
        <v>1154</v>
      </c>
      <c r="E7">
        <f>'GenCost data transposed'!J237</f>
        <v>18971947.490598962</v>
      </c>
    </row>
    <row r="8" spans="2:5" x14ac:dyDescent="0.25">
      <c r="B8" t="str">
        <f>'GenCost data transposed'!G238</f>
        <v>CCGTgasCCS</v>
      </c>
      <c r="C8" t="str">
        <f>'GenCost data transposed'!H238</f>
        <v>SEV</v>
      </c>
      <c r="D8">
        <f>'GenCost data transposed'!I238</f>
        <v>638</v>
      </c>
      <c r="E8">
        <f>'GenCost data transposed'!J238</f>
        <v>8072947.4716986921</v>
      </c>
    </row>
    <row r="9" spans="2:5" x14ac:dyDescent="0.25">
      <c r="B9" t="str">
        <f>'GenCost data transposed'!G239</f>
        <v>NucSMR</v>
      </c>
      <c r="C9" t="str">
        <f>'GenCost data transposed'!H239</f>
        <v>CSA</v>
      </c>
      <c r="D9">
        <f>'GenCost data transposed'!I239</f>
        <v>600</v>
      </c>
      <c r="E9">
        <f>'GenCost data transposed'!J239</f>
        <v>40284894.333333336</v>
      </c>
    </row>
    <row r="10" spans="2:5" x14ac:dyDescent="0.25">
      <c r="B10" t="str">
        <f>'GenCost data transposed'!G240</f>
        <v>NucLarge</v>
      </c>
      <c r="C10" t="str">
        <f>'GenCost data transposed'!H240</f>
        <v>CNSW</v>
      </c>
      <c r="D10">
        <f>'GenCost data transposed'!I240</f>
        <v>1000</v>
      </c>
      <c r="E10">
        <f>'GenCost data transposed'!J240</f>
        <v>21209944</v>
      </c>
    </row>
    <row r="11" spans="2:5" x14ac:dyDescent="0.25">
      <c r="B11" t="str">
        <f>'GenCost data transposed'!G241</f>
        <v>NucLarge</v>
      </c>
      <c r="C11" t="str">
        <f>'GenCost data transposed'!H241</f>
        <v>SEV</v>
      </c>
      <c r="D11">
        <f>'GenCost data transposed'!I241</f>
        <v>1000</v>
      </c>
      <c r="E11">
        <f>'GenCost data transposed'!J241</f>
        <v>15443397.5</v>
      </c>
    </row>
    <row r="12" spans="2:5" x14ac:dyDescent="0.25">
      <c r="B12" t="str">
        <f>'GenCost data transposed'!G242</f>
        <v>WindOffFix</v>
      </c>
      <c r="C12" t="str">
        <f>'GenCost data transposed'!H242</f>
        <v>SEV</v>
      </c>
      <c r="D12">
        <f>'GenCost data transposed'!I242</f>
        <v>2304</v>
      </c>
      <c r="E12">
        <f>'GenCost data transposed'!J242</f>
        <v>7943397.1618235791</v>
      </c>
    </row>
    <row r="13" spans="2:5" x14ac:dyDescent="0.25">
      <c r="B13" t="str">
        <f>'GenCost data transposed'!G243</f>
        <v>WindOffFloat</v>
      </c>
      <c r="C13" t="str">
        <f>'GenCost data transposed'!H243</f>
        <v>SNW</v>
      </c>
      <c r="D13">
        <f>'GenCost data transposed'!I243</f>
        <v>830</v>
      </c>
      <c r="E13">
        <f>'GenCost data transposed'!J243</f>
        <v>9492717.1618235782</v>
      </c>
    </row>
    <row r="19" spans="4:4" x14ac:dyDescent="0.25">
      <c r="D19" s="4"/>
    </row>
    <row r="20" spans="4:4" x14ac:dyDescent="0.25">
      <c r="D20" s="4"/>
    </row>
    <row r="21" spans="4:4" x14ac:dyDescent="0.25">
      <c r="D21" s="4"/>
    </row>
    <row r="22" spans="4:4" x14ac:dyDescent="0.25">
      <c r="D22" s="4"/>
    </row>
    <row r="23" spans="4:4" x14ac:dyDescent="0.25">
      <c r="D23"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24594-B80C-493F-A3CE-BD9027135A6C}">
  <dimension ref="A1:AJ27"/>
  <sheetViews>
    <sheetView workbookViewId="0">
      <selection activeCell="G13" sqref="G13"/>
    </sheetView>
  </sheetViews>
  <sheetFormatPr defaultRowHeight="15" x14ac:dyDescent="0.25"/>
  <cols>
    <col min="1" max="1" width="50.42578125" customWidth="1"/>
    <col min="3" max="3" width="28.5703125" bestFit="1" customWidth="1"/>
  </cols>
  <sheetData>
    <row r="1" spans="1:36" x14ac:dyDescent="0.25">
      <c r="D1" t="s">
        <v>88</v>
      </c>
      <c r="E1" t="s">
        <v>87</v>
      </c>
    </row>
    <row r="2" spans="1:36" x14ac:dyDescent="0.25">
      <c r="D2" t="s">
        <v>83</v>
      </c>
      <c r="E2" t="s">
        <v>89</v>
      </c>
    </row>
    <row r="3" spans="1:36" x14ac:dyDescent="0.25">
      <c r="D3" t="s">
        <v>84</v>
      </c>
      <c r="E3" t="s">
        <v>86</v>
      </c>
    </row>
    <row r="4" spans="1:36" x14ac:dyDescent="0.25">
      <c r="D4" t="s">
        <v>85</v>
      </c>
      <c r="E4" t="s">
        <v>51</v>
      </c>
      <c r="F4" t="s">
        <v>51</v>
      </c>
      <c r="G4" t="s">
        <v>51</v>
      </c>
      <c r="H4" t="s">
        <v>51</v>
      </c>
      <c r="I4" t="s">
        <v>51</v>
      </c>
      <c r="J4" t="s">
        <v>51</v>
      </c>
      <c r="K4" t="s">
        <v>51</v>
      </c>
      <c r="L4" t="s">
        <v>51</v>
      </c>
      <c r="M4" t="s">
        <v>51</v>
      </c>
      <c r="N4" t="s">
        <v>51</v>
      </c>
      <c r="O4" t="s">
        <v>51</v>
      </c>
      <c r="P4" t="s">
        <v>51</v>
      </c>
      <c r="Q4" t="s">
        <v>51</v>
      </c>
      <c r="R4" t="s">
        <v>51</v>
      </c>
      <c r="S4" t="s">
        <v>51</v>
      </c>
      <c r="T4" t="s">
        <v>51</v>
      </c>
      <c r="U4" t="s">
        <v>51</v>
      </c>
      <c r="V4" t="s">
        <v>51</v>
      </c>
      <c r="W4" t="s">
        <v>51</v>
      </c>
      <c r="X4" t="s">
        <v>51</v>
      </c>
      <c r="Y4" t="s">
        <v>51</v>
      </c>
      <c r="Z4" t="s">
        <v>51</v>
      </c>
      <c r="AA4" t="s">
        <v>51</v>
      </c>
      <c r="AB4" t="s">
        <v>51</v>
      </c>
      <c r="AC4" t="s">
        <v>51</v>
      </c>
      <c r="AD4" t="s">
        <v>51</v>
      </c>
      <c r="AE4" t="s">
        <v>51</v>
      </c>
      <c r="AF4" t="s">
        <v>51</v>
      </c>
      <c r="AG4" t="s">
        <v>51</v>
      </c>
      <c r="AH4" t="s">
        <v>51</v>
      </c>
      <c r="AI4" t="s">
        <v>51</v>
      </c>
      <c r="AJ4" t="s">
        <v>51</v>
      </c>
    </row>
    <row r="5" spans="1:36" x14ac:dyDescent="0.25">
      <c r="A5" t="s">
        <v>61</v>
      </c>
      <c r="C5" t="s">
        <v>36</v>
      </c>
      <c r="E5">
        <v>2024</v>
      </c>
      <c r="F5">
        <v>2025</v>
      </c>
      <c r="G5">
        <v>2026</v>
      </c>
      <c r="H5">
        <v>2027</v>
      </c>
      <c r="I5">
        <v>2028</v>
      </c>
      <c r="J5">
        <v>2029</v>
      </c>
      <c r="K5">
        <v>2030</v>
      </c>
      <c r="L5">
        <v>2031</v>
      </c>
      <c r="M5">
        <v>2032</v>
      </c>
      <c r="N5">
        <v>2033</v>
      </c>
      <c r="O5">
        <v>2034</v>
      </c>
      <c r="P5">
        <v>2035</v>
      </c>
      <c r="Q5">
        <v>2036</v>
      </c>
      <c r="R5">
        <v>2037</v>
      </c>
      <c r="S5">
        <v>2038</v>
      </c>
      <c r="T5">
        <v>2039</v>
      </c>
      <c r="U5">
        <v>2040</v>
      </c>
      <c r="V5">
        <v>2041</v>
      </c>
      <c r="W5">
        <v>2042</v>
      </c>
      <c r="X5">
        <v>2043</v>
      </c>
      <c r="Y5">
        <v>2044</v>
      </c>
      <c r="Z5">
        <v>2045</v>
      </c>
      <c r="AA5">
        <v>2046</v>
      </c>
      <c r="AB5">
        <v>2047</v>
      </c>
      <c r="AC5">
        <v>2048</v>
      </c>
      <c r="AD5">
        <v>2049</v>
      </c>
      <c r="AE5">
        <v>2050</v>
      </c>
      <c r="AF5">
        <v>2051</v>
      </c>
      <c r="AG5">
        <v>2052</v>
      </c>
      <c r="AH5">
        <v>2053</v>
      </c>
      <c r="AI5">
        <v>2054</v>
      </c>
      <c r="AJ5">
        <v>2055</v>
      </c>
    </row>
    <row r="6" spans="1:36" x14ac:dyDescent="0.25">
      <c r="B6" t="s">
        <v>37</v>
      </c>
      <c r="C6" t="s">
        <v>14</v>
      </c>
      <c r="D6" t="s">
        <v>44</v>
      </c>
      <c r="E6">
        <f>'GenCost data transposed'!D5</f>
        <v>6037</v>
      </c>
      <c r="F6">
        <f>'GenCost data transposed'!E5</f>
        <v>5757</v>
      </c>
      <c r="G6">
        <f>'GenCost data transposed'!F5</f>
        <v>5489</v>
      </c>
      <c r="H6">
        <f>'GenCost data transposed'!G5</f>
        <v>5319</v>
      </c>
      <c r="I6">
        <f>'GenCost data transposed'!H5</f>
        <v>5251</v>
      </c>
      <c r="J6">
        <f>'GenCost data transposed'!I5</f>
        <v>5274</v>
      </c>
      <c r="K6">
        <f>'GenCost data transposed'!J5</f>
        <v>5299</v>
      </c>
      <c r="L6">
        <f>'GenCost data transposed'!K5</f>
        <v>5323</v>
      </c>
      <c r="M6">
        <f>'GenCost data transposed'!L5</f>
        <v>5343</v>
      </c>
      <c r="N6">
        <f>'GenCost data transposed'!M5</f>
        <v>5361</v>
      </c>
      <c r="O6">
        <f>'GenCost data transposed'!N5</f>
        <v>5380</v>
      </c>
      <c r="P6">
        <f>'GenCost data transposed'!O5</f>
        <v>5399</v>
      </c>
      <c r="Q6">
        <f>'GenCost data transposed'!P5</f>
        <v>5419</v>
      </c>
      <c r="R6">
        <f>'GenCost data transposed'!Q5</f>
        <v>5440</v>
      </c>
      <c r="S6">
        <f>'GenCost data transposed'!R5</f>
        <v>5461</v>
      </c>
      <c r="T6">
        <f>'GenCost data transposed'!S5</f>
        <v>5482</v>
      </c>
      <c r="U6">
        <f>'GenCost data transposed'!T5</f>
        <v>5500</v>
      </c>
      <c r="V6">
        <f>'GenCost data transposed'!U5</f>
        <v>5517</v>
      </c>
      <c r="W6">
        <f>'GenCost data transposed'!V5</f>
        <v>5533</v>
      </c>
      <c r="X6">
        <f>'GenCost data transposed'!W5</f>
        <v>5547</v>
      </c>
      <c r="Y6">
        <f>'GenCost data transposed'!X5</f>
        <v>5561</v>
      </c>
      <c r="Z6">
        <f>'GenCost data transposed'!Y5</f>
        <v>5573</v>
      </c>
      <c r="AA6">
        <f>'GenCost data transposed'!Z5</f>
        <v>5586</v>
      </c>
      <c r="AB6">
        <f>'GenCost data transposed'!AA5</f>
        <v>5599</v>
      </c>
      <c r="AC6">
        <f>'GenCost data transposed'!AB5</f>
        <v>5611</v>
      </c>
      <c r="AD6">
        <f>'GenCost data transposed'!AC5</f>
        <v>5623</v>
      </c>
      <c r="AE6">
        <f>'GenCost data transposed'!AD5</f>
        <v>5635</v>
      </c>
      <c r="AF6">
        <f>'GenCost data transposed'!AE5</f>
        <v>5647</v>
      </c>
      <c r="AG6">
        <f>'GenCost data transposed'!AF5</f>
        <v>5659</v>
      </c>
      <c r="AH6">
        <f>'GenCost data transposed'!AG5</f>
        <v>5670</v>
      </c>
      <c r="AI6">
        <f>'GenCost data transposed'!AH5</f>
        <v>5681</v>
      </c>
      <c r="AJ6">
        <f>'GenCost data transposed'!AI5</f>
        <v>5686</v>
      </c>
    </row>
    <row r="7" spans="1:36" x14ac:dyDescent="0.25">
      <c r="B7" t="s">
        <v>37</v>
      </c>
      <c r="C7" t="s">
        <v>15</v>
      </c>
      <c r="D7" t="s">
        <v>45</v>
      </c>
      <c r="E7">
        <f>'GenCost data transposed'!D6</f>
        <v>12263</v>
      </c>
      <c r="F7">
        <f>'GenCost data transposed'!E6</f>
        <v>11696</v>
      </c>
      <c r="G7">
        <f>'GenCost data transposed'!F6</f>
        <v>11146</v>
      </c>
      <c r="H7">
        <f>'GenCost data transposed'!G6</f>
        <v>10790</v>
      </c>
      <c r="I7">
        <f>'GenCost data transposed'!H6</f>
        <v>10632</v>
      </c>
      <c r="J7">
        <f>'GenCost data transposed'!I6</f>
        <v>10660</v>
      </c>
      <c r="K7">
        <f>'GenCost data transposed'!J6</f>
        <v>10696</v>
      </c>
      <c r="L7">
        <f>'GenCost data transposed'!K6</f>
        <v>10733</v>
      </c>
      <c r="M7">
        <f>'GenCost data transposed'!L6</f>
        <v>10766</v>
      </c>
      <c r="N7">
        <f>'GenCost data transposed'!M6</f>
        <v>10799</v>
      </c>
      <c r="O7">
        <f>'GenCost data transposed'!N6</f>
        <v>10831</v>
      </c>
      <c r="P7">
        <f>'GenCost data transposed'!O6</f>
        <v>10863</v>
      </c>
      <c r="Q7">
        <f>'GenCost data transposed'!P6</f>
        <v>10896</v>
      </c>
      <c r="R7">
        <f>'GenCost data transposed'!Q6</f>
        <v>10930</v>
      </c>
      <c r="S7">
        <f>'GenCost data transposed'!R6</f>
        <v>10963</v>
      </c>
      <c r="T7">
        <f>'GenCost data transposed'!S6</f>
        <v>10995</v>
      </c>
      <c r="U7">
        <f>'GenCost data transposed'!T6</f>
        <v>11020</v>
      </c>
      <c r="V7">
        <f>'GenCost data transposed'!U6</f>
        <v>11040</v>
      </c>
      <c r="W7">
        <f>'GenCost data transposed'!V6</f>
        <v>11050</v>
      </c>
      <c r="X7">
        <f>'GenCost data transposed'!W6</f>
        <v>11050</v>
      </c>
      <c r="Y7">
        <f>'GenCost data transposed'!X6</f>
        <v>11043</v>
      </c>
      <c r="Z7">
        <f>'GenCost data transposed'!Y6</f>
        <v>11038</v>
      </c>
      <c r="AA7">
        <f>'GenCost data transposed'!Z6</f>
        <v>11039</v>
      </c>
      <c r="AB7">
        <f>'GenCost data transposed'!AA6</f>
        <v>11036</v>
      </c>
      <c r="AC7">
        <f>'GenCost data transposed'!AB6</f>
        <v>11031</v>
      </c>
      <c r="AD7">
        <f>'GenCost data transposed'!AC6</f>
        <v>11024</v>
      </c>
      <c r="AE7">
        <f>'GenCost data transposed'!AD6</f>
        <v>11026</v>
      </c>
      <c r="AF7">
        <f>'GenCost data transposed'!AE6</f>
        <v>11030</v>
      </c>
      <c r="AG7">
        <f>'GenCost data transposed'!AF6</f>
        <v>11040</v>
      </c>
      <c r="AH7">
        <f>'GenCost data transposed'!AG6</f>
        <v>11045</v>
      </c>
      <c r="AI7">
        <f>'GenCost data transposed'!AH6</f>
        <v>11056</v>
      </c>
      <c r="AJ7">
        <f>'GenCost data transposed'!AI6</f>
        <v>11059</v>
      </c>
    </row>
    <row r="8" spans="1:36" x14ac:dyDescent="0.25">
      <c r="A8" t="s">
        <v>62</v>
      </c>
      <c r="B8" t="s">
        <v>46</v>
      </c>
      <c r="C8" t="s">
        <v>16</v>
      </c>
    </row>
    <row r="9" spans="1:36" x14ac:dyDescent="0.25">
      <c r="B9" t="s">
        <v>37</v>
      </c>
      <c r="C9" t="s">
        <v>17</v>
      </c>
      <c r="D9" t="s">
        <v>39</v>
      </c>
      <c r="E9">
        <f>'GenCost data transposed'!D8</f>
        <v>2455</v>
      </c>
      <c r="F9">
        <f>'GenCost data transposed'!E8</f>
        <v>2455</v>
      </c>
      <c r="G9">
        <f>'GenCost data transposed'!F8</f>
        <v>2455</v>
      </c>
      <c r="H9">
        <f>'GenCost data transposed'!G8</f>
        <v>2388</v>
      </c>
      <c r="I9">
        <f>'GenCost data transposed'!H8</f>
        <v>2253</v>
      </c>
      <c r="J9">
        <f>'GenCost data transposed'!I8</f>
        <v>2050</v>
      </c>
      <c r="K9">
        <f>'GenCost data transposed'!J8</f>
        <v>1917</v>
      </c>
      <c r="L9">
        <f>'GenCost data transposed'!K8</f>
        <v>1854</v>
      </c>
      <c r="M9">
        <f>'GenCost data transposed'!L8</f>
        <v>1859</v>
      </c>
      <c r="N9">
        <f>'GenCost data transposed'!M8</f>
        <v>1865</v>
      </c>
      <c r="O9">
        <f>'GenCost data transposed'!N8</f>
        <v>1870</v>
      </c>
      <c r="P9">
        <f>'GenCost data transposed'!O8</f>
        <v>1876</v>
      </c>
      <c r="Q9">
        <f>'GenCost data transposed'!P8</f>
        <v>1882</v>
      </c>
      <c r="R9">
        <f>'GenCost data transposed'!Q8</f>
        <v>1887</v>
      </c>
      <c r="S9">
        <f>'GenCost data transposed'!R8</f>
        <v>1893</v>
      </c>
      <c r="T9">
        <f>'GenCost data transposed'!S8</f>
        <v>1899</v>
      </c>
      <c r="U9">
        <f>'GenCost data transposed'!T8</f>
        <v>1904</v>
      </c>
      <c r="V9">
        <f>'GenCost data transposed'!U8</f>
        <v>1909</v>
      </c>
      <c r="W9">
        <f>'GenCost data transposed'!V8</f>
        <v>1912</v>
      </c>
      <c r="X9">
        <f>'GenCost data transposed'!W8</f>
        <v>1916</v>
      </c>
      <c r="Y9">
        <f>'GenCost data transposed'!X8</f>
        <v>1919</v>
      </c>
      <c r="Z9">
        <f>'GenCost data transposed'!Y8</f>
        <v>1923</v>
      </c>
      <c r="AA9">
        <f>'GenCost data transposed'!Z8</f>
        <v>1926</v>
      </c>
      <c r="AB9">
        <f>'GenCost data transposed'!AA8</f>
        <v>1930</v>
      </c>
      <c r="AC9">
        <f>'GenCost data transposed'!AB8</f>
        <v>1934</v>
      </c>
      <c r="AD9">
        <f>'GenCost data transposed'!AC8</f>
        <v>1937</v>
      </c>
      <c r="AE9">
        <f>'GenCost data transposed'!AD8</f>
        <v>1940</v>
      </c>
      <c r="AF9">
        <f>'GenCost data transposed'!AE8</f>
        <v>1943</v>
      </c>
      <c r="AG9">
        <f>'GenCost data transposed'!AF8</f>
        <v>1946</v>
      </c>
      <c r="AH9">
        <f>'GenCost data transposed'!AG8</f>
        <v>1948</v>
      </c>
      <c r="AI9">
        <f>'GenCost data transposed'!AH8</f>
        <v>1951</v>
      </c>
      <c r="AJ9">
        <f>'GenCost data transposed'!AI8</f>
        <v>1952</v>
      </c>
    </row>
    <row r="10" spans="1:36" x14ac:dyDescent="0.25">
      <c r="A10" t="s">
        <v>63</v>
      </c>
      <c r="B10" t="s">
        <v>37</v>
      </c>
      <c r="C10" t="s">
        <v>18</v>
      </c>
    </row>
    <row r="11" spans="1:36" x14ac:dyDescent="0.25">
      <c r="B11" t="s">
        <v>46</v>
      </c>
      <c r="C11" t="s">
        <v>19</v>
      </c>
      <c r="D11" t="s">
        <v>38</v>
      </c>
      <c r="E11">
        <f>'GenCost data transposed'!D10</f>
        <v>1309.980670252379</v>
      </c>
      <c r="F11">
        <f>'GenCost data transposed'!E10</f>
        <v>1338.8449827107129</v>
      </c>
      <c r="G11">
        <f>'GenCost data transposed'!F10</f>
        <v>1367.1693822614739</v>
      </c>
      <c r="H11">
        <f>'GenCost data transposed'!G10</f>
        <v>1341.6515724862882</v>
      </c>
      <c r="I11">
        <f>'GenCost data transposed'!H10</f>
        <v>1233.9671538343953</v>
      </c>
      <c r="J11">
        <f>'GenCost data transposed'!I10</f>
        <v>1072.440525856556</v>
      </c>
      <c r="K11">
        <f>'GenCost data transposed'!J10</f>
        <v>965.68386570302971</v>
      </c>
      <c r="L11">
        <f>'GenCost data transposed'!K10</f>
        <v>913.59101482597828</v>
      </c>
      <c r="M11">
        <f>'GenCost data transposed'!L10</f>
        <v>916.1686515966793</v>
      </c>
      <c r="N11">
        <f>'GenCost data transposed'!M10</f>
        <v>918.64490658633201</v>
      </c>
      <c r="O11">
        <f>'GenCost data transposed'!N10</f>
        <v>921.13532578290631</v>
      </c>
      <c r="P11">
        <f>'GenCost data transposed'!O10</f>
        <v>923.64287210426744</v>
      </c>
      <c r="Q11">
        <f>'GenCost data transposed'!P10</f>
        <v>926.18457169063913</v>
      </c>
      <c r="R11">
        <f>'GenCost data transposed'!Q10</f>
        <v>928.75892617791465</v>
      </c>
      <c r="S11">
        <f>'GenCost data transposed'!R10</f>
        <v>931.36969691802972</v>
      </c>
      <c r="T11">
        <f>'GenCost data transposed'!S10</f>
        <v>934.01430091772465</v>
      </c>
      <c r="U11">
        <f>'GenCost data transposed'!T10</f>
        <v>936.30674848623892</v>
      </c>
      <c r="V11">
        <f>'GenCost data transposed'!U10</f>
        <v>938.23694972357737</v>
      </c>
      <c r="W11">
        <f>'GenCost data transposed'!V10</f>
        <v>939.79593577979017</v>
      </c>
      <c r="X11">
        <f>'GenCost data transposed'!W10</f>
        <v>941.36379800327722</v>
      </c>
      <c r="Y11">
        <f>'GenCost data transposed'!X10</f>
        <v>942.94050911497527</v>
      </c>
      <c r="Z11">
        <f>'GenCost data transposed'!Y10</f>
        <v>944.52534948264577</v>
      </c>
      <c r="AA11">
        <f>'GenCost data transposed'!Z10</f>
        <v>946.11919862324669</v>
      </c>
      <c r="AB11">
        <f>'GenCost data transposed'!AA10</f>
        <v>947.72165863342036</v>
      </c>
      <c r="AC11">
        <f>'GenCost data transposed'!AB10</f>
        <v>949.33278143818802</v>
      </c>
      <c r="AD11">
        <f>'GenCost data transposed'!AC10</f>
        <v>950.95261931842379</v>
      </c>
      <c r="AE11">
        <f>'GenCost data transposed'!AD10</f>
        <v>952.41090267804077</v>
      </c>
      <c r="AF11">
        <f>'GenCost data transposed'!AE10</f>
        <v>953.70638786958875</v>
      </c>
      <c r="AG11">
        <f>'GenCost data transposed'!AF10</f>
        <v>954.83782105012608</v>
      </c>
      <c r="AH11">
        <f>'GenCost data transposed'!AG10</f>
        <v>955.97426032884778</v>
      </c>
      <c r="AI11">
        <f>'GenCost data transposed'!AH10</f>
        <v>957.11572785555779</v>
      </c>
      <c r="AJ11">
        <f>'GenCost data transposed'!AI10</f>
        <v>957.68729965479861</v>
      </c>
    </row>
    <row r="12" spans="1:36" x14ac:dyDescent="0.25">
      <c r="B12" t="s">
        <v>37</v>
      </c>
      <c r="C12" t="s">
        <v>20</v>
      </c>
      <c r="D12" t="s">
        <v>47</v>
      </c>
      <c r="E12">
        <f>'GenCost data transposed'!D11</f>
        <v>5802</v>
      </c>
      <c r="F12">
        <f>'GenCost data transposed'!E11</f>
        <v>5802</v>
      </c>
      <c r="G12">
        <f>'GenCost data transposed'!F11</f>
        <v>5802</v>
      </c>
      <c r="H12">
        <f>'GenCost data transposed'!G11</f>
        <v>5679</v>
      </c>
      <c r="I12">
        <f>'GenCost data transposed'!H11</f>
        <v>5433</v>
      </c>
      <c r="J12">
        <f>'GenCost data transposed'!I11</f>
        <v>5064</v>
      </c>
      <c r="K12">
        <f>'GenCost data transposed'!J11</f>
        <v>4822</v>
      </c>
      <c r="L12">
        <f>'GenCost data transposed'!K11</f>
        <v>4706</v>
      </c>
      <c r="M12">
        <f>'GenCost data transposed'!L11</f>
        <v>4717</v>
      </c>
      <c r="N12">
        <f>'GenCost data transposed'!M11</f>
        <v>4728</v>
      </c>
      <c r="O12">
        <f>'GenCost data transposed'!N11</f>
        <v>4738</v>
      </c>
      <c r="P12">
        <f>'GenCost data transposed'!O11</f>
        <v>4749</v>
      </c>
      <c r="Q12">
        <f>'GenCost data transposed'!P11</f>
        <v>4760</v>
      </c>
      <c r="R12">
        <f>'GenCost data transposed'!Q11</f>
        <v>4771</v>
      </c>
      <c r="S12">
        <f>'GenCost data transposed'!R11</f>
        <v>4782</v>
      </c>
      <c r="T12">
        <f>'GenCost data transposed'!S11</f>
        <v>4791</v>
      </c>
      <c r="U12">
        <f>'GenCost data transposed'!T11</f>
        <v>4796</v>
      </c>
      <c r="V12">
        <f>'GenCost data transposed'!U11</f>
        <v>4798</v>
      </c>
      <c r="W12">
        <f>'GenCost data transposed'!V11</f>
        <v>4793</v>
      </c>
      <c r="X12">
        <f>'GenCost data transposed'!W11</f>
        <v>4779</v>
      </c>
      <c r="Y12">
        <f>'GenCost data transposed'!X11</f>
        <v>4758</v>
      </c>
      <c r="Z12">
        <f>'GenCost data transposed'!Y11</f>
        <v>4738</v>
      </c>
      <c r="AA12">
        <f>'GenCost data transposed'!Z11</f>
        <v>4724</v>
      </c>
      <c r="AB12">
        <f>'GenCost data transposed'!AA11</f>
        <v>4707</v>
      </c>
      <c r="AC12">
        <f>'GenCost data transposed'!AB11</f>
        <v>4687</v>
      </c>
      <c r="AD12">
        <f>'GenCost data transposed'!AC11</f>
        <v>4665</v>
      </c>
      <c r="AE12">
        <f>'GenCost data transposed'!AD11</f>
        <v>4653</v>
      </c>
      <c r="AF12">
        <f>'GenCost data transposed'!AE11</f>
        <v>4645</v>
      </c>
      <c r="AG12">
        <f>'GenCost data transposed'!AF11</f>
        <v>4642</v>
      </c>
      <c r="AH12">
        <f>'GenCost data transposed'!AG11</f>
        <v>4636</v>
      </c>
      <c r="AI12">
        <f>'GenCost data transposed'!AH11</f>
        <v>4635</v>
      </c>
      <c r="AJ12">
        <f>'GenCost data transposed'!AI11</f>
        <v>4632</v>
      </c>
    </row>
    <row r="13" spans="1:36" x14ac:dyDescent="0.25">
      <c r="B13" t="s">
        <v>37</v>
      </c>
      <c r="C13" t="s">
        <v>21</v>
      </c>
      <c r="D13" t="s">
        <v>42</v>
      </c>
      <c r="E13">
        <f>'GenCost data transposed'!D12</f>
        <v>1980</v>
      </c>
      <c r="F13">
        <f>'GenCost data transposed'!E12</f>
        <v>1980</v>
      </c>
      <c r="G13">
        <f>'GenCost data transposed'!F12</f>
        <v>1980</v>
      </c>
      <c r="H13">
        <f>'GenCost data transposed'!G12</f>
        <v>1975</v>
      </c>
      <c r="I13">
        <f>'GenCost data transposed'!H12</f>
        <v>1966</v>
      </c>
      <c r="J13">
        <f>'GenCost data transposed'!I12</f>
        <v>1952</v>
      </c>
      <c r="K13">
        <f>'GenCost data transposed'!J12</f>
        <v>1945</v>
      </c>
      <c r="L13">
        <f>'GenCost data transposed'!K12</f>
        <v>1945</v>
      </c>
      <c r="M13">
        <f>'GenCost data transposed'!L12</f>
        <v>1952</v>
      </c>
      <c r="N13">
        <f>'GenCost data transposed'!M12</f>
        <v>1959</v>
      </c>
      <c r="O13">
        <f>'GenCost data transposed'!N12</f>
        <v>1965</v>
      </c>
      <c r="P13">
        <f>'GenCost data transposed'!O12</f>
        <v>1972</v>
      </c>
      <c r="Q13">
        <f>'GenCost data transposed'!P12</f>
        <v>1979</v>
      </c>
      <c r="R13">
        <f>'GenCost data transposed'!Q12</f>
        <v>1986</v>
      </c>
      <c r="S13">
        <f>'GenCost data transposed'!R12</f>
        <v>1993</v>
      </c>
      <c r="T13">
        <f>'GenCost data transposed'!S12</f>
        <v>2000</v>
      </c>
      <c r="U13">
        <f>'GenCost data transposed'!T12</f>
        <v>2006</v>
      </c>
      <c r="V13">
        <f>'GenCost data transposed'!U12</f>
        <v>2011</v>
      </c>
      <c r="W13">
        <f>'GenCost data transposed'!V12</f>
        <v>2016</v>
      </c>
      <c r="X13">
        <f>'GenCost data transposed'!W12</f>
        <v>2020</v>
      </c>
      <c r="Y13">
        <f>'GenCost data transposed'!X12</f>
        <v>2025</v>
      </c>
      <c r="Z13">
        <f>'GenCost data transposed'!Y12</f>
        <v>2029</v>
      </c>
      <c r="AA13">
        <f>'GenCost data transposed'!Z12</f>
        <v>2034</v>
      </c>
      <c r="AB13">
        <f>'GenCost data transposed'!AA12</f>
        <v>2039</v>
      </c>
      <c r="AC13">
        <f>'GenCost data transposed'!AB12</f>
        <v>2043</v>
      </c>
      <c r="AD13">
        <f>'GenCost data transposed'!AC12</f>
        <v>2048</v>
      </c>
      <c r="AE13">
        <f>'GenCost data transposed'!AD12</f>
        <v>2052</v>
      </c>
      <c r="AF13">
        <f>'GenCost data transposed'!AE12</f>
        <v>2056</v>
      </c>
      <c r="AG13">
        <f>'GenCost data transposed'!AF12</f>
        <v>2060</v>
      </c>
      <c r="AH13">
        <f>'GenCost data transposed'!AG12</f>
        <v>2063</v>
      </c>
      <c r="AI13">
        <f>'GenCost data transposed'!AH12</f>
        <v>2067</v>
      </c>
      <c r="AJ13">
        <f>'GenCost data transposed'!AI12</f>
        <v>2069</v>
      </c>
    </row>
    <row r="14" spans="1:36" x14ac:dyDescent="0.25">
      <c r="B14" t="s">
        <v>37</v>
      </c>
      <c r="C14" t="s">
        <v>22</v>
      </c>
      <c r="D14" t="s">
        <v>43</v>
      </c>
      <c r="E14">
        <f>'GenCost data transposed'!D13</f>
        <v>2071</v>
      </c>
      <c r="F14">
        <f>'GenCost data transposed'!E13</f>
        <v>2071</v>
      </c>
      <c r="G14">
        <f>'GenCost data transposed'!F13</f>
        <v>2071</v>
      </c>
      <c r="H14">
        <f>'GenCost data transposed'!G13</f>
        <v>2074</v>
      </c>
      <c r="I14">
        <f>'GenCost data transposed'!H13</f>
        <v>2081</v>
      </c>
      <c r="J14">
        <f>'GenCost data transposed'!I13</f>
        <v>2092</v>
      </c>
      <c r="K14">
        <f>'GenCost data transposed'!J13</f>
        <v>2102</v>
      </c>
      <c r="L14">
        <f>'GenCost data transposed'!K13</f>
        <v>2110</v>
      </c>
      <c r="M14">
        <f>'GenCost data transposed'!L13</f>
        <v>2118</v>
      </c>
      <c r="N14">
        <f>'GenCost data transposed'!M13</f>
        <v>2125</v>
      </c>
      <c r="O14">
        <f>'GenCost data transposed'!N13</f>
        <v>2132</v>
      </c>
      <c r="P14">
        <f>'GenCost data transposed'!O13</f>
        <v>2140</v>
      </c>
      <c r="Q14">
        <f>'GenCost data transposed'!P13</f>
        <v>2147</v>
      </c>
      <c r="R14">
        <f>'GenCost data transposed'!Q13</f>
        <v>2154</v>
      </c>
      <c r="S14">
        <f>'GenCost data transposed'!R13</f>
        <v>2162</v>
      </c>
      <c r="T14">
        <f>'GenCost data transposed'!S13</f>
        <v>2170</v>
      </c>
      <c r="U14">
        <f>'GenCost data transposed'!T13</f>
        <v>2176</v>
      </c>
      <c r="V14">
        <f>'GenCost data transposed'!U13</f>
        <v>2182</v>
      </c>
      <c r="W14">
        <f>'GenCost data transposed'!V13</f>
        <v>2187</v>
      </c>
      <c r="X14">
        <f>'GenCost data transposed'!W13</f>
        <v>2192</v>
      </c>
      <c r="Y14">
        <f>'GenCost data transposed'!X13</f>
        <v>2197</v>
      </c>
      <c r="Z14">
        <f>'GenCost data transposed'!Y13</f>
        <v>2202</v>
      </c>
      <c r="AA14">
        <f>'GenCost data transposed'!Z13</f>
        <v>2207</v>
      </c>
      <c r="AB14">
        <f>'GenCost data transposed'!AA13</f>
        <v>2212</v>
      </c>
      <c r="AC14">
        <f>'GenCost data transposed'!AB13</f>
        <v>2217</v>
      </c>
      <c r="AD14">
        <f>'GenCost data transposed'!AC13</f>
        <v>2222</v>
      </c>
      <c r="AE14">
        <f>'GenCost data transposed'!AD13</f>
        <v>2227</v>
      </c>
      <c r="AF14">
        <f>'GenCost data transposed'!AE13</f>
        <v>2231</v>
      </c>
      <c r="AG14">
        <f>'GenCost data transposed'!AF13</f>
        <v>2235</v>
      </c>
      <c r="AH14">
        <f>'GenCost data transposed'!AG13</f>
        <v>2239</v>
      </c>
      <c r="AI14">
        <f>'GenCost data transposed'!AH13</f>
        <v>2243</v>
      </c>
      <c r="AJ14">
        <f>'GenCost data transposed'!AI13</f>
        <v>2245</v>
      </c>
    </row>
    <row r="15" spans="1:36" x14ac:dyDescent="0.25">
      <c r="A15" t="s">
        <v>64</v>
      </c>
      <c r="B15" t="s">
        <v>46</v>
      </c>
      <c r="C15" t="s">
        <v>23</v>
      </c>
    </row>
    <row r="16" spans="1:36" x14ac:dyDescent="0.25">
      <c r="A16" t="s">
        <v>64</v>
      </c>
      <c r="B16" t="s">
        <v>46</v>
      </c>
      <c r="C16" t="s">
        <v>24</v>
      </c>
    </row>
    <row r="17" spans="1:36" x14ac:dyDescent="0.25">
      <c r="B17" t="s">
        <v>37</v>
      </c>
      <c r="C17" t="s">
        <v>25</v>
      </c>
      <c r="D17" t="s">
        <v>40</v>
      </c>
      <c r="E17">
        <f>'GenCost data transposed'!D16</f>
        <v>1463</v>
      </c>
      <c r="F17">
        <f>'GenCost data transposed'!E16</f>
        <v>1344</v>
      </c>
      <c r="G17">
        <f>'GenCost data transposed'!F16</f>
        <v>1234</v>
      </c>
      <c r="H17">
        <f>'GenCost data transposed'!G16</f>
        <v>1155</v>
      </c>
      <c r="I17">
        <f>'GenCost data transposed'!H16</f>
        <v>1144</v>
      </c>
      <c r="J17">
        <f>'GenCost data transposed'!I16</f>
        <v>1134</v>
      </c>
      <c r="K17">
        <f>'GenCost data transposed'!J16</f>
        <v>1123</v>
      </c>
      <c r="L17">
        <f>'GenCost data transposed'!K16</f>
        <v>1113</v>
      </c>
      <c r="M17">
        <f>'GenCost data transposed'!L16</f>
        <v>1103</v>
      </c>
      <c r="N17">
        <f>'GenCost data transposed'!M16</f>
        <v>1093</v>
      </c>
      <c r="O17">
        <f>'GenCost data transposed'!N16</f>
        <v>1083</v>
      </c>
      <c r="P17">
        <f>'GenCost data transposed'!O16</f>
        <v>1073</v>
      </c>
      <c r="Q17">
        <f>'GenCost data transposed'!P16</f>
        <v>1063</v>
      </c>
      <c r="R17">
        <f>'GenCost data transposed'!Q16</f>
        <v>1053</v>
      </c>
      <c r="S17">
        <f>'GenCost data transposed'!R16</f>
        <v>1043</v>
      </c>
      <c r="T17">
        <f>'GenCost data transposed'!S16</f>
        <v>1034</v>
      </c>
      <c r="U17">
        <f>'GenCost data transposed'!T16</f>
        <v>1024</v>
      </c>
      <c r="V17">
        <f>'GenCost data transposed'!U16</f>
        <v>1015</v>
      </c>
      <c r="W17">
        <f>'GenCost data transposed'!V16</f>
        <v>1005</v>
      </c>
      <c r="X17">
        <f>'GenCost data transposed'!W16</f>
        <v>996</v>
      </c>
      <c r="Y17">
        <f>'GenCost data transposed'!X16</f>
        <v>987</v>
      </c>
      <c r="Z17">
        <f>'GenCost data transposed'!Y16</f>
        <v>978</v>
      </c>
      <c r="AA17">
        <f>'GenCost data transposed'!Z16</f>
        <v>969</v>
      </c>
      <c r="AB17">
        <f>'GenCost data transposed'!AA16</f>
        <v>960</v>
      </c>
      <c r="AC17">
        <f>'GenCost data transposed'!AB16</f>
        <v>951</v>
      </c>
      <c r="AD17">
        <f>'GenCost data transposed'!AC16</f>
        <v>942</v>
      </c>
      <c r="AE17">
        <f>'GenCost data transposed'!AD16</f>
        <v>934</v>
      </c>
      <c r="AF17">
        <f>'GenCost data transposed'!AE16</f>
        <v>925</v>
      </c>
      <c r="AG17">
        <f>'GenCost data transposed'!AF16</f>
        <v>917</v>
      </c>
      <c r="AH17">
        <f>'GenCost data transposed'!AG16</f>
        <v>908</v>
      </c>
      <c r="AI17">
        <f>'GenCost data transposed'!AH16</f>
        <v>900</v>
      </c>
      <c r="AJ17">
        <f>'GenCost data transposed'!AI16</f>
        <v>891</v>
      </c>
    </row>
    <row r="18" spans="1:36" x14ac:dyDescent="0.25">
      <c r="A18" t="s">
        <v>65</v>
      </c>
      <c r="B18" t="s">
        <v>46</v>
      </c>
      <c r="C18" t="s">
        <v>26</v>
      </c>
    </row>
    <row r="19" spans="1:36" x14ac:dyDescent="0.25">
      <c r="A19" t="s">
        <v>66</v>
      </c>
      <c r="B19" t="s">
        <v>46</v>
      </c>
      <c r="C19" t="s">
        <v>27</v>
      </c>
    </row>
    <row r="20" spans="1:36" x14ac:dyDescent="0.25">
      <c r="B20" t="s">
        <v>37</v>
      </c>
      <c r="C20" t="s">
        <v>28</v>
      </c>
      <c r="D20" t="s">
        <v>41</v>
      </c>
      <c r="E20">
        <f>'GenCost data transposed'!D19</f>
        <v>3351</v>
      </c>
      <c r="F20">
        <f>'GenCost data transposed'!E19</f>
        <v>3221</v>
      </c>
      <c r="G20">
        <f>'GenCost data transposed'!F19</f>
        <v>3094</v>
      </c>
      <c r="H20">
        <f>'GenCost data transposed'!G19</f>
        <v>2972</v>
      </c>
      <c r="I20">
        <f>'GenCost data transposed'!H19</f>
        <v>2859</v>
      </c>
      <c r="J20">
        <f>'GenCost data transposed'!I19</f>
        <v>2750</v>
      </c>
      <c r="K20">
        <f>'GenCost data transposed'!J19</f>
        <v>2646</v>
      </c>
      <c r="L20">
        <f>'GenCost data transposed'!K19</f>
        <v>2546</v>
      </c>
      <c r="M20">
        <f>'GenCost data transposed'!L19</f>
        <v>2449</v>
      </c>
      <c r="N20">
        <f>'GenCost data transposed'!M19</f>
        <v>2356</v>
      </c>
      <c r="O20">
        <f>'GenCost data transposed'!N19</f>
        <v>2266</v>
      </c>
      <c r="P20">
        <f>'GenCost data transposed'!O19</f>
        <v>2206</v>
      </c>
      <c r="Q20">
        <f>'GenCost data transposed'!P19</f>
        <v>2175</v>
      </c>
      <c r="R20">
        <f>'GenCost data transposed'!Q19</f>
        <v>2171</v>
      </c>
      <c r="S20">
        <f>'GenCost data transposed'!R19</f>
        <v>2168</v>
      </c>
      <c r="T20">
        <f>'GenCost data transposed'!S19</f>
        <v>2166</v>
      </c>
      <c r="U20">
        <f>'GenCost data transposed'!T19</f>
        <v>2163</v>
      </c>
      <c r="V20">
        <f>'GenCost data transposed'!U19</f>
        <v>2160</v>
      </c>
      <c r="W20">
        <f>'GenCost data transposed'!V19</f>
        <v>2157</v>
      </c>
      <c r="X20">
        <f>'GenCost data transposed'!W19</f>
        <v>2152</v>
      </c>
      <c r="Y20">
        <f>'GenCost data transposed'!X19</f>
        <v>2147</v>
      </c>
      <c r="Z20">
        <f>'GenCost data transposed'!Y19</f>
        <v>2143</v>
      </c>
      <c r="AA20">
        <f>'GenCost data transposed'!Z19</f>
        <v>2139</v>
      </c>
      <c r="AB20">
        <f>'GenCost data transposed'!AA19</f>
        <v>2136</v>
      </c>
      <c r="AC20">
        <f>'GenCost data transposed'!AB19</f>
        <v>2131</v>
      </c>
      <c r="AD20">
        <f>'GenCost data transposed'!AC19</f>
        <v>2119</v>
      </c>
      <c r="AE20">
        <f>'GenCost data transposed'!AD19</f>
        <v>2108</v>
      </c>
      <c r="AF20">
        <f>'GenCost data transposed'!AE19</f>
        <v>2088</v>
      </c>
      <c r="AG20">
        <f>'GenCost data transposed'!AF19</f>
        <v>2078</v>
      </c>
      <c r="AH20">
        <f>'GenCost data transposed'!AG19</f>
        <v>2058</v>
      </c>
      <c r="AI20">
        <f>'GenCost data transposed'!AH19</f>
        <v>2051</v>
      </c>
      <c r="AJ20">
        <f>'GenCost data transposed'!AI19</f>
        <v>2043</v>
      </c>
    </row>
    <row r="21" spans="1:36" x14ac:dyDescent="0.25">
      <c r="B21" t="s">
        <v>37</v>
      </c>
      <c r="C21" t="s">
        <v>29</v>
      </c>
      <c r="D21" t="s">
        <v>140</v>
      </c>
      <c r="E21">
        <f>'GenCost data transposed'!D20</f>
        <v>4710</v>
      </c>
      <c r="F21">
        <f>'GenCost data transposed'!E20</f>
        <v>4697</v>
      </c>
      <c r="G21">
        <f>'GenCost data transposed'!F20</f>
        <v>4685</v>
      </c>
      <c r="H21">
        <f>'GenCost data transposed'!G20</f>
        <v>4673</v>
      </c>
      <c r="I21">
        <f>'GenCost data transposed'!H20</f>
        <v>4664</v>
      </c>
      <c r="J21">
        <f>'GenCost data transposed'!I20</f>
        <v>4658</v>
      </c>
      <c r="K21">
        <f>'GenCost data transposed'!J20</f>
        <v>4654</v>
      </c>
      <c r="L21">
        <f>'GenCost data transposed'!K20</f>
        <v>4656</v>
      </c>
      <c r="M21">
        <f>'GenCost data transposed'!L20</f>
        <v>4659</v>
      </c>
      <c r="N21">
        <f>'GenCost data transposed'!M20</f>
        <v>4663</v>
      </c>
      <c r="O21">
        <f>'GenCost data transposed'!N20</f>
        <v>4667</v>
      </c>
      <c r="P21">
        <f>'GenCost data transposed'!O20</f>
        <v>4670</v>
      </c>
      <c r="Q21">
        <f>'GenCost data transposed'!P20</f>
        <v>4674</v>
      </c>
      <c r="R21">
        <f>'GenCost data transposed'!Q20</f>
        <v>4678</v>
      </c>
      <c r="S21">
        <f>'GenCost data transposed'!R20</f>
        <v>4682</v>
      </c>
      <c r="T21">
        <f>'GenCost data transposed'!S20</f>
        <v>4686</v>
      </c>
      <c r="U21">
        <f>'GenCost data transposed'!T20</f>
        <v>4690</v>
      </c>
      <c r="V21">
        <f>'GenCost data transposed'!U20</f>
        <v>4694</v>
      </c>
      <c r="W21">
        <f>'GenCost data transposed'!V20</f>
        <v>4697</v>
      </c>
      <c r="X21">
        <f>'GenCost data transposed'!W20</f>
        <v>4701</v>
      </c>
      <c r="Y21">
        <f>'GenCost data transposed'!X20</f>
        <v>4704</v>
      </c>
      <c r="Z21">
        <f>'GenCost data transposed'!Y20</f>
        <v>4708</v>
      </c>
      <c r="AA21">
        <f>'GenCost data transposed'!Z20</f>
        <v>4711</v>
      </c>
      <c r="AB21">
        <f>'GenCost data transposed'!AA20</f>
        <v>4714</v>
      </c>
      <c r="AC21">
        <f>'GenCost data transposed'!AB20</f>
        <v>4718</v>
      </c>
      <c r="AD21">
        <f>'GenCost data transposed'!AC20</f>
        <v>4721</v>
      </c>
      <c r="AE21">
        <f>'GenCost data transposed'!AD20</f>
        <v>4724</v>
      </c>
      <c r="AF21">
        <f>'GenCost data transposed'!AE20</f>
        <v>4727</v>
      </c>
      <c r="AG21">
        <f>'GenCost data transposed'!AF20</f>
        <v>4731</v>
      </c>
      <c r="AH21">
        <f>'GenCost data transposed'!AG20</f>
        <v>4733</v>
      </c>
      <c r="AI21">
        <f>'GenCost data transposed'!AH20</f>
        <v>4736</v>
      </c>
      <c r="AJ21">
        <f>'GenCost data transposed'!AI20</f>
        <v>4738</v>
      </c>
    </row>
    <row r="22" spans="1:36" x14ac:dyDescent="0.25">
      <c r="B22" t="s">
        <v>37</v>
      </c>
      <c r="C22" t="s">
        <v>30</v>
      </c>
      <c r="D22" t="s">
        <v>141</v>
      </c>
      <c r="E22">
        <f>'GenCost data transposed'!D21</f>
        <v>8362</v>
      </c>
      <c r="F22">
        <f>'GenCost data transposed'!E21</f>
        <v>8351</v>
      </c>
      <c r="G22">
        <f>'GenCost data transposed'!F21</f>
        <v>8339</v>
      </c>
      <c r="H22">
        <f>'GenCost data transposed'!G21</f>
        <v>8326</v>
      </c>
      <c r="I22">
        <f>'GenCost data transposed'!H21</f>
        <v>8314</v>
      </c>
      <c r="J22">
        <f>'GenCost data transposed'!I21</f>
        <v>8304</v>
      </c>
      <c r="K22">
        <f>'GenCost data transposed'!J21</f>
        <v>8299</v>
      </c>
      <c r="L22">
        <f>'GenCost data transposed'!K21</f>
        <v>8299</v>
      </c>
      <c r="M22">
        <f>'GenCost data transposed'!L21</f>
        <v>8302</v>
      </c>
      <c r="N22">
        <f>'GenCost data transposed'!M21</f>
        <v>8305</v>
      </c>
      <c r="O22">
        <f>'GenCost data transposed'!N21</f>
        <v>8285</v>
      </c>
      <c r="P22">
        <f>'GenCost data transposed'!O21</f>
        <v>8255</v>
      </c>
      <c r="Q22">
        <f>'GenCost data transposed'!P21</f>
        <v>8215</v>
      </c>
      <c r="R22">
        <f>'GenCost data transposed'!Q21</f>
        <v>8186</v>
      </c>
      <c r="S22">
        <f>'GenCost data transposed'!R21</f>
        <v>8157</v>
      </c>
      <c r="T22">
        <f>'GenCost data transposed'!S21</f>
        <v>8127</v>
      </c>
      <c r="U22">
        <f>'GenCost data transposed'!T21</f>
        <v>8108</v>
      </c>
      <c r="V22">
        <f>'GenCost data transposed'!U21</f>
        <v>8099</v>
      </c>
      <c r="W22">
        <f>'GenCost data transposed'!V21</f>
        <v>8102</v>
      </c>
      <c r="X22">
        <f>'GenCost data transposed'!W21</f>
        <v>8105</v>
      </c>
      <c r="Y22">
        <f>'GenCost data transposed'!X21</f>
        <v>8108</v>
      </c>
      <c r="Z22">
        <f>'GenCost data transposed'!Y21</f>
        <v>8111</v>
      </c>
      <c r="AA22">
        <f>'GenCost data transposed'!Z21</f>
        <v>8114</v>
      </c>
      <c r="AB22">
        <f>'GenCost data transposed'!AA21</f>
        <v>8117</v>
      </c>
      <c r="AC22">
        <f>'GenCost data transposed'!AB21</f>
        <v>8119</v>
      </c>
      <c r="AD22">
        <f>'GenCost data transposed'!AC21</f>
        <v>8122</v>
      </c>
      <c r="AE22">
        <f>'GenCost data transposed'!AD21</f>
        <v>8125</v>
      </c>
      <c r="AF22">
        <f>'GenCost data transposed'!AE21</f>
        <v>8127</v>
      </c>
      <c r="AG22">
        <f>'GenCost data transposed'!AF21</f>
        <v>8129</v>
      </c>
      <c r="AH22">
        <f>'GenCost data transposed'!AG21</f>
        <v>8131</v>
      </c>
      <c r="AI22">
        <f>'GenCost data transposed'!AH21</f>
        <v>8133</v>
      </c>
      <c r="AJ22">
        <f>'GenCost data transposed'!AI21</f>
        <v>8134</v>
      </c>
    </row>
    <row r="23" spans="1:36" x14ac:dyDescent="0.25">
      <c r="A23" t="s">
        <v>64</v>
      </c>
      <c r="B23" t="s">
        <v>46</v>
      </c>
      <c r="C23" t="s">
        <v>31</v>
      </c>
    </row>
    <row r="24" spans="1:36" x14ac:dyDescent="0.25">
      <c r="B24" t="s">
        <v>37</v>
      </c>
      <c r="C24" t="s">
        <v>32</v>
      </c>
      <c r="D24" t="s">
        <v>50</v>
      </c>
      <c r="E24">
        <f>'GenCost data transposed'!D23</f>
        <v>29667</v>
      </c>
      <c r="F24">
        <f>'GenCost data transposed'!E23</f>
        <v>28183</v>
      </c>
      <c r="G24">
        <f>'GenCost data transposed'!F23</f>
        <v>26749</v>
      </c>
      <c r="H24">
        <f>'GenCost data transposed'!G23</f>
        <v>25388</v>
      </c>
      <c r="I24">
        <f>'GenCost data transposed'!H23</f>
        <v>24539</v>
      </c>
      <c r="J24">
        <f>'GenCost data transposed'!I23</f>
        <v>23998</v>
      </c>
      <c r="K24">
        <f>'GenCost data transposed'!J23</f>
        <v>23925</v>
      </c>
      <c r="L24">
        <f>'GenCost data transposed'!K23</f>
        <v>23850</v>
      </c>
      <c r="M24">
        <f>'GenCost data transposed'!L23</f>
        <v>23952</v>
      </c>
      <c r="N24">
        <f>'GenCost data transposed'!M23</f>
        <v>24048</v>
      </c>
      <c r="O24">
        <f>'GenCost data transposed'!N23</f>
        <v>24145</v>
      </c>
      <c r="P24">
        <f>'GenCost data transposed'!O23</f>
        <v>24241</v>
      </c>
      <c r="Q24">
        <f>'GenCost data transposed'!P23</f>
        <v>24339</v>
      </c>
      <c r="R24">
        <f>'GenCost data transposed'!Q23</f>
        <v>24438</v>
      </c>
      <c r="S24">
        <f>'GenCost data transposed'!R23</f>
        <v>24170</v>
      </c>
      <c r="T24">
        <f>'GenCost data transposed'!S23</f>
        <v>22245</v>
      </c>
      <c r="U24">
        <f>'GenCost data transposed'!T23</f>
        <v>19646</v>
      </c>
      <c r="V24">
        <f>'GenCost data transposed'!U23</f>
        <v>17398</v>
      </c>
      <c r="W24">
        <f>'GenCost data transposed'!V23</f>
        <v>16791</v>
      </c>
      <c r="X24">
        <f>'GenCost data transposed'!W23</f>
        <v>16838</v>
      </c>
      <c r="Y24">
        <f>'GenCost data transposed'!X23</f>
        <v>16886</v>
      </c>
      <c r="Z24">
        <f>'GenCost data transposed'!Y23</f>
        <v>16934</v>
      </c>
      <c r="AA24">
        <f>'GenCost data transposed'!Z23</f>
        <v>16983</v>
      </c>
      <c r="AB24">
        <f>'GenCost data transposed'!AA23</f>
        <v>17032</v>
      </c>
      <c r="AC24">
        <f>'GenCost data transposed'!AB23</f>
        <v>17081</v>
      </c>
      <c r="AD24">
        <f>'GenCost data transposed'!AC23</f>
        <v>17130</v>
      </c>
      <c r="AE24">
        <f>'GenCost data transposed'!AD23</f>
        <v>17176</v>
      </c>
      <c r="AF24">
        <f>'GenCost data transposed'!AE23</f>
        <v>17219</v>
      </c>
      <c r="AG24">
        <f>'GenCost data transposed'!AF23</f>
        <v>17259</v>
      </c>
      <c r="AH24">
        <f>'GenCost data transposed'!AG23</f>
        <v>17299</v>
      </c>
      <c r="AI24">
        <f>'GenCost data transposed'!AH23</f>
        <v>17340</v>
      </c>
      <c r="AJ24">
        <f>'GenCost data transposed'!AI23</f>
        <v>17360</v>
      </c>
    </row>
    <row r="25" spans="1:36" x14ac:dyDescent="0.25">
      <c r="A25" t="s">
        <v>64</v>
      </c>
      <c r="B25" t="s">
        <v>46</v>
      </c>
      <c r="C25" t="s">
        <v>33</v>
      </c>
    </row>
    <row r="26" spans="1:36" x14ac:dyDescent="0.25">
      <c r="A26" t="s">
        <v>64</v>
      </c>
      <c r="B26" t="s">
        <v>46</v>
      </c>
      <c r="C26" t="s">
        <v>34</v>
      </c>
    </row>
    <row r="27" spans="1:36" x14ac:dyDescent="0.25">
      <c r="B27" t="s">
        <v>37</v>
      </c>
      <c r="C27" t="s">
        <v>35</v>
      </c>
      <c r="D27" t="s">
        <v>49</v>
      </c>
      <c r="E27">
        <f>'GenCost data transposed'!D26</f>
        <v>8984</v>
      </c>
      <c r="F27">
        <f>'GenCost data transposed'!E26</f>
        <v>8858</v>
      </c>
      <c r="G27">
        <f>'GenCost data transposed'!F26</f>
        <v>8738</v>
      </c>
      <c r="H27">
        <f>'GenCost data transposed'!G26</f>
        <v>8667</v>
      </c>
      <c r="I27">
        <f>'GenCost data transposed'!H26</f>
        <v>8656</v>
      </c>
      <c r="J27">
        <f>'GenCost data transposed'!I26</f>
        <v>8694</v>
      </c>
      <c r="K27">
        <f>'GenCost data transposed'!J26</f>
        <v>8736</v>
      </c>
      <c r="L27">
        <f>'GenCost data transposed'!K26</f>
        <v>8778</v>
      </c>
      <c r="M27">
        <f>'GenCost data transposed'!L26</f>
        <v>8815</v>
      </c>
      <c r="N27">
        <f>'GenCost data transposed'!M26</f>
        <v>8851</v>
      </c>
      <c r="O27">
        <f>'GenCost data transposed'!N26</f>
        <v>8886</v>
      </c>
      <c r="P27">
        <f>'GenCost data transposed'!O26</f>
        <v>8922</v>
      </c>
      <c r="Q27">
        <f>'GenCost data transposed'!P26</f>
        <v>8958</v>
      </c>
      <c r="R27">
        <f>'GenCost data transposed'!Q26</f>
        <v>8994</v>
      </c>
      <c r="S27">
        <f>'GenCost data transposed'!R26</f>
        <v>9031</v>
      </c>
      <c r="T27">
        <f>'GenCost data transposed'!S26</f>
        <v>9068</v>
      </c>
      <c r="U27">
        <f>'GenCost data transposed'!T26</f>
        <v>9102</v>
      </c>
      <c r="V27">
        <f>'GenCost data transposed'!U26</f>
        <v>9132</v>
      </c>
      <c r="W27">
        <f>'GenCost data transposed'!V26</f>
        <v>9158</v>
      </c>
      <c r="X27">
        <f>'GenCost data transposed'!W26</f>
        <v>9184</v>
      </c>
      <c r="Y27">
        <f>'GenCost data transposed'!X26</f>
        <v>9210</v>
      </c>
      <c r="Z27">
        <f>'GenCost data transposed'!Y26</f>
        <v>9236</v>
      </c>
      <c r="AA27">
        <f>'GenCost data transposed'!Z26</f>
        <v>9263</v>
      </c>
      <c r="AB27">
        <f>'GenCost data transposed'!AA26</f>
        <v>9289</v>
      </c>
      <c r="AC27">
        <f>'GenCost data transposed'!AB26</f>
        <v>9316</v>
      </c>
      <c r="AD27">
        <f>'GenCost data transposed'!AC26</f>
        <v>9343</v>
      </c>
      <c r="AE27">
        <f>'GenCost data transposed'!AD26</f>
        <v>9368</v>
      </c>
      <c r="AF27">
        <f>'GenCost data transposed'!AE26</f>
        <v>9391</v>
      </c>
      <c r="AG27">
        <f>'GenCost data transposed'!AF26</f>
        <v>9413</v>
      </c>
      <c r="AH27">
        <f>'GenCost data transposed'!AG26</f>
        <v>9435</v>
      </c>
      <c r="AI27">
        <f>'GenCost data transposed'!AH26</f>
        <v>9457</v>
      </c>
      <c r="AJ27">
        <f>'GenCost data transposed'!AI26</f>
        <v>9468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AF4AF-D3A7-47D4-B05F-90D48447BE21}">
  <dimension ref="B2:AJ27"/>
  <sheetViews>
    <sheetView workbookViewId="0">
      <selection activeCell="D22" sqref="D22"/>
    </sheetView>
  </sheetViews>
  <sheetFormatPr defaultRowHeight="15" x14ac:dyDescent="0.25"/>
  <cols>
    <col min="3" max="3" width="28.5703125" bestFit="1" customWidth="1"/>
  </cols>
  <sheetData>
    <row r="2" spans="2:36" x14ac:dyDescent="0.25">
      <c r="D2" t="s">
        <v>88</v>
      </c>
      <c r="E2" t="s">
        <v>87</v>
      </c>
    </row>
    <row r="3" spans="2:36" x14ac:dyDescent="0.25">
      <c r="D3" t="s">
        <v>83</v>
      </c>
      <c r="E3" t="s">
        <v>89</v>
      </c>
    </row>
    <row r="4" spans="2:36" x14ac:dyDescent="0.25">
      <c r="C4" t="s">
        <v>36</v>
      </c>
      <c r="D4" t="s">
        <v>84</v>
      </c>
      <c r="E4" t="s">
        <v>86</v>
      </c>
    </row>
    <row r="5" spans="2:36" x14ac:dyDescent="0.25">
      <c r="E5">
        <v>2024</v>
      </c>
      <c r="F5">
        <v>2025</v>
      </c>
      <c r="G5">
        <v>2026</v>
      </c>
      <c r="H5">
        <v>2027</v>
      </c>
      <c r="I5">
        <v>2028</v>
      </c>
      <c r="J5">
        <v>2029</v>
      </c>
      <c r="K5">
        <v>2030</v>
      </c>
      <c r="L5">
        <v>2031</v>
      </c>
      <c r="M5">
        <v>2032</v>
      </c>
      <c r="N5">
        <v>2033</v>
      </c>
      <c r="O5">
        <v>2034</v>
      </c>
      <c r="P5">
        <v>2035</v>
      </c>
      <c r="Q5">
        <v>2036</v>
      </c>
      <c r="R5">
        <v>2037</v>
      </c>
      <c r="S5">
        <v>2038</v>
      </c>
      <c r="T5">
        <v>2039</v>
      </c>
      <c r="U5">
        <v>2040</v>
      </c>
      <c r="V5">
        <v>2041</v>
      </c>
      <c r="W5">
        <v>2042</v>
      </c>
      <c r="X5">
        <v>2043</v>
      </c>
      <c r="Y5">
        <v>2044</v>
      </c>
      <c r="Z5">
        <v>2045</v>
      </c>
      <c r="AA5">
        <v>2046</v>
      </c>
      <c r="AB5">
        <v>2047</v>
      </c>
      <c r="AC5">
        <v>2048</v>
      </c>
      <c r="AD5">
        <v>2049</v>
      </c>
      <c r="AE5">
        <v>2050</v>
      </c>
      <c r="AF5">
        <v>2051</v>
      </c>
      <c r="AG5">
        <v>2052</v>
      </c>
      <c r="AH5">
        <v>2053</v>
      </c>
      <c r="AI5">
        <v>2054</v>
      </c>
      <c r="AJ5">
        <v>2055</v>
      </c>
    </row>
    <row r="6" spans="2:36" x14ac:dyDescent="0.25">
      <c r="B6" t="s">
        <v>37</v>
      </c>
      <c r="C6" t="s">
        <v>14</v>
      </c>
      <c r="D6" t="s">
        <v>44</v>
      </c>
      <c r="E6">
        <f>'GenCost data transposed'!D32</f>
        <v>6037</v>
      </c>
      <c r="F6">
        <f>'GenCost data transposed'!E32</f>
        <v>5900</v>
      </c>
      <c r="G6">
        <f>'GenCost data transposed'!F32</f>
        <v>5768</v>
      </c>
      <c r="H6">
        <f>'GenCost data transposed'!G32</f>
        <v>5652</v>
      </c>
      <c r="I6">
        <f>'GenCost data transposed'!H32</f>
        <v>5558</v>
      </c>
      <c r="J6">
        <f>'GenCost data transposed'!I32</f>
        <v>5477</v>
      </c>
      <c r="K6">
        <f>'GenCost data transposed'!J32</f>
        <v>5441</v>
      </c>
      <c r="L6">
        <f>'GenCost data transposed'!K32</f>
        <v>5443</v>
      </c>
      <c r="M6">
        <f>'GenCost data transposed'!L32</f>
        <v>5481</v>
      </c>
      <c r="N6">
        <f>'GenCost data transposed'!M32</f>
        <v>5517</v>
      </c>
      <c r="O6">
        <f>'GenCost data transposed'!N32</f>
        <v>5553</v>
      </c>
      <c r="P6">
        <f>'GenCost data transposed'!O32</f>
        <v>5589</v>
      </c>
      <c r="Q6">
        <f>'GenCost data transposed'!P32</f>
        <v>5626</v>
      </c>
      <c r="R6">
        <f>'GenCost data transposed'!Q32</f>
        <v>5664</v>
      </c>
      <c r="S6">
        <f>'GenCost data transposed'!R32</f>
        <v>5702</v>
      </c>
      <c r="T6">
        <f>'GenCost data transposed'!S32</f>
        <v>5741</v>
      </c>
      <c r="U6">
        <f>'GenCost data transposed'!T32</f>
        <v>5777</v>
      </c>
      <c r="V6">
        <f>'GenCost data transposed'!U32</f>
        <v>5812</v>
      </c>
      <c r="W6">
        <f>'GenCost data transposed'!V32</f>
        <v>5844</v>
      </c>
      <c r="X6">
        <f>'GenCost data transposed'!W32</f>
        <v>5876</v>
      </c>
      <c r="Y6">
        <f>'GenCost data transposed'!X32</f>
        <v>5909</v>
      </c>
      <c r="Z6">
        <f>'GenCost data transposed'!Y32</f>
        <v>5942</v>
      </c>
      <c r="AA6">
        <f>'GenCost data transposed'!Z32</f>
        <v>5975</v>
      </c>
      <c r="AB6">
        <f>'GenCost data transposed'!AA32</f>
        <v>6009</v>
      </c>
      <c r="AC6">
        <f>'GenCost data transposed'!AB32</f>
        <v>6043</v>
      </c>
      <c r="AD6">
        <f>'GenCost data transposed'!AC32</f>
        <v>6078</v>
      </c>
      <c r="AE6">
        <f>'GenCost data transposed'!AD32</f>
        <v>6111</v>
      </c>
      <c r="AF6">
        <f>'GenCost data transposed'!AE32</f>
        <v>6144</v>
      </c>
      <c r="AG6">
        <f>'GenCost data transposed'!AF32</f>
        <v>6176</v>
      </c>
      <c r="AH6">
        <f>'GenCost data transposed'!AG32</f>
        <v>6208</v>
      </c>
      <c r="AI6">
        <f>'GenCost data transposed'!AH32</f>
        <v>6240</v>
      </c>
      <c r="AJ6">
        <f>'GenCost data transposed'!AI32</f>
        <v>6256</v>
      </c>
    </row>
    <row r="7" spans="2:36" x14ac:dyDescent="0.25">
      <c r="B7" t="s">
        <v>37</v>
      </c>
      <c r="C7" t="s">
        <v>15</v>
      </c>
      <c r="D7" t="s">
        <v>45</v>
      </c>
      <c r="E7">
        <f>'GenCost data transposed'!D33</f>
        <v>12263</v>
      </c>
      <c r="F7">
        <f>'GenCost data transposed'!E33</f>
        <v>11988</v>
      </c>
      <c r="G7">
        <f>'GenCost data transposed'!F33</f>
        <v>11718</v>
      </c>
      <c r="H7">
        <f>'GenCost data transposed'!G33</f>
        <v>11462</v>
      </c>
      <c r="I7">
        <f>'GenCost data transposed'!H33</f>
        <v>11232</v>
      </c>
      <c r="J7">
        <f>'GenCost data transposed'!I33</f>
        <v>11019</v>
      </c>
      <c r="K7">
        <f>'GenCost data transposed'!J33</f>
        <v>10901</v>
      </c>
      <c r="L7">
        <f>'GenCost data transposed'!K33</f>
        <v>10869</v>
      </c>
      <c r="M7">
        <f>'GenCost data transposed'!L33</f>
        <v>10920</v>
      </c>
      <c r="N7">
        <f>'GenCost data transposed'!M33</f>
        <v>10969</v>
      </c>
      <c r="O7">
        <f>'GenCost data transposed'!N33</f>
        <v>11018</v>
      </c>
      <c r="P7">
        <f>'GenCost data transposed'!O33</f>
        <v>11015</v>
      </c>
      <c r="Q7">
        <f>'GenCost data transposed'!P33</f>
        <v>11006</v>
      </c>
      <c r="R7">
        <f>'GenCost data transposed'!Q33</f>
        <v>10992</v>
      </c>
      <c r="S7">
        <f>'GenCost data transposed'!R33</f>
        <v>11028</v>
      </c>
      <c r="T7">
        <f>'GenCost data transposed'!S33</f>
        <v>11028</v>
      </c>
      <c r="U7">
        <f>'GenCost data transposed'!T33</f>
        <v>11028</v>
      </c>
      <c r="V7">
        <f>'GenCost data transposed'!U33</f>
        <v>11026</v>
      </c>
      <c r="W7">
        <f>'GenCost data transposed'!V33</f>
        <v>11059</v>
      </c>
      <c r="X7">
        <f>'GenCost data transposed'!W33</f>
        <v>11096</v>
      </c>
      <c r="Y7">
        <f>'GenCost data transposed'!X33</f>
        <v>11133</v>
      </c>
      <c r="Z7">
        <f>'GenCost data transposed'!Y33</f>
        <v>11172</v>
      </c>
      <c r="AA7">
        <f>'GenCost data transposed'!Z33</f>
        <v>11212</v>
      </c>
      <c r="AB7">
        <f>'GenCost data transposed'!AA33</f>
        <v>11253</v>
      </c>
      <c r="AC7">
        <f>'GenCost data transposed'!AB33</f>
        <v>11293</v>
      </c>
      <c r="AD7">
        <f>'GenCost data transposed'!AC33</f>
        <v>11334</v>
      </c>
      <c r="AE7">
        <f>'GenCost data transposed'!AD33</f>
        <v>11374</v>
      </c>
      <c r="AF7">
        <f>'GenCost data transposed'!AE33</f>
        <v>11411</v>
      </c>
      <c r="AG7">
        <f>'GenCost data transposed'!AF33</f>
        <v>11447</v>
      </c>
      <c r="AH7">
        <f>'GenCost data transposed'!AG33</f>
        <v>11480</v>
      </c>
      <c r="AI7">
        <f>'GenCost data transposed'!AH33</f>
        <v>11513</v>
      </c>
      <c r="AJ7">
        <f>'GenCost data transposed'!AI33</f>
        <v>11529</v>
      </c>
    </row>
    <row r="8" spans="2:36" x14ac:dyDescent="0.25">
      <c r="B8" t="s">
        <v>46</v>
      </c>
      <c r="C8" t="s">
        <v>16</v>
      </c>
    </row>
    <row r="9" spans="2:36" x14ac:dyDescent="0.25">
      <c r="B9" t="s">
        <v>37</v>
      </c>
      <c r="C9" t="s">
        <v>17</v>
      </c>
      <c r="D9" t="s">
        <v>39</v>
      </c>
      <c r="E9">
        <f>'GenCost data transposed'!D35</f>
        <v>2455</v>
      </c>
      <c r="F9">
        <f>'GenCost data transposed'!E35</f>
        <v>2455</v>
      </c>
      <c r="G9">
        <f>'GenCost data transposed'!F35</f>
        <v>2455</v>
      </c>
      <c r="H9">
        <f>'GenCost data transposed'!G35</f>
        <v>2417</v>
      </c>
      <c r="I9">
        <f>'GenCost data transposed'!H35</f>
        <v>2341</v>
      </c>
      <c r="J9">
        <f>'GenCost data transposed'!I35</f>
        <v>2227</v>
      </c>
      <c r="K9">
        <f>'GenCost data transposed'!J35</f>
        <v>2113</v>
      </c>
      <c r="L9">
        <f>'GenCost data transposed'!K35</f>
        <v>1999</v>
      </c>
      <c r="M9">
        <f>'GenCost data transposed'!L35</f>
        <v>1926</v>
      </c>
      <c r="N9">
        <f>'GenCost data transposed'!M35</f>
        <v>1893</v>
      </c>
      <c r="O9">
        <f>'GenCost data transposed'!N35</f>
        <v>1902</v>
      </c>
      <c r="P9">
        <f>'GenCost data transposed'!O35</f>
        <v>1910</v>
      </c>
      <c r="Q9">
        <f>'GenCost data transposed'!P35</f>
        <v>1919</v>
      </c>
      <c r="R9">
        <f>'GenCost data transposed'!Q35</f>
        <v>1927</v>
      </c>
      <c r="S9">
        <f>'GenCost data transposed'!R35</f>
        <v>1936</v>
      </c>
      <c r="T9">
        <f>'GenCost data transposed'!S35</f>
        <v>1945</v>
      </c>
      <c r="U9">
        <f>'GenCost data transposed'!T35</f>
        <v>1953</v>
      </c>
      <c r="V9">
        <f>'GenCost data transposed'!U35</f>
        <v>1961</v>
      </c>
      <c r="W9">
        <f>'GenCost data transposed'!V35</f>
        <v>1968</v>
      </c>
      <c r="X9">
        <f>'GenCost data transposed'!W35</f>
        <v>1974</v>
      </c>
      <c r="Y9">
        <f>'GenCost data transposed'!X35</f>
        <v>1981</v>
      </c>
      <c r="Z9">
        <f>'GenCost data transposed'!Y35</f>
        <v>1988</v>
      </c>
      <c r="AA9">
        <f>'GenCost data transposed'!Z35</f>
        <v>1995</v>
      </c>
      <c r="AB9">
        <f>'GenCost data transposed'!AA35</f>
        <v>2002</v>
      </c>
      <c r="AC9">
        <f>'GenCost data transposed'!AB35</f>
        <v>2009</v>
      </c>
      <c r="AD9">
        <f>'GenCost data transposed'!AC35</f>
        <v>2016</v>
      </c>
      <c r="AE9">
        <f>'GenCost data transposed'!AD35</f>
        <v>2023</v>
      </c>
      <c r="AF9">
        <f>'GenCost data transposed'!AE35</f>
        <v>2029</v>
      </c>
      <c r="AG9">
        <f>'GenCost data transposed'!AF35</f>
        <v>2035</v>
      </c>
      <c r="AH9">
        <f>'GenCost data transposed'!AG35</f>
        <v>2041</v>
      </c>
      <c r="AI9">
        <f>'GenCost data transposed'!AH35</f>
        <v>2048</v>
      </c>
      <c r="AJ9">
        <f>'GenCost data transposed'!AI35</f>
        <v>2051</v>
      </c>
    </row>
    <row r="10" spans="2:36" x14ac:dyDescent="0.25">
      <c r="B10" t="s">
        <v>37</v>
      </c>
      <c r="C10" t="s">
        <v>18</v>
      </c>
    </row>
    <row r="11" spans="2:36" x14ac:dyDescent="0.25">
      <c r="B11" t="s">
        <v>46</v>
      </c>
      <c r="C11" t="s">
        <v>19</v>
      </c>
      <c r="D11" t="s">
        <v>38</v>
      </c>
      <c r="E11">
        <f>'GenCost data transposed'!D37</f>
        <v>1309.980670252379</v>
      </c>
      <c r="F11">
        <f>'GenCost data transposed'!E37</f>
        <v>1324.6827829353326</v>
      </c>
      <c r="G11">
        <f>'GenCost data transposed'!F37</f>
        <v>1338.8449827107129</v>
      </c>
      <c r="H11">
        <f>'GenCost data transposed'!G37</f>
        <v>1321.8139118042116</v>
      </c>
      <c r="I11">
        <f>'GenCost data transposed'!H37</f>
        <v>1273.589570215828</v>
      </c>
      <c r="J11">
        <f>'GenCost data transposed'!I37</f>
        <v>1194.1719579455626</v>
      </c>
      <c r="K11">
        <f>'GenCost data transposed'!J37</f>
        <v>1114.7543456752971</v>
      </c>
      <c r="L11">
        <f>'GenCost data transposed'!K37</f>
        <v>1021.1745336296511</v>
      </c>
      <c r="M11">
        <f>'GenCost data transposed'!L37</f>
        <v>960.01783519325045</v>
      </c>
      <c r="N11">
        <f>'GenCost data transposed'!M37</f>
        <v>931.30163652426393</v>
      </c>
      <c r="O11">
        <f>'GenCost data transposed'!N37</f>
        <v>935.04230935881901</v>
      </c>
      <c r="P11">
        <f>'GenCost data transposed'!O37</f>
        <v>938.83357294227869</v>
      </c>
      <c r="Q11">
        <f>'GenCost data transposed'!P37</f>
        <v>942.6806535508324</v>
      </c>
      <c r="R11">
        <f>'GenCost data transposed'!Q37</f>
        <v>946.58228726191226</v>
      </c>
      <c r="S11">
        <f>'GenCost data transposed'!R37</f>
        <v>950.54277812761882</v>
      </c>
      <c r="T11">
        <f>'GenCost data transposed'!S37</f>
        <v>954.55987631313883</v>
      </c>
      <c r="U11">
        <f>'GenCost data transposed'!T37</f>
        <v>958.23748609677239</v>
      </c>
      <c r="V11">
        <f>'GenCost data transposed'!U37</f>
        <v>961.56433959481126</v>
      </c>
      <c r="W11">
        <f>'GenCost data transposed'!V37</f>
        <v>964.53031325133122</v>
      </c>
      <c r="X11">
        <f>'GenCost data transposed'!W37</f>
        <v>967.52497228940888</v>
      </c>
      <c r="Y11">
        <f>'GenCost data transposed'!X37</f>
        <v>970.54852826352646</v>
      </c>
      <c r="Z11">
        <f>'GenCost data transposed'!Y37</f>
        <v>973.60042477920717</v>
      </c>
      <c r="AA11">
        <f>'GenCost data transposed'!Z37</f>
        <v>976.6818651915388</v>
      </c>
      <c r="AB11">
        <f>'GenCost data transposed'!AA37</f>
        <v>979.79264866432584</v>
      </c>
      <c r="AC11">
        <f>'GenCost data transposed'!AB37</f>
        <v>982.93307242321509</v>
      </c>
      <c r="AD11">
        <f>'GenCost data transposed'!AC37</f>
        <v>986.10343688077558</v>
      </c>
      <c r="AE11">
        <f>'GenCost data transposed'!AD37</f>
        <v>989.1262123358589</v>
      </c>
      <c r="AF11">
        <f>'GenCost data transposed'!AE37</f>
        <v>991.99974562924854</v>
      </c>
      <c r="AG11">
        <f>'GenCost data transposed'!AF37</f>
        <v>994.72235950169784</v>
      </c>
      <c r="AH11">
        <f>'GenCost data transposed'!AG37</f>
        <v>997.47018555822137</v>
      </c>
      <c r="AI11">
        <f>'GenCost data transposed'!AH37</f>
        <v>1000.2434572708645</v>
      </c>
      <c r="AJ11">
        <f>'GenCost data transposed'!AI37</f>
        <v>1001.6343339497627</v>
      </c>
    </row>
    <row r="12" spans="2:36" x14ac:dyDescent="0.25">
      <c r="B12" t="s">
        <v>37</v>
      </c>
      <c r="C12" t="s">
        <v>20</v>
      </c>
      <c r="D12" t="s">
        <v>47</v>
      </c>
      <c r="E12">
        <f>'GenCost data transposed'!D38</f>
        <v>5802</v>
      </c>
      <c r="F12">
        <f>'GenCost data transposed'!E38</f>
        <v>5802</v>
      </c>
      <c r="G12">
        <f>'GenCost data transposed'!F38</f>
        <v>5802</v>
      </c>
      <c r="H12">
        <f>'GenCost data transposed'!G38</f>
        <v>5732</v>
      </c>
      <c r="I12">
        <f>'GenCost data transposed'!H38</f>
        <v>5591</v>
      </c>
      <c r="J12">
        <f>'GenCost data transposed'!I38</f>
        <v>5381</v>
      </c>
      <c r="K12">
        <f>'GenCost data transposed'!J38</f>
        <v>5170</v>
      </c>
      <c r="L12">
        <f>'GenCost data transposed'!K38</f>
        <v>4959</v>
      </c>
      <c r="M12">
        <f>'GenCost data transposed'!L38</f>
        <v>4824</v>
      </c>
      <c r="N12">
        <f>'GenCost data transposed'!M38</f>
        <v>4763</v>
      </c>
      <c r="O12">
        <f>'GenCost data transposed'!N38</f>
        <v>4777</v>
      </c>
      <c r="P12">
        <f>'GenCost data transposed'!O38</f>
        <v>4740</v>
      </c>
      <c r="Q12">
        <f>'GenCost data transposed'!P38</f>
        <v>4697</v>
      </c>
      <c r="R12">
        <f>'GenCost data transposed'!Q38</f>
        <v>4649</v>
      </c>
      <c r="S12">
        <f>'GenCost data transposed'!R38</f>
        <v>4648</v>
      </c>
      <c r="T12">
        <f>'GenCost data transposed'!S38</f>
        <v>4613</v>
      </c>
      <c r="U12">
        <f>'GenCost data transposed'!T38</f>
        <v>4580</v>
      </c>
      <c r="V12">
        <f>'GenCost data transposed'!U38</f>
        <v>4547</v>
      </c>
      <c r="W12">
        <f>'GenCost data transposed'!V38</f>
        <v>4552</v>
      </c>
      <c r="X12">
        <f>'GenCost data transposed'!W38</f>
        <v>4558</v>
      </c>
      <c r="Y12">
        <f>'GenCost data transposed'!X38</f>
        <v>4566</v>
      </c>
      <c r="Z12">
        <f>'GenCost data transposed'!Y38</f>
        <v>4575</v>
      </c>
      <c r="AA12">
        <f>'GenCost data transposed'!Z38</f>
        <v>4584</v>
      </c>
      <c r="AB12">
        <f>'GenCost data transposed'!AA38</f>
        <v>4593</v>
      </c>
      <c r="AC12">
        <f>'GenCost data transposed'!AB38</f>
        <v>4602</v>
      </c>
      <c r="AD12">
        <f>'GenCost data transposed'!AC38</f>
        <v>4612</v>
      </c>
      <c r="AE12">
        <f>'GenCost data transposed'!AD38</f>
        <v>4621</v>
      </c>
      <c r="AF12">
        <f>'GenCost data transposed'!AE38</f>
        <v>4629</v>
      </c>
      <c r="AG12">
        <f>'GenCost data transposed'!AF38</f>
        <v>4636</v>
      </c>
      <c r="AH12">
        <f>'GenCost data transposed'!AG38</f>
        <v>4640</v>
      </c>
      <c r="AI12">
        <f>'GenCost data transposed'!AH38</f>
        <v>4645</v>
      </c>
      <c r="AJ12">
        <f>'GenCost data transposed'!AI38</f>
        <v>4646</v>
      </c>
    </row>
    <row r="13" spans="2:36" x14ac:dyDescent="0.25">
      <c r="B13" t="s">
        <v>37</v>
      </c>
      <c r="C13" t="s">
        <v>21</v>
      </c>
      <c r="D13" t="s">
        <v>42</v>
      </c>
      <c r="E13">
        <f>'GenCost data transposed'!D39</f>
        <v>1980</v>
      </c>
      <c r="F13">
        <f>'GenCost data transposed'!E39</f>
        <v>1980</v>
      </c>
      <c r="G13">
        <f>'GenCost data transposed'!F39</f>
        <v>1980</v>
      </c>
      <c r="H13">
        <f>'GenCost data transposed'!G39</f>
        <v>1980</v>
      </c>
      <c r="I13">
        <f>'GenCost data transposed'!H39</f>
        <v>1982</v>
      </c>
      <c r="J13">
        <f>'GenCost data transposed'!I39</f>
        <v>1983</v>
      </c>
      <c r="K13">
        <f>'GenCost data transposed'!J39</f>
        <v>1985</v>
      </c>
      <c r="L13">
        <f>'GenCost data transposed'!K39</f>
        <v>1986</v>
      </c>
      <c r="M13">
        <f>'GenCost data transposed'!L39</f>
        <v>1991</v>
      </c>
      <c r="N13">
        <f>'GenCost data transposed'!M39</f>
        <v>1998</v>
      </c>
      <c r="O13">
        <f>'GenCost data transposed'!N39</f>
        <v>2009</v>
      </c>
      <c r="P13">
        <f>'GenCost data transposed'!O39</f>
        <v>2019</v>
      </c>
      <c r="Q13">
        <f>'GenCost data transposed'!P39</f>
        <v>2030</v>
      </c>
      <c r="R13">
        <f>'GenCost data transposed'!Q39</f>
        <v>2041</v>
      </c>
      <c r="S13">
        <f>'GenCost data transposed'!R39</f>
        <v>2053</v>
      </c>
      <c r="T13">
        <f>'GenCost data transposed'!S39</f>
        <v>2064</v>
      </c>
      <c r="U13">
        <f>'GenCost data transposed'!T39</f>
        <v>2074</v>
      </c>
      <c r="V13">
        <f>'GenCost data transposed'!U39</f>
        <v>2084</v>
      </c>
      <c r="W13">
        <f>'GenCost data transposed'!V39</f>
        <v>2093</v>
      </c>
      <c r="X13">
        <f>'GenCost data transposed'!W39</f>
        <v>2102</v>
      </c>
      <c r="Y13">
        <f>'GenCost data transposed'!X39</f>
        <v>2111</v>
      </c>
      <c r="Z13">
        <f>'GenCost data transposed'!Y39</f>
        <v>2120</v>
      </c>
      <c r="AA13">
        <f>'GenCost data transposed'!Z39</f>
        <v>2130</v>
      </c>
      <c r="AB13">
        <f>'GenCost data transposed'!AA39</f>
        <v>2139</v>
      </c>
      <c r="AC13">
        <f>'GenCost data transposed'!AB39</f>
        <v>2148</v>
      </c>
      <c r="AD13">
        <f>'GenCost data transposed'!AC39</f>
        <v>2158</v>
      </c>
      <c r="AE13">
        <f>'GenCost data transposed'!AD39</f>
        <v>2167</v>
      </c>
      <c r="AF13">
        <f>'GenCost data transposed'!AE39</f>
        <v>2176</v>
      </c>
      <c r="AG13">
        <f>'GenCost data transposed'!AF39</f>
        <v>2185</v>
      </c>
      <c r="AH13">
        <f>'GenCost data transposed'!AG39</f>
        <v>2193</v>
      </c>
      <c r="AI13">
        <f>'GenCost data transposed'!AH39</f>
        <v>2202</v>
      </c>
      <c r="AJ13">
        <f>'GenCost data transposed'!AI39</f>
        <v>2206</v>
      </c>
    </row>
    <row r="14" spans="2:36" x14ac:dyDescent="0.25">
      <c r="B14" t="s">
        <v>37</v>
      </c>
      <c r="C14" t="s">
        <v>22</v>
      </c>
      <c r="D14" t="s">
        <v>43</v>
      </c>
      <c r="E14">
        <f>'GenCost data transposed'!D40</f>
        <v>2071</v>
      </c>
      <c r="F14">
        <f>'GenCost data transposed'!E40</f>
        <v>2071</v>
      </c>
      <c r="G14">
        <f>'GenCost data transposed'!F40</f>
        <v>2071</v>
      </c>
      <c r="H14">
        <f>'GenCost data transposed'!G40</f>
        <v>2077</v>
      </c>
      <c r="I14">
        <f>'GenCost data transposed'!H40</f>
        <v>2088</v>
      </c>
      <c r="J14">
        <f>'GenCost data transposed'!I40</f>
        <v>2105</v>
      </c>
      <c r="K14">
        <f>'GenCost data transposed'!J40</f>
        <v>2122</v>
      </c>
      <c r="L14">
        <f>'GenCost data transposed'!K40</f>
        <v>2140</v>
      </c>
      <c r="M14">
        <f>'GenCost data transposed'!L40</f>
        <v>2155</v>
      </c>
      <c r="N14">
        <f>'GenCost data transposed'!M40</f>
        <v>2168</v>
      </c>
      <c r="O14">
        <f>'GenCost data transposed'!N40</f>
        <v>2180</v>
      </c>
      <c r="P14">
        <f>'GenCost data transposed'!O40</f>
        <v>2191</v>
      </c>
      <c r="Q14">
        <f>'GenCost data transposed'!P40</f>
        <v>2203</v>
      </c>
      <c r="R14">
        <f>'GenCost data transposed'!Q40</f>
        <v>2215</v>
      </c>
      <c r="S14">
        <f>'GenCost data transposed'!R40</f>
        <v>2227</v>
      </c>
      <c r="T14">
        <f>'GenCost data transposed'!S40</f>
        <v>2239</v>
      </c>
      <c r="U14">
        <f>'GenCost data transposed'!T40</f>
        <v>2251</v>
      </c>
      <c r="V14">
        <f>'GenCost data transposed'!U40</f>
        <v>2261</v>
      </c>
      <c r="W14">
        <f>'GenCost data transposed'!V40</f>
        <v>2271</v>
      </c>
      <c r="X14">
        <f>'GenCost data transposed'!W40</f>
        <v>2281</v>
      </c>
      <c r="Y14">
        <f>'GenCost data transposed'!X40</f>
        <v>2291</v>
      </c>
      <c r="Z14">
        <f>'GenCost data transposed'!Y40</f>
        <v>2301</v>
      </c>
      <c r="AA14">
        <f>'GenCost data transposed'!Z40</f>
        <v>2311</v>
      </c>
      <c r="AB14">
        <f>'GenCost data transposed'!AA40</f>
        <v>2321</v>
      </c>
      <c r="AC14">
        <f>'GenCost data transposed'!AB40</f>
        <v>2331</v>
      </c>
      <c r="AD14">
        <f>'GenCost data transposed'!AC40</f>
        <v>2341</v>
      </c>
      <c r="AE14">
        <f>'GenCost data transposed'!AD40</f>
        <v>2351</v>
      </c>
      <c r="AF14">
        <f>'GenCost data transposed'!AE40</f>
        <v>2361</v>
      </c>
      <c r="AG14">
        <f>'GenCost data transposed'!AF40</f>
        <v>2370</v>
      </c>
      <c r="AH14">
        <f>'GenCost data transposed'!AG40</f>
        <v>2380</v>
      </c>
      <c r="AI14">
        <f>'GenCost data transposed'!AH40</f>
        <v>2389</v>
      </c>
      <c r="AJ14">
        <f>'GenCost data transposed'!AI40</f>
        <v>2394</v>
      </c>
    </row>
    <row r="15" spans="2:36" x14ac:dyDescent="0.25">
      <c r="B15" t="s">
        <v>46</v>
      </c>
      <c r="C15" t="s">
        <v>23</v>
      </c>
    </row>
    <row r="16" spans="2:36" x14ac:dyDescent="0.25">
      <c r="B16" t="s">
        <v>46</v>
      </c>
      <c r="C16" t="s">
        <v>24</v>
      </c>
    </row>
    <row r="17" spans="2:36" x14ac:dyDescent="0.25">
      <c r="B17" t="s">
        <v>37</v>
      </c>
      <c r="C17" t="s">
        <v>25</v>
      </c>
      <c r="D17" t="s">
        <v>40</v>
      </c>
      <c r="E17">
        <f>'GenCost data transposed'!D43</f>
        <v>1463</v>
      </c>
      <c r="F17">
        <f>'GenCost data transposed'!E43</f>
        <v>1371</v>
      </c>
      <c r="G17">
        <f>'GenCost data transposed'!F43</f>
        <v>1285</v>
      </c>
      <c r="H17">
        <f>'GenCost data transposed'!G43</f>
        <v>1207</v>
      </c>
      <c r="I17">
        <f>'GenCost data transposed'!H43</f>
        <v>1137</v>
      </c>
      <c r="J17">
        <f>'GenCost data transposed'!I43</f>
        <v>1074</v>
      </c>
      <c r="K17">
        <f>'GenCost data transposed'!J43</f>
        <v>1027</v>
      </c>
      <c r="L17">
        <f>'GenCost data transposed'!K43</f>
        <v>989</v>
      </c>
      <c r="M17">
        <f>'GenCost data transposed'!L43</f>
        <v>932</v>
      </c>
      <c r="N17">
        <f>'GenCost data transposed'!M43</f>
        <v>878</v>
      </c>
      <c r="O17">
        <f>'GenCost data transposed'!N43</f>
        <v>828</v>
      </c>
      <c r="P17">
        <f>'GenCost data transposed'!O43</f>
        <v>780</v>
      </c>
      <c r="Q17">
        <f>'GenCost data transposed'!P43</f>
        <v>761</v>
      </c>
      <c r="R17">
        <f>'GenCost data transposed'!Q43</f>
        <v>742</v>
      </c>
      <c r="S17">
        <f>'GenCost data transposed'!R43</f>
        <v>728</v>
      </c>
      <c r="T17">
        <f>'GenCost data transposed'!S43</f>
        <v>719</v>
      </c>
      <c r="U17">
        <f>'GenCost data transposed'!T43</f>
        <v>713</v>
      </c>
      <c r="V17">
        <f>'GenCost data transposed'!U43</f>
        <v>705</v>
      </c>
      <c r="W17">
        <f>'GenCost data transposed'!V43</f>
        <v>698</v>
      </c>
      <c r="X17">
        <f>'GenCost data transposed'!W43</f>
        <v>690</v>
      </c>
      <c r="Y17">
        <f>'GenCost data transposed'!X43</f>
        <v>683</v>
      </c>
      <c r="Z17">
        <f>'GenCost data transposed'!Y43</f>
        <v>677</v>
      </c>
      <c r="AA17">
        <f>'GenCost data transposed'!Z43</f>
        <v>671</v>
      </c>
      <c r="AB17">
        <f>'GenCost data transposed'!AA43</f>
        <v>665</v>
      </c>
      <c r="AC17">
        <f>'GenCost data transposed'!AB43</f>
        <v>659</v>
      </c>
      <c r="AD17">
        <f>'GenCost data transposed'!AC43</f>
        <v>652</v>
      </c>
      <c r="AE17">
        <f>'GenCost data transposed'!AD43</f>
        <v>647</v>
      </c>
      <c r="AF17">
        <f>'GenCost data transposed'!AE43</f>
        <v>643</v>
      </c>
      <c r="AG17">
        <f>'GenCost data transposed'!AF43</f>
        <v>643</v>
      </c>
      <c r="AH17">
        <f>'GenCost data transposed'!AG43</f>
        <v>640</v>
      </c>
      <c r="AI17">
        <f>'GenCost data transposed'!AH43</f>
        <v>640</v>
      </c>
      <c r="AJ17">
        <f>'GenCost data transposed'!AI43</f>
        <v>639</v>
      </c>
    </row>
    <row r="18" spans="2:36" x14ac:dyDescent="0.25">
      <c r="B18" t="s">
        <v>46</v>
      </c>
      <c r="C18" t="s">
        <v>26</v>
      </c>
    </row>
    <row r="19" spans="2:36" x14ac:dyDescent="0.25">
      <c r="B19" t="s">
        <v>37</v>
      </c>
      <c r="C19" t="s">
        <v>27</v>
      </c>
      <c r="D19" t="s">
        <v>48</v>
      </c>
      <c r="E19">
        <f>'GenCost data transposed'!D45</f>
        <v>6769</v>
      </c>
      <c r="F19">
        <f>'GenCost data transposed'!E45</f>
        <v>6633</v>
      </c>
      <c r="G19">
        <f>'GenCost data transposed'!F45</f>
        <v>6505</v>
      </c>
      <c r="H19">
        <f>'GenCost data transposed'!G45</f>
        <v>6391</v>
      </c>
      <c r="I19">
        <f>'GenCost data transposed'!H45</f>
        <v>6294</v>
      </c>
      <c r="J19">
        <f>'GenCost data transposed'!I45</f>
        <v>6206</v>
      </c>
      <c r="K19">
        <f>'GenCost data transposed'!J45</f>
        <v>6152</v>
      </c>
      <c r="L19">
        <f>'GenCost data transposed'!K45</f>
        <v>6125</v>
      </c>
      <c r="M19">
        <f>'GenCost data transposed'!L45</f>
        <v>6131</v>
      </c>
      <c r="N19">
        <f>'GenCost data transposed'!M45</f>
        <v>6140</v>
      </c>
      <c r="O19">
        <f>'GenCost data transposed'!N45</f>
        <v>5990</v>
      </c>
      <c r="P19">
        <f>'GenCost data transposed'!O45</f>
        <v>5787</v>
      </c>
      <c r="Q19">
        <f>'GenCost data transposed'!P45</f>
        <v>5568</v>
      </c>
      <c r="R19">
        <f>'GenCost data transposed'!Q45</f>
        <v>5468</v>
      </c>
      <c r="S19">
        <f>'GenCost data transposed'!R45</f>
        <v>5392</v>
      </c>
      <c r="T19">
        <f>'GenCost data transposed'!S45</f>
        <v>5305</v>
      </c>
      <c r="U19">
        <f>'GenCost data transposed'!T45</f>
        <v>5244</v>
      </c>
      <c r="V19">
        <f>'GenCost data transposed'!U45</f>
        <v>5194</v>
      </c>
      <c r="W19">
        <f>'GenCost data transposed'!V45</f>
        <v>5152</v>
      </c>
      <c r="X19">
        <f>'GenCost data transposed'!W45</f>
        <v>5117</v>
      </c>
      <c r="Y19">
        <f>'GenCost data transposed'!X45</f>
        <v>5088</v>
      </c>
      <c r="Z19">
        <f>'GenCost data transposed'!Y45</f>
        <v>5064</v>
      </c>
      <c r="AA19">
        <f>'GenCost data transposed'!Z45</f>
        <v>5044</v>
      </c>
      <c r="AB19">
        <f>'GenCost data transposed'!AA45</f>
        <v>5027</v>
      </c>
      <c r="AC19">
        <f>'GenCost data transposed'!AB45</f>
        <v>5010</v>
      </c>
      <c r="AD19">
        <f>'GenCost data transposed'!AC45</f>
        <v>4986</v>
      </c>
      <c r="AE19">
        <f>'GenCost data transposed'!AD45</f>
        <v>4972</v>
      </c>
      <c r="AF19">
        <f>'GenCost data transposed'!AE45</f>
        <v>4951</v>
      </c>
      <c r="AG19">
        <f>'GenCost data transposed'!AF45</f>
        <v>4945</v>
      </c>
      <c r="AH19">
        <f>'GenCost data transposed'!AG45</f>
        <v>4923</v>
      </c>
      <c r="AI19">
        <f>'GenCost data transposed'!AH45</f>
        <v>4918</v>
      </c>
      <c r="AJ19">
        <f>'GenCost data transposed'!AI45</f>
        <v>4907</v>
      </c>
    </row>
    <row r="20" spans="2:36" x14ac:dyDescent="0.25">
      <c r="B20" t="s">
        <v>37</v>
      </c>
      <c r="C20" t="s">
        <v>28</v>
      </c>
      <c r="D20" t="s">
        <v>41</v>
      </c>
      <c r="E20">
        <f>'GenCost data transposed'!D46</f>
        <v>3351</v>
      </c>
      <c r="F20">
        <f>'GenCost data transposed'!E46</f>
        <v>3211</v>
      </c>
      <c r="G20">
        <f>'GenCost data transposed'!F46</f>
        <v>3075</v>
      </c>
      <c r="H20">
        <f>'GenCost data transposed'!G46</f>
        <v>2946</v>
      </c>
      <c r="I20">
        <f>'GenCost data transposed'!H46</f>
        <v>2829</v>
      </c>
      <c r="J20">
        <f>'GenCost data transposed'!I46</f>
        <v>2719</v>
      </c>
      <c r="K20">
        <f>'GenCost data transposed'!J46</f>
        <v>2616</v>
      </c>
      <c r="L20">
        <f>'GenCost data transposed'!K46</f>
        <v>2520</v>
      </c>
      <c r="M20">
        <f>'GenCost data transposed'!L46</f>
        <v>2431</v>
      </c>
      <c r="N20">
        <f>'GenCost data transposed'!M46</f>
        <v>2353</v>
      </c>
      <c r="O20">
        <f>'GenCost data transposed'!N46</f>
        <v>2289</v>
      </c>
      <c r="P20">
        <f>'GenCost data transposed'!O46</f>
        <v>2276</v>
      </c>
      <c r="Q20">
        <f>'GenCost data transposed'!P46</f>
        <v>2217</v>
      </c>
      <c r="R20">
        <f>'GenCost data transposed'!Q46</f>
        <v>2179</v>
      </c>
      <c r="S20">
        <f>'GenCost data transposed'!R46</f>
        <v>2141</v>
      </c>
      <c r="T20">
        <f>'GenCost data transposed'!S46</f>
        <v>2129</v>
      </c>
      <c r="U20">
        <f>'GenCost data transposed'!T46</f>
        <v>2123</v>
      </c>
      <c r="V20">
        <f>'GenCost data transposed'!U46</f>
        <v>2115</v>
      </c>
      <c r="W20">
        <f>'GenCost data transposed'!V46</f>
        <v>2108</v>
      </c>
      <c r="X20">
        <f>'GenCost data transposed'!W46</f>
        <v>2103</v>
      </c>
      <c r="Y20">
        <f>'GenCost data transposed'!X46</f>
        <v>2100</v>
      </c>
      <c r="Z20">
        <f>'GenCost data transposed'!Y46</f>
        <v>2097</v>
      </c>
      <c r="AA20">
        <f>'GenCost data transposed'!Z46</f>
        <v>2095</v>
      </c>
      <c r="AB20">
        <f>'GenCost data transposed'!AA46</f>
        <v>2091</v>
      </c>
      <c r="AC20">
        <f>'GenCost data transposed'!AB46</f>
        <v>2084</v>
      </c>
      <c r="AD20">
        <f>'GenCost data transposed'!AC46</f>
        <v>2072</v>
      </c>
      <c r="AE20">
        <f>'GenCost data transposed'!AD46</f>
        <v>2065</v>
      </c>
      <c r="AF20">
        <f>'GenCost data transposed'!AE46</f>
        <v>2058</v>
      </c>
      <c r="AG20">
        <f>'GenCost data transposed'!AF46</f>
        <v>2057</v>
      </c>
      <c r="AH20">
        <f>'GenCost data transposed'!AG46</f>
        <v>2052</v>
      </c>
      <c r="AI20">
        <f>'GenCost data transposed'!AH46</f>
        <v>2052</v>
      </c>
      <c r="AJ20">
        <f>'GenCost data transposed'!AI46</f>
        <v>2050</v>
      </c>
    </row>
    <row r="21" spans="2:36" x14ac:dyDescent="0.25">
      <c r="B21" t="s">
        <v>37</v>
      </c>
      <c r="C21" t="s">
        <v>29</v>
      </c>
      <c r="D21" t="s">
        <v>140</v>
      </c>
      <c r="E21">
        <f>'GenCost data transposed'!D47</f>
        <v>4710</v>
      </c>
      <c r="F21">
        <f>'GenCost data transposed'!E47</f>
        <v>4395</v>
      </c>
      <c r="G21">
        <f>'GenCost data transposed'!F47</f>
        <v>4095</v>
      </c>
      <c r="H21">
        <f>'GenCost data transposed'!G47</f>
        <v>3818</v>
      </c>
      <c r="I21">
        <f>'GenCost data transposed'!H47</f>
        <v>3565</v>
      </c>
      <c r="J21">
        <f>'GenCost data transposed'!I47</f>
        <v>3333</v>
      </c>
      <c r="K21">
        <f>'GenCost data transposed'!J47</f>
        <v>3180</v>
      </c>
      <c r="L21">
        <f>'GenCost data transposed'!K47</f>
        <v>3101</v>
      </c>
      <c r="M21">
        <f>'GenCost data transposed'!L47</f>
        <v>3091</v>
      </c>
      <c r="N21">
        <f>'GenCost data transposed'!M47</f>
        <v>3080</v>
      </c>
      <c r="O21">
        <f>'GenCost data transposed'!N47</f>
        <v>3070</v>
      </c>
      <c r="P21">
        <f>'GenCost data transposed'!O47</f>
        <v>3063</v>
      </c>
      <c r="Q21">
        <f>'GenCost data transposed'!P47</f>
        <v>3060</v>
      </c>
      <c r="R21">
        <f>'GenCost data transposed'!Q47</f>
        <v>3060</v>
      </c>
      <c r="S21">
        <f>'GenCost data transposed'!R47</f>
        <v>3062</v>
      </c>
      <c r="T21">
        <f>'GenCost data transposed'!S47</f>
        <v>3064</v>
      </c>
      <c r="U21">
        <f>'GenCost data transposed'!T47</f>
        <v>3067</v>
      </c>
      <c r="V21">
        <f>'GenCost data transposed'!U47</f>
        <v>3071</v>
      </c>
      <c r="W21">
        <f>'GenCost data transposed'!V47</f>
        <v>3076</v>
      </c>
      <c r="X21">
        <f>'GenCost data transposed'!W47</f>
        <v>3080</v>
      </c>
      <c r="Y21">
        <f>'GenCost data transposed'!X47</f>
        <v>3085</v>
      </c>
      <c r="Z21">
        <f>'GenCost data transposed'!Y47</f>
        <v>3089</v>
      </c>
      <c r="AA21">
        <f>'GenCost data transposed'!Z47</f>
        <v>3094</v>
      </c>
      <c r="AB21">
        <f>'GenCost data transposed'!AA47</f>
        <v>3098</v>
      </c>
      <c r="AC21">
        <f>'GenCost data transposed'!AB47</f>
        <v>3103</v>
      </c>
      <c r="AD21">
        <f>'GenCost data transposed'!AC47</f>
        <v>3107</v>
      </c>
      <c r="AE21">
        <f>'GenCost data transposed'!AD47</f>
        <v>3112</v>
      </c>
      <c r="AF21">
        <f>'GenCost data transposed'!AE47</f>
        <v>3117</v>
      </c>
      <c r="AG21">
        <f>'GenCost data transposed'!AF47</f>
        <v>3123</v>
      </c>
      <c r="AH21">
        <f>'GenCost data transposed'!AG47</f>
        <v>3128</v>
      </c>
      <c r="AI21">
        <f>'GenCost data transposed'!AH47</f>
        <v>3134</v>
      </c>
      <c r="AJ21">
        <f>'GenCost data transposed'!AI47</f>
        <v>3137</v>
      </c>
    </row>
    <row r="22" spans="2:36" x14ac:dyDescent="0.25">
      <c r="B22" t="s">
        <v>37</v>
      </c>
      <c r="C22" t="s">
        <v>30</v>
      </c>
      <c r="D22" t="s">
        <v>141</v>
      </c>
      <c r="E22">
        <f>'GenCost data transposed'!D48</f>
        <v>8362</v>
      </c>
      <c r="F22">
        <f>'GenCost data transposed'!E48</f>
        <v>7655</v>
      </c>
      <c r="G22">
        <f>'GenCost data transposed'!F48</f>
        <v>7008</v>
      </c>
      <c r="H22">
        <f>'GenCost data transposed'!G48</f>
        <v>6416</v>
      </c>
      <c r="I22">
        <f>'GenCost data transposed'!H48</f>
        <v>5874</v>
      </c>
      <c r="J22">
        <f>'GenCost data transposed'!I48</f>
        <v>5377</v>
      </c>
      <c r="K22">
        <f>'GenCost data transposed'!J48</f>
        <v>4923</v>
      </c>
      <c r="L22">
        <f>'GenCost data transposed'!K48</f>
        <v>4507</v>
      </c>
      <c r="M22">
        <f>'GenCost data transposed'!L48</f>
        <v>4126</v>
      </c>
      <c r="N22">
        <f>'GenCost data transposed'!M48</f>
        <v>3777</v>
      </c>
      <c r="O22">
        <f>'GenCost data transposed'!N48</f>
        <v>3458</v>
      </c>
      <c r="P22">
        <f>'GenCost data transposed'!O48</f>
        <v>3166</v>
      </c>
      <c r="Q22">
        <f>'GenCost data transposed'!P48</f>
        <v>2898</v>
      </c>
      <c r="R22">
        <f>'GenCost data transposed'!Q48</f>
        <v>2895</v>
      </c>
      <c r="S22">
        <f>'GenCost data transposed'!R48</f>
        <v>2893</v>
      </c>
      <c r="T22">
        <f>'GenCost data transposed'!S48</f>
        <v>2891</v>
      </c>
      <c r="U22">
        <f>'GenCost data transposed'!T48</f>
        <v>2891</v>
      </c>
      <c r="V22">
        <f>'GenCost data transposed'!U48</f>
        <v>2891</v>
      </c>
      <c r="W22">
        <f>'GenCost data transposed'!V48</f>
        <v>2892</v>
      </c>
      <c r="X22">
        <f>'GenCost data transposed'!W48</f>
        <v>2892</v>
      </c>
      <c r="Y22">
        <f>'GenCost data transposed'!X48</f>
        <v>2893</v>
      </c>
      <c r="Z22">
        <f>'GenCost data transposed'!Y48</f>
        <v>2893</v>
      </c>
      <c r="AA22">
        <f>'GenCost data transposed'!Z48</f>
        <v>2894</v>
      </c>
      <c r="AB22">
        <f>'GenCost data transposed'!AA48</f>
        <v>2894</v>
      </c>
      <c r="AC22">
        <f>'GenCost data transposed'!AB48</f>
        <v>2895</v>
      </c>
      <c r="AD22">
        <f>'GenCost data transposed'!AC48</f>
        <v>2895</v>
      </c>
      <c r="AE22">
        <f>'GenCost data transposed'!AD48</f>
        <v>2896</v>
      </c>
      <c r="AF22">
        <f>'GenCost data transposed'!AE48</f>
        <v>2897</v>
      </c>
      <c r="AG22">
        <f>'GenCost data transposed'!AF48</f>
        <v>2898</v>
      </c>
      <c r="AH22">
        <f>'GenCost data transposed'!AG48</f>
        <v>2899</v>
      </c>
      <c r="AI22">
        <f>'GenCost data transposed'!AH48</f>
        <v>2901</v>
      </c>
      <c r="AJ22">
        <f>'GenCost data transposed'!AI48</f>
        <v>2901</v>
      </c>
    </row>
    <row r="23" spans="2:36" x14ac:dyDescent="0.25">
      <c r="B23" t="s">
        <v>46</v>
      </c>
      <c r="C23" t="s">
        <v>31</v>
      </c>
    </row>
    <row r="24" spans="2:36" x14ac:dyDescent="0.25">
      <c r="B24" t="s">
        <v>37</v>
      </c>
      <c r="C24" t="s">
        <v>32</v>
      </c>
      <c r="D24" t="s">
        <v>50</v>
      </c>
      <c r="E24">
        <f>'GenCost data transposed'!D50</f>
        <v>29667</v>
      </c>
      <c r="F24">
        <f>'GenCost data transposed'!E50</f>
        <v>28183</v>
      </c>
      <c r="G24">
        <f>'GenCost data transposed'!F50</f>
        <v>26749</v>
      </c>
      <c r="H24">
        <f>'GenCost data transposed'!G50</f>
        <v>25388</v>
      </c>
      <c r="I24">
        <f>'GenCost data transposed'!H50</f>
        <v>24014</v>
      </c>
      <c r="J24">
        <f>'GenCost data transposed'!I50</f>
        <v>22632</v>
      </c>
      <c r="K24">
        <f>'GenCost data transposed'!J50</f>
        <v>20700</v>
      </c>
      <c r="L24">
        <f>'GenCost data transposed'!K50</f>
        <v>19298</v>
      </c>
      <c r="M24">
        <f>'GenCost data transposed'!L50</f>
        <v>18397</v>
      </c>
      <c r="N24">
        <f>'GenCost data transposed'!M50</f>
        <v>18517</v>
      </c>
      <c r="O24">
        <f>'GenCost data transposed'!N50</f>
        <v>18638</v>
      </c>
      <c r="P24">
        <f>'GenCost data transposed'!O50</f>
        <v>17848</v>
      </c>
      <c r="Q24">
        <f>'GenCost data transposed'!P50</f>
        <v>17055</v>
      </c>
      <c r="R24">
        <f>'GenCost data transposed'!Q50</f>
        <v>16257</v>
      </c>
      <c r="S24">
        <f>'GenCost data transposed'!R50</f>
        <v>16366</v>
      </c>
      <c r="T24">
        <f>'GenCost data transposed'!S50</f>
        <v>16477</v>
      </c>
      <c r="U24">
        <f>'GenCost data transposed'!T50</f>
        <v>16582</v>
      </c>
      <c r="V24">
        <f>'GenCost data transposed'!U50</f>
        <v>16680</v>
      </c>
      <c r="W24">
        <f>'GenCost data transposed'!V50</f>
        <v>16773</v>
      </c>
      <c r="X24">
        <f>'GenCost data transposed'!W50</f>
        <v>16866</v>
      </c>
      <c r="Y24">
        <f>'GenCost data transposed'!X50</f>
        <v>16960</v>
      </c>
      <c r="Z24">
        <f>'GenCost data transposed'!Y50</f>
        <v>17055</v>
      </c>
      <c r="AA24">
        <f>'GenCost data transposed'!Z50</f>
        <v>17150</v>
      </c>
      <c r="AB24">
        <f>'GenCost data transposed'!AA50</f>
        <v>17247</v>
      </c>
      <c r="AC24">
        <f>'GenCost data transposed'!AB50</f>
        <v>17345</v>
      </c>
      <c r="AD24">
        <f>'GenCost data transposed'!AC50</f>
        <v>17444</v>
      </c>
      <c r="AE24">
        <f>'GenCost data transposed'!AD50</f>
        <v>17540</v>
      </c>
      <c r="AF24">
        <f>'GenCost data transposed'!AE50</f>
        <v>17634</v>
      </c>
      <c r="AG24">
        <f>'GenCost data transposed'!AF50</f>
        <v>17725</v>
      </c>
      <c r="AH24">
        <f>'GenCost data transposed'!AG50</f>
        <v>17817</v>
      </c>
      <c r="AI24">
        <f>'GenCost data transposed'!AH50</f>
        <v>17910</v>
      </c>
      <c r="AJ24">
        <f>'GenCost data transposed'!AI50</f>
        <v>17956</v>
      </c>
    </row>
    <row r="25" spans="2:36" x14ac:dyDescent="0.25">
      <c r="B25" t="s">
        <v>46</v>
      </c>
      <c r="C25" t="s">
        <v>33</v>
      </c>
    </row>
    <row r="26" spans="2:36" x14ac:dyDescent="0.25">
      <c r="B26" t="s">
        <v>46</v>
      </c>
      <c r="C26" t="s">
        <v>34</v>
      </c>
    </row>
    <row r="27" spans="2:36" x14ac:dyDescent="0.25">
      <c r="B27" t="s">
        <v>37</v>
      </c>
      <c r="C27" t="s">
        <v>35</v>
      </c>
      <c r="D27" t="s">
        <v>49</v>
      </c>
      <c r="E27">
        <f>'GenCost data transposed'!D53</f>
        <v>8984</v>
      </c>
      <c r="F27">
        <f>'GenCost data transposed'!E53</f>
        <v>8929</v>
      </c>
      <c r="G27">
        <f>'GenCost data transposed'!F53</f>
        <v>8881</v>
      </c>
      <c r="H27">
        <f>'GenCost data transposed'!G53</f>
        <v>8851</v>
      </c>
      <c r="I27">
        <f>'GenCost data transposed'!H53</f>
        <v>8854</v>
      </c>
      <c r="J27">
        <f>'GenCost data transposed'!I53</f>
        <v>8876</v>
      </c>
      <c r="K27">
        <f>'GenCost data transposed'!J53</f>
        <v>8919</v>
      </c>
      <c r="L27">
        <f>'GenCost data transposed'!K53</f>
        <v>8972</v>
      </c>
      <c r="M27">
        <f>'GenCost data transposed'!L53</f>
        <v>9035</v>
      </c>
      <c r="N27">
        <f>'GenCost data transposed'!M53</f>
        <v>9094</v>
      </c>
      <c r="O27">
        <f>'GenCost data transposed'!N53</f>
        <v>9154</v>
      </c>
      <c r="P27">
        <f>'GenCost data transposed'!O53</f>
        <v>9214</v>
      </c>
      <c r="Q27">
        <f>'GenCost data transposed'!P53</f>
        <v>9275</v>
      </c>
      <c r="R27">
        <f>'GenCost data transposed'!Q53</f>
        <v>9337</v>
      </c>
      <c r="S27">
        <f>'GenCost data transposed'!R53</f>
        <v>9400</v>
      </c>
      <c r="T27">
        <f>'GenCost data transposed'!S53</f>
        <v>9463</v>
      </c>
      <c r="U27">
        <f>'GenCost data transposed'!T53</f>
        <v>9524</v>
      </c>
      <c r="V27">
        <f>'GenCost data transposed'!U53</f>
        <v>9580</v>
      </c>
      <c r="W27">
        <f>'GenCost data transposed'!V53</f>
        <v>9633</v>
      </c>
      <c r="X27">
        <f>'GenCost data transposed'!W53</f>
        <v>9687</v>
      </c>
      <c r="Y27">
        <f>'GenCost data transposed'!X53</f>
        <v>9741</v>
      </c>
      <c r="Z27">
        <f>'GenCost data transposed'!Y53</f>
        <v>9795</v>
      </c>
      <c r="AA27">
        <f>'GenCost data transposed'!Z53</f>
        <v>9850</v>
      </c>
      <c r="AB27">
        <f>'GenCost data transposed'!AA53</f>
        <v>9906</v>
      </c>
      <c r="AC27">
        <f>'GenCost data transposed'!AB53</f>
        <v>9962</v>
      </c>
      <c r="AD27">
        <f>'GenCost data transposed'!AC53</f>
        <v>10019</v>
      </c>
      <c r="AE27">
        <f>'GenCost data transposed'!AD53</f>
        <v>10074</v>
      </c>
      <c r="AF27">
        <f>'GenCost data transposed'!AE53</f>
        <v>10128</v>
      </c>
      <c r="AG27">
        <f>'GenCost data transposed'!AF53</f>
        <v>10180</v>
      </c>
      <c r="AH27">
        <f>'GenCost data transposed'!AG53</f>
        <v>10233</v>
      </c>
      <c r="AI27">
        <f>'GenCost data transposed'!AH53</f>
        <v>10287</v>
      </c>
      <c r="AJ27">
        <f>'GenCost data transposed'!AI53</f>
        <v>10313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44A18-7AC5-47A8-81DB-5507E086449C}">
  <dimension ref="B2:AJ27"/>
  <sheetViews>
    <sheetView workbookViewId="0">
      <selection activeCell="F12" sqref="F12"/>
    </sheetView>
  </sheetViews>
  <sheetFormatPr defaultRowHeight="15" x14ac:dyDescent="0.25"/>
  <cols>
    <col min="3" max="3" width="28.5703125" bestFit="1" customWidth="1"/>
  </cols>
  <sheetData>
    <row r="2" spans="2:36" x14ac:dyDescent="0.25">
      <c r="D2" t="s">
        <v>88</v>
      </c>
      <c r="E2" t="s">
        <v>87</v>
      </c>
    </row>
    <row r="3" spans="2:36" x14ac:dyDescent="0.25">
      <c r="D3" t="s">
        <v>83</v>
      </c>
      <c r="E3" t="s">
        <v>375</v>
      </c>
    </row>
    <row r="4" spans="2:36" x14ac:dyDescent="0.25">
      <c r="C4" t="s">
        <v>36</v>
      </c>
      <c r="D4" t="s">
        <v>84</v>
      </c>
      <c r="E4" t="s">
        <v>86</v>
      </c>
    </row>
    <row r="5" spans="2:36" x14ac:dyDescent="0.25">
      <c r="E5">
        <v>2024</v>
      </c>
      <c r="F5">
        <v>2025</v>
      </c>
      <c r="G5">
        <v>2026</v>
      </c>
      <c r="H5">
        <v>2027</v>
      </c>
      <c r="I5">
        <v>2028</v>
      </c>
      <c r="J5">
        <v>2029</v>
      </c>
      <c r="K5">
        <v>2030</v>
      </c>
      <c r="L5">
        <v>2031</v>
      </c>
      <c r="M5">
        <v>2032</v>
      </c>
      <c r="N5">
        <v>2033</v>
      </c>
      <c r="O5">
        <v>2034</v>
      </c>
      <c r="P5">
        <v>2035</v>
      </c>
      <c r="Q5">
        <v>2036</v>
      </c>
      <c r="R5">
        <v>2037</v>
      </c>
      <c r="S5">
        <v>2038</v>
      </c>
      <c r="T5">
        <v>2039</v>
      </c>
      <c r="U5">
        <v>2040</v>
      </c>
      <c r="V5">
        <v>2041</v>
      </c>
      <c r="W5">
        <v>2042</v>
      </c>
      <c r="X5">
        <v>2043</v>
      </c>
      <c r="Y5">
        <v>2044</v>
      </c>
      <c r="Z5">
        <v>2045</v>
      </c>
      <c r="AA5">
        <v>2046</v>
      </c>
      <c r="AB5">
        <v>2047</v>
      </c>
      <c r="AC5">
        <v>2048</v>
      </c>
      <c r="AD5">
        <v>2049</v>
      </c>
      <c r="AE5">
        <v>2050</v>
      </c>
      <c r="AF5">
        <v>2051</v>
      </c>
      <c r="AG5">
        <v>2052</v>
      </c>
      <c r="AH5">
        <v>2053</v>
      </c>
      <c r="AI5">
        <v>2054</v>
      </c>
      <c r="AJ5">
        <v>2055</v>
      </c>
    </row>
    <row r="6" spans="2:36" x14ac:dyDescent="0.25">
      <c r="B6" t="s">
        <v>37</v>
      </c>
      <c r="C6" t="s">
        <v>14</v>
      </c>
      <c r="D6" t="s">
        <v>44</v>
      </c>
      <c r="E6">
        <f>'GenCost data transposed'!D59</f>
        <v>6037</v>
      </c>
      <c r="F6">
        <f>'GenCost data transposed'!E59</f>
        <v>5896</v>
      </c>
      <c r="G6">
        <f>'GenCost data transposed'!F59</f>
        <v>5761</v>
      </c>
      <c r="H6">
        <f>'GenCost data transposed'!G59</f>
        <v>5634</v>
      </c>
      <c r="I6">
        <f>'GenCost data transposed'!H59</f>
        <v>5525</v>
      </c>
      <c r="J6">
        <f>'GenCost data transposed'!I59</f>
        <v>5425</v>
      </c>
      <c r="K6">
        <f>'GenCost data transposed'!J59</f>
        <v>5372</v>
      </c>
      <c r="L6">
        <f>'GenCost data transposed'!K59</f>
        <v>5360</v>
      </c>
      <c r="M6">
        <f>'GenCost data transposed'!L59</f>
        <v>5388</v>
      </c>
      <c r="N6">
        <f>'GenCost data transposed'!M59</f>
        <v>5413</v>
      </c>
      <c r="O6">
        <f>'GenCost data transposed'!N59</f>
        <v>5440</v>
      </c>
      <c r="P6">
        <f>'GenCost data transposed'!O59</f>
        <v>5467</v>
      </c>
      <c r="Q6">
        <f>'GenCost data transposed'!P59</f>
        <v>5494</v>
      </c>
      <c r="R6">
        <f>'GenCost data transposed'!Q59</f>
        <v>5522</v>
      </c>
      <c r="S6">
        <f>'GenCost data transposed'!R59</f>
        <v>5550</v>
      </c>
      <c r="T6">
        <f>'GenCost data transposed'!S59</f>
        <v>5578</v>
      </c>
      <c r="U6">
        <f>'GenCost data transposed'!T59</f>
        <v>5604</v>
      </c>
      <c r="V6">
        <f>'GenCost data transposed'!U59</f>
        <v>5628</v>
      </c>
      <c r="W6">
        <f>'GenCost data transposed'!V59</f>
        <v>5649</v>
      </c>
      <c r="X6">
        <f>'GenCost data transposed'!W59</f>
        <v>5671</v>
      </c>
      <c r="Y6">
        <f>'GenCost data transposed'!X59</f>
        <v>5692</v>
      </c>
      <c r="Z6">
        <f>'GenCost data transposed'!Y59</f>
        <v>5714</v>
      </c>
      <c r="AA6">
        <f>'GenCost data transposed'!Z59</f>
        <v>5736</v>
      </c>
      <c r="AB6">
        <f>'GenCost data transposed'!AA59</f>
        <v>5759</v>
      </c>
      <c r="AC6">
        <f>'GenCost data transposed'!AB59</f>
        <v>5781</v>
      </c>
      <c r="AD6">
        <f>'GenCost data transposed'!AC59</f>
        <v>5803</v>
      </c>
      <c r="AE6">
        <f>'GenCost data transposed'!AD59</f>
        <v>5825</v>
      </c>
      <c r="AF6">
        <f>'GenCost data transposed'!AE59</f>
        <v>5845</v>
      </c>
      <c r="AG6">
        <f>'GenCost data transposed'!AF59</f>
        <v>5865</v>
      </c>
      <c r="AH6">
        <f>'GenCost data transposed'!AG59</f>
        <v>5885</v>
      </c>
      <c r="AI6">
        <f>'GenCost data transposed'!AH59</f>
        <v>5904</v>
      </c>
      <c r="AJ6">
        <f>'GenCost data transposed'!AI59</f>
        <v>5914</v>
      </c>
    </row>
    <row r="7" spans="2:36" x14ac:dyDescent="0.25">
      <c r="B7" t="s">
        <v>37</v>
      </c>
      <c r="C7" t="s">
        <v>15</v>
      </c>
      <c r="D7" t="s">
        <v>45</v>
      </c>
      <c r="E7">
        <f>'GenCost data transposed'!D60</f>
        <v>12263</v>
      </c>
      <c r="F7">
        <f>'GenCost data transposed'!E60</f>
        <v>11984</v>
      </c>
      <c r="G7">
        <f>'GenCost data transposed'!F60</f>
        <v>11709</v>
      </c>
      <c r="H7">
        <f>'GenCost data transposed'!G60</f>
        <v>11442</v>
      </c>
      <c r="I7">
        <f>'GenCost data transposed'!H60</f>
        <v>11194</v>
      </c>
      <c r="J7">
        <f>'GenCost data transposed'!I60</f>
        <v>10959</v>
      </c>
      <c r="K7">
        <f>'GenCost data transposed'!J60</f>
        <v>10822</v>
      </c>
      <c r="L7">
        <f>'GenCost data transposed'!K60</f>
        <v>10774</v>
      </c>
      <c r="M7">
        <f>'GenCost data transposed'!L60</f>
        <v>10812</v>
      </c>
      <c r="N7">
        <f>'GenCost data transposed'!M60</f>
        <v>10850</v>
      </c>
      <c r="O7">
        <f>'GenCost data transposed'!N60</f>
        <v>10888</v>
      </c>
      <c r="P7">
        <f>'GenCost data transposed'!O60</f>
        <v>10920</v>
      </c>
      <c r="Q7">
        <f>'GenCost data transposed'!P60</f>
        <v>10952</v>
      </c>
      <c r="R7">
        <f>'GenCost data transposed'!Q60</f>
        <v>10986</v>
      </c>
      <c r="S7">
        <f>'GenCost data transposed'!R60</f>
        <v>11026</v>
      </c>
      <c r="T7">
        <f>'GenCost data transposed'!S60</f>
        <v>11045</v>
      </c>
      <c r="U7">
        <f>'GenCost data transposed'!T60</f>
        <v>11047</v>
      </c>
      <c r="V7">
        <f>'GenCost data transposed'!U60</f>
        <v>11044</v>
      </c>
      <c r="W7">
        <f>'GenCost data transposed'!V60</f>
        <v>11059</v>
      </c>
      <c r="X7">
        <f>'GenCost data transposed'!W60</f>
        <v>11086</v>
      </c>
      <c r="Y7">
        <f>'GenCost data transposed'!X60</f>
        <v>11076</v>
      </c>
      <c r="Z7">
        <f>'GenCost data transposed'!Y60</f>
        <v>11064</v>
      </c>
      <c r="AA7">
        <f>'GenCost data transposed'!Z60</f>
        <v>11052</v>
      </c>
      <c r="AB7">
        <f>'GenCost data transposed'!AA60</f>
        <v>11078</v>
      </c>
      <c r="AC7">
        <f>'GenCost data transposed'!AB60</f>
        <v>11106</v>
      </c>
      <c r="AD7">
        <f>'GenCost data transposed'!AC60</f>
        <v>11134</v>
      </c>
      <c r="AE7">
        <f>'GenCost data transposed'!AD60</f>
        <v>11160</v>
      </c>
      <c r="AF7">
        <f>'GenCost data transposed'!AE60</f>
        <v>11184</v>
      </c>
      <c r="AG7">
        <f>'GenCost data transposed'!AF60</f>
        <v>11206</v>
      </c>
      <c r="AH7">
        <f>'GenCost data transposed'!AG60</f>
        <v>11218</v>
      </c>
      <c r="AI7">
        <f>'GenCost data transposed'!AH60</f>
        <v>11230</v>
      </c>
      <c r="AJ7">
        <f>'GenCost data transposed'!AI60</f>
        <v>11230</v>
      </c>
    </row>
    <row r="8" spans="2:36" x14ac:dyDescent="0.25">
      <c r="B8" t="s">
        <v>46</v>
      </c>
      <c r="C8" t="s">
        <v>16</v>
      </c>
    </row>
    <row r="9" spans="2:36" x14ac:dyDescent="0.25">
      <c r="B9" t="s">
        <v>37</v>
      </c>
      <c r="C9" t="s">
        <v>17</v>
      </c>
      <c r="D9" t="s">
        <v>39</v>
      </c>
      <c r="E9">
        <f>'GenCost data transposed'!D62</f>
        <v>2455</v>
      </c>
      <c r="F9">
        <f>'GenCost data transposed'!E62</f>
        <v>2455</v>
      </c>
      <c r="G9">
        <f>'GenCost data transposed'!F62</f>
        <v>2455</v>
      </c>
      <c r="H9">
        <f>'GenCost data transposed'!G62</f>
        <v>2416</v>
      </c>
      <c r="I9">
        <f>'GenCost data transposed'!H62</f>
        <v>2338</v>
      </c>
      <c r="J9">
        <f>'GenCost data transposed'!I62</f>
        <v>2220</v>
      </c>
      <c r="K9">
        <f>'GenCost data transposed'!J62</f>
        <v>2102</v>
      </c>
      <c r="L9">
        <f>'GenCost data transposed'!K62</f>
        <v>1985</v>
      </c>
      <c r="M9">
        <f>'GenCost data transposed'!L62</f>
        <v>1908</v>
      </c>
      <c r="N9">
        <f>'GenCost data transposed'!M62</f>
        <v>1873</v>
      </c>
      <c r="O9">
        <f>'GenCost data transposed'!N62</f>
        <v>1880</v>
      </c>
      <c r="P9">
        <f>'GenCost data transposed'!O62</f>
        <v>1887</v>
      </c>
      <c r="Q9">
        <f>'GenCost data transposed'!P62</f>
        <v>1893</v>
      </c>
      <c r="R9">
        <f>'GenCost data transposed'!Q62</f>
        <v>1900</v>
      </c>
      <c r="S9">
        <f>'GenCost data transposed'!R62</f>
        <v>1907</v>
      </c>
      <c r="T9">
        <f>'GenCost data transposed'!S62</f>
        <v>1914</v>
      </c>
      <c r="U9">
        <f>'GenCost data transposed'!T62</f>
        <v>1920</v>
      </c>
      <c r="V9">
        <f>'GenCost data transposed'!U62</f>
        <v>1926</v>
      </c>
      <c r="W9">
        <f>'GenCost data transposed'!V62</f>
        <v>1930</v>
      </c>
      <c r="X9">
        <f>'GenCost data transposed'!W62</f>
        <v>1935</v>
      </c>
      <c r="Y9">
        <f>'GenCost data transposed'!X62</f>
        <v>1939</v>
      </c>
      <c r="Z9">
        <f>'GenCost data transposed'!Y62</f>
        <v>1944</v>
      </c>
      <c r="AA9">
        <f>'GenCost data transposed'!Z62</f>
        <v>1949</v>
      </c>
      <c r="AB9">
        <f>'GenCost data transposed'!AA62</f>
        <v>1954</v>
      </c>
      <c r="AC9">
        <f>'GenCost data transposed'!AB62</f>
        <v>1958</v>
      </c>
      <c r="AD9">
        <f>'GenCost data transposed'!AC62</f>
        <v>1963</v>
      </c>
      <c r="AE9">
        <f>'GenCost data transposed'!AD62</f>
        <v>1968</v>
      </c>
      <c r="AF9">
        <f>'GenCost data transposed'!AE62</f>
        <v>1972</v>
      </c>
      <c r="AG9">
        <f>'GenCost data transposed'!AF62</f>
        <v>1976</v>
      </c>
      <c r="AH9">
        <f>'GenCost data transposed'!AG62</f>
        <v>1979</v>
      </c>
      <c r="AI9">
        <f>'GenCost data transposed'!AH62</f>
        <v>1983</v>
      </c>
      <c r="AJ9">
        <f>'GenCost data transposed'!AI62</f>
        <v>1985</v>
      </c>
    </row>
    <row r="10" spans="2:36" x14ac:dyDescent="0.25">
      <c r="B10" t="s">
        <v>37</v>
      </c>
      <c r="C10" t="s">
        <v>18</v>
      </c>
    </row>
    <row r="11" spans="2:36" x14ac:dyDescent="0.25">
      <c r="B11" t="s">
        <v>46</v>
      </c>
      <c r="C11" t="s">
        <v>19</v>
      </c>
      <c r="D11" t="s">
        <v>38</v>
      </c>
      <c r="E11">
        <f>'GenCost data transposed'!D64</f>
        <v>1309.980670252379</v>
      </c>
      <c r="F11">
        <f>'GenCost data transposed'!E64</f>
        <v>1324.6827829353326</v>
      </c>
      <c r="G11">
        <f>'GenCost data transposed'!F64</f>
        <v>1338.8449827107129</v>
      </c>
      <c r="H11">
        <f>'GenCost data transposed'!G64</f>
        <v>1321.2801080627244</v>
      </c>
      <c r="I11">
        <f>'GenCost data transposed'!H64</f>
        <v>1271.9881589913671</v>
      </c>
      <c r="J11">
        <f>'GenCost data transposed'!I64</f>
        <v>1190.9691354966408</v>
      </c>
      <c r="K11">
        <f>'GenCost data transposed'!J64</f>
        <v>1109.9501120019147</v>
      </c>
      <c r="L11">
        <f>'GenCost data transposed'!K64</f>
        <v>1014.7688887318081</v>
      </c>
      <c r="M11">
        <f>'GenCost data transposed'!L64</f>
        <v>952.26188659527179</v>
      </c>
      <c r="N11">
        <f>'GenCost data transposed'!M64</f>
        <v>922.45836996471303</v>
      </c>
      <c r="O11">
        <f>'GenCost data transposed'!N64</f>
        <v>925.36980038963702</v>
      </c>
      <c r="P11">
        <f>'GenCost data transposed'!O64</f>
        <v>928.33372992160889</v>
      </c>
      <c r="Q11">
        <f>'GenCost data transposed'!P64</f>
        <v>931.33823818088945</v>
      </c>
      <c r="R11">
        <f>'GenCost data transposed'!Q64</f>
        <v>934.38188274931508</v>
      </c>
      <c r="S11">
        <f>'GenCost data transposed'!R64</f>
        <v>937.46857873095348</v>
      </c>
      <c r="T11">
        <f>'GenCost data transposed'!S64</f>
        <v>940.59583140711618</v>
      </c>
      <c r="U11">
        <f>'GenCost data transposed'!T64</f>
        <v>943.37435320070472</v>
      </c>
      <c r="V11">
        <f>'GenCost data transposed'!U64</f>
        <v>945.79361857825404</v>
      </c>
      <c r="W11">
        <f>'GenCost data transposed'!V64</f>
        <v>947.84422924822491</v>
      </c>
      <c r="X11">
        <f>'GenCost data transposed'!W64</f>
        <v>949.90928892194597</v>
      </c>
      <c r="Y11">
        <f>'GenCost data transposed'!X64</f>
        <v>951.98882467305737</v>
      </c>
      <c r="Z11">
        <f>'GenCost data transposed'!Y64</f>
        <v>954.08214600157305</v>
      </c>
      <c r="AA11">
        <f>'GenCost data transposed'!Z64</f>
        <v>956.19021332098771</v>
      </c>
      <c r="AB11">
        <f>'GenCost data transposed'!AA64</f>
        <v>958.31266796372597</v>
      </c>
      <c r="AC11">
        <f>'GenCost data transposed'!AB64</f>
        <v>960.44961638052746</v>
      </c>
      <c r="AD11">
        <f>'GenCost data transposed'!AC64</f>
        <v>962.60116588818642</v>
      </c>
      <c r="AE11">
        <f>'GenCost data transposed'!AD64</f>
        <v>964.59460695831046</v>
      </c>
      <c r="AF11">
        <f>'GenCost data transposed'!AE64</f>
        <v>966.4285265337254</v>
      </c>
      <c r="AG11">
        <f>'GenCost data transposed'!AF64</f>
        <v>968.10149701993771</v>
      </c>
      <c r="AH11">
        <f>'GenCost data transposed'!AG64</f>
        <v>969.7848938444115</v>
      </c>
      <c r="AI11">
        <f>'GenCost data transposed'!AH64</f>
        <v>971.47878198649039</v>
      </c>
      <c r="AJ11">
        <f>'GenCost data transposed'!AI64</f>
        <v>972.32747458796644</v>
      </c>
    </row>
    <row r="12" spans="2:36" x14ac:dyDescent="0.25">
      <c r="B12" t="s">
        <v>37</v>
      </c>
      <c r="C12" t="s">
        <v>20</v>
      </c>
      <c r="D12" t="s">
        <v>47</v>
      </c>
      <c r="E12">
        <f>'GenCost data transposed'!D65</f>
        <v>5802</v>
      </c>
      <c r="F12">
        <f>'GenCost data transposed'!E65</f>
        <v>5802</v>
      </c>
      <c r="G12">
        <f>'GenCost data transposed'!F65</f>
        <v>5802</v>
      </c>
      <c r="H12">
        <f>'GenCost data transposed'!G65</f>
        <v>5730</v>
      </c>
      <c r="I12">
        <f>'GenCost data transposed'!H65</f>
        <v>5587</v>
      </c>
      <c r="J12">
        <f>'GenCost data transposed'!I65</f>
        <v>5372</v>
      </c>
      <c r="K12">
        <f>'GenCost data transposed'!J65</f>
        <v>5157</v>
      </c>
      <c r="L12">
        <f>'GenCost data transposed'!K65</f>
        <v>4942</v>
      </c>
      <c r="M12">
        <f>'GenCost data transposed'!L65</f>
        <v>4802</v>
      </c>
      <c r="N12">
        <f>'GenCost data transposed'!M65</f>
        <v>4739</v>
      </c>
      <c r="O12">
        <f>'GenCost data transposed'!N65</f>
        <v>4750</v>
      </c>
      <c r="P12">
        <f>'GenCost data transposed'!O65</f>
        <v>4756</v>
      </c>
      <c r="Q12">
        <f>'GenCost data transposed'!P65</f>
        <v>4761</v>
      </c>
      <c r="R12">
        <f>'GenCost data transposed'!Q65</f>
        <v>4767</v>
      </c>
      <c r="S12">
        <f>'GenCost data transposed'!R65</f>
        <v>4780</v>
      </c>
      <c r="T12">
        <f>'GenCost data transposed'!S65</f>
        <v>4772</v>
      </c>
      <c r="U12">
        <f>'GenCost data transposed'!T65</f>
        <v>4749</v>
      </c>
      <c r="V12">
        <f>'GenCost data transposed'!U65</f>
        <v>4724</v>
      </c>
      <c r="W12">
        <f>'GenCost data transposed'!V65</f>
        <v>4719</v>
      </c>
      <c r="X12">
        <f>'GenCost data transposed'!W65</f>
        <v>4726</v>
      </c>
      <c r="Y12">
        <f>'GenCost data transposed'!X65</f>
        <v>4697</v>
      </c>
      <c r="Z12">
        <f>'GenCost data transposed'!Y65</f>
        <v>4665</v>
      </c>
      <c r="AA12">
        <f>'GenCost data transposed'!Z65</f>
        <v>4634</v>
      </c>
      <c r="AB12">
        <f>'GenCost data transposed'!AA65</f>
        <v>4639</v>
      </c>
      <c r="AC12">
        <f>'GenCost data transposed'!AB65</f>
        <v>4646</v>
      </c>
      <c r="AD12">
        <f>'GenCost data transposed'!AC65</f>
        <v>4654</v>
      </c>
      <c r="AE12">
        <f>'GenCost data transposed'!AD65</f>
        <v>4660</v>
      </c>
      <c r="AF12">
        <f>'GenCost data transposed'!AE65</f>
        <v>4665</v>
      </c>
      <c r="AG12">
        <f>'GenCost data transposed'!AF65</f>
        <v>4669</v>
      </c>
      <c r="AH12">
        <f>'GenCost data transposed'!AG65</f>
        <v>4664</v>
      </c>
      <c r="AI12">
        <f>'GenCost data transposed'!AH65</f>
        <v>4658</v>
      </c>
      <c r="AJ12">
        <f>'GenCost data transposed'!AI65</f>
        <v>4650</v>
      </c>
    </row>
    <row r="13" spans="2:36" x14ac:dyDescent="0.25">
      <c r="B13" t="s">
        <v>37</v>
      </c>
      <c r="C13" t="s">
        <v>21</v>
      </c>
      <c r="D13" t="s">
        <v>42</v>
      </c>
      <c r="E13">
        <f>'GenCost data transposed'!D66</f>
        <v>1980</v>
      </c>
      <c r="F13">
        <f>'GenCost data transposed'!E66</f>
        <v>1980</v>
      </c>
      <c r="G13">
        <f>'GenCost data transposed'!F66</f>
        <v>1980</v>
      </c>
      <c r="H13">
        <f>'GenCost data transposed'!G66</f>
        <v>1979</v>
      </c>
      <c r="I13">
        <f>'GenCost data transposed'!H66</f>
        <v>1977</v>
      </c>
      <c r="J13">
        <f>'GenCost data transposed'!I66</f>
        <v>1973</v>
      </c>
      <c r="K13">
        <f>'GenCost data transposed'!J66</f>
        <v>1970</v>
      </c>
      <c r="L13">
        <f>'GenCost data transposed'!K66</f>
        <v>1966</v>
      </c>
      <c r="M13">
        <f>'GenCost data transposed'!L66</f>
        <v>1966</v>
      </c>
      <c r="N13">
        <f>'GenCost data transposed'!M66</f>
        <v>1970</v>
      </c>
      <c r="O13">
        <f>'GenCost data transposed'!N66</f>
        <v>1978</v>
      </c>
      <c r="P13">
        <f>'GenCost data transposed'!O66</f>
        <v>1987</v>
      </c>
      <c r="Q13">
        <f>'GenCost data transposed'!P66</f>
        <v>1995</v>
      </c>
      <c r="R13">
        <f>'GenCost data transposed'!Q66</f>
        <v>2003</v>
      </c>
      <c r="S13">
        <f>'GenCost data transposed'!R66</f>
        <v>2012</v>
      </c>
      <c r="T13">
        <f>'GenCost data transposed'!S66</f>
        <v>2020</v>
      </c>
      <c r="U13">
        <f>'GenCost data transposed'!T66</f>
        <v>2028</v>
      </c>
      <c r="V13">
        <f>'GenCost data transposed'!U66</f>
        <v>2035</v>
      </c>
      <c r="W13">
        <f>'GenCost data transposed'!V66</f>
        <v>2041</v>
      </c>
      <c r="X13">
        <f>'GenCost data transposed'!W66</f>
        <v>2047</v>
      </c>
      <c r="Y13">
        <f>'GenCost data transposed'!X66</f>
        <v>2053</v>
      </c>
      <c r="Z13">
        <f>'GenCost data transposed'!Y66</f>
        <v>2059</v>
      </c>
      <c r="AA13">
        <f>'GenCost data transposed'!Z66</f>
        <v>2065</v>
      </c>
      <c r="AB13">
        <f>'GenCost data transposed'!AA66</f>
        <v>2072</v>
      </c>
      <c r="AC13">
        <f>'GenCost data transposed'!AB66</f>
        <v>2078</v>
      </c>
      <c r="AD13">
        <f>'GenCost data transposed'!AC66</f>
        <v>2084</v>
      </c>
      <c r="AE13">
        <f>'GenCost data transposed'!AD66</f>
        <v>2090</v>
      </c>
      <c r="AF13">
        <f>'GenCost data transposed'!AE66</f>
        <v>2096</v>
      </c>
      <c r="AG13">
        <f>'GenCost data transposed'!AF66</f>
        <v>2101</v>
      </c>
      <c r="AH13">
        <f>'GenCost data transposed'!AG66</f>
        <v>2107</v>
      </c>
      <c r="AI13">
        <f>'GenCost data transposed'!AH66</f>
        <v>2112</v>
      </c>
      <c r="AJ13">
        <f>'GenCost data transposed'!AI66</f>
        <v>2114</v>
      </c>
    </row>
    <row r="14" spans="2:36" x14ac:dyDescent="0.25">
      <c r="B14" t="s">
        <v>37</v>
      </c>
      <c r="C14" t="s">
        <v>22</v>
      </c>
      <c r="D14" t="s">
        <v>43</v>
      </c>
      <c r="E14">
        <f>'GenCost data transposed'!D67</f>
        <v>2071</v>
      </c>
      <c r="F14">
        <f>'GenCost data transposed'!E67</f>
        <v>2071</v>
      </c>
      <c r="G14">
        <f>'GenCost data transposed'!F67</f>
        <v>2071</v>
      </c>
      <c r="H14">
        <f>'GenCost data transposed'!G67</f>
        <v>2075</v>
      </c>
      <c r="I14">
        <f>'GenCost data transposed'!H67</f>
        <v>2083</v>
      </c>
      <c r="J14">
        <f>'GenCost data transposed'!I67</f>
        <v>2094</v>
      </c>
      <c r="K14">
        <f>'GenCost data transposed'!J67</f>
        <v>2106</v>
      </c>
      <c r="L14">
        <f>'GenCost data transposed'!K67</f>
        <v>2118</v>
      </c>
      <c r="M14">
        <f>'GenCost data transposed'!L67</f>
        <v>2128</v>
      </c>
      <c r="N14">
        <f>'GenCost data transposed'!M67</f>
        <v>2138</v>
      </c>
      <c r="O14">
        <f>'GenCost data transposed'!N67</f>
        <v>2147</v>
      </c>
      <c r="P14">
        <f>'GenCost data transposed'!O67</f>
        <v>2156</v>
      </c>
      <c r="Q14">
        <f>'GenCost data transposed'!P67</f>
        <v>2164</v>
      </c>
      <c r="R14">
        <f>'GenCost data transposed'!Q67</f>
        <v>2173</v>
      </c>
      <c r="S14">
        <f>'GenCost data transposed'!R67</f>
        <v>2183</v>
      </c>
      <c r="T14">
        <f>'GenCost data transposed'!S67</f>
        <v>2192</v>
      </c>
      <c r="U14">
        <f>'GenCost data transposed'!T67</f>
        <v>2200</v>
      </c>
      <c r="V14">
        <f>'GenCost data transposed'!U67</f>
        <v>2208</v>
      </c>
      <c r="W14">
        <f>'GenCost data transposed'!V67</f>
        <v>2214</v>
      </c>
      <c r="X14">
        <f>'GenCost data transposed'!W67</f>
        <v>2221</v>
      </c>
      <c r="Y14">
        <f>'GenCost data transposed'!X67</f>
        <v>2228</v>
      </c>
      <c r="Z14">
        <f>'GenCost data transposed'!Y67</f>
        <v>2234</v>
      </c>
      <c r="AA14">
        <f>'GenCost data transposed'!Z67</f>
        <v>2241</v>
      </c>
      <c r="AB14">
        <f>'GenCost data transposed'!AA67</f>
        <v>2248</v>
      </c>
      <c r="AC14">
        <f>'GenCost data transposed'!AB67</f>
        <v>2255</v>
      </c>
      <c r="AD14">
        <f>'GenCost data transposed'!AC67</f>
        <v>2262</v>
      </c>
      <c r="AE14">
        <f>'GenCost data transposed'!AD67</f>
        <v>2268</v>
      </c>
      <c r="AF14">
        <f>'GenCost data transposed'!AE67</f>
        <v>2274</v>
      </c>
      <c r="AG14">
        <f>'GenCost data transposed'!AF67</f>
        <v>2280</v>
      </c>
      <c r="AH14">
        <f>'GenCost data transposed'!AG67</f>
        <v>2286</v>
      </c>
      <c r="AI14">
        <f>'GenCost data transposed'!AH67</f>
        <v>2291</v>
      </c>
      <c r="AJ14">
        <f>'GenCost data transposed'!AI67</f>
        <v>2294</v>
      </c>
    </row>
    <row r="15" spans="2:36" x14ac:dyDescent="0.25">
      <c r="B15" t="s">
        <v>46</v>
      </c>
      <c r="C15" t="s">
        <v>23</v>
      </c>
    </row>
    <row r="16" spans="2:36" x14ac:dyDescent="0.25">
      <c r="B16" t="s">
        <v>46</v>
      </c>
      <c r="C16" t="s">
        <v>24</v>
      </c>
    </row>
    <row r="17" spans="2:36" x14ac:dyDescent="0.25">
      <c r="B17" t="s">
        <v>37</v>
      </c>
      <c r="C17" t="s">
        <v>25</v>
      </c>
      <c r="D17" t="s">
        <v>40</v>
      </c>
      <c r="E17">
        <f>'GenCost data transposed'!D70</f>
        <v>1463</v>
      </c>
      <c r="F17">
        <f>'GenCost data transposed'!E70</f>
        <v>1373</v>
      </c>
      <c r="G17">
        <f>'GenCost data transposed'!F70</f>
        <v>1288</v>
      </c>
      <c r="H17">
        <f>'GenCost data transposed'!G70</f>
        <v>1210</v>
      </c>
      <c r="I17">
        <f>'GenCost data transposed'!H70</f>
        <v>1140</v>
      </c>
      <c r="J17">
        <f>'GenCost data transposed'!I70</f>
        <v>1075</v>
      </c>
      <c r="K17">
        <f>'GenCost data transposed'!J70</f>
        <v>1030</v>
      </c>
      <c r="L17">
        <f>'GenCost data transposed'!K70</f>
        <v>1005</v>
      </c>
      <c r="M17">
        <f>'GenCost data transposed'!L70</f>
        <v>998</v>
      </c>
      <c r="N17">
        <f>'GenCost data transposed'!M70</f>
        <v>985</v>
      </c>
      <c r="O17">
        <f>'GenCost data transposed'!N70</f>
        <v>955</v>
      </c>
      <c r="P17">
        <f>'GenCost data transposed'!O70</f>
        <v>926</v>
      </c>
      <c r="Q17">
        <f>'GenCost data transposed'!P70</f>
        <v>912</v>
      </c>
      <c r="R17">
        <f>'GenCost data transposed'!Q70</f>
        <v>897</v>
      </c>
      <c r="S17">
        <f>'GenCost data transposed'!R70</f>
        <v>886</v>
      </c>
      <c r="T17">
        <f>'GenCost data transposed'!S70</f>
        <v>877</v>
      </c>
      <c r="U17">
        <f>'GenCost data transposed'!T70</f>
        <v>868</v>
      </c>
      <c r="V17">
        <f>'GenCost data transposed'!U70</f>
        <v>860</v>
      </c>
      <c r="W17">
        <f>'GenCost data transposed'!V70</f>
        <v>852</v>
      </c>
      <c r="X17">
        <f>'GenCost data transposed'!W70</f>
        <v>843</v>
      </c>
      <c r="Y17">
        <f>'GenCost data transposed'!X70</f>
        <v>835</v>
      </c>
      <c r="Z17">
        <f>'GenCost data transposed'!Y70</f>
        <v>827</v>
      </c>
      <c r="AA17">
        <f>'GenCost data transposed'!Z70</f>
        <v>820</v>
      </c>
      <c r="AB17">
        <f>'GenCost data transposed'!AA70</f>
        <v>812</v>
      </c>
      <c r="AC17">
        <f>'GenCost data transposed'!AB70</f>
        <v>805</v>
      </c>
      <c r="AD17">
        <f>'GenCost data transposed'!AC70</f>
        <v>797</v>
      </c>
      <c r="AE17">
        <f>'GenCost data transposed'!AD70</f>
        <v>790</v>
      </c>
      <c r="AF17">
        <f>'GenCost data transposed'!AE70</f>
        <v>784</v>
      </c>
      <c r="AG17">
        <f>'GenCost data transposed'!AF70</f>
        <v>780</v>
      </c>
      <c r="AH17">
        <f>'GenCost data transposed'!AG70</f>
        <v>774</v>
      </c>
      <c r="AI17">
        <f>'GenCost data transposed'!AH70</f>
        <v>770</v>
      </c>
      <c r="AJ17">
        <f>'GenCost data transposed'!AI70</f>
        <v>765</v>
      </c>
    </row>
    <row r="18" spans="2:36" x14ac:dyDescent="0.25">
      <c r="B18" t="s">
        <v>46</v>
      </c>
      <c r="C18" t="s">
        <v>26</v>
      </c>
    </row>
    <row r="19" spans="2:36" x14ac:dyDescent="0.25">
      <c r="B19" t="s">
        <v>37</v>
      </c>
      <c r="C19" t="s">
        <v>27</v>
      </c>
      <c r="D19" t="s">
        <v>48</v>
      </c>
      <c r="E19">
        <f>'GenCost data transposed'!D72</f>
        <v>6769</v>
      </c>
      <c r="F19">
        <f>'GenCost data transposed'!E72</f>
        <v>6648</v>
      </c>
      <c r="G19">
        <f>'GenCost data transposed'!F72</f>
        <v>6534</v>
      </c>
      <c r="H19">
        <f>'GenCost data transposed'!G72</f>
        <v>6431</v>
      </c>
      <c r="I19">
        <f>'GenCost data transposed'!H72</f>
        <v>6341</v>
      </c>
      <c r="J19">
        <f>'GenCost data transposed'!I72</f>
        <v>6258</v>
      </c>
      <c r="K19">
        <f>'GenCost data transposed'!J72</f>
        <v>6191</v>
      </c>
      <c r="L19">
        <f>'GenCost data transposed'!K72</f>
        <v>6135</v>
      </c>
      <c r="M19">
        <f>'GenCost data transposed'!L72</f>
        <v>6108</v>
      </c>
      <c r="N19">
        <f>'GenCost data transposed'!M72</f>
        <v>6094</v>
      </c>
      <c r="O19">
        <f>'GenCost data transposed'!N72</f>
        <v>6100</v>
      </c>
      <c r="P19">
        <f>'GenCost data transposed'!O72</f>
        <v>6103</v>
      </c>
      <c r="Q19">
        <f>'GenCost data transposed'!P72</f>
        <v>6121</v>
      </c>
      <c r="R19">
        <f>'GenCost data transposed'!Q72</f>
        <v>6013</v>
      </c>
      <c r="S19">
        <f>'GenCost data transposed'!R72</f>
        <v>5964</v>
      </c>
      <c r="T19">
        <f>'GenCost data transposed'!S72</f>
        <v>5928</v>
      </c>
      <c r="U19">
        <f>'GenCost data transposed'!T72</f>
        <v>5886</v>
      </c>
      <c r="V19">
        <f>'GenCost data transposed'!U72</f>
        <v>5857</v>
      </c>
      <c r="W19">
        <f>'GenCost data transposed'!V72</f>
        <v>5833</v>
      </c>
      <c r="X19">
        <f>'GenCost data transposed'!W72</f>
        <v>5779</v>
      </c>
      <c r="Y19">
        <f>'GenCost data transposed'!X72</f>
        <v>5702</v>
      </c>
      <c r="Z19">
        <f>'GenCost data transposed'!Y72</f>
        <v>5606</v>
      </c>
      <c r="AA19">
        <f>'GenCost data transposed'!Z72</f>
        <v>5540</v>
      </c>
      <c r="AB19">
        <f>'GenCost data transposed'!AA72</f>
        <v>5495</v>
      </c>
      <c r="AC19">
        <f>'GenCost data transposed'!AB72</f>
        <v>5465</v>
      </c>
      <c r="AD19">
        <f>'GenCost data transposed'!AC72</f>
        <v>5437</v>
      </c>
      <c r="AE19">
        <f>'GenCost data transposed'!AD72</f>
        <v>5405</v>
      </c>
      <c r="AF19">
        <f>'GenCost data transposed'!AE72</f>
        <v>5385</v>
      </c>
      <c r="AG19">
        <f>'GenCost data transposed'!AF72</f>
        <v>5370</v>
      </c>
      <c r="AH19">
        <f>'GenCost data transposed'!AG72</f>
        <v>5369</v>
      </c>
      <c r="AI19">
        <f>'GenCost data transposed'!AH72</f>
        <v>5327</v>
      </c>
      <c r="AJ19">
        <f>'GenCost data transposed'!AI72</f>
        <v>5294</v>
      </c>
    </row>
    <row r="20" spans="2:36" x14ac:dyDescent="0.25">
      <c r="B20" t="s">
        <v>37</v>
      </c>
      <c r="C20" t="s">
        <v>28</v>
      </c>
      <c r="D20" t="s">
        <v>41</v>
      </c>
      <c r="E20">
        <f>'GenCost data transposed'!D73</f>
        <v>3351</v>
      </c>
      <c r="F20">
        <f>'GenCost data transposed'!E73</f>
        <v>3208</v>
      </c>
      <c r="G20">
        <f>'GenCost data transposed'!F73</f>
        <v>3069</v>
      </c>
      <c r="H20">
        <f>'GenCost data transposed'!G73</f>
        <v>2936</v>
      </c>
      <c r="I20">
        <f>'GenCost data transposed'!H73</f>
        <v>2814</v>
      </c>
      <c r="J20">
        <f>'GenCost data transposed'!I73</f>
        <v>2700</v>
      </c>
      <c r="K20">
        <f>'GenCost data transposed'!J73</f>
        <v>2592</v>
      </c>
      <c r="L20">
        <f>'GenCost data transposed'!K73</f>
        <v>2492</v>
      </c>
      <c r="M20">
        <f>'GenCost data transposed'!L73</f>
        <v>2400</v>
      </c>
      <c r="N20">
        <f>'GenCost data transposed'!M73</f>
        <v>2320</v>
      </c>
      <c r="O20">
        <f>'GenCost data transposed'!N73</f>
        <v>2255</v>
      </c>
      <c r="P20">
        <f>'GenCost data transposed'!O73</f>
        <v>2239</v>
      </c>
      <c r="Q20">
        <f>'GenCost data transposed'!P73</f>
        <v>2207</v>
      </c>
      <c r="R20">
        <f>'GenCost data transposed'!Q73</f>
        <v>2204</v>
      </c>
      <c r="S20">
        <f>'GenCost data transposed'!R73</f>
        <v>2190</v>
      </c>
      <c r="T20">
        <f>'GenCost data transposed'!S73</f>
        <v>2168</v>
      </c>
      <c r="U20">
        <f>'GenCost data transposed'!T73</f>
        <v>2144</v>
      </c>
      <c r="V20">
        <f>'GenCost data transposed'!U73</f>
        <v>2129</v>
      </c>
      <c r="W20">
        <f>'GenCost data transposed'!V73</f>
        <v>2120</v>
      </c>
      <c r="X20">
        <f>'GenCost data transposed'!W73</f>
        <v>2111</v>
      </c>
      <c r="Y20">
        <f>'GenCost data transposed'!X73</f>
        <v>2105</v>
      </c>
      <c r="Z20">
        <f>'GenCost data transposed'!Y73</f>
        <v>2099</v>
      </c>
      <c r="AA20">
        <f>'GenCost data transposed'!Z73</f>
        <v>2095</v>
      </c>
      <c r="AB20">
        <f>'GenCost data transposed'!AA73</f>
        <v>2092</v>
      </c>
      <c r="AC20">
        <f>'GenCost data transposed'!AB73</f>
        <v>2089</v>
      </c>
      <c r="AD20">
        <f>'GenCost data transposed'!AC73</f>
        <v>2088</v>
      </c>
      <c r="AE20">
        <f>'GenCost data transposed'!AD73</f>
        <v>2087</v>
      </c>
      <c r="AF20">
        <f>'GenCost data transposed'!AE73</f>
        <v>2085</v>
      </c>
      <c r="AG20">
        <f>'GenCost data transposed'!AF73</f>
        <v>2085</v>
      </c>
      <c r="AH20">
        <f>'GenCost data transposed'!AG73</f>
        <v>2084</v>
      </c>
      <c r="AI20">
        <f>'GenCost data transposed'!AH73</f>
        <v>2085</v>
      </c>
      <c r="AJ20">
        <f>'GenCost data transposed'!AI73</f>
        <v>2084</v>
      </c>
    </row>
    <row r="21" spans="2:36" x14ac:dyDescent="0.25">
      <c r="B21" t="s">
        <v>37</v>
      </c>
      <c r="C21" t="s">
        <v>29</v>
      </c>
      <c r="D21" t="s">
        <v>140</v>
      </c>
      <c r="E21">
        <f>'GenCost data transposed'!D74</f>
        <v>4710</v>
      </c>
      <c r="F21">
        <f>'GenCost data transposed'!E74</f>
        <v>4699</v>
      </c>
      <c r="G21">
        <f>'GenCost data transposed'!F74</f>
        <v>4688</v>
      </c>
      <c r="H21">
        <f>'GenCost data transposed'!G74</f>
        <v>4679</v>
      </c>
      <c r="I21">
        <f>'GenCost data transposed'!H74</f>
        <v>4676</v>
      </c>
      <c r="J21">
        <f>'GenCost data transposed'!I74</f>
        <v>4675</v>
      </c>
      <c r="K21">
        <f>'GenCost data transposed'!J74</f>
        <v>4679</v>
      </c>
      <c r="L21">
        <f>'GenCost data transposed'!K74</f>
        <v>4686</v>
      </c>
      <c r="M21">
        <f>'GenCost data transposed'!L74</f>
        <v>4694</v>
      </c>
      <c r="N21">
        <f>'GenCost data transposed'!M74</f>
        <v>4702</v>
      </c>
      <c r="O21">
        <f>'GenCost data transposed'!N74</f>
        <v>4709</v>
      </c>
      <c r="P21">
        <f>'GenCost data transposed'!O74</f>
        <v>4716</v>
      </c>
      <c r="Q21">
        <f>'GenCost data transposed'!P74</f>
        <v>4724</v>
      </c>
      <c r="R21">
        <f>'GenCost data transposed'!Q74</f>
        <v>4632</v>
      </c>
      <c r="S21">
        <f>'GenCost data transposed'!R74</f>
        <v>4518</v>
      </c>
      <c r="T21">
        <f>'GenCost data transposed'!S74</f>
        <v>4382</v>
      </c>
      <c r="U21">
        <f>'GenCost data transposed'!T74</f>
        <v>4334</v>
      </c>
      <c r="V21">
        <f>'GenCost data transposed'!U74</f>
        <v>4283</v>
      </c>
      <c r="W21">
        <f>'GenCost data transposed'!V74</f>
        <v>4233</v>
      </c>
      <c r="X21">
        <f>'GenCost data transposed'!W74</f>
        <v>4177</v>
      </c>
      <c r="Y21">
        <f>'GenCost data transposed'!X74</f>
        <v>4122</v>
      </c>
      <c r="Z21">
        <f>'GenCost data transposed'!Y74</f>
        <v>4069</v>
      </c>
      <c r="AA21">
        <f>'GenCost data transposed'!Z74</f>
        <v>4016</v>
      </c>
      <c r="AB21">
        <f>'GenCost data transposed'!AA74</f>
        <v>3971</v>
      </c>
      <c r="AC21">
        <f>'GenCost data transposed'!AB74</f>
        <v>3933</v>
      </c>
      <c r="AD21">
        <f>'GenCost data transposed'!AC74</f>
        <v>3903</v>
      </c>
      <c r="AE21">
        <f>'GenCost data transposed'!AD74</f>
        <v>3888</v>
      </c>
      <c r="AF21">
        <f>'GenCost data transposed'!AE74</f>
        <v>3875</v>
      </c>
      <c r="AG21">
        <f>'GenCost data transposed'!AF74</f>
        <v>3870</v>
      </c>
      <c r="AH21">
        <f>'GenCost data transposed'!AG74</f>
        <v>3856</v>
      </c>
      <c r="AI21">
        <f>'GenCost data transposed'!AH74</f>
        <v>3851</v>
      </c>
      <c r="AJ21">
        <f>'GenCost data transposed'!AI74</f>
        <v>3844</v>
      </c>
    </row>
    <row r="22" spans="2:36" x14ac:dyDescent="0.25">
      <c r="B22" t="s">
        <v>37</v>
      </c>
      <c r="C22" t="s">
        <v>30</v>
      </c>
      <c r="D22" t="s">
        <v>141</v>
      </c>
      <c r="E22">
        <f>'GenCost data transposed'!D75</f>
        <v>8362</v>
      </c>
      <c r="F22">
        <f>'GenCost data transposed'!E75</f>
        <v>7894</v>
      </c>
      <c r="G22">
        <f>'GenCost data transposed'!F75</f>
        <v>7442</v>
      </c>
      <c r="H22">
        <f>'GenCost data transposed'!G75</f>
        <v>7017</v>
      </c>
      <c r="I22">
        <f>'GenCost data transposed'!H75</f>
        <v>6618</v>
      </c>
      <c r="J22">
        <f>'GenCost data transposed'!I75</f>
        <v>6243</v>
      </c>
      <c r="K22">
        <f>'GenCost data transposed'!J75</f>
        <v>6004</v>
      </c>
      <c r="L22">
        <f>'GenCost data transposed'!K75</f>
        <v>5890</v>
      </c>
      <c r="M22">
        <f>'GenCost data transposed'!L75</f>
        <v>5896</v>
      </c>
      <c r="N22">
        <f>'GenCost data transposed'!M75</f>
        <v>5902</v>
      </c>
      <c r="O22">
        <f>'GenCost data transposed'!N75</f>
        <v>5867</v>
      </c>
      <c r="P22">
        <f>'GenCost data transposed'!O75</f>
        <v>5832</v>
      </c>
      <c r="Q22">
        <f>'GenCost data transposed'!P75</f>
        <v>5798</v>
      </c>
      <c r="R22">
        <f>'GenCost data transposed'!Q75</f>
        <v>5713</v>
      </c>
      <c r="S22">
        <f>'GenCost data transposed'!R75</f>
        <v>5608</v>
      </c>
      <c r="T22">
        <f>'GenCost data transposed'!S75</f>
        <v>5408</v>
      </c>
      <c r="U22">
        <f>'GenCost data transposed'!T75</f>
        <v>5288</v>
      </c>
      <c r="V22">
        <f>'GenCost data transposed'!U75</f>
        <v>5165</v>
      </c>
      <c r="W22">
        <f>'GenCost data transposed'!V75</f>
        <v>5118</v>
      </c>
      <c r="X22">
        <f>'GenCost data transposed'!W75</f>
        <v>5065</v>
      </c>
      <c r="Y22">
        <f>'GenCost data transposed'!X75</f>
        <v>5013</v>
      </c>
      <c r="Z22">
        <f>'GenCost data transposed'!Y75</f>
        <v>4964</v>
      </c>
      <c r="AA22">
        <f>'GenCost data transposed'!Z75</f>
        <v>4913</v>
      </c>
      <c r="AB22">
        <f>'GenCost data transposed'!AA75</f>
        <v>4871</v>
      </c>
      <c r="AC22">
        <f>'GenCost data transposed'!AB75</f>
        <v>4835</v>
      </c>
      <c r="AD22">
        <f>'GenCost data transposed'!AC75</f>
        <v>4806</v>
      </c>
      <c r="AE22">
        <f>'GenCost data transposed'!AD75</f>
        <v>4791</v>
      </c>
      <c r="AF22">
        <f>'GenCost data transposed'!AE75</f>
        <v>4777</v>
      </c>
      <c r="AG22">
        <f>'GenCost data transposed'!AF75</f>
        <v>4771</v>
      </c>
      <c r="AH22">
        <f>'GenCost data transposed'!AG75</f>
        <v>4756</v>
      </c>
      <c r="AI22">
        <f>'GenCost data transposed'!AH75</f>
        <v>4750</v>
      </c>
      <c r="AJ22">
        <f>'GenCost data transposed'!AI75</f>
        <v>4742</v>
      </c>
    </row>
    <row r="23" spans="2:36" x14ac:dyDescent="0.25">
      <c r="B23" t="s">
        <v>46</v>
      </c>
      <c r="C23" t="s">
        <v>31</v>
      </c>
    </row>
    <row r="24" spans="2:36" x14ac:dyDescent="0.25">
      <c r="B24" t="s">
        <v>37</v>
      </c>
      <c r="C24" t="s">
        <v>32</v>
      </c>
      <c r="D24" t="s">
        <v>50</v>
      </c>
      <c r="E24">
        <f>'GenCost data transposed'!D77</f>
        <v>29667</v>
      </c>
      <c r="F24">
        <f>'GenCost data transposed'!E77</f>
        <v>28183</v>
      </c>
      <c r="G24">
        <f>'GenCost data transposed'!F77</f>
        <v>26749</v>
      </c>
      <c r="H24">
        <f>'GenCost data transposed'!G77</f>
        <v>25388</v>
      </c>
      <c r="I24">
        <f>'GenCost data transposed'!H77</f>
        <v>23983</v>
      </c>
      <c r="J24">
        <f>'GenCost data transposed'!I77</f>
        <v>22550</v>
      </c>
      <c r="K24">
        <f>'GenCost data transposed'!J77</f>
        <v>20559</v>
      </c>
      <c r="L24">
        <f>'GenCost data transposed'!K77</f>
        <v>18438</v>
      </c>
      <c r="M24">
        <f>'GenCost data transposed'!L77</f>
        <v>16799</v>
      </c>
      <c r="N24">
        <f>'GenCost data transposed'!M77</f>
        <v>16175</v>
      </c>
      <c r="O24">
        <f>'GenCost data transposed'!N77</f>
        <v>16228</v>
      </c>
      <c r="P24">
        <f>'GenCost data transposed'!O77</f>
        <v>16228</v>
      </c>
      <c r="Q24">
        <f>'GenCost data transposed'!P77</f>
        <v>16201</v>
      </c>
      <c r="R24">
        <f>'GenCost data transposed'!Q77</f>
        <v>16148</v>
      </c>
      <c r="S24">
        <f>'GenCost data transposed'!R77</f>
        <v>16176</v>
      </c>
      <c r="T24">
        <f>'GenCost data transposed'!S77</f>
        <v>16220</v>
      </c>
      <c r="U24">
        <f>'GenCost data transposed'!T77</f>
        <v>16273</v>
      </c>
      <c r="V24">
        <f>'GenCost data transposed'!U77</f>
        <v>16320</v>
      </c>
      <c r="W24">
        <f>'GenCost data transposed'!V77</f>
        <v>16371</v>
      </c>
      <c r="X24">
        <f>'GenCost data transposed'!W77</f>
        <v>16433</v>
      </c>
      <c r="Y24">
        <f>'GenCost data transposed'!X77</f>
        <v>16496</v>
      </c>
      <c r="Z24">
        <f>'GenCost data transposed'!Y77</f>
        <v>16560</v>
      </c>
      <c r="AA24">
        <f>'GenCost data transposed'!Z77</f>
        <v>16624</v>
      </c>
      <c r="AB24">
        <f>'GenCost data transposed'!AA77</f>
        <v>16688</v>
      </c>
      <c r="AC24">
        <f>'GenCost data transposed'!AB77</f>
        <v>16753</v>
      </c>
      <c r="AD24">
        <f>'GenCost data transposed'!AC77</f>
        <v>16818</v>
      </c>
      <c r="AE24">
        <f>'GenCost data transposed'!AD77</f>
        <v>16880</v>
      </c>
      <c r="AF24">
        <f>'GenCost data transposed'!AE77</f>
        <v>16940</v>
      </c>
      <c r="AG24">
        <f>'GenCost data transposed'!AF77</f>
        <v>16997</v>
      </c>
      <c r="AH24">
        <f>'GenCost data transposed'!AG77</f>
        <v>17053</v>
      </c>
      <c r="AI24">
        <f>'GenCost data transposed'!AH77</f>
        <v>17111</v>
      </c>
      <c r="AJ24">
        <f>'GenCost data transposed'!AI77</f>
        <v>17139</v>
      </c>
    </row>
    <row r="25" spans="2:36" x14ac:dyDescent="0.25">
      <c r="B25" t="s">
        <v>46</v>
      </c>
      <c r="C25" t="s">
        <v>33</v>
      </c>
    </row>
    <row r="26" spans="2:36" x14ac:dyDescent="0.25">
      <c r="B26" t="s">
        <v>46</v>
      </c>
      <c r="C26" t="s">
        <v>34</v>
      </c>
    </row>
    <row r="27" spans="2:36" x14ac:dyDescent="0.25">
      <c r="B27" t="s">
        <v>37</v>
      </c>
      <c r="C27" t="s">
        <v>35</v>
      </c>
      <c r="D27" t="s">
        <v>49</v>
      </c>
      <c r="E27">
        <f>'GenCost data transposed'!D80</f>
        <v>8984</v>
      </c>
      <c r="F27">
        <f>'GenCost data transposed'!E80</f>
        <v>8924</v>
      </c>
      <c r="G27">
        <f>'GenCost data transposed'!F80</f>
        <v>8869</v>
      </c>
      <c r="H27">
        <f>'GenCost data transposed'!G80</f>
        <v>8823</v>
      </c>
      <c r="I27">
        <f>'GenCost data transposed'!H80</f>
        <v>8801</v>
      </c>
      <c r="J27">
        <f>'GenCost data transposed'!I80</f>
        <v>8792</v>
      </c>
      <c r="K27">
        <f>'GenCost data transposed'!J80</f>
        <v>8806</v>
      </c>
      <c r="L27">
        <f>'GenCost data transposed'!K80</f>
        <v>8836</v>
      </c>
      <c r="M27">
        <f>'GenCost data transposed'!L80</f>
        <v>8881</v>
      </c>
      <c r="N27">
        <f>'GenCost data transposed'!M80</f>
        <v>8924</v>
      </c>
      <c r="O27">
        <f>'GenCost data transposed'!N80</f>
        <v>8968</v>
      </c>
      <c r="P27">
        <f>'GenCost data transposed'!O80</f>
        <v>9012</v>
      </c>
      <c r="Q27">
        <f>'GenCost data transposed'!P80</f>
        <v>9057</v>
      </c>
      <c r="R27">
        <f>'GenCost data transposed'!Q80</f>
        <v>9102</v>
      </c>
      <c r="S27">
        <f>'GenCost data transposed'!R80</f>
        <v>9148</v>
      </c>
      <c r="T27">
        <f>'GenCost data transposed'!S80</f>
        <v>9195</v>
      </c>
      <c r="U27">
        <f>'GenCost data transposed'!T80</f>
        <v>9238</v>
      </c>
      <c r="V27">
        <f>'GenCost data transposed'!U80</f>
        <v>9277</v>
      </c>
      <c r="W27">
        <f>'GenCost data transposed'!V80</f>
        <v>9312</v>
      </c>
      <c r="X27">
        <f>'GenCost data transposed'!W80</f>
        <v>9348</v>
      </c>
      <c r="Y27">
        <f>'GenCost data transposed'!X80</f>
        <v>9384</v>
      </c>
      <c r="Z27">
        <f>'GenCost data transposed'!Y80</f>
        <v>9420</v>
      </c>
      <c r="AA27">
        <f>'GenCost data transposed'!Z80</f>
        <v>9456</v>
      </c>
      <c r="AB27">
        <f>'GenCost data transposed'!AA80</f>
        <v>9493</v>
      </c>
      <c r="AC27">
        <f>'GenCost data transposed'!AB80</f>
        <v>9530</v>
      </c>
      <c r="AD27">
        <f>'GenCost data transposed'!AC80</f>
        <v>9567</v>
      </c>
      <c r="AE27">
        <f>'GenCost data transposed'!AD80</f>
        <v>9602</v>
      </c>
      <c r="AF27">
        <f>'GenCost data transposed'!AE80</f>
        <v>9636</v>
      </c>
      <c r="AG27">
        <f>'GenCost data transposed'!AF80</f>
        <v>9668</v>
      </c>
      <c r="AH27">
        <f>'GenCost data transposed'!AG80</f>
        <v>9701</v>
      </c>
      <c r="AI27">
        <f>'GenCost data transposed'!AH80</f>
        <v>9733</v>
      </c>
      <c r="AJ27">
        <f>'GenCost data transposed'!AI80</f>
        <v>9750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04DDF-A2C5-40B6-9FE5-5393032612C9}">
  <dimension ref="B2:AK249"/>
  <sheetViews>
    <sheetView topLeftCell="A196" workbookViewId="0">
      <selection activeCell="B231" sqref="B231"/>
    </sheetView>
  </sheetViews>
  <sheetFormatPr defaultRowHeight="15" x14ac:dyDescent="0.25"/>
  <cols>
    <col min="2" max="2" width="28.5703125" bestFit="1" customWidth="1"/>
    <col min="5" max="5" width="9.5703125" customWidth="1"/>
    <col min="6" max="6" width="9.42578125" customWidth="1"/>
  </cols>
  <sheetData>
    <row r="2" spans="2:35" x14ac:dyDescent="0.25">
      <c r="B2" t="s">
        <v>52</v>
      </c>
    </row>
    <row r="4" spans="2:35" x14ac:dyDescent="0.25">
      <c r="D4">
        <v>2024</v>
      </c>
      <c r="E4">
        <v>2025</v>
      </c>
      <c r="F4">
        <v>2026</v>
      </c>
      <c r="G4">
        <v>2027</v>
      </c>
      <c r="H4">
        <v>2028</v>
      </c>
      <c r="I4">
        <v>2029</v>
      </c>
      <c r="J4">
        <v>2030</v>
      </c>
      <c r="K4">
        <v>2031</v>
      </c>
      <c r="L4">
        <v>2032</v>
      </c>
      <c r="M4">
        <v>2033</v>
      </c>
      <c r="N4">
        <v>2034</v>
      </c>
      <c r="O4">
        <v>2035</v>
      </c>
      <c r="P4">
        <v>2036</v>
      </c>
      <c r="Q4">
        <v>2037</v>
      </c>
      <c r="R4">
        <v>2038</v>
      </c>
      <c r="S4">
        <v>2039</v>
      </c>
      <c r="T4">
        <v>2040</v>
      </c>
      <c r="U4">
        <v>2041</v>
      </c>
      <c r="V4">
        <v>2042</v>
      </c>
      <c r="W4">
        <v>2043</v>
      </c>
      <c r="X4">
        <v>2044</v>
      </c>
      <c r="Y4">
        <v>2045</v>
      </c>
      <c r="Z4">
        <v>2046</v>
      </c>
      <c r="AA4">
        <v>2047</v>
      </c>
      <c r="AB4">
        <v>2048</v>
      </c>
      <c r="AC4">
        <v>2049</v>
      </c>
      <c r="AD4">
        <v>2050</v>
      </c>
      <c r="AE4">
        <v>2051</v>
      </c>
      <c r="AF4">
        <v>2052</v>
      </c>
      <c r="AG4">
        <v>2053</v>
      </c>
      <c r="AH4">
        <v>2054</v>
      </c>
      <c r="AI4">
        <v>2055</v>
      </c>
    </row>
    <row r="5" spans="2:35" x14ac:dyDescent="0.25">
      <c r="B5" t="s">
        <v>14</v>
      </c>
      <c r="C5" t="s">
        <v>51</v>
      </c>
      <c r="D5" s="4">
        <v>6037</v>
      </c>
      <c r="E5" s="4">
        <v>5757</v>
      </c>
      <c r="F5" s="4">
        <v>5489</v>
      </c>
      <c r="G5" s="4">
        <v>5319</v>
      </c>
      <c r="H5" s="4">
        <v>5251</v>
      </c>
      <c r="I5" s="4">
        <v>5274</v>
      </c>
      <c r="J5" s="4">
        <v>5299</v>
      </c>
      <c r="K5" s="4">
        <v>5323</v>
      </c>
      <c r="L5" s="4">
        <v>5343</v>
      </c>
      <c r="M5" s="4">
        <v>5361</v>
      </c>
      <c r="N5" s="4">
        <v>5380</v>
      </c>
      <c r="O5" s="4">
        <v>5399</v>
      </c>
      <c r="P5" s="4">
        <v>5419</v>
      </c>
      <c r="Q5" s="4">
        <v>5440</v>
      </c>
      <c r="R5" s="4">
        <v>5461</v>
      </c>
      <c r="S5" s="4">
        <v>5482</v>
      </c>
      <c r="T5" s="4">
        <v>5500</v>
      </c>
      <c r="U5" s="4">
        <v>5517</v>
      </c>
      <c r="V5" s="4">
        <v>5533</v>
      </c>
      <c r="W5" s="4">
        <v>5547</v>
      </c>
      <c r="X5" s="4">
        <v>5561</v>
      </c>
      <c r="Y5" s="4">
        <v>5573</v>
      </c>
      <c r="Z5" s="4">
        <v>5586</v>
      </c>
      <c r="AA5" s="4">
        <v>5599</v>
      </c>
      <c r="AB5" s="4">
        <v>5611</v>
      </c>
      <c r="AC5" s="4">
        <v>5623</v>
      </c>
      <c r="AD5" s="4">
        <v>5635</v>
      </c>
      <c r="AE5" s="4">
        <v>5647</v>
      </c>
      <c r="AF5" s="4">
        <v>5659</v>
      </c>
      <c r="AG5" s="4">
        <v>5670</v>
      </c>
      <c r="AH5" s="4">
        <v>5681</v>
      </c>
      <c r="AI5" s="4">
        <v>5686</v>
      </c>
    </row>
    <row r="6" spans="2:35" x14ac:dyDescent="0.25">
      <c r="B6" t="s">
        <v>15</v>
      </c>
      <c r="C6" t="s">
        <v>51</v>
      </c>
      <c r="D6" s="4">
        <v>12263</v>
      </c>
      <c r="E6" s="4">
        <v>11696</v>
      </c>
      <c r="F6" s="4">
        <v>11146</v>
      </c>
      <c r="G6" s="4">
        <v>10790</v>
      </c>
      <c r="H6" s="4">
        <v>10632</v>
      </c>
      <c r="I6" s="4">
        <v>10660</v>
      </c>
      <c r="J6" s="4">
        <v>10696</v>
      </c>
      <c r="K6" s="4">
        <v>10733</v>
      </c>
      <c r="L6" s="4">
        <v>10766</v>
      </c>
      <c r="M6" s="4">
        <v>10799</v>
      </c>
      <c r="N6" s="4">
        <v>10831</v>
      </c>
      <c r="O6" s="4">
        <v>10863</v>
      </c>
      <c r="P6" s="4">
        <v>10896</v>
      </c>
      <c r="Q6" s="4">
        <v>10930</v>
      </c>
      <c r="R6" s="4">
        <v>10963</v>
      </c>
      <c r="S6" s="4">
        <v>10995</v>
      </c>
      <c r="T6" s="4">
        <v>11020</v>
      </c>
      <c r="U6" s="4">
        <v>11040</v>
      </c>
      <c r="V6" s="4">
        <v>11050</v>
      </c>
      <c r="W6" s="4">
        <v>11050</v>
      </c>
      <c r="X6" s="4">
        <v>11043</v>
      </c>
      <c r="Y6" s="4">
        <v>11038</v>
      </c>
      <c r="Z6" s="4">
        <v>11039</v>
      </c>
      <c r="AA6" s="4">
        <v>11036</v>
      </c>
      <c r="AB6" s="4">
        <v>11031</v>
      </c>
      <c r="AC6" s="4">
        <v>11024</v>
      </c>
      <c r="AD6" s="4">
        <v>11026</v>
      </c>
      <c r="AE6" s="4">
        <v>11030</v>
      </c>
      <c r="AF6" s="4">
        <v>11040</v>
      </c>
      <c r="AG6" s="4">
        <v>11045</v>
      </c>
      <c r="AH6" s="4">
        <v>11056</v>
      </c>
      <c r="AI6" s="4">
        <v>11059</v>
      </c>
    </row>
    <row r="7" spans="2:35" x14ac:dyDescent="0.25">
      <c r="B7" t="s">
        <v>16</v>
      </c>
      <c r="C7" t="s">
        <v>51</v>
      </c>
      <c r="D7" s="4">
        <v>9321</v>
      </c>
      <c r="E7" s="4">
        <v>8804</v>
      </c>
      <c r="F7" s="4">
        <v>8311</v>
      </c>
      <c r="G7" s="4">
        <v>7998</v>
      </c>
      <c r="H7" s="4">
        <v>7869</v>
      </c>
      <c r="I7" s="4">
        <v>7904</v>
      </c>
      <c r="J7" s="4">
        <v>7942</v>
      </c>
      <c r="K7" s="4">
        <v>7980</v>
      </c>
      <c r="L7" s="4">
        <v>8014</v>
      </c>
      <c r="M7" s="4">
        <v>8047</v>
      </c>
      <c r="N7" s="4">
        <v>8079</v>
      </c>
      <c r="O7" s="4">
        <v>8111</v>
      </c>
      <c r="P7" s="4">
        <v>8144</v>
      </c>
      <c r="Q7" s="4">
        <v>8177</v>
      </c>
      <c r="R7" s="4">
        <v>8210</v>
      </c>
      <c r="S7" s="4">
        <v>8244</v>
      </c>
      <c r="T7" s="4">
        <v>8275</v>
      </c>
      <c r="U7" s="4">
        <v>8302</v>
      </c>
      <c r="V7" s="4">
        <v>8325</v>
      </c>
      <c r="W7" s="4">
        <v>8349</v>
      </c>
      <c r="X7" s="4">
        <v>8373</v>
      </c>
      <c r="Y7" s="4">
        <v>8397</v>
      </c>
      <c r="Z7" s="4">
        <v>8421</v>
      </c>
      <c r="AA7" s="4">
        <v>8445</v>
      </c>
      <c r="AB7" s="4">
        <v>8469</v>
      </c>
      <c r="AC7" s="4">
        <v>8494</v>
      </c>
      <c r="AD7" s="4">
        <v>8517</v>
      </c>
      <c r="AE7" s="4">
        <v>8538</v>
      </c>
      <c r="AF7" s="4">
        <v>8558</v>
      </c>
      <c r="AG7" s="4">
        <v>8578</v>
      </c>
      <c r="AH7" s="4">
        <v>8598</v>
      </c>
      <c r="AI7" s="4">
        <v>8608</v>
      </c>
    </row>
    <row r="8" spans="2:35" x14ac:dyDescent="0.25">
      <c r="B8" t="s">
        <v>17</v>
      </c>
      <c r="C8" t="s">
        <v>51</v>
      </c>
      <c r="D8" s="4">
        <v>2455</v>
      </c>
      <c r="E8" s="4">
        <v>2455</v>
      </c>
      <c r="F8" s="4">
        <v>2455</v>
      </c>
      <c r="G8" s="4">
        <v>2388</v>
      </c>
      <c r="H8" s="4">
        <v>2253</v>
      </c>
      <c r="I8" s="4">
        <v>2050</v>
      </c>
      <c r="J8" s="4">
        <v>1917</v>
      </c>
      <c r="K8" s="4">
        <v>1854</v>
      </c>
      <c r="L8" s="4">
        <v>1859</v>
      </c>
      <c r="M8" s="4">
        <v>1865</v>
      </c>
      <c r="N8" s="4">
        <v>1870</v>
      </c>
      <c r="O8" s="4">
        <v>1876</v>
      </c>
      <c r="P8" s="4">
        <v>1882</v>
      </c>
      <c r="Q8" s="4">
        <v>1887</v>
      </c>
      <c r="R8" s="4">
        <v>1893</v>
      </c>
      <c r="S8" s="4">
        <v>1899</v>
      </c>
      <c r="T8" s="4">
        <v>1904</v>
      </c>
      <c r="U8" s="4">
        <v>1909</v>
      </c>
      <c r="V8" s="4">
        <v>1912</v>
      </c>
      <c r="W8" s="4">
        <v>1916</v>
      </c>
      <c r="X8" s="4">
        <v>1919</v>
      </c>
      <c r="Y8" s="4">
        <v>1923</v>
      </c>
      <c r="Z8" s="4">
        <v>1926</v>
      </c>
      <c r="AA8" s="4">
        <v>1930</v>
      </c>
      <c r="AB8" s="4">
        <v>1934</v>
      </c>
      <c r="AC8" s="4">
        <v>1937</v>
      </c>
      <c r="AD8" s="4">
        <v>1940</v>
      </c>
      <c r="AE8" s="4">
        <v>1943</v>
      </c>
      <c r="AF8" s="4">
        <v>1946</v>
      </c>
      <c r="AG8" s="4">
        <v>1948</v>
      </c>
      <c r="AH8" s="4">
        <v>1951</v>
      </c>
      <c r="AI8" s="4">
        <v>1952</v>
      </c>
    </row>
    <row r="9" spans="2:35" x14ac:dyDescent="0.25">
      <c r="B9" t="s">
        <v>18</v>
      </c>
      <c r="C9" t="s">
        <v>51</v>
      </c>
      <c r="D9" s="4">
        <v>2426.2814462809902</v>
      </c>
      <c r="E9" s="4">
        <v>2479.7424990794411</v>
      </c>
      <c r="F9" s="4">
        <v>2532.2035518778926</v>
      </c>
      <c r="G9" s="4">
        <v>2484.9407259345658</v>
      </c>
      <c r="H9" s="4">
        <v>2285.4929684510098</v>
      </c>
      <c r="I9" s="4">
        <v>1986.3213322256761</v>
      </c>
      <c r="J9" s="4">
        <v>1788.5919231745311</v>
      </c>
      <c r="K9" s="4">
        <v>1692.1081196825896</v>
      </c>
      <c r="L9" s="4">
        <v>1696.8822910990264</v>
      </c>
      <c r="M9" s="4">
        <v>1701.4686881918153</v>
      </c>
      <c r="N9" s="4">
        <v>1706.0813195285402</v>
      </c>
      <c r="O9" s="4">
        <v>1710.7256728792172</v>
      </c>
      <c r="P9" s="4">
        <v>1715.4332832191815</v>
      </c>
      <c r="Q9" s="4">
        <v>1720.201375352498</v>
      </c>
      <c r="R9" s="4">
        <v>1725.0369158693013</v>
      </c>
      <c r="S9" s="4">
        <v>1729.935120677151</v>
      </c>
      <c r="T9" s="4">
        <v>1734.1810787499419</v>
      </c>
      <c r="U9" s="4">
        <v>1737.7561020736377</v>
      </c>
      <c r="V9" s="4">
        <v>1740.6435789876834</v>
      </c>
      <c r="W9" s="4">
        <v>1743.5474959000137</v>
      </c>
      <c r="X9" s="4">
        <v>1746.4678022856958</v>
      </c>
      <c r="Y9" s="4">
        <v>1749.4031652774681</v>
      </c>
      <c r="Z9" s="4">
        <v>1752.3552138731668</v>
      </c>
      <c r="AA9" s="4">
        <v>1755.3232110958606</v>
      </c>
      <c r="AB9" s="4">
        <v>1758.3072531185073</v>
      </c>
      <c r="AC9" s="4">
        <v>1761.3074367731579</v>
      </c>
      <c r="AD9" s="4">
        <v>1764.0083971302122</v>
      </c>
      <c r="AE9" s="4">
        <v>1766.4078307673353</v>
      </c>
      <c r="AF9" s="4">
        <v>1768.5034153786071</v>
      </c>
      <c r="AG9" s="4">
        <v>1770.6082720374891</v>
      </c>
      <c r="AH9" s="4">
        <v>1772.7224417687532</v>
      </c>
      <c r="AI9" s="4">
        <v>1773.7810788030297</v>
      </c>
    </row>
    <row r="10" spans="2:35" x14ac:dyDescent="0.25">
      <c r="B10" t="s">
        <v>19</v>
      </c>
      <c r="C10" t="s">
        <v>51</v>
      </c>
      <c r="D10" s="4">
        <v>1309.980670252379</v>
      </c>
      <c r="E10" s="4">
        <v>1338.8449827107129</v>
      </c>
      <c r="F10" s="4">
        <v>1367.1693822614739</v>
      </c>
      <c r="G10" s="4">
        <v>1341.6515724862882</v>
      </c>
      <c r="H10" s="4">
        <v>1233.9671538343953</v>
      </c>
      <c r="I10" s="4">
        <v>1072.440525856556</v>
      </c>
      <c r="J10" s="4">
        <v>965.68386570302971</v>
      </c>
      <c r="K10" s="4">
        <v>913.59101482597828</v>
      </c>
      <c r="L10" s="4">
        <v>916.1686515966793</v>
      </c>
      <c r="M10" s="4">
        <v>918.64490658633201</v>
      </c>
      <c r="N10" s="4">
        <v>921.13532578290631</v>
      </c>
      <c r="O10" s="4">
        <v>923.64287210426744</v>
      </c>
      <c r="P10" s="4">
        <v>926.18457169063913</v>
      </c>
      <c r="Q10" s="4">
        <v>928.75892617791465</v>
      </c>
      <c r="R10" s="4">
        <v>931.36969691802972</v>
      </c>
      <c r="S10" s="4">
        <v>934.01430091772465</v>
      </c>
      <c r="T10" s="4">
        <v>936.30674848623892</v>
      </c>
      <c r="U10" s="4">
        <v>938.23694972357737</v>
      </c>
      <c r="V10" s="4">
        <v>939.79593577979017</v>
      </c>
      <c r="W10" s="4">
        <v>941.36379800327722</v>
      </c>
      <c r="X10" s="4">
        <v>942.94050911497527</v>
      </c>
      <c r="Y10" s="4">
        <v>944.52534948264577</v>
      </c>
      <c r="Z10" s="4">
        <v>946.11919862324669</v>
      </c>
      <c r="AA10" s="4">
        <v>947.72165863342036</v>
      </c>
      <c r="AB10" s="4">
        <v>949.33278143818802</v>
      </c>
      <c r="AC10" s="4">
        <v>950.95261931842379</v>
      </c>
      <c r="AD10" s="4">
        <v>952.41090267804077</v>
      </c>
      <c r="AE10" s="4">
        <v>953.70638786958875</v>
      </c>
      <c r="AF10" s="4">
        <v>954.83782105012608</v>
      </c>
      <c r="AG10" s="4">
        <v>955.97426032884778</v>
      </c>
      <c r="AH10" s="4">
        <v>957.11572785555779</v>
      </c>
      <c r="AI10" s="4">
        <v>957.68729965479861</v>
      </c>
    </row>
    <row r="11" spans="2:35" x14ac:dyDescent="0.25">
      <c r="B11" t="s">
        <v>20</v>
      </c>
      <c r="C11" t="s">
        <v>51</v>
      </c>
      <c r="D11" s="4">
        <v>5802</v>
      </c>
      <c r="E11" s="4">
        <v>5802</v>
      </c>
      <c r="F11" s="4">
        <v>5802</v>
      </c>
      <c r="G11" s="4">
        <v>5679</v>
      </c>
      <c r="H11" s="4">
        <v>5433</v>
      </c>
      <c r="I11" s="4">
        <v>5064</v>
      </c>
      <c r="J11" s="4">
        <v>4822</v>
      </c>
      <c r="K11" s="4">
        <v>4706</v>
      </c>
      <c r="L11" s="4">
        <v>4717</v>
      </c>
      <c r="M11" s="4">
        <v>4728</v>
      </c>
      <c r="N11" s="4">
        <v>4738</v>
      </c>
      <c r="O11" s="4">
        <v>4749</v>
      </c>
      <c r="P11" s="4">
        <v>4760</v>
      </c>
      <c r="Q11" s="4">
        <v>4771</v>
      </c>
      <c r="R11" s="4">
        <v>4782</v>
      </c>
      <c r="S11" s="4">
        <v>4791</v>
      </c>
      <c r="T11" s="4">
        <v>4796</v>
      </c>
      <c r="U11" s="4">
        <v>4798</v>
      </c>
      <c r="V11" s="4">
        <v>4793</v>
      </c>
      <c r="W11" s="4">
        <v>4779</v>
      </c>
      <c r="X11" s="4">
        <v>4758</v>
      </c>
      <c r="Y11" s="4">
        <v>4738</v>
      </c>
      <c r="Z11" s="4">
        <v>4724</v>
      </c>
      <c r="AA11" s="4">
        <v>4707</v>
      </c>
      <c r="AB11" s="4">
        <v>4687</v>
      </c>
      <c r="AC11" s="4">
        <v>4665</v>
      </c>
      <c r="AD11" s="4">
        <v>4653</v>
      </c>
      <c r="AE11" s="4">
        <v>4645</v>
      </c>
      <c r="AF11" s="4">
        <v>4642</v>
      </c>
      <c r="AG11" s="4">
        <v>4636</v>
      </c>
      <c r="AH11" s="4">
        <v>4635</v>
      </c>
      <c r="AI11" s="4">
        <v>4632</v>
      </c>
    </row>
    <row r="12" spans="2:35" x14ac:dyDescent="0.25">
      <c r="B12" t="s">
        <v>21</v>
      </c>
      <c r="C12" t="s">
        <v>51</v>
      </c>
      <c r="D12" s="4">
        <v>1980</v>
      </c>
      <c r="E12" s="4">
        <v>1980</v>
      </c>
      <c r="F12" s="4">
        <v>1980</v>
      </c>
      <c r="G12" s="4">
        <v>1975</v>
      </c>
      <c r="H12" s="4">
        <v>1966</v>
      </c>
      <c r="I12" s="4">
        <v>1952</v>
      </c>
      <c r="J12" s="4">
        <v>1945</v>
      </c>
      <c r="K12" s="4">
        <v>1945</v>
      </c>
      <c r="L12" s="4">
        <v>1952</v>
      </c>
      <c r="M12" s="4">
        <v>1959</v>
      </c>
      <c r="N12" s="4">
        <v>1965</v>
      </c>
      <c r="O12" s="4">
        <v>1972</v>
      </c>
      <c r="P12" s="4">
        <v>1979</v>
      </c>
      <c r="Q12" s="4">
        <v>1986</v>
      </c>
      <c r="R12" s="4">
        <v>1993</v>
      </c>
      <c r="S12" s="4">
        <v>2000</v>
      </c>
      <c r="T12" s="4">
        <v>2006</v>
      </c>
      <c r="U12" s="4">
        <v>2011</v>
      </c>
      <c r="V12" s="4">
        <v>2016</v>
      </c>
      <c r="W12" s="4">
        <v>2020</v>
      </c>
      <c r="X12" s="4">
        <v>2025</v>
      </c>
      <c r="Y12" s="4">
        <v>2029</v>
      </c>
      <c r="Z12" s="4">
        <v>2034</v>
      </c>
      <c r="AA12" s="4">
        <v>2039</v>
      </c>
      <c r="AB12" s="4">
        <v>2043</v>
      </c>
      <c r="AC12" s="4">
        <v>2048</v>
      </c>
      <c r="AD12" s="4">
        <v>2052</v>
      </c>
      <c r="AE12" s="4">
        <v>2056</v>
      </c>
      <c r="AF12" s="4">
        <v>2060</v>
      </c>
      <c r="AG12" s="4">
        <v>2063</v>
      </c>
      <c r="AH12" s="4">
        <v>2067</v>
      </c>
      <c r="AI12" s="4">
        <v>2069</v>
      </c>
    </row>
    <row r="13" spans="2:35" x14ac:dyDescent="0.25">
      <c r="B13" t="s">
        <v>22</v>
      </c>
      <c r="C13" t="s">
        <v>51</v>
      </c>
      <c r="D13" s="4">
        <v>2071</v>
      </c>
      <c r="E13" s="4">
        <v>2071</v>
      </c>
      <c r="F13" s="4">
        <v>2071</v>
      </c>
      <c r="G13" s="4">
        <v>2074</v>
      </c>
      <c r="H13" s="4">
        <v>2081</v>
      </c>
      <c r="I13" s="4">
        <v>2092</v>
      </c>
      <c r="J13" s="4">
        <v>2102</v>
      </c>
      <c r="K13" s="4">
        <v>2110</v>
      </c>
      <c r="L13" s="4">
        <v>2118</v>
      </c>
      <c r="M13" s="4">
        <v>2125</v>
      </c>
      <c r="N13" s="4">
        <v>2132</v>
      </c>
      <c r="O13" s="4">
        <v>2140</v>
      </c>
      <c r="P13" s="4">
        <v>2147</v>
      </c>
      <c r="Q13" s="4">
        <v>2154</v>
      </c>
      <c r="R13" s="4">
        <v>2162</v>
      </c>
      <c r="S13" s="4">
        <v>2170</v>
      </c>
      <c r="T13" s="4">
        <v>2176</v>
      </c>
      <c r="U13" s="4">
        <v>2182</v>
      </c>
      <c r="V13" s="4">
        <v>2187</v>
      </c>
      <c r="W13" s="4">
        <v>2192</v>
      </c>
      <c r="X13" s="4">
        <v>2197</v>
      </c>
      <c r="Y13" s="4">
        <v>2202</v>
      </c>
      <c r="Z13" s="4">
        <v>2207</v>
      </c>
      <c r="AA13" s="4">
        <v>2212</v>
      </c>
      <c r="AB13" s="4">
        <v>2217</v>
      </c>
      <c r="AC13" s="4">
        <v>2222</v>
      </c>
      <c r="AD13" s="4">
        <v>2227</v>
      </c>
      <c r="AE13" s="4">
        <v>2231</v>
      </c>
      <c r="AF13" s="4">
        <v>2235</v>
      </c>
      <c r="AG13" s="4">
        <v>2239</v>
      </c>
      <c r="AH13" s="4">
        <v>2243</v>
      </c>
      <c r="AI13" s="4">
        <v>2245</v>
      </c>
    </row>
    <row r="14" spans="2:35" x14ac:dyDescent="0.25">
      <c r="B14" t="s">
        <v>23</v>
      </c>
      <c r="C14" t="s">
        <v>51</v>
      </c>
      <c r="D14" s="4">
        <v>8916</v>
      </c>
      <c r="E14" s="4">
        <v>8641</v>
      </c>
      <c r="F14" s="4">
        <v>8372</v>
      </c>
      <c r="G14" s="4">
        <v>8202</v>
      </c>
      <c r="H14" s="4">
        <v>8136</v>
      </c>
      <c r="I14" s="4">
        <v>8166</v>
      </c>
      <c r="J14" s="4">
        <v>8198</v>
      </c>
      <c r="K14" s="4">
        <v>8230</v>
      </c>
      <c r="L14" s="4">
        <v>8260</v>
      </c>
      <c r="M14" s="4">
        <v>8288</v>
      </c>
      <c r="N14" s="4">
        <v>8316</v>
      </c>
      <c r="O14" s="4">
        <v>8345</v>
      </c>
      <c r="P14" s="4">
        <v>8373</v>
      </c>
      <c r="Q14" s="4">
        <v>8402</v>
      </c>
      <c r="R14" s="4">
        <v>8432</v>
      </c>
      <c r="S14" s="4">
        <v>8462</v>
      </c>
      <c r="T14" s="4">
        <v>8488</v>
      </c>
      <c r="U14" s="4">
        <v>8511</v>
      </c>
      <c r="V14" s="4">
        <v>8530</v>
      </c>
      <c r="W14" s="4">
        <v>8549</v>
      </c>
      <c r="X14" s="4">
        <v>8568</v>
      </c>
      <c r="Y14" s="4">
        <v>8588</v>
      </c>
      <c r="Z14" s="4">
        <v>8607</v>
      </c>
      <c r="AA14" s="4">
        <v>8627</v>
      </c>
      <c r="AB14" s="4">
        <v>8647</v>
      </c>
      <c r="AC14" s="4">
        <v>8667</v>
      </c>
      <c r="AD14" s="4">
        <v>8685</v>
      </c>
      <c r="AE14" s="4">
        <v>8701</v>
      </c>
      <c r="AF14" s="4">
        <v>8716</v>
      </c>
      <c r="AG14" s="4">
        <v>8731</v>
      </c>
      <c r="AH14" s="4">
        <v>8746</v>
      </c>
      <c r="AI14" s="4">
        <v>8754</v>
      </c>
    </row>
    <row r="15" spans="2:35" x14ac:dyDescent="0.25">
      <c r="B15" t="s">
        <v>24</v>
      </c>
      <c r="C15" t="s">
        <v>51</v>
      </c>
      <c r="D15" s="4">
        <v>24366</v>
      </c>
      <c r="E15" s="4">
        <v>23188</v>
      </c>
      <c r="F15" s="4">
        <v>22060</v>
      </c>
      <c r="G15" s="4">
        <v>21340</v>
      </c>
      <c r="H15" s="4">
        <v>21048</v>
      </c>
      <c r="I15" s="4">
        <v>21136</v>
      </c>
      <c r="J15" s="4">
        <v>21237</v>
      </c>
      <c r="K15" s="4">
        <v>21338</v>
      </c>
      <c r="L15" s="4">
        <v>21429</v>
      </c>
      <c r="M15" s="4">
        <v>21515</v>
      </c>
      <c r="N15" s="4">
        <v>21600</v>
      </c>
      <c r="O15" s="4">
        <v>21686</v>
      </c>
      <c r="P15" s="4">
        <v>21773</v>
      </c>
      <c r="Q15" s="4">
        <v>21861</v>
      </c>
      <c r="R15" s="4">
        <v>21950</v>
      </c>
      <c r="S15" s="4">
        <v>22037</v>
      </c>
      <c r="T15" s="4">
        <v>22114</v>
      </c>
      <c r="U15" s="4">
        <v>22181</v>
      </c>
      <c r="V15" s="4">
        <v>22233</v>
      </c>
      <c r="W15" s="4">
        <v>22276</v>
      </c>
      <c r="X15" s="4">
        <v>22312</v>
      </c>
      <c r="Y15" s="4">
        <v>22350</v>
      </c>
      <c r="Z15" s="4">
        <v>22394</v>
      </c>
      <c r="AA15" s="4">
        <v>22435</v>
      </c>
      <c r="AB15" s="4">
        <v>22473</v>
      </c>
      <c r="AC15" s="4">
        <v>22510</v>
      </c>
      <c r="AD15" s="4">
        <v>22554</v>
      </c>
      <c r="AE15" s="4">
        <v>22597</v>
      </c>
      <c r="AF15" s="4">
        <v>22644</v>
      </c>
      <c r="AG15" s="4">
        <v>22687</v>
      </c>
      <c r="AH15" s="4">
        <v>22736</v>
      </c>
      <c r="AI15" s="4">
        <v>22758</v>
      </c>
    </row>
    <row r="16" spans="2:35" x14ac:dyDescent="0.25">
      <c r="B16" t="s">
        <v>25</v>
      </c>
      <c r="C16" t="s">
        <v>51</v>
      </c>
      <c r="D16" s="4">
        <v>1463</v>
      </c>
      <c r="E16" s="4">
        <v>1344</v>
      </c>
      <c r="F16" s="4">
        <v>1234</v>
      </c>
      <c r="G16" s="4">
        <v>1155</v>
      </c>
      <c r="H16" s="4">
        <v>1144</v>
      </c>
      <c r="I16" s="4">
        <v>1134</v>
      </c>
      <c r="J16" s="4">
        <v>1123</v>
      </c>
      <c r="K16" s="4">
        <v>1113</v>
      </c>
      <c r="L16" s="4">
        <v>1103</v>
      </c>
      <c r="M16" s="4">
        <v>1093</v>
      </c>
      <c r="N16" s="4">
        <v>1083</v>
      </c>
      <c r="O16" s="4">
        <v>1073</v>
      </c>
      <c r="P16" s="4">
        <v>1063</v>
      </c>
      <c r="Q16" s="4">
        <v>1053</v>
      </c>
      <c r="R16" s="4">
        <v>1043</v>
      </c>
      <c r="S16" s="4">
        <v>1034</v>
      </c>
      <c r="T16" s="4">
        <v>1024</v>
      </c>
      <c r="U16" s="4">
        <v>1015</v>
      </c>
      <c r="V16" s="4">
        <v>1005</v>
      </c>
      <c r="W16" s="4">
        <v>996</v>
      </c>
      <c r="X16" s="4">
        <v>987</v>
      </c>
      <c r="Y16" s="4">
        <v>978</v>
      </c>
      <c r="Z16" s="4">
        <v>969</v>
      </c>
      <c r="AA16" s="4">
        <v>960</v>
      </c>
      <c r="AB16" s="4">
        <v>951</v>
      </c>
      <c r="AC16" s="4">
        <v>942</v>
      </c>
      <c r="AD16" s="4">
        <v>934</v>
      </c>
      <c r="AE16" s="4">
        <v>925</v>
      </c>
      <c r="AF16" s="4">
        <v>917</v>
      </c>
      <c r="AG16" s="4">
        <v>908</v>
      </c>
      <c r="AH16" s="4">
        <v>900</v>
      </c>
      <c r="AI16" s="4">
        <v>891</v>
      </c>
    </row>
    <row r="17" spans="2:35" x14ac:dyDescent="0.25">
      <c r="B17" t="s">
        <v>26</v>
      </c>
      <c r="C17" t="s">
        <v>51</v>
      </c>
      <c r="D17" s="4">
        <v>1336</v>
      </c>
      <c r="E17" s="4">
        <v>1314</v>
      </c>
      <c r="F17" s="4">
        <v>1293</v>
      </c>
      <c r="G17" s="4">
        <v>1273</v>
      </c>
      <c r="H17" s="4">
        <v>1255</v>
      </c>
      <c r="I17" s="4">
        <v>1239</v>
      </c>
      <c r="J17" s="4">
        <v>1227</v>
      </c>
      <c r="K17" s="4">
        <v>1216</v>
      </c>
      <c r="L17" s="4">
        <v>1208</v>
      </c>
      <c r="M17" s="4">
        <v>1203</v>
      </c>
      <c r="N17" s="4">
        <v>1199</v>
      </c>
      <c r="O17" s="4">
        <v>1195</v>
      </c>
      <c r="P17" s="4">
        <v>1190</v>
      </c>
      <c r="Q17" s="4">
        <v>1186</v>
      </c>
      <c r="R17" s="4">
        <v>1182</v>
      </c>
      <c r="S17" s="4">
        <v>1178</v>
      </c>
      <c r="T17" s="4">
        <v>1175</v>
      </c>
      <c r="U17" s="4">
        <v>1172</v>
      </c>
      <c r="V17" s="4">
        <v>1169</v>
      </c>
      <c r="W17" s="4">
        <v>1166</v>
      </c>
      <c r="X17" s="4">
        <v>1164</v>
      </c>
      <c r="Y17" s="4">
        <v>1161</v>
      </c>
      <c r="Z17" s="4">
        <v>1159</v>
      </c>
      <c r="AA17" s="4">
        <v>1157</v>
      </c>
      <c r="AB17" s="4">
        <v>1149</v>
      </c>
      <c r="AC17" s="4">
        <v>1135</v>
      </c>
      <c r="AD17" s="4">
        <v>1122</v>
      </c>
      <c r="AE17" s="4">
        <v>1109</v>
      </c>
      <c r="AF17" s="4">
        <v>1103</v>
      </c>
      <c r="AG17" s="4">
        <v>1095</v>
      </c>
      <c r="AH17" s="4">
        <v>1093</v>
      </c>
      <c r="AI17" s="4">
        <v>1092</v>
      </c>
    </row>
    <row r="18" spans="2:35" x14ac:dyDescent="0.25">
      <c r="B18" t="s">
        <v>27</v>
      </c>
      <c r="C18" t="s">
        <v>51</v>
      </c>
      <c r="D18" s="4">
        <v>6769</v>
      </c>
      <c r="E18" s="4">
        <v>6692</v>
      </c>
      <c r="F18" s="4">
        <v>6621</v>
      </c>
      <c r="G18" s="4">
        <v>6564</v>
      </c>
      <c r="H18" s="4">
        <v>6526</v>
      </c>
      <c r="I18" s="4">
        <v>6500</v>
      </c>
      <c r="J18" s="4">
        <v>6480</v>
      </c>
      <c r="K18" s="4">
        <v>6465</v>
      </c>
      <c r="L18" s="4">
        <v>6457</v>
      </c>
      <c r="M18" s="4">
        <v>6453</v>
      </c>
      <c r="N18" s="4">
        <v>6455</v>
      </c>
      <c r="O18" s="4">
        <v>6454</v>
      </c>
      <c r="P18" s="4">
        <v>6458</v>
      </c>
      <c r="Q18" s="4">
        <v>6460</v>
      </c>
      <c r="R18" s="4">
        <v>6463</v>
      </c>
      <c r="S18" s="4">
        <v>6466</v>
      </c>
      <c r="T18" s="4">
        <v>6470</v>
      </c>
      <c r="U18" s="4">
        <v>6473</v>
      </c>
      <c r="V18" s="4">
        <v>6406</v>
      </c>
      <c r="W18" s="4">
        <v>6286</v>
      </c>
      <c r="X18" s="4">
        <v>6125</v>
      </c>
      <c r="Y18" s="4">
        <v>6016</v>
      </c>
      <c r="Z18" s="4">
        <v>5947</v>
      </c>
      <c r="AA18" s="4">
        <v>5903</v>
      </c>
      <c r="AB18" s="4">
        <v>5865</v>
      </c>
      <c r="AC18" s="4">
        <v>5824</v>
      </c>
      <c r="AD18" s="4">
        <v>5799</v>
      </c>
      <c r="AE18" s="4">
        <v>5789</v>
      </c>
      <c r="AF18" s="4">
        <v>5793</v>
      </c>
      <c r="AG18" s="4">
        <v>5732</v>
      </c>
      <c r="AH18" s="4">
        <v>5670</v>
      </c>
      <c r="AI18" s="4">
        <v>5606</v>
      </c>
    </row>
    <row r="19" spans="2:35" x14ac:dyDescent="0.25">
      <c r="B19" t="s">
        <v>28</v>
      </c>
      <c r="C19" t="s">
        <v>51</v>
      </c>
      <c r="D19" s="4">
        <v>3351</v>
      </c>
      <c r="E19" s="4">
        <v>3221</v>
      </c>
      <c r="F19" s="4">
        <v>3094</v>
      </c>
      <c r="G19" s="4">
        <v>2972</v>
      </c>
      <c r="H19" s="4">
        <v>2859</v>
      </c>
      <c r="I19" s="4">
        <v>2750</v>
      </c>
      <c r="J19" s="4">
        <v>2646</v>
      </c>
      <c r="K19" s="4">
        <v>2546</v>
      </c>
      <c r="L19" s="4">
        <v>2449</v>
      </c>
      <c r="M19" s="4">
        <v>2356</v>
      </c>
      <c r="N19" s="4">
        <v>2266</v>
      </c>
      <c r="O19" s="4">
        <v>2206</v>
      </c>
      <c r="P19" s="4">
        <v>2175</v>
      </c>
      <c r="Q19" s="4">
        <v>2171</v>
      </c>
      <c r="R19" s="4">
        <v>2168</v>
      </c>
      <c r="S19" s="4">
        <v>2166</v>
      </c>
      <c r="T19" s="4">
        <v>2163</v>
      </c>
      <c r="U19" s="4">
        <v>2160</v>
      </c>
      <c r="V19" s="4">
        <v>2157</v>
      </c>
      <c r="W19" s="4">
        <v>2152</v>
      </c>
      <c r="X19" s="4">
        <v>2147</v>
      </c>
      <c r="Y19" s="4">
        <v>2143</v>
      </c>
      <c r="Z19" s="4">
        <v>2139</v>
      </c>
      <c r="AA19" s="4">
        <v>2136</v>
      </c>
      <c r="AB19" s="4">
        <v>2131</v>
      </c>
      <c r="AC19" s="4">
        <v>2119</v>
      </c>
      <c r="AD19" s="4">
        <v>2108</v>
      </c>
      <c r="AE19" s="4">
        <v>2088</v>
      </c>
      <c r="AF19" s="4">
        <v>2078</v>
      </c>
      <c r="AG19" s="4">
        <v>2058</v>
      </c>
      <c r="AH19" s="4">
        <v>2051</v>
      </c>
      <c r="AI19" s="4">
        <v>2043</v>
      </c>
    </row>
    <row r="20" spans="2:35" x14ac:dyDescent="0.25">
      <c r="B20" t="s">
        <v>29</v>
      </c>
      <c r="C20" t="s">
        <v>51</v>
      </c>
      <c r="D20" s="4">
        <v>4710</v>
      </c>
      <c r="E20" s="4">
        <v>4697</v>
      </c>
      <c r="F20" s="4">
        <v>4685</v>
      </c>
      <c r="G20" s="4">
        <v>4673</v>
      </c>
      <c r="H20" s="4">
        <v>4664</v>
      </c>
      <c r="I20" s="4">
        <v>4658</v>
      </c>
      <c r="J20" s="4">
        <v>4654</v>
      </c>
      <c r="K20" s="4">
        <v>4656</v>
      </c>
      <c r="L20" s="4">
        <v>4659</v>
      </c>
      <c r="M20" s="4">
        <v>4663</v>
      </c>
      <c r="N20" s="4">
        <v>4667</v>
      </c>
      <c r="O20" s="4">
        <v>4670</v>
      </c>
      <c r="P20" s="4">
        <v>4674</v>
      </c>
      <c r="Q20" s="4">
        <v>4678</v>
      </c>
      <c r="R20" s="4">
        <v>4682</v>
      </c>
      <c r="S20" s="4">
        <v>4686</v>
      </c>
      <c r="T20" s="4">
        <v>4690</v>
      </c>
      <c r="U20" s="4">
        <v>4694</v>
      </c>
      <c r="V20" s="4">
        <v>4697</v>
      </c>
      <c r="W20" s="4">
        <v>4701</v>
      </c>
      <c r="X20" s="4">
        <v>4704</v>
      </c>
      <c r="Y20" s="4">
        <v>4708</v>
      </c>
      <c r="Z20" s="4">
        <v>4711</v>
      </c>
      <c r="AA20" s="4">
        <v>4714</v>
      </c>
      <c r="AB20" s="4">
        <v>4718</v>
      </c>
      <c r="AC20" s="4">
        <v>4721</v>
      </c>
      <c r="AD20" s="4">
        <v>4724</v>
      </c>
      <c r="AE20" s="4">
        <v>4727</v>
      </c>
      <c r="AF20" s="4">
        <v>4731</v>
      </c>
      <c r="AG20" s="4">
        <v>4733</v>
      </c>
      <c r="AH20" s="4">
        <v>4736</v>
      </c>
      <c r="AI20" s="4">
        <v>4738</v>
      </c>
    </row>
    <row r="21" spans="2:35" x14ac:dyDescent="0.25">
      <c r="B21" t="s">
        <v>30</v>
      </c>
      <c r="C21" t="s">
        <v>51</v>
      </c>
      <c r="D21" s="4">
        <v>8362</v>
      </c>
      <c r="E21" s="4">
        <v>8351</v>
      </c>
      <c r="F21" s="4">
        <v>8339</v>
      </c>
      <c r="G21" s="4">
        <v>8326</v>
      </c>
      <c r="H21" s="4">
        <v>8314</v>
      </c>
      <c r="I21" s="4">
        <v>8304</v>
      </c>
      <c r="J21" s="4">
        <v>8299</v>
      </c>
      <c r="K21" s="4">
        <v>8299</v>
      </c>
      <c r="L21" s="4">
        <v>8302</v>
      </c>
      <c r="M21" s="4">
        <v>8305</v>
      </c>
      <c r="N21" s="4">
        <v>8285</v>
      </c>
      <c r="O21" s="4">
        <v>8255</v>
      </c>
      <c r="P21" s="4">
        <v>8215</v>
      </c>
      <c r="Q21" s="4">
        <v>8186</v>
      </c>
      <c r="R21" s="4">
        <v>8157</v>
      </c>
      <c r="S21" s="4">
        <v>8127</v>
      </c>
      <c r="T21" s="4">
        <v>8108</v>
      </c>
      <c r="U21" s="4">
        <v>8099</v>
      </c>
      <c r="V21" s="4">
        <v>8102</v>
      </c>
      <c r="W21" s="4">
        <v>8105</v>
      </c>
      <c r="X21" s="4">
        <v>8108</v>
      </c>
      <c r="Y21" s="4">
        <v>8111</v>
      </c>
      <c r="Z21" s="4">
        <v>8114</v>
      </c>
      <c r="AA21" s="4">
        <v>8117</v>
      </c>
      <c r="AB21" s="4">
        <v>8119</v>
      </c>
      <c r="AC21" s="4">
        <v>8122</v>
      </c>
      <c r="AD21" s="4">
        <v>8125</v>
      </c>
      <c r="AE21" s="4">
        <v>8127</v>
      </c>
      <c r="AF21" s="4">
        <v>8129</v>
      </c>
      <c r="AG21" s="4">
        <v>8131</v>
      </c>
      <c r="AH21" s="4">
        <v>8133</v>
      </c>
      <c r="AI21" s="4">
        <v>8134</v>
      </c>
    </row>
    <row r="22" spans="2:35" x14ac:dyDescent="0.25">
      <c r="B22" t="s">
        <v>31</v>
      </c>
      <c r="C22" t="s">
        <v>51</v>
      </c>
      <c r="D22" s="4">
        <v>15547</v>
      </c>
      <c r="E22" s="4">
        <v>13956</v>
      </c>
      <c r="F22" s="4">
        <v>12482</v>
      </c>
      <c r="G22" s="4">
        <v>11560</v>
      </c>
      <c r="H22" s="4">
        <v>11136</v>
      </c>
      <c r="I22" s="4">
        <v>11150</v>
      </c>
      <c r="J22" s="4">
        <v>11166</v>
      </c>
      <c r="K22" s="4">
        <v>11181</v>
      </c>
      <c r="L22" s="4">
        <v>11195</v>
      </c>
      <c r="M22" s="4">
        <v>11207</v>
      </c>
      <c r="N22" s="4">
        <v>11220</v>
      </c>
      <c r="O22" s="4">
        <v>11232</v>
      </c>
      <c r="P22" s="4">
        <v>11245</v>
      </c>
      <c r="Q22" s="4">
        <v>11257</v>
      </c>
      <c r="R22" s="4">
        <v>11270</v>
      </c>
      <c r="S22" s="4">
        <v>11283</v>
      </c>
      <c r="T22" s="4">
        <v>11295</v>
      </c>
      <c r="U22" s="4">
        <v>11305</v>
      </c>
      <c r="V22" s="4">
        <v>11315</v>
      </c>
      <c r="W22" s="4">
        <v>11324</v>
      </c>
      <c r="X22" s="4">
        <v>11334</v>
      </c>
      <c r="Y22" s="4">
        <v>11343</v>
      </c>
      <c r="Z22" s="4">
        <v>11353</v>
      </c>
      <c r="AA22" s="4">
        <v>11362</v>
      </c>
      <c r="AB22" s="4">
        <v>11372</v>
      </c>
      <c r="AC22" s="4">
        <v>11381</v>
      </c>
      <c r="AD22" s="4">
        <v>11390</v>
      </c>
      <c r="AE22" s="4">
        <v>11399</v>
      </c>
      <c r="AF22" s="4">
        <v>11407</v>
      </c>
      <c r="AG22" s="4">
        <v>11415</v>
      </c>
      <c r="AH22" s="4">
        <v>11423</v>
      </c>
      <c r="AI22" s="4">
        <v>11427</v>
      </c>
    </row>
    <row r="23" spans="2:35" x14ac:dyDescent="0.25">
      <c r="B23" t="s">
        <v>32</v>
      </c>
      <c r="C23" t="s">
        <v>51</v>
      </c>
      <c r="D23" s="4">
        <v>29667</v>
      </c>
      <c r="E23" s="4">
        <v>28183</v>
      </c>
      <c r="F23" s="4">
        <v>26749</v>
      </c>
      <c r="G23" s="4">
        <v>25388</v>
      </c>
      <c r="H23" s="4">
        <v>24539</v>
      </c>
      <c r="I23" s="4">
        <v>23998</v>
      </c>
      <c r="J23" s="4">
        <v>23925</v>
      </c>
      <c r="K23" s="4">
        <v>23850</v>
      </c>
      <c r="L23" s="4">
        <v>23952</v>
      </c>
      <c r="M23" s="4">
        <v>24048</v>
      </c>
      <c r="N23" s="4">
        <v>24145</v>
      </c>
      <c r="O23" s="4">
        <v>24241</v>
      </c>
      <c r="P23" s="4">
        <v>24339</v>
      </c>
      <c r="Q23" s="4">
        <v>24438</v>
      </c>
      <c r="R23" s="4">
        <v>24170</v>
      </c>
      <c r="S23" s="4">
        <v>22245</v>
      </c>
      <c r="T23" s="4">
        <v>19646</v>
      </c>
      <c r="U23" s="4">
        <v>17398</v>
      </c>
      <c r="V23" s="4">
        <v>16791</v>
      </c>
      <c r="W23" s="4">
        <v>16838</v>
      </c>
      <c r="X23" s="4">
        <v>16886</v>
      </c>
      <c r="Y23" s="4">
        <v>16934</v>
      </c>
      <c r="Z23" s="4">
        <v>16983</v>
      </c>
      <c r="AA23" s="4">
        <v>17032</v>
      </c>
      <c r="AB23" s="4">
        <v>17081</v>
      </c>
      <c r="AC23" s="4">
        <v>17130</v>
      </c>
      <c r="AD23" s="4">
        <v>17176</v>
      </c>
      <c r="AE23" s="4">
        <v>17219</v>
      </c>
      <c r="AF23" s="4">
        <v>17259</v>
      </c>
      <c r="AG23" s="4">
        <v>17299</v>
      </c>
      <c r="AH23" s="4">
        <v>17340</v>
      </c>
      <c r="AI23" s="4">
        <v>17360</v>
      </c>
    </row>
    <row r="24" spans="2:35" x14ac:dyDescent="0.25">
      <c r="B24" t="s">
        <v>33</v>
      </c>
      <c r="C24" t="s">
        <v>51</v>
      </c>
      <c r="D24" s="4">
        <v>12979</v>
      </c>
      <c r="E24" s="4">
        <v>11234</v>
      </c>
      <c r="F24" s="4">
        <v>9656</v>
      </c>
      <c r="G24" s="4">
        <v>8688</v>
      </c>
      <c r="H24" s="4">
        <v>8249</v>
      </c>
      <c r="I24" s="4">
        <v>8256</v>
      </c>
      <c r="J24" s="4">
        <v>8264</v>
      </c>
      <c r="K24" s="4">
        <v>8272</v>
      </c>
      <c r="L24" s="4">
        <v>8279</v>
      </c>
      <c r="M24" s="4">
        <v>8285</v>
      </c>
      <c r="N24" s="4">
        <v>8291</v>
      </c>
      <c r="O24" s="4">
        <v>8296</v>
      </c>
      <c r="P24" s="4">
        <v>8302</v>
      </c>
      <c r="Q24" s="4">
        <v>8307</v>
      </c>
      <c r="R24" s="4">
        <v>8313</v>
      </c>
      <c r="S24" s="4">
        <v>8319</v>
      </c>
      <c r="T24" s="4">
        <v>8324</v>
      </c>
      <c r="U24" s="4">
        <v>8330</v>
      </c>
      <c r="V24" s="4">
        <v>8336</v>
      </c>
      <c r="W24" s="4">
        <v>8341</v>
      </c>
      <c r="X24" s="4">
        <v>8347</v>
      </c>
      <c r="Y24" s="4">
        <v>8353</v>
      </c>
      <c r="Z24" s="4">
        <v>8359</v>
      </c>
      <c r="AA24" s="4">
        <v>8364</v>
      </c>
      <c r="AB24" s="4">
        <v>8370</v>
      </c>
      <c r="AC24" s="4">
        <v>8376</v>
      </c>
      <c r="AD24" s="4">
        <v>8382</v>
      </c>
      <c r="AE24" s="4">
        <v>8388</v>
      </c>
      <c r="AF24" s="4">
        <v>8394</v>
      </c>
      <c r="AG24" s="4">
        <v>8400</v>
      </c>
      <c r="AH24" s="4">
        <v>8406</v>
      </c>
      <c r="AI24" s="4">
        <v>8409</v>
      </c>
    </row>
    <row r="25" spans="2:35" x14ac:dyDescent="0.25">
      <c r="B25" t="s">
        <v>34</v>
      </c>
      <c r="C25" t="s">
        <v>51</v>
      </c>
      <c r="D25" s="4">
        <v>8067</v>
      </c>
      <c r="E25" s="4">
        <v>7710</v>
      </c>
      <c r="F25" s="4">
        <v>7371</v>
      </c>
      <c r="G25" s="4">
        <v>7075</v>
      </c>
      <c r="H25" s="4">
        <v>7096</v>
      </c>
      <c r="I25" s="4">
        <v>7104</v>
      </c>
      <c r="J25" s="4">
        <v>7115</v>
      </c>
      <c r="K25" s="4">
        <v>7125</v>
      </c>
      <c r="L25" s="4">
        <v>7154</v>
      </c>
      <c r="M25" s="4">
        <v>7183</v>
      </c>
      <c r="N25" s="4">
        <v>7215</v>
      </c>
      <c r="O25" s="4">
        <v>7246</v>
      </c>
      <c r="P25" s="4">
        <v>7279</v>
      </c>
      <c r="Q25" s="4">
        <v>7311</v>
      </c>
      <c r="R25" s="4">
        <v>7344</v>
      </c>
      <c r="S25" s="4">
        <v>7377</v>
      </c>
      <c r="T25" s="4">
        <v>7406</v>
      </c>
      <c r="U25" s="4">
        <v>7428</v>
      </c>
      <c r="V25" s="4">
        <v>7446</v>
      </c>
      <c r="W25" s="4">
        <v>7460</v>
      </c>
      <c r="X25" s="4">
        <v>7477</v>
      </c>
      <c r="Y25" s="4">
        <v>7494</v>
      </c>
      <c r="Z25" s="4">
        <v>7499</v>
      </c>
      <c r="AA25" s="4">
        <v>7482</v>
      </c>
      <c r="AB25" s="4">
        <v>7436</v>
      </c>
      <c r="AC25" s="4">
        <v>7373</v>
      </c>
      <c r="AD25" s="4">
        <v>7332</v>
      </c>
      <c r="AE25" s="4">
        <v>7297</v>
      </c>
      <c r="AF25" s="4">
        <v>7296</v>
      </c>
      <c r="AG25" s="4">
        <v>7281</v>
      </c>
      <c r="AH25" s="4">
        <v>7286</v>
      </c>
      <c r="AI25" s="4">
        <v>7282</v>
      </c>
    </row>
    <row r="26" spans="2:35" x14ac:dyDescent="0.25">
      <c r="B26" t="s">
        <v>35</v>
      </c>
      <c r="C26" t="s">
        <v>51</v>
      </c>
      <c r="D26" s="4">
        <v>8984</v>
      </c>
      <c r="E26" s="4">
        <v>8858</v>
      </c>
      <c r="F26" s="4">
        <v>8738</v>
      </c>
      <c r="G26" s="4">
        <v>8667</v>
      </c>
      <c r="H26" s="4">
        <v>8656</v>
      </c>
      <c r="I26" s="4">
        <v>8694</v>
      </c>
      <c r="J26" s="4">
        <v>8736</v>
      </c>
      <c r="K26" s="4">
        <v>8778</v>
      </c>
      <c r="L26" s="4">
        <v>8815</v>
      </c>
      <c r="M26" s="4">
        <v>8851</v>
      </c>
      <c r="N26" s="4">
        <v>8886</v>
      </c>
      <c r="O26" s="4">
        <v>8922</v>
      </c>
      <c r="P26" s="4">
        <v>8958</v>
      </c>
      <c r="Q26" s="4">
        <v>8994</v>
      </c>
      <c r="R26" s="4">
        <v>9031</v>
      </c>
      <c r="S26" s="4">
        <v>9068</v>
      </c>
      <c r="T26" s="4">
        <v>9102</v>
      </c>
      <c r="U26" s="4">
        <v>9132</v>
      </c>
      <c r="V26" s="4">
        <v>9158</v>
      </c>
      <c r="W26" s="4">
        <v>9184</v>
      </c>
      <c r="X26" s="4">
        <v>9210</v>
      </c>
      <c r="Y26" s="4">
        <v>9236</v>
      </c>
      <c r="Z26" s="4">
        <v>9263</v>
      </c>
      <c r="AA26" s="4">
        <v>9289</v>
      </c>
      <c r="AB26" s="4">
        <v>9316</v>
      </c>
      <c r="AC26" s="4">
        <v>9343</v>
      </c>
      <c r="AD26" s="4">
        <v>9368</v>
      </c>
      <c r="AE26" s="4">
        <v>9391</v>
      </c>
      <c r="AF26" s="4">
        <v>9413</v>
      </c>
      <c r="AG26" s="4">
        <v>9435</v>
      </c>
      <c r="AH26" s="4">
        <v>9457</v>
      </c>
      <c r="AI26" s="4">
        <v>9468</v>
      </c>
    </row>
    <row r="29" spans="2:35" x14ac:dyDescent="0.25">
      <c r="B29" t="s">
        <v>53</v>
      </c>
    </row>
    <row r="31" spans="2:35" x14ac:dyDescent="0.25">
      <c r="D31">
        <v>2024</v>
      </c>
      <c r="E31">
        <v>2025</v>
      </c>
      <c r="F31">
        <v>2026</v>
      </c>
      <c r="G31">
        <v>2027</v>
      </c>
      <c r="H31">
        <v>2028</v>
      </c>
      <c r="I31">
        <v>2029</v>
      </c>
      <c r="J31">
        <v>2030</v>
      </c>
      <c r="K31">
        <v>2031</v>
      </c>
      <c r="L31">
        <v>2032</v>
      </c>
      <c r="M31">
        <v>2033</v>
      </c>
      <c r="N31">
        <v>2034</v>
      </c>
      <c r="O31">
        <v>2035</v>
      </c>
      <c r="P31">
        <v>2036</v>
      </c>
      <c r="Q31">
        <v>2037</v>
      </c>
      <c r="R31">
        <v>2038</v>
      </c>
      <c r="S31">
        <v>2039</v>
      </c>
      <c r="T31">
        <v>2040</v>
      </c>
      <c r="U31">
        <v>2041</v>
      </c>
      <c r="V31">
        <v>2042</v>
      </c>
      <c r="W31">
        <v>2043</v>
      </c>
      <c r="X31">
        <v>2044</v>
      </c>
      <c r="Y31">
        <v>2045</v>
      </c>
      <c r="Z31">
        <v>2046</v>
      </c>
      <c r="AA31">
        <v>2047</v>
      </c>
      <c r="AB31">
        <v>2048</v>
      </c>
      <c r="AC31">
        <v>2049</v>
      </c>
      <c r="AD31">
        <v>2050</v>
      </c>
      <c r="AE31">
        <v>2051</v>
      </c>
      <c r="AF31">
        <v>2052</v>
      </c>
      <c r="AG31">
        <v>2053</v>
      </c>
      <c r="AH31">
        <v>2054</v>
      </c>
      <c r="AI31">
        <v>2055</v>
      </c>
    </row>
    <row r="32" spans="2:35" x14ac:dyDescent="0.25">
      <c r="B32" t="s">
        <v>14</v>
      </c>
      <c r="C32" t="s">
        <v>51</v>
      </c>
      <c r="D32" s="4">
        <v>6037</v>
      </c>
      <c r="E32" s="4">
        <v>5900</v>
      </c>
      <c r="F32" s="4">
        <v>5768</v>
      </c>
      <c r="G32" s="4">
        <v>5652</v>
      </c>
      <c r="H32" s="4">
        <v>5558</v>
      </c>
      <c r="I32" s="4">
        <v>5477</v>
      </c>
      <c r="J32" s="4">
        <v>5441</v>
      </c>
      <c r="K32" s="4">
        <v>5443</v>
      </c>
      <c r="L32" s="4">
        <v>5481</v>
      </c>
      <c r="M32" s="4">
        <v>5517</v>
      </c>
      <c r="N32" s="4">
        <v>5553</v>
      </c>
      <c r="O32" s="4">
        <v>5589</v>
      </c>
      <c r="P32" s="4">
        <v>5626</v>
      </c>
      <c r="Q32" s="4">
        <v>5664</v>
      </c>
      <c r="R32" s="4">
        <v>5702</v>
      </c>
      <c r="S32" s="4">
        <v>5741</v>
      </c>
      <c r="T32" s="4">
        <v>5777</v>
      </c>
      <c r="U32" s="4">
        <v>5812</v>
      </c>
      <c r="V32" s="4">
        <v>5844</v>
      </c>
      <c r="W32" s="4">
        <v>5876</v>
      </c>
      <c r="X32" s="4">
        <v>5909</v>
      </c>
      <c r="Y32" s="4">
        <v>5942</v>
      </c>
      <c r="Z32" s="4">
        <v>5975</v>
      </c>
      <c r="AA32" s="4">
        <v>6009</v>
      </c>
      <c r="AB32" s="4">
        <v>6043</v>
      </c>
      <c r="AC32" s="4">
        <v>6078</v>
      </c>
      <c r="AD32" s="4">
        <v>6111</v>
      </c>
      <c r="AE32" s="4">
        <v>6144</v>
      </c>
      <c r="AF32" s="4">
        <v>6176</v>
      </c>
      <c r="AG32" s="4">
        <v>6208</v>
      </c>
      <c r="AH32" s="4">
        <v>6240</v>
      </c>
      <c r="AI32" s="4">
        <v>6256</v>
      </c>
    </row>
    <row r="33" spans="2:35" x14ac:dyDescent="0.25">
      <c r="B33" t="s">
        <v>15</v>
      </c>
      <c r="C33" t="s">
        <v>51</v>
      </c>
      <c r="D33" s="4">
        <v>12263</v>
      </c>
      <c r="E33" s="4">
        <v>11988</v>
      </c>
      <c r="F33" s="4">
        <v>11718</v>
      </c>
      <c r="G33" s="4">
        <v>11462</v>
      </c>
      <c r="H33" s="4">
        <v>11232</v>
      </c>
      <c r="I33" s="4">
        <v>11019</v>
      </c>
      <c r="J33" s="4">
        <v>10901</v>
      </c>
      <c r="K33" s="4">
        <v>10869</v>
      </c>
      <c r="L33" s="4">
        <v>10920</v>
      </c>
      <c r="M33" s="4">
        <v>10969</v>
      </c>
      <c r="N33" s="4">
        <v>11018</v>
      </c>
      <c r="O33" s="4">
        <v>11015</v>
      </c>
      <c r="P33" s="4">
        <v>11006</v>
      </c>
      <c r="Q33" s="4">
        <v>10992</v>
      </c>
      <c r="R33" s="4">
        <v>11028</v>
      </c>
      <c r="S33" s="4">
        <v>11028</v>
      </c>
      <c r="T33" s="4">
        <v>11028</v>
      </c>
      <c r="U33" s="4">
        <v>11026</v>
      </c>
      <c r="V33" s="4">
        <v>11059</v>
      </c>
      <c r="W33" s="4">
        <v>11096</v>
      </c>
      <c r="X33" s="4">
        <v>11133</v>
      </c>
      <c r="Y33" s="4">
        <v>11172</v>
      </c>
      <c r="Z33" s="4">
        <v>11212</v>
      </c>
      <c r="AA33" s="4">
        <v>11253</v>
      </c>
      <c r="AB33" s="4">
        <v>11293</v>
      </c>
      <c r="AC33" s="4">
        <v>11334</v>
      </c>
      <c r="AD33" s="4">
        <v>11374</v>
      </c>
      <c r="AE33" s="4">
        <v>11411</v>
      </c>
      <c r="AF33" s="4">
        <v>11447</v>
      </c>
      <c r="AG33" s="4">
        <v>11480</v>
      </c>
      <c r="AH33" s="4">
        <v>11513</v>
      </c>
      <c r="AI33" s="4">
        <v>11529</v>
      </c>
    </row>
    <row r="34" spans="2:35" x14ac:dyDescent="0.25">
      <c r="B34" t="s">
        <v>16</v>
      </c>
      <c r="C34" t="s">
        <v>51</v>
      </c>
      <c r="D34" s="4">
        <v>9321</v>
      </c>
      <c r="E34" s="4">
        <v>9064</v>
      </c>
      <c r="F34" s="4">
        <v>8819</v>
      </c>
      <c r="G34" s="4">
        <v>8598</v>
      </c>
      <c r="H34" s="4">
        <v>8413</v>
      </c>
      <c r="I34" s="4">
        <v>8250</v>
      </c>
      <c r="J34" s="4">
        <v>8169</v>
      </c>
      <c r="K34" s="4">
        <v>8157</v>
      </c>
      <c r="L34" s="4">
        <v>8214</v>
      </c>
      <c r="M34" s="4">
        <v>8268</v>
      </c>
      <c r="N34" s="4">
        <v>8322</v>
      </c>
      <c r="O34" s="4">
        <v>8377</v>
      </c>
      <c r="P34" s="4">
        <v>8432</v>
      </c>
      <c r="Q34" s="4">
        <v>8489</v>
      </c>
      <c r="R34" s="4">
        <v>8546</v>
      </c>
      <c r="S34" s="4">
        <v>8604</v>
      </c>
      <c r="T34" s="4">
        <v>8658</v>
      </c>
      <c r="U34" s="4">
        <v>8710</v>
      </c>
      <c r="V34" s="4">
        <v>8758</v>
      </c>
      <c r="W34" s="4">
        <v>8807</v>
      </c>
      <c r="X34" s="4">
        <v>8856</v>
      </c>
      <c r="Y34" s="4">
        <v>8905</v>
      </c>
      <c r="Z34" s="4">
        <v>8955</v>
      </c>
      <c r="AA34" s="4">
        <v>9006</v>
      </c>
      <c r="AB34" s="4">
        <v>9057</v>
      </c>
      <c r="AC34" s="4">
        <v>9108</v>
      </c>
      <c r="AD34" s="4">
        <v>9159</v>
      </c>
      <c r="AE34" s="4">
        <v>9208</v>
      </c>
      <c r="AF34" s="4">
        <v>9255</v>
      </c>
      <c r="AG34" s="4">
        <v>9303</v>
      </c>
      <c r="AH34" s="4">
        <v>9352</v>
      </c>
      <c r="AI34" s="4">
        <v>9376</v>
      </c>
    </row>
    <row r="35" spans="2:35" x14ac:dyDescent="0.25">
      <c r="B35" t="s">
        <v>17</v>
      </c>
      <c r="C35" t="s">
        <v>51</v>
      </c>
      <c r="D35" s="4">
        <v>2455</v>
      </c>
      <c r="E35" s="4">
        <v>2455</v>
      </c>
      <c r="F35" s="4">
        <v>2455</v>
      </c>
      <c r="G35" s="4">
        <v>2417</v>
      </c>
      <c r="H35" s="4">
        <v>2341</v>
      </c>
      <c r="I35" s="4">
        <v>2227</v>
      </c>
      <c r="J35" s="4">
        <v>2113</v>
      </c>
      <c r="K35" s="4">
        <v>1999</v>
      </c>
      <c r="L35" s="4">
        <v>1926</v>
      </c>
      <c r="M35" s="4">
        <v>1893</v>
      </c>
      <c r="N35" s="4">
        <v>1902</v>
      </c>
      <c r="O35" s="4">
        <v>1910</v>
      </c>
      <c r="P35" s="4">
        <v>1919</v>
      </c>
      <c r="Q35" s="4">
        <v>1927</v>
      </c>
      <c r="R35" s="4">
        <v>1936</v>
      </c>
      <c r="S35" s="4">
        <v>1945</v>
      </c>
      <c r="T35" s="4">
        <v>1953</v>
      </c>
      <c r="U35" s="4">
        <v>1961</v>
      </c>
      <c r="V35" s="4">
        <v>1968</v>
      </c>
      <c r="W35" s="4">
        <v>1974</v>
      </c>
      <c r="X35" s="4">
        <v>1981</v>
      </c>
      <c r="Y35" s="4">
        <v>1988</v>
      </c>
      <c r="Z35" s="4">
        <v>1995</v>
      </c>
      <c r="AA35" s="4">
        <v>2002</v>
      </c>
      <c r="AB35" s="4">
        <v>2009</v>
      </c>
      <c r="AC35" s="4">
        <v>2016</v>
      </c>
      <c r="AD35" s="4">
        <v>2023</v>
      </c>
      <c r="AE35" s="4">
        <v>2029</v>
      </c>
      <c r="AF35" s="4">
        <v>2035</v>
      </c>
      <c r="AG35" s="4">
        <v>2041</v>
      </c>
      <c r="AH35" s="4">
        <v>2048</v>
      </c>
      <c r="AI35" s="4">
        <v>2051</v>
      </c>
    </row>
    <row r="36" spans="2:35" x14ac:dyDescent="0.25">
      <c r="B36" t="s">
        <v>18</v>
      </c>
      <c r="C36" t="s">
        <v>51</v>
      </c>
      <c r="D36" s="4">
        <v>2426.2814462809902</v>
      </c>
      <c r="E36" s="4">
        <v>2453.5119726802159</v>
      </c>
      <c r="F36" s="4">
        <v>2479.7424990794411</v>
      </c>
      <c r="G36" s="4">
        <v>2448.1983913768599</v>
      </c>
      <c r="H36" s="4">
        <v>2358.8796495724719</v>
      </c>
      <c r="I36" s="4">
        <v>2211.7862736662769</v>
      </c>
      <c r="J36" s="4">
        <v>2064.6928977600819</v>
      </c>
      <c r="K36" s="4">
        <v>1891.368995454661</v>
      </c>
      <c r="L36" s="4">
        <v>1778.0975815310851</v>
      </c>
      <c r="M36" s="4">
        <v>1724.9108577721327</v>
      </c>
      <c r="N36" s="4">
        <v>1731.8391470982185</v>
      </c>
      <c r="O36" s="4">
        <v>1738.8611381087705</v>
      </c>
      <c r="P36" s="4">
        <v>1745.9865106542165</v>
      </c>
      <c r="Q36" s="4">
        <v>1753.2129237596509</v>
      </c>
      <c r="R36" s="4">
        <v>1760.5483491776288</v>
      </c>
      <c r="S36" s="4">
        <v>1767.9886198753165</v>
      </c>
      <c r="T36" s="4">
        <v>1774.8001069356351</v>
      </c>
      <c r="U36" s="4">
        <v>1780.9619405413412</v>
      </c>
      <c r="V36" s="4">
        <v>1786.4553703425506</v>
      </c>
      <c r="W36" s="4">
        <v>1792.0019297895885</v>
      </c>
      <c r="X36" s="4">
        <v>1797.6020107132101</v>
      </c>
      <c r="Y36" s="4">
        <v>1803.2545825870677</v>
      </c>
      <c r="Z36" s="4">
        <v>1808.961874205974</v>
      </c>
      <c r="AA36" s="4">
        <v>1814.7235135910548</v>
      </c>
      <c r="AB36" s="4">
        <v>1820.5400512489616</v>
      </c>
      <c r="AC36" s="4">
        <v>1826.4120435890056</v>
      </c>
      <c r="AD36" s="4">
        <v>1832.0106788738524</v>
      </c>
      <c r="AE36" s="4">
        <v>1837.3328952037152</v>
      </c>
      <c r="AF36" s="4">
        <v>1842.375586041923</v>
      </c>
      <c r="AG36" s="4">
        <v>1847.4649736412578</v>
      </c>
      <c r="AH36" s="4">
        <v>1852.6014904271012</v>
      </c>
      <c r="AI36" s="4">
        <v>1855.1776034619793</v>
      </c>
    </row>
    <row r="37" spans="2:35" x14ac:dyDescent="0.25">
      <c r="B37" t="s">
        <v>19</v>
      </c>
      <c r="C37" t="s">
        <v>51</v>
      </c>
      <c r="D37" s="4">
        <v>1309.980670252379</v>
      </c>
      <c r="E37" s="4">
        <v>1324.6827829353326</v>
      </c>
      <c r="F37" s="4">
        <v>1338.8449827107129</v>
      </c>
      <c r="G37" s="4">
        <v>1321.8139118042116</v>
      </c>
      <c r="H37" s="4">
        <v>1273.589570215828</v>
      </c>
      <c r="I37" s="4">
        <v>1194.1719579455626</v>
      </c>
      <c r="J37" s="4">
        <v>1114.7543456752971</v>
      </c>
      <c r="K37" s="4">
        <v>1021.1745336296511</v>
      </c>
      <c r="L37" s="4">
        <v>960.01783519325045</v>
      </c>
      <c r="M37" s="4">
        <v>931.30163652426393</v>
      </c>
      <c r="N37" s="4">
        <v>935.04230935881901</v>
      </c>
      <c r="O37" s="4">
        <v>938.83357294227869</v>
      </c>
      <c r="P37" s="4">
        <v>942.6806535508324</v>
      </c>
      <c r="Q37" s="4">
        <v>946.58228726191226</v>
      </c>
      <c r="R37" s="4">
        <v>950.54277812761882</v>
      </c>
      <c r="S37" s="4">
        <v>954.55987631313883</v>
      </c>
      <c r="T37" s="4">
        <v>958.23748609677239</v>
      </c>
      <c r="U37" s="4">
        <v>961.56433959481126</v>
      </c>
      <c r="V37" s="4">
        <v>964.53031325133122</v>
      </c>
      <c r="W37" s="4">
        <v>967.52497228940888</v>
      </c>
      <c r="X37" s="4">
        <v>970.54852826352646</v>
      </c>
      <c r="Y37" s="4">
        <v>973.60042477920717</v>
      </c>
      <c r="Z37" s="4">
        <v>976.6818651915388</v>
      </c>
      <c r="AA37" s="4">
        <v>979.79264866432584</v>
      </c>
      <c r="AB37" s="4">
        <v>982.93307242321509</v>
      </c>
      <c r="AC37" s="4">
        <v>986.10343688077558</v>
      </c>
      <c r="AD37" s="4">
        <v>989.1262123358589</v>
      </c>
      <c r="AE37" s="4">
        <v>991.99974562924854</v>
      </c>
      <c r="AF37" s="4">
        <v>994.72235950169784</v>
      </c>
      <c r="AG37" s="4">
        <v>997.47018555822137</v>
      </c>
      <c r="AH37" s="4">
        <v>1000.2434572708645</v>
      </c>
      <c r="AI37" s="4">
        <v>1001.6343339497627</v>
      </c>
    </row>
    <row r="38" spans="2:35" x14ac:dyDescent="0.25">
      <c r="B38" t="s">
        <v>20</v>
      </c>
      <c r="C38" t="s">
        <v>51</v>
      </c>
      <c r="D38" s="4">
        <v>5802</v>
      </c>
      <c r="E38" s="4">
        <v>5802</v>
      </c>
      <c r="F38" s="4">
        <v>5802</v>
      </c>
      <c r="G38" s="4">
        <v>5732</v>
      </c>
      <c r="H38" s="4">
        <v>5591</v>
      </c>
      <c r="I38" s="4">
        <v>5381</v>
      </c>
      <c r="J38" s="4">
        <v>5170</v>
      </c>
      <c r="K38" s="4">
        <v>4959</v>
      </c>
      <c r="L38" s="4">
        <v>4824</v>
      </c>
      <c r="M38" s="4">
        <v>4763</v>
      </c>
      <c r="N38" s="4">
        <v>4777</v>
      </c>
      <c r="O38" s="4">
        <v>4740</v>
      </c>
      <c r="P38" s="4">
        <v>4697</v>
      </c>
      <c r="Q38" s="4">
        <v>4649</v>
      </c>
      <c r="R38" s="4">
        <v>4648</v>
      </c>
      <c r="S38" s="4">
        <v>4613</v>
      </c>
      <c r="T38" s="4">
        <v>4580</v>
      </c>
      <c r="U38" s="4">
        <v>4547</v>
      </c>
      <c r="V38" s="4">
        <v>4552</v>
      </c>
      <c r="W38" s="4">
        <v>4558</v>
      </c>
      <c r="X38" s="4">
        <v>4566</v>
      </c>
      <c r="Y38" s="4">
        <v>4575</v>
      </c>
      <c r="Z38" s="4">
        <v>4584</v>
      </c>
      <c r="AA38" s="4">
        <v>4593</v>
      </c>
      <c r="AB38" s="4">
        <v>4602</v>
      </c>
      <c r="AC38" s="4">
        <v>4612</v>
      </c>
      <c r="AD38" s="4">
        <v>4621</v>
      </c>
      <c r="AE38" s="4">
        <v>4629</v>
      </c>
      <c r="AF38" s="4">
        <v>4636</v>
      </c>
      <c r="AG38" s="4">
        <v>4640</v>
      </c>
      <c r="AH38" s="4">
        <v>4645</v>
      </c>
      <c r="AI38" s="4">
        <v>4646</v>
      </c>
    </row>
    <row r="39" spans="2:35" x14ac:dyDescent="0.25">
      <c r="B39" t="s">
        <v>21</v>
      </c>
      <c r="C39" t="s">
        <v>51</v>
      </c>
      <c r="D39" s="4">
        <v>1980</v>
      </c>
      <c r="E39" s="4">
        <v>1980</v>
      </c>
      <c r="F39" s="4">
        <v>1980</v>
      </c>
      <c r="G39" s="4">
        <v>1980</v>
      </c>
      <c r="H39" s="4">
        <v>1982</v>
      </c>
      <c r="I39" s="4">
        <v>1983</v>
      </c>
      <c r="J39" s="4">
        <v>1985</v>
      </c>
      <c r="K39" s="4">
        <v>1986</v>
      </c>
      <c r="L39" s="4">
        <v>1991</v>
      </c>
      <c r="M39" s="4">
        <v>1998</v>
      </c>
      <c r="N39" s="4">
        <v>2009</v>
      </c>
      <c r="O39" s="4">
        <v>2019</v>
      </c>
      <c r="P39" s="4">
        <v>2030</v>
      </c>
      <c r="Q39" s="4">
        <v>2041</v>
      </c>
      <c r="R39" s="4">
        <v>2053</v>
      </c>
      <c r="S39" s="4">
        <v>2064</v>
      </c>
      <c r="T39" s="4">
        <v>2074</v>
      </c>
      <c r="U39" s="4">
        <v>2084</v>
      </c>
      <c r="V39" s="4">
        <v>2093</v>
      </c>
      <c r="W39" s="4">
        <v>2102</v>
      </c>
      <c r="X39" s="4">
        <v>2111</v>
      </c>
      <c r="Y39" s="4">
        <v>2120</v>
      </c>
      <c r="Z39" s="4">
        <v>2130</v>
      </c>
      <c r="AA39" s="4">
        <v>2139</v>
      </c>
      <c r="AB39" s="4">
        <v>2148</v>
      </c>
      <c r="AC39" s="4">
        <v>2158</v>
      </c>
      <c r="AD39" s="4">
        <v>2167</v>
      </c>
      <c r="AE39" s="4">
        <v>2176</v>
      </c>
      <c r="AF39" s="4">
        <v>2185</v>
      </c>
      <c r="AG39" s="4">
        <v>2193</v>
      </c>
      <c r="AH39" s="4">
        <v>2202</v>
      </c>
      <c r="AI39" s="4">
        <v>2206</v>
      </c>
    </row>
    <row r="40" spans="2:35" x14ac:dyDescent="0.25">
      <c r="B40" t="s">
        <v>22</v>
      </c>
      <c r="C40" t="s">
        <v>51</v>
      </c>
      <c r="D40" s="4">
        <v>2071</v>
      </c>
      <c r="E40" s="4">
        <v>2071</v>
      </c>
      <c r="F40" s="4">
        <v>2071</v>
      </c>
      <c r="G40" s="4">
        <v>2077</v>
      </c>
      <c r="H40" s="4">
        <v>2088</v>
      </c>
      <c r="I40" s="4">
        <v>2105</v>
      </c>
      <c r="J40" s="4">
        <v>2122</v>
      </c>
      <c r="K40" s="4">
        <v>2140</v>
      </c>
      <c r="L40" s="4">
        <v>2155</v>
      </c>
      <c r="M40" s="4">
        <v>2168</v>
      </c>
      <c r="N40" s="4">
        <v>2180</v>
      </c>
      <c r="O40" s="4">
        <v>2191</v>
      </c>
      <c r="P40" s="4">
        <v>2203</v>
      </c>
      <c r="Q40" s="4">
        <v>2215</v>
      </c>
      <c r="R40" s="4">
        <v>2227</v>
      </c>
      <c r="S40" s="4">
        <v>2239</v>
      </c>
      <c r="T40" s="4">
        <v>2251</v>
      </c>
      <c r="U40" s="4">
        <v>2261</v>
      </c>
      <c r="V40" s="4">
        <v>2271</v>
      </c>
      <c r="W40" s="4">
        <v>2281</v>
      </c>
      <c r="X40" s="4">
        <v>2291</v>
      </c>
      <c r="Y40" s="4">
        <v>2301</v>
      </c>
      <c r="Z40" s="4">
        <v>2311</v>
      </c>
      <c r="AA40" s="4">
        <v>2321</v>
      </c>
      <c r="AB40" s="4">
        <v>2331</v>
      </c>
      <c r="AC40" s="4">
        <v>2341</v>
      </c>
      <c r="AD40" s="4">
        <v>2351</v>
      </c>
      <c r="AE40" s="4">
        <v>2361</v>
      </c>
      <c r="AF40" s="4">
        <v>2370</v>
      </c>
      <c r="AG40" s="4">
        <v>2380</v>
      </c>
      <c r="AH40" s="4">
        <v>2389</v>
      </c>
      <c r="AI40" s="4">
        <v>2394</v>
      </c>
    </row>
    <row r="41" spans="2:35" x14ac:dyDescent="0.25">
      <c r="B41" t="s">
        <v>23</v>
      </c>
      <c r="C41" t="s">
        <v>51</v>
      </c>
      <c r="D41" s="4">
        <v>8916</v>
      </c>
      <c r="E41" s="4">
        <v>8787</v>
      </c>
      <c r="F41" s="4">
        <v>8661</v>
      </c>
      <c r="G41" s="4">
        <v>8548</v>
      </c>
      <c r="H41" s="4">
        <v>8458</v>
      </c>
      <c r="I41" s="4">
        <v>8381</v>
      </c>
      <c r="J41" s="4">
        <v>8351</v>
      </c>
      <c r="K41" s="4">
        <v>8360</v>
      </c>
      <c r="L41" s="4">
        <v>8407</v>
      </c>
      <c r="M41" s="4">
        <v>8451</v>
      </c>
      <c r="N41" s="4">
        <v>8468</v>
      </c>
      <c r="O41" s="4">
        <v>8447</v>
      </c>
      <c r="P41" s="4">
        <v>8427</v>
      </c>
      <c r="Q41" s="4">
        <v>8436</v>
      </c>
      <c r="R41" s="4">
        <v>8482</v>
      </c>
      <c r="S41" s="4">
        <v>8529</v>
      </c>
      <c r="T41" s="4">
        <v>8573</v>
      </c>
      <c r="U41" s="4">
        <v>8613</v>
      </c>
      <c r="V41" s="4">
        <v>8650</v>
      </c>
      <c r="W41" s="4">
        <v>8687</v>
      </c>
      <c r="X41" s="4">
        <v>8699</v>
      </c>
      <c r="Y41" s="4">
        <v>8712</v>
      </c>
      <c r="Z41" s="4">
        <v>8724</v>
      </c>
      <c r="AA41" s="4">
        <v>8763</v>
      </c>
      <c r="AB41" s="4">
        <v>8801</v>
      </c>
      <c r="AC41" s="4">
        <v>8840</v>
      </c>
      <c r="AD41" s="4">
        <v>8878</v>
      </c>
      <c r="AE41" s="4">
        <v>8893</v>
      </c>
      <c r="AF41" s="4">
        <v>8906</v>
      </c>
      <c r="AG41" s="4">
        <v>8919</v>
      </c>
      <c r="AH41" s="4">
        <v>8954</v>
      </c>
      <c r="AI41" s="4">
        <v>8972</v>
      </c>
    </row>
    <row r="42" spans="2:35" x14ac:dyDescent="0.25">
      <c r="B42" t="s">
        <v>24</v>
      </c>
      <c r="C42" t="s">
        <v>51</v>
      </c>
      <c r="D42" s="4">
        <v>24366</v>
      </c>
      <c r="E42" s="4">
        <v>23891</v>
      </c>
      <c r="F42" s="4">
        <v>23431</v>
      </c>
      <c r="G42" s="4">
        <v>22909</v>
      </c>
      <c r="H42" s="4">
        <v>22399</v>
      </c>
      <c r="I42" s="4">
        <v>21902</v>
      </c>
      <c r="J42" s="4">
        <v>21563</v>
      </c>
      <c r="K42" s="4">
        <v>21559</v>
      </c>
      <c r="L42" s="4">
        <v>21711</v>
      </c>
      <c r="M42" s="4">
        <v>21852</v>
      </c>
      <c r="N42" s="4">
        <v>21994</v>
      </c>
      <c r="O42" s="4">
        <v>22087</v>
      </c>
      <c r="P42" s="4">
        <v>22174</v>
      </c>
      <c r="Q42" s="4">
        <v>22258</v>
      </c>
      <c r="R42" s="4">
        <v>22392</v>
      </c>
      <c r="S42" s="4">
        <v>22492</v>
      </c>
      <c r="T42" s="4">
        <v>22587</v>
      </c>
      <c r="U42" s="4">
        <v>22677</v>
      </c>
      <c r="V42" s="4">
        <v>22797</v>
      </c>
      <c r="W42" s="4">
        <v>22921</v>
      </c>
      <c r="X42" s="4">
        <v>23047</v>
      </c>
      <c r="Y42" s="4">
        <v>23176</v>
      </c>
      <c r="Z42" s="4">
        <v>23306</v>
      </c>
      <c r="AA42" s="4">
        <v>23438</v>
      </c>
      <c r="AB42" s="4">
        <v>23570</v>
      </c>
      <c r="AC42" s="4">
        <v>23705</v>
      </c>
      <c r="AD42" s="4">
        <v>23835</v>
      </c>
      <c r="AE42" s="4">
        <v>23963</v>
      </c>
      <c r="AF42" s="4">
        <v>24087</v>
      </c>
      <c r="AG42" s="4">
        <v>24209</v>
      </c>
      <c r="AH42" s="4">
        <v>24332</v>
      </c>
      <c r="AI42" s="4">
        <v>24393</v>
      </c>
    </row>
    <row r="43" spans="2:35" x14ac:dyDescent="0.25">
      <c r="B43" t="s">
        <v>25</v>
      </c>
      <c r="C43" t="s">
        <v>51</v>
      </c>
      <c r="D43" s="4">
        <v>1463</v>
      </c>
      <c r="E43" s="4">
        <v>1371</v>
      </c>
      <c r="F43" s="4">
        <v>1285</v>
      </c>
      <c r="G43" s="4">
        <v>1207</v>
      </c>
      <c r="H43" s="4">
        <v>1137</v>
      </c>
      <c r="I43" s="4">
        <v>1074</v>
      </c>
      <c r="J43" s="4">
        <v>1027</v>
      </c>
      <c r="K43" s="4">
        <v>989</v>
      </c>
      <c r="L43" s="4">
        <v>932</v>
      </c>
      <c r="M43" s="4">
        <v>878</v>
      </c>
      <c r="N43" s="4">
        <v>828</v>
      </c>
      <c r="O43" s="4">
        <v>780</v>
      </c>
      <c r="P43" s="4">
        <v>761</v>
      </c>
      <c r="Q43" s="4">
        <v>742</v>
      </c>
      <c r="R43" s="4">
        <v>728</v>
      </c>
      <c r="S43" s="4">
        <v>719</v>
      </c>
      <c r="T43" s="4">
        <v>713</v>
      </c>
      <c r="U43" s="4">
        <v>705</v>
      </c>
      <c r="V43" s="4">
        <v>698</v>
      </c>
      <c r="W43" s="4">
        <v>690</v>
      </c>
      <c r="X43" s="4">
        <v>683</v>
      </c>
      <c r="Y43" s="4">
        <v>677</v>
      </c>
      <c r="Z43" s="4">
        <v>671</v>
      </c>
      <c r="AA43" s="4">
        <v>665</v>
      </c>
      <c r="AB43" s="4">
        <v>659</v>
      </c>
      <c r="AC43" s="4">
        <v>652</v>
      </c>
      <c r="AD43" s="4">
        <v>647</v>
      </c>
      <c r="AE43" s="4">
        <v>643</v>
      </c>
      <c r="AF43" s="4">
        <v>643</v>
      </c>
      <c r="AG43" s="4">
        <v>640</v>
      </c>
      <c r="AH43" s="4">
        <v>640</v>
      </c>
      <c r="AI43" s="4">
        <v>639</v>
      </c>
    </row>
    <row r="44" spans="2:35" x14ac:dyDescent="0.25">
      <c r="B44" t="s">
        <v>26</v>
      </c>
      <c r="C44" t="s">
        <v>51</v>
      </c>
      <c r="D44" s="4">
        <v>1336</v>
      </c>
      <c r="E44" s="4">
        <v>1307</v>
      </c>
      <c r="F44" s="4">
        <v>1278</v>
      </c>
      <c r="G44" s="4">
        <v>1250</v>
      </c>
      <c r="H44" s="4">
        <v>1223</v>
      </c>
      <c r="I44" s="4">
        <v>1196</v>
      </c>
      <c r="J44" s="4">
        <v>1172</v>
      </c>
      <c r="K44" s="4">
        <v>1146</v>
      </c>
      <c r="L44" s="4">
        <v>1128</v>
      </c>
      <c r="M44" s="4">
        <v>1115</v>
      </c>
      <c r="N44" s="4">
        <v>1102</v>
      </c>
      <c r="O44" s="4">
        <v>1088</v>
      </c>
      <c r="P44" s="4">
        <v>1075</v>
      </c>
      <c r="Q44" s="4">
        <v>1062</v>
      </c>
      <c r="R44" s="4">
        <v>1050</v>
      </c>
      <c r="S44" s="4">
        <v>1037</v>
      </c>
      <c r="T44" s="4">
        <v>1025</v>
      </c>
      <c r="U44" s="4">
        <v>1013</v>
      </c>
      <c r="V44" s="4">
        <v>1001</v>
      </c>
      <c r="W44" s="4">
        <v>989</v>
      </c>
      <c r="X44" s="4">
        <v>977</v>
      </c>
      <c r="Y44" s="4">
        <v>965</v>
      </c>
      <c r="Z44" s="4">
        <v>954</v>
      </c>
      <c r="AA44" s="4">
        <v>942</v>
      </c>
      <c r="AB44" s="4">
        <v>931</v>
      </c>
      <c r="AC44" s="4">
        <v>920</v>
      </c>
      <c r="AD44" s="4">
        <v>909</v>
      </c>
      <c r="AE44" s="4">
        <v>898</v>
      </c>
      <c r="AF44" s="4">
        <v>887</v>
      </c>
      <c r="AG44" s="4">
        <v>877</v>
      </c>
      <c r="AH44" s="4">
        <v>866</v>
      </c>
      <c r="AI44" s="4">
        <v>856</v>
      </c>
    </row>
    <row r="45" spans="2:35" x14ac:dyDescent="0.25">
      <c r="B45" t="s">
        <v>27</v>
      </c>
      <c r="C45" t="s">
        <v>51</v>
      </c>
      <c r="D45" s="4">
        <v>6769</v>
      </c>
      <c r="E45" s="4">
        <v>6633</v>
      </c>
      <c r="F45" s="4">
        <v>6505</v>
      </c>
      <c r="G45" s="4">
        <v>6391</v>
      </c>
      <c r="H45" s="4">
        <v>6294</v>
      </c>
      <c r="I45" s="4">
        <v>6206</v>
      </c>
      <c r="J45" s="4">
        <v>6152</v>
      </c>
      <c r="K45" s="4">
        <v>6125</v>
      </c>
      <c r="L45" s="4">
        <v>6131</v>
      </c>
      <c r="M45" s="4">
        <v>6140</v>
      </c>
      <c r="N45" s="4">
        <v>5990</v>
      </c>
      <c r="O45" s="4">
        <v>5787</v>
      </c>
      <c r="P45" s="4">
        <v>5568</v>
      </c>
      <c r="Q45" s="4">
        <v>5468</v>
      </c>
      <c r="R45" s="4">
        <v>5392</v>
      </c>
      <c r="S45" s="4">
        <v>5305</v>
      </c>
      <c r="T45" s="4">
        <v>5244</v>
      </c>
      <c r="U45" s="4">
        <v>5194</v>
      </c>
      <c r="V45" s="4">
        <v>5152</v>
      </c>
      <c r="W45" s="4">
        <v>5117</v>
      </c>
      <c r="X45" s="4">
        <v>5088</v>
      </c>
      <c r="Y45" s="4">
        <v>5064</v>
      </c>
      <c r="Z45" s="4">
        <v>5044</v>
      </c>
      <c r="AA45" s="4">
        <v>5027</v>
      </c>
      <c r="AB45" s="4">
        <v>5010</v>
      </c>
      <c r="AC45" s="4">
        <v>4986</v>
      </c>
      <c r="AD45" s="4">
        <v>4972</v>
      </c>
      <c r="AE45" s="4">
        <v>4951</v>
      </c>
      <c r="AF45" s="4">
        <v>4945</v>
      </c>
      <c r="AG45" s="4">
        <v>4923</v>
      </c>
      <c r="AH45" s="4">
        <v>4918</v>
      </c>
      <c r="AI45" s="4">
        <v>4907</v>
      </c>
    </row>
    <row r="46" spans="2:35" x14ac:dyDescent="0.25">
      <c r="B46" t="s">
        <v>28</v>
      </c>
      <c r="C46" t="s">
        <v>51</v>
      </c>
      <c r="D46" s="4">
        <v>3351</v>
      </c>
      <c r="E46" s="4">
        <v>3211</v>
      </c>
      <c r="F46" s="4">
        <v>3075</v>
      </c>
      <c r="G46" s="4">
        <v>2946</v>
      </c>
      <c r="H46" s="4">
        <v>2829</v>
      </c>
      <c r="I46" s="4">
        <v>2719</v>
      </c>
      <c r="J46" s="4">
        <v>2616</v>
      </c>
      <c r="K46" s="4">
        <v>2520</v>
      </c>
      <c r="L46" s="4">
        <v>2431</v>
      </c>
      <c r="M46" s="4">
        <v>2353</v>
      </c>
      <c r="N46" s="4">
        <v>2289</v>
      </c>
      <c r="O46" s="4">
        <v>2276</v>
      </c>
      <c r="P46" s="4">
        <v>2217</v>
      </c>
      <c r="Q46" s="4">
        <v>2179</v>
      </c>
      <c r="R46" s="4">
        <v>2141</v>
      </c>
      <c r="S46" s="4">
        <v>2129</v>
      </c>
      <c r="T46" s="4">
        <v>2123</v>
      </c>
      <c r="U46" s="4">
        <v>2115</v>
      </c>
      <c r="V46" s="4">
        <v>2108</v>
      </c>
      <c r="W46" s="4">
        <v>2103</v>
      </c>
      <c r="X46" s="4">
        <v>2100</v>
      </c>
      <c r="Y46" s="4">
        <v>2097</v>
      </c>
      <c r="Z46" s="4">
        <v>2095</v>
      </c>
      <c r="AA46" s="4">
        <v>2091</v>
      </c>
      <c r="AB46" s="4">
        <v>2084</v>
      </c>
      <c r="AC46" s="4">
        <v>2072</v>
      </c>
      <c r="AD46" s="4">
        <v>2065</v>
      </c>
      <c r="AE46" s="4">
        <v>2058</v>
      </c>
      <c r="AF46" s="4">
        <v>2057</v>
      </c>
      <c r="AG46" s="4">
        <v>2052</v>
      </c>
      <c r="AH46" s="4">
        <v>2052</v>
      </c>
      <c r="AI46" s="4">
        <v>2050</v>
      </c>
    </row>
    <row r="47" spans="2:35" x14ac:dyDescent="0.25">
      <c r="B47" t="s">
        <v>29</v>
      </c>
      <c r="C47" t="s">
        <v>51</v>
      </c>
      <c r="D47" s="4">
        <v>4710</v>
      </c>
      <c r="E47" s="4">
        <v>4395</v>
      </c>
      <c r="F47" s="4">
        <v>4095</v>
      </c>
      <c r="G47" s="4">
        <v>3818</v>
      </c>
      <c r="H47" s="4">
        <v>3565</v>
      </c>
      <c r="I47" s="4">
        <v>3333</v>
      </c>
      <c r="J47" s="4">
        <v>3180</v>
      </c>
      <c r="K47" s="4">
        <v>3101</v>
      </c>
      <c r="L47" s="4">
        <v>3091</v>
      </c>
      <c r="M47" s="4">
        <v>3080</v>
      </c>
      <c r="N47" s="4">
        <v>3070</v>
      </c>
      <c r="O47" s="4">
        <v>3063</v>
      </c>
      <c r="P47" s="4">
        <v>3060</v>
      </c>
      <c r="Q47" s="4">
        <v>3060</v>
      </c>
      <c r="R47" s="4">
        <v>3062</v>
      </c>
      <c r="S47" s="4">
        <v>3064</v>
      </c>
      <c r="T47" s="4">
        <v>3067</v>
      </c>
      <c r="U47" s="4">
        <v>3071</v>
      </c>
      <c r="V47" s="4">
        <v>3076</v>
      </c>
      <c r="W47" s="4">
        <v>3080</v>
      </c>
      <c r="X47" s="4">
        <v>3085</v>
      </c>
      <c r="Y47" s="4">
        <v>3089</v>
      </c>
      <c r="Z47" s="4">
        <v>3094</v>
      </c>
      <c r="AA47" s="4">
        <v>3098</v>
      </c>
      <c r="AB47" s="4">
        <v>3103</v>
      </c>
      <c r="AC47" s="4">
        <v>3107</v>
      </c>
      <c r="AD47" s="4">
        <v>3112</v>
      </c>
      <c r="AE47" s="4">
        <v>3117</v>
      </c>
      <c r="AF47" s="4">
        <v>3123</v>
      </c>
      <c r="AG47" s="4">
        <v>3128</v>
      </c>
      <c r="AH47" s="4">
        <v>3134</v>
      </c>
      <c r="AI47" s="4">
        <v>3137</v>
      </c>
    </row>
    <row r="48" spans="2:35" x14ac:dyDescent="0.25">
      <c r="B48" t="s">
        <v>30</v>
      </c>
      <c r="C48" t="s">
        <v>51</v>
      </c>
      <c r="D48" s="4">
        <v>8362</v>
      </c>
      <c r="E48" s="4">
        <v>7655</v>
      </c>
      <c r="F48" s="4">
        <v>7008</v>
      </c>
      <c r="G48" s="4">
        <v>6416</v>
      </c>
      <c r="H48" s="4">
        <v>5874</v>
      </c>
      <c r="I48" s="4">
        <v>5377</v>
      </c>
      <c r="J48" s="4">
        <v>4923</v>
      </c>
      <c r="K48" s="4">
        <v>4507</v>
      </c>
      <c r="L48" s="4">
        <v>4126</v>
      </c>
      <c r="M48" s="4">
        <v>3777</v>
      </c>
      <c r="N48" s="4">
        <v>3458</v>
      </c>
      <c r="O48" s="4">
        <v>3166</v>
      </c>
      <c r="P48" s="4">
        <v>2898</v>
      </c>
      <c r="Q48" s="4">
        <v>2895</v>
      </c>
      <c r="R48" s="4">
        <v>2893</v>
      </c>
      <c r="S48" s="4">
        <v>2891</v>
      </c>
      <c r="T48" s="4">
        <v>2891</v>
      </c>
      <c r="U48" s="4">
        <v>2891</v>
      </c>
      <c r="V48" s="4">
        <v>2892</v>
      </c>
      <c r="W48" s="4">
        <v>2892</v>
      </c>
      <c r="X48" s="4">
        <v>2893</v>
      </c>
      <c r="Y48" s="4">
        <v>2893</v>
      </c>
      <c r="Z48" s="4">
        <v>2894</v>
      </c>
      <c r="AA48" s="4">
        <v>2894</v>
      </c>
      <c r="AB48" s="4">
        <v>2895</v>
      </c>
      <c r="AC48" s="4">
        <v>2895</v>
      </c>
      <c r="AD48" s="4">
        <v>2896</v>
      </c>
      <c r="AE48" s="4">
        <v>2897</v>
      </c>
      <c r="AF48" s="4">
        <v>2898</v>
      </c>
      <c r="AG48" s="4">
        <v>2899</v>
      </c>
      <c r="AH48" s="4">
        <v>2901</v>
      </c>
      <c r="AI48" s="4">
        <v>2901</v>
      </c>
    </row>
    <row r="49" spans="2:35" x14ac:dyDescent="0.25">
      <c r="B49" t="s">
        <v>31</v>
      </c>
      <c r="C49" t="s">
        <v>51</v>
      </c>
      <c r="D49" s="4">
        <v>15547</v>
      </c>
      <c r="E49" s="4">
        <v>14712</v>
      </c>
      <c r="F49" s="4">
        <v>13917</v>
      </c>
      <c r="G49" s="4">
        <v>13179</v>
      </c>
      <c r="H49" s="4">
        <v>12499</v>
      </c>
      <c r="I49" s="4">
        <v>11861</v>
      </c>
      <c r="J49" s="4">
        <v>11458</v>
      </c>
      <c r="K49" s="4">
        <v>11275</v>
      </c>
      <c r="L49" s="4">
        <v>11299</v>
      </c>
      <c r="M49" s="4">
        <v>11323</v>
      </c>
      <c r="N49" s="4">
        <v>11347</v>
      </c>
      <c r="O49" s="4">
        <v>11372</v>
      </c>
      <c r="P49" s="4">
        <v>11397</v>
      </c>
      <c r="Q49" s="4">
        <v>11422</v>
      </c>
      <c r="R49" s="4">
        <v>11448</v>
      </c>
      <c r="S49" s="4">
        <v>11474</v>
      </c>
      <c r="T49" s="4">
        <v>11499</v>
      </c>
      <c r="U49" s="4">
        <v>11523</v>
      </c>
      <c r="V49" s="4">
        <v>11546</v>
      </c>
      <c r="W49" s="4">
        <v>11569</v>
      </c>
      <c r="X49" s="4">
        <v>11593</v>
      </c>
      <c r="Y49" s="4">
        <v>11616</v>
      </c>
      <c r="Z49" s="4">
        <v>11640</v>
      </c>
      <c r="AA49" s="4">
        <v>11664</v>
      </c>
      <c r="AB49" s="4">
        <v>11688</v>
      </c>
      <c r="AC49" s="4">
        <v>11581</v>
      </c>
      <c r="AD49" s="4">
        <v>11473</v>
      </c>
      <c r="AE49" s="4">
        <v>11305</v>
      </c>
      <c r="AF49" s="4">
        <v>11267</v>
      </c>
      <c r="AG49" s="4">
        <v>11194</v>
      </c>
      <c r="AH49" s="4">
        <v>11181</v>
      </c>
      <c r="AI49" s="4">
        <v>11157</v>
      </c>
    </row>
    <row r="50" spans="2:35" x14ac:dyDescent="0.25">
      <c r="B50" t="s">
        <v>32</v>
      </c>
      <c r="C50" t="s">
        <v>51</v>
      </c>
      <c r="D50" s="4">
        <v>29667</v>
      </c>
      <c r="E50" s="4">
        <v>28183</v>
      </c>
      <c r="F50" s="4">
        <v>26749</v>
      </c>
      <c r="G50" s="4">
        <v>25388</v>
      </c>
      <c r="H50" s="4">
        <v>24014</v>
      </c>
      <c r="I50" s="4">
        <v>22632</v>
      </c>
      <c r="J50" s="4">
        <v>20700</v>
      </c>
      <c r="K50" s="4">
        <v>19298</v>
      </c>
      <c r="L50" s="4">
        <v>18397</v>
      </c>
      <c r="M50" s="4">
        <v>18517</v>
      </c>
      <c r="N50" s="4">
        <v>18638</v>
      </c>
      <c r="O50" s="4">
        <v>17848</v>
      </c>
      <c r="P50" s="4">
        <v>17055</v>
      </c>
      <c r="Q50" s="4">
        <v>16257</v>
      </c>
      <c r="R50" s="4">
        <v>16366</v>
      </c>
      <c r="S50" s="4">
        <v>16477</v>
      </c>
      <c r="T50" s="4">
        <v>16582</v>
      </c>
      <c r="U50" s="4">
        <v>16680</v>
      </c>
      <c r="V50" s="4">
        <v>16773</v>
      </c>
      <c r="W50" s="4">
        <v>16866</v>
      </c>
      <c r="X50" s="4">
        <v>16960</v>
      </c>
      <c r="Y50" s="4">
        <v>17055</v>
      </c>
      <c r="Z50" s="4">
        <v>17150</v>
      </c>
      <c r="AA50" s="4">
        <v>17247</v>
      </c>
      <c r="AB50" s="4">
        <v>17345</v>
      </c>
      <c r="AC50" s="4">
        <v>17444</v>
      </c>
      <c r="AD50" s="4">
        <v>17540</v>
      </c>
      <c r="AE50" s="4">
        <v>17634</v>
      </c>
      <c r="AF50" s="4">
        <v>17725</v>
      </c>
      <c r="AG50" s="4">
        <v>17817</v>
      </c>
      <c r="AH50" s="4">
        <v>17910</v>
      </c>
      <c r="AI50" s="4">
        <v>17956</v>
      </c>
    </row>
    <row r="51" spans="2:35" x14ac:dyDescent="0.25">
      <c r="B51" t="s">
        <v>33</v>
      </c>
      <c r="C51" t="s">
        <v>51</v>
      </c>
      <c r="D51" s="4">
        <v>12979</v>
      </c>
      <c r="E51" s="4">
        <v>12044</v>
      </c>
      <c r="F51" s="4">
        <v>11164</v>
      </c>
      <c r="G51" s="4">
        <v>10362</v>
      </c>
      <c r="H51" s="4">
        <v>9634</v>
      </c>
      <c r="I51" s="4">
        <v>8962</v>
      </c>
      <c r="J51" s="4">
        <v>8538</v>
      </c>
      <c r="K51" s="4">
        <v>8341</v>
      </c>
      <c r="L51" s="4">
        <v>8356</v>
      </c>
      <c r="M51" s="4">
        <v>8370</v>
      </c>
      <c r="N51" s="4">
        <v>8384</v>
      </c>
      <c r="O51" s="4">
        <v>8398</v>
      </c>
      <c r="P51" s="4">
        <v>8413</v>
      </c>
      <c r="Q51" s="4">
        <v>8428</v>
      </c>
      <c r="R51" s="4">
        <v>8443</v>
      </c>
      <c r="S51" s="4">
        <v>8458</v>
      </c>
      <c r="T51" s="4">
        <v>8473</v>
      </c>
      <c r="U51" s="4">
        <v>8489</v>
      </c>
      <c r="V51" s="4">
        <v>8504</v>
      </c>
      <c r="W51" s="4">
        <v>8520</v>
      </c>
      <c r="X51" s="4">
        <v>8536</v>
      </c>
      <c r="Y51" s="4">
        <v>8552</v>
      </c>
      <c r="Z51" s="4">
        <v>8122</v>
      </c>
      <c r="AA51" s="4">
        <v>7692</v>
      </c>
      <c r="AB51" s="4">
        <v>7260</v>
      </c>
      <c r="AC51" s="4">
        <v>7125</v>
      </c>
      <c r="AD51" s="4">
        <v>6989</v>
      </c>
      <c r="AE51" s="4">
        <v>6853</v>
      </c>
      <c r="AF51" s="4">
        <v>6866</v>
      </c>
      <c r="AG51" s="4">
        <v>6880</v>
      </c>
      <c r="AH51" s="4">
        <v>6894</v>
      </c>
      <c r="AI51" s="4">
        <v>6900</v>
      </c>
    </row>
    <row r="52" spans="2:35" x14ac:dyDescent="0.25">
      <c r="B52" t="s">
        <v>34</v>
      </c>
      <c r="C52" t="s">
        <v>51</v>
      </c>
      <c r="D52" s="4">
        <v>8067</v>
      </c>
      <c r="E52" s="4">
        <v>7626</v>
      </c>
      <c r="F52" s="4">
        <v>7212</v>
      </c>
      <c r="G52" s="4">
        <v>6796</v>
      </c>
      <c r="H52" s="4">
        <v>6405</v>
      </c>
      <c r="I52" s="4">
        <v>6037</v>
      </c>
      <c r="J52" s="4">
        <v>5753</v>
      </c>
      <c r="K52" s="4">
        <v>5806</v>
      </c>
      <c r="L52" s="4">
        <v>5851</v>
      </c>
      <c r="M52" s="4">
        <v>5893</v>
      </c>
      <c r="N52" s="4">
        <v>5935</v>
      </c>
      <c r="O52" s="4">
        <v>5978</v>
      </c>
      <c r="P52" s="4">
        <v>6021</v>
      </c>
      <c r="Q52" s="4">
        <v>6065</v>
      </c>
      <c r="R52" s="4">
        <v>6110</v>
      </c>
      <c r="S52" s="4">
        <v>6156</v>
      </c>
      <c r="T52" s="4">
        <v>6199</v>
      </c>
      <c r="U52" s="4">
        <v>6239</v>
      </c>
      <c r="V52" s="4">
        <v>6277</v>
      </c>
      <c r="W52" s="4">
        <v>6315</v>
      </c>
      <c r="X52" s="4">
        <v>6353</v>
      </c>
      <c r="Y52" s="4">
        <v>6392</v>
      </c>
      <c r="Z52" s="4">
        <v>6432</v>
      </c>
      <c r="AA52" s="4">
        <v>6471</v>
      </c>
      <c r="AB52" s="4">
        <v>6493</v>
      </c>
      <c r="AC52" s="4">
        <v>6491</v>
      </c>
      <c r="AD52" s="4">
        <v>6488</v>
      </c>
      <c r="AE52" s="4">
        <v>6501</v>
      </c>
      <c r="AF52" s="4">
        <v>6538</v>
      </c>
      <c r="AG52" s="4">
        <v>6575</v>
      </c>
      <c r="AH52" s="4">
        <v>6612</v>
      </c>
      <c r="AI52" s="4">
        <v>6631</v>
      </c>
    </row>
    <row r="53" spans="2:35" x14ac:dyDescent="0.25">
      <c r="B53" t="s">
        <v>35</v>
      </c>
      <c r="C53" t="s">
        <v>51</v>
      </c>
      <c r="D53" s="4">
        <v>8984</v>
      </c>
      <c r="E53" s="4">
        <v>8929</v>
      </c>
      <c r="F53" s="4">
        <v>8881</v>
      </c>
      <c r="G53" s="4">
        <v>8851</v>
      </c>
      <c r="H53" s="4">
        <v>8854</v>
      </c>
      <c r="I53" s="4">
        <v>8876</v>
      </c>
      <c r="J53" s="4">
        <v>8919</v>
      </c>
      <c r="K53" s="4">
        <v>8972</v>
      </c>
      <c r="L53" s="4">
        <v>9035</v>
      </c>
      <c r="M53" s="4">
        <v>9094</v>
      </c>
      <c r="N53" s="4">
        <v>9154</v>
      </c>
      <c r="O53" s="4">
        <v>9214</v>
      </c>
      <c r="P53" s="4">
        <v>9275</v>
      </c>
      <c r="Q53" s="4">
        <v>9337</v>
      </c>
      <c r="R53" s="4">
        <v>9400</v>
      </c>
      <c r="S53" s="4">
        <v>9463</v>
      </c>
      <c r="T53" s="4">
        <v>9524</v>
      </c>
      <c r="U53" s="4">
        <v>9580</v>
      </c>
      <c r="V53" s="4">
        <v>9633</v>
      </c>
      <c r="W53" s="4">
        <v>9687</v>
      </c>
      <c r="X53" s="4">
        <v>9741</v>
      </c>
      <c r="Y53" s="4">
        <v>9795</v>
      </c>
      <c r="Z53" s="4">
        <v>9850</v>
      </c>
      <c r="AA53" s="4">
        <v>9906</v>
      </c>
      <c r="AB53" s="4">
        <v>9962</v>
      </c>
      <c r="AC53" s="4">
        <v>10019</v>
      </c>
      <c r="AD53" s="4">
        <v>10074</v>
      </c>
      <c r="AE53" s="4">
        <v>10128</v>
      </c>
      <c r="AF53" s="4">
        <v>10180</v>
      </c>
      <c r="AG53" s="4">
        <v>10233</v>
      </c>
      <c r="AH53" s="4">
        <v>10287</v>
      </c>
      <c r="AI53" s="4">
        <v>10313</v>
      </c>
    </row>
    <row r="56" spans="2:35" x14ac:dyDescent="0.25">
      <c r="B56" t="s">
        <v>70</v>
      </c>
    </row>
    <row r="58" spans="2:35" x14ac:dyDescent="0.25">
      <c r="D58">
        <v>2024</v>
      </c>
      <c r="E58">
        <v>2025</v>
      </c>
      <c r="F58">
        <v>2026</v>
      </c>
      <c r="G58">
        <v>2027</v>
      </c>
      <c r="H58">
        <v>2028</v>
      </c>
      <c r="I58">
        <v>2029</v>
      </c>
      <c r="J58">
        <v>2030</v>
      </c>
      <c r="K58">
        <v>2031</v>
      </c>
      <c r="L58">
        <v>2032</v>
      </c>
      <c r="M58">
        <v>2033</v>
      </c>
      <c r="N58">
        <v>2034</v>
      </c>
      <c r="O58">
        <v>2035</v>
      </c>
      <c r="P58">
        <v>2036</v>
      </c>
      <c r="Q58">
        <v>2037</v>
      </c>
      <c r="R58">
        <v>2038</v>
      </c>
      <c r="S58">
        <v>2039</v>
      </c>
      <c r="T58">
        <v>2040</v>
      </c>
      <c r="U58">
        <v>2041</v>
      </c>
      <c r="V58">
        <v>2042</v>
      </c>
      <c r="W58">
        <v>2043</v>
      </c>
      <c r="X58">
        <v>2044</v>
      </c>
      <c r="Y58">
        <v>2045</v>
      </c>
      <c r="Z58">
        <v>2046</v>
      </c>
      <c r="AA58">
        <v>2047</v>
      </c>
      <c r="AB58">
        <v>2048</v>
      </c>
      <c r="AC58">
        <v>2049</v>
      </c>
      <c r="AD58">
        <v>2050</v>
      </c>
      <c r="AE58">
        <v>2051</v>
      </c>
      <c r="AF58">
        <v>2052</v>
      </c>
      <c r="AG58">
        <v>2053</v>
      </c>
      <c r="AH58">
        <v>2054</v>
      </c>
      <c r="AI58">
        <v>2055</v>
      </c>
    </row>
    <row r="59" spans="2:35" x14ac:dyDescent="0.25">
      <c r="B59" t="s">
        <v>14</v>
      </c>
      <c r="C59" t="s">
        <v>51</v>
      </c>
      <c r="D59">
        <v>6037</v>
      </c>
      <c r="E59">
        <v>5896</v>
      </c>
      <c r="F59">
        <v>5761</v>
      </c>
      <c r="G59">
        <v>5634</v>
      </c>
      <c r="H59">
        <v>5525</v>
      </c>
      <c r="I59">
        <v>5425</v>
      </c>
      <c r="J59">
        <v>5372</v>
      </c>
      <c r="K59">
        <v>5360</v>
      </c>
      <c r="L59">
        <v>5388</v>
      </c>
      <c r="M59">
        <v>5413</v>
      </c>
      <c r="N59">
        <v>5440</v>
      </c>
      <c r="O59">
        <v>5467</v>
      </c>
      <c r="P59">
        <v>5494</v>
      </c>
      <c r="Q59">
        <v>5522</v>
      </c>
      <c r="R59">
        <v>5550</v>
      </c>
      <c r="S59">
        <v>5578</v>
      </c>
      <c r="T59">
        <v>5604</v>
      </c>
      <c r="U59">
        <v>5628</v>
      </c>
      <c r="V59">
        <v>5649</v>
      </c>
      <c r="W59">
        <v>5671</v>
      </c>
      <c r="X59">
        <v>5692</v>
      </c>
      <c r="Y59">
        <v>5714</v>
      </c>
      <c r="Z59">
        <v>5736</v>
      </c>
      <c r="AA59">
        <v>5759</v>
      </c>
      <c r="AB59">
        <v>5781</v>
      </c>
      <c r="AC59">
        <v>5803</v>
      </c>
      <c r="AD59">
        <v>5825</v>
      </c>
      <c r="AE59">
        <v>5845</v>
      </c>
      <c r="AF59">
        <v>5865</v>
      </c>
      <c r="AG59">
        <v>5885</v>
      </c>
      <c r="AH59">
        <v>5904</v>
      </c>
      <c r="AI59">
        <v>5914</v>
      </c>
    </row>
    <row r="60" spans="2:35" x14ac:dyDescent="0.25">
      <c r="B60" t="s">
        <v>15</v>
      </c>
      <c r="C60" t="s">
        <v>51</v>
      </c>
      <c r="D60">
        <v>12263</v>
      </c>
      <c r="E60">
        <v>11984</v>
      </c>
      <c r="F60">
        <v>11709</v>
      </c>
      <c r="G60">
        <v>11442</v>
      </c>
      <c r="H60">
        <v>11194</v>
      </c>
      <c r="I60">
        <v>10959</v>
      </c>
      <c r="J60">
        <v>10822</v>
      </c>
      <c r="K60">
        <v>10774</v>
      </c>
      <c r="L60">
        <v>10812</v>
      </c>
      <c r="M60">
        <v>10850</v>
      </c>
      <c r="N60">
        <v>10888</v>
      </c>
      <c r="O60">
        <v>10920</v>
      </c>
      <c r="P60">
        <v>10952</v>
      </c>
      <c r="Q60">
        <v>10986</v>
      </c>
      <c r="R60">
        <v>11026</v>
      </c>
      <c r="S60">
        <v>11045</v>
      </c>
      <c r="T60">
        <v>11047</v>
      </c>
      <c r="U60">
        <v>11044</v>
      </c>
      <c r="V60">
        <v>11059</v>
      </c>
      <c r="W60">
        <v>11086</v>
      </c>
      <c r="X60">
        <v>11076</v>
      </c>
      <c r="Y60">
        <v>11064</v>
      </c>
      <c r="Z60">
        <v>11052</v>
      </c>
      <c r="AA60">
        <v>11078</v>
      </c>
      <c r="AB60">
        <v>11106</v>
      </c>
      <c r="AC60">
        <v>11134</v>
      </c>
      <c r="AD60">
        <v>11160</v>
      </c>
      <c r="AE60">
        <v>11184</v>
      </c>
      <c r="AF60">
        <v>11206</v>
      </c>
      <c r="AG60">
        <v>11218</v>
      </c>
      <c r="AH60">
        <v>11230</v>
      </c>
      <c r="AI60">
        <v>11230</v>
      </c>
    </row>
    <row r="61" spans="2:35" x14ac:dyDescent="0.25">
      <c r="B61" t="s">
        <v>16</v>
      </c>
      <c r="C61" t="s">
        <v>51</v>
      </c>
      <c r="D61">
        <v>9321</v>
      </c>
      <c r="E61">
        <v>9060</v>
      </c>
      <c r="F61">
        <v>8807</v>
      </c>
      <c r="G61">
        <v>8571</v>
      </c>
      <c r="H61">
        <v>8364</v>
      </c>
      <c r="I61">
        <v>8172</v>
      </c>
      <c r="J61">
        <v>8065</v>
      </c>
      <c r="K61">
        <v>8034</v>
      </c>
      <c r="L61">
        <v>8074</v>
      </c>
      <c r="M61">
        <v>8113</v>
      </c>
      <c r="N61">
        <v>8153</v>
      </c>
      <c r="O61">
        <v>8193</v>
      </c>
      <c r="P61">
        <v>8234</v>
      </c>
      <c r="Q61">
        <v>8275</v>
      </c>
      <c r="R61">
        <v>8317</v>
      </c>
      <c r="S61">
        <v>8359</v>
      </c>
      <c r="T61">
        <v>8398</v>
      </c>
      <c r="U61">
        <v>8434</v>
      </c>
      <c r="V61">
        <v>8466</v>
      </c>
      <c r="W61">
        <v>8499</v>
      </c>
      <c r="X61">
        <v>8531</v>
      </c>
      <c r="Y61">
        <v>8564</v>
      </c>
      <c r="Z61">
        <v>8597</v>
      </c>
      <c r="AA61">
        <v>8630</v>
      </c>
      <c r="AB61">
        <v>8664</v>
      </c>
      <c r="AC61">
        <v>8698</v>
      </c>
      <c r="AD61">
        <v>8730</v>
      </c>
      <c r="AE61">
        <v>8761</v>
      </c>
      <c r="AF61">
        <v>8790</v>
      </c>
      <c r="AG61">
        <v>8819</v>
      </c>
      <c r="AH61">
        <v>8849</v>
      </c>
      <c r="AI61">
        <v>8864</v>
      </c>
    </row>
    <row r="62" spans="2:35" x14ac:dyDescent="0.25">
      <c r="B62" t="s">
        <v>17</v>
      </c>
      <c r="C62" t="s">
        <v>51</v>
      </c>
      <c r="D62">
        <v>2455</v>
      </c>
      <c r="E62">
        <v>2455</v>
      </c>
      <c r="F62">
        <v>2455</v>
      </c>
      <c r="G62">
        <v>2416</v>
      </c>
      <c r="H62">
        <v>2338</v>
      </c>
      <c r="I62">
        <v>2220</v>
      </c>
      <c r="J62">
        <v>2102</v>
      </c>
      <c r="K62">
        <v>1985</v>
      </c>
      <c r="L62">
        <v>1908</v>
      </c>
      <c r="M62">
        <v>1873</v>
      </c>
      <c r="N62">
        <v>1880</v>
      </c>
      <c r="O62">
        <v>1887</v>
      </c>
      <c r="P62">
        <v>1893</v>
      </c>
      <c r="Q62">
        <v>1900</v>
      </c>
      <c r="R62">
        <v>1907</v>
      </c>
      <c r="S62">
        <v>1914</v>
      </c>
      <c r="T62">
        <v>1920</v>
      </c>
      <c r="U62">
        <v>1926</v>
      </c>
      <c r="V62">
        <v>1930</v>
      </c>
      <c r="W62">
        <v>1935</v>
      </c>
      <c r="X62">
        <v>1939</v>
      </c>
      <c r="Y62">
        <v>1944</v>
      </c>
      <c r="Z62">
        <v>1949</v>
      </c>
      <c r="AA62">
        <v>1954</v>
      </c>
      <c r="AB62">
        <v>1958</v>
      </c>
      <c r="AC62">
        <v>1963</v>
      </c>
      <c r="AD62">
        <v>1968</v>
      </c>
      <c r="AE62">
        <v>1972</v>
      </c>
      <c r="AF62">
        <v>1976</v>
      </c>
      <c r="AG62">
        <v>1979</v>
      </c>
      <c r="AH62">
        <v>1983</v>
      </c>
      <c r="AI62">
        <v>1985</v>
      </c>
    </row>
    <row r="63" spans="2:35" x14ac:dyDescent="0.25">
      <c r="B63" t="s">
        <v>18</v>
      </c>
      <c r="C63" t="s">
        <v>51</v>
      </c>
      <c r="D63" s="4">
        <v>2426.2814462809902</v>
      </c>
      <c r="E63" s="4">
        <v>2453.5119726802159</v>
      </c>
      <c r="F63" s="4">
        <v>2479.7424990794411</v>
      </c>
      <c r="G63" s="4">
        <v>2447.2097064723143</v>
      </c>
      <c r="H63" s="4">
        <v>2355.913594858835</v>
      </c>
      <c r="I63" s="4">
        <v>2205.8541642390028</v>
      </c>
      <c r="J63" s="4">
        <v>2055.794733619171</v>
      </c>
      <c r="K63" s="4">
        <v>1879.5047766001135</v>
      </c>
      <c r="L63" s="4">
        <v>1763.7323969074375</v>
      </c>
      <c r="M63" s="4">
        <v>1708.531796565205</v>
      </c>
      <c r="N63" s="4">
        <v>1713.9242040888748</v>
      </c>
      <c r="O63" s="4">
        <v>1719.4138478636353</v>
      </c>
      <c r="P63" s="4">
        <v>1724.9786495513472</v>
      </c>
      <c r="Q63" s="4">
        <v>1730.6159375763852</v>
      </c>
      <c r="R63" s="4">
        <v>1736.3329633009835</v>
      </c>
      <c r="S63" s="4">
        <v>1742.125106130499</v>
      </c>
      <c r="T63" s="4">
        <v>1747.2713468567629</v>
      </c>
      <c r="U63" s="4">
        <v>1751.7521906069589</v>
      </c>
      <c r="V63" s="4">
        <v>1755.550230330047</v>
      </c>
      <c r="W63" s="4">
        <v>1759.3750317836802</v>
      </c>
      <c r="X63" s="4">
        <v>1763.2266451123162</v>
      </c>
      <c r="Y63" s="4">
        <v>1767.1037914060119</v>
      </c>
      <c r="Z63" s="4">
        <v>1771.0082494951696</v>
      </c>
      <c r="AA63" s="4">
        <v>1774.9393550734349</v>
      </c>
      <c r="AB63" s="4">
        <v>1778.8973053036059</v>
      </c>
      <c r="AC63" s="4">
        <v>1782.8822989525445</v>
      </c>
      <c r="AD63" s="4">
        <v>1786.574451968638</v>
      </c>
      <c r="AE63" s="4">
        <v>1789.9711471572346</v>
      </c>
      <c r="AF63" s="4">
        <v>1793.0697403983779</v>
      </c>
      <c r="AG63" s="4">
        <v>1796.1876447878849</v>
      </c>
      <c r="AH63" s="4">
        <v>1799.3249806772835</v>
      </c>
      <c r="AI63" s="4">
        <v>1800.8968871636293</v>
      </c>
    </row>
    <row r="64" spans="2:35" x14ac:dyDescent="0.25">
      <c r="B64" t="s">
        <v>19</v>
      </c>
      <c r="C64" t="s">
        <v>51</v>
      </c>
      <c r="D64" s="4">
        <v>1309.980670252379</v>
      </c>
      <c r="E64" s="4">
        <v>1324.6827829353326</v>
      </c>
      <c r="F64" s="4">
        <v>1338.8449827107129</v>
      </c>
      <c r="G64" s="4">
        <v>1321.2801080627244</v>
      </c>
      <c r="H64" s="4">
        <v>1271.9881589913671</v>
      </c>
      <c r="I64" s="4">
        <v>1190.9691354966408</v>
      </c>
      <c r="J64" s="4">
        <v>1109.9501120019147</v>
      </c>
      <c r="K64" s="4">
        <v>1014.7688887318081</v>
      </c>
      <c r="L64" s="4">
        <v>952.26188659527179</v>
      </c>
      <c r="M64" s="4">
        <v>922.45836996471303</v>
      </c>
      <c r="N64" s="4">
        <v>925.36980038963702</v>
      </c>
      <c r="O64" s="4">
        <v>928.33372992160889</v>
      </c>
      <c r="P64" s="4">
        <v>931.33823818088945</v>
      </c>
      <c r="Q64" s="4">
        <v>934.38188274931508</v>
      </c>
      <c r="R64" s="4">
        <v>937.46857873095348</v>
      </c>
      <c r="S64" s="4">
        <v>940.59583140711618</v>
      </c>
      <c r="T64" s="4">
        <v>943.37435320070472</v>
      </c>
      <c r="U64" s="4">
        <v>945.79361857825404</v>
      </c>
      <c r="V64" s="4">
        <v>947.84422924822491</v>
      </c>
      <c r="W64" s="4">
        <v>949.90928892194597</v>
      </c>
      <c r="X64" s="4">
        <v>951.98882467305737</v>
      </c>
      <c r="Y64" s="4">
        <v>954.08214600157305</v>
      </c>
      <c r="Z64" s="4">
        <v>956.19021332098771</v>
      </c>
      <c r="AA64" s="4">
        <v>958.31266796372597</v>
      </c>
      <c r="AB64" s="4">
        <v>960.44961638052746</v>
      </c>
      <c r="AC64" s="4">
        <v>962.60116588818642</v>
      </c>
      <c r="AD64" s="4">
        <v>964.59460695831046</v>
      </c>
      <c r="AE64" s="4">
        <v>966.4285265337254</v>
      </c>
      <c r="AF64" s="4">
        <v>968.10149701993771</v>
      </c>
      <c r="AG64" s="4">
        <v>969.7848938444115</v>
      </c>
      <c r="AH64" s="4">
        <v>971.47878198649039</v>
      </c>
      <c r="AI64" s="4">
        <v>972.32747458796644</v>
      </c>
    </row>
    <row r="65" spans="2:35" x14ac:dyDescent="0.25">
      <c r="B65" t="s">
        <v>20</v>
      </c>
      <c r="C65" t="s">
        <v>51</v>
      </c>
      <c r="D65">
        <v>5802</v>
      </c>
      <c r="E65">
        <v>5802</v>
      </c>
      <c r="F65">
        <v>5802</v>
      </c>
      <c r="G65">
        <v>5730</v>
      </c>
      <c r="H65">
        <v>5587</v>
      </c>
      <c r="I65">
        <v>5372</v>
      </c>
      <c r="J65">
        <v>5157</v>
      </c>
      <c r="K65">
        <v>4942</v>
      </c>
      <c r="L65">
        <v>4802</v>
      </c>
      <c r="M65">
        <v>4739</v>
      </c>
      <c r="N65">
        <v>4750</v>
      </c>
      <c r="O65">
        <v>4756</v>
      </c>
      <c r="P65">
        <v>4761</v>
      </c>
      <c r="Q65">
        <v>4767</v>
      </c>
      <c r="R65">
        <v>4780</v>
      </c>
      <c r="S65">
        <v>4772</v>
      </c>
      <c r="T65">
        <v>4749</v>
      </c>
      <c r="U65">
        <v>4724</v>
      </c>
      <c r="V65">
        <v>4719</v>
      </c>
      <c r="W65">
        <v>4726</v>
      </c>
      <c r="X65">
        <v>4697</v>
      </c>
      <c r="Y65">
        <v>4665</v>
      </c>
      <c r="Z65">
        <v>4634</v>
      </c>
      <c r="AA65">
        <v>4639</v>
      </c>
      <c r="AB65">
        <v>4646</v>
      </c>
      <c r="AC65">
        <v>4654</v>
      </c>
      <c r="AD65">
        <v>4660</v>
      </c>
      <c r="AE65">
        <v>4665</v>
      </c>
      <c r="AF65">
        <v>4669</v>
      </c>
      <c r="AG65">
        <v>4664</v>
      </c>
      <c r="AH65">
        <v>4658</v>
      </c>
      <c r="AI65">
        <v>4650</v>
      </c>
    </row>
    <row r="66" spans="2:35" x14ac:dyDescent="0.25">
      <c r="B66" t="s">
        <v>21</v>
      </c>
      <c r="C66" t="s">
        <v>51</v>
      </c>
      <c r="D66">
        <v>1980</v>
      </c>
      <c r="E66">
        <v>1980</v>
      </c>
      <c r="F66">
        <v>1980</v>
      </c>
      <c r="G66">
        <v>1979</v>
      </c>
      <c r="H66">
        <v>1977</v>
      </c>
      <c r="I66">
        <v>1973</v>
      </c>
      <c r="J66">
        <v>1970</v>
      </c>
      <c r="K66">
        <v>1966</v>
      </c>
      <c r="L66">
        <v>1966</v>
      </c>
      <c r="M66">
        <v>1970</v>
      </c>
      <c r="N66">
        <v>1978</v>
      </c>
      <c r="O66">
        <v>1987</v>
      </c>
      <c r="P66">
        <v>1995</v>
      </c>
      <c r="Q66">
        <v>2003</v>
      </c>
      <c r="R66">
        <v>2012</v>
      </c>
      <c r="S66">
        <v>2020</v>
      </c>
      <c r="T66">
        <v>2028</v>
      </c>
      <c r="U66">
        <v>2035</v>
      </c>
      <c r="V66">
        <v>2041</v>
      </c>
      <c r="W66">
        <v>2047</v>
      </c>
      <c r="X66">
        <v>2053</v>
      </c>
      <c r="Y66">
        <v>2059</v>
      </c>
      <c r="Z66">
        <v>2065</v>
      </c>
      <c r="AA66">
        <v>2072</v>
      </c>
      <c r="AB66">
        <v>2078</v>
      </c>
      <c r="AC66">
        <v>2084</v>
      </c>
      <c r="AD66">
        <v>2090</v>
      </c>
      <c r="AE66">
        <v>2096</v>
      </c>
      <c r="AF66">
        <v>2101</v>
      </c>
      <c r="AG66">
        <v>2107</v>
      </c>
      <c r="AH66">
        <v>2112</v>
      </c>
      <c r="AI66">
        <v>2114</v>
      </c>
    </row>
    <row r="67" spans="2:35" x14ac:dyDescent="0.25">
      <c r="B67" t="s">
        <v>22</v>
      </c>
      <c r="C67" t="s">
        <v>51</v>
      </c>
      <c r="D67">
        <v>2071</v>
      </c>
      <c r="E67">
        <v>2071</v>
      </c>
      <c r="F67">
        <v>2071</v>
      </c>
      <c r="G67">
        <v>2075</v>
      </c>
      <c r="H67">
        <v>2083</v>
      </c>
      <c r="I67">
        <v>2094</v>
      </c>
      <c r="J67">
        <v>2106</v>
      </c>
      <c r="K67">
        <v>2118</v>
      </c>
      <c r="L67">
        <v>2128</v>
      </c>
      <c r="M67">
        <v>2138</v>
      </c>
      <c r="N67">
        <v>2147</v>
      </c>
      <c r="O67">
        <v>2156</v>
      </c>
      <c r="P67">
        <v>2164</v>
      </c>
      <c r="Q67">
        <v>2173</v>
      </c>
      <c r="R67">
        <v>2183</v>
      </c>
      <c r="S67">
        <v>2192</v>
      </c>
      <c r="T67">
        <v>2200</v>
      </c>
      <c r="U67">
        <v>2208</v>
      </c>
      <c r="V67">
        <v>2214</v>
      </c>
      <c r="W67">
        <v>2221</v>
      </c>
      <c r="X67">
        <v>2228</v>
      </c>
      <c r="Y67">
        <v>2234</v>
      </c>
      <c r="Z67">
        <v>2241</v>
      </c>
      <c r="AA67">
        <v>2248</v>
      </c>
      <c r="AB67">
        <v>2255</v>
      </c>
      <c r="AC67">
        <v>2262</v>
      </c>
      <c r="AD67">
        <v>2268</v>
      </c>
      <c r="AE67">
        <v>2274</v>
      </c>
      <c r="AF67">
        <v>2280</v>
      </c>
      <c r="AG67">
        <v>2286</v>
      </c>
      <c r="AH67">
        <v>2291</v>
      </c>
      <c r="AI67">
        <v>2294</v>
      </c>
    </row>
    <row r="68" spans="2:35" x14ac:dyDescent="0.25">
      <c r="B68" t="s">
        <v>23</v>
      </c>
      <c r="C68" t="s">
        <v>51</v>
      </c>
      <c r="D68">
        <v>8916</v>
      </c>
      <c r="E68">
        <v>8784</v>
      </c>
      <c r="F68">
        <v>8654</v>
      </c>
      <c r="G68">
        <v>8531</v>
      </c>
      <c r="H68">
        <v>8423</v>
      </c>
      <c r="I68">
        <v>8326</v>
      </c>
      <c r="J68">
        <v>8276</v>
      </c>
      <c r="K68">
        <v>8269</v>
      </c>
      <c r="L68">
        <v>8303</v>
      </c>
      <c r="M68">
        <v>8336</v>
      </c>
      <c r="N68">
        <v>8369</v>
      </c>
      <c r="O68">
        <v>8404</v>
      </c>
      <c r="P68">
        <v>8438</v>
      </c>
      <c r="Q68">
        <v>8474</v>
      </c>
      <c r="R68">
        <v>8509</v>
      </c>
      <c r="S68">
        <v>8546</v>
      </c>
      <c r="T68">
        <v>8578</v>
      </c>
      <c r="U68">
        <v>8607</v>
      </c>
      <c r="V68">
        <v>8632</v>
      </c>
      <c r="W68">
        <v>8658</v>
      </c>
      <c r="X68">
        <v>8684</v>
      </c>
      <c r="Y68">
        <v>8710</v>
      </c>
      <c r="Z68">
        <v>8736</v>
      </c>
      <c r="AA68">
        <v>8762</v>
      </c>
      <c r="AB68">
        <v>8789</v>
      </c>
      <c r="AC68">
        <v>8815</v>
      </c>
      <c r="AD68">
        <v>8840</v>
      </c>
      <c r="AE68">
        <v>8864</v>
      </c>
      <c r="AF68">
        <v>8886</v>
      </c>
      <c r="AG68">
        <v>8908</v>
      </c>
      <c r="AH68">
        <v>8931</v>
      </c>
      <c r="AI68">
        <v>8942</v>
      </c>
    </row>
    <row r="69" spans="2:35" x14ac:dyDescent="0.25">
      <c r="B69" t="s">
        <v>24</v>
      </c>
      <c r="C69" t="s">
        <v>51</v>
      </c>
      <c r="D69">
        <v>24366</v>
      </c>
      <c r="E69">
        <v>23770</v>
      </c>
      <c r="F69">
        <v>23196</v>
      </c>
      <c r="G69">
        <v>22659</v>
      </c>
      <c r="H69">
        <v>22194</v>
      </c>
      <c r="I69">
        <v>21768</v>
      </c>
      <c r="J69">
        <v>21537</v>
      </c>
      <c r="K69">
        <v>21480</v>
      </c>
      <c r="L69">
        <v>21589</v>
      </c>
      <c r="M69">
        <v>21693</v>
      </c>
      <c r="N69">
        <v>21798</v>
      </c>
      <c r="O69">
        <v>21899</v>
      </c>
      <c r="P69">
        <v>22000</v>
      </c>
      <c r="Q69">
        <v>22104</v>
      </c>
      <c r="R69">
        <v>22216</v>
      </c>
      <c r="S69">
        <v>22307</v>
      </c>
      <c r="T69">
        <v>22377</v>
      </c>
      <c r="U69">
        <v>22437</v>
      </c>
      <c r="V69">
        <v>22510</v>
      </c>
      <c r="W69">
        <v>22596</v>
      </c>
      <c r="X69">
        <v>22645</v>
      </c>
      <c r="Y69">
        <v>22693</v>
      </c>
      <c r="Z69">
        <v>22741</v>
      </c>
      <c r="AA69">
        <v>22827</v>
      </c>
      <c r="AB69">
        <v>22916</v>
      </c>
      <c r="AC69">
        <v>23005</v>
      </c>
      <c r="AD69">
        <v>23090</v>
      </c>
      <c r="AE69">
        <v>23172</v>
      </c>
      <c r="AF69">
        <v>23249</v>
      </c>
      <c r="AG69">
        <v>23316</v>
      </c>
      <c r="AH69">
        <v>23384</v>
      </c>
      <c r="AI69">
        <v>23413</v>
      </c>
    </row>
    <row r="70" spans="2:35" x14ac:dyDescent="0.25">
      <c r="B70" t="s">
        <v>25</v>
      </c>
      <c r="C70" t="s">
        <v>51</v>
      </c>
      <c r="D70">
        <v>1463</v>
      </c>
      <c r="E70">
        <v>1373</v>
      </c>
      <c r="F70">
        <v>1288</v>
      </c>
      <c r="G70">
        <v>1210</v>
      </c>
      <c r="H70">
        <v>1140</v>
      </c>
      <c r="I70">
        <v>1075</v>
      </c>
      <c r="J70">
        <v>1030</v>
      </c>
      <c r="K70">
        <v>1005</v>
      </c>
      <c r="L70">
        <v>998</v>
      </c>
      <c r="M70">
        <v>985</v>
      </c>
      <c r="N70">
        <v>955</v>
      </c>
      <c r="O70">
        <v>926</v>
      </c>
      <c r="P70">
        <v>912</v>
      </c>
      <c r="Q70">
        <v>897</v>
      </c>
      <c r="R70">
        <v>886</v>
      </c>
      <c r="S70">
        <v>877</v>
      </c>
      <c r="T70">
        <v>868</v>
      </c>
      <c r="U70">
        <v>860</v>
      </c>
      <c r="V70">
        <v>852</v>
      </c>
      <c r="W70">
        <v>843</v>
      </c>
      <c r="X70">
        <v>835</v>
      </c>
      <c r="Y70">
        <v>827</v>
      </c>
      <c r="Z70">
        <v>820</v>
      </c>
      <c r="AA70">
        <v>812</v>
      </c>
      <c r="AB70">
        <v>805</v>
      </c>
      <c r="AC70">
        <v>797</v>
      </c>
      <c r="AD70">
        <v>790</v>
      </c>
      <c r="AE70">
        <v>784</v>
      </c>
      <c r="AF70">
        <v>780</v>
      </c>
      <c r="AG70">
        <v>774</v>
      </c>
      <c r="AH70">
        <v>770</v>
      </c>
      <c r="AI70">
        <v>765</v>
      </c>
    </row>
    <row r="71" spans="2:35" x14ac:dyDescent="0.25">
      <c r="B71" t="s">
        <v>26</v>
      </c>
      <c r="C71" t="s">
        <v>51</v>
      </c>
      <c r="D71">
        <v>1336</v>
      </c>
      <c r="E71">
        <v>1314</v>
      </c>
      <c r="F71">
        <v>1292</v>
      </c>
      <c r="G71">
        <v>1271</v>
      </c>
      <c r="H71">
        <v>1250</v>
      </c>
      <c r="I71">
        <v>1229</v>
      </c>
      <c r="J71">
        <v>1208</v>
      </c>
      <c r="K71">
        <v>1190</v>
      </c>
      <c r="L71">
        <v>1177</v>
      </c>
      <c r="M71">
        <v>1165</v>
      </c>
      <c r="N71">
        <v>1156</v>
      </c>
      <c r="O71">
        <v>1145</v>
      </c>
      <c r="P71">
        <v>1139</v>
      </c>
      <c r="Q71">
        <v>1132</v>
      </c>
      <c r="R71">
        <v>1125</v>
      </c>
      <c r="S71">
        <v>1118</v>
      </c>
      <c r="T71">
        <v>1111</v>
      </c>
      <c r="U71">
        <v>1106</v>
      </c>
      <c r="V71">
        <v>1103</v>
      </c>
      <c r="W71">
        <v>1100</v>
      </c>
      <c r="X71">
        <v>1097</v>
      </c>
      <c r="Y71">
        <v>1094</v>
      </c>
      <c r="Z71">
        <v>1092</v>
      </c>
      <c r="AA71">
        <v>1090</v>
      </c>
      <c r="AB71">
        <v>1088</v>
      </c>
      <c r="AC71">
        <v>1084</v>
      </c>
      <c r="AD71">
        <v>1073</v>
      </c>
      <c r="AE71">
        <v>1063</v>
      </c>
      <c r="AF71">
        <v>1052</v>
      </c>
      <c r="AG71">
        <v>1042</v>
      </c>
      <c r="AH71">
        <v>1031</v>
      </c>
      <c r="AI71">
        <v>1021</v>
      </c>
    </row>
    <row r="72" spans="2:35" x14ac:dyDescent="0.25">
      <c r="B72" t="s">
        <v>27</v>
      </c>
      <c r="C72" t="s">
        <v>51</v>
      </c>
      <c r="D72">
        <v>6769</v>
      </c>
      <c r="E72">
        <v>6648</v>
      </c>
      <c r="F72">
        <v>6534</v>
      </c>
      <c r="G72">
        <v>6431</v>
      </c>
      <c r="H72">
        <v>6341</v>
      </c>
      <c r="I72">
        <v>6258</v>
      </c>
      <c r="J72">
        <v>6191</v>
      </c>
      <c r="K72">
        <v>6135</v>
      </c>
      <c r="L72">
        <v>6108</v>
      </c>
      <c r="M72">
        <v>6094</v>
      </c>
      <c r="N72">
        <v>6100</v>
      </c>
      <c r="O72">
        <v>6103</v>
      </c>
      <c r="P72">
        <v>6121</v>
      </c>
      <c r="Q72">
        <v>6013</v>
      </c>
      <c r="R72">
        <v>5964</v>
      </c>
      <c r="S72">
        <v>5928</v>
      </c>
      <c r="T72">
        <v>5886</v>
      </c>
      <c r="U72">
        <v>5857</v>
      </c>
      <c r="V72">
        <v>5833</v>
      </c>
      <c r="W72">
        <v>5779</v>
      </c>
      <c r="X72">
        <v>5702</v>
      </c>
      <c r="Y72">
        <v>5606</v>
      </c>
      <c r="Z72">
        <v>5540</v>
      </c>
      <c r="AA72">
        <v>5495</v>
      </c>
      <c r="AB72">
        <v>5465</v>
      </c>
      <c r="AC72">
        <v>5437</v>
      </c>
      <c r="AD72">
        <v>5405</v>
      </c>
      <c r="AE72">
        <v>5385</v>
      </c>
      <c r="AF72">
        <v>5370</v>
      </c>
      <c r="AG72">
        <v>5369</v>
      </c>
      <c r="AH72">
        <v>5327</v>
      </c>
      <c r="AI72">
        <v>5294</v>
      </c>
    </row>
    <row r="73" spans="2:35" x14ac:dyDescent="0.25">
      <c r="B73" t="s">
        <v>28</v>
      </c>
      <c r="C73" t="s">
        <v>51</v>
      </c>
      <c r="D73">
        <v>3351</v>
      </c>
      <c r="E73">
        <v>3208</v>
      </c>
      <c r="F73">
        <v>3069</v>
      </c>
      <c r="G73">
        <v>2936</v>
      </c>
      <c r="H73">
        <v>2814</v>
      </c>
      <c r="I73">
        <v>2700</v>
      </c>
      <c r="J73">
        <v>2592</v>
      </c>
      <c r="K73">
        <v>2492</v>
      </c>
      <c r="L73">
        <v>2400</v>
      </c>
      <c r="M73">
        <v>2320</v>
      </c>
      <c r="N73">
        <v>2255</v>
      </c>
      <c r="O73">
        <v>2239</v>
      </c>
      <c r="P73">
        <v>2207</v>
      </c>
      <c r="Q73">
        <v>2204</v>
      </c>
      <c r="R73">
        <v>2190</v>
      </c>
      <c r="S73">
        <v>2168</v>
      </c>
      <c r="T73">
        <v>2144</v>
      </c>
      <c r="U73">
        <v>2129</v>
      </c>
      <c r="V73">
        <v>2120</v>
      </c>
      <c r="W73">
        <v>2111</v>
      </c>
      <c r="X73">
        <v>2105</v>
      </c>
      <c r="Y73">
        <v>2099</v>
      </c>
      <c r="Z73">
        <v>2095</v>
      </c>
      <c r="AA73">
        <v>2092</v>
      </c>
      <c r="AB73">
        <v>2089</v>
      </c>
      <c r="AC73">
        <v>2088</v>
      </c>
      <c r="AD73">
        <v>2087</v>
      </c>
      <c r="AE73">
        <v>2085</v>
      </c>
      <c r="AF73">
        <v>2085</v>
      </c>
      <c r="AG73">
        <v>2084</v>
      </c>
      <c r="AH73">
        <v>2085</v>
      </c>
      <c r="AI73">
        <v>2084</v>
      </c>
    </row>
    <row r="74" spans="2:35" x14ac:dyDescent="0.25">
      <c r="B74" t="s">
        <v>29</v>
      </c>
      <c r="C74" t="s">
        <v>51</v>
      </c>
      <c r="D74">
        <v>4710</v>
      </c>
      <c r="E74">
        <v>4699</v>
      </c>
      <c r="F74">
        <v>4688</v>
      </c>
      <c r="G74">
        <v>4679</v>
      </c>
      <c r="H74">
        <v>4676</v>
      </c>
      <c r="I74">
        <v>4675</v>
      </c>
      <c r="J74">
        <v>4679</v>
      </c>
      <c r="K74">
        <v>4686</v>
      </c>
      <c r="L74">
        <v>4694</v>
      </c>
      <c r="M74">
        <v>4702</v>
      </c>
      <c r="N74">
        <v>4709</v>
      </c>
      <c r="O74">
        <v>4716</v>
      </c>
      <c r="P74">
        <v>4724</v>
      </c>
      <c r="Q74">
        <v>4632</v>
      </c>
      <c r="R74">
        <v>4518</v>
      </c>
      <c r="S74">
        <v>4382</v>
      </c>
      <c r="T74">
        <v>4334</v>
      </c>
      <c r="U74">
        <v>4283</v>
      </c>
      <c r="V74">
        <v>4233</v>
      </c>
      <c r="W74">
        <v>4177</v>
      </c>
      <c r="X74">
        <v>4122</v>
      </c>
      <c r="Y74">
        <v>4069</v>
      </c>
      <c r="Z74">
        <v>4016</v>
      </c>
      <c r="AA74">
        <v>3971</v>
      </c>
      <c r="AB74">
        <v>3933</v>
      </c>
      <c r="AC74">
        <v>3903</v>
      </c>
      <c r="AD74">
        <v>3888</v>
      </c>
      <c r="AE74">
        <v>3875</v>
      </c>
      <c r="AF74">
        <v>3870</v>
      </c>
      <c r="AG74">
        <v>3856</v>
      </c>
      <c r="AH74">
        <v>3851</v>
      </c>
      <c r="AI74">
        <v>3844</v>
      </c>
    </row>
    <row r="75" spans="2:35" x14ac:dyDescent="0.25">
      <c r="B75" t="s">
        <v>30</v>
      </c>
      <c r="C75" t="s">
        <v>51</v>
      </c>
      <c r="D75">
        <v>8362</v>
      </c>
      <c r="E75">
        <v>7894</v>
      </c>
      <c r="F75">
        <v>7442</v>
      </c>
      <c r="G75">
        <v>7017</v>
      </c>
      <c r="H75">
        <v>6618</v>
      </c>
      <c r="I75">
        <v>6243</v>
      </c>
      <c r="J75">
        <v>6004</v>
      </c>
      <c r="K75">
        <v>5890</v>
      </c>
      <c r="L75">
        <v>5896</v>
      </c>
      <c r="M75">
        <v>5902</v>
      </c>
      <c r="N75">
        <v>5867</v>
      </c>
      <c r="O75">
        <v>5832</v>
      </c>
      <c r="P75">
        <v>5798</v>
      </c>
      <c r="Q75">
        <v>5713</v>
      </c>
      <c r="R75">
        <v>5608</v>
      </c>
      <c r="S75">
        <v>5408</v>
      </c>
      <c r="T75">
        <v>5288</v>
      </c>
      <c r="U75">
        <v>5165</v>
      </c>
      <c r="V75">
        <v>5118</v>
      </c>
      <c r="W75">
        <v>5065</v>
      </c>
      <c r="X75">
        <v>5013</v>
      </c>
      <c r="Y75">
        <v>4964</v>
      </c>
      <c r="Z75">
        <v>4913</v>
      </c>
      <c r="AA75">
        <v>4871</v>
      </c>
      <c r="AB75">
        <v>4835</v>
      </c>
      <c r="AC75">
        <v>4806</v>
      </c>
      <c r="AD75">
        <v>4791</v>
      </c>
      <c r="AE75">
        <v>4777</v>
      </c>
      <c r="AF75">
        <v>4771</v>
      </c>
      <c r="AG75">
        <v>4756</v>
      </c>
      <c r="AH75">
        <v>4750</v>
      </c>
      <c r="AI75">
        <v>4742</v>
      </c>
    </row>
    <row r="76" spans="2:35" x14ac:dyDescent="0.25">
      <c r="B76" t="s">
        <v>31</v>
      </c>
      <c r="C76" t="s">
        <v>51</v>
      </c>
      <c r="D76">
        <v>15547</v>
      </c>
      <c r="E76">
        <v>14709</v>
      </c>
      <c r="F76">
        <v>13909</v>
      </c>
      <c r="G76">
        <v>13162</v>
      </c>
      <c r="H76">
        <v>12469</v>
      </c>
      <c r="I76">
        <v>11817</v>
      </c>
      <c r="J76">
        <v>11403</v>
      </c>
      <c r="K76">
        <v>11209</v>
      </c>
      <c r="L76">
        <v>11225</v>
      </c>
      <c r="M76">
        <v>11240</v>
      </c>
      <c r="N76">
        <v>11256</v>
      </c>
      <c r="O76">
        <v>11272</v>
      </c>
      <c r="P76">
        <v>11287</v>
      </c>
      <c r="Q76">
        <v>11303</v>
      </c>
      <c r="R76">
        <v>11319</v>
      </c>
      <c r="S76">
        <v>11336</v>
      </c>
      <c r="T76">
        <v>11351</v>
      </c>
      <c r="U76">
        <v>11365</v>
      </c>
      <c r="V76">
        <v>11377</v>
      </c>
      <c r="W76">
        <v>11390</v>
      </c>
      <c r="X76">
        <v>11403</v>
      </c>
      <c r="Y76">
        <v>11416</v>
      </c>
      <c r="Z76">
        <v>11429</v>
      </c>
      <c r="AA76">
        <v>11442</v>
      </c>
      <c r="AB76">
        <v>11455</v>
      </c>
      <c r="AC76">
        <v>11469</v>
      </c>
      <c r="AD76">
        <v>11481</v>
      </c>
      <c r="AE76">
        <v>11494</v>
      </c>
      <c r="AF76">
        <v>11505</v>
      </c>
      <c r="AG76">
        <v>11517</v>
      </c>
      <c r="AH76">
        <v>11529</v>
      </c>
      <c r="AI76">
        <v>11535</v>
      </c>
    </row>
    <row r="77" spans="2:35" x14ac:dyDescent="0.25">
      <c r="B77" t="s">
        <v>54</v>
      </c>
      <c r="C77" t="s">
        <v>51</v>
      </c>
      <c r="D77">
        <v>29667</v>
      </c>
      <c r="E77">
        <v>28183</v>
      </c>
      <c r="F77">
        <v>26749</v>
      </c>
      <c r="G77">
        <v>25388</v>
      </c>
      <c r="H77">
        <v>23983</v>
      </c>
      <c r="I77">
        <v>22550</v>
      </c>
      <c r="J77">
        <v>20559</v>
      </c>
      <c r="K77">
        <v>18438</v>
      </c>
      <c r="L77">
        <v>16799</v>
      </c>
      <c r="M77">
        <v>16175</v>
      </c>
      <c r="N77">
        <v>16228</v>
      </c>
      <c r="O77">
        <v>16228</v>
      </c>
      <c r="P77">
        <v>16201</v>
      </c>
      <c r="Q77">
        <v>16148</v>
      </c>
      <c r="R77">
        <v>16176</v>
      </c>
      <c r="S77">
        <v>16220</v>
      </c>
      <c r="T77">
        <v>16273</v>
      </c>
      <c r="U77">
        <v>16320</v>
      </c>
      <c r="V77">
        <v>16371</v>
      </c>
      <c r="W77">
        <v>16433</v>
      </c>
      <c r="X77">
        <v>16496</v>
      </c>
      <c r="Y77">
        <v>16560</v>
      </c>
      <c r="Z77">
        <v>16624</v>
      </c>
      <c r="AA77">
        <v>16688</v>
      </c>
      <c r="AB77">
        <v>16753</v>
      </c>
      <c r="AC77">
        <v>16818</v>
      </c>
      <c r="AD77">
        <v>16880</v>
      </c>
      <c r="AE77">
        <v>16940</v>
      </c>
      <c r="AF77">
        <v>16997</v>
      </c>
      <c r="AG77">
        <v>17053</v>
      </c>
      <c r="AH77">
        <v>17111</v>
      </c>
      <c r="AI77">
        <v>17139</v>
      </c>
    </row>
    <row r="78" spans="2:35" x14ac:dyDescent="0.25">
      <c r="B78" t="s">
        <v>33</v>
      </c>
      <c r="C78" t="s">
        <v>51</v>
      </c>
      <c r="D78">
        <v>12979</v>
      </c>
      <c r="E78">
        <v>12041</v>
      </c>
      <c r="F78">
        <v>11157</v>
      </c>
      <c r="G78">
        <v>10348</v>
      </c>
      <c r="H78">
        <v>9611</v>
      </c>
      <c r="I78">
        <v>8929</v>
      </c>
      <c r="J78">
        <v>8497</v>
      </c>
      <c r="K78">
        <v>8293</v>
      </c>
      <c r="L78">
        <v>8302</v>
      </c>
      <c r="M78">
        <v>8309</v>
      </c>
      <c r="N78">
        <v>8317</v>
      </c>
      <c r="O78">
        <v>8325</v>
      </c>
      <c r="P78">
        <v>8333</v>
      </c>
      <c r="Q78">
        <v>8341</v>
      </c>
      <c r="R78">
        <v>8349</v>
      </c>
      <c r="S78">
        <v>8357</v>
      </c>
      <c r="T78">
        <v>8365</v>
      </c>
      <c r="U78">
        <v>8373</v>
      </c>
      <c r="V78">
        <v>8382</v>
      </c>
      <c r="W78">
        <v>8390</v>
      </c>
      <c r="X78">
        <v>8378</v>
      </c>
      <c r="Y78">
        <v>8367</v>
      </c>
      <c r="Z78">
        <v>8356</v>
      </c>
      <c r="AA78">
        <v>8364</v>
      </c>
      <c r="AB78">
        <v>8373</v>
      </c>
      <c r="AC78">
        <v>8381</v>
      </c>
      <c r="AD78">
        <v>8390</v>
      </c>
      <c r="AE78">
        <v>8398</v>
      </c>
      <c r="AF78">
        <v>8407</v>
      </c>
      <c r="AG78">
        <v>8415</v>
      </c>
      <c r="AH78">
        <v>8424</v>
      </c>
      <c r="AI78">
        <v>8428</v>
      </c>
    </row>
    <row r="79" spans="2:35" x14ac:dyDescent="0.25">
      <c r="B79" t="s">
        <v>34</v>
      </c>
      <c r="C79" t="s">
        <v>51</v>
      </c>
      <c r="D79">
        <v>8067</v>
      </c>
      <c r="E79">
        <v>7622</v>
      </c>
      <c r="F79">
        <v>7203</v>
      </c>
      <c r="G79">
        <v>6784</v>
      </c>
      <c r="H79">
        <v>6390</v>
      </c>
      <c r="I79">
        <v>6019</v>
      </c>
      <c r="J79">
        <v>5736</v>
      </c>
      <c r="K79">
        <v>5762</v>
      </c>
      <c r="L79">
        <v>5787</v>
      </c>
      <c r="M79">
        <v>5812</v>
      </c>
      <c r="N79">
        <v>5830</v>
      </c>
      <c r="O79">
        <v>5829</v>
      </c>
      <c r="P79">
        <v>5818</v>
      </c>
      <c r="Q79">
        <v>5821</v>
      </c>
      <c r="R79">
        <v>5843</v>
      </c>
      <c r="S79">
        <v>5876</v>
      </c>
      <c r="T79">
        <v>5906</v>
      </c>
      <c r="U79">
        <v>5933</v>
      </c>
      <c r="V79">
        <v>5958</v>
      </c>
      <c r="W79">
        <v>5983</v>
      </c>
      <c r="X79">
        <v>5947</v>
      </c>
      <c r="Y79">
        <v>5904</v>
      </c>
      <c r="Z79">
        <v>5857</v>
      </c>
      <c r="AA79">
        <v>5866</v>
      </c>
      <c r="AB79">
        <v>5877</v>
      </c>
      <c r="AC79">
        <v>5857</v>
      </c>
      <c r="AD79">
        <v>5840</v>
      </c>
      <c r="AE79">
        <v>5819</v>
      </c>
      <c r="AF79">
        <v>5832</v>
      </c>
      <c r="AG79">
        <v>5836</v>
      </c>
      <c r="AH79">
        <v>5849</v>
      </c>
      <c r="AI79">
        <v>5851</v>
      </c>
    </row>
    <row r="80" spans="2:35" x14ac:dyDescent="0.25">
      <c r="B80" t="s">
        <v>35</v>
      </c>
      <c r="C80" t="s">
        <v>51</v>
      </c>
      <c r="D80">
        <v>8984</v>
      </c>
      <c r="E80">
        <v>8924</v>
      </c>
      <c r="F80">
        <v>8869</v>
      </c>
      <c r="G80">
        <v>8823</v>
      </c>
      <c r="H80">
        <v>8801</v>
      </c>
      <c r="I80">
        <v>8792</v>
      </c>
      <c r="J80">
        <v>8806</v>
      </c>
      <c r="K80">
        <v>8836</v>
      </c>
      <c r="L80">
        <v>8881</v>
      </c>
      <c r="M80">
        <v>8924</v>
      </c>
      <c r="N80">
        <v>8968</v>
      </c>
      <c r="O80">
        <v>9012</v>
      </c>
      <c r="P80">
        <v>9057</v>
      </c>
      <c r="Q80">
        <v>9102</v>
      </c>
      <c r="R80">
        <v>9148</v>
      </c>
      <c r="S80">
        <v>9195</v>
      </c>
      <c r="T80">
        <v>9238</v>
      </c>
      <c r="U80">
        <v>9277</v>
      </c>
      <c r="V80">
        <v>9312</v>
      </c>
      <c r="W80">
        <v>9348</v>
      </c>
      <c r="X80">
        <v>9384</v>
      </c>
      <c r="Y80">
        <v>9420</v>
      </c>
      <c r="Z80">
        <v>9456</v>
      </c>
      <c r="AA80">
        <v>9493</v>
      </c>
      <c r="AB80">
        <v>9530</v>
      </c>
      <c r="AC80">
        <v>9567</v>
      </c>
      <c r="AD80">
        <v>9602</v>
      </c>
      <c r="AE80">
        <v>9636</v>
      </c>
      <c r="AF80">
        <v>9668</v>
      </c>
      <c r="AG80">
        <v>9701</v>
      </c>
      <c r="AH80">
        <v>9733</v>
      </c>
      <c r="AI80">
        <v>9750</v>
      </c>
    </row>
    <row r="84" spans="2:37" x14ac:dyDescent="0.25">
      <c r="F84">
        <v>2024</v>
      </c>
      <c r="G84">
        <v>2025</v>
      </c>
      <c r="H84">
        <v>2026</v>
      </c>
      <c r="I84">
        <v>2027</v>
      </c>
      <c r="J84">
        <v>2028</v>
      </c>
      <c r="K84">
        <v>2029</v>
      </c>
      <c r="L84">
        <v>2030</v>
      </c>
      <c r="M84">
        <v>2031</v>
      </c>
      <c r="N84">
        <v>2032</v>
      </c>
      <c r="O84">
        <v>2033</v>
      </c>
      <c r="P84">
        <v>2034</v>
      </c>
      <c r="Q84">
        <v>2035</v>
      </c>
      <c r="R84">
        <v>2036</v>
      </c>
      <c r="S84">
        <v>2037</v>
      </c>
      <c r="T84">
        <v>2038</v>
      </c>
      <c r="U84">
        <v>2039</v>
      </c>
      <c r="V84">
        <v>2040</v>
      </c>
      <c r="W84">
        <v>2041</v>
      </c>
      <c r="X84">
        <v>2042</v>
      </c>
      <c r="Y84">
        <v>2043</v>
      </c>
      <c r="Z84">
        <v>2044</v>
      </c>
      <c r="AA84">
        <v>2045</v>
      </c>
      <c r="AB84">
        <v>2046</v>
      </c>
      <c r="AC84">
        <v>2047</v>
      </c>
      <c r="AD84">
        <v>2048</v>
      </c>
      <c r="AE84">
        <v>2049</v>
      </c>
      <c r="AF84">
        <v>2050</v>
      </c>
      <c r="AG84">
        <v>2051</v>
      </c>
      <c r="AH84">
        <v>2052</v>
      </c>
      <c r="AI84">
        <v>2053</v>
      </c>
      <c r="AJ84">
        <v>2054</v>
      </c>
      <c r="AK84">
        <v>2055</v>
      </c>
    </row>
    <row r="85" spans="2:37" x14ac:dyDescent="0.25">
      <c r="B85" t="s">
        <v>67</v>
      </c>
      <c r="C85" t="s">
        <v>68</v>
      </c>
      <c r="D85" t="s">
        <v>52</v>
      </c>
      <c r="E85" t="s">
        <v>69</v>
      </c>
      <c r="F85" s="4">
        <v>910</v>
      </c>
      <c r="G85" s="4">
        <v>859.60313204941201</v>
      </c>
      <c r="H85" s="4">
        <v>812.26202705631147</v>
      </c>
      <c r="I85" s="4">
        <v>770.13051757430071</v>
      </c>
      <c r="J85" s="4">
        <v>721.8018800243608</v>
      </c>
      <c r="K85" s="4">
        <v>713.08062986391883</v>
      </c>
      <c r="L85" s="4">
        <v>691.18033027954164</v>
      </c>
      <c r="M85" s="4">
        <v>668.79141240919375</v>
      </c>
      <c r="N85" s="4">
        <v>659.06059358797438</v>
      </c>
      <c r="O85" s="4">
        <v>648.08336479312391</v>
      </c>
      <c r="P85" s="4">
        <v>634.13117360403453</v>
      </c>
      <c r="Q85" s="4">
        <v>619.72751473080359</v>
      </c>
      <c r="R85" s="4">
        <v>605.45592696803124</v>
      </c>
      <c r="S85" s="4">
        <v>591.19559868563692</v>
      </c>
      <c r="T85" s="4">
        <v>577.91786559884349</v>
      </c>
      <c r="U85" s="4">
        <v>564.72827251726312</v>
      </c>
      <c r="V85" s="4">
        <v>557.241457338896</v>
      </c>
      <c r="W85" s="4">
        <v>552.56159097731802</v>
      </c>
      <c r="X85" s="4">
        <v>548.61744124331994</v>
      </c>
      <c r="Y85" s="4">
        <v>540.92458421274557</v>
      </c>
      <c r="Z85" s="4">
        <v>535.17506565441181</v>
      </c>
      <c r="AA85" s="4">
        <v>530.89914967650839</v>
      </c>
      <c r="AB85" s="4">
        <v>527.50676733774606</v>
      </c>
      <c r="AC85" s="4">
        <v>525.01977841358473</v>
      </c>
      <c r="AD85" s="4">
        <v>522.62319449689562</v>
      </c>
      <c r="AE85" s="4">
        <v>520.79097692812832</v>
      </c>
      <c r="AF85" s="4">
        <v>519.31715114933888</v>
      </c>
      <c r="AG85" s="4">
        <v>519.6639291026147</v>
      </c>
      <c r="AH85" s="4">
        <v>517.4141539226473</v>
      </c>
      <c r="AI85" s="4">
        <v>517.7618864223391</v>
      </c>
      <c r="AJ85" s="4">
        <v>515.98146803686643</v>
      </c>
      <c r="AK85" s="4">
        <v>516.33046810240239</v>
      </c>
    </row>
    <row r="86" spans="2:37" x14ac:dyDescent="0.25">
      <c r="D86" t="s">
        <v>70</v>
      </c>
      <c r="E86" t="s">
        <v>69</v>
      </c>
      <c r="F86" s="4">
        <v>910</v>
      </c>
      <c r="G86" s="4">
        <v>806.42933597650688</v>
      </c>
      <c r="H86" s="4">
        <v>720.73501793075854</v>
      </c>
      <c r="I86" s="4">
        <v>651.15937251302705</v>
      </c>
      <c r="J86" s="4">
        <v>588.01616327407123</v>
      </c>
      <c r="K86" s="4">
        <v>552.84886402902225</v>
      </c>
      <c r="L86" s="4">
        <v>543.99169628399147</v>
      </c>
      <c r="M86" s="4">
        <v>534.29860581224614</v>
      </c>
      <c r="N86" s="4">
        <v>524.63067413670444</v>
      </c>
      <c r="O86" s="4">
        <v>515.18861225692331</v>
      </c>
      <c r="P86" s="4">
        <v>505.95164661360911</v>
      </c>
      <c r="Q86" s="4">
        <v>496.90180982832283</v>
      </c>
      <c r="R86" s="4">
        <v>488.03492806292053</v>
      </c>
      <c r="S86" s="4">
        <v>479.35291847769622</v>
      </c>
      <c r="T86" s="4">
        <v>470.8440019670868</v>
      </c>
      <c r="U86" s="4">
        <v>462.50974710520052</v>
      </c>
      <c r="V86" s="4">
        <v>457.38926077887817</v>
      </c>
      <c r="W86" s="4">
        <v>452.16728486701106</v>
      </c>
      <c r="X86" s="4">
        <v>447.32806918365941</v>
      </c>
      <c r="Y86" s="4">
        <v>442.68199980817747</v>
      </c>
      <c r="Z86" s="4">
        <v>438.29601777451109</v>
      </c>
      <c r="AA86" s="4">
        <v>434.07561109506389</v>
      </c>
      <c r="AB86" s="4">
        <v>430.04580053252931</v>
      </c>
      <c r="AC86" s="4">
        <v>426.17196573642116</v>
      </c>
      <c r="AD86" s="4">
        <v>422.43616841957169</v>
      </c>
      <c r="AE86" s="4">
        <v>418.83389518966544</v>
      </c>
      <c r="AF86" s="4">
        <v>415.33212355803289</v>
      </c>
      <c r="AG86" s="4">
        <v>412.12690094890854</v>
      </c>
      <c r="AH86" s="4">
        <v>408.34408721707695</v>
      </c>
      <c r="AI86" s="4">
        <v>405.24149144358665</v>
      </c>
      <c r="AJ86" s="4">
        <v>401.67619914994788</v>
      </c>
      <c r="AK86" s="4">
        <v>413.40009296427178</v>
      </c>
    </row>
    <row r="87" spans="2:37" x14ac:dyDescent="0.25">
      <c r="D87" t="s">
        <v>53</v>
      </c>
      <c r="E87" t="s">
        <v>69</v>
      </c>
      <c r="F87" s="4">
        <v>910</v>
      </c>
      <c r="G87" s="4">
        <v>753.30857253578597</v>
      </c>
      <c r="H87" s="4">
        <v>629.28679975861701</v>
      </c>
      <c r="I87" s="4">
        <v>532.36174300028415</v>
      </c>
      <c r="J87" s="4">
        <v>454.59025716415408</v>
      </c>
      <c r="K87" s="4">
        <v>392.9275548375482</v>
      </c>
      <c r="L87" s="4">
        <v>345.94250065533254</v>
      </c>
      <c r="M87" s="4">
        <v>334.70697322295689</v>
      </c>
      <c r="N87" s="4">
        <v>322.80823805528297</v>
      </c>
      <c r="O87" s="4">
        <v>310.65886742141265</v>
      </c>
      <c r="P87" s="4">
        <v>300.81023497652239</v>
      </c>
      <c r="Q87" s="4">
        <v>292.18523980265996</v>
      </c>
      <c r="R87" s="4">
        <v>284.38028786884638</v>
      </c>
      <c r="S87" s="4">
        <v>277.30120260542157</v>
      </c>
      <c r="T87" s="4">
        <v>270.8332020779377</v>
      </c>
      <c r="U87" s="4">
        <v>264.80503401262024</v>
      </c>
      <c r="V87" s="4">
        <v>264.33575938651825</v>
      </c>
      <c r="W87" s="4">
        <v>263.81515689659028</v>
      </c>
      <c r="X87" s="4">
        <v>263.50342337076842</v>
      </c>
      <c r="Y87" s="4">
        <v>263.30557499210079</v>
      </c>
      <c r="Z87" s="4">
        <v>263.25927953267876</v>
      </c>
      <c r="AA87" s="4">
        <v>263.29571623868208</v>
      </c>
      <c r="AB87" s="4">
        <v>263.43714428784176</v>
      </c>
      <c r="AC87" s="4">
        <v>263.6586185183574</v>
      </c>
      <c r="AD87" s="4">
        <v>263.94962062926083</v>
      </c>
      <c r="AE87" s="4">
        <v>264.31033736037563</v>
      </c>
      <c r="AF87" s="4">
        <v>264.35752858929561</v>
      </c>
      <c r="AG87" s="4">
        <v>265.01180781124032</v>
      </c>
      <c r="AH87" s="4">
        <v>265.21852222158117</v>
      </c>
      <c r="AI87" s="4">
        <v>265.88433551066532</v>
      </c>
      <c r="AJ87" s="4">
        <v>266.17434025410284</v>
      </c>
      <c r="AK87" s="4">
        <v>266.85209208581097</v>
      </c>
    </row>
    <row r="88" spans="2:37" x14ac:dyDescent="0.25">
      <c r="C88" t="s">
        <v>71</v>
      </c>
      <c r="D88" t="s">
        <v>52</v>
      </c>
      <c r="E88" t="s">
        <v>69</v>
      </c>
      <c r="F88" s="4">
        <v>326</v>
      </c>
      <c r="G88" s="4">
        <v>320.75288892142237</v>
      </c>
      <c r="H88" s="4">
        <v>315.68695809687756</v>
      </c>
      <c r="I88" s="4">
        <v>312.02647236479675</v>
      </c>
      <c r="J88" s="4">
        <v>308.86192923112174</v>
      </c>
      <c r="K88" s="4">
        <v>306.53719396224869</v>
      </c>
      <c r="L88" s="4">
        <v>298.42979111899047</v>
      </c>
      <c r="M88" s="4">
        <v>289.93611656971257</v>
      </c>
      <c r="N88" s="4">
        <v>281.61124733922463</v>
      </c>
      <c r="O88" s="4">
        <v>273.54915247580482</v>
      </c>
      <c r="P88" s="4">
        <v>265.71002096296337</v>
      </c>
      <c r="Q88" s="4">
        <v>258.09990119038935</v>
      </c>
      <c r="R88" s="4">
        <v>250.711945167473</v>
      </c>
      <c r="S88" s="4">
        <v>243.54256290124567</v>
      </c>
      <c r="T88" s="4">
        <v>236.58135698742561</v>
      </c>
      <c r="U88" s="4">
        <v>229.37560816041315</v>
      </c>
      <c r="V88" s="4">
        <v>226.58025621014394</v>
      </c>
      <c r="W88" s="4">
        <v>224.05850040547853</v>
      </c>
      <c r="X88" s="4">
        <v>222.12534193048219</v>
      </c>
      <c r="Y88" s="4">
        <v>220.46389539740153</v>
      </c>
      <c r="Z88" s="4">
        <v>219.15959299312516</v>
      </c>
      <c r="AA88" s="4">
        <v>218.04147163977495</v>
      </c>
      <c r="AB88" s="4">
        <v>217.14925958245971</v>
      </c>
      <c r="AC88" s="4">
        <v>216.42242373817353</v>
      </c>
      <c r="AD88" s="4">
        <v>215.83092362819724</v>
      </c>
      <c r="AE88" s="4">
        <v>215.37780424269866</v>
      </c>
      <c r="AF88" s="4">
        <v>215.00772705939457</v>
      </c>
      <c r="AG88" s="4">
        <v>215.15130009441395</v>
      </c>
      <c r="AH88" s="4">
        <v>214.35715467982908</v>
      </c>
      <c r="AI88" s="4">
        <v>214.50121519432901</v>
      </c>
      <c r="AJ88" s="4">
        <v>213.89600087827307</v>
      </c>
      <c r="AK88" s="4">
        <v>214.04067607098574</v>
      </c>
    </row>
    <row r="89" spans="2:37" x14ac:dyDescent="0.25">
      <c r="D89" t="s">
        <v>70</v>
      </c>
      <c r="E89" t="s">
        <v>69</v>
      </c>
      <c r="F89" s="4">
        <v>326</v>
      </c>
      <c r="G89" s="4">
        <v>299.57524890042185</v>
      </c>
      <c r="H89" s="4">
        <v>279.78017964109426</v>
      </c>
      <c r="I89" s="4">
        <v>265.16364748186663</v>
      </c>
      <c r="J89" s="4">
        <v>253.51604805449637</v>
      </c>
      <c r="K89" s="4">
        <v>244.95866941406518</v>
      </c>
      <c r="L89" s="4">
        <v>239.3408624288605</v>
      </c>
      <c r="M89" s="4">
        <v>233.7667703204981</v>
      </c>
      <c r="N89" s="4">
        <v>228.25273178340714</v>
      </c>
      <c r="O89" s="4">
        <v>222.88536645448028</v>
      </c>
      <c r="P89" s="4">
        <v>217.654049887231</v>
      </c>
      <c r="Q89" s="4">
        <v>212.54956039331296</v>
      </c>
      <c r="R89" s="4">
        <v>207.56871752756444</v>
      </c>
      <c r="S89" s="4">
        <v>202.71095676373864</v>
      </c>
      <c r="T89" s="4">
        <v>197.96993595087173</v>
      </c>
      <c r="U89" s="4">
        <v>193.3450068538495</v>
      </c>
      <c r="V89" s="4">
        <v>191.87679937900521</v>
      </c>
      <c r="W89" s="4">
        <v>190.48760070889509</v>
      </c>
      <c r="X89" s="4">
        <v>189.42399000511941</v>
      </c>
      <c r="Y89" s="4">
        <v>188.49709629439783</v>
      </c>
      <c r="Z89" s="4">
        <v>187.77556807861481</v>
      </c>
      <c r="AA89" s="4">
        <v>187.16504449501497</v>
      </c>
      <c r="AB89" s="4">
        <v>186.69160768562364</v>
      </c>
      <c r="AC89" s="4">
        <v>186.32144576780399</v>
      </c>
      <c r="AD89" s="4">
        <v>186.0374165473055</v>
      </c>
      <c r="AE89" s="4">
        <v>185.83579054089952</v>
      </c>
      <c r="AF89" s="4">
        <v>185.68431717330623</v>
      </c>
      <c r="AG89" s="4">
        <v>185.86760120351585</v>
      </c>
      <c r="AH89" s="4">
        <v>185.42229607887896</v>
      </c>
      <c r="AI89" s="4">
        <v>185.60698936460088</v>
      </c>
      <c r="AJ89" s="4">
        <v>185.27953306525842</v>
      </c>
      <c r="AK89" s="4">
        <v>185.46576258926837</v>
      </c>
    </row>
    <row r="90" spans="2:37" x14ac:dyDescent="0.25">
      <c r="D90" t="s">
        <v>53</v>
      </c>
      <c r="E90" t="s">
        <v>69</v>
      </c>
      <c r="F90" s="4">
        <v>326</v>
      </c>
      <c r="G90" s="4">
        <v>278.41707488472508</v>
      </c>
      <c r="H90" s="4">
        <v>243.90369927295805</v>
      </c>
      <c r="I90" s="4">
        <v>218.37354789292212</v>
      </c>
      <c r="J90" s="4">
        <v>198.33174310702836</v>
      </c>
      <c r="K90" s="4">
        <v>183.56263187145331</v>
      </c>
      <c r="L90" s="4">
        <v>174.86145234147176</v>
      </c>
      <c r="M90" s="4">
        <v>166.47585573686766</v>
      </c>
      <c r="N90" s="4">
        <v>158.40565721471691</v>
      </c>
      <c r="O90" s="4">
        <v>150.73599442913701</v>
      </c>
      <c r="P90" s="4">
        <v>143.44970379259573</v>
      </c>
      <c r="Q90" s="4">
        <v>136.51943822768121</v>
      </c>
      <c r="R90" s="4">
        <v>129.92764056762093</v>
      </c>
      <c r="S90" s="4">
        <v>123.6591662160838</v>
      </c>
      <c r="T90" s="4">
        <v>117.69598930315804</v>
      </c>
      <c r="U90" s="4">
        <v>112.02445987404099</v>
      </c>
      <c r="V90" s="4">
        <v>111.76515918832222</v>
      </c>
      <c r="W90" s="4">
        <v>111.49074112193992</v>
      </c>
      <c r="X90" s="4">
        <v>111.31815661890693</v>
      </c>
      <c r="Y90" s="4">
        <v>111.19256079408743</v>
      </c>
      <c r="Z90" s="4">
        <v>111.13307037940493</v>
      </c>
      <c r="AA90" s="4">
        <v>111.10742063731917</v>
      </c>
      <c r="AB90" s="4">
        <v>111.12631459506207</v>
      </c>
      <c r="AC90" s="4">
        <v>111.17853590703919</v>
      </c>
      <c r="AD90" s="4">
        <v>111.25951058618968</v>
      </c>
      <c r="AE90" s="4">
        <v>111.36987051843143</v>
      </c>
      <c r="AF90" s="4">
        <v>111.48888861343924</v>
      </c>
      <c r="AG90" s="4">
        <v>111.7001894472867</v>
      </c>
      <c r="AH90" s="4">
        <v>111.72030104324996</v>
      </c>
      <c r="AI90" s="4">
        <v>111.93535493361513</v>
      </c>
      <c r="AJ90" s="4">
        <v>111.99383319469365</v>
      </c>
      <c r="AK90" s="4">
        <v>112.21277520526384</v>
      </c>
    </row>
    <row r="91" spans="2:37" x14ac:dyDescent="0.25">
      <c r="C91" t="s">
        <v>72</v>
      </c>
      <c r="D91" t="s">
        <v>52</v>
      </c>
      <c r="E91" t="s">
        <v>69</v>
      </c>
      <c r="F91" s="4">
        <v>584</v>
      </c>
      <c r="G91" s="4">
        <v>538.85024312798953</v>
      </c>
      <c r="H91" s="4">
        <v>496.57506895943396</v>
      </c>
      <c r="I91" s="4">
        <v>458.10404520950397</v>
      </c>
      <c r="J91" s="4">
        <v>412.93995079323918</v>
      </c>
      <c r="K91" s="4">
        <v>406.54343590167014</v>
      </c>
      <c r="L91" s="4">
        <v>392.75053916055128</v>
      </c>
      <c r="M91" s="4">
        <v>378.85529583948124</v>
      </c>
      <c r="N91" s="4">
        <v>377.44934624874969</v>
      </c>
      <c r="O91" s="4">
        <v>374.53421231731897</v>
      </c>
      <c r="P91" s="4">
        <v>368.42115264107122</v>
      </c>
      <c r="Q91" s="4">
        <v>361.6276135404143</v>
      </c>
      <c r="R91" s="4">
        <v>354.74398180055823</v>
      </c>
      <c r="S91" s="4">
        <v>347.65303578439119</v>
      </c>
      <c r="T91" s="4">
        <v>341.3365086114178</v>
      </c>
      <c r="U91" s="4">
        <v>335.35266435685003</v>
      </c>
      <c r="V91" s="4">
        <v>330.66120112875211</v>
      </c>
      <c r="W91" s="4">
        <v>328.50309057183955</v>
      </c>
      <c r="X91" s="4">
        <v>326.49209931283769</v>
      </c>
      <c r="Y91" s="4">
        <v>320.46068881534399</v>
      </c>
      <c r="Z91" s="4">
        <v>316.01547266128648</v>
      </c>
      <c r="AA91" s="4">
        <v>312.85767803673338</v>
      </c>
      <c r="AB91" s="4">
        <v>310.35750775528635</v>
      </c>
      <c r="AC91" s="4">
        <v>308.59735467541111</v>
      </c>
      <c r="AD91" s="4">
        <v>306.79227086869838</v>
      </c>
      <c r="AE91" s="4">
        <v>305.41317268542969</v>
      </c>
      <c r="AF91" s="4">
        <v>304.30942408994434</v>
      </c>
      <c r="AG91" s="4">
        <v>304.51262900820069</v>
      </c>
      <c r="AH91" s="4">
        <v>303.05699924281822</v>
      </c>
      <c r="AI91" s="4">
        <v>303.2606712280101</v>
      </c>
      <c r="AJ91" s="4">
        <v>302.08546715859336</v>
      </c>
      <c r="AK91" s="4">
        <v>302.28979203141665</v>
      </c>
    </row>
    <row r="92" spans="2:37" x14ac:dyDescent="0.25">
      <c r="D92" t="s">
        <v>70</v>
      </c>
      <c r="E92" t="s">
        <v>69</v>
      </c>
      <c r="F92" s="4">
        <v>584</v>
      </c>
      <c r="G92" s="4">
        <v>506.85408707608508</v>
      </c>
      <c r="H92" s="4">
        <v>440.95483828966422</v>
      </c>
      <c r="I92" s="4">
        <v>385.99572503116053</v>
      </c>
      <c r="J92" s="4">
        <v>334.50011521957492</v>
      </c>
      <c r="K92" s="4">
        <v>307.89019461495701</v>
      </c>
      <c r="L92" s="4">
        <v>304.65083385513088</v>
      </c>
      <c r="M92" s="4">
        <v>300.53183549174798</v>
      </c>
      <c r="N92" s="4">
        <v>296.37794235329739</v>
      </c>
      <c r="O92" s="4">
        <v>292.30324580244303</v>
      </c>
      <c r="P92" s="4">
        <v>288.29759672637812</v>
      </c>
      <c r="Q92" s="4">
        <v>284.35224943501004</v>
      </c>
      <c r="R92" s="4">
        <v>280.46621053535614</v>
      </c>
      <c r="S92" s="4">
        <v>276.64196171395764</v>
      </c>
      <c r="T92" s="4">
        <v>272.87406601621507</v>
      </c>
      <c r="U92" s="4">
        <v>269.16474025135102</v>
      </c>
      <c r="V92" s="4">
        <v>265.5124613998729</v>
      </c>
      <c r="W92" s="4">
        <v>261.67968415811595</v>
      </c>
      <c r="X92" s="4">
        <v>257.90407917854009</v>
      </c>
      <c r="Y92" s="4">
        <v>254.18490351377966</v>
      </c>
      <c r="Z92" s="4">
        <v>250.52044969589622</v>
      </c>
      <c r="AA92" s="4">
        <v>246.91056660004887</v>
      </c>
      <c r="AB92" s="4">
        <v>243.35419284690568</v>
      </c>
      <c r="AC92" s="4">
        <v>239.85051996861716</v>
      </c>
      <c r="AD92" s="4">
        <v>236.39875187226619</v>
      </c>
      <c r="AE92" s="4">
        <v>232.99810464876583</v>
      </c>
      <c r="AF92" s="4">
        <v>229.64780638472666</v>
      </c>
      <c r="AG92" s="4">
        <v>226.2592997453927</v>
      </c>
      <c r="AH92" s="4">
        <v>222.92179113819802</v>
      </c>
      <c r="AI92" s="4">
        <v>219.6345020789858</v>
      </c>
      <c r="AJ92" s="4">
        <v>216.3966660846894</v>
      </c>
      <c r="AK92" s="4">
        <v>227.93433037500341</v>
      </c>
    </row>
    <row r="93" spans="2:37" x14ac:dyDescent="0.25">
      <c r="D93" t="s">
        <v>53</v>
      </c>
      <c r="E93" t="s">
        <v>69</v>
      </c>
      <c r="F93" s="4">
        <v>584</v>
      </c>
      <c r="G93" s="4">
        <v>474.89149765106106</v>
      </c>
      <c r="H93" s="4">
        <v>385.38310048565893</v>
      </c>
      <c r="I93" s="4">
        <v>313.988195107362</v>
      </c>
      <c r="J93" s="4">
        <v>256.25851405712569</v>
      </c>
      <c r="K93" s="4">
        <v>209.36492296609481</v>
      </c>
      <c r="L93" s="4">
        <v>171.08104831386083</v>
      </c>
      <c r="M93" s="4">
        <v>168.23111748608915</v>
      </c>
      <c r="N93" s="4">
        <v>164.40258084056603</v>
      </c>
      <c r="O93" s="4">
        <v>159.92287299227567</v>
      </c>
      <c r="P93" s="4">
        <v>157.3605311839267</v>
      </c>
      <c r="Q93" s="4">
        <v>155.66580157497873</v>
      </c>
      <c r="R93" s="4">
        <v>154.45264730122545</v>
      </c>
      <c r="S93" s="4">
        <v>153.64203638933776</v>
      </c>
      <c r="T93" s="4">
        <v>153.1372127747797</v>
      </c>
      <c r="U93" s="4">
        <v>152.78057413857925</v>
      </c>
      <c r="V93" s="4">
        <v>152.57060019819602</v>
      </c>
      <c r="W93" s="4">
        <v>152.32441577465039</v>
      </c>
      <c r="X93" s="4">
        <v>152.18526675186146</v>
      </c>
      <c r="Y93" s="4">
        <v>152.11301419801336</v>
      </c>
      <c r="Z93" s="4">
        <v>152.12620915327378</v>
      </c>
      <c r="AA93" s="4">
        <v>152.18829560136294</v>
      </c>
      <c r="AB93" s="4">
        <v>152.31082969277975</v>
      </c>
      <c r="AC93" s="4">
        <v>152.48008261131815</v>
      </c>
      <c r="AD93" s="4">
        <v>152.69011004307117</v>
      </c>
      <c r="AE93" s="4">
        <v>152.94046684194421</v>
      </c>
      <c r="AF93" s="4">
        <v>152.86863997585635</v>
      </c>
      <c r="AG93" s="4">
        <v>153.31161836395364</v>
      </c>
      <c r="AH93" s="4">
        <v>153.49822117833122</v>
      </c>
      <c r="AI93" s="4">
        <v>153.94898057705024</v>
      </c>
      <c r="AJ93" s="4">
        <v>154.18050705940922</v>
      </c>
      <c r="AK93" s="4">
        <v>154.6393168805472</v>
      </c>
    </row>
    <row r="94" spans="2:37" x14ac:dyDescent="0.25">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row>
    <row r="95" spans="2:37" x14ac:dyDescent="0.25">
      <c r="B95" t="s">
        <v>73</v>
      </c>
      <c r="C95" t="s">
        <v>68</v>
      </c>
      <c r="D95" t="s">
        <v>52</v>
      </c>
      <c r="E95" t="s">
        <v>69</v>
      </c>
      <c r="F95" s="4">
        <v>608</v>
      </c>
      <c r="G95" s="4">
        <v>579.72761934511254</v>
      </c>
      <c r="H95" s="4">
        <v>553.08530789402505</v>
      </c>
      <c r="I95" s="4">
        <v>530.08121308812883</v>
      </c>
      <c r="J95" s="4">
        <v>504.20271068782654</v>
      </c>
      <c r="K95" s="4">
        <v>498.60874025434748</v>
      </c>
      <c r="L95" s="4">
        <v>483.75039892394244</v>
      </c>
      <c r="M95" s="4">
        <v>468.4752674098645</v>
      </c>
      <c r="N95" s="4">
        <v>459.63245129858728</v>
      </c>
      <c r="O95" s="4">
        <v>450.28847853390357</v>
      </c>
      <c r="P95" s="4">
        <v>439.55846040758195</v>
      </c>
      <c r="Q95" s="4">
        <v>428.71166773887802</v>
      </c>
      <c r="R95" s="4">
        <v>418.03825959060219</v>
      </c>
      <c r="S95" s="4">
        <v>407.47486359275496</v>
      </c>
      <c r="T95" s="4">
        <v>397.50365699972156</v>
      </c>
      <c r="U95" s="4">
        <v>387.46968682565671</v>
      </c>
      <c r="V95" s="4">
        <v>382.30899669480084</v>
      </c>
      <c r="W95" s="4">
        <v>378.77794024290574</v>
      </c>
      <c r="X95" s="4">
        <v>375.8842969449372</v>
      </c>
      <c r="Y95" s="4">
        <v>371.24028764329989</v>
      </c>
      <c r="Z95" s="4">
        <v>367.73199337771507</v>
      </c>
      <c r="AA95" s="4">
        <v>365.04612721459455</v>
      </c>
      <c r="AB95" s="4">
        <v>362.90555033990552</v>
      </c>
      <c r="AC95" s="4">
        <v>361.29338944240817</v>
      </c>
      <c r="AD95" s="4">
        <v>359.78836628616568</v>
      </c>
      <c r="AE95" s="4">
        <v>358.62874322458305</v>
      </c>
      <c r="AF95" s="4">
        <v>357.68621267399584</v>
      </c>
      <c r="AG95" s="4">
        <v>357.92836188994681</v>
      </c>
      <c r="AH95" s="4">
        <v>356.44475606303217</v>
      </c>
      <c r="AI95" s="4">
        <v>356.6876145245667</v>
      </c>
      <c r="AJ95" s="4">
        <v>355.52481243838656</v>
      </c>
      <c r="AK95" s="4">
        <v>355.76859761221812</v>
      </c>
    </row>
    <row r="96" spans="2:37" x14ac:dyDescent="0.25">
      <c r="D96" t="s">
        <v>70</v>
      </c>
      <c r="E96" t="s">
        <v>69</v>
      </c>
      <c r="F96" s="4">
        <v>608</v>
      </c>
      <c r="G96" s="4">
        <v>543.25296716307548</v>
      </c>
      <c r="H96" s="4">
        <v>490.61107480950926</v>
      </c>
      <c r="I96" s="4">
        <v>448.81047431636898</v>
      </c>
      <c r="J96" s="4">
        <v>411.625548164728</v>
      </c>
      <c r="K96" s="4">
        <v>389.9254443800682</v>
      </c>
      <c r="L96" s="4">
        <v>382.79051360125879</v>
      </c>
      <c r="M96" s="4">
        <v>375.25621470757659</v>
      </c>
      <c r="N96" s="4">
        <v>367.7629269618547</v>
      </c>
      <c r="O96" s="4">
        <v>360.45308872635161</v>
      </c>
      <c r="P96" s="4">
        <v>353.31121360629061</v>
      </c>
      <c r="Q96" s="4">
        <v>346.32390512626461</v>
      </c>
      <c r="R96" s="4">
        <v>339.48811013728641</v>
      </c>
      <c r="S96" s="4">
        <v>332.80349975637216</v>
      </c>
      <c r="T96" s="4">
        <v>326.26169777823878</v>
      </c>
      <c r="U96" s="4">
        <v>319.86321146677631</v>
      </c>
      <c r="V96" s="4">
        <v>316.51789617200325</v>
      </c>
      <c r="W96" s="4">
        <v>313.24065748228082</v>
      </c>
      <c r="X96" s="4">
        <v>310.30412391217999</v>
      </c>
      <c r="Y96" s="4">
        <v>307.52708507871569</v>
      </c>
      <c r="Z96" s="4">
        <v>304.97431903690403</v>
      </c>
      <c r="AA96" s="4">
        <v>302.55541522582945</v>
      </c>
      <c r="AB96" s="4">
        <v>300.29475562922386</v>
      </c>
      <c r="AC96" s="4">
        <v>298.15954745682433</v>
      </c>
      <c r="AD96" s="4">
        <v>296.13296143304973</v>
      </c>
      <c r="AE96" s="4">
        <v>294.21100892977296</v>
      </c>
      <c r="AF96" s="4">
        <v>292.36243303961464</v>
      </c>
      <c r="AG96" s="4">
        <v>290.84793860289466</v>
      </c>
      <c r="AH96" s="4">
        <v>288.75775354215318</v>
      </c>
      <c r="AI96" s="4">
        <v>287.29513905330629</v>
      </c>
      <c r="AJ96" s="4">
        <v>285.36740764566025</v>
      </c>
      <c r="AK96" s="4">
        <v>291.31679927592307</v>
      </c>
    </row>
    <row r="97" spans="2:37" x14ac:dyDescent="0.25">
      <c r="D97" t="s">
        <v>53</v>
      </c>
      <c r="E97" t="s">
        <v>69</v>
      </c>
      <c r="F97" s="4">
        <v>608</v>
      </c>
      <c r="G97" s="4">
        <v>506.81443170997994</v>
      </c>
      <c r="H97" s="4">
        <v>428.19109489985703</v>
      </c>
      <c r="I97" s="4">
        <v>367.6619712443744</v>
      </c>
      <c r="J97" s="4">
        <v>319.30679326676426</v>
      </c>
      <c r="K97" s="4">
        <v>281.48507200021135</v>
      </c>
      <c r="L97" s="4">
        <v>253.83194665892694</v>
      </c>
      <c r="M97" s="4">
        <v>244.27666990102449</v>
      </c>
      <c r="N97" s="4">
        <v>234.53555335368304</v>
      </c>
      <c r="O97" s="4">
        <v>224.85698712100532</v>
      </c>
      <c r="P97" s="4">
        <v>216.51251438413942</v>
      </c>
      <c r="Q97" s="4">
        <v>208.94844563430084</v>
      </c>
      <c r="R97" s="4">
        <v>201.95421129329586</v>
      </c>
      <c r="S97" s="4">
        <v>195.47467684612221</v>
      </c>
      <c r="T97" s="4">
        <v>189.44400071402401</v>
      </c>
      <c r="U97" s="4">
        <v>183.76990150628731</v>
      </c>
      <c r="V97" s="4">
        <v>183.353892260175</v>
      </c>
      <c r="W97" s="4">
        <v>182.95255857469851</v>
      </c>
      <c r="X97" s="4">
        <v>182.70226832676408</v>
      </c>
      <c r="Y97" s="4">
        <v>182.53040746523402</v>
      </c>
      <c r="Z97" s="4">
        <v>182.46452351548947</v>
      </c>
      <c r="AA97" s="4">
        <v>182.4554332857077</v>
      </c>
      <c r="AB97" s="4">
        <v>182.51914133958303</v>
      </c>
      <c r="AC97" s="4">
        <v>182.63803028872007</v>
      </c>
      <c r="AD97" s="4">
        <v>182.80473665042697</v>
      </c>
      <c r="AE97" s="4">
        <v>183.01962947145461</v>
      </c>
      <c r="AF97" s="4">
        <v>183.08161873503133</v>
      </c>
      <c r="AG97" s="4">
        <v>183.50989132771053</v>
      </c>
      <c r="AH97" s="4">
        <v>183.62712264867847</v>
      </c>
      <c r="AI97" s="4">
        <v>184.06296657444463</v>
      </c>
      <c r="AJ97" s="4">
        <v>184.23944123720139</v>
      </c>
      <c r="AK97" s="4">
        <v>184.68312359289601</v>
      </c>
    </row>
    <row r="98" spans="2:37" x14ac:dyDescent="0.25">
      <c r="C98" t="s">
        <v>71</v>
      </c>
      <c r="D98" t="s">
        <v>52</v>
      </c>
      <c r="E98" t="s">
        <v>69</v>
      </c>
      <c r="F98" s="4">
        <v>314</v>
      </c>
      <c r="G98" s="4">
        <v>308.68570371181715</v>
      </c>
      <c r="H98" s="4">
        <v>303.53456721662928</v>
      </c>
      <c r="I98" s="4">
        <v>299.92947224334881</v>
      </c>
      <c r="J98" s="4">
        <v>296.80156706905518</v>
      </c>
      <c r="K98" s="4">
        <v>294.48059404207049</v>
      </c>
      <c r="L98" s="4">
        <v>286.60656871403961</v>
      </c>
      <c r="M98" s="4">
        <v>278.36434035548007</v>
      </c>
      <c r="N98" s="4">
        <v>270.28664154981055</v>
      </c>
      <c r="O98" s="4">
        <v>262.46498104103097</v>
      </c>
      <c r="P98" s="4">
        <v>254.86062581538073</v>
      </c>
      <c r="Q98" s="4">
        <v>247.4794693623586</v>
      </c>
      <c r="R98" s="4">
        <v>240.31522234866947</v>
      </c>
      <c r="S98" s="4">
        <v>233.3636372257408</v>
      </c>
      <c r="T98" s="4">
        <v>226.61498314083033</v>
      </c>
      <c r="U98" s="4">
        <v>219.63570334421127</v>
      </c>
      <c r="V98" s="4">
        <v>216.88184118362994</v>
      </c>
      <c r="W98" s="4">
        <v>214.44676327363538</v>
      </c>
      <c r="X98" s="4">
        <v>212.57536557940765</v>
      </c>
      <c r="Y98" s="4">
        <v>210.96425227112579</v>
      </c>
      <c r="Z98" s="4">
        <v>209.69508020188505</v>
      </c>
      <c r="AA98" s="4">
        <v>208.60419192253917</v>
      </c>
      <c r="AB98" s="4">
        <v>207.72953676673032</v>
      </c>
      <c r="AC98" s="4">
        <v>207.01314849641375</v>
      </c>
      <c r="AD98" s="4">
        <v>206.42624789989284</v>
      </c>
      <c r="AE98" s="4">
        <v>205.97170769400279</v>
      </c>
      <c r="AF98" s="4">
        <v>205.59657105326428</v>
      </c>
      <c r="AG98" s="4">
        <v>205.73575743148828</v>
      </c>
      <c r="AH98" s="4">
        <v>204.9782612663993</v>
      </c>
      <c r="AI98" s="4">
        <v>205.11792022990608</v>
      </c>
      <c r="AJ98" s="4">
        <v>204.54108189891437</v>
      </c>
      <c r="AK98" s="4">
        <v>204.68133676007136</v>
      </c>
    </row>
    <row r="99" spans="2:37" x14ac:dyDescent="0.25">
      <c r="D99" t="s">
        <v>70</v>
      </c>
      <c r="E99" t="s">
        <v>69</v>
      </c>
      <c r="F99" s="4">
        <v>314</v>
      </c>
      <c r="G99" s="4">
        <v>288.30497502689218</v>
      </c>
      <c r="H99" s="4">
        <v>269.01107302162308</v>
      </c>
      <c r="I99" s="4">
        <v>254.88490836271509</v>
      </c>
      <c r="J99" s="4">
        <v>243.61941257914941</v>
      </c>
      <c r="K99" s="4">
        <v>235.32869337549153</v>
      </c>
      <c r="L99" s="4">
        <v>229.86481893720415</v>
      </c>
      <c r="M99" s="4">
        <v>224.44366255695343</v>
      </c>
      <c r="N99" s="4">
        <v>219.08123179540118</v>
      </c>
      <c r="O99" s="4">
        <v>213.86188564861163</v>
      </c>
      <c r="P99" s="4">
        <v>208.77529029340741</v>
      </c>
      <c r="Q99" s="4">
        <v>203.81248330979943</v>
      </c>
      <c r="R99" s="4">
        <v>198.97068653394217</v>
      </c>
      <c r="S99" s="4">
        <v>194.24873474658756</v>
      </c>
      <c r="T99" s="4">
        <v>189.64078193745846</v>
      </c>
      <c r="U99" s="4">
        <v>185.1461990348306</v>
      </c>
      <c r="V99" s="4">
        <v>183.67560497147272</v>
      </c>
      <c r="W99" s="4">
        <v>182.32844571636389</v>
      </c>
      <c r="X99" s="4">
        <v>181.29307927954952</v>
      </c>
      <c r="Y99" s="4">
        <v>180.38867212222186</v>
      </c>
      <c r="Z99" s="4">
        <v>179.68086819858439</v>
      </c>
      <c r="AA99" s="4">
        <v>179.07933360993312</v>
      </c>
      <c r="AB99" s="4">
        <v>178.60898856601307</v>
      </c>
      <c r="AC99" s="4">
        <v>178.23745024093088</v>
      </c>
      <c r="AD99" s="4">
        <v>177.94829303545913</v>
      </c>
      <c r="AE99" s="4">
        <v>177.73792580705185</v>
      </c>
      <c r="AF99" s="4">
        <v>177.57548303886981</v>
      </c>
      <c r="AG99" s="4">
        <v>177.75316710292634</v>
      </c>
      <c r="AH99" s="4">
        <v>177.32970950299367</v>
      </c>
      <c r="AI99" s="4">
        <v>177.50875976489311</v>
      </c>
      <c r="AJ99" s="4">
        <v>177.1980127432569</v>
      </c>
      <c r="AK99" s="4">
        <v>177.37855230600849</v>
      </c>
    </row>
    <row r="100" spans="2:37" x14ac:dyDescent="0.25">
      <c r="D100" t="s">
        <v>53</v>
      </c>
      <c r="E100" t="s">
        <v>69</v>
      </c>
      <c r="F100" s="4">
        <v>314</v>
      </c>
      <c r="G100" s="4">
        <v>267.94324248278679</v>
      </c>
      <c r="H100" s="4">
        <v>234.51711984854771</v>
      </c>
      <c r="I100" s="4">
        <v>209.91123198688356</v>
      </c>
      <c r="J100" s="4">
        <v>190.59470418681772</v>
      </c>
      <c r="K100" s="4">
        <v>176.35456071188159</v>
      </c>
      <c r="L100" s="4">
        <v>167.94890285288608</v>
      </c>
      <c r="M100" s="4">
        <v>159.84866551524121</v>
      </c>
      <c r="N100" s="4">
        <v>152.05382803605161</v>
      </c>
      <c r="O100" s="4">
        <v>144.64735259279428</v>
      </c>
      <c r="P100" s="4">
        <v>137.61256988926041</v>
      </c>
      <c r="Q100" s="4">
        <v>130.92290480815024</v>
      </c>
      <c r="R100" s="4">
        <v>124.56149914480439</v>
      </c>
      <c r="S100" s="4">
        <v>118.51325287062457</v>
      </c>
      <c r="T100" s="4">
        <v>112.76086027970909</v>
      </c>
      <c r="U100" s="4">
        <v>107.2910651687836</v>
      </c>
      <c r="V100" s="4">
        <v>107.00621268438955</v>
      </c>
      <c r="W100" s="4">
        <v>106.73449060706029</v>
      </c>
      <c r="X100" s="4">
        <v>106.5602617339826</v>
      </c>
      <c r="Y100" s="4">
        <v>106.43100585519969</v>
      </c>
      <c r="Z100" s="4">
        <v>106.36500283906121</v>
      </c>
      <c r="AA100" s="4">
        <v>106.33136276144059</v>
      </c>
      <c r="AB100" s="4">
        <v>106.34031779244752</v>
      </c>
      <c r="AC100" s="4">
        <v>106.38112442717454</v>
      </c>
      <c r="AD100" s="4">
        <v>106.44939797626294</v>
      </c>
      <c r="AE100" s="4">
        <v>106.54573557939086</v>
      </c>
      <c r="AF100" s="4">
        <v>106.65030210660251</v>
      </c>
      <c r="AG100" s="4">
        <v>106.85514696326358</v>
      </c>
      <c r="AH100" s="4">
        <v>106.87711708932738</v>
      </c>
      <c r="AI100" s="4">
        <v>107.08560033354428</v>
      </c>
      <c r="AJ100" s="4">
        <v>107.14431456376597</v>
      </c>
      <c r="AK100" s="4">
        <v>107.35656713255946</v>
      </c>
    </row>
    <row r="101" spans="2:37" x14ac:dyDescent="0.25">
      <c r="C101" t="s">
        <v>72</v>
      </c>
      <c r="D101" t="s">
        <v>52</v>
      </c>
      <c r="E101" t="s">
        <v>69</v>
      </c>
      <c r="F101" s="4">
        <v>294</v>
      </c>
      <c r="G101" s="4">
        <v>271.04191563329545</v>
      </c>
      <c r="H101" s="4">
        <v>249.55074067739594</v>
      </c>
      <c r="I101" s="4">
        <v>230.15174084477991</v>
      </c>
      <c r="J101" s="4">
        <v>207.4011436187713</v>
      </c>
      <c r="K101" s="4">
        <v>204.12814621227699</v>
      </c>
      <c r="L101" s="4">
        <v>197.14383020990283</v>
      </c>
      <c r="M101" s="4">
        <v>190.1109270543844</v>
      </c>
      <c r="N101" s="4">
        <v>189.34580974877667</v>
      </c>
      <c r="O101" s="4">
        <v>187.82349749287263</v>
      </c>
      <c r="P101" s="4">
        <v>184.69783459220125</v>
      </c>
      <c r="Q101" s="4">
        <v>181.23219837651939</v>
      </c>
      <c r="R101" s="4">
        <v>177.72303724193267</v>
      </c>
      <c r="S101" s="4">
        <v>174.11122636701421</v>
      </c>
      <c r="T101" s="4">
        <v>170.8886738588912</v>
      </c>
      <c r="U101" s="4">
        <v>167.83398348144539</v>
      </c>
      <c r="V101" s="4">
        <v>165.42715551117089</v>
      </c>
      <c r="W101" s="4">
        <v>164.3311769692703</v>
      </c>
      <c r="X101" s="4">
        <v>163.30893136552953</v>
      </c>
      <c r="Y101" s="4">
        <v>160.27603537217419</v>
      </c>
      <c r="Z101" s="4">
        <v>158.03691317583008</v>
      </c>
      <c r="AA101" s="4">
        <v>156.44193529205538</v>
      </c>
      <c r="AB101" s="4">
        <v>155.17601357317525</v>
      </c>
      <c r="AC101" s="4">
        <v>154.28024094599431</v>
      </c>
      <c r="AD101" s="4">
        <v>153.3621183862729</v>
      </c>
      <c r="AE101" s="4">
        <v>152.65703553058023</v>
      </c>
      <c r="AF101" s="4">
        <v>152.08964162073153</v>
      </c>
      <c r="AG101" s="4">
        <v>152.19260445845848</v>
      </c>
      <c r="AH101" s="4">
        <v>151.46649479663287</v>
      </c>
      <c r="AI101" s="4">
        <v>151.56969429466068</v>
      </c>
      <c r="AJ101" s="4">
        <v>150.98373053947219</v>
      </c>
      <c r="AK101" s="4">
        <v>151.0872608521467</v>
      </c>
    </row>
    <row r="102" spans="2:37" x14ac:dyDescent="0.25">
      <c r="D102" t="s">
        <v>70</v>
      </c>
      <c r="E102" t="s">
        <v>69</v>
      </c>
      <c r="F102" s="4">
        <v>294</v>
      </c>
      <c r="G102" s="4">
        <v>254.94799213618327</v>
      </c>
      <c r="H102" s="4">
        <v>221.60000178788621</v>
      </c>
      <c r="I102" s="4">
        <v>193.92556595365383</v>
      </c>
      <c r="J102" s="4">
        <v>168.00613558557859</v>
      </c>
      <c r="K102" s="4">
        <v>154.59675100457673</v>
      </c>
      <c r="L102" s="4">
        <v>152.92569466405459</v>
      </c>
      <c r="M102" s="4">
        <v>150.81255215062311</v>
      </c>
      <c r="N102" s="4">
        <v>148.68169516645358</v>
      </c>
      <c r="O102" s="4">
        <v>146.59120307773998</v>
      </c>
      <c r="P102" s="4">
        <v>144.53592331288314</v>
      </c>
      <c r="Q102" s="4">
        <v>142.5114218164652</v>
      </c>
      <c r="R102" s="4">
        <v>140.51742360334418</v>
      </c>
      <c r="S102" s="4">
        <v>138.5547650097846</v>
      </c>
      <c r="T102" s="4">
        <v>136.62091584078036</v>
      </c>
      <c r="U102" s="4">
        <v>134.7170124319457</v>
      </c>
      <c r="V102" s="4">
        <v>132.8422912005305</v>
      </c>
      <c r="W102" s="4">
        <v>130.91221176591691</v>
      </c>
      <c r="X102" s="4">
        <v>129.0110446326305</v>
      </c>
      <c r="Y102" s="4">
        <v>127.13841295649381</v>
      </c>
      <c r="Z102" s="4">
        <v>125.29345083831959</v>
      </c>
      <c r="AA102" s="4">
        <v>123.47608161589631</v>
      </c>
      <c r="AB102" s="4">
        <v>121.68576706321079</v>
      </c>
      <c r="AC102" s="4">
        <v>119.92209721589347</v>
      </c>
      <c r="AD102" s="4">
        <v>118.18466839759068</v>
      </c>
      <c r="AE102" s="4">
        <v>116.47308312272116</v>
      </c>
      <c r="AF102" s="4">
        <v>114.78695000074481</v>
      </c>
      <c r="AG102" s="4">
        <v>113.09477149996832</v>
      </c>
      <c r="AH102" s="4">
        <v>111.4280440391596</v>
      </c>
      <c r="AI102" s="4">
        <v>109.78637928841317</v>
      </c>
      <c r="AJ102" s="4">
        <v>108.16939490240333</v>
      </c>
      <c r="AK102" s="4">
        <v>113.93824696991456</v>
      </c>
    </row>
    <row r="103" spans="2:37" x14ac:dyDescent="0.25">
      <c r="D103" t="s">
        <v>53</v>
      </c>
      <c r="E103" t="s">
        <v>69</v>
      </c>
      <c r="F103" s="4">
        <v>294</v>
      </c>
      <c r="G103" s="4">
        <v>238.87118922719316</v>
      </c>
      <c r="H103" s="4">
        <v>193.67397505130933</v>
      </c>
      <c r="I103" s="4">
        <v>157.75073925749092</v>
      </c>
      <c r="J103" s="4">
        <v>128.71208907994654</v>
      </c>
      <c r="K103" s="4">
        <v>105.13051128832976</v>
      </c>
      <c r="L103" s="4">
        <v>85.883043806040874</v>
      </c>
      <c r="M103" s="4">
        <v>84.428004385783225</v>
      </c>
      <c r="N103" s="4">
        <v>82.481725317631415</v>
      </c>
      <c r="O103" s="4">
        <v>80.209634528211069</v>
      </c>
      <c r="P103" s="4">
        <v>78.899944494879037</v>
      </c>
      <c r="Q103" s="4">
        <v>78.025540826150589</v>
      </c>
      <c r="R103" s="4">
        <v>77.392712148491484</v>
      </c>
      <c r="S103" s="4">
        <v>76.961423975497638</v>
      </c>
      <c r="T103" s="4">
        <v>76.683140434314922</v>
      </c>
      <c r="U103" s="4">
        <v>76.478836337503708</v>
      </c>
      <c r="V103" s="4">
        <v>76.347679575785435</v>
      </c>
      <c r="W103" s="4">
        <v>76.218067967638206</v>
      </c>
      <c r="X103" s="4">
        <v>76.14200659278147</v>
      </c>
      <c r="Y103" s="4">
        <v>76.099401610034349</v>
      </c>
      <c r="Z103" s="4">
        <v>76.099520676428227</v>
      </c>
      <c r="AA103" s="4">
        <v>76.12407052426714</v>
      </c>
      <c r="AB103" s="4">
        <v>76.178823547135522</v>
      </c>
      <c r="AC103" s="4">
        <v>76.256905861545519</v>
      </c>
      <c r="AD103" s="4">
        <v>76.355338674164031</v>
      </c>
      <c r="AE103" s="4">
        <v>76.473893892063685</v>
      </c>
      <c r="AF103" s="4">
        <v>76.431316628428789</v>
      </c>
      <c r="AG103" s="4">
        <v>76.654744364446969</v>
      </c>
      <c r="AH103" s="4">
        <v>76.750005559351081</v>
      </c>
      <c r="AI103" s="4">
        <v>76.977366240900352</v>
      </c>
      <c r="AJ103" s="4">
        <v>77.095126673435388</v>
      </c>
      <c r="AK103" s="4">
        <v>77.326556460336548</v>
      </c>
    </row>
    <row r="105" spans="2:37" x14ac:dyDescent="0.25">
      <c r="F105">
        <v>2024</v>
      </c>
      <c r="G105">
        <v>2025</v>
      </c>
      <c r="H105">
        <v>2026</v>
      </c>
      <c r="I105">
        <v>2027</v>
      </c>
      <c r="J105">
        <v>2028</v>
      </c>
      <c r="K105">
        <v>2029</v>
      </c>
      <c r="L105">
        <v>2030</v>
      </c>
      <c r="M105">
        <v>2031</v>
      </c>
      <c r="N105">
        <v>2032</v>
      </c>
      <c r="O105">
        <v>2033</v>
      </c>
      <c r="P105">
        <v>2034</v>
      </c>
      <c r="Q105">
        <v>2035</v>
      </c>
      <c r="R105">
        <v>2036</v>
      </c>
      <c r="S105">
        <v>2037</v>
      </c>
      <c r="T105">
        <v>2038</v>
      </c>
      <c r="U105">
        <v>2039</v>
      </c>
      <c r="V105">
        <v>2040</v>
      </c>
      <c r="W105">
        <v>2041</v>
      </c>
      <c r="X105">
        <v>2042</v>
      </c>
      <c r="Y105">
        <v>2043</v>
      </c>
      <c r="Z105">
        <v>2044</v>
      </c>
      <c r="AA105">
        <v>2045</v>
      </c>
      <c r="AB105">
        <v>2046</v>
      </c>
      <c r="AC105">
        <v>2047</v>
      </c>
      <c r="AD105">
        <v>2048</v>
      </c>
      <c r="AE105">
        <v>2049</v>
      </c>
      <c r="AF105">
        <v>2050</v>
      </c>
      <c r="AG105">
        <v>2051</v>
      </c>
      <c r="AH105">
        <v>2052</v>
      </c>
      <c r="AI105">
        <v>2053</v>
      </c>
      <c r="AJ105">
        <v>2054</v>
      </c>
      <c r="AK105">
        <v>2055</v>
      </c>
    </row>
    <row r="106" spans="2:37" x14ac:dyDescent="0.25">
      <c r="B106" t="s">
        <v>74</v>
      </c>
      <c r="C106" t="s">
        <v>68</v>
      </c>
      <c r="D106" t="s">
        <v>52</v>
      </c>
      <c r="E106" t="s">
        <v>69</v>
      </c>
      <c r="F106" s="4">
        <v>423</v>
      </c>
      <c r="G106" s="4">
        <v>406.40602845405311</v>
      </c>
      <c r="H106" s="4">
        <v>390.69814790899443</v>
      </c>
      <c r="I106" s="4">
        <v>377.64079322576566</v>
      </c>
      <c r="J106" s="4">
        <v>363.30928932914401</v>
      </c>
      <c r="K106" s="4">
        <v>359.53310788325018</v>
      </c>
      <c r="L106" s="4">
        <v>349.04982996486257</v>
      </c>
      <c r="M106" s="4">
        <v>338.22519088960149</v>
      </c>
      <c r="N106" s="4">
        <v>330.71294284537521</v>
      </c>
      <c r="O106" s="4">
        <v>323.04398186488601</v>
      </c>
      <c r="P106" s="4">
        <v>314.7572715828955</v>
      </c>
      <c r="Q106" s="4">
        <v>306.49640308057968</v>
      </c>
      <c r="R106" s="4">
        <v>298.40601500651127</v>
      </c>
      <c r="S106" s="4">
        <v>290.45173655631868</v>
      </c>
      <c r="T106" s="4">
        <v>282.87350739305975</v>
      </c>
      <c r="U106" s="4">
        <v>275.18330760270601</v>
      </c>
      <c r="V106" s="4">
        <v>271.48876152170084</v>
      </c>
      <c r="W106" s="4">
        <v>268.79881164281471</v>
      </c>
      <c r="X106" s="4">
        <v>266.63528580520801</v>
      </c>
      <c r="Y106" s="4">
        <v>263.6850523099414</v>
      </c>
      <c r="Z106" s="4">
        <v>261.43154389270222</v>
      </c>
      <c r="AA106" s="4">
        <v>259.65731744178868</v>
      </c>
      <c r="AB106" s="4">
        <v>258.23647641495262</v>
      </c>
      <c r="AC106" s="4">
        <v>257.13935841376394</v>
      </c>
      <c r="AD106" s="4">
        <v>256.14332405428735</v>
      </c>
      <c r="AE106" s="4">
        <v>255.36932746079907</v>
      </c>
      <c r="AF106" s="4">
        <v>254.73348170198369</v>
      </c>
      <c r="AG106" s="4">
        <v>254.90809437556868</v>
      </c>
      <c r="AH106" s="4">
        <v>253.88827789888956</v>
      </c>
      <c r="AI106" s="4">
        <v>254.0634258855759</v>
      </c>
      <c r="AJ106" s="4">
        <v>253.27071190314103</v>
      </c>
      <c r="AK106" s="4">
        <v>253.4465513967229</v>
      </c>
    </row>
    <row r="107" spans="2:37" x14ac:dyDescent="0.25">
      <c r="D107" t="s">
        <v>70</v>
      </c>
      <c r="E107" t="s">
        <v>69</v>
      </c>
      <c r="F107" s="4">
        <v>423</v>
      </c>
      <c r="G107" s="4">
        <v>380.48584382698579</v>
      </c>
      <c r="H107" s="4">
        <v>346.48101153549874</v>
      </c>
      <c r="I107" s="4">
        <v>320.08665223302762</v>
      </c>
      <c r="J107" s="4">
        <v>297.08419684810855</v>
      </c>
      <c r="K107" s="4">
        <v>283.00771913905839</v>
      </c>
      <c r="L107" s="4">
        <v>277.33046369599595</v>
      </c>
      <c r="M107" s="4">
        <v>271.46732292259924</v>
      </c>
      <c r="N107" s="4">
        <v>265.64713002207964</v>
      </c>
      <c r="O107" s="4">
        <v>259.97396246967003</v>
      </c>
      <c r="P107" s="4">
        <v>254.43609145335421</v>
      </c>
      <c r="Q107" s="4">
        <v>249.0233710408225</v>
      </c>
      <c r="R107" s="4">
        <v>243.73357752814809</v>
      </c>
      <c r="S107" s="4">
        <v>238.56541304497023</v>
      </c>
      <c r="T107" s="4">
        <v>233.51280828089185</v>
      </c>
      <c r="U107" s="4">
        <v>228.57579498906603</v>
      </c>
      <c r="V107" s="4">
        <v>226.27902114533757</v>
      </c>
      <c r="W107" s="4">
        <v>224.11751056987913</v>
      </c>
      <c r="X107" s="4">
        <v>222.24130655212136</v>
      </c>
      <c r="Y107" s="4">
        <v>220.49330753025029</v>
      </c>
      <c r="Z107" s="4">
        <v>218.92996244311524</v>
      </c>
      <c r="AA107" s="4">
        <v>217.47285864137655</v>
      </c>
      <c r="AB107" s="4">
        <v>216.14330184309406</v>
      </c>
      <c r="AC107" s="4">
        <v>214.91297618201401</v>
      </c>
      <c r="AD107" s="4">
        <v>213.7674125366056</v>
      </c>
      <c r="AE107" s="4">
        <v>212.70327522049806</v>
      </c>
      <c r="AF107" s="4">
        <v>211.69359298618491</v>
      </c>
      <c r="AG107" s="4">
        <v>210.99839469367507</v>
      </c>
      <c r="AH107" s="4">
        <v>209.79495656618266</v>
      </c>
      <c r="AI107" s="4">
        <v>209.12634881700905</v>
      </c>
      <c r="AJ107" s="4">
        <v>208.04561195402854</v>
      </c>
      <c r="AK107" s="4">
        <v>211.10888847841289</v>
      </c>
    </row>
    <row r="108" spans="2:37" x14ac:dyDescent="0.25">
      <c r="D108" t="s">
        <v>53</v>
      </c>
      <c r="E108" t="s">
        <v>69</v>
      </c>
      <c r="F108" s="4">
        <v>423</v>
      </c>
      <c r="G108" s="4">
        <v>354.59121283706713</v>
      </c>
      <c r="H108" s="4">
        <v>302.30260144114766</v>
      </c>
      <c r="I108" s="4">
        <v>262.62134104978145</v>
      </c>
      <c r="J108" s="4">
        <v>231.04964411636234</v>
      </c>
      <c r="K108" s="4">
        <v>206.67239758076278</v>
      </c>
      <c r="L108" s="4">
        <v>189.57458988083869</v>
      </c>
      <c r="M108" s="4">
        <v>181.73996632032282</v>
      </c>
      <c r="N108" s="4">
        <v>173.92490624241771</v>
      </c>
      <c r="O108" s="4">
        <v>166.28666931157545</v>
      </c>
      <c r="P108" s="4">
        <v>159.46115758023205</v>
      </c>
      <c r="Q108" s="4">
        <v>153.15849495237063</v>
      </c>
      <c r="R108" s="4">
        <v>147.26613914469576</v>
      </c>
      <c r="S108" s="4">
        <v>141.75008624391506</v>
      </c>
      <c r="T108" s="4">
        <v>136.57076631278667</v>
      </c>
      <c r="U108" s="4">
        <v>131.67662212168224</v>
      </c>
      <c r="V108" s="4">
        <v>131.3206671057178</v>
      </c>
      <c r="W108" s="4">
        <v>131.00901822202184</v>
      </c>
      <c r="X108" s="4">
        <v>130.80893687772144</v>
      </c>
      <c r="Y108" s="4">
        <v>130.6647139932318</v>
      </c>
      <c r="Z108" s="4">
        <v>130.59685458092267</v>
      </c>
      <c r="AA108" s="4">
        <v>130.56933811492121</v>
      </c>
      <c r="AB108" s="4">
        <v>130.59393413927722</v>
      </c>
      <c r="AC108" s="4">
        <v>130.6578509769397</v>
      </c>
      <c r="AD108" s="4">
        <v>130.75577643597197</v>
      </c>
      <c r="AE108" s="4">
        <v>130.88810457124134</v>
      </c>
      <c r="AF108" s="4">
        <v>130.94636450802028</v>
      </c>
      <c r="AG108" s="4">
        <v>131.23951944648667</v>
      </c>
      <c r="AH108" s="4">
        <v>131.30961567632315</v>
      </c>
      <c r="AI108" s="4">
        <v>131.60796336261575</v>
      </c>
      <c r="AJ108" s="4">
        <v>131.72129569805702</v>
      </c>
      <c r="AK108" s="4">
        <v>132.02502026517013</v>
      </c>
    </row>
    <row r="109" spans="2:37" x14ac:dyDescent="0.25">
      <c r="C109" t="s">
        <v>71</v>
      </c>
      <c r="D109" t="s">
        <v>52</v>
      </c>
      <c r="E109" t="s">
        <v>69</v>
      </c>
      <c r="F109" s="4">
        <v>274</v>
      </c>
      <c r="G109" s="4">
        <v>269.14980724287977</v>
      </c>
      <c r="H109" s="4">
        <v>264.43282485297408</v>
      </c>
      <c r="I109" s="4">
        <v>261.22203686385802</v>
      </c>
      <c r="J109" s="4">
        <v>258.42722193746317</v>
      </c>
      <c r="K109" s="4">
        <v>256.33493080180909</v>
      </c>
      <c r="L109" s="4">
        <v>249.41066260765211</v>
      </c>
      <c r="M109" s="4">
        <v>242.16825710501928</v>
      </c>
      <c r="N109" s="4">
        <v>235.07103052574604</v>
      </c>
      <c r="O109" s="4">
        <v>228.19962338180466</v>
      </c>
      <c r="P109" s="4">
        <v>221.51992923276123</v>
      </c>
      <c r="Q109" s="4">
        <v>215.03714249150073</v>
      </c>
      <c r="R109" s="4">
        <v>208.746025473537</v>
      </c>
      <c r="S109" s="4">
        <v>202.64222547826336</v>
      </c>
      <c r="T109" s="4">
        <v>196.71748432087395</v>
      </c>
      <c r="U109" s="4">
        <v>190.5955188262007</v>
      </c>
      <c r="V109" s="4">
        <v>188.14217813498536</v>
      </c>
      <c r="W109" s="4">
        <v>186.01222442789569</v>
      </c>
      <c r="X109" s="4">
        <v>184.37148394464731</v>
      </c>
      <c r="Y109" s="4">
        <v>182.95670342491329</v>
      </c>
      <c r="Z109" s="4">
        <v>181.83862152777641</v>
      </c>
      <c r="AA109" s="4">
        <v>180.87525726685729</v>
      </c>
      <c r="AB109" s="4">
        <v>180.09946653121224</v>
      </c>
      <c r="AC109" s="4">
        <v>179.4609443940256</v>
      </c>
      <c r="AD109" s="4">
        <v>178.9347049715609</v>
      </c>
      <c r="AE109" s="4">
        <v>178.52320567290647</v>
      </c>
      <c r="AF109" s="4">
        <v>178.18051788388073</v>
      </c>
      <c r="AG109" s="4">
        <v>178.30265564292438</v>
      </c>
      <c r="AH109" s="4">
        <v>177.64767506004</v>
      </c>
      <c r="AI109" s="4">
        <v>177.77022751848261</v>
      </c>
      <c r="AJ109" s="4">
        <v>177.27181146683441</v>
      </c>
      <c r="AK109" s="4">
        <v>177.39488683279532</v>
      </c>
    </row>
    <row r="110" spans="2:37" x14ac:dyDescent="0.25">
      <c r="D110" t="s">
        <v>70</v>
      </c>
      <c r="E110" t="s">
        <v>69</v>
      </c>
      <c r="F110" s="4">
        <v>274</v>
      </c>
      <c r="G110" s="4">
        <v>251.37954750026677</v>
      </c>
      <c r="H110" s="4">
        <v>234.35753635071529</v>
      </c>
      <c r="I110" s="4">
        <v>221.99184944984069</v>
      </c>
      <c r="J110" s="4">
        <v>212.12322168484837</v>
      </c>
      <c r="K110" s="4">
        <v>204.84901081077012</v>
      </c>
      <c r="L110" s="4">
        <v>200.03782910840079</v>
      </c>
      <c r="M110" s="4">
        <v>195.26444960536901</v>
      </c>
      <c r="N110" s="4">
        <v>190.54305804893227</v>
      </c>
      <c r="O110" s="4">
        <v>185.94800127792266</v>
      </c>
      <c r="P110" s="4">
        <v>181.47018163837183</v>
      </c>
      <c r="Q110" s="4">
        <v>177.10171456274611</v>
      </c>
      <c r="R110" s="4">
        <v>172.84040886238876</v>
      </c>
      <c r="S110" s="4">
        <v>168.68473913499312</v>
      </c>
      <c r="T110" s="4">
        <v>164.62981976086914</v>
      </c>
      <c r="U110" s="4">
        <v>160.67509723883177</v>
      </c>
      <c r="V110" s="4">
        <v>159.34560498082567</v>
      </c>
      <c r="W110" s="4">
        <v>158.16255566825882</v>
      </c>
      <c r="X110" s="4">
        <v>157.25009786473436</v>
      </c>
      <c r="Y110" s="4">
        <v>156.45132235206535</v>
      </c>
      <c r="Z110" s="4">
        <v>155.82311982160246</v>
      </c>
      <c r="AA110" s="4">
        <v>155.28711682812045</v>
      </c>
      <c r="AB110" s="4">
        <v>154.86489369431564</v>
      </c>
      <c r="AC110" s="4">
        <v>154.52834373431426</v>
      </c>
      <c r="AD110" s="4">
        <v>154.26320379254713</v>
      </c>
      <c r="AE110" s="4">
        <v>154.0663409839629</v>
      </c>
      <c r="AF110" s="4">
        <v>153.91098374673285</v>
      </c>
      <c r="AG110" s="4">
        <v>154.06690369866027</v>
      </c>
      <c r="AH110" s="4">
        <v>153.70179041295052</v>
      </c>
      <c r="AI110" s="4">
        <v>153.85890922029091</v>
      </c>
      <c r="AJ110" s="4">
        <v>153.59149273985605</v>
      </c>
      <c r="AK110" s="4">
        <v>153.74991842701428</v>
      </c>
    </row>
    <row r="111" spans="2:37" x14ac:dyDescent="0.25">
      <c r="D111" t="s">
        <v>53</v>
      </c>
      <c r="E111" t="s">
        <v>69</v>
      </c>
      <c r="F111" s="4">
        <v>274</v>
      </c>
      <c r="G111" s="4">
        <v>233.62606134105221</v>
      </c>
      <c r="H111" s="4">
        <v>204.30831121512654</v>
      </c>
      <c r="I111" s="4">
        <v>182.82418737455839</v>
      </c>
      <c r="J111" s="4">
        <v>165.95805551587912</v>
      </c>
      <c r="K111" s="4">
        <v>153.51979937836938</v>
      </c>
      <c r="L111" s="4">
        <v>146.16453850505005</v>
      </c>
      <c r="M111" s="4">
        <v>139.07701517925864</v>
      </c>
      <c r="N111" s="4">
        <v>132.2573362744352</v>
      </c>
      <c r="O111" s="4">
        <v>125.77865055797341</v>
      </c>
      <c r="P111" s="4">
        <v>119.62629881513874</v>
      </c>
      <c r="Q111" s="4">
        <v>113.77690175306397</v>
      </c>
      <c r="R111" s="4">
        <v>108.21579157724111</v>
      </c>
      <c r="S111" s="4">
        <v>102.92937194162073</v>
      </c>
      <c r="T111" s="4">
        <v>97.902588461004626</v>
      </c>
      <c r="U111" s="4">
        <v>93.123784143818966</v>
      </c>
      <c r="V111" s="4">
        <v>92.846425950183686</v>
      </c>
      <c r="W111" s="4">
        <v>92.603190644477934</v>
      </c>
      <c r="X111" s="4">
        <v>92.444542928364385</v>
      </c>
      <c r="Y111" s="4">
        <v>92.324903565144751</v>
      </c>
      <c r="Z111" s="4">
        <v>92.26011466190765</v>
      </c>
      <c r="AA111" s="4">
        <v>92.223374521097313</v>
      </c>
      <c r="AB111" s="4">
        <v>92.223548787514048</v>
      </c>
      <c r="AC111" s="4">
        <v>92.251311644579388</v>
      </c>
      <c r="AD111" s="4">
        <v>92.302854056466046</v>
      </c>
      <c r="AE111" s="4">
        <v>92.378687608083268</v>
      </c>
      <c r="AF111" s="4">
        <v>92.461609687544041</v>
      </c>
      <c r="AG111" s="4">
        <v>92.641363569090814</v>
      </c>
      <c r="AH111" s="4">
        <v>92.662585760323765</v>
      </c>
      <c r="AI111" s="4">
        <v>92.845532371707122</v>
      </c>
      <c r="AJ111" s="4">
        <v>92.898644128814652</v>
      </c>
      <c r="AK111" s="4">
        <v>93.084898368880985</v>
      </c>
    </row>
    <row r="112" spans="2:37" x14ac:dyDescent="0.25">
      <c r="C112" t="s">
        <v>72</v>
      </c>
      <c r="D112" t="s">
        <v>52</v>
      </c>
      <c r="E112" t="s">
        <v>69</v>
      </c>
      <c r="F112" s="4">
        <v>149</v>
      </c>
      <c r="G112" s="4">
        <v>137.25622121117331</v>
      </c>
      <c r="H112" s="4">
        <v>126.26532305602045</v>
      </c>
      <c r="I112" s="4">
        <v>116.41875636190765</v>
      </c>
      <c r="J112" s="4">
        <v>104.88206739168091</v>
      </c>
      <c r="K112" s="4">
        <v>103.19817708144106</v>
      </c>
      <c r="L112" s="4">
        <v>99.639167357210454</v>
      </c>
      <c r="M112" s="4">
        <v>96.056933784582213</v>
      </c>
      <c r="N112" s="4">
        <v>95.641912319629128</v>
      </c>
      <c r="O112" s="4">
        <v>94.844358483081436</v>
      </c>
      <c r="P112" s="4">
        <v>93.237342350134227</v>
      </c>
      <c r="Q112" s="4">
        <v>91.459260589078909</v>
      </c>
      <c r="R112" s="4">
        <v>89.659989532974194</v>
      </c>
      <c r="S112" s="4">
        <v>87.80951107805528</v>
      </c>
      <c r="T112" s="4">
        <v>86.156023072185761</v>
      </c>
      <c r="U112" s="4">
        <v>84.587788776505306</v>
      </c>
      <c r="V112" s="4">
        <v>83.346583386715537</v>
      </c>
      <c r="W112" s="4">
        <v>82.786587214919052</v>
      </c>
      <c r="X112" s="4">
        <v>82.26380186056069</v>
      </c>
      <c r="Y112" s="4">
        <v>80.72834888502814</v>
      </c>
      <c r="Z112" s="4">
        <v>79.592922364925812</v>
      </c>
      <c r="AA112" s="4">
        <v>78.78206017493136</v>
      </c>
      <c r="AB112" s="4">
        <v>78.137009883740348</v>
      </c>
      <c r="AC112" s="4">
        <v>77.678414019738312</v>
      </c>
      <c r="AD112" s="4">
        <v>77.208619082726429</v>
      </c>
      <c r="AE112" s="4">
        <v>76.846121787892599</v>
      </c>
      <c r="AF112" s="4">
        <v>76.55296381810291</v>
      </c>
      <c r="AG112" s="4">
        <v>76.605438732644274</v>
      </c>
      <c r="AH112" s="4">
        <v>76.240602838849583</v>
      </c>
      <c r="AI112" s="4">
        <v>76.293198367093282</v>
      </c>
      <c r="AJ112" s="4">
        <v>75.998900436306613</v>
      </c>
      <c r="AK112" s="4">
        <v>76.051664563927531</v>
      </c>
    </row>
    <row r="113" spans="2:37" x14ac:dyDescent="0.25">
      <c r="D113" t="s">
        <v>70</v>
      </c>
      <c r="E113" t="s">
        <v>69</v>
      </c>
      <c r="F113" s="4">
        <v>149</v>
      </c>
      <c r="G113" s="4">
        <v>129.10629632671908</v>
      </c>
      <c r="H113" s="4">
        <v>112.12347518478347</v>
      </c>
      <c r="I113" s="4">
        <v>98.094802783186879</v>
      </c>
      <c r="J113" s="4">
        <v>84.960975163260187</v>
      </c>
      <c r="K113" s="4">
        <v>78.15870832828827</v>
      </c>
      <c r="L113" s="4">
        <v>77.292634587595074</v>
      </c>
      <c r="M113" s="4">
        <v>76.202873317230299</v>
      </c>
      <c r="N113" s="4">
        <v>75.10407197314737</v>
      </c>
      <c r="O113" s="4">
        <v>74.025961191747413</v>
      </c>
      <c r="P113" s="4">
        <v>72.965909814982368</v>
      </c>
      <c r="Q113" s="4">
        <v>71.921656478076386</v>
      </c>
      <c r="R113" s="4">
        <v>70.893168665759347</v>
      </c>
      <c r="S113" s="4">
        <v>69.880673909977077</v>
      </c>
      <c r="T113" s="4">
        <v>68.882988520022749</v>
      </c>
      <c r="U113" s="4">
        <v>67.900697750234272</v>
      </c>
      <c r="V113" s="4">
        <v>66.933416164511911</v>
      </c>
      <c r="W113" s="4">
        <v>65.954954901620326</v>
      </c>
      <c r="X113" s="4">
        <v>64.991208687387001</v>
      </c>
      <c r="Y113" s="4">
        <v>64.04198517818493</v>
      </c>
      <c r="Z113" s="4">
        <v>63.106842621512783</v>
      </c>
      <c r="AA113" s="4">
        <v>62.185741813256101</v>
      </c>
      <c r="AB113" s="4">
        <v>61.278408148778425</v>
      </c>
      <c r="AC113" s="4">
        <v>60.384632447699758</v>
      </c>
      <c r="AD113" s="4">
        <v>59.504208744058417</v>
      </c>
      <c r="AE113" s="4">
        <v>58.636934236535154</v>
      </c>
      <c r="AF113" s="4">
        <v>57.782609239452029</v>
      </c>
      <c r="AG113" s="4">
        <v>56.931490995014819</v>
      </c>
      <c r="AH113" s="4">
        <v>56.093166153232161</v>
      </c>
      <c r="AI113" s="4">
        <v>55.267439596718148</v>
      </c>
      <c r="AJ113" s="4">
        <v>54.454119214172472</v>
      </c>
      <c r="AK113" s="4">
        <v>57.358970051398614</v>
      </c>
    </row>
    <row r="114" spans="2:37" x14ac:dyDescent="0.25">
      <c r="D114" t="s">
        <v>53</v>
      </c>
      <c r="E114" t="s">
        <v>69</v>
      </c>
      <c r="F114" s="4">
        <v>149</v>
      </c>
      <c r="G114" s="4">
        <v>120.96515149601485</v>
      </c>
      <c r="H114" s="4">
        <v>97.994290226021079</v>
      </c>
      <c r="I114" s="4">
        <v>79.797153675223058</v>
      </c>
      <c r="J114" s="4">
        <v>65.091588600483163</v>
      </c>
      <c r="K114" s="4">
        <v>53.15259820239342</v>
      </c>
      <c r="L114" s="4">
        <v>43.41005137578864</v>
      </c>
      <c r="M114" s="4">
        <v>42.662951141064191</v>
      </c>
      <c r="N114" s="4">
        <v>41.66756996798253</v>
      </c>
      <c r="O114" s="4">
        <v>40.508018753602087</v>
      </c>
      <c r="P114" s="4">
        <v>39.834858765093301</v>
      </c>
      <c r="Q114" s="4">
        <v>39.381593199306671</v>
      </c>
      <c r="R114" s="4">
        <v>39.050347567454658</v>
      </c>
      <c r="S114" s="4">
        <v>38.820714302294341</v>
      </c>
      <c r="T114" s="4">
        <v>38.668177851782055</v>
      </c>
      <c r="U114" s="4">
        <v>38.552837977863284</v>
      </c>
      <c r="V114" s="4">
        <v>38.474241155534131</v>
      </c>
      <c r="W114" s="4">
        <v>38.405827577543938</v>
      </c>
      <c r="X114" s="4">
        <v>38.364393949357037</v>
      </c>
      <c r="Y114" s="4">
        <v>38.339810428087027</v>
      </c>
      <c r="Z114" s="4">
        <v>38.33673991901501</v>
      </c>
      <c r="AA114" s="4">
        <v>38.34596359382391</v>
      </c>
      <c r="AB114" s="4">
        <v>38.370385351763154</v>
      </c>
      <c r="AC114" s="4">
        <v>38.406539332360339</v>
      </c>
      <c r="AD114" s="4">
        <v>38.452922379505935</v>
      </c>
      <c r="AE114" s="4">
        <v>38.50941696315806</v>
      </c>
      <c r="AF114" s="4">
        <v>38.48475482047624</v>
      </c>
      <c r="AG114" s="4">
        <v>38.598155877395889</v>
      </c>
      <c r="AH114" s="4">
        <v>38.647029915999397</v>
      </c>
      <c r="AI114" s="4">
        <v>38.762430990908619</v>
      </c>
      <c r="AJ114" s="4">
        <v>38.822651569242396</v>
      </c>
      <c r="AK114" s="4">
        <v>38.940121896289163</v>
      </c>
    </row>
    <row r="115" spans="2:37" x14ac:dyDescent="0.25">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row>
    <row r="116" spans="2:37" x14ac:dyDescent="0.25">
      <c r="B116" t="s">
        <v>75</v>
      </c>
      <c r="C116" t="s">
        <v>68</v>
      </c>
      <c r="D116" t="s">
        <v>52</v>
      </c>
      <c r="E116" t="s">
        <v>69</v>
      </c>
      <c r="F116" s="4">
        <v>344</v>
      </c>
      <c r="G116" s="4">
        <v>332.96682959927773</v>
      </c>
      <c r="H116" s="4">
        <v>322.45328337447182</v>
      </c>
      <c r="I116" s="4">
        <v>314.13478893023074</v>
      </c>
      <c r="J116" s="4">
        <v>305.33825206405515</v>
      </c>
      <c r="K116" s="4">
        <v>302.37407926763404</v>
      </c>
      <c r="L116" s="4">
        <v>293.74852255573529</v>
      </c>
      <c r="M116" s="4">
        <v>284.80433633396296</v>
      </c>
      <c r="N116" s="4">
        <v>277.65662414163194</v>
      </c>
      <c r="O116" s="4">
        <v>270.5298870493973</v>
      </c>
      <c r="P116" s="4">
        <v>263.16789632203398</v>
      </c>
      <c r="Q116" s="4">
        <v>255.90930109454266</v>
      </c>
      <c r="R116" s="4">
        <v>248.82751502479616</v>
      </c>
      <c r="S116" s="4">
        <v>241.90216362153097</v>
      </c>
      <c r="T116" s="4">
        <v>235.25492010277677</v>
      </c>
      <c r="U116" s="4">
        <v>228.46348360604887</v>
      </c>
      <c r="V116" s="4">
        <v>225.39234328085516</v>
      </c>
      <c r="W116" s="4">
        <v>223.02690549652601</v>
      </c>
      <c r="X116" s="4">
        <v>221.15410210779521</v>
      </c>
      <c r="Y116" s="4">
        <v>218.97198427835298</v>
      </c>
      <c r="Z116" s="4">
        <v>217.285436765551</v>
      </c>
      <c r="AA116" s="4">
        <v>215.91778572506863</v>
      </c>
      <c r="AB116" s="4">
        <v>214.81798089676317</v>
      </c>
      <c r="AC116" s="4">
        <v>213.94810792593745</v>
      </c>
      <c r="AD116" s="4">
        <v>213.18096249197129</v>
      </c>
      <c r="AE116" s="4">
        <v>212.58065368427717</v>
      </c>
      <c r="AF116" s="4">
        <v>212.08298458707498</v>
      </c>
      <c r="AG116" s="4">
        <v>212.22995610043563</v>
      </c>
      <c r="AH116" s="4">
        <v>211.40846137610043</v>
      </c>
      <c r="AI116" s="4">
        <v>211.55590158584559</v>
      </c>
      <c r="AJ116" s="4">
        <v>210.92246216651657</v>
      </c>
      <c r="AK116" s="4">
        <v>211.07050207010221</v>
      </c>
    </row>
    <row r="117" spans="2:37" x14ac:dyDescent="0.25">
      <c r="D117" t="s">
        <v>70</v>
      </c>
      <c r="E117" t="s">
        <v>69</v>
      </c>
      <c r="F117" s="4">
        <v>344</v>
      </c>
      <c r="G117" s="4">
        <v>311.46058478856224</v>
      </c>
      <c r="H117" s="4">
        <v>285.89443394253999</v>
      </c>
      <c r="I117" s="4">
        <v>266.52011571189132</v>
      </c>
      <c r="J117" s="4">
        <v>250.04107417373217</v>
      </c>
      <c r="K117" s="4">
        <v>239.39145396409074</v>
      </c>
      <c r="L117" s="4">
        <v>234.23363799656016</v>
      </c>
      <c r="M117" s="4">
        <v>228.99559613011002</v>
      </c>
      <c r="N117" s="4">
        <v>223.80351344860119</v>
      </c>
      <c r="O117" s="4">
        <v>218.74595492887869</v>
      </c>
      <c r="P117" s="4">
        <v>213.81263342957314</v>
      </c>
      <c r="Q117" s="4">
        <v>208.99464923626039</v>
      </c>
      <c r="R117" s="4">
        <v>204.29005002771493</v>
      </c>
      <c r="S117" s="4">
        <v>199.69707835381999</v>
      </c>
      <c r="T117" s="4">
        <v>195.21054035228548</v>
      </c>
      <c r="U117" s="4">
        <v>190.83021242473532</v>
      </c>
      <c r="V117" s="4">
        <v>188.9976877858779</v>
      </c>
      <c r="W117" s="4">
        <v>187.33243641754646</v>
      </c>
      <c r="X117" s="4">
        <v>185.93664360941287</v>
      </c>
      <c r="Y117" s="4">
        <v>184.6584520215645</v>
      </c>
      <c r="Z117" s="4">
        <v>183.55260725305135</v>
      </c>
      <c r="AA117" s="4">
        <v>182.54329621217644</v>
      </c>
      <c r="AB117" s="4">
        <v>181.65121887760409</v>
      </c>
      <c r="AC117" s="4">
        <v>180.84907652801701</v>
      </c>
      <c r="AD117" s="4">
        <v>180.1229594637183</v>
      </c>
      <c r="AE117" s="4">
        <v>179.46972055380618</v>
      </c>
      <c r="AF117" s="4">
        <v>178.86336892798093</v>
      </c>
      <c r="AG117" s="4">
        <v>178.57246506392772</v>
      </c>
      <c r="AH117" s="4">
        <v>177.78465662432149</v>
      </c>
      <c r="AI117" s="4">
        <v>177.50814012248043</v>
      </c>
      <c r="AJ117" s="4">
        <v>176.82777263373322</v>
      </c>
      <c r="AK117" s="4">
        <v>178.49682084893189</v>
      </c>
    </row>
    <row r="118" spans="2:37" x14ac:dyDescent="0.25">
      <c r="D118" t="s">
        <v>53</v>
      </c>
      <c r="E118" t="s">
        <v>69</v>
      </c>
      <c r="F118" s="4">
        <v>344</v>
      </c>
      <c r="G118" s="4">
        <v>289.97544109773168</v>
      </c>
      <c r="H118" s="4">
        <v>249.36783615000485</v>
      </c>
      <c r="I118" s="4">
        <v>218.98064575797611</v>
      </c>
      <c r="J118" s="4">
        <v>194.90730729223145</v>
      </c>
      <c r="K118" s="4">
        <v>176.58002960176543</v>
      </c>
      <c r="L118" s="4">
        <v>164.33158107542357</v>
      </c>
      <c r="M118" s="4">
        <v>157.0449197421988</v>
      </c>
      <c r="N118" s="4">
        <v>149.88910059116836</v>
      </c>
      <c r="O118" s="4">
        <v>142.9800315673325</v>
      </c>
      <c r="P118" s="4">
        <v>136.64318494847083</v>
      </c>
      <c r="Q118" s="4">
        <v>130.71643690642887</v>
      </c>
      <c r="R118" s="4">
        <v>125.13444814761908</v>
      </c>
      <c r="S118" s="4">
        <v>119.87302718340837</v>
      </c>
      <c r="T118" s="4">
        <v>114.90478366280593</v>
      </c>
      <c r="U118" s="4">
        <v>110.19751385601398</v>
      </c>
      <c r="V118" s="4">
        <v>109.8647241584959</v>
      </c>
      <c r="W118" s="4">
        <v>109.58835137640617</v>
      </c>
      <c r="X118" s="4">
        <v>109.40785696424271</v>
      </c>
      <c r="Y118" s="4">
        <v>109.27386827364313</v>
      </c>
      <c r="Z118" s="4">
        <v>109.2041243866351</v>
      </c>
      <c r="AA118" s="4">
        <v>109.16789670271316</v>
      </c>
      <c r="AB118" s="4">
        <v>109.17526490835129</v>
      </c>
      <c r="AC118" s="4">
        <v>109.21539872840026</v>
      </c>
      <c r="AD118" s="4">
        <v>109.28382681111516</v>
      </c>
      <c r="AE118" s="4">
        <v>109.38097791468719</v>
      </c>
      <c r="AF118" s="4">
        <v>109.4426422567773</v>
      </c>
      <c r="AG118" s="4">
        <v>109.67778726604602</v>
      </c>
      <c r="AH118" s="4">
        <v>109.72606032618683</v>
      </c>
      <c r="AI118" s="4">
        <v>109.96537622501813</v>
      </c>
      <c r="AJ118" s="4">
        <v>110.05042838485406</v>
      </c>
      <c r="AK118" s="4">
        <v>110.29406382882657</v>
      </c>
    </row>
    <row r="119" spans="2:37" x14ac:dyDescent="0.25">
      <c r="C119" t="s">
        <v>71</v>
      </c>
      <c r="D119" t="s">
        <v>52</v>
      </c>
      <c r="E119" t="s">
        <v>69</v>
      </c>
      <c r="F119" s="4">
        <v>266</v>
      </c>
      <c r="G119" s="4">
        <v>261.15272014153277</v>
      </c>
      <c r="H119" s="4">
        <v>256.42785957254318</v>
      </c>
      <c r="I119" s="4">
        <v>253.26909213765074</v>
      </c>
      <c r="J119" s="4">
        <v>250.51404901120242</v>
      </c>
      <c r="K119" s="4">
        <v>248.44002589505686</v>
      </c>
      <c r="L119" s="4">
        <v>241.68416334404208</v>
      </c>
      <c r="M119" s="4">
        <v>234.62136989018822</v>
      </c>
      <c r="N119" s="4">
        <v>227.70034450129148</v>
      </c>
      <c r="O119" s="4">
        <v>221.00011398100384</v>
      </c>
      <c r="P119" s="4">
        <v>214.48729679962673</v>
      </c>
      <c r="Q119" s="4">
        <v>208.16699980929724</v>
      </c>
      <c r="R119" s="4">
        <v>202.03430428982728</v>
      </c>
      <c r="S119" s="4">
        <v>196.08456851835408</v>
      </c>
      <c r="T119" s="4">
        <v>190.3099213886824</v>
      </c>
      <c r="U119" s="4">
        <v>184.34639076591617</v>
      </c>
      <c r="V119" s="4">
        <v>181.93241713183056</v>
      </c>
      <c r="W119" s="4">
        <v>179.86164910581422</v>
      </c>
      <c r="X119" s="4">
        <v>178.26409129510392</v>
      </c>
      <c r="Y119" s="4">
        <v>176.88514072522443</v>
      </c>
      <c r="Z119" s="4">
        <v>175.79313777167084</v>
      </c>
      <c r="AA119" s="4">
        <v>174.85078249353793</v>
      </c>
      <c r="AB119" s="4">
        <v>174.08980492246832</v>
      </c>
      <c r="AC119" s="4">
        <v>173.4615478321162</v>
      </c>
      <c r="AD119" s="4">
        <v>172.94183715966955</v>
      </c>
      <c r="AE119" s="4">
        <v>172.53302726331179</v>
      </c>
      <c r="AF119" s="4">
        <v>172.19071222916452</v>
      </c>
      <c r="AG119" s="4">
        <v>172.31003877302774</v>
      </c>
      <c r="AH119" s="4">
        <v>171.67836469986531</v>
      </c>
      <c r="AI119" s="4">
        <v>171.79809639809201</v>
      </c>
      <c r="AJ119" s="4">
        <v>171.31772130645507</v>
      </c>
      <c r="AK119" s="4">
        <v>171.43796387656454</v>
      </c>
    </row>
    <row r="120" spans="2:37" x14ac:dyDescent="0.25">
      <c r="D120" t="s">
        <v>70</v>
      </c>
      <c r="E120" t="s">
        <v>69</v>
      </c>
      <c r="F120" s="4">
        <v>266</v>
      </c>
      <c r="G120" s="4">
        <v>243.91058026829796</v>
      </c>
      <c r="H120" s="4">
        <v>227.26373984054254</v>
      </c>
      <c r="I120" s="4">
        <v>215.23425763663067</v>
      </c>
      <c r="J120" s="4">
        <v>205.62968611418819</v>
      </c>
      <c r="K120" s="4">
        <v>198.54302194504359</v>
      </c>
      <c r="L120" s="4">
        <v>193.8451051309043</v>
      </c>
      <c r="M120" s="4">
        <v>189.18398181815144</v>
      </c>
      <c r="N120" s="4">
        <v>184.57361142845707</v>
      </c>
      <c r="O120" s="4">
        <v>180.08684940376327</v>
      </c>
      <c r="P120" s="4">
        <v>175.714796215896</v>
      </c>
      <c r="Q120" s="4">
        <v>171.44974367261801</v>
      </c>
      <c r="R120" s="4">
        <v>167.28971859780467</v>
      </c>
      <c r="S120" s="4">
        <v>163.23291266408421</v>
      </c>
      <c r="T120" s="4">
        <v>159.27471828132838</v>
      </c>
      <c r="U120" s="4">
        <v>155.41460100049031</v>
      </c>
      <c r="V120" s="4">
        <v>154.09435542393805</v>
      </c>
      <c r="W120" s="4">
        <v>152.94134753125789</v>
      </c>
      <c r="X120" s="4">
        <v>152.05007533468867</v>
      </c>
      <c r="Y120" s="4">
        <v>151.26878257221901</v>
      </c>
      <c r="Z120" s="4">
        <v>150.65244737837776</v>
      </c>
      <c r="AA120" s="4">
        <v>150.12527701915312</v>
      </c>
      <c r="AB120" s="4">
        <v>149.70811590927335</v>
      </c>
      <c r="AC120" s="4">
        <v>149.3737752820366</v>
      </c>
      <c r="AD120" s="4">
        <v>149.10845370075387</v>
      </c>
      <c r="AE120" s="4">
        <v>148.90911063213952</v>
      </c>
      <c r="AF120" s="4">
        <v>148.74986016392663</v>
      </c>
      <c r="AG120" s="4">
        <v>148.90219134413249</v>
      </c>
      <c r="AH120" s="4">
        <v>148.55095913966395</v>
      </c>
      <c r="AI120" s="4">
        <v>148.70446158151847</v>
      </c>
      <c r="AJ120" s="4">
        <v>148.4476556990746</v>
      </c>
      <c r="AK120" s="4">
        <v>148.60243494061115</v>
      </c>
    </row>
    <row r="121" spans="2:37" x14ac:dyDescent="0.25">
      <c r="D121" t="s">
        <v>53</v>
      </c>
      <c r="E121" t="s">
        <v>69</v>
      </c>
      <c r="F121" s="4">
        <v>266</v>
      </c>
      <c r="G121" s="4">
        <v>226.68489659579797</v>
      </c>
      <c r="H121" s="4">
        <v>198.12517633851525</v>
      </c>
      <c r="I121" s="4">
        <v>177.26072067032078</v>
      </c>
      <c r="J121" s="4">
        <v>160.88140542162631</v>
      </c>
      <c r="K121" s="4">
        <v>148.79959077694735</v>
      </c>
      <c r="L121" s="4">
        <v>141.64690283764168</v>
      </c>
      <c r="M121" s="4">
        <v>134.75459586860896</v>
      </c>
      <c r="N121" s="4">
        <v>128.1229087726947</v>
      </c>
      <c r="O121" s="4">
        <v>121.82358574508554</v>
      </c>
      <c r="P121" s="4">
        <v>115.84233102620389</v>
      </c>
      <c r="Q121" s="4">
        <v>110.15630890705134</v>
      </c>
      <c r="R121" s="4">
        <v>104.75131241616437</v>
      </c>
      <c r="S121" s="4">
        <v>99.613873929874444</v>
      </c>
      <c r="T121" s="4">
        <v>94.729408504034382</v>
      </c>
      <c r="U121" s="4">
        <v>90.086547429033843</v>
      </c>
      <c r="V121" s="4">
        <v>89.799045492995845</v>
      </c>
      <c r="W121" s="4">
        <v>89.55934720167005</v>
      </c>
      <c r="X121" s="4">
        <v>89.401458028598057</v>
      </c>
      <c r="Y121" s="4">
        <v>89.281289602653388</v>
      </c>
      <c r="Z121" s="4">
        <v>89.214151752331162</v>
      </c>
      <c r="AA121" s="4">
        <v>89.174123701772217</v>
      </c>
      <c r="AB121" s="4">
        <v>89.169772330392703</v>
      </c>
      <c r="AC121" s="4">
        <v>89.192075536177327</v>
      </c>
      <c r="AD121" s="4">
        <v>89.237346574221675</v>
      </c>
      <c r="AE121" s="4">
        <v>89.306076332169084</v>
      </c>
      <c r="AF121" s="4">
        <v>89.381631442815717</v>
      </c>
      <c r="AG121" s="4">
        <v>89.557247972862854</v>
      </c>
      <c r="AH121" s="4">
        <v>89.579625197205843</v>
      </c>
      <c r="AI121" s="4">
        <v>89.758360970801164</v>
      </c>
      <c r="AJ121" s="4">
        <v>89.811594491705037</v>
      </c>
      <c r="AK121" s="4">
        <v>89.993561763096054</v>
      </c>
    </row>
    <row r="122" spans="2:37" x14ac:dyDescent="0.25">
      <c r="C122" t="s">
        <v>72</v>
      </c>
      <c r="D122" t="s">
        <v>52</v>
      </c>
      <c r="E122" t="s">
        <v>69</v>
      </c>
      <c r="F122" s="4">
        <v>78</v>
      </c>
      <c r="G122" s="4">
        <v>71.814109457744877</v>
      </c>
      <c r="H122" s="4">
        <v>66.025423801928653</v>
      </c>
      <c r="I122" s="4">
        <v>60.865696792579939</v>
      </c>
      <c r="J122" s="4">
        <v>54.824203052852731</v>
      </c>
      <c r="K122" s="4">
        <v>53.934053372577168</v>
      </c>
      <c r="L122" s="4">
        <v>52.064359211693159</v>
      </c>
      <c r="M122" s="4">
        <v>50.182966443774717</v>
      </c>
      <c r="N122" s="4">
        <v>49.956279640340455</v>
      </c>
      <c r="O122" s="4">
        <v>49.529773068393375</v>
      </c>
      <c r="P122" s="4">
        <v>48.680599522407306</v>
      </c>
      <c r="Q122" s="4">
        <v>47.742301285245432</v>
      </c>
      <c r="R122" s="4">
        <v>46.793210734968845</v>
      </c>
      <c r="S122" s="4">
        <v>45.817595103176927</v>
      </c>
      <c r="T122" s="4">
        <v>44.944998714094325</v>
      </c>
      <c r="U122" s="4">
        <v>44.117092840132699</v>
      </c>
      <c r="V122" s="4">
        <v>43.459926149024582</v>
      </c>
      <c r="W122" s="4">
        <v>43.165256390711825</v>
      </c>
      <c r="X122" s="4">
        <v>42.890010812691308</v>
      </c>
      <c r="Y122" s="4">
        <v>42.086843553128574</v>
      </c>
      <c r="Z122" s="4">
        <v>41.492298993880105</v>
      </c>
      <c r="AA122" s="4">
        <v>41.067003231530741</v>
      </c>
      <c r="AB122" s="4">
        <v>40.728175974294885</v>
      </c>
      <c r="AC122" s="4">
        <v>40.486560093821275</v>
      </c>
      <c r="AD122" s="4">
        <v>40.239125332301754</v>
      </c>
      <c r="AE122" s="4">
        <v>40.047626420965422</v>
      </c>
      <c r="AF122" s="4">
        <v>39.892272357910457</v>
      </c>
      <c r="AG122" s="4">
        <v>39.919917327407916</v>
      </c>
      <c r="AH122" s="4">
        <v>39.730096676235142</v>
      </c>
      <c r="AI122" s="4">
        <v>39.757805187753604</v>
      </c>
      <c r="AJ122" s="4">
        <v>39.604740860061504</v>
      </c>
      <c r="AK122" s="4">
        <v>39.63253819353767</v>
      </c>
    </row>
    <row r="123" spans="2:37" x14ac:dyDescent="0.25">
      <c r="D123" t="s">
        <v>70</v>
      </c>
      <c r="E123" t="s">
        <v>69</v>
      </c>
      <c r="F123" s="4">
        <v>78</v>
      </c>
      <c r="G123" s="4">
        <v>67.550004520264324</v>
      </c>
      <c r="H123" s="4">
        <v>58.630694101997477</v>
      </c>
      <c r="I123" s="4">
        <v>51.285858075260641</v>
      </c>
      <c r="J123" s="4">
        <v>44.411388059543988</v>
      </c>
      <c r="K123" s="4">
        <v>40.848432019047166</v>
      </c>
      <c r="L123" s="4">
        <v>40.388532865655847</v>
      </c>
      <c r="M123" s="4">
        <v>39.8116143119586</v>
      </c>
      <c r="N123" s="4">
        <v>39.229902020144138</v>
      </c>
      <c r="O123" s="4">
        <v>38.659105525115422</v>
      </c>
      <c r="P123" s="4">
        <v>38.097837213677167</v>
      </c>
      <c r="Q123" s="4">
        <v>37.544905563642374</v>
      </c>
      <c r="R123" s="4">
        <v>37.000331429910283</v>
      </c>
      <c r="S123" s="4">
        <v>36.464165689735815</v>
      </c>
      <c r="T123" s="4">
        <v>35.935822070957116</v>
      </c>
      <c r="U123" s="4">
        <v>35.415611424245029</v>
      </c>
      <c r="V123" s="4">
        <v>34.903332361939817</v>
      </c>
      <c r="W123" s="4">
        <v>34.3910888862886</v>
      </c>
      <c r="X123" s="4">
        <v>33.886568274724219</v>
      </c>
      <c r="Y123" s="4">
        <v>33.389669449345533</v>
      </c>
      <c r="Z123" s="4">
        <v>32.900159874673591</v>
      </c>
      <c r="AA123" s="4">
        <v>32.418019193023312</v>
      </c>
      <c r="AB123" s="4">
        <v>31.943102968330731</v>
      </c>
      <c r="AC123" s="4">
        <v>31.475301245980368</v>
      </c>
      <c r="AD123" s="4">
        <v>31.014505762964433</v>
      </c>
      <c r="AE123" s="4">
        <v>30.560609921666632</v>
      </c>
      <c r="AF123" s="4">
        <v>30.113508764054281</v>
      </c>
      <c r="AG123" s="4">
        <v>29.670273719795251</v>
      </c>
      <c r="AH123" s="4">
        <v>29.23369748465754</v>
      </c>
      <c r="AI123" s="4">
        <v>28.803678540962032</v>
      </c>
      <c r="AJ123" s="4">
        <v>28.380116934658584</v>
      </c>
      <c r="AK123" s="4">
        <v>29.894385908320722</v>
      </c>
    </row>
    <row r="124" spans="2:37" x14ac:dyDescent="0.25">
      <c r="D124" t="s">
        <v>53</v>
      </c>
      <c r="E124" t="s">
        <v>69</v>
      </c>
      <c r="F124" s="4">
        <v>78</v>
      </c>
      <c r="G124" s="4">
        <v>63.290544501933788</v>
      </c>
      <c r="H124" s="4">
        <v>51.242659811489609</v>
      </c>
      <c r="I124" s="4">
        <v>41.719925087655334</v>
      </c>
      <c r="J124" s="4">
        <v>34.025901870605132</v>
      </c>
      <c r="K124" s="4">
        <v>27.780438824818084</v>
      </c>
      <c r="L124" s="4">
        <v>22.684678237781831</v>
      </c>
      <c r="M124" s="4">
        <v>22.290323873589834</v>
      </c>
      <c r="N124" s="4">
        <v>21.766191818473644</v>
      </c>
      <c r="O124" s="4">
        <v>21.156445822246937</v>
      </c>
      <c r="P124" s="4">
        <v>20.800853922266903</v>
      </c>
      <c r="Q124" s="4">
        <v>20.560127999377521</v>
      </c>
      <c r="R124" s="4">
        <v>20.383135731454693</v>
      </c>
      <c r="S124" s="4">
        <v>20.259153253533928</v>
      </c>
      <c r="T124" s="4">
        <v>20.175375158771544</v>
      </c>
      <c r="U124" s="4">
        <v>20.110966426980134</v>
      </c>
      <c r="V124" s="4">
        <v>20.065678665500052</v>
      </c>
      <c r="W124" s="4">
        <v>20.029004174736123</v>
      </c>
      <c r="X124" s="4">
        <v>20.006398935644665</v>
      </c>
      <c r="Y124" s="4">
        <v>19.992578670989758</v>
      </c>
      <c r="Z124" s="4">
        <v>19.989972634303946</v>
      </c>
      <c r="AA124" s="4">
        <v>19.99377300094093</v>
      </c>
      <c r="AB124" s="4">
        <v>20.005492577958595</v>
      </c>
      <c r="AC124" s="4">
        <v>20.023323192222918</v>
      </c>
      <c r="AD124" s="4">
        <v>20.04648023689348</v>
      </c>
      <c r="AE124" s="4">
        <v>20.074901582518102</v>
      </c>
      <c r="AF124" s="4">
        <v>20.061010813961573</v>
      </c>
      <c r="AG124" s="4">
        <v>20.120539293183164</v>
      </c>
      <c r="AH124" s="4">
        <v>20.146435128980979</v>
      </c>
      <c r="AI124" s="4">
        <v>20.207015254216962</v>
      </c>
      <c r="AJ124" s="4">
        <v>20.238833893149007</v>
      </c>
      <c r="AK124" s="4">
        <v>20.300502065730509</v>
      </c>
    </row>
    <row r="126" spans="2:37" x14ac:dyDescent="0.25">
      <c r="F126">
        <v>2024</v>
      </c>
      <c r="G126">
        <v>2025</v>
      </c>
      <c r="H126">
        <v>2026</v>
      </c>
      <c r="I126">
        <v>2027</v>
      </c>
      <c r="J126">
        <v>2028</v>
      </c>
      <c r="K126">
        <v>2029</v>
      </c>
      <c r="L126">
        <v>2030</v>
      </c>
      <c r="M126">
        <v>2031</v>
      </c>
      <c r="N126">
        <v>2032</v>
      </c>
      <c r="O126">
        <v>2033</v>
      </c>
      <c r="P126">
        <v>2034</v>
      </c>
      <c r="Q126">
        <v>2035</v>
      </c>
      <c r="R126">
        <v>2036</v>
      </c>
      <c r="S126">
        <v>2037</v>
      </c>
      <c r="T126">
        <v>2038</v>
      </c>
      <c r="U126">
        <v>2039</v>
      </c>
      <c r="V126">
        <v>2040</v>
      </c>
      <c r="W126">
        <v>2041</v>
      </c>
      <c r="X126">
        <v>2042</v>
      </c>
      <c r="Y126">
        <v>2043</v>
      </c>
      <c r="Z126">
        <v>2044</v>
      </c>
      <c r="AA126">
        <v>2045</v>
      </c>
      <c r="AB126">
        <v>2046</v>
      </c>
      <c r="AC126">
        <v>2047</v>
      </c>
      <c r="AD126">
        <v>2048</v>
      </c>
      <c r="AE126">
        <v>2049</v>
      </c>
      <c r="AF126">
        <v>2050</v>
      </c>
      <c r="AG126">
        <v>2051</v>
      </c>
      <c r="AH126">
        <v>2052</v>
      </c>
      <c r="AI126">
        <v>2053</v>
      </c>
      <c r="AJ126">
        <v>2054</v>
      </c>
      <c r="AK126">
        <v>2055</v>
      </c>
    </row>
    <row r="127" spans="2:37" x14ac:dyDescent="0.25">
      <c r="B127" t="s">
        <v>76</v>
      </c>
      <c r="C127" t="s">
        <v>68</v>
      </c>
      <c r="D127" t="s">
        <v>52</v>
      </c>
      <c r="E127" t="s">
        <v>69</v>
      </c>
      <c r="F127" s="4">
        <v>318.02600000000001</v>
      </c>
      <c r="G127" s="4">
        <v>309.05273114984857</v>
      </c>
      <c r="H127" s="4">
        <v>300.46681724842961</v>
      </c>
      <c r="I127" s="4">
        <v>293.86651189830155</v>
      </c>
      <c r="J127" s="4">
        <v>287.0817924474552</v>
      </c>
      <c r="K127" s="4">
        <v>284.41403949456577</v>
      </c>
      <c r="L127" s="4">
        <v>276.41109093824133</v>
      </c>
      <c r="M127" s="4">
        <v>268.09340850818592</v>
      </c>
      <c r="N127" s="4">
        <v>261.02118302139854</v>
      </c>
      <c r="O127" s="4">
        <v>254.03647261762217</v>
      </c>
      <c r="P127" s="4">
        <v>246.95725668107229</v>
      </c>
      <c r="Q127" s="4">
        <v>240.01111476655583</v>
      </c>
      <c r="R127" s="4">
        <v>233.24537585005135</v>
      </c>
      <c r="S127" s="4">
        <v>226.64490445217294</v>
      </c>
      <c r="T127" s="4">
        <v>220.28823553098323</v>
      </c>
      <c r="U127" s="4">
        <v>213.77249169028451</v>
      </c>
      <c r="V127" s="4">
        <v>210.92018787322988</v>
      </c>
      <c r="W127" s="4">
        <v>208.65287511841888</v>
      </c>
      <c r="X127" s="4">
        <v>206.87172850716894</v>
      </c>
      <c r="Y127" s="4">
        <v>204.95706537516111</v>
      </c>
      <c r="Z127" s="4">
        <v>203.46850120058883</v>
      </c>
      <c r="AA127" s="4">
        <v>202.24247364896885</v>
      </c>
      <c r="AB127" s="4">
        <v>201.25549829732287</v>
      </c>
      <c r="AC127" s="4">
        <v>200.46608341469488</v>
      </c>
      <c r="AD127" s="4">
        <v>199.78133375631469</v>
      </c>
      <c r="AE127" s="4">
        <v>199.24479408609562</v>
      </c>
      <c r="AF127" s="4">
        <v>198.79885789189072</v>
      </c>
      <c r="AG127" s="4">
        <v>198.93662363040875</v>
      </c>
      <c r="AH127" s="4">
        <v>198.17833918291399</v>
      </c>
      <c r="AI127" s="4">
        <v>198.31655245832354</v>
      </c>
      <c r="AJ127" s="4">
        <v>197.73408346011598</v>
      </c>
      <c r="AK127" s="4">
        <v>197.87286685165407</v>
      </c>
    </row>
    <row r="128" spans="2:37" x14ac:dyDescent="0.25">
      <c r="D128" t="s">
        <v>70</v>
      </c>
      <c r="E128" t="s">
        <v>69</v>
      </c>
      <c r="F128" s="4">
        <v>318.02600000000001</v>
      </c>
      <c r="G128" s="4">
        <v>288.9664332833143</v>
      </c>
      <c r="H128" s="4">
        <v>266.3704128065749</v>
      </c>
      <c r="I128" s="4">
        <v>249.44192497282955</v>
      </c>
      <c r="J128" s="4">
        <v>235.25208194990404</v>
      </c>
      <c r="K128" s="4">
        <v>225.78892610174802</v>
      </c>
      <c r="L128" s="4">
        <v>220.78425655229668</v>
      </c>
      <c r="M128" s="4">
        <v>215.73832856422774</v>
      </c>
      <c r="N128" s="4">
        <v>210.73995607589316</v>
      </c>
      <c r="O128" s="4">
        <v>205.87247278901521</v>
      </c>
      <c r="P128" s="4">
        <v>201.12605363741866</v>
      </c>
      <c r="Q128" s="4">
        <v>196.49219568356745</v>
      </c>
      <c r="R128" s="4">
        <v>191.96893966155486</v>
      </c>
      <c r="S128" s="4">
        <v>187.55451117913805</v>
      </c>
      <c r="T128" s="4">
        <v>183.24391160265677</v>
      </c>
      <c r="U128" s="4">
        <v>179.03681382046173</v>
      </c>
      <c r="V128" s="4">
        <v>177.37487810935187</v>
      </c>
      <c r="W128" s="4">
        <v>175.88020381841238</v>
      </c>
      <c r="X128" s="4">
        <v>174.65241637392964</v>
      </c>
      <c r="Y128" s="4">
        <v>173.53969209493238</v>
      </c>
      <c r="Z128" s="4">
        <v>172.59685401478498</v>
      </c>
      <c r="AA128" s="4">
        <v>171.74809582089961</v>
      </c>
      <c r="AB128" s="4">
        <v>171.01416558914991</v>
      </c>
      <c r="AC128" s="4">
        <v>170.36780121310548</v>
      </c>
      <c r="AD128" s="4">
        <v>169.79512904465108</v>
      </c>
      <c r="AE128" s="4">
        <v>169.29303744989113</v>
      </c>
      <c r="AF128" s="4">
        <v>168.83557050955079</v>
      </c>
      <c r="AG128" s="4">
        <v>168.69226391523586</v>
      </c>
      <c r="AH128" s="4">
        <v>168.04983536193052</v>
      </c>
      <c r="AI128" s="4">
        <v>167.91651516834011</v>
      </c>
      <c r="AJ128" s="4">
        <v>167.37719369449187</v>
      </c>
      <c r="AK128" s="4">
        <v>168.54199034146103</v>
      </c>
    </row>
    <row r="129" spans="2:37" x14ac:dyDescent="0.25">
      <c r="D129" t="s">
        <v>53</v>
      </c>
      <c r="E129" t="s">
        <v>69</v>
      </c>
      <c r="F129" s="4">
        <v>318.02600000000001</v>
      </c>
      <c r="G129" s="4">
        <v>268.8996897785878</v>
      </c>
      <c r="H129" s="4">
        <v>232.30403043277883</v>
      </c>
      <c r="I129" s="4">
        <v>205.08791070378689</v>
      </c>
      <c r="J129" s="4">
        <v>183.57668196931994</v>
      </c>
      <c r="K129" s="4">
        <v>167.32914347310103</v>
      </c>
      <c r="L129" s="4">
        <v>156.77758322224221</v>
      </c>
      <c r="M129" s="4">
        <v>149.62224189229346</v>
      </c>
      <c r="N129" s="4">
        <v>142.6409587156167</v>
      </c>
      <c r="O129" s="4">
        <v>135.93493510852431</v>
      </c>
      <c r="P129" s="4">
        <v>129.71650059235603</v>
      </c>
      <c r="Q129" s="4">
        <v>123.86991428263622</v>
      </c>
      <c r="R129" s="4">
        <v>118.34686394904477</v>
      </c>
      <c r="S129" s="4">
        <v>113.12672914998166</v>
      </c>
      <c r="T129" s="4">
        <v>108.18638373493512</v>
      </c>
      <c r="U129" s="4">
        <v>103.50056203582974</v>
      </c>
      <c r="V129" s="4">
        <v>103.18285316288451</v>
      </c>
      <c r="W129" s="4">
        <v>102.91869298621916</v>
      </c>
      <c r="X129" s="4">
        <v>102.74572611867318</v>
      </c>
      <c r="Y129" s="4">
        <v>102.6163395762037</v>
      </c>
      <c r="Z129" s="4">
        <v>102.54746349941202</v>
      </c>
      <c r="AA129" s="4">
        <v>102.50997029339999</v>
      </c>
      <c r="AB129" s="4">
        <v>102.51343587989128</v>
      </c>
      <c r="AC129" s="4">
        <v>102.54763210539019</v>
      </c>
      <c r="AD129" s="4">
        <v>102.6083488922298</v>
      </c>
      <c r="AE129" s="4">
        <v>102.69603568770883</v>
      </c>
      <c r="AF129" s="4">
        <v>102.76232565572828</v>
      </c>
      <c r="AG129" s="4">
        <v>102.97764768141619</v>
      </c>
      <c r="AH129" s="4">
        <v>103.01729742823632</v>
      </c>
      <c r="AI129" s="4">
        <v>103.23644014536403</v>
      </c>
      <c r="AJ129" s="4">
        <v>103.31089669843557</v>
      </c>
      <c r="AK129" s="4">
        <v>103.53399664093845</v>
      </c>
    </row>
    <row r="130" spans="2:37" x14ac:dyDescent="0.25">
      <c r="C130" t="s">
        <v>71</v>
      </c>
      <c r="D130" t="s">
        <v>52</v>
      </c>
      <c r="E130" t="s">
        <v>69</v>
      </c>
      <c r="F130" s="4">
        <v>266</v>
      </c>
      <c r="G130" s="4">
        <v>261.15272014153277</v>
      </c>
      <c r="H130" s="4">
        <v>256.42785957254318</v>
      </c>
      <c r="I130" s="4">
        <v>253.26909213765072</v>
      </c>
      <c r="J130" s="4">
        <v>250.51404901120236</v>
      </c>
      <c r="K130" s="4">
        <v>248.44002589505678</v>
      </c>
      <c r="L130" s="4">
        <v>241.68416334404199</v>
      </c>
      <c r="M130" s="4">
        <v>234.62136989018811</v>
      </c>
      <c r="N130" s="4">
        <v>227.70034450129143</v>
      </c>
      <c r="O130" s="4">
        <v>221.00011398100378</v>
      </c>
      <c r="P130" s="4">
        <v>214.48729679962662</v>
      </c>
      <c r="Q130" s="4">
        <v>208.16699980929715</v>
      </c>
      <c r="R130" s="4">
        <v>202.03430428982716</v>
      </c>
      <c r="S130" s="4">
        <v>196.08456851835393</v>
      </c>
      <c r="T130" s="4">
        <v>190.30992138868231</v>
      </c>
      <c r="U130" s="4">
        <v>184.34639076591603</v>
      </c>
      <c r="V130" s="4">
        <v>181.93241713183045</v>
      </c>
      <c r="W130" s="4">
        <v>179.86164910581411</v>
      </c>
      <c r="X130" s="4">
        <v>178.26409129510387</v>
      </c>
      <c r="Y130" s="4">
        <v>176.8851407252244</v>
      </c>
      <c r="Z130" s="4">
        <v>175.79313777167079</v>
      </c>
      <c r="AA130" s="4">
        <v>174.85078249353785</v>
      </c>
      <c r="AB130" s="4">
        <v>174.0898049224682</v>
      </c>
      <c r="AC130" s="4">
        <v>173.46154783211614</v>
      </c>
      <c r="AD130" s="4">
        <v>172.94183715966949</v>
      </c>
      <c r="AE130" s="4">
        <v>172.53302726331174</v>
      </c>
      <c r="AF130" s="4">
        <v>172.19071222916446</v>
      </c>
      <c r="AG130" s="4">
        <v>172.31003877302766</v>
      </c>
      <c r="AH130" s="4">
        <v>171.67836469986523</v>
      </c>
      <c r="AI130" s="4">
        <v>171.79809639809196</v>
      </c>
      <c r="AJ130" s="4">
        <v>171.31772130645496</v>
      </c>
      <c r="AK130" s="4">
        <v>171.43796387656442</v>
      </c>
    </row>
    <row r="131" spans="2:37" x14ac:dyDescent="0.25">
      <c r="D131" t="s">
        <v>70</v>
      </c>
      <c r="E131" t="s">
        <v>69</v>
      </c>
      <c r="F131" s="4">
        <v>266</v>
      </c>
      <c r="G131" s="4">
        <v>243.91058026829796</v>
      </c>
      <c r="H131" s="4">
        <v>227.26373984054257</v>
      </c>
      <c r="I131" s="4">
        <v>215.23425763663067</v>
      </c>
      <c r="J131" s="4">
        <v>205.62968611418819</v>
      </c>
      <c r="K131" s="4">
        <v>198.54302194504353</v>
      </c>
      <c r="L131" s="4">
        <v>193.84510513090419</v>
      </c>
      <c r="M131" s="4">
        <v>189.18398181815135</v>
      </c>
      <c r="N131" s="4">
        <v>184.57361142845699</v>
      </c>
      <c r="O131" s="4">
        <v>180.08684940376318</v>
      </c>
      <c r="P131" s="4">
        <v>175.71479621589594</v>
      </c>
      <c r="Q131" s="4">
        <v>171.44974367261798</v>
      </c>
      <c r="R131" s="4">
        <v>167.28971859780467</v>
      </c>
      <c r="S131" s="4">
        <v>163.23291266408421</v>
      </c>
      <c r="T131" s="4">
        <v>159.27471828132838</v>
      </c>
      <c r="U131" s="4">
        <v>155.41460100049028</v>
      </c>
      <c r="V131" s="4">
        <v>154.09435542393797</v>
      </c>
      <c r="W131" s="4">
        <v>152.94134753125783</v>
      </c>
      <c r="X131" s="4">
        <v>152.05007533468859</v>
      </c>
      <c r="Y131" s="4">
        <v>151.26878257221892</v>
      </c>
      <c r="Z131" s="4">
        <v>150.65244737837767</v>
      </c>
      <c r="AA131" s="4">
        <v>150.12527701915303</v>
      </c>
      <c r="AB131" s="4">
        <v>149.70811590927326</v>
      </c>
      <c r="AC131" s="4">
        <v>149.37377528203652</v>
      </c>
      <c r="AD131" s="4">
        <v>149.10845370075378</v>
      </c>
      <c r="AE131" s="4">
        <v>148.90911063213946</v>
      </c>
      <c r="AF131" s="4">
        <v>148.74986016392657</v>
      </c>
      <c r="AG131" s="4">
        <v>148.9021913441324</v>
      </c>
      <c r="AH131" s="4">
        <v>148.55095913966392</v>
      </c>
      <c r="AI131" s="4">
        <v>148.70446158151844</v>
      </c>
      <c r="AJ131" s="4">
        <v>148.44765569907455</v>
      </c>
      <c r="AK131" s="4">
        <v>148.60243494061109</v>
      </c>
    </row>
    <row r="132" spans="2:37" x14ac:dyDescent="0.25">
      <c r="D132" t="s">
        <v>53</v>
      </c>
      <c r="E132" t="s">
        <v>69</v>
      </c>
      <c r="F132" s="4">
        <v>266</v>
      </c>
      <c r="G132" s="4">
        <v>226.68489659579797</v>
      </c>
      <c r="H132" s="4">
        <v>198.12517633851525</v>
      </c>
      <c r="I132" s="4">
        <v>177.26072067032078</v>
      </c>
      <c r="J132" s="4">
        <v>160.88140542162631</v>
      </c>
      <c r="K132" s="4">
        <v>148.79959077694738</v>
      </c>
      <c r="L132" s="4">
        <v>141.64690283764173</v>
      </c>
      <c r="M132" s="4">
        <v>134.75459586860904</v>
      </c>
      <c r="N132" s="4">
        <v>128.12290877269476</v>
      </c>
      <c r="O132" s="4">
        <v>121.82358574508562</v>
      </c>
      <c r="P132" s="4">
        <v>115.84233102620399</v>
      </c>
      <c r="Q132" s="4">
        <v>110.15630890705143</v>
      </c>
      <c r="R132" s="4">
        <v>104.75131241616447</v>
      </c>
      <c r="S132" s="4">
        <v>99.613873929874558</v>
      </c>
      <c r="T132" s="4">
        <v>94.729408504034495</v>
      </c>
      <c r="U132" s="4">
        <v>90.086547429033985</v>
      </c>
      <c r="V132" s="4">
        <v>89.799045492995972</v>
      </c>
      <c r="W132" s="4">
        <v>89.55934720167015</v>
      </c>
      <c r="X132" s="4">
        <v>89.401458028598199</v>
      </c>
      <c r="Y132" s="4">
        <v>89.281289602653516</v>
      </c>
      <c r="Z132" s="4">
        <v>89.214151752331318</v>
      </c>
      <c r="AA132" s="4">
        <v>89.174123701772373</v>
      </c>
      <c r="AB132" s="4">
        <v>89.169772330392874</v>
      </c>
      <c r="AC132" s="4">
        <v>89.192075536177526</v>
      </c>
      <c r="AD132" s="4">
        <v>89.237346574221831</v>
      </c>
      <c r="AE132" s="4">
        <v>89.306076332169255</v>
      </c>
      <c r="AF132" s="4">
        <v>89.381631442815873</v>
      </c>
      <c r="AG132" s="4">
        <v>89.557247972862996</v>
      </c>
      <c r="AH132" s="4">
        <v>89.579625197205985</v>
      </c>
      <c r="AI132" s="4">
        <v>89.758360970801306</v>
      </c>
      <c r="AJ132" s="4">
        <v>89.811594491705179</v>
      </c>
      <c r="AK132" s="4">
        <v>89.993561763096196</v>
      </c>
    </row>
    <row r="133" spans="2:37" x14ac:dyDescent="0.25">
      <c r="C133" t="s">
        <v>72</v>
      </c>
      <c r="D133" t="s">
        <v>52</v>
      </c>
      <c r="E133" t="s">
        <v>69</v>
      </c>
      <c r="F133" s="4">
        <v>52.025999999999996</v>
      </c>
      <c r="G133" s="4">
        <v>47.900011008315836</v>
      </c>
      <c r="H133" s="4">
        <v>44.038957675886415</v>
      </c>
      <c r="I133" s="4">
        <v>40.597419760650816</v>
      </c>
      <c r="J133" s="4">
        <v>36.567743436252769</v>
      </c>
      <c r="K133" s="4">
        <v>35.974013599508972</v>
      </c>
      <c r="L133" s="4">
        <v>34.726927594199331</v>
      </c>
      <c r="M133" s="4">
        <v>33.472038617997725</v>
      </c>
      <c r="N133" s="4">
        <v>33.32083852010706</v>
      </c>
      <c r="O133" s="4">
        <v>33.036358636618367</v>
      </c>
      <c r="P133" s="4">
        <v>32.469959881445646</v>
      </c>
      <c r="Q133" s="4">
        <v>31.844114957258679</v>
      </c>
      <c r="R133" s="4">
        <v>31.211071560224191</v>
      </c>
      <c r="S133" s="4">
        <v>30.56033593381898</v>
      </c>
      <c r="T133" s="4">
        <v>29.978314142300892</v>
      </c>
      <c r="U133" s="4">
        <v>29.426100924368477</v>
      </c>
      <c r="V133" s="4">
        <v>28.987770741399373</v>
      </c>
      <c r="W133" s="4">
        <v>28.791226012604767</v>
      </c>
      <c r="X133" s="4">
        <v>28.607637212065086</v>
      </c>
      <c r="Y133" s="4">
        <v>28.071924649936751</v>
      </c>
      <c r="Z133" s="4">
        <v>27.675363428918018</v>
      </c>
      <c r="AA133" s="4">
        <v>27.391691155430983</v>
      </c>
      <c r="AB133" s="4">
        <v>27.165693374854669</v>
      </c>
      <c r="AC133" s="4">
        <v>27.004535582578768</v>
      </c>
      <c r="AD133" s="4">
        <v>26.839496596645251</v>
      </c>
      <c r="AE133" s="4">
        <v>26.711766822783922</v>
      </c>
      <c r="AF133" s="4">
        <v>26.608145662726258</v>
      </c>
      <c r="AG133" s="4">
        <v>26.626584857381054</v>
      </c>
      <c r="AH133" s="4">
        <v>26.49997448304882</v>
      </c>
      <c r="AI133" s="4">
        <v>26.518456060231635</v>
      </c>
      <c r="AJ133" s="4">
        <v>26.416362153661005</v>
      </c>
      <c r="AK133" s="4">
        <v>26.43490297508961</v>
      </c>
    </row>
    <row r="134" spans="2:37" x14ac:dyDescent="0.25">
      <c r="D134" t="s">
        <v>70</v>
      </c>
      <c r="E134" t="s">
        <v>69</v>
      </c>
      <c r="F134" s="4">
        <v>52.025999999999996</v>
      </c>
      <c r="G134" s="4">
        <v>45.055853015016311</v>
      </c>
      <c r="H134" s="4">
        <v>39.106672966032328</v>
      </c>
      <c r="I134" s="4">
        <v>34.207667336198853</v>
      </c>
      <c r="J134" s="4">
        <v>29.622395835715842</v>
      </c>
      <c r="K134" s="4">
        <v>27.245904156704469</v>
      </c>
      <c r="L134" s="4">
        <v>26.939151421392459</v>
      </c>
      <c r="M134" s="4">
        <v>26.554346746076401</v>
      </c>
      <c r="N134" s="4">
        <v>26.166344647436155</v>
      </c>
      <c r="O134" s="4">
        <v>25.785623385251998</v>
      </c>
      <c r="P134" s="4">
        <v>25.411257421522691</v>
      </c>
      <c r="Q134" s="4">
        <v>25.042452010949489</v>
      </c>
      <c r="R134" s="4">
        <v>24.679221063750173</v>
      </c>
      <c r="S134" s="4">
        <v>24.321598515053807</v>
      </c>
      <c r="T134" s="4">
        <v>23.969193321328412</v>
      </c>
      <c r="U134" s="4">
        <v>23.622212819971459</v>
      </c>
      <c r="V134" s="4">
        <v>23.280522685413882</v>
      </c>
      <c r="W134" s="4">
        <v>22.938856287154515</v>
      </c>
      <c r="X134" s="4">
        <v>22.602341039241075</v>
      </c>
      <c r="Y134" s="4">
        <v>22.270909522713485</v>
      </c>
      <c r="Z134" s="4">
        <v>21.944406636407297</v>
      </c>
      <c r="AA134" s="4">
        <v>21.622818801746568</v>
      </c>
      <c r="AB134" s="4">
        <v>21.306049679876612</v>
      </c>
      <c r="AC134" s="4">
        <v>20.994025931068922</v>
      </c>
      <c r="AD134" s="4">
        <v>20.686675343897289</v>
      </c>
      <c r="AE134" s="4">
        <v>20.383926817751661</v>
      </c>
      <c r="AF134" s="4">
        <v>20.085710345624225</v>
      </c>
      <c r="AG134" s="4">
        <v>19.790072571103451</v>
      </c>
      <c r="AH134" s="4">
        <v>19.498876222266599</v>
      </c>
      <c r="AI134" s="4">
        <v>19.2120535868217</v>
      </c>
      <c r="AJ134" s="4">
        <v>18.929537995417299</v>
      </c>
      <c r="AK134" s="4">
        <v>19.939555400849947</v>
      </c>
    </row>
    <row r="135" spans="2:37" x14ac:dyDescent="0.25">
      <c r="D135" t="s">
        <v>53</v>
      </c>
      <c r="E135" t="s">
        <v>69</v>
      </c>
      <c r="F135" s="4">
        <v>52.025999999999996</v>
      </c>
      <c r="G135" s="4">
        <v>42.21479318278984</v>
      </c>
      <c r="H135" s="4">
        <v>34.178854094263578</v>
      </c>
      <c r="I135" s="4">
        <v>27.827190033466113</v>
      </c>
      <c r="J135" s="4">
        <v>22.695276547693624</v>
      </c>
      <c r="K135" s="4">
        <v>18.529552696153665</v>
      </c>
      <c r="L135" s="4">
        <v>15.130680384600483</v>
      </c>
      <c r="M135" s="4">
        <v>14.867646023684419</v>
      </c>
      <c r="N135" s="4">
        <v>14.518049942921923</v>
      </c>
      <c r="O135" s="4">
        <v>14.111349363438705</v>
      </c>
      <c r="P135" s="4">
        <v>13.874169566152023</v>
      </c>
      <c r="Q135" s="4">
        <v>13.713605375584807</v>
      </c>
      <c r="R135" s="4">
        <v>13.595551532880279</v>
      </c>
      <c r="S135" s="4">
        <v>13.512855220107125</v>
      </c>
      <c r="T135" s="4">
        <v>13.456975230900621</v>
      </c>
      <c r="U135" s="4">
        <v>13.414014606795757</v>
      </c>
      <c r="V135" s="4">
        <v>13.383807669888538</v>
      </c>
      <c r="W135" s="4">
        <v>13.359345784548994</v>
      </c>
      <c r="X135" s="4">
        <v>13.344268090074992</v>
      </c>
      <c r="Y135" s="4">
        <v>13.335049973550166</v>
      </c>
      <c r="Z135" s="4">
        <v>13.333311747080732</v>
      </c>
      <c r="AA135" s="4">
        <v>13.3358465916276</v>
      </c>
      <c r="AB135" s="4">
        <v>13.343663549498382</v>
      </c>
      <c r="AC135" s="4">
        <v>13.355556569212686</v>
      </c>
      <c r="AD135" s="4">
        <v>13.371002318007951</v>
      </c>
      <c r="AE135" s="4">
        <v>13.389959355539576</v>
      </c>
      <c r="AF135" s="4">
        <v>13.38069421291237</v>
      </c>
      <c r="AG135" s="4">
        <v>13.420399708553171</v>
      </c>
      <c r="AH135" s="4">
        <v>13.437672231030316</v>
      </c>
      <c r="AI135" s="4">
        <v>13.478079174562721</v>
      </c>
      <c r="AJ135" s="4">
        <v>13.499302206730391</v>
      </c>
      <c r="AK135" s="4">
        <v>13.540434877842248</v>
      </c>
    </row>
    <row r="136" spans="2:37" x14ac:dyDescent="0.25">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row>
    <row r="137" spans="2:37" x14ac:dyDescent="0.25">
      <c r="B137" t="s">
        <v>77</v>
      </c>
      <c r="C137" t="s">
        <v>68</v>
      </c>
      <c r="D137" t="s">
        <v>52</v>
      </c>
      <c r="E137" t="s">
        <v>69</v>
      </c>
      <c r="F137" s="4">
        <v>292.01299999999998</v>
      </c>
      <c r="G137" s="4">
        <v>285.10272564569073</v>
      </c>
      <c r="H137" s="4">
        <v>278.4473384104864</v>
      </c>
      <c r="I137" s="4">
        <v>273.56780201797619</v>
      </c>
      <c r="J137" s="4">
        <v>268.79792072932878</v>
      </c>
      <c r="K137" s="4">
        <v>266.42703269481132</v>
      </c>
      <c r="L137" s="4">
        <v>259.04762714114179</v>
      </c>
      <c r="M137" s="4">
        <v>251.35738919918708</v>
      </c>
      <c r="N137" s="4">
        <v>244.36076376134503</v>
      </c>
      <c r="O137" s="4">
        <v>237.51829329931306</v>
      </c>
      <c r="P137" s="4">
        <v>230.72227674034954</v>
      </c>
      <c r="Q137" s="4">
        <v>224.08905728792661</v>
      </c>
      <c r="R137" s="4">
        <v>217.6398400699394</v>
      </c>
      <c r="S137" s="4">
        <v>211.36473648526356</v>
      </c>
      <c r="T137" s="4">
        <v>205.29907845983288</v>
      </c>
      <c r="U137" s="4">
        <v>199.05944122810041</v>
      </c>
      <c r="V137" s="4">
        <v>196.42630250253029</v>
      </c>
      <c r="W137" s="4">
        <v>194.25726211211659</v>
      </c>
      <c r="X137" s="4">
        <v>192.56790990113646</v>
      </c>
      <c r="Y137" s="4">
        <v>190.92110305019281</v>
      </c>
      <c r="Z137" s="4">
        <v>189.63081948612987</v>
      </c>
      <c r="AA137" s="4">
        <v>188.54662807125345</v>
      </c>
      <c r="AB137" s="4">
        <v>187.67265160989564</v>
      </c>
      <c r="AC137" s="4">
        <v>186.96381562340562</v>
      </c>
      <c r="AD137" s="4">
        <v>186.36158545799213</v>
      </c>
      <c r="AE137" s="4">
        <v>185.88891067470374</v>
      </c>
      <c r="AF137" s="4">
        <v>185.49478506052765</v>
      </c>
      <c r="AG137" s="4">
        <v>185.62333120171826</v>
      </c>
      <c r="AH137" s="4">
        <v>184.92835194138968</v>
      </c>
      <c r="AI137" s="4">
        <v>185.05732442820781</v>
      </c>
      <c r="AJ137" s="4">
        <v>184.52590238328554</v>
      </c>
      <c r="AK137" s="4">
        <v>184.65541536410933</v>
      </c>
    </row>
    <row r="138" spans="2:37" x14ac:dyDescent="0.25">
      <c r="D138" t="s">
        <v>70</v>
      </c>
      <c r="E138" t="s">
        <v>69</v>
      </c>
      <c r="F138" s="4">
        <v>292.01299999999998</v>
      </c>
      <c r="G138" s="4">
        <v>266.4385067758061</v>
      </c>
      <c r="H138" s="4">
        <v>246.81707632355869</v>
      </c>
      <c r="I138" s="4">
        <v>232.33809130473009</v>
      </c>
      <c r="J138" s="4">
        <v>220.44088403204606</v>
      </c>
      <c r="K138" s="4">
        <v>212.16597402339579</v>
      </c>
      <c r="L138" s="4">
        <v>207.31468084160051</v>
      </c>
      <c r="M138" s="4">
        <v>202.46115519118956</v>
      </c>
      <c r="N138" s="4">
        <v>197.6567837521751</v>
      </c>
      <c r="O138" s="4">
        <v>192.97966109638924</v>
      </c>
      <c r="P138" s="4">
        <v>188.42042492665732</v>
      </c>
      <c r="Q138" s="4">
        <v>183.97096967809273</v>
      </c>
      <c r="R138" s="4">
        <v>179.62932912967972</v>
      </c>
      <c r="S138" s="4">
        <v>175.39371192161107</v>
      </c>
      <c r="T138" s="4">
        <v>171.25931494199256</v>
      </c>
      <c r="U138" s="4">
        <v>167.22570741047599</v>
      </c>
      <c r="V138" s="4">
        <v>165.73461676664493</v>
      </c>
      <c r="W138" s="4">
        <v>164.41077567483512</v>
      </c>
      <c r="X138" s="4">
        <v>163.35124585430921</v>
      </c>
      <c r="Y138" s="4">
        <v>162.40423733357576</v>
      </c>
      <c r="Z138" s="4">
        <v>161.6246506965814</v>
      </c>
      <c r="AA138" s="4">
        <v>160.93668642002638</v>
      </c>
      <c r="AB138" s="4">
        <v>160.3611407492117</v>
      </c>
      <c r="AC138" s="4">
        <v>159.87078824757108</v>
      </c>
      <c r="AD138" s="4">
        <v>159.4517913727025</v>
      </c>
      <c r="AE138" s="4">
        <v>159.10107404101535</v>
      </c>
      <c r="AF138" s="4">
        <v>158.79271533673872</v>
      </c>
      <c r="AG138" s="4">
        <v>158.79722762968419</v>
      </c>
      <c r="AH138" s="4">
        <v>158.30039725079723</v>
      </c>
      <c r="AI138" s="4">
        <v>158.31048837492926</v>
      </c>
      <c r="AJ138" s="4">
        <v>157.91242469678323</v>
      </c>
      <c r="AK138" s="4">
        <v>158.57221264103609</v>
      </c>
    </row>
    <row r="139" spans="2:37" x14ac:dyDescent="0.25">
      <c r="D139" t="s">
        <v>53</v>
      </c>
      <c r="E139" t="s">
        <v>69</v>
      </c>
      <c r="F139" s="4">
        <v>292.01299999999998</v>
      </c>
      <c r="G139" s="4">
        <v>247.79229318719285</v>
      </c>
      <c r="H139" s="4">
        <v>215.21460338564705</v>
      </c>
      <c r="I139" s="4">
        <v>191.17431568705385</v>
      </c>
      <c r="J139" s="4">
        <v>172.22904369547314</v>
      </c>
      <c r="K139" s="4">
        <v>158.06436712502421</v>
      </c>
      <c r="L139" s="4">
        <v>149.21224302994196</v>
      </c>
      <c r="M139" s="4">
        <v>142.18841888045122</v>
      </c>
      <c r="N139" s="4">
        <v>135.38193374415567</v>
      </c>
      <c r="O139" s="4">
        <v>128.87926042680493</v>
      </c>
      <c r="P139" s="4">
        <v>122.77941580927994</v>
      </c>
      <c r="Q139" s="4">
        <v>117.01311159484376</v>
      </c>
      <c r="R139" s="4">
        <v>111.54908818260455</v>
      </c>
      <c r="S139" s="4">
        <v>106.37030153992804</v>
      </c>
      <c r="T139" s="4">
        <v>101.45789611948473</v>
      </c>
      <c r="U139" s="4">
        <v>96.793554732431744</v>
      </c>
      <c r="V139" s="4">
        <v>96.490949327940129</v>
      </c>
      <c r="W139" s="4">
        <v>96.239020093944532</v>
      </c>
      <c r="X139" s="4">
        <v>96.073592073635581</v>
      </c>
      <c r="Y139" s="4">
        <v>95.948814589428494</v>
      </c>
      <c r="Z139" s="4">
        <v>95.880807625871526</v>
      </c>
      <c r="AA139" s="4">
        <v>95.84204699758601</v>
      </c>
      <c r="AB139" s="4">
        <v>95.841604105141926</v>
      </c>
      <c r="AC139" s="4">
        <v>95.869853820783703</v>
      </c>
      <c r="AD139" s="4">
        <v>95.922847733225666</v>
      </c>
      <c r="AE139" s="4">
        <v>96.001056009938893</v>
      </c>
      <c r="AF139" s="4">
        <v>96.071978549271918</v>
      </c>
      <c r="AG139" s="4">
        <v>96.267447827139463</v>
      </c>
      <c r="AH139" s="4">
        <v>96.298461312721003</v>
      </c>
      <c r="AI139" s="4">
        <v>96.497400558082546</v>
      </c>
      <c r="AJ139" s="4">
        <v>96.561245595070233</v>
      </c>
      <c r="AK139" s="4">
        <v>96.763779202017204</v>
      </c>
    </row>
    <row r="140" spans="2:37" x14ac:dyDescent="0.25">
      <c r="C140" t="s">
        <v>71</v>
      </c>
      <c r="D140" t="s">
        <v>52</v>
      </c>
      <c r="E140" t="s">
        <v>69</v>
      </c>
      <c r="F140" s="4">
        <v>266</v>
      </c>
      <c r="G140" s="4">
        <v>261.15272014153277</v>
      </c>
      <c r="H140" s="4">
        <v>256.42785957254318</v>
      </c>
      <c r="I140" s="4">
        <v>253.26909213765074</v>
      </c>
      <c r="J140" s="4">
        <v>250.51404901120242</v>
      </c>
      <c r="K140" s="4">
        <v>248.44002589505686</v>
      </c>
      <c r="L140" s="4">
        <v>241.68416334404208</v>
      </c>
      <c r="M140" s="4">
        <v>234.62136989018822</v>
      </c>
      <c r="N140" s="4">
        <v>227.70034450129148</v>
      </c>
      <c r="O140" s="4">
        <v>221.00011398100384</v>
      </c>
      <c r="P140" s="4">
        <v>214.48729679962673</v>
      </c>
      <c r="Q140" s="4">
        <v>208.16699980929724</v>
      </c>
      <c r="R140" s="4">
        <v>202.03430428982728</v>
      </c>
      <c r="S140" s="4">
        <v>196.08456851835408</v>
      </c>
      <c r="T140" s="4">
        <v>190.3099213886824</v>
      </c>
      <c r="U140" s="4">
        <v>184.34639076591617</v>
      </c>
      <c r="V140" s="4">
        <v>181.93241713183056</v>
      </c>
      <c r="W140" s="4">
        <v>179.86164910581422</v>
      </c>
      <c r="X140" s="4">
        <v>178.26409129510392</v>
      </c>
      <c r="Y140" s="4">
        <v>176.88514072522443</v>
      </c>
      <c r="Z140" s="4">
        <v>175.79313777167084</v>
      </c>
      <c r="AA140" s="4">
        <v>174.85078249353793</v>
      </c>
      <c r="AB140" s="4">
        <v>174.08980492246832</v>
      </c>
      <c r="AC140" s="4">
        <v>173.4615478321162</v>
      </c>
      <c r="AD140" s="4">
        <v>172.94183715966955</v>
      </c>
      <c r="AE140" s="4">
        <v>172.53302726331179</v>
      </c>
      <c r="AF140" s="4">
        <v>172.19071222916452</v>
      </c>
      <c r="AG140" s="4">
        <v>172.31003877302774</v>
      </c>
      <c r="AH140" s="4">
        <v>171.67836469986531</v>
      </c>
      <c r="AI140" s="4">
        <v>171.79809639809201</v>
      </c>
      <c r="AJ140" s="4">
        <v>171.31772130645507</v>
      </c>
      <c r="AK140" s="4">
        <v>171.43796387656454</v>
      </c>
    </row>
    <row r="141" spans="2:37" x14ac:dyDescent="0.25">
      <c r="D141" t="s">
        <v>70</v>
      </c>
      <c r="E141" t="s">
        <v>69</v>
      </c>
      <c r="F141" s="4">
        <v>266</v>
      </c>
      <c r="G141" s="4">
        <v>243.91058026829796</v>
      </c>
      <c r="H141" s="4">
        <v>227.26373984054254</v>
      </c>
      <c r="I141" s="4">
        <v>215.23425763663067</v>
      </c>
      <c r="J141" s="4">
        <v>205.62968611418819</v>
      </c>
      <c r="K141" s="4">
        <v>198.54302194504356</v>
      </c>
      <c r="L141" s="4">
        <v>193.84510513090427</v>
      </c>
      <c r="M141" s="4">
        <v>189.18398181815138</v>
      </c>
      <c r="N141" s="4">
        <v>184.57361142845704</v>
      </c>
      <c r="O141" s="4">
        <v>180.08684940376327</v>
      </c>
      <c r="P141" s="4">
        <v>175.714796215896</v>
      </c>
      <c r="Q141" s="4">
        <v>171.44974367261801</v>
      </c>
      <c r="R141" s="4">
        <v>167.28971859780467</v>
      </c>
      <c r="S141" s="4">
        <v>163.23291266408421</v>
      </c>
      <c r="T141" s="4">
        <v>159.27471828132838</v>
      </c>
      <c r="U141" s="4">
        <v>155.41460100049031</v>
      </c>
      <c r="V141" s="4">
        <v>154.09435542393805</v>
      </c>
      <c r="W141" s="4">
        <v>152.94134753125789</v>
      </c>
      <c r="X141" s="4">
        <v>152.05007533468867</v>
      </c>
      <c r="Y141" s="4">
        <v>151.26878257221901</v>
      </c>
      <c r="Z141" s="4">
        <v>150.65244737837776</v>
      </c>
      <c r="AA141" s="4">
        <v>150.12527701915312</v>
      </c>
      <c r="AB141" s="4">
        <v>149.70811590927335</v>
      </c>
      <c r="AC141" s="4">
        <v>149.3737752820366</v>
      </c>
      <c r="AD141" s="4">
        <v>149.10845370075387</v>
      </c>
      <c r="AE141" s="4">
        <v>148.90911063213952</v>
      </c>
      <c r="AF141" s="4">
        <v>148.74986016392663</v>
      </c>
      <c r="AG141" s="4">
        <v>148.90219134413249</v>
      </c>
      <c r="AH141" s="4">
        <v>148.55095913966395</v>
      </c>
      <c r="AI141" s="4">
        <v>148.70446158151847</v>
      </c>
      <c r="AJ141" s="4">
        <v>148.4476556990746</v>
      </c>
      <c r="AK141" s="4">
        <v>148.60243494061115</v>
      </c>
    </row>
    <row r="142" spans="2:37" x14ac:dyDescent="0.25">
      <c r="D142" t="s">
        <v>53</v>
      </c>
      <c r="E142" t="s">
        <v>69</v>
      </c>
      <c r="F142" s="4">
        <v>266</v>
      </c>
      <c r="G142" s="4">
        <v>226.68489659579797</v>
      </c>
      <c r="H142" s="4">
        <v>198.12517633851527</v>
      </c>
      <c r="I142" s="4">
        <v>177.26072067032084</v>
      </c>
      <c r="J142" s="4">
        <v>160.88140542162634</v>
      </c>
      <c r="K142" s="4">
        <v>148.79959077694738</v>
      </c>
      <c r="L142" s="4">
        <v>141.64690283764173</v>
      </c>
      <c r="M142" s="4">
        <v>134.75459586860899</v>
      </c>
      <c r="N142" s="4">
        <v>128.1229087726947</v>
      </c>
      <c r="O142" s="4">
        <v>121.82358574508555</v>
      </c>
      <c r="P142" s="4">
        <v>115.84233102620391</v>
      </c>
      <c r="Q142" s="4">
        <v>110.15630890705135</v>
      </c>
      <c r="R142" s="4">
        <v>104.7513124161644</v>
      </c>
      <c r="S142" s="4">
        <v>99.613873929874472</v>
      </c>
      <c r="T142" s="4">
        <v>94.72940850403441</v>
      </c>
      <c r="U142" s="4">
        <v>90.086547429033857</v>
      </c>
      <c r="V142" s="4">
        <v>89.799045492995873</v>
      </c>
      <c r="W142" s="4">
        <v>89.559347201670064</v>
      </c>
      <c r="X142" s="4">
        <v>89.401458028598086</v>
      </c>
      <c r="Y142" s="4">
        <v>89.281289602653402</v>
      </c>
      <c r="Z142" s="4">
        <v>89.214151752331162</v>
      </c>
      <c r="AA142" s="4">
        <v>89.174123701772217</v>
      </c>
      <c r="AB142" s="4">
        <v>89.169772330392718</v>
      </c>
      <c r="AC142" s="4">
        <v>89.192075536177356</v>
      </c>
      <c r="AD142" s="4">
        <v>89.237346574221689</v>
      </c>
      <c r="AE142" s="4">
        <v>89.306076332169098</v>
      </c>
      <c r="AF142" s="4">
        <v>89.381631442815731</v>
      </c>
      <c r="AG142" s="4">
        <v>89.557247972862868</v>
      </c>
      <c r="AH142" s="4">
        <v>89.579625197205843</v>
      </c>
      <c r="AI142" s="4">
        <v>89.758360970801164</v>
      </c>
      <c r="AJ142" s="4">
        <v>89.81159449170508</v>
      </c>
      <c r="AK142" s="4">
        <v>89.993561763096096</v>
      </c>
    </row>
    <row r="143" spans="2:37" x14ac:dyDescent="0.25">
      <c r="C143" t="s">
        <v>72</v>
      </c>
      <c r="D143" t="s">
        <v>52</v>
      </c>
      <c r="E143" t="s">
        <v>69</v>
      </c>
      <c r="F143" s="4">
        <v>26.012999999999998</v>
      </c>
      <c r="G143" s="4">
        <v>23.950005504157918</v>
      </c>
      <c r="H143" s="4">
        <v>22.019478837943215</v>
      </c>
      <c r="I143" s="4">
        <v>20.298709880325411</v>
      </c>
      <c r="J143" s="4">
        <v>18.283871718126385</v>
      </c>
      <c r="K143" s="4">
        <v>17.987006799754486</v>
      </c>
      <c r="L143" s="4">
        <v>17.363463797099673</v>
      </c>
      <c r="M143" s="4">
        <v>16.736019308998873</v>
      </c>
      <c r="N143" s="4">
        <v>16.660419260053544</v>
      </c>
      <c r="O143" s="4">
        <v>16.518179318309194</v>
      </c>
      <c r="P143" s="4">
        <v>16.234979940722837</v>
      </c>
      <c r="Q143" s="4">
        <v>15.922057478629352</v>
      </c>
      <c r="R143" s="4">
        <v>15.605535780112112</v>
      </c>
      <c r="S143" s="4">
        <v>15.280167966909508</v>
      </c>
      <c r="T143" s="4">
        <v>14.989157071150464</v>
      </c>
      <c r="U143" s="4">
        <v>14.713050462184253</v>
      </c>
      <c r="V143" s="4">
        <v>14.493885370699701</v>
      </c>
      <c r="W143" s="4">
        <v>14.395613006302394</v>
      </c>
      <c r="X143" s="4">
        <v>14.30381860603255</v>
      </c>
      <c r="Y143" s="4">
        <v>14.035962324968379</v>
      </c>
      <c r="Z143" s="4">
        <v>13.837681714459016</v>
      </c>
      <c r="AA143" s="4">
        <v>13.695845577715499</v>
      </c>
      <c r="AB143" s="4">
        <v>13.582846687427343</v>
      </c>
      <c r="AC143" s="4">
        <v>13.502267791289393</v>
      </c>
      <c r="AD143" s="4">
        <v>13.419748298322631</v>
      </c>
      <c r="AE143" s="4">
        <v>13.355883411391964</v>
      </c>
      <c r="AF143" s="4">
        <v>13.304072831363133</v>
      </c>
      <c r="AG143" s="4">
        <v>13.313292428690533</v>
      </c>
      <c r="AH143" s="4">
        <v>13.249987241524416</v>
      </c>
      <c r="AI143" s="4">
        <v>13.259228030115823</v>
      </c>
      <c r="AJ143" s="4">
        <v>13.208181076830504</v>
      </c>
      <c r="AK143" s="4">
        <v>13.217451487544807</v>
      </c>
    </row>
    <row r="144" spans="2:37" x14ac:dyDescent="0.25">
      <c r="D144" t="s">
        <v>70</v>
      </c>
      <c r="E144" t="s">
        <v>69</v>
      </c>
      <c r="F144" s="4">
        <v>26.012999999999998</v>
      </c>
      <c r="G144" s="4">
        <v>22.527926507508155</v>
      </c>
      <c r="H144" s="4">
        <v>19.553336483016164</v>
      </c>
      <c r="I144" s="4">
        <v>17.103833668099426</v>
      </c>
      <c r="J144" s="4">
        <v>14.811197917857919</v>
      </c>
      <c r="K144" s="4">
        <v>13.622952078352231</v>
      </c>
      <c r="L144" s="4">
        <v>13.469575710696224</v>
      </c>
      <c r="M144" s="4">
        <v>13.277173373038192</v>
      </c>
      <c r="N144" s="4">
        <v>13.083172323718067</v>
      </c>
      <c r="O144" s="4">
        <v>12.892811692625989</v>
      </c>
      <c r="P144" s="4">
        <v>12.705628710761335</v>
      </c>
      <c r="Q144" s="4">
        <v>12.521226005474734</v>
      </c>
      <c r="R144" s="4">
        <v>12.339610531875078</v>
      </c>
      <c r="S144" s="4">
        <v>12.160799257526895</v>
      </c>
      <c r="T144" s="4">
        <v>11.984596660664199</v>
      </c>
      <c r="U144" s="4">
        <v>11.811106409985721</v>
      </c>
      <c r="V144" s="4">
        <v>11.64026134270693</v>
      </c>
      <c r="W144" s="4">
        <v>11.469428143577247</v>
      </c>
      <c r="X144" s="4">
        <v>11.301170519620525</v>
      </c>
      <c r="Y144" s="4">
        <v>11.135454761356733</v>
      </c>
      <c r="Z144" s="4">
        <v>10.972203318203638</v>
      </c>
      <c r="AA144" s="4">
        <v>10.811409400873274</v>
      </c>
      <c r="AB144" s="4">
        <v>10.653024839938295</v>
      </c>
      <c r="AC144" s="4">
        <v>10.497012965534445</v>
      </c>
      <c r="AD144" s="4">
        <v>10.343337671948634</v>
      </c>
      <c r="AE144" s="4">
        <v>10.19196340887582</v>
      </c>
      <c r="AF144" s="4">
        <v>10.042855172812098</v>
      </c>
      <c r="AG144" s="4">
        <v>9.8950362855517149</v>
      </c>
      <c r="AH144" s="4">
        <v>9.7494381111332888</v>
      </c>
      <c r="AI144" s="4">
        <v>9.6060267934108357</v>
      </c>
      <c r="AJ144" s="4">
        <v>9.4647689977086351</v>
      </c>
      <c r="AK144" s="4">
        <v>9.9697777004249613</v>
      </c>
    </row>
    <row r="145" spans="2:37" x14ac:dyDescent="0.25">
      <c r="D145" t="s">
        <v>53</v>
      </c>
      <c r="E145" t="s">
        <v>69</v>
      </c>
      <c r="F145" s="4">
        <v>26.012999999999998</v>
      </c>
      <c r="G145" s="4">
        <v>21.107396591394917</v>
      </c>
      <c r="H145" s="4">
        <v>17.089427047131785</v>
      </c>
      <c r="I145" s="4">
        <v>13.913595016733055</v>
      </c>
      <c r="J145" s="4">
        <v>11.347638273846808</v>
      </c>
      <c r="K145" s="4">
        <v>9.2647763480768326</v>
      </c>
      <c r="L145" s="4">
        <v>7.5653401923002406</v>
      </c>
      <c r="M145" s="4">
        <v>7.4338230118422084</v>
      </c>
      <c r="N145" s="4">
        <v>7.2590249714609589</v>
      </c>
      <c r="O145" s="4">
        <v>7.055674681719351</v>
      </c>
      <c r="P145" s="4">
        <v>6.9370847830760116</v>
      </c>
      <c r="Q145" s="4">
        <v>6.8568026877924018</v>
      </c>
      <c r="R145" s="4">
        <v>6.7977757664401395</v>
      </c>
      <c r="S145" s="4">
        <v>6.7564276100535627</v>
      </c>
      <c r="T145" s="4">
        <v>6.7284876154503088</v>
      </c>
      <c r="U145" s="4">
        <v>6.7070073033978739</v>
      </c>
      <c r="V145" s="4">
        <v>6.6919038349442648</v>
      </c>
      <c r="W145" s="4">
        <v>6.6796728922744952</v>
      </c>
      <c r="X145" s="4">
        <v>6.6721340450374944</v>
      </c>
      <c r="Y145" s="4">
        <v>6.6675249867750823</v>
      </c>
      <c r="Z145" s="4">
        <v>6.6666558735403649</v>
      </c>
      <c r="AA145" s="4">
        <v>6.6679232958137984</v>
      </c>
      <c r="AB145" s="4">
        <v>6.6718317747491884</v>
      </c>
      <c r="AC145" s="4">
        <v>6.6777782846063412</v>
      </c>
      <c r="AD145" s="4">
        <v>6.6855011590039757</v>
      </c>
      <c r="AE145" s="4">
        <v>6.6949796777697852</v>
      </c>
      <c r="AF145" s="4">
        <v>6.6903471064561852</v>
      </c>
      <c r="AG145" s="4">
        <v>6.7101998542765857</v>
      </c>
      <c r="AH145" s="4">
        <v>6.7188361155151579</v>
      </c>
      <c r="AI145" s="4">
        <v>6.7390395872813595</v>
      </c>
      <c r="AJ145" s="4">
        <v>6.7496511033651956</v>
      </c>
      <c r="AK145" s="4">
        <v>6.770217438921124</v>
      </c>
    </row>
    <row r="148" spans="2:37" x14ac:dyDescent="0.25">
      <c r="B148" t="s">
        <v>81</v>
      </c>
    </row>
    <row r="149" spans="2:37" x14ac:dyDescent="0.25">
      <c r="B149" s="4" t="s">
        <v>70</v>
      </c>
      <c r="C149" s="4"/>
      <c r="D149" s="4"/>
      <c r="E149">
        <v>2025</v>
      </c>
      <c r="F149">
        <v>2026</v>
      </c>
      <c r="G149">
        <v>2027</v>
      </c>
      <c r="H149">
        <v>2028</v>
      </c>
      <c r="I149">
        <v>2029</v>
      </c>
      <c r="J149">
        <v>2030</v>
      </c>
      <c r="K149">
        <v>2031</v>
      </c>
      <c r="L149">
        <v>2032</v>
      </c>
      <c r="M149">
        <v>2033</v>
      </c>
      <c r="N149">
        <v>2034</v>
      </c>
      <c r="O149">
        <v>2035</v>
      </c>
      <c r="P149">
        <v>2036</v>
      </c>
      <c r="Q149">
        <v>2037</v>
      </c>
      <c r="R149">
        <v>2038</v>
      </c>
      <c r="S149">
        <v>2039</v>
      </c>
      <c r="T149">
        <v>2040</v>
      </c>
      <c r="U149">
        <v>2041</v>
      </c>
      <c r="V149">
        <v>2042</v>
      </c>
      <c r="W149">
        <v>2043</v>
      </c>
      <c r="X149">
        <v>2044</v>
      </c>
      <c r="Y149">
        <v>2045</v>
      </c>
      <c r="Z149">
        <v>2046</v>
      </c>
      <c r="AA149">
        <v>2047</v>
      </c>
      <c r="AB149">
        <v>2048</v>
      </c>
      <c r="AC149">
        <v>2049</v>
      </c>
      <c r="AD149">
        <v>2050</v>
      </c>
      <c r="AE149">
        <v>2051</v>
      </c>
      <c r="AF149">
        <v>2052</v>
      </c>
      <c r="AG149">
        <v>2053</v>
      </c>
      <c r="AH149">
        <v>2054</v>
      </c>
      <c r="AI149">
        <v>2055</v>
      </c>
    </row>
    <row r="150" spans="2:37" x14ac:dyDescent="0.25">
      <c r="B150" t="s">
        <v>51</v>
      </c>
      <c r="C150" t="s">
        <v>78</v>
      </c>
      <c r="D150" s="4">
        <v>7676.7676767676767</v>
      </c>
      <c r="E150" s="4">
        <v>7530.3783384011695</v>
      </c>
      <c r="F150" s="4">
        <v>7387.0394384466526</v>
      </c>
      <c r="G150" s="4">
        <v>7243.8676794394842</v>
      </c>
      <c r="H150" s="4">
        <v>7093.8762674782647</v>
      </c>
      <c r="I150" s="4">
        <v>6943.8431597419612</v>
      </c>
      <c r="J150" s="4">
        <v>6793.7460304845199</v>
      </c>
      <c r="K150" s="4">
        <v>6838.8680970176292</v>
      </c>
      <c r="L150" s="4">
        <v>6874.2769402419362</v>
      </c>
      <c r="M150" s="4">
        <v>6911.0855101950719</v>
      </c>
      <c r="N150" s="4">
        <v>6948.7542365616691</v>
      </c>
      <c r="O150" s="4">
        <v>6986.7209386310969</v>
      </c>
      <c r="P150" s="4">
        <v>7025.0962147834134</v>
      </c>
      <c r="Q150" s="4">
        <v>7064.0698929728651</v>
      </c>
      <c r="R150" s="4">
        <v>7103.2401248710712</v>
      </c>
      <c r="S150" s="4">
        <v>7142.9848157607485</v>
      </c>
      <c r="T150" s="4">
        <v>7183.2455683835105</v>
      </c>
      <c r="U150" s="4">
        <v>7213.9903158075213</v>
      </c>
      <c r="V150" s="4">
        <v>7244.9510698257545</v>
      </c>
      <c r="W150" s="4">
        <v>7276.1457393261981</v>
      </c>
      <c r="X150" s="4">
        <v>7307.4658128485707</v>
      </c>
      <c r="Y150" s="4">
        <v>7339.0001682570382</v>
      </c>
      <c r="Z150" s="4">
        <v>7370.7191618169436</v>
      </c>
      <c r="AA150" s="4">
        <v>7402.6240029363562</v>
      </c>
      <c r="AB150" s="4">
        <v>7434.7159099900728</v>
      </c>
      <c r="AC150" s="4">
        <v>7466.996110393522</v>
      </c>
      <c r="AD150" s="4">
        <v>7499.4658406778935</v>
      </c>
      <c r="AE150" s="4">
        <v>7527.6959858473019</v>
      </c>
      <c r="AF150" s="4">
        <v>7556.062536552141</v>
      </c>
      <c r="AG150" s="4">
        <v>7584.5661518918669</v>
      </c>
      <c r="AH150" s="4">
        <v>7613.2074941505207</v>
      </c>
      <c r="AI150" s="4">
        <v>7641.9872288120714</v>
      </c>
    </row>
    <row r="151" spans="2:37" x14ac:dyDescent="0.25">
      <c r="C151" t="s">
        <v>79</v>
      </c>
      <c r="D151" s="4">
        <v>6496.212121212121</v>
      </c>
      <c r="E151" s="4">
        <v>6372.3349590582266</v>
      </c>
      <c r="F151" s="4">
        <v>6251.0391300671099</v>
      </c>
      <c r="G151" s="4">
        <v>6129.8847386046291</v>
      </c>
      <c r="H151" s="4">
        <v>6002.9594401604727</v>
      </c>
      <c r="I151" s="4">
        <v>5875.9988580382224</v>
      </c>
      <c r="J151" s="4">
        <v>5748.9840998096806</v>
      </c>
      <c r="K151" s="4">
        <v>5787.1671643348209</v>
      </c>
      <c r="L151" s="4">
        <v>5817.1307331488106</v>
      </c>
      <c r="M151" s="4">
        <v>5848.2787746634303</v>
      </c>
      <c r="N151" s="4">
        <v>5880.1546952483222</v>
      </c>
      <c r="O151" s="4">
        <v>5912.2827679699021</v>
      </c>
      <c r="P151" s="4">
        <v>5944.7565830691901</v>
      </c>
      <c r="Q151" s="4">
        <v>5977.7367762081258</v>
      </c>
      <c r="R151" s="4">
        <v>6010.8832964575113</v>
      </c>
      <c r="S151" s="4">
        <v>6044.5159337317527</v>
      </c>
      <c r="T151" s="4">
        <v>6078.5852712719015</v>
      </c>
      <c r="U151" s="4">
        <v>6104.6020024390946</v>
      </c>
      <c r="V151" s="4">
        <v>6130.8015220811685</v>
      </c>
      <c r="W151" s="4">
        <v>6157.1989850054742</v>
      </c>
      <c r="X151" s="4">
        <v>6183.7025669582063</v>
      </c>
      <c r="Y151" s="4">
        <v>6210.3874779082989</v>
      </c>
      <c r="Z151" s="4">
        <v>6237.2286328204227</v>
      </c>
      <c r="AA151" s="4">
        <v>6264.2270551163729</v>
      </c>
      <c r="AB151" s="4">
        <v>6291.3837758057425</v>
      </c>
      <c r="AC151" s="4">
        <v>6318.6998335484632</v>
      </c>
      <c r="AD151" s="4">
        <v>6346.1762747183793</v>
      </c>
      <c r="AE151" s="4">
        <v>6370.0651064447948</v>
      </c>
      <c r="AF151" s="4">
        <v>6394.0693668685435</v>
      </c>
      <c r="AG151" s="4">
        <v>6418.1896137308604</v>
      </c>
      <c r="AH151" s="4">
        <v>6442.4264074678304</v>
      </c>
      <c r="AI151" s="4">
        <v>6466.7803112233696</v>
      </c>
    </row>
    <row r="152" spans="2:37" x14ac:dyDescent="0.25">
      <c r="C152" t="s">
        <v>80</v>
      </c>
      <c r="D152" s="4">
        <v>7821.969696969697</v>
      </c>
      <c r="E152" s="4">
        <v>7672.8114813150087</v>
      </c>
      <c r="F152" s="4">
        <v>7526.7614015093786</v>
      </c>
      <c r="G152" s="4">
        <v>7380.8816240341475</v>
      </c>
      <c r="H152" s="4">
        <v>7228.0532034585303</v>
      </c>
      <c r="I152" s="4">
        <v>7075.1822984541886</v>
      </c>
      <c r="J152" s="4">
        <v>6922.2461609953325</v>
      </c>
      <c r="K152" s="4">
        <v>6968.2216876684606</v>
      </c>
      <c r="L152" s="4">
        <v>7004.3002705261224</v>
      </c>
      <c r="M152" s="4">
        <v>7041.8050552069899</v>
      </c>
      <c r="N152" s="4">
        <v>7080.1862657071661</v>
      </c>
      <c r="O152" s="4">
        <v>7118.8710879637629</v>
      </c>
      <c r="P152" s="4">
        <v>7157.9722122669873</v>
      </c>
      <c r="Q152" s="4">
        <v>7197.6830570669308</v>
      </c>
      <c r="R152" s="4">
        <v>7237.5941732855799</v>
      </c>
      <c r="S152" s="4">
        <v>7278.0906140851766</v>
      </c>
      <c r="T152" s="4">
        <v>7319.1128776539272</v>
      </c>
      <c r="U152" s="4">
        <v>7350.4391457940164</v>
      </c>
      <c r="V152" s="4">
        <v>7381.9855061793714</v>
      </c>
      <c r="W152" s="4">
        <v>7413.7702064351688</v>
      </c>
      <c r="X152" s="4">
        <v>7445.682682663969</v>
      </c>
      <c r="Y152" s="4">
        <v>7477.8134938079584</v>
      </c>
      <c r="Z152" s="4">
        <v>7510.1324354368426</v>
      </c>
      <c r="AA152" s="4">
        <v>7542.6407398340061</v>
      </c>
      <c r="AB152" s="4">
        <v>7575.3396484191662</v>
      </c>
      <c r="AC152" s="4">
        <v>7608.2304118236671</v>
      </c>
      <c r="AD152" s="4">
        <v>7641.3142899670356</v>
      </c>
      <c r="AE152" s="4">
        <v>7670.0783934743513</v>
      </c>
      <c r="AF152" s="4">
        <v>7698.9814825560088</v>
      </c>
      <c r="AG152" s="4">
        <v>7728.024228777982</v>
      </c>
      <c r="AH152" s="4">
        <v>7757.2073069510689</v>
      </c>
      <c r="AI152" s="4">
        <v>7786.531395146515</v>
      </c>
    </row>
    <row r="154" spans="2:37" x14ac:dyDescent="0.25">
      <c r="B154" t="s">
        <v>69</v>
      </c>
      <c r="C154" t="s">
        <v>78</v>
      </c>
      <c r="D154" s="4">
        <v>767.67676767676767</v>
      </c>
      <c r="E154" s="4">
        <v>753.03783384011695</v>
      </c>
      <c r="F154" s="4">
        <v>738.70394384466522</v>
      </c>
      <c r="G154" s="4">
        <v>724.38676794394837</v>
      </c>
      <c r="H154" s="4">
        <v>709.38762674782652</v>
      </c>
      <c r="I154" s="4">
        <v>694.38431597419617</v>
      </c>
      <c r="J154" s="4">
        <v>679.37460304845195</v>
      </c>
      <c r="K154" s="4">
        <v>683.8868097017629</v>
      </c>
      <c r="L154" s="4">
        <v>687.42769402419367</v>
      </c>
      <c r="M154" s="4">
        <v>691.10855101950722</v>
      </c>
      <c r="N154" s="4">
        <v>694.87542365616696</v>
      </c>
      <c r="O154" s="4">
        <v>698.67209386310969</v>
      </c>
      <c r="P154" s="4">
        <v>702.50962147834139</v>
      </c>
      <c r="Q154" s="4">
        <v>706.40698929728649</v>
      </c>
      <c r="R154" s="4">
        <v>710.3240124871071</v>
      </c>
      <c r="S154" s="4">
        <v>714.29848157607489</v>
      </c>
      <c r="T154" s="4">
        <v>718.3245568383511</v>
      </c>
      <c r="U154" s="4">
        <v>721.39903158075208</v>
      </c>
      <c r="V154" s="4">
        <v>724.49510698257541</v>
      </c>
      <c r="W154" s="4">
        <v>727.61457393261981</v>
      </c>
      <c r="X154" s="4">
        <v>730.74658128485703</v>
      </c>
      <c r="Y154" s="4">
        <v>733.9000168257038</v>
      </c>
      <c r="Z154" s="4">
        <v>737.07191618169441</v>
      </c>
      <c r="AA154" s="4">
        <v>740.26240029363566</v>
      </c>
      <c r="AB154" s="4">
        <v>743.47159099900728</v>
      </c>
      <c r="AC154" s="4">
        <v>746.69961103935225</v>
      </c>
      <c r="AD154" s="4">
        <v>749.94658406778933</v>
      </c>
      <c r="AE154" s="4">
        <v>752.76959858473015</v>
      </c>
      <c r="AF154" s="4">
        <v>755.60625365521412</v>
      </c>
      <c r="AG154" s="4">
        <v>758.45661518918666</v>
      </c>
      <c r="AH154" s="4">
        <v>761.32074941505209</v>
      </c>
      <c r="AI154" s="4">
        <v>764.19872288120712</v>
      </c>
    </row>
    <row r="155" spans="2:37" x14ac:dyDescent="0.25">
      <c r="C155" t="s">
        <v>79</v>
      </c>
      <c r="D155" s="4">
        <v>270.67550505050502</v>
      </c>
      <c r="E155" s="4">
        <v>265.51395662742613</v>
      </c>
      <c r="F155" s="4">
        <v>260.45996375279623</v>
      </c>
      <c r="G155" s="4">
        <v>255.4118641085262</v>
      </c>
      <c r="H155" s="4">
        <v>250.12331000668635</v>
      </c>
      <c r="I155" s="4">
        <v>244.8332857515926</v>
      </c>
      <c r="J155" s="4">
        <v>239.54100415873668</v>
      </c>
      <c r="K155" s="4">
        <v>241.13196518061753</v>
      </c>
      <c r="L155" s="4">
        <v>242.38044721453377</v>
      </c>
      <c r="M155" s="4">
        <v>243.67828227764292</v>
      </c>
      <c r="N155" s="4">
        <v>245.00644563534675</v>
      </c>
      <c r="O155" s="4">
        <v>246.34511533207925</v>
      </c>
      <c r="P155" s="4">
        <v>247.69819096121626</v>
      </c>
      <c r="Q155" s="4">
        <v>249.07236567533857</v>
      </c>
      <c r="R155" s="4">
        <v>250.45347068572963</v>
      </c>
      <c r="S155" s="4">
        <v>251.85483057215637</v>
      </c>
      <c r="T155" s="4">
        <v>253.27438630299591</v>
      </c>
      <c r="U155" s="4">
        <v>254.3584167682956</v>
      </c>
      <c r="V155" s="4">
        <v>255.45006342004868</v>
      </c>
      <c r="W155" s="4">
        <v>256.54995770856141</v>
      </c>
      <c r="X155" s="4">
        <v>257.65427362325858</v>
      </c>
      <c r="Y155" s="4">
        <v>258.76614491284579</v>
      </c>
      <c r="Z155" s="4">
        <v>259.88452636751759</v>
      </c>
      <c r="AA155" s="4">
        <v>261.00946062984889</v>
      </c>
      <c r="AB155" s="4">
        <v>262.1409906585726</v>
      </c>
      <c r="AC155" s="4">
        <v>263.27915973118598</v>
      </c>
      <c r="AD155" s="4">
        <v>264.42401144659914</v>
      </c>
      <c r="AE155" s="4">
        <v>265.4193794351998</v>
      </c>
      <c r="AF155" s="4">
        <v>266.419556952856</v>
      </c>
      <c r="AG155" s="4">
        <v>267.42456723878587</v>
      </c>
      <c r="AH155" s="4">
        <v>268.43443364449291</v>
      </c>
      <c r="AI155" s="4">
        <v>269.44917963430709</v>
      </c>
    </row>
    <row r="156" spans="2:37" x14ac:dyDescent="0.25">
      <c r="C156" t="s">
        <v>80</v>
      </c>
      <c r="D156" s="4">
        <v>162.95770202020202</v>
      </c>
      <c r="E156" s="4">
        <v>159.85023919406268</v>
      </c>
      <c r="F156" s="4">
        <v>156.80752919811206</v>
      </c>
      <c r="G156" s="4">
        <v>153.76836716737807</v>
      </c>
      <c r="H156" s="4">
        <v>150.58444173871939</v>
      </c>
      <c r="I156" s="4">
        <v>147.39963121779559</v>
      </c>
      <c r="J156" s="4">
        <v>144.21346168740277</v>
      </c>
      <c r="K156" s="4">
        <v>145.17128515975961</v>
      </c>
      <c r="L156" s="4">
        <v>145.92292230262754</v>
      </c>
      <c r="M156" s="4">
        <v>146.70427198347895</v>
      </c>
      <c r="N156" s="4">
        <v>147.50388053556597</v>
      </c>
      <c r="O156" s="4">
        <v>148.30981433257838</v>
      </c>
      <c r="P156" s="4">
        <v>149.12442108889556</v>
      </c>
      <c r="Q156" s="4">
        <v>149.95173035556107</v>
      </c>
      <c r="R156" s="4">
        <v>150.78321194344957</v>
      </c>
      <c r="S156" s="4">
        <v>151.62688779344117</v>
      </c>
      <c r="T156" s="4">
        <v>152.48151828445683</v>
      </c>
      <c r="U156" s="4">
        <v>153.13414887070869</v>
      </c>
      <c r="V156" s="4">
        <v>153.79136471207025</v>
      </c>
      <c r="W156" s="4">
        <v>154.45354596739935</v>
      </c>
      <c r="X156" s="4">
        <v>155.11838922216603</v>
      </c>
      <c r="Y156" s="4">
        <v>155.78778112099914</v>
      </c>
      <c r="Z156" s="4">
        <v>156.46109240493422</v>
      </c>
      <c r="AA156" s="4">
        <v>157.13834874654179</v>
      </c>
      <c r="AB156" s="4">
        <v>157.81957600873264</v>
      </c>
      <c r="AC156" s="4">
        <v>158.5048002463264</v>
      </c>
      <c r="AD156" s="4">
        <v>159.19404770764658</v>
      </c>
      <c r="AE156" s="4">
        <v>159.79329986404898</v>
      </c>
      <c r="AF156" s="4">
        <v>160.39544755325019</v>
      </c>
      <c r="AG156" s="4">
        <v>161.00050476620797</v>
      </c>
      <c r="AH156" s="4">
        <v>161.60848556148059</v>
      </c>
      <c r="AI156" s="4">
        <v>162.2194040655524</v>
      </c>
    </row>
    <row r="162" spans="2:16" x14ac:dyDescent="0.25">
      <c r="C162" t="s">
        <v>99</v>
      </c>
      <c r="D162" t="s">
        <v>100</v>
      </c>
      <c r="E162" t="s">
        <v>101</v>
      </c>
      <c r="F162" t="s">
        <v>102</v>
      </c>
      <c r="G162" t="s">
        <v>103</v>
      </c>
      <c r="H162" t="s">
        <v>104</v>
      </c>
      <c r="J162" t="s">
        <v>105</v>
      </c>
      <c r="K162" t="s">
        <v>106</v>
      </c>
      <c r="L162" t="s">
        <v>107</v>
      </c>
      <c r="N162" t="s">
        <v>105</v>
      </c>
      <c r="O162" t="s">
        <v>106</v>
      </c>
      <c r="P162" t="s">
        <v>107</v>
      </c>
    </row>
    <row r="163" spans="2:16" x14ac:dyDescent="0.25">
      <c r="C163" t="s">
        <v>108</v>
      </c>
      <c r="D163" t="s">
        <v>108</v>
      </c>
      <c r="F163" t="s">
        <v>51</v>
      </c>
      <c r="G163" t="s">
        <v>109</v>
      </c>
      <c r="H163" t="s">
        <v>109</v>
      </c>
      <c r="J163" t="s">
        <v>51</v>
      </c>
      <c r="K163" t="s">
        <v>110</v>
      </c>
      <c r="N163" t="s">
        <v>51</v>
      </c>
      <c r="O163" t="s">
        <v>110</v>
      </c>
    </row>
    <row r="164" spans="2:16" x14ac:dyDescent="0.25">
      <c r="B164">
        <v>2024</v>
      </c>
    </row>
    <row r="165" spans="2:16" x14ac:dyDescent="0.25">
      <c r="B165" t="s">
        <v>20</v>
      </c>
      <c r="C165">
        <v>25</v>
      </c>
      <c r="D165" s="1">
        <v>2</v>
      </c>
      <c r="E165" s="12">
        <v>0.439</v>
      </c>
      <c r="F165" s="1">
        <v>22.542000000000002</v>
      </c>
      <c r="G165" s="1">
        <v>8</v>
      </c>
      <c r="H165" s="1">
        <v>8.6930722800000009</v>
      </c>
      <c r="J165" s="4">
        <v>5802.03324459756</v>
      </c>
      <c r="K165" s="1">
        <v>13.516081404252249</v>
      </c>
      <c r="L165" s="12">
        <v>0.89</v>
      </c>
      <c r="N165" s="4">
        <v>5802.03324459756</v>
      </c>
      <c r="O165" s="1">
        <v>19.799729434409098</v>
      </c>
      <c r="P165" s="12">
        <v>0.53</v>
      </c>
    </row>
    <row r="166" spans="2:16" x14ac:dyDescent="0.25">
      <c r="B166" t="s">
        <v>17</v>
      </c>
      <c r="C166">
        <v>25</v>
      </c>
      <c r="D166" s="1">
        <v>2</v>
      </c>
      <c r="E166" s="12">
        <v>0.50900000000000001</v>
      </c>
      <c r="F166" s="1">
        <v>15.028</v>
      </c>
      <c r="G166" s="1">
        <v>4.0999999999999996</v>
      </c>
      <c r="H166" s="1">
        <v>0</v>
      </c>
      <c r="J166" s="4">
        <v>2455.3735902965</v>
      </c>
      <c r="K166" s="1">
        <v>13.516081404252249</v>
      </c>
      <c r="L166" s="12">
        <v>0.89</v>
      </c>
      <c r="N166" s="4">
        <v>2455.3735902965</v>
      </c>
      <c r="O166" s="1">
        <v>19.799729434409098</v>
      </c>
      <c r="P166" s="12">
        <v>0.53</v>
      </c>
    </row>
    <row r="167" spans="2:16" x14ac:dyDescent="0.25">
      <c r="B167" t="s">
        <v>18</v>
      </c>
      <c r="C167">
        <v>25</v>
      </c>
      <c r="D167" s="1">
        <v>1.5</v>
      </c>
      <c r="E167" s="12">
        <v>0.3594</v>
      </c>
      <c r="F167" s="1">
        <v>17.367999999999999</v>
      </c>
      <c r="G167" s="1">
        <v>16.100000000000001</v>
      </c>
      <c r="H167" s="1">
        <v>0</v>
      </c>
      <c r="J167" s="4">
        <v>2426.2814462809902</v>
      </c>
      <c r="K167" s="1">
        <v>13.516081404252249</v>
      </c>
      <c r="L167" s="12">
        <v>0.2</v>
      </c>
      <c r="N167" s="4">
        <v>2426.2814462809902</v>
      </c>
      <c r="O167" s="1">
        <v>19.799729434409098</v>
      </c>
      <c r="P167" s="12">
        <v>0.2</v>
      </c>
    </row>
    <row r="168" spans="2:16" x14ac:dyDescent="0.25">
      <c r="B168" t="s">
        <v>19</v>
      </c>
      <c r="C168">
        <v>25</v>
      </c>
      <c r="D168" s="1">
        <v>1.5</v>
      </c>
      <c r="E168" s="12">
        <v>0.33300000000000002</v>
      </c>
      <c r="F168" s="1">
        <v>14.066000000000001</v>
      </c>
      <c r="G168" s="1">
        <v>8.1</v>
      </c>
      <c r="H168" s="1">
        <v>0</v>
      </c>
      <c r="J168" s="4">
        <v>1309.980670252379</v>
      </c>
      <c r="K168" s="1">
        <v>13.516081404252249</v>
      </c>
      <c r="L168" s="12">
        <v>0.2</v>
      </c>
      <c r="N168" s="4">
        <v>1309.980670252379</v>
      </c>
      <c r="O168" s="1">
        <v>19.799729434409098</v>
      </c>
      <c r="P168" s="12">
        <v>0.2</v>
      </c>
    </row>
    <row r="169" spans="2:16" x14ac:dyDescent="0.25">
      <c r="B169" t="s">
        <v>21</v>
      </c>
      <c r="C169">
        <v>25</v>
      </c>
      <c r="D169" s="1">
        <v>1.1153846153846154</v>
      </c>
      <c r="E169" s="12">
        <v>0.40899999999999997</v>
      </c>
      <c r="F169" s="1">
        <v>29.382999999999999</v>
      </c>
      <c r="G169" s="1">
        <v>8.51</v>
      </c>
      <c r="H169" s="1">
        <v>0</v>
      </c>
      <c r="J169" s="4">
        <v>1979.9849999999999</v>
      </c>
      <c r="K169" s="1">
        <v>13.516081404252249</v>
      </c>
      <c r="L169" s="12">
        <v>0.2</v>
      </c>
      <c r="N169" s="4">
        <v>1979.9849999999999</v>
      </c>
      <c r="O169" s="1">
        <v>19.799729434409098</v>
      </c>
      <c r="P169" s="12">
        <v>0.2</v>
      </c>
    </row>
    <row r="170" spans="2:16" x14ac:dyDescent="0.25">
      <c r="B170" t="s">
        <v>22</v>
      </c>
      <c r="C170">
        <v>25</v>
      </c>
      <c r="D170" s="1">
        <v>1</v>
      </c>
      <c r="E170" s="12">
        <v>0.32</v>
      </c>
      <c r="F170" s="1">
        <v>33</v>
      </c>
      <c r="G170" s="1">
        <v>0</v>
      </c>
      <c r="H170" s="1">
        <v>0</v>
      </c>
      <c r="J170" s="4">
        <v>2071</v>
      </c>
      <c r="K170" s="1">
        <v>40.724600876324068</v>
      </c>
      <c r="L170" s="12">
        <v>0.2</v>
      </c>
      <c r="M170" s="4"/>
      <c r="N170" s="4">
        <v>2071</v>
      </c>
      <c r="O170" s="1">
        <v>41.90184589045505</v>
      </c>
      <c r="P170" s="12">
        <v>0.2</v>
      </c>
    </row>
    <row r="171" spans="2:16" x14ac:dyDescent="0.25">
      <c r="B171" t="s">
        <v>15</v>
      </c>
      <c r="C171">
        <v>30</v>
      </c>
      <c r="D171" s="1">
        <v>2</v>
      </c>
      <c r="E171" s="12">
        <v>0.30049999999999999</v>
      </c>
      <c r="F171" s="1">
        <v>94.837999999999994</v>
      </c>
      <c r="G171" s="1">
        <v>8.85</v>
      </c>
      <c r="H171" s="1">
        <v>14.306075819999998</v>
      </c>
      <c r="J171" s="4">
        <v>12262.9845834055</v>
      </c>
      <c r="K171" s="1">
        <v>3.0593094105515637</v>
      </c>
      <c r="L171" s="12">
        <v>0.89</v>
      </c>
      <c r="N171" s="4">
        <v>12262.9845834055</v>
      </c>
      <c r="O171" s="1">
        <v>4.5510922417783357</v>
      </c>
      <c r="P171" s="12">
        <v>0.53</v>
      </c>
    </row>
    <row r="172" spans="2:16" x14ac:dyDescent="0.25">
      <c r="B172" t="s">
        <v>14</v>
      </c>
      <c r="C172">
        <v>30</v>
      </c>
      <c r="D172" s="1">
        <v>2</v>
      </c>
      <c r="E172" s="12">
        <v>0.42120000000000002</v>
      </c>
      <c r="F172" s="1">
        <v>64.850999999999999</v>
      </c>
      <c r="G172" s="1">
        <v>4.68</v>
      </c>
      <c r="H172" s="1">
        <v>0</v>
      </c>
      <c r="J172" s="4">
        <v>6037.1994637271</v>
      </c>
      <c r="K172" s="1">
        <v>3.0593094105515637</v>
      </c>
      <c r="L172" s="12">
        <v>0.89</v>
      </c>
      <c r="N172" s="4">
        <v>6037.1994637271</v>
      </c>
      <c r="O172" s="1">
        <v>4.5510922417783357</v>
      </c>
      <c r="P172" s="12">
        <v>0.53</v>
      </c>
    </row>
    <row r="173" spans="2:16" x14ac:dyDescent="0.25">
      <c r="B173" t="s">
        <v>16</v>
      </c>
      <c r="C173">
        <v>30</v>
      </c>
      <c r="D173" s="1">
        <v>4</v>
      </c>
      <c r="E173" s="12">
        <v>0.31754432389521037</v>
      </c>
      <c r="F173" s="1">
        <v>69</v>
      </c>
      <c r="G173" s="1">
        <v>5.27</v>
      </c>
      <c r="H173" s="1">
        <v>0</v>
      </c>
      <c r="J173" s="4">
        <v>9321.2791693446197</v>
      </c>
      <c r="K173" s="1">
        <v>0.63</v>
      </c>
      <c r="L173" s="12">
        <v>0.89</v>
      </c>
      <c r="N173" s="4">
        <v>9321.2791693446197</v>
      </c>
      <c r="O173" s="1">
        <v>0.65</v>
      </c>
      <c r="P173" s="12">
        <v>0.53</v>
      </c>
    </row>
    <row r="174" spans="2:16" x14ac:dyDescent="0.25">
      <c r="B174" t="s">
        <v>32</v>
      </c>
      <c r="C174">
        <v>30</v>
      </c>
      <c r="D174" s="1">
        <v>4.416666666666667</v>
      </c>
      <c r="E174" s="12">
        <v>0.33</v>
      </c>
      <c r="F174">
        <v>200</v>
      </c>
      <c r="G174" s="1">
        <v>5.33</v>
      </c>
      <c r="H174" s="1">
        <v>0</v>
      </c>
      <c r="J174" s="4">
        <v>29667.078000000001</v>
      </c>
      <c r="K174" s="1">
        <v>1.092857142857143</v>
      </c>
      <c r="L174" s="12">
        <v>0.89</v>
      </c>
      <c r="N174" s="4">
        <v>29667.078000000001</v>
      </c>
      <c r="O174" s="1">
        <v>1.3357142857142859</v>
      </c>
      <c r="P174" s="12">
        <v>0.53</v>
      </c>
    </row>
    <row r="175" spans="2:16" x14ac:dyDescent="0.25">
      <c r="B175" t="s">
        <v>35</v>
      </c>
      <c r="C175">
        <v>30</v>
      </c>
      <c r="D175" s="1">
        <v>5.75</v>
      </c>
      <c r="E175" s="12">
        <v>0.33</v>
      </c>
      <c r="F175">
        <v>200</v>
      </c>
      <c r="G175" s="1">
        <v>5.33</v>
      </c>
      <c r="H175" s="1">
        <v>0</v>
      </c>
      <c r="J175" s="4">
        <v>8983.89</v>
      </c>
      <c r="K175" s="1">
        <v>1.092857142857143</v>
      </c>
      <c r="L175" s="12">
        <v>0.89</v>
      </c>
      <c r="N175" s="4">
        <v>8983.89</v>
      </c>
      <c r="O175" s="1">
        <v>1.3357142857142859</v>
      </c>
      <c r="P175" s="12">
        <v>0.53</v>
      </c>
    </row>
    <row r="176" spans="2:16" x14ac:dyDescent="0.25">
      <c r="B176" t="s">
        <v>111</v>
      </c>
      <c r="C176">
        <v>30</v>
      </c>
      <c r="D176" s="1">
        <v>1.75</v>
      </c>
      <c r="E176" s="12">
        <v>1</v>
      </c>
      <c r="F176" s="1">
        <v>124.17</v>
      </c>
      <c r="G176" s="1">
        <v>0</v>
      </c>
      <c r="H176" s="1">
        <v>0</v>
      </c>
      <c r="J176" s="4">
        <v>8278</v>
      </c>
      <c r="K176" s="1">
        <v>0</v>
      </c>
      <c r="L176" s="12">
        <v>0.71399999999999997</v>
      </c>
      <c r="N176" s="4">
        <v>8179</v>
      </c>
      <c r="O176" s="1">
        <v>0</v>
      </c>
      <c r="P176" s="12">
        <v>0.56599999999999995</v>
      </c>
    </row>
    <row r="177" spans="2:16" x14ac:dyDescent="0.25">
      <c r="B177" t="s">
        <v>25</v>
      </c>
      <c r="C177">
        <v>30</v>
      </c>
      <c r="D177" s="1">
        <v>0.5</v>
      </c>
      <c r="E177" s="12">
        <v>1</v>
      </c>
      <c r="F177" s="1">
        <v>12</v>
      </c>
      <c r="G177" s="1">
        <v>0</v>
      </c>
      <c r="H177" s="1">
        <v>0</v>
      </c>
      <c r="J177" s="4">
        <v>1462.8</v>
      </c>
      <c r="K177" s="1">
        <v>0</v>
      </c>
      <c r="L177" s="12">
        <v>0.32</v>
      </c>
      <c r="N177" s="4">
        <v>1462.8</v>
      </c>
      <c r="O177" s="1">
        <v>0</v>
      </c>
      <c r="P177" s="12">
        <v>0.19</v>
      </c>
    </row>
    <row r="178" spans="2:16" x14ac:dyDescent="0.25">
      <c r="B178" t="s">
        <v>112</v>
      </c>
      <c r="C178">
        <v>25</v>
      </c>
      <c r="D178" s="1">
        <v>1</v>
      </c>
      <c r="E178" s="12">
        <v>1</v>
      </c>
      <c r="F178" s="1">
        <v>28</v>
      </c>
      <c r="G178" s="1">
        <v>0</v>
      </c>
      <c r="H178" s="1">
        <v>0</v>
      </c>
      <c r="J178" s="4">
        <v>3350.7648819421402</v>
      </c>
      <c r="K178" s="1">
        <v>0</v>
      </c>
      <c r="L178" s="12">
        <v>0.48</v>
      </c>
      <c r="N178" s="4">
        <v>3350.7648819421402</v>
      </c>
      <c r="O178" s="1">
        <v>0</v>
      </c>
      <c r="P178" s="12">
        <v>0.28999999999999998</v>
      </c>
    </row>
    <row r="179" spans="2:16" x14ac:dyDescent="0.25">
      <c r="B179" t="s">
        <v>113</v>
      </c>
      <c r="C179">
        <v>25</v>
      </c>
      <c r="D179" s="1">
        <v>3</v>
      </c>
      <c r="E179" s="12">
        <v>1</v>
      </c>
      <c r="F179" s="1">
        <v>174.57300000000001</v>
      </c>
      <c r="G179" s="1">
        <v>0</v>
      </c>
      <c r="H179" s="1">
        <v>0</v>
      </c>
      <c r="J179" s="4">
        <v>4710.125</v>
      </c>
      <c r="K179" s="1">
        <v>0</v>
      </c>
      <c r="L179" s="12">
        <v>0.52</v>
      </c>
      <c r="N179" s="4">
        <v>4710.125</v>
      </c>
      <c r="O179" s="1">
        <v>0</v>
      </c>
      <c r="P179" s="12">
        <v>0.4</v>
      </c>
    </row>
    <row r="180" spans="2:16" x14ac:dyDescent="0.25">
      <c r="B180">
        <v>2030</v>
      </c>
      <c r="D180" s="1"/>
      <c r="E180" s="12"/>
      <c r="F180" s="1"/>
      <c r="G180" s="1"/>
      <c r="H180" s="1"/>
      <c r="J180" s="4"/>
      <c r="K180" s="1"/>
      <c r="L180" s="12"/>
      <c r="N180" s="4"/>
      <c r="O180" s="1"/>
      <c r="P180" s="12"/>
    </row>
    <row r="181" spans="2:16" x14ac:dyDescent="0.25">
      <c r="B181" t="s">
        <v>20</v>
      </c>
      <c r="C181">
        <v>25</v>
      </c>
      <c r="D181" s="1">
        <v>2</v>
      </c>
      <c r="E181" s="12">
        <v>0.439</v>
      </c>
      <c r="F181" s="1">
        <v>22.542000000000002</v>
      </c>
      <c r="G181" s="1">
        <v>8</v>
      </c>
      <c r="H181" s="1">
        <v>8.6930722800000009</v>
      </c>
      <c r="J181" s="4">
        <v>4821.8518474059283</v>
      </c>
      <c r="K181" s="1">
        <v>9.4305871058117479</v>
      </c>
      <c r="L181" s="12">
        <v>0.89</v>
      </c>
      <c r="N181" s="4">
        <v>5170.1198902827891</v>
      </c>
      <c r="O181" s="1">
        <v>16.528988776480897</v>
      </c>
      <c r="P181" s="12">
        <v>0.53</v>
      </c>
    </row>
    <row r="182" spans="2:16" x14ac:dyDescent="0.25">
      <c r="B182" t="s">
        <v>17</v>
      </c>
      <c r="C182">
        <v>25</v>
      </c>
      <c r="D182" s="1">
        <v>2</v>
      </c>
      <c r="E182" s="12">
        <v>0.50900000000000001</v>
      </c>
      <c r="F182" s="1">
        <v>15.028</v>
      </c>
      <c r="G182" s="1">
        <v>4.0999999999999996</v>
      </c>
      <c r="H182" s="1">
        <v>0</v>
      </c>
      <c r="J182" s="4">
        <v>1917.1678152730947</v>
      </c>
      <c r="K182" s="1">
        <v>9.4305871058117479</v>
      </c>
      <c r="L182" s="12">
        <v>0.89</v>
      </c>
      <c r="N182" s="4">
        <v>2113.0856948117603</v>
      </c>
      <c r="O182" s="1">
        <v>16.528988776480897</v>
      </c>
      <c r="P182" s="12">
        <v>0.53</v>
      </c>
    </row>
    <row r="183" spans="2:16" x14ac:dyDescent="0.25">
      <c r="B183" t="s">
        <v>18</v>
      </c>
      <c r="C183">
        <v>25</v>
      </c>
      <c r="D183" s="1">
        <v>1.5</v>
      </c>
      <c r="E183" s="12">
        <v>0.3594</v>
      </c>
      <c r="F183" s="1">
        <v>17.367999999999999</v>
      </c>
      <c r="G183" s="1">
        <v>16.100000000000001</v>
      </c>
      <c r="H183" s="1">
        <v>0</v>
      </c>
      <c r="J183" s="4">
        <v>1788.5919231745311</v>
      </c>
      <c r="K183" s="1">
        <v>9.4305871058117479</v>
      </c>
      <c r="L183" s="12">
        <v>0.2</v>
      </c>
      <c r="N183" s="4">
        <v>2064.6928977600819</v>
      </c>
      <c r="O183" s="1">
        <v>16.528988776480897</v>
      </c>
      <c r="P183" s="12">
        <v>0.2</v>
      </c>
    </row>
    <row r="184" spans="2:16" x14ac:dyDescent="0.25">
      <c r="B184" t="s">
        <v>19</v>
      </c>
      <c r="C184">
        <v>25</v>
      </c>
      <c r="D184" s="1">
        <v>1.5</v>
      </c>
      <c r="E184" s="12">
        <v>0.33300000000000002</v>
      </c>
      <c r="F184" s="1">
        <v>14.066000000000001</v>
      </c>
      <c r="G184" s="1">
        <v>8.1</v>
      </c>
      <c r="H184" s="1">
        <v>0</v>
      </c>
      <c r="J184" s="4">
        <v>965.68386570302971</v>
      </c>
      <c r="K184" s="1">
        <v>9.4305871058117479</v>
      </c>
      <c r="L184" s="12">
        <v>0.2</v>
      </c>
      <c r="N184" s="4">
        <v>1114.7543456752971</v>
      </c>
      <c r="O184" s="1">
        <v>16.528988776480897</v>
      </c>
      <c r="P184" s="12">
        <v>0.2</v>
      </c>
    </row>
    <row r="185" spans="2:16" x14ac:dyDescent="0.25">
      <c r="B185" t="s">
        <v>21</v>
      </c>
      <c r="C185">
        <v>25</v>
      </c>
      <c r="D185" s="1">
        <v>1.1153846153846154</v>
      </c>
      <c r="E185" s="12">
        <v>0.40899999999999997</v>
      </c>
      <c r="F185" s="1">
        <v>29.382999999999999</v>
      </c>
      <c r="G185" s="1">
        <v>8.51</v>
      </c>
      <c r="H185" s="1">
        <v>0</v>
      </c>
      <c r="J185" s="4">
        <v>1944.8578195849693</v>
      </c>
      <c r="K185" s="1">
        <v>9.4305871058117479</v>
      </c>
      <c r="L185" s="12">
        <v>0.2</v>
      </c>
      <c r="N185" s="4">
        <v>1984.5869347429305</v>
      </c>
      <c r="O185" s="1">
        <v>16.528988776480897</v>
      </c>
      <c r="P185" s="12">
        <v>0.2</v>
      </c>
    </row>
    <row r="186" spans="2:16" x14ac:dyDescent="0.25">
      <c r="B186" t="s">
        <v>22</v>
      </c>
      <c r="C186">
        <v>25</v>
      </c>
      <c r="D186" s="1">
        <v>1</v>
      </c>
      <c r="E186" s="12">
        <v>0.32</v>
      </c>
      <c r="F186" s="1">
        <v>33</v>
      </c>
      <c r="G186" s="1">
        <v>0</v>
      </c>
      <c r="H186" s="1">
        <v>0</v>
      </c>
      <c r="J186" s="4">
        <v>2122.4050503989997</v>
      </c>
      <c r="K186" s="1">
        <v>37.718695070594258</v>
      </c>
      <c r="L186" s="12">
        <v>0.2</v>
      </c>
      <c r="M186" s="4"/>
      <c r="N186" s="4">
        <v>2101.6439882695317</v>
      </c>
      <c r="O186" s="1">
        <v>40.853154458390286</v>
      </c>
      <c r="P186" s="12">
        <v>0.2</v>
      </c>
    </row>
    <row r="187" spans="2:16" x14ac:dyDescent="0.25">
      <c r="B187" t="s">
        <v>15</v>
      </c>
      <c r="C187">
        <v>30</v>
      </c>
      <c r="D187" s="1">
        <v>2</v>
      </c>
      <c r="E187" s="12">
        <v>0.30049999999999999</v>
      </c>
      <c r="F187" s="1">
        <v>94.837999999999994</v>
      </c>
      <c r="G187" s="1">
        <v>8.85</v>
      </c>
      <c r="H187" s="1">
        <v>14.306075819999998</v>
      </c>
      <c r="J187" s="4">
        <v>10696.250519754603</v>
      </c>
      <c r="K187" s="1">
        <v>3.149166666666666</v>
      </c>
      <c r="L187" s="12">
        <v>0.89</v>
      </c>
      <c r="N187" s="4">
        <v>10901.38056246055</v>
      </c>
      <c r="O187" s="1">
        <v>5.48</v>
      </c>
      <c r="P187" s="12">
        <v>0.53</v>
      </c>
    </row>
    <row r="188" spans="2:16" x14ac:dyDescent="0.25">
      <c r="B188" t="s">
        <v>14</v>
      </c>
      <c r="C188">
        <v>30</v>
      </c>
      <c r="D188" s="1">
        <v>2</v>
      </c>
      <c r="E188" s="12">
        <v>0.42120000000000002</v>
      </c>
      <c r="F188" s="1">
        <v>64.850999999999999</v>
      </c>
      <c r="G188" s="1">
        <v>4.68</v>
      </c>
      <c r="H188" s="1">
        <v>0</v>
      </c>
      <c r="J188" s="4">
        <v>5299.1943575556334</v>
      </c>
      <c r="K188" s="1">
        <v>3.149166666666666</v>
      </c>
      <c r="L188" s="12">
        <v>0.89</v>
      </c>
      <c r="N188" s="4">
        <v>5441.4141508213661</v>
      </c>
      <c r="O188" s="1">
        <v>5.48</v>
      </c>
      <c r="P188" s="12">
        <v>0.53</v>
      </c>
    </row>
    <row r="189" spans="2:16" x14ac:dyDescent="0.25">
      <c r="B189" t="s">
        <v>16</v>
      </c>
      <c r="C189">
        <v>30</v>
      </c>
      <c r="D189" s="1">
        <v>4</v>
      </c>
      <c r="E189" s="12">
        <v>0.31754432389521037</v>
      </c>
      <c r="F189" s="1">
        <v>69</v>
      </c>
      <c r="G189" s="1">
        <v>5.27</v>
      </c>
      <c r="H189" s="1">
        <v>0</v>
      </c>
      <c r="J189" s="4">
        <v>7942.3920831933719</v>
      </c>
      <c r="K189" s="1">
        <v>0.67</v>
      </c>
      <c r="L189" s="12">
        <v>0.89</v>
      </c>
      <c r="N189" s="4">
        <v>8168.6346695792481</v>
      </c>
      <c r="O189" s="1">
        <v>0.67</v>
      </c>
      <c r="P189" s="12">
        <v>0.53</v>
      </c>
    </row>
    <row r="190" spans="2:16" x14ac:dyDescent="0.25">
      <c r="B190" t="s">
        <v>32</v>
      </c>
      <c r="C190">
        <v>30</v>
      </c>
      <c r="D190" s="1">
        <v>4.416666666666667</v>
      </c>
      <c r="E190" s="12">
        <v>0.33</v>
      </c>
      <c r="F190" s="1">
        <v>200</v>
      </c>
      <c r="G190" s="1">
        <v>5.33</v>
      </c>
      <c r="H190" s="1">
        <v>0</v>
      </c>
      <c r="J190" s="4">
        <v>20699.849352939753</v>
      </c>
      <c r="K190" s="1">
        <v>0.79642857142857149</v>
      </c>
      <c r="L190" s="12">
        <v>0.89</v>
      </c>
      <c r="N190" s="4">
        <v>23925.157525264527</v>
      </c>
      <c r="O190" s="1">
        <v>1.0178571428571428</v>
      </c>
      <c r="P190" s="12">
        <v>0.53</v>
      </c>
    </row>
    <row r="191" spans="2:16" x14ac:dyDescent="0.25">
      <c r="B191" t="s">
        <v>35</v>
      </c>
      <c r="C191">
        <v>30</v>
      </c>
      <c r="D191" s="1">
        <v>5.75</v>
      </c>
      <c r="E191" s="12">
        <v>0.33</v>
      </c>
      <c r="F191" s="1">
        <v>200</v>
      </c>
      <c r="G191" s="1">
        <v>5.33</v>
      </c>
      <c r="H191" s="1">
        <v>0</v>
      </c>
      <c r="J191" s="4">
        <v>8736.2395255837328</v>
      </c>
      <c r="K191" s="1">
        <v>0.79642857142857149</v>
      </c>
      <c r="L191" s="12">
        <v>0.89</v>
      </c>
      <c r="N191" s="4">
        <v>8919.2150725202628</v>
      </c>
      <c r="O191" s="1">
        <v>1.0178571428571428</v>
      </c>
      <c r="P191" s="12">
        <v>0.53</v>
      </c>
    </row>
    <row r="192" spans="2:16" x14ac:dyDescent="0.25">
      <c r="B192" t="s">
        <v>111</v>
      </c>
      <c r="C192">
        <v>30</v>
      </c>
      <c r="D192" s="1">
        <v>1.75</v>
      </c>
      <c r="E192" s="12">
        <v>1</v>
      </c>
      <c r="F192" s="1">
        <v>124.17</v>
      </c>
      <c r="G192" s="1">
        <v>0</v>
      </c>
      <c r="H192" s="1">
        <v>0</v>
      </c>
      <c r="J192" s="4">
        <v>8275.8182060562813</v>
      </c>
      <c r="K192" s="1">
        <v>0</v>
      </c>
      <c r="L192" s="12">
        <v>0.71399999999999997</v>
      </c>
      <c r="N192" s="4">
        <v>8613.6194695847134</v>
      </c>
      <c r="O192" s="1">
        <v>0</v>
      </c>
      <c r="P192" s="12">
        <v>0.56599999999999995</v>
      </c>
    </row>
    <row r="193" spans="2:16" x14ac:dyDescent="0.25">
      <c r="B193" t="s">
        <v>25</v>
      </c>
      <c r="C193">
        <v>30</v>
      </c>
      <c r="D193" s="1">
        <v>0.5</v>
      </c>
      <c r="E193" s="12">
        <v>1</v>
      </c>
      <c r="F193" s="1">
        <v>12</v>
      </c>
      <c r="G193" s="1">
        <v>0</v>
      </c>
      <c r="H193" s="1">
        <v>0</v>
      </c>
      <c r="J193" s="4">
        <v>1026.6264560710104</v>
      </c>
      <c r="K193" s="1">
        <v>0</v>
      </c>
      <c r="L193" s="12">
        <v>0.32</v>
      </c>
      <c r="N193" s="4">
        <v>1123.4911777986381</v>
      </c>
      <c r="O193" s="1">
        <v>0</v>
      </c>
      <c r="P193" s="12">
        <v>0.19</v>
      </c>
    </row>
    <row r="194" spans="2:16" x14ac:dyDescent="0.25">
      <c r="B194" t="s">
        <v>112</v>
      </c>
      <c r="C194">
        <v>25</v>
      </c>
      <c r="D194" s="1">
        <v>1</v>
      </c>
      <c r="E194" s="12">
        <v>1</v>
      </c>
      <c r="F194" s="1">
        <v>28</v>
      </c>
      <c r="G194" s="1">
        <v>0</v>
      </c>
      <c r="H194" s="1">
        <v>0</v>
      </c>
      <c r="J194" s="4">
        <v>2616.2118192275425</v>
      </c>
      <c r="K194" s="1">
        <v>0</v>
      </c>
      <c r="L194" s="12">
        <v>0.48</v>
      </c>
      <c r="N194" s="4">
        <v>2646.088998313071</v>
      </c>
      <c r="O194" s="1">
        <v>0</v>
      </c>
      <c r="P194" s="12">
        <v>0.28999999999999998</v>
      </c>
    </row>
    <row r="195" spans="2:16" x14ac:dyDescent="0.25">
      <c r="B195" t="s">
        <v>113</v>
      </c>
      <c r="C195">
        <v>25</v>
      </c>
      <c r="D195" s="1">
        <v>3</v>
      </c>
      <c r="E195" s="12">
        <v>1</v>
      </c>
      <c r="F195" s="1">
        <v>174.57300000000001</v>
      </c>
      <c r="G195" s="1">
        <v>0</v>
      </c>
      <c r="H195" s="1">
        <v>0</v>
      </c>
      <c r="J195" s="4">
        <v>3180.405721247977</v>
      </c>
      <c r="K195" s="1">
        <v>0</v>
      </c>
      <c r="L195" s="12">
        <v>0.54</v>
      </c>
      <c r="N195" s="4">
        <v>4654.3695896037398</v>
      </c>
      <c r="O195" s="1">
        <v>0</v>
      </c>
      <c r="P195" s="12">
        <v>0.4</v>
      </c>
    </row>
    <row r="196" spans="2:16" x14ac:dyDescent="0.25">
      <c r="B196">
        <v>2040</v>
      </c>
      <c r="D196" s="1"/>
      <c r="E196" s="12"/>
      <c r="F196" s="1"/>
      <c r="G196" s="1"/>
      <c r="H196" s="1"/>
      <c r="J196" s="4"/>
      <c r="K196" s="1"/>
      <c r="L196" s="12"/>
      <c r="N196" s="4"/>
      <c r="O196" s="1"/>
      <c r="P196" s="12"/>
    </row>
    <row r="197" spans="2:16" x14ac:dyDescent="0.25">
      <c r="B197" t="s">
        <v>20</v>
      </c>
      <c r="C197">
        <v>25</v>
      </c>
      <c r="D197" s="1">
        <v>2</v>
      </c>
      <c r="E197" s="12">
        <v>0.439</v>
      </c>
      <c r="F197" s="1">
        <v>22.542000000000002</v>
      </c>
      <c r="G197" s="1">
        <v>8</v>
      </c>
      <c r="H197" s="1">
        <v>8.6930722800000009</v>
      </c>
      <c r="J197" s="4">
        <v>4579.6513720584217</v>
      </c>
      <c r="K197" s="1">
        <v>9.2266398321032632</v>
      </c>
      <c r="L197" s="12">
        <v>0.89</v>
      </c>
      <c r="N197" s="4">
        <v>4795.618301108726</v>
      </c>
      <c r="O197" s="1">
        <v>16.095512098584869</v>
      </c>
      <c r="P197" s="12">
        <v>0.53</v>
      </c>
    </row>
    <row r="198" spans="2:16" x14ac:dyDescent="0.25">
      <c r="B198" t="s">
        <v>17</v>
      </c>
      <c r="C198">
        <v>25</v>
      </c>
      <c r="D198" s="1">
        <v>2</v>
      </c>
      <c r="E198" s="12">
        <v>0.50900000000000001</v>
      </c>
      <c r="F198" s="1">
        <v>15.028</v>
      </c>
      <c r="G198" s="1">
        <v>4.0999999999999996</v>
      </c>
      <c r="H198" s="1">
        <v>0</v>
      </c>
      <c r="J198" s="4">
        <v>1904.3945409000878</v>
      </c>
      <c r="K198" s="1">
        <v>9.2266398321032632</v>
      </c>
      <c r="L198" s="12">
        <v>0.89</v>
      </c>
      <c r="N198" s="4">
        <v>1953.483738417777</v>
      </c>
      <c r="O198" s="1">
        <v>16.095512098584869</v>
      </c>
      <c r="P198" s="12">
        <v>0.53</v>
      </c>
    </row>
    <row r="199" spans="2:16" x14ac:dyDescent="0.25">
      <c r="B199" t="s">
        <v>18</v>
      </c>
      <c r="C199">
        <v>25</v>
      </c>
      <c r="D199" s="1">
        <v>1.5</v>
      </c>
      <c r="E199" s="12">
        <v>0.3594</v>
      </c>
      <c r="F199" s="1">
        <v>17.367999999999999</v>
      </c>
      <c r="G199" s="1">
        <v>16.100000000000001</v>
      </c>
      <c r="H199" s="1">
        <v>0</v>
      </c>
      <c r="J199" s="4">
        <v>1734.1810787499419</v>
      </c>
      <c r="K199" s="1">
        <v>9.2266398321032632</v>
      </c>
      <c r="L199" s="12">
        <v>0.2</v>
      </c>
      <c r="N199" s="4">
        <v>1774.8001069356351</v>
      </c>
      <c r="O199" s="1">
        <v>16.095512098584869</v>
      </c>
      <c r="P199" s="12">
        <v>0.2</v>
      </c>
    </row>
    <row r="200" spans="2:16" x14ac:dyDescent="0.25">
      <c r="B200" t="s">
        <v>19</v>
      </c>
      <c r="C200">
        <v>25</v>
      </c>
      <c r="D200" s="1">
        <v>1.5</v>
      </c>
      <c r="E200" s="12">
        <v>0.33300000000000002</v>
      </c>
      <c r="F200" s="1">
        <v>14.066000000000001</v>
      </c>
      <c r="G200" s="1">
        <v>8.1</v>
      </c>
      <c r="H200" s="1">
        <v>0</v>
      </c>
      <c r="J200" s="4">
        <v>936.30674848623892</v>
      </c>
      <c r="K200" s="1">
        <v>9.2266398321032632</v>
      </c>
      <c r="L200" s="12">
        <v>0.2</v>
      </c>
      <c r="N200" s="4">
        <v>958.23748609677239</v>
      </c>
      <c r="O200" s="1">
        <v>16.095512098584869</v>
      </c>
      <c r="P200" s="12">
        <v>0.2</v>
      </c>
    </row>
    <row r="201" spans="2:16" x14ac:dyDescent="0.25">
      <c r="B201" t="s">
        <v>21</v>
      </c>
      <c r="C201">
        <v>25</v>
      </c>
      <c r="D201" s="1">
        <v>1.1153846153846154</v>
      </c>
      <c r="E201" s="12">
        <v>0.40899999999999997</v>
      </c>
      <c r="F201" s="1">
        <v>29.382999999999999</v>
      </c>
      <c r="G201" s="1">
        <v>8.51</v>
      </c>
      <c r="H201" s="1">
        <v>0</v>
      </c>
      <c r="J201" s="4">
        <v>2005.7958250216377</v>
      </c>
      <c r="K201" s="1">
        <v>9.2266398321032632</v>
      </c>
      <c r="L201" s="12">
        <v>0.2</v>
      </c>
      <c r="N201" s="4">
        <v>2074.4388338935751</v>
      </c>
      <c r="O201" s="1">
        <v>16.095512098584869</v>
      </c>
      <c r="P201" s="12">
        <v>0.2</v>
      </c>
    </row>
    <row r="202" spans="2:16" x14ac:dyDescent="0.25">
      <c r="B202" t="s">
        <v>22</v>
      </c>
      <c r="C202">
        <v>25</v>
      </c>
      <c r="D202" s="1">
        <v>1</v>
      </c>
      <c r="E202" s="12">
        <v>0.32</v>
      </c>
      <c r="F202" s="1">
        <v>33</v>
      </c>
      <c r="G202" s="1">
        <v>0</v>
      </c>
      <c r="H202" s="1">
        <v>0</v>
      </c>
      <c r="J202" s="4">
        <v>2250.8386974309219</v>
      </c>
      <c r="K202" s="1">
        <v>30.978145559905716</v>
      </c>
      <c r="L202" s="12">
        <v>0.2</v>
      </c>
      <c r="M202" s="4"/>
      <c r="N202" s="4">
        <v>2176.3586317125914</v>
      </c>
      <c r="O202" s="1">
        <v>36.575135447573295</v>
      </c>
      <c r="P202" s="12">
        <v>0.2</v>
      </c>
    </row>
    <row r="203" spans="2:16" x14ac:dyDescent="0.25">
      <c r="B203" t="s">
        <v>15</v>
      </c>
      <c r="C203">
        <v>30</v>
      </c>
      <c r="D203" s="1">
        <v>2</v>
      </c>
      <c r="E203" s="12">
        <v>0.30049999999999999</v>
      </c>
      <c r="F203" s="1">
        <v>94.837999999999994</v>
      </c>
      <c r="G203" s="1">
        <v>8.85</v>
      </c>
      <c r="H203" s="1">
        <v>14.306075819999998</v>
      </c>
      <c r="J203" s="4">
        <v>11020.025987469702</v>
      </c>
      <c r="K203" s="1">
        <v>2.9408333333333334</v>
      </c>
      <c r="L203" s="12">
        <v>0.89</v>
      </c>
      <c r="N203" s="4">
        <v>11027.626525839825</v>
      </c>
      <c r="O203" s="1">
        <v>4.57</v>
      </c>
      <c r="P203" s="12">
        <v>0.53</v>
      </c>
    </row>
    <row r="204" spans="2:16" x14ac:dyDescent="0.25">
      <c r="B204" t="s">
        <v>14</v>
      </c>
      <c r="C204">
        <v>30</v>
      </c>
      <c r="D204" s="1">
        <v>2</v>
      </c>
      <c r="E204" s="12">
        <v>0.42120000000000002</v>
      </c>
      <c r="F204" s="1">
        <v>64.850999999999999</v>
      </c>
      <c r="G204" s="1">
        <v>4.68</v>
      </c>
      <c r="H204" s="1">
        <v>0</v>
      </c>
      <c r="J204" s="4">
        <v>5500.3540655432143</v>
      </c>
      <c r="K204" s="1">
        <v>2.9408333333333334</v>
      </c>
      <c r="L204" s="12">
        <v>0.89</v>
      </c>
      <c r="N204" s="4">
        <v>5777.225671314055</v>
      </c>
      <c r="O204" s="1">
        <v>4.57</v>
      </c>
      <c r="P204" s="12">
        <v>0.53</v>
      </c>
    </row>
    <row r="205" spans="2:16" x14ac:dyDescent="0.25">
      <c r="B205" t="s">
        <v>16</v>
      </c>
      <c r="C205">
        <v>30</v>
      </c>
      <c r="D205" s="1">
        <v>4</v>
      </c>
      <c r="E205" s="12">
        <v>0.31754432389521037</v>
      </c>
      <c r="F205" s="1">
        <v>69</v>
      </c>
      <c r="G205" s="1">
        <v>5.27</v>
      </c>
      <c r="H205" s="1">
        <v>0</v>
      </c>
      <c r="J205" s="4">
        <v>8274.842417505608</v>
      </c>
      <c r="K205" s="1">
        <v>0.72</v>
      </c>
      <c r="L205" s="12">
        <v>0.89</v>
      </c>
      <c r="N205" s="4">
        <v>8658.3072606448932</v>
      </c>
      <c r="O205" s="1">
        <v>0.73</v>
      </c>
      <c r="P205" s="12">
        <v>0.53</v>
      </c>
    </row>
    <row r="206" spans="2:16" x14ac:dyDescent="0.25">
      <c r="B206" t="s">
        <v>32</v>
      </c>
      <c r="C206">
        <v>30</v>
      </c>
      <c r="D206" s="1">
        <v>4.416666666666667</v>
      </c>
      <c r="E206" s="12">
        <v>0.33</v>
      </c>
      <c r="F206" s="1">
        <v>200</v>
      </c>
      <c r="G206" s="1">
        <v>5.33</v>
      </c>
      <c r="H206" s="1">
        <v>0</v>
      </c>
      <c r="J206" s="4">
        <v>16581.744303900046</v>
      </c>
      <c r="K206" s="1">
        <v>0.5</v>
      </c>
      <c r="L206" s="12">
        <v>0.89</v>
      </c>
      <c r="N206" s="4">
        <v>19646.359989603592</v>
      </c>
      <c r="O206" s="1">
        <v>0.7</v>
      </c>
      <c r="P206" s="12">
        <v>0.53</v>
      </c>
    </row>
    <row r="207" spans="2:16" x14ac:dyDescent="0.25">
      <c r="B207" t="s">
        <v>35</v>
      </c>
      <c r="C207">
        <v>30</v>
      </c>
      <c r="D207" s="1">
        <v>5.75</v>
      </c>
      <c r="E207" s="12">
        <v>0.33</v>
      </c>
      <c r="F207" s="1">
        <v>200</v>
      </c>
      <c r="G207" s="1">
        <v>5.33</v>
      </c>
      <c r="H207" s="1">
        <v>0</v>
      </c>
      <c r="J207" s="4">
        <v>9101.9184949030532</v>
      </c>
      <c r="K207" s="1">
        <v>0.5</v>
      </c>
      <c r="L207" s="12">
        <v>0.89</v>
      </c>
      <c r="N207" s="4">
        <v>9523.7109075936951</v>
      </c>
      <c r="O207" s="1">
        <v>0.7</v>
      </c>
      <c r="P207" s="12">
        <v>0.53</v>
      </c>
    </row>
    <row r="208" spans="2:16" x14ac:dyDescent="0.25">
      <c r="B208" t="s">
        <v>111</v>
      </c>
      <c r="C208">
        <v>30</v>
      </c>
      <c r="D208" s="1">
        <v>1.75</v>
      </c>
      <c r="E208" s="12">
        <v>1</v>
      </c>
      <c r="F208" s="1">
        <v>124.17</v>
      </c>
      <c r="G208" s="1">
        <v>0</v>
      </c>
      <c r="H208" s="1">
        <v>0</v>
      </c>
      <c r="J208" s="4">
        <v>7055.3371457315016</v>
      </c>
      <c r="K208" s="1">
        <v>0</v>
      </c>
      <c r="L208" s="12">
        <v>0.71399999999999997</v>
      </c>
      <c r="N208" s="4">
        <v>8599.5140892768577</v>
      </c>
      <c r="O208" s="1">
        <v>0</v>
      </c>
      <c r="P208" s="12">
        <v>0.56599999999999995</v>
      </c>
    </row>
    <row r="209" spans="2:16" x14ac:dyDescent="0.25">
      <c r="B209" t="s">
        <v>25</v>
      </c>
      <c r="C209">
        <v>30</v>
      </c>
      <c r="D209" s="1">
        <v>0.5</v>
      </c>
      <c r="E209" s="12">
        <v>1</v>
      </c>
      <c r="F209" s="1">
        <v>12</v>
      </c>
      <c r="G209" s="1">
        <v>0</v>
      </c>
      <c r="H209" s="1">
        <v>0</v>
      </c>
      <c r="J209" s="4">
        <v>712.7557096815184</v>
      </c>
      <c r="K209" s="1">
        <v>0</v>
      </c>
      <c r="L209" s="12">
        <v>0.32</v>
      </c>
      <c r="N209" s="4">
        <v>1024.201679083865</v>
      </c>
      <c r="O209" s="1">
        <v>0</v>
      </c>
      <c r="P209" s="12">
        <v>0.19</v>
      </c>
    </row>
    <row r="210" spans="2:16" x14ac:dyDescent="0.25">
      <c r="B210" t="s">
        <v>112</v>
      </c>
      <c r="C210">
        <v>25</v>
      </c>
      <c r="D210" s="1">
        <v>1</v>
      </c>
      <c r="E210" s="12">
        <v>1</v>
      </c>
      <c r="F210" s="1">
        <v>28</v>
      </c>
      <c r="G210" s="1">
        <v>0</v>
      </c>
      <c r="H210" s="1">
        <v>0</v>
      </c>
      <c r="J210" s="4">
        <v>2123.4865969184511</v>
      </c>
      <c r="K210" s="1">
        <v>0</v>
      </c>
      <c r="L210" s="12">
        <v>0.48</v>
      </c>
      <c r="N210" s="4">
        <v>2163.1109163736674</v>
      </c>
      <c r="O210" s="1">
        <v>0</v>
      </c>
      <c r="P210" s="12">
        <v>0.28999999999999998</v>
      </c>
    </row>
    <row r="211" spans="2:16" x14ac:dyDescent="0.25">
      <c r="B211" t="s">
        <v>113</v>
      </c>
      <c r="C211">
        <v>25</v>
      </c>
      <c r="D211" s="1">
        <v>3</v>
      </c>
      <c r="E211" s="12">
        <v>1</v>
      </c>
      <c r="F211" s="1">
        <v>174.57300000000001</v>
      </c>
      <c r="G211" s="1">
        <v>0</v>
      </c>
      <c r="H211" s="1">
        <v>0</v>
      </c>
      <c r="J211" s="4">
        <v>3066.8243265125325</v>
      </c>
      <c r="K211" s="1">
        <v>0</v>
      </c>
      <c r="L211" s="12">
        <v>0.56999999999999995</v>
      </c>
      <c r="N211" s="4">
        <v>4690.138286635246</v>
      </c>
      <c r="O211" s="1">
        <v>0</v>
      </c>
      <c r="P211" s="12">
        <v>0.4</v>
      </c>
    </row>
    <row r="212" spans="2:16" x14ac:dyDescent="0.25">
      <c r="B212">
        <v>2050</v>
      </c>
      <c r="D212" s="1"/>
      <c r="E212" s="12"/>
      <c r="F212" s="1"/>
      <c r="G212" s="1"/>
      <c r="H212" s="1"/>
      <c r="J212" s="4"/>
      <c r="K212" s="1"/>
      <c r="L212" s="12"/>
      <c r="N212" s="4"/>
      <c r="O212" s="1"/>
      <c r="P212" s="12"/>
    </row>
    <row r="213" spans="2:16" x14ac:dyDescent="0.25">
      <c r="B213" t="s">
        <v>20</v>
      </c>
      <c r="C213">
        <v>25</v>
      </c>
      <c r="D213" s="1">
        <v>2</v>
      </c>
      <c r="E213" s="12">
        <v>0.439</v>
      </c>
      <c r="F213" s="1">
        <v>22.542000000000002</v>
      </c>
      <c r="G213" s="1">
        <v>8</v>
      </c>
      <c r="H213" s="1">
        <v>8.6930722800000009</v>
      </c>
      <c r="J213" s="4">
        <v>4620.7844440901472</v>
      </c>
      <c r="K213" s="1">
        <v>9.2266398321032632</v>
      </c>
      <c r="L213" s="12">
        <v>0.89</v>
      </c>
      <c r="N213" s="4">
        <v>4653.4386260532992</v>
      </c>
      <c r="O213" s="1">
        <v>16.095512098584869</v>
      </c>
      <c r="P213" s="12">
        <v>0.53</v>
      </c>
    </row>
    <row r="214" spans="2:16" x14ac:dyDescent="0.25">
      <c r="B214" t="s">
        <v>17</v>
      </c>
      <c r="C214">
        <v>25</v>
      </c>
      <c r="D214" s="1">
        <v>2</v>
      </c>
      <c r="E214" s="12">
        <v>0.50900000000000001</v>
      </c>
      <c r="F214" s="1">
        <v>15.028</v>
      </c>
      <c r="G214" s="1">
        <v>4.0999999999999996</v>
      </c>
      <c r="H214" s="1">
        <v>0</v>
      </c>
      <c r="J214" s="4">
        <v>1940.4416643748261</v>
      </c>
      <c r="K214" s="1">
        <v>9.2266398321032632</v>
      </c>
      <c r="L214" s="12">
        <v>0.89</v>
      </c>
      <c r="N214" s="4">
        <v>2022.6242666987148</v>
      </c>
      <c r="O214" s="1">
        <v>16.095512098584869</v>
      </c>
      <c r="P214" s="12">
        <v>0.53</v>
      </c>
    </row>
    <row r="215" spans="2:16" x14ac:dyDescent="0.25">
      <c r="B215" t="s">
        <v>18</v>
      </c>
      <c r="C215">
        <v>25</v>
      </c>
      <c r="D215" s="1">
        <v>1.5</v>
      </c>
      <c r="E215" s="12">
        <v>0.3594</v>
      </c>
      <c r="F215" s="1">
        <v>17.367999999999999</v>
      </c>
      <c r="G215" s="1">
        <v>16.100000000000001</v>
      </c>
      <c r="H215" s="1">
        <v>0</v>
      </c>
      <c r="J215" s="4">
        <v>1764.0083971302122</v>
      </c>
      <c r="K215" s="1">
        <v>9.2266398321032632</v>
      </c>
      <c r="L215" s="12">
        <v>0.2</v>
      </c>
      <c r="N215" s="4">
        <v>1832.0106788738524</v>
      </c>
      <c r="O215" s="1">
        <v>16.095512098584869</v>
      </c>
      <c r="P215" s="12">
        <v>0.2</v>
      </c>
    </row>
    <row r="216" spans="2:16" x14ac:dyDescent="0.25">
      <c r="B216" t="s">
        <v>19</v>
      </c>
      <c r="C216">
        <v>25</v>
      </c>
      <c r="D216" s="1">
        <v>1.5</v>
      </c>
      <c r="E216" s="12">
        <v>0.33300000000000002</v>
      </c>
      <c r="F216" s="1">
        <v>14.066000000000001</v>
      </c>
      <c r="G216" s="1">
        <v>8.1</v>
      </c>
      <c r="H216" s="1">
        <v>0</v>
      </c>
      <c r="J216" s="4">
        <v>952.41090267804077</v>
      </c>
      <c r="K216" s="1">
        <v>9.2266398321032632</v>
      </c>
      <c r="L216" s="12">
        <v>0.2</v>
      </c>
      <c r="N216" s="4">
        <v>989.1262123358589</v>
      </c>
      <c r="O216" s="1">
        <v>16.095512098584869</v>
      </c>
      <c r="P216" s="12">
        <v>0.2</v>
      </c>
    </row>
    <row r="217" spans="2:16" x14ac:dyDescent="0.25">
      <c r="B217" t="s">
        <v>21</v>
      </c>
      <c r="C217">
        <v>25</v>
      </c>
      <c r="D217" s="1">
        <v>1.1153846153846154</v>
      </c>
      <c r="E217" s="12">
        <v>0.40899999999999997</v>
      </c>
      <c r="F217" s="1">
        <v>29.382999999999999</v>
      </c>
      <c r="G217" s="1">
        <v>8.51</v>
      </c>
      <c r="H217" s="1">
        <v>0</v>
      </c>
      <c r="J217" s="4">
        <v>2052.2512914926006</v>
      </c>
      <c r="K217" s="1">
        <v>9.2266398321032632</v>
      </c>
      <c r="L217" s="12">
        <v>0.2</v>
      </c>
      <c r="N217" s="4">
        <v>2167.1698761446278</v>
      </c>
      <c r="O217" s="1">
        <v>16.095512098584869</v>
      </c>
      <c r="P217" s="12">
        <v>0.2</v>
      </c>
    </row>
    <row r="218" spans="2:16" x14ac:dyDescent="0.25">
      <c r="B218" t="s">
        <v>22</v>
      </c>
      <c r="C218">
        <v>25</v>
      </c>
      <c r="D218" s="1">
        <v>1</v>
      </c>
      <c r="E218" s="12">
        <v>0.32</v>
      </c>
      <c r="F218" s="1">
        <v>33</v>
      </c>
      <c r="G218" s="1">
        <v>0</v>
      </c>
      <c r="H218" s="1">
        <v>0</v>
      </c>
      <c r="J218" s="4">
        <v>2351.4551219509035</v>
      </c>
      <c r="K218" s="1">
        <v>28.478850108511313</v>
      </c>
      <c r="L218" s="12">
        <v>0.2</v>
      </c>
      <c r="M218" s="4"/>
      <c r="N218" s="4">
        <v>2226.7644378186164</v>
      </c>
      <c r="O218" s="1">
        <v>35.8035711457971</v>
      </c>
      <c r="P218" s="12">
        <v>0.2</v>
      </c>
    </row>
    <row r="219" spans="2:16" x14ac:dyDescent="0.25">
      <c r="B219" t="s">
        <v>15</v>
      </c>
      <c r="C219">
        <v>30</v>
      </c>
      <c r="D219" s="1">
        <v>2</v>
      </c>
      <c r="E219" s="12">
        <v>0.30049999999999999</v>
      </c>
      <c r="F219" s="1">
        <v>94.837999999999994</v>
      </c>
      <c r="G219" s="1">
        <v>8.85</v>
      </c>
      <c r="H219" s="1">
        <v>14.306075819999998</v>
      </c>
      <c r="J219" s="4">
        <v>11026.383447835915</v>
      </c>
      <c r="K219" s="1">
        <v>2.9408333333333334</v>
      </c>
      <c r="L219" s="12">
        <v>0.89</v>
      </c>
      <c r="N219" s="4">
        <v>11373.703174907365</v>
      </c>
      <c r="O219" s="1">
        <v>4.57</v>
      </c>
      <c r="P219" s="12">
        <v>0.53</v>
      </c>
    </row>
    <row r="220" spans="2:16" x14ac:dyDescent="0.25">
      <c r="B220" t="s">
        <v>14</v>
      </c>
      <c r="C220">
        <v>30</v>
      </c>
      <c r="D220" s="1">
        <v>2</v>
      </c>
      <c r="E220" s="12">
        <v>0.42120000000000002</v>
      </c>
      <c r="F220" s="1">
        <v>64.850999999999999</v>
      </c>
      <c r="G220" s="1">
        <v>4.68</v>
      </c>
      <c r="H220" s="1">
        <v>0</v>
      </c>
      <c r="J220" s="4">
        <v>5635.1449354190436</v>
      </c>
      <c r="K220" s="1">
        <v>2.9408333333333334</v>
      </c>
      <c r="L220" s="12">
        <v>0.89</v>
      </c>
      <c r="N220" s="4">
        <v>6111.1259953215485</v>
      </c>
      <c r="O220" s="1">
        <v>4.57</v>
      </c>
      <c r="P220" s="12">
        <v>0.53</v>
      </c>
    </row>
    <row r="221" spans="2:16" x14ac:dyDescent="0.25">
      <c r="B221" t="s">
        <v>16</v>
      </c>
      <c r="C221">
        <v>30</v>
      </c>
      <c r="D221" s="1">
        <v>4</v>
      </c>
      <c r="E221" s="12">
        <v>0.31754432389521037</v>
      </c>
      <c r="F221" s="1">
        <v>69</v>
      </c>
      <c r="G221" s="1">
        <v>5.27</v>
      </c>
      <c r="H221" s="1">
        <v>0</v>
      </c>
      <c r="J221" s="4">
        <v>8516.7454108404199</v>
      </c>
      <c r="K221" s="1">
        <v>0.72</v>
      </c>
      <c r="L221" s="12">
        <v>0.89</v>
      </c>
      <c r="N221" s="4">
        <v>9158.7224710183873</v>
      </c>
      <c r="O221" s="1">
        <v>0.73</v>
      </c>
      <c r="P221" s="12">
        <v>0.53</v>
      </c>
    </row>
    <row r="222" spans="2:16" x14ac:dyDescent="0.25">
      <c r="B222" t="s">
        <v>32</v>
      </c>
      <c r="C222">
        <v>30</v>
      </c>
      <c r="D222" s="1">
        <v>4.416666666666667</v>
      </c>
      <c r="E222" s="12">
        <v>0.33</v>
      </c>
      <c r="F222" s="1">
        <v>200</v>
      </c>
      <c r="G222" s="1">
        <v>5.33</v>
      </c>
      <c r="H222" s="1">
        <v>0</v>
      </c>
      <c r="J222" s="4">
        <v>17176.33670882327</v>
      </c>
      <c r="K222" s="1">
        <v>0.5</v>
      </c>
      <c r="L222" s="12">
        <v>0.89</v>
      </c>
      <c r="N222" s="4">
        <v>17540.10219239246</v>
      </c>
      <c r="O222" s="1">
        <v>0.7</v>
      </c>
      <c r="P222" s="12">
        <v>0.53</v>
      </c>
    </row>
    <row r="223" spans="2:16" x14ac:dyDescent="0.25">
      <c r="B223" t="s">
        <v>35</v>
      </c>
      <c r="C223">
        <v>30</v>
      </c>
      <c r="D223" s="1">
        <v>5.75</v>
      </c>
      <c r="E223" s="12">
        <v>0.33</v>
      </c>
      <c r="F223" s="1">
        <v>200</v>
      </c>
      <c r="G223" s="1">
        <v>5.33</v>
      </c>
      <c r="H223" s="1">
        <v>0</v>
      </c>
      <c r="J223" s="4">
        <v>9367.999855479613</v>
      </c>
      <c r="K223" s="1">
        <v>0.5</v>
      </c>
      <c r="L223" s="12">
        <v>0.89</v>
      </c>
      <c r="N223" s="4">
        <v>10074.142955555557</v>
      </c>
      <c r="O223" s="1">
        <v>0.7</v>
      </c>
      <c r="P223" s="12">
        <v>0.53</v>
      </c>
    </row>
    <row r="224" spans="2:16" x14ac:dyDescent="0.25">
      <c r="B224" t="s">
        <v>111</v>
      </c>
      <c r="C224">
        <v>30</v>
      </c>
      <c r="D224" s="1">
        <v>1.75</v>
      </c>
      <c r="E224" s="12">
        <v>1</v>
      </c>
      <c r="F224" s="1">
        <v>124.17</v>
      </c>
      <c r="G224" s="1">
        <v>0</v>
      </c>
      <c r="H224" s="1">
        <v>0</v>
      </c>
      <c r="J224" s="4">
        <v>6688.2515848177845</v>
      </c>
      <c r="K224" s="1">
        <v>0</v>
      </c>
      <c r="L224" s="12">
        <v>0.71399999999999997</v>
      </c>
      <c r="N224" s="4">
        <v>7708.7381685046385</v>
      </c>
      <c r="O224" s="1">
        <v>0</v>
      </c>
      <c r="P224" s="12">
        <v>0.56599999999999995</v>
      </c>
    </row>
    <row r="225" spans="2:16" x14ac:dyDescent="0.25">
      <c r="B225" t="s">
        <v>25</v>
      </c>
      <c r="C225">
        <v>30</v>
      </c>
      <c r="D225" s="1">
        <v>0.5</v>
      </c>
      <c r="E225" s="12">
        <v>1</v>
      </c>
      <c r="F225" s="1">
        <v>12</v>
      </c>
      <c r="G225" s="1">
        <v>0</v>
      </c>
      <c r="H225" s="1">
        <v>0</v>
      </c>
      <c r="J225" s="4">
        <v>647.27351863629826</v>
      </c>
      <c r="K225" s="1">
        <v>0</v>
      </c>
      <c r="L225" s="12">
        <v>0.32</v>
      </c>
      <c r="N225" s="4">
        <v>933.68697517820442</v>
      </c>
      <c r="O225" s="1">
        <v>0</v>
      </c>
      <c r="P225" s="12">
        <v>0.19</v>
      </c>
    </row>
    <row r="226" spans="2:16" x14ac:dyDescent="0.25">
      <c r="B226" t="s">
        <v>112</v>
      </c>
      <c r="C226">
        <v>25</v>
      </c>
      <c r="D226" s="1">
        <v>1</v>
      </c>
      <c r="E226" s="12">
        <v>1</v>
      </c>
      <c r="F226" s="1">
        <v>28</v>
      </c>
      <c r="G226" s="1">
        <v>0</v>
      </c>
      <c r="H226" s="1">
        <v>0</v>
      </c>
      <c r="J226" s="4">
        <v>2064.7799597805001</v>
      </c>
      <c r="K226" s="1">
        <v>0</v>
      </c>
      <c r="L226" s="12">
        <v>0.48</v>
      </c>
      <c r="N226" s="4">
        <v>2107.6707349868952</v>
      </c>
      <c r="O226" s="1">
        <v>0</v>
      </c>
      <c r="P226" s="12">
        <v>0.28999999999999998</v>
      </c>
    </row>
    <row r="227" spans="2:16" x14ac:dyDescent="0.25">
      <c r="B227" t="s">
        <v>113</v>
      </c>
      <c r="C227">
        <v>25</v>
      </c>
      <c r="D227" s="1">
        <v>3</v>
      </c>
      <c r="E227" s="12">
        <v>1</v>
      </c>
      <c r="F227" s="1">
        <v>174.57300000000001</v>
      </c>
      <c r="G227" s="1">
        <v>0</v>
      </c>
      <c r="H227" s="1">
        <v>0</v>
      </c>
      <c r="J227" s="4">
        <v>3112.3797708624516</v>
      </c>
      <c r="K227" s="1">
        <v>0</v>
      </c>
      <c r="L227" s="12">
        <v>0.61</v>
      </c>
      <c r="N227" s="4">
        <v>4724.3172076809924</v>
      </c>
      <c r="O227" s="1">
        <v>0</v>
      </c>
      <c r="P227" s="12">
        <v>0.4</v>
      </c>
    </row>
    <row r="232" spans="2:16" x14ac:dyDescent="0.25">
      <c r="I232" t="s">
        <v>460</v>
      </c>
    </row>
    <row r="233" spans="2:16" x14ac:dyDescent="0.25">
      <c r="B233" t="s">
        <v>469</v>
      </c>
    </row>
    <row r="234" spans="2:16" x14ac:dyDescent="0.25">
      <c r="I234" t="s">
        <v>459</v>
      </c>
    </row>
    <row r="235" spans="2:16" x14ac:dyDescent="0.25">
      <c r="C235" t="s">
        <v>100</v>
      </c>
      <c r="D235" t="s">
        <v>446</v>
      </c>
      <c r="I235" t="s">
        <v>130</v>
      </c>
      <c r="J235" t="s">
        <v>332</v>
      </c>
    </row>
    <row r="236" spans="2:16" x14ac:dyDescent="0.25">
      <c r="B236" t="s">
        <v>447</v>
      </c>
      <c r="C236" t="s">
        <v>108</v>
      </c>
      <c r="D236" t="s">
        <v>448</v>
      </c>
      <c r="E236" t="s">
        <v>449</v>
      </c>
      <c r="I236" t="s">
        <v>434</v>
      </c>
      <c r="J236" t="s">
        <v>435</v>
      </c>
    </row>
    <row r="237" spans="2:16" x14ac:dyDescent="0.25">
      <c r="B237" t="s">
        <v>20</v>
      </c>
      <c r="C237" s="1">
        <v>2</v>
      </c>
      <c r="D237" s="13">
        <v>0.42</v>
      </c>
      <c r="E237" s="13">
        <v>0.21</v>
      </c>
      <c r="G237" t="s">
        <v>45</v>
      </c>
      <c r="H237" t="s">
        <v>148</v>
      </c>
      <c r="I237">
        <f>577*2</f>
        <v>1154</v>
      </c>
      <c r="J237">
        <f>'GenCapitalCost-GloNZEpost2050'!AE7*(1+D238+E238)*1000+ElecNonVREConCost!D8*1000+F248</f>
        <v>18971947.490598962</v>
      </c>
      <c r="K237" t="s">
        <v>450</v>
      </c>
    </row>
    <row r="238" spans="2:16" x14ac:dyDescent="0.25">
      <c r="B238" t="s">
        <v>15</v>
      </c>
      <c r="C238" s="1">
        <v>2</v>
      </c>
      <c r="D238" s="13">
        <v>0.42</v>
      </c>
      <c r="E238" s="13">
        <v>0.21</v>
      </c>
      <c r="G238" t="s">
        <v>47</v>
      </c>
      <c r="H238" t="s">
        <v>151</v>
      </c>
      <c r="I238">
        <f>319*2</f>
        <v>638</v>
      </c>
      <c r="J238">
        <f>'GenCapitalCost-GloNZEpost2050'!AE12*(1+D237+E237)*1000+ElecNonVREConCost!D9*1000+F249</f>
        <v>8072947.4716986921</v>
      </c>
      <c r="K238" t="s">
        <v>450</v>
      </c>
    </row>
    <row r="239" spans="2:16" x14ac:dyDescent="0.25">
      <c r="B239" t="s">
        <v>32</v>
      </c>
      <c r="C239">
        <v>4.4000000000000004</v>
      </c>
      <c r="D239" s="13">
        <v>0.92</v>
      </c>
      <c r="E239" s="13">
        <v>0.46</v>
      </c>
      <c r="G239" t="s">
        <v>50</v>
      </c>
      <c r="H239" t="s">
        <v>133</v>
      </c>
      <c r="I239">
        <v>600</v>
      </c>
      <c r="J239">
        <f>'GenCapitalCost-GloNZEpost2050'!AE24*(1+D239+E239)*1000+ElecNonVREConCost!D10*1000</f>
        <v>40284894.333333336</v>
      </c>
      <c r="K239" t="s">
        <v>450</v>
      </c>
    </row>
    <row r="240" spans="2:16" x14ac:dyDescent="0.25">
      <c r="B240" t="s">
        <v>35</v>
      </c>
      <c r="C240">
        <v>5.8</v>
      </c>
      <c r="D240" s="13">
        <v>1.2</v>
      </c>
      <c r="E240" s="13">
        <v>0.6</v>
      </c>
      <c r="G240" t="s">
        <v>49</v>
      </c>
      <c r="H240" t="s">
        <v>148</v>
      </c>
      <c r="I240">
        <v>1000</v>
      </c>
      <c r="J240">
        <f>'GenCapitalCost-GloNZEpost2050'!AE27*(1+D240)*1000+ElecNonVREConCost!D8*1000</f>
        <v>21209944</v>
      </c>
      <c r="K240" t="s">
        <v>448</v>
      </c>
    </row>
    <row r="241" spans="2:11" x14ac:dyDescent="0.25">
      <c r="B241" t="s">
        <v>111</v>
      </c>
      <c r="C241">
        <v>1.8</v>
      </c>
      <c r="D241" s="13">
        <v>0.37</v>
      </c>
      <c r="E241" s="13">
        <v>0.18</v>
      </c>
      <c r="G241" t="s">
        <v>49</v>
      </c>
      <c r="H241" t="s">
        <v>151</v>
      </c>
      <c r="I241">
        <v>1000</v>
      </c>
      <c r="J241">
        <f>'GenCapitalCost-GloNZEpost2050'!AE27*(1+E240)*1000+ElecNonVREConCost!D9*1000</f>
        <v>15443397.5</v>
      </c>
      <c r="K241" t="s">
        <v>449</v>
      </c>
    </row>
    <row r="242" spans="2:11" x14ac:dyDescent="0.25">
      <c r="B242" t="s">
        <v>113</v>
      </c>
      <c r="C242">
        <v>3</v>
      </c>
      <c r="D242" s="13">
        <v>0.63</v>
      </c>
      <c r="E242" s="13">
        <v>0.31</v>
      </c>
      <c r="G242" t="s">
        <v>140</v>
      </c>
      <c r="H242" t="s">
        <v>151</v>
      </c>
      <c r="I242">
        <f>1152*2</f>
        <v>2304</v>
      </c>
      <c r="J242">
        <f>'GenCapitalCost-GloNZEpost2050'!AE21*(1+D242+E242)*1000+ElecVREConCost!D17*1000+IBRRemediationCost!D31*1000</f>
        <v>7943397.1618235791</v>
      </c>
      <c r="K242" t="s">
        <v>450</v>
      </c>
    </row>
    <row r="243" spans="2:11" x14ac:dyDescent="0.25">
      <c r="G243" t="s">
        <v>141</v>
      </c>
      <c r="H243" t="s">
        <v>132</v>
      </c>
      <c r="I243">
        <f>415*2</f>
        <v>830</v>
      </c>
      <c r="J243">
        <f>'GenCapitalCost-GloNZEpost2050'!AE22*(1+D242+E242)*1000+ElecVREConCost!D14*1000+IBRRemediationCost!D31*1000</f>
        <v>9492717.1618235782</v>
      </c>
      <c r="K243" t="s">
        <v>450</v>
      </c>
    </row>
    <row r="245" spans="2:11" x14ac:dyDescent="0.25">
      <c r="B245" t="s">
        <v>470</v>
      </c>
    </row>
    <row r="246" spans="2:11" x14ac:dyDescent="0.25">
      <c r="C246" t="s">
        <v>104</v>
      </c>
    </row>
    <row r="247" spans="2:11" x14ac:dyDescent="0.25">
      <c r="C247" t="s">
        <v>109</v>
      </c>
      <c r="D247" t="s">
        <v>471</v>
      </c>
      <c r="E247" t="s">
        <v>472</v>
      </c>
      <c r="F247" t="s">
        <v>473</v>
      </c>
    </row>
    <row r="248" spans="2:11" x14ac:dyDescent="0.25">
      <c r="B248" t="s">
        <v>45</v>
      </c>
      <c r="C248" s="1">
        <f>H219</f>
        <v>14.306075819999998</v>
      </c>
      <c r="D248" s="4">
        <f>C248*(8760*AVERAGE(L219,P219))</f>
        <v>88978.069170071976</v>
      </c>
      <c r="E248" s="4">
        <f>D248/(Scalarlist!E7*((1+Scalarlist!E7)^C219)/(((1+Scalarlist!E7)^C219)-1))</f>
        <v>1104132.5247602561</v>
      </c>
      <c r="F248" s="4">
        <f>(D238+E238)*E248</f>
        <v>695603.49059896136</v>
      </c>
    </row>
    <row r="249" spans="2:11" x14ac:dyDescent="0.25">
      <c r="B249" t="s">
        <v>47</v>
      </c>
      <c r="C249" s="1">
        <f>H213</f>
        <v>8.6930722800000009</v>
      </c>
      <c r="D249" s="4">
        <f>C249*(8760*AVERAGE(L213,P213))</f>
        <v>54067.432352688003</v>
      </c>
      <c r="E249" s="4">
        <f>D249/(Scalarlist!E7*((1+Scalarlist!E7)^C213)/(((1+Scalarlist!E7)^C213)-1))</f>
        <v>630079.32015665586</v>
      </c>
      <c r="F249">
        <f>(D237+E237)*E249</f>
        <v>396949.97169869317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240B-0C2F-41E7-A801-773A3749F1EE}">
  <dimension ref="C3:AI13"/>
  <sheetViews>
    <sheetView workbookViewId="0">
      <selection activeCell="C13" sqref="C13"/>
    </sheetView>
  </sheetViews>
  <sheetFormatPr defaultRowHeight="15" x14ac:dyDescent="0.25"/>
  <sheetData>
    <row r="3" spans="3:35" x14ac:dyDescent="0.25">
      <c r="C3" t="s">
        <v>88</v>
      </c>
      <c r="D3" t="s">
        <v>92</v>
      </c>
    </row>
    <row r="4" spans="3:35" x14ac:dyDescent="0.25">
      <c r="C4" t="s">
        <v>83</v>
      </c>
      <c r="D4" t="s">
        <v>91</v>
      </c>
    </row>
    <row r="5" spans="3:35" x14ac:dyDescent="0.25">
      <c r="C5" t="s">
        <v>84</v>
      </c>
      <c r="D5" t="s">
        <v>90</v>
      </c>
    </row>
    <row r="6" spans="3:35" x14ac:dyDescent="0.25">
      <c r="C6" t="s">
        <v>85</v>
      </c>
      <c r="D6" t="s">
        <v>69</v>
      </c>
      <c r="E6" t="s">
        <v>69</v>
      </c>
      <c r="F6" t="s">
        <v>69</v>
      </c>
      <c r="G6" t="s">
        <v>69</v>
      </c>
      <c r="H6" t="s">
        <v>69</v>
      </c>
      <c r="I6" t="s">
        <v>69</v>
      </c>
      <c r="J6" t="s">
        <v>69</v>
      </c>
      <c r="K6" t="s">
        <v>69</v>
      </c>
      <c r="L6" t="s">
        <v>69</v>
      </c>
      <c r="M6" t="s">
        <v>69</v>
      </c>
      <c r="N6" t="s">
        <v>69</v>
      </c>
      <c r="O6" t="s">
        <v>69</v>
      </c>
      <c r="P6" t="s">
        <v>69</v>
      </c>
      <c r="Q6" t="s">
        <v>69</v>
      </c>
      <c r="R6" t="s">
        <v>69</v>
      </c>
      <c r="S6" t="s">
        <v>69</v>
      </c>
      <c r="T6" t="s">
        <v>69</v>
      </c>
      <c r="U6" t="s">
        <v>69</v>
      </c>
      <c r="V6" t="s">
        <v>69</v>
      </c>
      <c r="W6" t="s">
        <v>69</v>
      </c>
      <c r="X6" t="s">
        <v>69</v>
      </c>
      <c r="Y6" t="s">
        <v>69</v>
      </c>
      <c r="Z6" t="s">
        <v>69</v>
      </c>
      <c r="AA6" t="s">
        <v>69</v>
      </c>
      <c r="AB6" t="s">
        <v>69</v>
      </c>
      <c r="AC6" t="s">
        <v>69</v>
      </c>
      <c r="AD6" t="s">
        <v>69</v>
      </c>
      <c r="AE6" t="s">
        <v>69</v>
      </c>
      <c r="AF6" t="s">
        <v>69</v>
      </c>
      <c r="AG6" t="s">
        <v>69</v>
      </c>
      <c r="AH6" t="s">
        <v>69</v>
      </c>
      <c r="AI6" t="s">
        <v>69</v>
      </c>
    </row>
    <row r="7" spans="3:35" x14ac:dyDescent="0.25">
      <c r="D7">
        <v>2024</v>
      </c>
      <c r="E7">
        <v>2025</v>
      </c>
      <c r="F7">
        <v>2026</v>
      </c>
      <c r="G7">
        <v>2027</v>
      </c>
      <c r="H7">
        <v>2028</v>
      </c>
      <c r="I7">
        <v>2029</v>
      </c>
      <c r="J7">
        <v>2030</v>
      </c>
      <c r="K7">
        <v>2031</v>
      </c>
      <c r="L7">
        <v>2032</v>
      </c>
      <c r="M7">
        <v>2033</v>
      </c>
      <c r="N7">
        <v>2034</v>
      </c>
      <c r="O7">
        <v>2035</v>
      </c>
      <c r="P7">
        <v>2036</v>
      </c>
      <c r="Q7">
        <v>2037</v>
      </c>
      <c r="R7">
        <v>2038</v>
      </c>
      <c r="S7">
        <v>2039</v>
      </c>
      <c r="T7">
        <v>2040</v>
      </c>
      <c r="U7">
        <v>2041</v>
      </c>
      <c r="V7">
        <v>2042</v>
      </c>
      <c r="W7">
        <v>2043</v>
      </c>
      <c r="X7">
        <v>2044</v>
      </c>
      <c r="Y7">
        <v>2045</v>
      </c>
      <c r="Z7">
        <v>2046</v>
      </c>
      <c r="AA7">
        <v>2047</v>
      </c>
      <c r="AB7">
        <v>2048</v>
      </c>
      <c r="AC7">
        <v>2049</v>
      </c>
      <c r="AD7">
        <v>2050</v>
      </c>
      <c r="AE7">
        <v>2051</v>
      </c>
      <c r="AF7">
        <v>2052</v>
      </c>
      <c r="AG7">
        <v>2053</v>
      </c>
      <c r="AH7">
        <v>2054</v>
      </c>
      <c r="AI7">
        <v>2055</v>
      </c>
    </row>
    <row r="8" spans="3:35" x14ac:dyDescent="0.25">
      <c r="C8" t="s">
        <v>56</v>
      </c>
      <c r="D8">
        <f>'GenCost data transposed'!F95</f>
        <v>608</v>
      </c>
      <c r="E8">
        <f>'GenCost data transposed'!G95</f>
        <v>579.72761934511254</v>
      </c>
      <c r="F8">
        <f>'GenCost data transposed'!H95</f>
        <v>553.08530789402505</v>
      </c>
      <c r="G8">
        <f>'GenCost data transposed'!I95</f>
        <v>530.08121308812883</v>
      </c>
      <c r="H8">
        <f>'GenCost data transposed'!J95</f>
        <v>504.20271068782654</v>
      </c>
      <c r="I8">
        <f>'GenCost data transposed'!K95</f>
        <v>498.60874025434748</v>
      </c>
      <c r="J8">
        <f>'GenCost data transposed'!L95</f>
        <v>483.75039892394244</v>
      </c>
      <c r="K8">
        <f>'GenCost data transposed'!M95</f>
        <v>468.4752674098645</v>
      </c>
      <c r="L8">
        <f>'GenCost data transposed'!N95</f>
        <v>459.63245129858728</v>
      </c>
      <c r="M8">
        <f>'GenCost data transposed'!O95</f>
        <v>450.28847853390357</v>
      </c>
      <c r="N8">
        <f>'GenCost data transposed'!P95</f>
        <v>439.55846040758195</v>
      </c>
      <c r="O8">
        <f>'GenCost data transposed'!Q95</f>
        <v>428.71166773887802</v>
      </c>
      <c r="P8">
        <f>'GenCost data transposed'!R95</f>
        <v>418.03825959060219</v>
      </c>
      <c r="Q8">
        <f>'GenCost data transposed'!S95</f>
        <v>407.47486359275496</v>
      </c>
      <c r="R8">
        <f>'GenCost data transposed'!T95</f>
        <v>397.50365699972156</v>
      </c>
      <c r="S8">
        <f>'GenCost data transposed'!U95</f>
        <v>387.46968682565671</v>
      </c>
      <c r="T8">
        <f>'GenCost data transposed'!V95</f>
        <v>382.30899669480084</v>
      </c>
      <c r="U8">
        <f>'GenCost data transposed'!W95</f>
        <v>378.77794024290574</v>
      </c>
      <c r="V8">
        <f>'GenCost data transposed'!X95</f>
        <v>375.8842969449372</v>
      </c>
      <c r="W8">
        <f>'GenCost data transposed'!Y95</f>
        <v>371.24028764329989</v>
      </c>
      <c r="X8">
        <f>'GenCost data transposed'!Z95</f>
        <v>367.73199337771507</v>
      </c>
      <c r="Y8">
        <f>'GenCost data transposed'!AA95</f>
        <v>365.04612721459455</v>
      </c>
      <c r="Z8">
        <f>'GenCost data transposed'!AB95</f>
        <v>362.90555033990552</v>
      </c>
      <c r="AA8">
        <f>'GenCost data transposed'!AC95</f>
        <v>361.29338944240817</v>
      </c>
      <c r="AB8">
        <f>'GenCost data transposed'!AD95</f>
        <v>359.78836628616568</v>
      </c>
      <c r="AC8">
        <f>'GenCost data transposed'!AE95</f>
        <v>358.62874322458305</v>
      </c>
      <c r="AD8">
        <f>'GenCost data transposed'!AF95</f>
        <v>357.68621267399584</v>
      </c>
      <c r="AE8">
        <f>'GenCost data transposed'!AG95</f>
        <v>357.92836188994681</v>
      </c>
      <c r="AF8">
        <f>'GenCost data transposed'!AH95</f>
        <v>356.44475606303217</v>
      </c>
      <c r="AG8">
        <f>'GenCost data transposed'!AI95</f>
        <v>356.6876145245667</v>
      </c>
      <c r="AH8">
        <f>'GenCost data transposed'!AJ95</f>
        <v>355.52481243838656</v>
      </c>
      <c r="AI8">
        <f>'GenCost data transposed'!AK95</f>
        <v>355.76859761221812</v>
      </c>
    </row>
    <row r="9" spans="3:35" x14ac:dyDescent="0.25">
      <c r="C9" t="s">
        <v>57</v>
      </c>
      <c r="D9">
        <f>'GenCost data transposed'!F106</f>
        <v>423</v>
      </c>
      <c r="E9">
        <f>'GenCost data transposed'!G106</f>
        <v>406.40602845405311</v>
      </c>
      <c r="F9">
        <f>'GenCost data transposed'!H106</f>
        <v>390.69814790899443</v>
      </c>
      <c r="G9">
        <f>'GenCost data transposed'!I106</f>
        <v>377.64079322576566</v>
      </c>
      <c r="H9">
        <f>'GenCost data transposed'!J106</f>
        <v>363.30928932914401</v>
      </c>
      <c r="I9">
        <f>'GenCost data transposed'!K106</f>
        <v>359.53310788325018</v>
      </c>
      <c r="J9">
        <f>'GenCost data transposed'!L106</f>
        <v>349.04982996486257</v>
      </c>
      <c r="K9">
        <f>'GenCost data transposed'!M106</f>
        <v>338.22519088960149</v>
      </c>
      <c r="L9">
        <f>'GenCost data transposed'!N106</f>
        <v>330.71294284537521</v>
      </c>
      <c r="M9">
        <f>'GenCost data transposed'!O106</f>
        <v>323.04398186488601</v>
      </c>
      <c r="N9">
        <f>'GenCost data transposed'!P106</f>
        <v>314.7572715828955</v>
      </c>
      <c r="O9">
        <f>'GenCost data transposed'!Q106</f>
        <v>306.49640308057968</v>
      </c>
      <c r="P9">
        <f>'GenCost data transposed'!R106</f>
        <v>298.40601500651127</v>
      </c>
      <c r="Q9">
        <f>'GenCost data transposed'!S106</f>
        <v>290.45173655631868</v>
      </c>
      <c r="R9">
        <f>'GenCost data transposed'!T106</f>
        <v>282.87350739305975</v>
      </c>
      <c r="S9">
        <f>'GenCost data transposed'!U106</f>
        <v>275.18330760270601</v>
      </c>
      <c r="T9">
        <f>'GenCost data transposed'!V106</f>
        <v>271.48876152170084</v>
      </c>
      <c r="U9">
        <f>'GenCost data transposed'!W106</f>
        <v>268.79881164281471</v>
      </c>
      <c r="V9">
        <f>'GenCost data transposed'!X106</f>
        <v>266.63528580520801</v>
      </c>
      <c r="W9">
        <f>'GenCost data transposed'!Y106</f>
        <v>263.6850523099414</v>
      </c>
      <c r="X9">
        <f>'GenCost data transposed'!Z106</f>
        <v>261.43154389270222</v>
      </c>
      <c r="Y9">
        <f>'GenCost data transposed'!AA106</f>
        <v>259.65731744178868</v>
      </c>
      <c r="Z9">
        <f>'GenCost data transposed'!AB106</f>
        <v>258.23647641495262</v>
      </c>
      <c r="AA9">
        <f>'GenCost data transposed'!AC106</f>
        <v>257.13935841376394</v>
      </c>
      <c r="AB9">
        <f>'GenCost data transposed'!AD106</f>
        <v>256.14332405428735</v>
      </c>
      <c r="AC9">
        <f>'GenCost data transposed'!AE106</f>
        <v>255.36932746079907</v>
      </c>
      <c r="AD9">
        <f>'GenCost data transposed'!AF106</f>
        <v>254.73348170198369</v>
      </c>
      <c r="AE9">
        <f>'GenCost data transposed'!AG106</f>
        <v>254.90809437556868</v>
      </c>
      <c r="AF9">
        <f>'GenCost data transposed'!AH106</f>
        <v>253.88827789888956</v>
      </c>
      <c r="AG9">
        <f>'GenCost data transposed'!AI106</f>
        <v>254.0634258855759</v>
      </c>
      <c r="AH9">
        <f>'GenCost data transposed'!AJ106</f>
        <v>253.27071190314103</v>
      </c>
      <c r="AI9">
        <f>'GenCost data transposed'!AK106</f>
        <v>253.4465513967229</v>
      </c>
    </row>
    <row r="10" spans="3:35" x14ac:dyDescent="0.25">
      <c r="C10" t="s">
        <v>58</v>
      </c>
      <c r="D10">
        <f>'GenCost data transposed'!F116</f>
        <v>344</v>
      </c>
      <c r="E10">
        <f>'GenCost data transposed'!G116</f>
        <v>332.96682959927773</v>
      </c>
      <c r="F10">
        <f>'GenCost data transposed'!H116</f>
        <v>322.45328337447182</v>
      </c>
      <c r="G10">
        <f>'GenCost data transposed'!I116</f>
        <v>314.13478893023074</v>
      </c>
      <c r="H10">
        <f>'GenCost data transposed'!J116</f>
        <v>305.33825206405515</v>
      </c>
      <c r="I10">
        <f>'GenCost data transposed'!K116</f>
        <v>302.37407926763404</v>
      </c>
      <c r="J10">
        <f>'GenCost data transposed'!L116</f>
        <v>293.74852255573529</v>
      </c>
      <c r="K10">
        <f>'GenCost data transposed'!M116</f>
        <v>284.80433633396296</v>
      </c>
      <c r="L10">
        <f>'GenCost data transposed'!N116</f>
        <v>277.65662414163194</v>
      </c>
      <c r="M10">
        <f>'GenCost data transposed'!O116</f>
        <v>270.5298870493973</v>
      </c>
      <c r="N10">
        <f>'GenCost data transposed'!P116</f>
        <v>263.16789632203398</v>
      </c>
      <c r="O10">
        <f>'GenCost data transposed'!Q116</f>
        <v>255.90930109454266</v>
      </c>
      <c r="P10">
        <f>'GenCost data transposed'!R116</f>
        <v>248.82751502479616</v>
      </c>
      <c r="Q10">
        <f>'GenCost data transposed'!S116</f>
        <v>241.90216362153097</v>
      </c>
      <c r="R10">
        <f>'GenCost data transposed'!T116</f>
        <v>235.25492010277677</v>
      </c>
      <c r="S10">
        <f>'GenCost data transposed'!U116</f>
        <v>228.46348360604887</v>
      </c>
      <c r="T10">
        <f>'GenCost data transposed'!V116</f>
        <v>225.39234328085516</v>
      </c>
      <c r="U10">
        <f>'GenCost data transposed'!W116</f>
        <v>223.02690549652601</v>
      </c>
      <c r="V10">
        <f>'GenCost data transposed'!X116</f>
        <v>221.15410210779521</v>
      </c>
      <c r="W10">
        <f>'GenCost data transposed'!Y116</f>
        <v>218.97198427835298</v>
      </c>
      <c r="X10">
        <f>'GenCost data transposed'!Z116</f>
        <v>217.285436765551</v>
      </c>
      <c r="Y10">
        <f>'GenCost data transposed'!AA116</f>
        <v>215.91778572506863</v>
      </c>
      <c r="Z10">
        <f>'GenCost data transposed'!AB116</f>
        <v>214.81798089676317</v>
      </c>
      <c r="AA10">
        <f>'GenCost data transposed'!AC116</f>
        <v>213.94810792593745</v>
      </c>
      <c r="AB10">
        <f>'GenCost data transposed'!AD116</f>
        <v>213.18096249197129</v>
      </c>
      <c r="AC10">
        <f>'GenCost data transposed'!AE116</f>
        <v>212.58065368427717</v>
      </c>
      <c r="AD10">
        <f>'GenCost data transposed'!AF116</f>
        <v>212.08298458707498</v>
      </c>
      <c r="AE10">
        <f>'GenCost data transposed'!AG116</f>
        <v>212.22995610043563</v>
      </c>
      <c r="AF10">
        <f>'GenCost data transposed'!AH116</f>
        <v>211.40846137610043</v>
      </c>
      <c r="AG10">
        <f>'GenCost data transposed'!AI116</f>
        <v>211.55590158584559</v>
      </c>
      <c r="AH10">
        <f>'GenCost data transposed'!AJ116</f>
        <v>210.92246216651657</v>
      </c>
      <c r="AI10">
        <f>'GenCost data transposed'!AK116</f>
        <v>211.07050207010221</v>
      </c>
    </row>
    <row r="11" spans="3:35" x14ac:dyDescent="0.25">
      <c r="C11" t="s">
        <v>82</v>
      </c>
      <c r="D11">
        <f>'GenCost data transposed'!D154</f>
        <v>767.67676767676767</v>
      </c>
      <c r="E11">
        <f>'GenCost data transposed'!E154</f>
        <v>753.03783384011695</v>
      </c>
      <c r="F11">
        <f>'GenCost data transposed'!F154</f>
        <v>738.70394384466522</v>
      </c>
      <c r="G11">
        <f>'GenCost data transposed'!G154</f>
        <v>724.38676794394837</v>
      </c>
      <c r="H11">
        <f>'GenCost data transposed'!H154</f>
        <v>709.38762674782652</v>
      </c>
      <c r="I11">
        <f>'GenCost data transposed'!I154</f>
        <v>694.38431597419617</v>
      </c>
      <c r="J11">
        <f>'GenCost data transposed'!J154</f>
        <v>679.37460304845195</v>
      </c>
      <c r="K11">
        <f>'GenCost data transposed'!K154</f>
        <v>683.8868097017629</v>
      </c>
      <c r="L11">
        <f>'GenCost data transposed'!L154</f>
        <v>687.42769402419367</v>
      </c>
      <c r="M11">
        <f>'GenCost data transposed'!M154</f>
        <v>691.10855101950722</v>
      </c>
      <c r="N11">
        <f>'GenCost data transposed'!N154</f>
        <v>694.87542365616696</v>
      </c>
      <c r="O11">
        <f>'GenCost data transposed'!O154</f>
        <v>698.67209386310969</v>
      </c>
      <c r="P11">
        <f>'GenCost data transposed'!P154</f>
        <v>702.50962147834139</v>
      </c>
      <c r="Q11">
        <f>'GenCost data transposed'!Q154</f>
        <v>706.40698929728649</v>
      </c>
      <c r="R11">
        <f>'GenCost data transposed'!R154</f>
        <v>710.3240124871071</v>
      </c>
      <c r="S11">
        <f>'GenCost data transposed'!S154</f>
        <v>714.29848157607489</v>
      </c>
      <c r="T11">
        <f>'GenCost data transposed'!T154</f>
        <v>718.3245568383511</v>
      </c>
      <c r="U11">
        <f>'GenCost data transposed'!U154</f>
        <v>721.39903158075208</v>
      </c>
      <c r="V11">
        <f>'GenCost data transposed'!V154</f>
        <v>724.49510698257541</v>
      </c>
      <c r="W11">
        <f>'GenCost data transposed'!W154</f>
        <v>727.61457393261981</v>
      </c>
      <c r="X11">
        <f>'GenCost data transposed'!X154</f>
        <v>730.74658128485703</v>
      </c>
      <c r="Y11">
        <f>'GenCost data transposed'!Y154</f>
        <v>733.9000168257038</v>
      </c>
      <c r="Z11">
        <f>'GenCost data transposed'!Z154</f>
        <v>737.07191618169441</v>
      </c>
      <c r="AA11">
        <f>'GenCost data transposed'!AA154</f>
        <v>740.26240029363566</v>
      </c>
      <c r="AB11">
        <f>'GenCost data transposed'!AB154</f>
        <v>743.47159099900728</v>
      </c>
      <c r="AC11">
        <f>'GenCost data transposed'!AC154</f>
        <v>746.69961103935225</v>
      </c>
      <c r="AD11">
        <f>'GenCost data transposed'!AD154</f>
        <v>749.94658406778933</v>
      </c>
      <c r="AE11">
        <f>'GenCost data transposed'!AE154</f>
        <v>752.76959858473015</v>
      </c>
      <c r="AF11">
        <f>'GenCost data transposed'!AF154</f>
        <v>755.60625365521412</v>
      </c>
      <c r="AG11">
        <f>'GenCost data transposed'!AG154</f>
        <v>758.45661518918666</v>
      </c>
      <c r="AH11">
        <f>'GenCost data transposed'!AH154</f>
        <v>761.32074941505209</v>
      </c>
      <c r="AI11">
        <f>'GenCost data transposed'!AI154</f>
        <v>764.19872288120712</v>
      </c>
    </row>
    <row r="12" spans="3:35" x14ac:dyDescent="0.25">
      <c r="C12" t="s">
        <v>59</v>
      </c>
      <c r="D12">
        <f>'GenCost data transposed'!D155</f>
        <v>270.67550505050502</v>
      </c>
      <c r="E12">
        <f>'GenCost data transposed'!E155</f>
        <v>265.51395662742613</v>
      </c>
      <c r="F12">
        <f>'GenCost data transposed'!F155</f>
        <v>260.45996375279623</v>
      </c>
      <c r="G12">
        <f>'GenCost data transposed'!G155</f>
        <v>255.4118641085262</v>
      </c>
      <c r="H12">
        <f>'GenCost data transposed'!H155</f>
        <v>250.12331000668635</v>
      </c>
      <c r="I12">
        <f>'GenCost data transposed'!I155</f>
        <v>244.8332857515926</v>
      </c>
      <c r="J12">
        <f>'GenCost data transposed'!J155</f>
        <v>239.54100415873668</v>
      </c>
      <c r="K12">
        <f>'GenCost data transposed'!K155</f>
        <v>241.13196518061753</v>
      </c>
      <c r="L12">
        <f>'GenCost data transposed'!L155</f>
        <v>242.38044721453377</v>
      </c>
      <c r="M12">
        <f>'GenCost data transposed'!M155</f>
        <v>243.67828227764292</v>
      </c>
      <c r="N12">
        <f>'GenCost data transposed'!N155</f>
        <v>245.00644563534675</v>
      </c>
      <c r="O12">
        <f>'GenCost data transposed'!O155</f>
        <v>246.34511533207925</v>
      </c>
      <c r="P12">
        <f>'GenCost data transposed'!P155</f>
        <v>247.69819096121626</v>
      </c>
      <c r="Q12">
        <f>'GenCost data transposed'!Q155</f>
        <v>249.07236567533857</v>
      </c>
      <c r="R12">
        <f>'GenCost data transposed'!R155</f>
        <v>250.45347068572963</v>
      </c>
      <c r="S12">
        <f>'GenCost data transposed'!S155</f>
        <v>251.85483057215637</v>
      </c>
      <c r="T12">
        <f>'GenCost data transposed'!T155</f>
        <v>253.27438630299591</v>
      </c>
      <c r="U12">
        <f>'GenCost data transposed'!U155</f>
        <v>254.3584167682956</v>
      </c>
      <c r="V12">
        <f>'GenCost data transposed'!V155</f>
        <v>255.45006342004868</v>
      </c>
      <c r="W12">
        <f>'GenCost data transposed'!W155</f>
        <v>256.54995770856141</v>
      </c>
      <c r="X12">
        <f>'GenCost data transposed'!X155</f>
        <v>257.65427362325858</v>
      </c>
      <c r="Y12">
        <f>'GenCost data transposed'!Y155</f>
        <v>258.76614491284579</v>
      </c>
      <c r="Z12">
        <f>'GenCost data transposed'!Z155</f>
        <v>259.88452636751759</v>
      </c>
      <c r="AA12">
        <f>'GenCost data transposed'!AA155</f>
        <v>261.00946062984889</v>
      </c>
      <c r="AB12">
        <f>'GenCost data transposed'!AB155</f>
        <v>262.1409906585726</v>
      </c>
      <c r="AC12">
        <f>'GenCost data transposed'!AC155</f>
        <v>263.27915973118598</v>
      </c>
      <c r="AD12">
        <f>'GenCost data transposed'!AD155</f>
        <v>264.42401144659914</v>
      </c>
      <c r="AE12">
        <f>'GenCost data transposed'!AE155</f>
        <v>265.4193794351998</v>
      </c>
      <c r="AF12">
        <f>'GenCost data transposed'!AF155</f>
        <v>266.419556952856</v>
      </c>
      <c r="AG12">
        <f>'GenCost data transposed'!AG155</f>
        <v>267.42456723878587</v>
      </c>
      <c r="AH12">
        <f>'GenCost data transposed'!AH155</f>
        <v>268.43443364449291</v>
      </c>
      <c r="AI12">
        <f>'GenCost data transposed'!AI155</f>
        <v>269.44917963430709</v>
      </c>
    </row>
    <row r="13" spans="3:35" x14ac:dyDescent="0.25">
      <c r="C13" t="s">
        <v>60</v>
      </c>
      <c r="D13">
        <f>'GenCost data transposed'!D156</f>
        <v>162.95770202020202</v>
      </c>
      <c r="E13">
        <f>'GenCost data transposed'!E156</f>
        <v>159.85023919406268</v>
      </c>
      <c r="F13">
        <f>'GenCost data transposed'!F156</f>
        <v>156.80752919811206</v>
      </c>
      <c r="G13">
        <f>'GenCost data transposed'!G156</f>
        <v>153.76836716737807</v>
      </c>
      <c r="H13">
        <f>'GenCost data transposed'!H156</f>
        <v>150.58444173871939</v>
      </c>
      <c r="I13">
        <f>'GenCost data transposed'!I156</f>
        <v>147.39963121779559</v>
      </c>
      <c r="J13">
        <f>'GenCost data transposed'!J156</f>
        <v>144.21346168740277</v>
      </c>
      <c r="K13">
        <f>'GenCost data transposed'!K156</f>
        <v>145.17128515975961</v>
      </c>
      <c r="L13">
        <f>'GenCost data transposed'!L156</f>
        <v>145.92292230262754</v>
      </c>
      <c r="M13">
        <f>'GenCost data transposed'!M156</f>
        <v>146.70427198347895</v>
      </c>
      <c r="N13">
        <f>'GenCost data transposed'!N156</f>
        <v>147.50388053556597</v>
      </c>
      <c r="O13">
        <f>'GenCost data transposed'!O156</f>
        <v>148.30981433257838</v>
      </c>
      <c r="P13">
        <f>'GenCost data transposed'!P156</f>
        <v>149.12442108889556</v>
      </c>
      <c r="Q13">
        <f>'GenCost data transposed'!Q156</f>
        <v>149.95173035556107</v>
      </c>
      <c r="R13">
        <f>'GenCost data transposed'!R156</f>
        <v>150.78321194344957</v>
      </c>
      <c r="S13">
        <f>'GenCost data transposed'!S156</f>
        <v>151.62688779344117</v>
      </c>
      <c r="T13">
        <f>'GenCost data transposed'!T156</f>
        <v>152.48151828445683</v>
      </c>
      <c r="U13">
        <f>'GenCost data transposed'!U156</f>
        <v>153.13414887070869</v>
      </c>
      <c r="V13">
        <f>'GenCost data transposed'!V156</f>
        <v>153.79136471207025</v>
      </c>
      <c r="W13">
        <f>'GenCost data transposed'!W156</f>
        <v>154.45354596739935</v>
      </c>
      <c r="X13">
        <f>'GenCost data transposed'!X156</f>
        <v>155.11838922216603</v>
      </c>
      <c r="Y13">
        <f>'GenCost data transposed'!Y156</f>
        <v>155.78778112099914</v>
      </c>
      <c r="Z13">
        <f>'GenCost data transposed'!Z156</f>
        <v>156.46109240493422</v>
      </c>
      <c r="AA13">
        <f>'GenCost data transposed'!AA156</f>
        <v>157.13834874654179</v>
      </c>
      <c r="AB13">
        <f>'GenCost data transposed'!AB156</f>
        <v>157.81957600873264</v>
      </c>
      <c r="AC13">
        <f>'GenCost data transposed'!AC156</f>
        <v>158.5048002463264</v>
      </c>
      <c r="AD13">
        <f>'GenCost data transposed'!AD156</f>
        <v>159.19404770764658</v>
      </c>
      <c r="AE13">
        <f>'GenCost data transposed'!AE156</f>
        <v>159.79329986404898</v>
      </c>
      <c r="AF13">
        <f>'GenCost data transposed'!AF156</f>
        <v>160.39544755325019</v>
      </c>
      <c r="AG13">
        <f>'GenCost data transposed'!AG156</f>
        <v>161.00050476620797</v>
      </c>
      <c r="AH13">
        <f>'GenCost data transposed'!AH156</f>
        <v>161.60848556148059</v>
      </c>
      <c r="AI13">
        <f>'GenCost data transposed'!AI156</f>
        <v>162.2194040655524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1E290-87F5-4DE5-B2DF-CCA390DA85AF}">
  <dimension ref="C3:AI13"/>
  <sheetViews>
    <sheetView workbookViewId="0">
      <selection activeCell="A11" sqref="A11:XFD12"/>
    </sheetView>
  </sheetViews>
  <sheetFormatPr defaultRowHeight="15" x14ac:dyDescent="0.25"/>
  <sheetData>
    <row r="3" spans="3:35" x14ac:dyDescent="0.25">
      <c r="C3" t="s">
        <v>88</v>
      </c>
      <c r="D3" t="s">
        <v>92</v>
      </c>
    </row>
    <row r="4" spans="3:35" x14ac:dyDescent="0.25">
      <c r="C4" t="s">
        <v>83</v>
      </c>
      <c r="D4" t="s">
        <v>91</v>
      </c>
    </row>
    <row r="5" spans="3:35" x14ac:dyDescent="0.25">
      <c r="C5" t="s">
        <v>84</v>
      </c>
      <c r="D5" t="s">
        <v>90</v>
      </c>
    </row>
    <row r="6" spans="3:35" x14ac:dyDescent="0.25">
      <c r="C6" t="s">
        <v>85</v>
      </c>
      <c r="D6" t="s">
        <v>69</v>
      </c>
      <c r="E6" t="s">
        <v>69</v>
      </c>
      <c r="F6" t="s">
        <v>69</v>
      </c>
      <c r="G6" t="s">
        <v>69</v>
      </c>
      <c r="H6" t="s">
        <v>69</v>
      </c>
      <c r="I6" t="s">
        <v>69</v>
      </c>
      <c r="J6" t="s">
        <v>69</v>
      </c>
      <c r="K6" t="s">
        <v>69</v>
      </c>
      <c r="L6" t="s">
        <v>69</v>
      </c>
      <c r="M6" t="s">
        <v>69</v>
      </c>
      <c r="N6" t="s">
        <v>69</v>
      </c>
      <c r="O6" t="s">
        <v>69</v>
      </c>
      <c r="P6" t="s">
        <v>69</v>
      </c>
      <c r="Q6" t="s">
        <v>69</v>
      </c>
      <c r="R6" t="s">
        <v>69</v>
      </c>
      <c r="S6" t="s">
        <v>69</v>
      </c>
      <c r="T6" t="s">
        <v>69</v>
      </c>
      <c r="U6" t="s">
        <v>69</v>
      </c>
      <c r="V6" t="s">
        <v>69</v>
      </c>
      <c r="W6" t="s">
        <v>69</v>
      </c>
      <c r="X6" t="s">
        <v>69</v>
      </c>
      <c r="Y6" t="s">
        <v>69</v>
      </c>
      <c r="Z6" t="s">
        <v>69</v>
      </c>
      <c r="AA6" t="s">
        <v>69</v>
      </c>
      <c r="AB6" t="s">
        <v>69</v>
      </c>
      <c r="AC6" t="s">
        <v>69</v>
      </c>
      <c r="AD6" t="s">
        <v>69</v>
      </c>
      <c r="AE6" t="s">
        <v>69</v>
      </c>
      <c r="AF6" t="s">
        <v>69</v>
      </c>
      <c r="AG6" t="s">
        <v>69</v>
      </c>
      <c r="AH6" t="s">
        <v>69</v>
      </c>
      <c r="AI6" t="s">
        <v>69</v>
      </c>
    </row>
    <row r="7" spans="3:35" x14ac:dyDescent="0.25">
      <c r="D7">
        <v>2024</v>
      </c>
      <c r="E7">
        <v>2025</v>
      </c>
      <c r="F7">
        <v>2026</v>
      </c>
      <c r="G7">
        <v>2027</v>
      </c>
      <c r="H7">
        <v>2028</v>
      </c>
      <c r="I7">
        <v>2029</v>
      </c>
      <c r="J7">
        <v>2030</v>
      </c>
      <c r="K7">
        <v>2031</v>
      </c>
      <c r="L7">
        <v>2032</v>
      </c>
      <c r="M7">
        <v>2033</v>
      </c>
      <c r="N7">
        <v>2034</v>
      </c>
      <c r="O7">
        <v>2035</v>
      </c>
      <c r="P7">
        <v>2036</v>
      </c>
      <c r="Q7">
        <v>2037</v>
      </c>
      <c r="R7">
        <v>2038</v>
      </c>
      <c r="S7">
        <v>2039</v>
      </c>
      <c r="T7">
        <v>2040</v>
      </c>
      <c r="U7">
        <v>2041</v>
      </c>
      <c r="V7">
        <v>2042</v>
      </c>
      <c r="W7">
        <v>2043</v>
      </c>
      <c r="X7">
        <v>2044</v>
      </c>
      <c r="Y7">
        <v>2045</v>
      </c>
      <c r="Z7">
        <v>2046</v>
      </c>
      <c r="AA7">
        <v>2047</v>
      </c>
      <c r="AB7">
        <v>2048</v>
      </c>
      <c r="AC7">
        <v>2049</v>
      </c>
      <c r="AD7">
        <v>2050</v>
      </c>
      <c r="AE7">
        <v>2051</v>
      </c>
      <c r="AF7">
        <v>2052</v>
      </c>
      <c r="AG7">
        <v>2053</v>
      </c>
      <c r="AH7">
        <v>2054</v>
      </c>
      <c r="AI7">
        <v>2055</v>
      </c>
    </row>
    <row r="8" spans="3:35" x14ac:dyDescent="0.25">
      <c r="C8" t="s">
        <v>56</v>
      </c>
      <c r="D8">
        <f>'GenCost data transposed'!F97</f>
        <v>608</v>
      </c>
      <c r="E8">
        <f>'GenCost data transposed'!G97</f>
        <v>506.81443170997994</v>
      </c>
      <c r="F8">
        <f>'GenCost data transposed'!H97</f>
        <v>428.19109489985703</v>
      </c>
      <c r="G8">
        <f>'GenCost data transposed'!I97</f>
        <v>367.6619712443744</v>
      </c>
      <c r="H8">
        <f>'GenCost data transposed'!J97</f>
        <v>319.30679326676426</v>
      </c>
      <c r="I8">
        <f>'GenCost data transposed'!K97</f>
        <v>281.48507200021135</v>
      </c>
      <c r="J8">
        <f>'GenCost data transposed'!L97</f>
        <v>253.83194665892694</v>
      </c>
      <c r="K8">
        <f>'GenCost data transposed'!M97</f>
        <v>244.27666990102449</v>
      </c>
      <c r="L8">
        <f>'GenCost data transposed'!N97</f>
        <v>234.53555335368304</v>
      </c>
      <c r="M8">
        <f>'GenCost data transposed'!O97</f>
        <v>224.85698712100532</v>
      </c>
      <c r="N8">
        <f>'GenCost data transposed'!P97</f>
        <v>216.51251438413942</v>
      </c>
      <c r="O8">
        <f>'GenCost data transposed'!Q97</f>
        <v>208.94844563430084</v>
      </c>
      <c r="P8">
        <f>'GenCost data transposed'!R97</f>
        <v>201.95421129329586</v>
      </c>
      <c r="Q8">
        <f>'GenCost data transposed'!S97</f>
        <v>195.47467684612221</v>
      </c>
      <c r="R8">
        <f>'GenCost data transposed'!T97</f>
        <v>189.44400071402401</v>
      </c>
      <c r="S8">
        <f>'GenCost data transposed'!U97</f>
        <v>183.76990150628731</v>
      </c>
      <c r="T8">
        <f>'GenCost data transposed'!V97</f>
        <v>183.353892260175</v>
      </c>
      <c r="U8">
        <f>'GenCost data transposed'!W97</f>
        <v>182.95255857469851</v>
      </c>
      <c r="V8">
        <f>'GenCost data transposed'!X97</f>
        <v>182.70226832676408</v>
      </c>
      <c r="W8">
        <f>'GenCost data transposed'!Y97</f>
        <v>182.53040746523402</v>
      </c>
      <c r="X8">
        <f>'GenCost data transposed'!Z97</f>
        <v>182.46452351548947</v>
      </c>
      <c r="Y8">
        <f>'GenCost data transposed'!AA97</f>
        <v>182.4554332857077</v>
      </c>
      <c r="Z8">
        <f>'GenCost data transposed'!AB97</f>
        <v>182.51914133958303</v>
      </c>
      <c r="AA8">
        <f>'GenCost data transposed'!AC97</f>
        <v>182.63803028872007</v>
      </c>
      <c r="AB8">
        <f>'GenCost data transposed'!AD97</f>
        <v>182.80473665042697</v>
      </c>
      <c r="AC8">
        <f>'GenCost data transposed'!AE97</f>
        <v>183.01962947145461</v>
      </c>
      <c r="AD8">
        <f>'GenCost data transposed'!AF97</f>
        <v>183.08161873503133</v>
      </c>
      <c r="AE8">
        <f>'GenCost data transposed'!AG97</f>
        <v>183.50989132771053</v>
      </c>
      <c r="AF8">
        <f>'GenCost data transposed'!AH97</f>
        <v>183.62712264867847</v>
      </c>
      <c r="AG8">
        <f>'GenCost data transposed'!AI97</f>
        <v>184.06296657444463</v>
      </c>
      <c r="AH8">
        <f>'GenCost data transposed'!AJ97</f>
        <v>184.23944123720139</v>
      </c>
      <c r="AI8">
        <f>'GenCost data transposed'!AK97</f>
        <v>184.68312359289601</v>
      </c>
    </row>
    <row r="9" spans="3:35" x14ac:dyDescent="0.25">
      <c r="C9" t="s">
        <v>57</v>
      </c>
      <c r="D9">
        <f>'GenCost data transposed'!F108</f>
        <v>423</v>
      </c>
      <c r="E9">
        <f>'GenCost data transposed'!G108</f>
        <v>354.59121283706713</v>
      </c>
      <c r="F9">
        <f>'GenCost data transposed'!H108</f>
        <v>302.30260144114766</v>
      </c>
      <c r="G9">
        <f>'GenCost data transposed'!I108</f>
        <v>262.62134104978145</v>
      </c>
      <c r="H9">
        <f>'GenCost data transposed'!J108</f>
        <v>231.04964411636234</v>
      </c>
      <c r="I9">
        <f>'GenCost data transposed'!K108</f>
        <v>206.67239758076278</v>
      </c>
      <c r="J9">
        <f>'GenCost data transposed'!L108</f>
        <v>189.57458988083869</v>
      </c>
      <c r="K9">
        <f>'GenCost data transposed'!M108</f>
        <v>181.73996632032282</v>
      </c>
      <c r="L9">
        <f>'GenCost data transposed'!N108</f>
        <v>173.92490624241771</v>
      </c>
      <c r="M9">
        <f>'GenCost data transposed'!O108</f>
        <v>166.28666931157545</v>
      </c>
      <c r="N9">
        <f>'GenCost data transposed'!P108</f>
        <v>159.46115758023205</v>
      </c>
      <c r="O9">
        <f>'GenCost data transposed'!Q108</f>
        <v>153.15849495237063</v>
      </c>
      <c r="P9">
        <f>'GenCost data transposed'!R108</f>
        <v>147.26613914469576</v>
      </c>
      <c r="Q9">
        <f>'GenCost data transposed'!S108</f>
        <v>141.75008624391506</v>
      </c>
      <c r="R9">
        <f>'GenCost data transposed'!T108</f>
        <v>136.57076631278667</v>
      </c>
      <c r="S9">
        <f>'GenCost data transposed'!U108</f>
        <v>131.67662212168224</v>
      </c>
      <c r="T9">
        <f>'GenCost data transposed'!V108</f>
        <v>131.3206671057178</v>
      </c>
      <c r="U9">
        <f>'GenCost data transposed'!W108</f>
        <v>131.00901822202184</v>
      </c>
      <c r="V9">
        <f>'GenCost data transposed'!X108</f>
        <v>130.80893687772144</v>
      </c>
      <c r="W9">
        <f>'GenCost data transposed'!Y108</f>
        <v>130.6647139932318</v>
      </c>
      <c r="X9">
        <f>'GenCost data transposed'!Z108</f>
        <v>130.59685458092267</v>
      </c>
      <c r="Y9">
        <f>'GenCost data transposed'!AA108</f>
        <v>130.56933811492121</v>
      </c>
      <c r="Z9">
        <f>'GenCost data transposed'!AB108</f>
        <v>130.59393413927722</v>
      </c>
      <c r="AA9">
        <f>'GenCost data transposed'!AC108</f>
        <v>130.6578509769397</v>
      </c>
      <c r="AB9">
        <f>'GenCost data transposed'!AD108</f>
        <v>130.75577643597197</v>
      </c>
      <c r="AC9">
        <f>'GenCost data transposed'!AE108</f>
        <v>130.88810457124134</v>
      </c>
      <c r="AD9">
        <f>'GenCost data transposed'!AF108</f>
        <v>130.94636450802028</v>
      </c>
      <c r="AE9">
        <f>'GenCost data transposed'!AG108</f>
        <v>131.23951944648667</v>
      </c>
      <c r="AF9">
        <f>'GenCost data transposed'!AH108</f>
        <v>131.30961567632315</v>
      </c>
      <c r="AG9">
        <f>'GenCost data transposed'!AI108</f>
        <v>131.60796336261575</v>
      </c>
      <c r="AH9">
        <f>'GenCost data transposed'!AJ108</f>
        <v>131.72129569805702</v>
      </c>
      <c r="AI9">
        <f>'GenCost data transposed'!AK108</f>
        <v>132.02502026517013</v>
      </c>
    </row>
    <row r="10" spans="3:35" x14ac:dyDescent="0.25">
      <c r="C10" t="s">
        <v>58</v>
      </c>
      <c r="D10">
        <f>'GenCost data transposed'!F118</f>
        <v>344</v>
      </c>
      <c r="E10">
        <f>'GenCost data transposed'!G118</f>
        <v>289.97544109773168</v>
      </c>
      <c r="F10">
        <f>'GenCost data transposed'!H118</f>
        <v>249.36783615000485</v>
      </c>
      <c r="G10">
        <f>'GenCost data transposed'!I118</f>
        <v>218.98064575797611</v>
      </c>
      <c r="H10">
        <f>'GenCost data transposed'!J118</f>
        <v>194.90730729223145</v>
      </c>
      <c r="I10">
        <f>'GenCost data transposed'!K118</f>
        <v>176.58002960176543</v>
      </c>
      <c r="J10">
        <f>'GenCost data transposed'!L118</f>
        <v>164.33158107542357</v>
      </c>
      <c r="K10">
        <f>'GenCost data transposed'!M118</f>
        <v>157.0449197421988</v>
      </c>
      <c r="L10">
        <f>'GenCost data transposed'!N118</f>
        <v>149.88910059116836</v>
      </c>
      <c r="M10">
        <f>'GenCost data transposed'!O118</f>
        <v>142.9800315673325</v>
      </c>
      <c r="N10">
        <f>'GenCost data transposed'!P118</f>
        <v>136.64318494847083</v>
      </c>
      <c r="O10">
        <f>'GenCost data transposed'!Q118</f>
        <v>130.71643690642887</v>
      </c>
      <c r="P10">
        <f>'GenCost data transposed'!R118</f>
        <v>125.13444814761908</v>
      </c>
      <c r="Q10">
        <f>'GenCost data transposed'!S118</f>
        <v>119.87302718340837</v>
      </c>
      <c r="R10">
        <f>'GenCost data transposed'!T118</f>
        <v>114.90478366280593</v>
      </c>
      <c r="S10">
        <f>'GenCost data transposed'!U118</f>
        <v>110.19751385601398</v>
      </c>
      <c r="T10">
        <f>'GenCost data transposed'!V118</f>
        <v>109.8647241584959</v>
      </c>
      <c r="U10">
        <f>'GenCost data transposed'!W118</f>
        <v>109.58835137640617</v>
      </c>
      <c r="V10">
        <f>'GenCost data transposed'!X118</f>
        <v>109.40785696424271</v>
      </c>
      <c r="W10">
        <f>'GenCost data transposed'!Y118</f>
        <v>109.27386827364313</v>
      </c>
      <c r="X10">
        <f>'GenCost data transposed'!Z118</f>
        <v>109.2041243866351</v>
      </c>
      <c r="Y10">
        <f>'GenCost data transposed'!AA118</f>
        <v>109.16789670271316</v>
      </c>
      <c r="Z10">
        <f>'GenCost data transposed'!AB118</f>
        <v>109.17526490835129</v>
      </c>
      <c r="AA10">
        <f>'GenCost data transposed'!AC118</f>
        <v>109.21539872840026</v>
      </c>
      <c r="AB10">
        <f>'GenCost data transposed'!AD118</f>
        <v>109.28382681111516</v>
      </c>
      <c r="AC10">
        <f>'GenCost data transposed'!AE118</f>
        <v>109.38097791468719</v>
      </c>
      <c r="AD10">
        <f>'GenCost data transposed'!AF118</f>
        <v>109.4426422567773</v>
      </c>
      <c r="AE10">
        <f>'GenCost data transposed'!AG118</f>
        <v>109.67778726604602</v>
      </c>
      <c r="AF10">
        <f>'GenCost data transposed'!AH118</f>
        <v>109.72606032618683</v>
      </c>
      <c r="AG10">
        <f>'GenCost data transposed'!AI118</f>
        <v>109.96537622501813</v>
      </c>
      <c r="AH10">
        <f>'GenCost data transposed'!AJ118</f>
        <v>110.05042838485406</v>
      </c>
      <c r="AI10">
        <f>'GenCost data transposed'!AK118</f>
        <v>110.29406382882657</v>
      </c>
    </row>
    <row r="11" spans="3:35" x14ac:dyDescent="0.25">
      <c r="C11" t="s">
        <v>82</v>
      </c>
      <c r="D11">
        <f>'GenCost data transposed'!D154</f>
        <v>767.67676767676767</v>
      </c>
      <c r="E11">
        <f>'GenCost data transposed'!E154</f>
        <v>753.03783384011695</v>
      </c>
      <c r="F11">
        <f>'GenCost data transposed'!F154</f>
        <v>738.70394384466522</v>
      </c>
      <c r="G11">
        <f>'GenCost data transposed'!G154</f>
        <v>724.38676794394837</v>
      </c>
      <c r="H11">
        <f>'GenCost data transposed'!H154</f>
        <v>709.38762674782652</v>
      </c>
      <c r="I11">
        <f>'GenCost data transposed'!I154</f>
        <v>694.38431597419617</v>
      </c>
      <c r="J11">
        <f>'GenCost data transposed'!J154</f>
        <v>679.37460304845195</v>
      </c>
      <c r="K11">
        <f>'GenCost data transposed'!K154</f>
        <v>683.8868097017629</v>
      </c>
      <c r="L11">
        <f>'GenCost data transposed'!L154</f>
        <v>687.42769402419367</v>
      </c>
      <c r="M11">
        <f>'GenCost data transposed'!M154</f>
        <v>691.10855101950722</v>
      </c>
      <c r="N11">
        <f>'GenCost data transposed'!N154</f>
        <v>694.87542365616696</v>
      </c>
      <c r="O11">
        <f>'GenCost data transposed'!O154</f>
        <v>698.67209386310969</v>
      </c>
      <c r="P11">
        <f>'GenCost data transposed'!P154</f>
        <v>702.50962147834139</v>
      </c>
      <c r="Q11">
        <f>'GenCost data transposed'!Q154</f>
        <v>706.40698929728649</v>
      </c>
      <c r="R11">
        <f>'GenCost data transposed'!R154</f>
        <v>710.3240124871071</v>
      </c>
      <c r="S11">
        <f>'GenCost data transposed'!S154</f>
        <v>714.29848157607489</v>
      </c>
      <c r="T11">
        <f>'GenCost data transposed'!T154</f>
        <v>718.3245568383511</v>
      </c>
      <c r="U11">
        <f>'GenCost data transposed'!U154</f>
        <v>721.39903158075208</v>
      </c>
      <c r="V11">
        <f>'GenCost data transposed'!V154</f>
        <v>724.49510698257541</v>
      </c>
      <c r="W11">
        <f>'GenCost data transposed'!W154</f>
        <v>727.61457393261981</v>
      </c>
      <c r="X11">
        <f>'GenCost data transposed'!X154</f>
        <v>730.74658128485703</v>
      </c>
      <c r="Y11">
        <f>'GenCost data transposed'!Y154</f>
        <v>733.9000168257038</v>
      </c>
      <c r="Z11">
        <f>'GenCost data transposed'!Z154</f>
        <v>737.07191618169441</v>
      </c>
      <c r="AA11">
        <f>'GenCost data transposed'!AA154</f>
        <v>740.26240029363566</v>
      </c>
      <c r="AB11">
        <f>'GenCost data transposed'!AB154</f>
        <v>743.47159099900728</v>
      </c>
      <c r="AC11">
        <f>'GenCost data transposed'!AC154</f>
        <v>746.69961103935225</v>
      </c>
      <c r="AD11">
        <f>'GenCost data transposed'!AD154</f>
        <v>749.94658406778933</v>
      </c>
      <c r="AE11">
        <f>'GenCost data transposed'!AE154</f>
        <v>752.76959858473015</v>
      </c>
      <c r="AF11">
        <f>'GenCost data transposed'!AF154</f>
        <v>755.60625365521412</v>
      </c>
      <c r="AG11">
        <f>'GenCost data transposed'!AG154</f>
        <v>758.45661518918666</v>
      </c>
      <c r="AH11">
        <f>'GenCost data transposed'!AH154</f>
        <v>761.32074941505209</v>
      </c>
      <c r="AI11">
        <f>'GenCost data transposed'!AI154</f>
        <v>764.19872288120712</v>
      </c>
    </row>
    <row r="12" spans="3:35" x14ac:dyDescent="0.25">
      <c r="C12" t="s">
        <v>59</v>
      </c>
      <c r="D12">
        <f>'GenCost data transposed'!D155</f>
        <v>270.67550505050502</v>
      </c>
      <c r="E12">
        <f>'GenCost data transposed'!E155</f>
        <v>265.51395662742613</v>
      </c>
      <c r="F12">
        <f>'GenCost data transposed'!F155</f>
        <v>260.45996375279623</v>
      </c>
      <c r="G12">
        <f>'GenCost data transposed'!G155</f>
        <v>255.4118641085262</v>
      </c>
      <c r="H12">
        <f>'GenCost data transposed'!H155</f>
        <v>250.12331000668635</v>
      </c>
      <c r="I12">
        <f>'GenCost data transposed'!I155</f>
        <v>244.8332857515926</v>
      </c>
      <c r="J12">
        <f>'GenCost data transposed'!J155</f>
        <v>239.54100415873668</v>
      </c>
      <c r="K12">
        <f>'GenCost data transposed'!K155</f>
        <v>241.13196518061753</v>
      </c>
      <c r="L12">
        <f>'GenCost data transposed'!L155</f>
        <v>242.38044721453377</v>
      </c>
      <c r="M12">
        <f>'GenCost data transposed'!M155</f>
        <v>243.67828227764292</v>
      </c>
      <c r="N12">
        <f>'GenCost data transposed'!N155</f>
        <v>245.00644563534675</v>
      </c>
      <c r="O12">
        <f>'GenCost data transposed'!O155</f>
        <v>246.34511533207925</v>
      </c>
      <c r="P12">
        <f>'GenCost data transposed'!P155</f>
        <v>247.69819096121626</v>
      </c>
      <c r="Q12">
        <f>'GenCost data transposed'!Q155</f>
        <v>249.07236567533857</v>
      </c>
      <c r="R12">
        <f>'GenCost data transposed'!R155</f>
        <v>250.45347068572963</v>
      </c>
      <c r="S12">
        <f>'GenCost data transposed'!S155</f>
        <v>251.85483057215637</v>
      </c>
      <c r="T12">
        <f>'GenCost data transposed'!T155</f>
        <v>253.27438630299591</v>
      </c>
      <c r="U12">
        <f>'GenCost data transposed'!U155</f>
        <v>254.3584167682956</v>
      </c>
      <c r="V12">
        <f>'GenCost data transposed'!V155</f>
        <v>255.45006342004868</v>
      </c>
      <c r="W12">
        <f>'GenCost data transposed'!W155</f>
        <v>256.54995770856141</v>
      </c>
      <c r="X12">
        <f>'GenCost data transposed'!X155</f>
        <v>257.65427362325858</v>
      </c>
      <c r="Y12">
        <f>'GenCost data transposed'!Y155</f>
        <v>258.76614491284579</v>
      </c>
      <c r="Z12">
        <f>'GenCost data transposed'!Z155</f>
        <v>259.88452636751759</v>
      </c>
      <c r="AA12">
        <f>'GenCost data transposed'!AA155</f>
        <v>261.00946062984889</v>
      </c>
      <c r="AB12">
        <f>'GenCost data transposed'!AB155</f>
        <v>262.1409906585726</v>
      </c>
      <c r="AC12">
        <f>'GenCost data transposed'!AC155</f>
        <v>263.27915973118598</v>
      </c>
      <c r="AD12">
        <f>'GenCost data transposed'!AD155</f>
        <v>264.42401144659914</v>
      </c>
      <c r="AE12">
        <f>'GenCost data transposed'!AE155</f>
        <v>265.4193794351998</v>
      </c>
      <c r="AF12">
        <f>'GenCost data transposed'!AF155</f>
        <v>266.419556952856</v>
      </c>
      <c r="AG12">
        <f>'GenCost data transposed'!AG155</f>
        <v>267.42456723878587</v>
      </c>
      <c r="AH12">
        <f>'GenCost data transposed'!AH155</f>
        <v>268.43443364449291</v>
      </c>
      <c r="AI12">
        <f>'GenCost data transposed'!AI155</f>
        <v>269.44917963430709</v>
      </c>
    </row>
    <row r="13" spans="3:35" x14ac:dyDescent="0.25">
      <c r="C13" t="s">
        <v>60</v>
      </c>
      <c r="D13">
        <f>'GenCost data transposed'!D156</f>
        <v>162.95770202020202</v>
      </c>
      <c r="E13">
        <f>'GenCost data transposed'!E156</f>
        <v>159.85023919406268</v>
      </c>
      <c r="F13">
        <f>'GenCost data transposed'!F156</f>
        <v>156.80752919811206</v>
      </c>
      <c r="G13">
        <f>'GenCost data transposed'!G156</f>
        <v>153.76836716737807</v>
      </c>
      <c r="H13">
        <f>'GenCost data transposed'!H156</f>
        <v>150.58444173871939</v>
      </c>
      <c r="I13">
        <f>'GenCost data transposed'!I156</f>
        <v>147.39963121779559</v>
      </c>
      <c r="J13">
        <f>'GenCost data transposed'!J156</f>
        <v>144.21346168740277</v>
      </c>
      <c r="K13">
        <f>'GenCost data transposed'!K156</f>
        <v>145.17128515975961</v>
      </c>
      <c r="L13">
        <f>'GenCost data transposed'!L156</f>
        <v>145.92292230262754</v>
      </c>
      <c r="M13">
        <f>'GenCost data transposed'!M156</f>
        <v>146.70427198347895</v>
      </c>
      <c r="N13">
        <f>'GenCost data transposed'!N156</f>
        <v>147.50388053556597</v>
      </c>
      <c r="O13">
        <f>'GenCost data transposed'!O156</f>
        <v>148.30981433257838</v>
      </c>
      <c r="P13">
        <f>'GenCost data transposed'!P156</f>
        <v>149.12442108889556</v>
      </c>
      <c r="Q13">
        <f>'GenCost data transposed'!Q156</f>
        <v>149.95173035556107</v>
      </c>
      <c r="R13">
        <f>'GenCost data transposed'!R156</f>
        <v>150.78321194344957</v>
      </c>
      <c r="S13">
        <f>'GenCost data transposed'!S156</f>
        <v>151.62688779344117</v>
      </c>
      <c r="T13">
        <f>'GenCost data transposed'!T156</f>
        <v>152.48151828445683</v>
      </c>
      <c r="U13">
        <f>'GenCost data transposed'!U156</f>
        <v>153.13414887070869</v>
      </c>
      <c r="V13">
        <f>'GenCost data transposed'!V156</f>
        <v>153.79136471207025</v>
      </c>
      <c r="W13">
        <f>'GenCost data transposed'!W156</f>
        <v>154.45354596739935</v>
      </c>
      <c r="X13">
        <f>'GenCost data transposed'!X156</f>
        <v>155.11838922216603</v>
      </c>
      <c r="Y13">
        <f>'GenCost data transposed'!Y156</f>
        <v>155.78778112099914</v>
      </c>
      <c r="Z13">
        <f>'GenCost data transposed'!Z156</f>
        <v>156.46109240493422</v>
      </c>
      <c r="AA13">
        <f>'GenCost data transposed'!AA156</f>
        <v>157.13834874654179</v>
      </c>
      <c r="AB13">
        <f>'GenCost data transposed'!AB156</f>
        <v>157.81957600873264</v>
      </c>
      <c r="AC13">
        <f>'GenCost data transposed'!AC156</f>
        <v>158.5048002463264</v>
      </c>
      <c r="AD13">
        <f>'GenCost data transposed'!AD156</f>
        <v>159.19404770764658</v>
      </c>
      <c r="AE13">
        <f>'GenCost data transposed'!AE156</f>
        <v>159.79329986404898</v>
      </c>
      <c r="AF13">
        <f>'GenCost data transposed'!AF156</f>
        <v>160.39544755325019</v>
      </c>
      <c r="AG13">
        <f>'GenCost data transposed'!AG156</f>
        <v>161.00050476620797</v>
      </c>
      <c r="AH13">
        <f>'GenCost data transposed'!AH156</f>
        <v>161.60848556148059</v>
      </c>
      <c r="AI13">
        <f>'GenCost data transposed'!AI156</f>
        <v>162.2194040655524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4D689-C7A4-4181-A49F-5BA953EB8C4E}">
  <dimension ref="C3:AI13"/>
  <sheetViews>
    <sheetView workbookViewId="0">
      <selection activeCell="AD10" sqref="AD10"/>
    </sheetView>
  </sheetViews>
  <sheetFormatPr defaultRowHeight="15" x14ac:dyDescent="0.25"/>
  <sheetData>
    <row r="3" spans="3:35" x14ac:dyDescent="0.25">
      <c r="C3" t="s">
        <v>88</v>
      </c>
      <c r="D3" t="s">
        <v>92</v>
      </c>
    </row>
    <row r="4" spans="3:35" x14ac:dyDescent="0.25">
      <c r="C4" t="s">
        <v>83</v>
      </c>
      <c r="D4" t="s">
        <v>91</v>
      </c>
    </row>
    <row r="5" spans="3:35" x14ac:dyDescent="0.25">
      <c r="C5" t="s">
        <v>84</v>
      </c>
      <c r="D5" t="s">
        <v>90</v>
      </c>
    </row>
    <row r="6" spans="3:35" x14ac:dyDescent="0.25">
      <c r="C6" t="s">
        <v>85</v>
      </c>
      <c r="D6" t="s">
        <v>69</v>
      </c>
      <c r="E6" t="s">
        <v>69</v>
      </c>
      <c r="F6" t="s">
        <v>69</v>
      </c>
      <c r="G6" t="s">
        <v>69</v>
      </c>
      <c r="H6" t="s">
        <v>69</v>
      </c>
      <c r="I6" t="s">
        <v>69</v>
      </c>
      <c r="J6" t="s">
        <v>69</v>
      </c>
      <c r="K6" t="s">
        <v>69</v>
      </c>
      <c r="L6" t="s">
        <v>69</v>
      </c>
      <c r="M6" t="s">
        <v>69</v>
      </c>
      <c r="N6" t="s">
        <v>69</v>
      </c>
      <c r="O6" t="s">
        <v>69</v>
      </c>
      <c r="P6" t="s">
        <v>69</v>
      </c>
      <c r="Q6" t="s">
        <v>69</v>
      </c>
      <c r="R6" t="s">
        <v>69</v>
      </c>
      <c r="S6" t="s">
        <v>69</v>
      </c>
      <c r="T6" t="s">
        <v>69</v>
      </c>
      <c r="U6" t="s">
        <v>69</v>
      </c>
      <c r="V6" t="s">
        <v>69</v>
      </c>
      <c r="W6" t="s">
        <v>69</v>
      </c>
      <c r="X6" t="s">
        <v>69</v>
      </c>
      <c r="Y6" t="s">
        <v>69</v>
      </c>
      <c r="Z6" t="s">
        <v>69</v>
      </c>
      <c r="AA6" t="s">
        <v>69</v>
      </c>
      <c r="AB6" t="s">
        <v>69</v>
      </c>
      <c r="AC6" t="s">
        <v>69</v>
      </c>
      <c r="AD6" t="s">
        <v>69</v>
      </c>
      <c r="AE6" t="s">
        <v>69</v>
      </c>
      <c r="AF6" t="s">
        <v>69</v>
      </c>
      <c r="AG6" t="s">
        <v>69</v>
      </c>
      <c r="AH6" t="s">
        <v>69</v>
      </c>
      <c r="AI6" t="s">
        <v>69</v>
      </c>
    </row>
    <row r="7" spans="3:35" x14ac:dyDescent="0.25">
      <c r="D7">
        <v>2024</v>
      </c>
      <c r="E7">
        <v>2025</v>
      </c>
      <c r="F7">
        <v>2026</v>
      </c>
      <c r="G7">
        <v>2027</v>
      </c>
      <c r="H7">
        <v>2028</v>
      </c>
      <c r="I7">
        <v>2029</v>
      </c>
      <c r="J7">
        <v>2030</v>
      </c>
      <c r="K7">
        <v>2031</v>
      </c>
      <c r="L7">
        <v>2032</v>
      </c>
      <c r="M7">
        <v>2033</v>
      </c>
      <c r="N7">
        <v>2034</v>
      </c>
      <c r="O7">
        <v>2035</v>
      </c>
      <c r="P7">
        <v>2036</v>
      </c>
      <c r="Q7">
        <v>2037</v>
      </c>
      <c r="R7">
        <v>2038</v>
      </c>
      <c r="S7">
        <v>2039</v>
      </c>
      <c r="T7">
        <v>2040</v>
      </c>
      <c r="U7">
        <v>2041</v>
      </c>
      <c r="V7">
        <v>2042</v>
      </c>
      <c r="W7">
        <v>2043</v>
      </c>
      <c r="X7">
        <v>2044</v>
      </c>
      <c r="Y7">
        <v>2045</v>
      </c>
      <c r="Z7">
        <v>2046</v>
      </c>
      <c r="AA7">
        <v>2047</v>
      </c>
      <c r="AB7">
        <v>2048</v>
      </c>
      <c r="AC7">
        <v>2049</v>
      </c>
      <c r="AD7">
        <v>2050</v>
      </c>
      <c r="AE7">
        <v>2051</v>
      </c>
      <c r="AF7">
        <v>2052</v>
      </c>
      <c r="AG7">
        <v>2053</v>
      </c>
      <c r="AH7">
        <v>2054</v>
      </c>
      <c r="AI7">
        <v>2055</v>
      </c>
    </row>
    <row r="8" spans="3:35" x14ac:dyDescent="0.25">
      <c r="C8" t="s">
        <v>56</v>
      </c>
      <c r="D8">
        <f>'GenCost data transposed'!F96</f>
        <v>608</v>
      </c>
      <c r="E8">
        <f>'GenCost data transposed'!G96</f>
        <v>543.25296716307548</v>
      </c>
      <c r="F8">
        <f>'GenCost data transposed'!H96</f>
        <v>490.61107480950926</v>
      </c>
      <c r="G8">
        <f>'GenCost data transposed'!I96</f>
        <v>448.81047431636898</v>
      </c>
      <c r="H8">
        <f>'GenCost data transposed'!J96</f>
        <v>411.625548164728</v>
      </c>
      <c r="I8">
        <f>'GenCost data transposed'!K96</f>
        <v>389.9254443800682</v>
      </c>
      <c r="J8">
        <f>'GenCost data transposed'!L96</f>
        <v>382.79051360125879</v>
      </c>
      <c r="K8">
        <f>'GenCost data transposed'!M96</f>
        <v>375.25621470757659</v>
      </c>
      <c r="L8">
        <f>'GenCost data transposed'!N96</f>
        <v>367.7629269618547</v>
      </c>
      <c r="M8">
        <f>'GenCost data transposed'!O96</f>
        <v>360.45308872635161</v>
      </c>
      <c r="N8">
        <f>'GenCost data transposed'!P96</f>
        <v>353.31121360629061</v>
      </c>
      <c r="O8">
        <f>'GenCost data transposed'!Q96</f>
        <v>346.32390512626461</v>
      </c>
      <c r="P8">
        <f>'GenCost data transposed'!R96</f>
        <v>339.48811013728641</v>
      </c>
      <c r="Q8">
        <f>'GenCost data transposed'!S96</f>
        <v>332.80349975637216</v>
      </c>
      <c r="R8">
        <f>'GenCost data transposed'!T96</f>
        <v>326.26169777823878</v>
      </c>
      <c r="S8">
        <f>'GenCost data transposed'!U96</f>
        <v>319.86321146677631</v>
      </c>
      <c r="T8">
        <f>'GenCost data transposed'!V96</f>
        <v>316.51789617200325</v>
      </c>
      <c r="U8">
        <f>'GenCost data transposed'!W96</f>
        <v>313.24065748228082</v>
      </c>
      <c r="V8">
        <f>'GenCost data transposed'!X96</f>
        <v>310.30412391217999</v>
      </c>
      <c r="W8">
        <f>'GenCost data transposed'!Y96</f>
        <v>307.52708507871569</v>
      </c>
      <c r="X8">
        <f>'GenCost data transposed'!Z96</f>
        <v>304.97431903690403</v>
      </c>
      <c r="Y8">
        <f>'GenCost data transposed'!AA96</f>
        <v>302.55541522582945</v>
      </c>
      <c r="Z8">
        <f>'GenCost data transposed'!AB96</f>
        <v>300.29475562922386</v>
      </c>
      <c r="AA8">
        <f>'GenCost data transposed'!AC96</f>
        <v>298.15954745682433</v>
      </c>
      <c r="AB8">
        <f>'GenCost data transposed'!AD96</f>
        <v>296.13296143304973</v>
      </c>
      <c r="AC8">
        <f>'GenCost data transposed'!AE96</f>
        <v>294.21100892977296</v>
      </c>
      <c r="AD8">
        <f>'GenCost data transposed'!AF96</f>
        <v>292.36243303961464</v>
      </c>
      <c r="AE8">
        <f>'GenCost data transposed'!AG96</f>
        <v>290.84793860289466</v>
      </c>
      <c r="AF8">
        <f>'GenCost data transposed'!AH96</f>
        <v>288.75775354215318</v>
      </c>
      <c r="AG8">
        <f>'GenCost data transposed'!AI96</f>
        <v>287.29513905330629</v>
      </c>
      <c r="AH8">
        <f>'GenCost data transposed'!AJ96</f>
        <v>285.36740764566025</v>
      </c>
      <c r="AI8">
        <f>'GenCost data transposed'!AK96</f>
        <v>291.31679927592307</v>
      </c>
    </row>
    <row r="9" spans="3:35" x14ac:dyDescent="0.25">
      <c r="C9" t="s">
        <v>57</v>
      </c>
      <c r="D9">
        <f>'GenCost data transposed'!F107</f>
        <v>423</v>
      </c>
      <c r="E9">
        <f>'GenCost data transposed'!G107</f>
        <v>380.48584382698579</v>
      </c>
      <c r="F9">
        <f>'GenCost data transposed'!H107</f>
        <v>346.48101153549874</v>
      </c>
      <c r="G9">
        <f>'GenCost data transposed'!I107</f>
        <v>320.08665223302762</v>
      </c>
      <c r="H9">
        <f>'GenCost data transposed'!J107</f>
        <v>297.08419684810855</v>
      </c>
      <c r="I9">
        <f>'GenCost data transposed'!K107</f>
        <v>283.00771913905839</v>
      </c>
      <c r="J9">
        <f>'GenCost data transposed'!L107</f>
        <v>277.33046369599595</v>
      </c>
      <c r="K9">
        <f>'GenCost data transposed'!M107</f>
        <v>271.46732292259924</v>
      </c>
      <c r="L9">
        <f>'GenCost data transposed'!N107</f>
        <v>265.64713002207964</v>
      </c>
      <c r="M9">
        <f>'GenCost data transposed'!O107</f>
        <v>259.97396246967003</v>
      </c>
      <c r="N9">
        <f>'GenCost data transposed'!P107</f>
        <v>254.43609145335421</v>
      </c>
      <c r="O9">
        <f>'GenCost data transposed'!Q107</f>
        <v>249.0233710408225</v>
      </c>
      <c r="P9">
        <f>'GenCost data transposed'!R107</f>
        <v>243.73357752814809</v>
      </c>
      <c r="Q9">
        <f>'GenCost data transposed'!S107</f>
        <v>238.56541304497023</v>
      </c>
      <c r="R9">
        <f>'GenCost data transposed'!T107</f>
        <v>233.51280828089185</v>
      </c>
      <c r="S9">
        <f>'GenCost data transposed'!U107</f>
        <v>228.57579498906603</v>
      </c>
      <c r="T9">
        <f>'GenCost data transposed'!V107</f>
        <v>226.27902114533757</v>
      </c>
      <c r="U9">
        <f>'GenCost data transposed'!W107</f>
        <v>224.11751056987913</v>
      </c>
      <c r="V9">
        <f>'GenCost data transposed'!X107</f>
        <v>222.24130655212136</v>
      </c>
      <c r="W9">
        <f>'GenCost data transposed'!Y107</f>
        <v>220.49330753025029</v>
      </c>
      <c r="X9">
        <f>'GenCost data transposed'!Z107</f>
        <v>218.92996244311524</v>
      </c>
      <c r="Y9">
        <f>'GenCost data transposed'!AA107</f>
        <v>217.47285864137655</v>
      </c>
      <c r="Z9">
        <f>'GenCost data transposed'!AB107</f>
        <v>216.14330184309406</v>
      </c>
      <c r="AA9">
        <f>'GenCost data transposed'!AC107</f>
        <v>214.91297618201401</v>
      </c>
      <c r="AB9">
        <f>'GenCost data transposed'!AD107</f>
        <v>213.7674125366056</v>
      </c>
      <c r="AC9">
        <f>'GenCost data transposed'!AE107</f>
        <v>212.70327522049806</v>
      </c>
      <c r="AD9">
        <f>'GenCost data transposed'!AF107</f>
        <v>211.69359298618491</v>
      </c>
      <c r="AE9">
        <f>'GenCost data transposed'!AG107</f>
        <v>210.99839469367507</v>
      </c>
      <c r="AF9">
        <f>'GenCost data transposed'!AH107</f>
        <v>209.79495656618266</v>
      </c>
      <c r="AG9">
        <f>'GenCost data transposed'!AI107</f>
        <v>209.12634881700905</v>
      </c>
      <c r="AH9">
        <f>'GenCost data transposed'!AJ107</f>
        <v>208.04561195402854</v>
      </c>
      <c r="AI9">
        <f>'GenCost data transposed'!AK107</f>
        <v>211.10888847841289</v>
      </c>
    </row>
    <row r="10" spans="3:35" x14ac:dyDescent="0.25">
      <c r="C10" t="s">
        <v>58</v>
      </c>
      <c r="D10">
        <f>'GenCost data transposed'!F117</f>
        <v>344</v>
      </c>
      <c r="E10">
        <f>'GenCost data transposed'!G117</f>
        <v>311.46058478856224</v>
      </c>
      <c r="F10">
        <f>'GenCost data transposed'!H117</f>
        <v>285.89443394253999</v>
      </c>
      <c r="G10">
        <f>'GenCost data transposed'!I117</f>
        <v>266.52011571189132</v>
      </c>
      <c r="H10">
        <f>'GenCost data transposed'!J117</f>
        <v>250.04107417373217</v>
      </c>
      <c r="I10">
        <f>'GenCost data transposed'!K117</f>
        <v>239.39145396409074</v>
      </c>
      <c r="J10">
        <f>'GenCost data transposed'!L117</f>
        <v>234.23363799656016</v>
      </c>
      <c r="K10">
        <f>'GenCost data transposed'!M117</f>
        <v>228.99559613011002</v>
      </c>
      <c r="L10">
        <f>'GenCost data transposed'!N117</f>
        <v>223.80351344860119</v>
      </c>
      <c r="M10">
        <f>'GenCost data transposed'!O117</f>
        <v>218.74595492887869</v>
      </c>
      <c r="N10">
        <f>'GenCost data transposed'!P117</f>
        <v>213.81263342957314</v>
      </c>
      <c r="O10">
        <f>'GenCost data transposed'!Q117</f>
        <v>208.99464923626039</v>
      </c>
      <c r="P10">
        <f>'GenCost data transposed'!R117</f>
        <v>204.29005002771493</v>
      </c>
      <c r="Q10">
        <f>'GenCost data transposed'!S117</f>
        <v>199.69707835381999</v>
      </c>
      <c r="R10">
        <f>'GenCost data transposed'!T117</f>
        <v>195.21054035228548</v>
      </c>
      <c r="S10">
        <f>'GenCost data transposed'!U117</f>
        <v>190.83021242473532</v>
      </c>
      <c r="T10">
        <f>'GenCost data transposed'!V117</f>
        <v>188.9976877858779</v>
      </c>
      <c r="U10">
        <f>'GenCost data transposed'!W117</f>
        <v>187.33243641754646</v>
      </c>
      <c r="V10">
        <f>'GenCost data transposed'!X117</f>
        <v>185.93664360941287</v>
      </c>
      <c r="W10">
        <f>'GenCost data transposed'!Y117</f>
        <v>184.6584520215645</v>
      </c>
      <c r="X10">
        <f>'GenCost data transposed'!Z117</f>
        <v>183.55260725305135</v>
      </c>
      <c r="Y10">
        <f>'GenCost data transposed'!AA117</f>
        <v>182.54329621217644</v>
      </c>
      <c r="Z10">
        <f>'GenCost data transposed'!AB117</f>
        <v>181.65121887760409</v>
      </c>
      <c r="AA10">
        <f>'GenCost data transposed'!AC117</f>
        <v>180.84907652801701</v>
      </c>
      <c r="AB10">
        <f>'GenCost data transposed'!AD117</f>
        <v>180.1229594637183</v>
      </c>
      <c r="AC10">
        <f>'GenCost data transposed'!AE117</f>
        <v>179.46972055380618</v>
      </c>
      <c r="AD10">
        <f>'GenCost data transposed'!AF117</f>
        <v>178.86336892798093</v>
      </c>
      <c r="AE10">
        <f>'GenCost data transposed'!AG117</f>
        <v>178.57246506392772</v>
      </c>
      <c r="AF10">
        <f>'GenCost data transposed'!AH117</f>
        <v>177.78465662432149</v>
      </c>
      <c r="AG10">
        <f>'GenCost data transposed'!AI117</f>
        <v>177.50814012248043</v>
      </c>
      <c r="AH10">
        <f>'GenCost data transposed'!AJ117</f>
        <v>176.82777263373322</v>
      </c>
      <c r="AI10">
        <f>'GenCost data transposed'!AK117</f>
        <v>178.49682084893189</v>
      </c>
    </row>
    <row r="11" spans="3:35" x14ac:dyDescent="0.25">
      <c r="C11" t="s">
        <v>82</v>
      </c>
      <c r="D11">
        <f>'GenCost data transposed'!D154</f>
        <v>767.67676767676767</v>
      </c>
      <c r="E11">
        <f>'GenCost data transposed'!E154</f>
        <v>753.03783384011695</v>
      </c>
      <c r="F11">
        <f>'GenCost data transposed'!F154</f>
        <v>738.70394384466522</v>
      </c>
      <c r="G11">
        <f>'GenCost data transposed'!G154</f>
        <v>724.38676794394837</v>
      </c>
      <c r="H11">
        <f>'GenCost data transposed'!H154</f>
        <v>709.38762674782652</v>
      </c>
      <c r="I11">
        <f>'GenCost data transposed'!I154</f>
        <v>694.38431597419617</v>
      </c>
      <c r="J11">
        <f>'GenCost data transposed'!J154</f>
        <v>679.37460304845195</v>
      </c>
      <c r="K11">
        <f>'GenCost data transposed'!K154</f>
        <v>683.8868097017629</v>
      </c>
      <c r="L11">
        <f>'GenCost data transposed'!L154</f>
        <v>687.42769402419367</v>
      </c>
      <c r="M11">
        <f>'GenCost data transposed'!M154</f>
        <v>691.10855101950722</v>
      </c>
      <c r="N11">
        <f>'GenCost data transposed'!N154</f>
        <v>694.87542365616696</v>
      </c>
      <c r="O11">
        <f>'GenCost data transposed'!O154</f>
        <v>698.67209386310969</v>
      </c>
      <c r="P11">
        <f>'GenCost data transposed'!P154</f>
        <v>702.50962147834139</v>
      </c>
      <c r="Q11">
        <f>'GenCost data transposed'!Q154</f>
        <v>706.40698929728649</v>
      </c>
      <c r="R11">
        <f>'GenCost data transposed'!R154</f>
        <v>710.3240124871071</v>
      </c>
      <c r="S11">
        <f>'GenCost data transposed'!S154</f>
        <v>714.29848157607489</v>
      </c>
      <c r="T11">
        <f>'GenCost data transposed'!T154</f>
        <v>718.3245568383511</v>
      </c>
      <c r="U11">
        <f>'GenCost data transposed'!U154</f>
        <v>721.39903158075208</v>
      </c>
      <c r="V11">
        <f>'GenCost data transposed'!V154</f>
        <v>724.49510698257541</v>
      </c>
      <c r="W11">
        <f>'GenCost data transposed'!W154</f>
        <v>727.61457393261981</v>
      </c>
      <c r="X11">
        <f>'GenCost data transposed'!X154</f>
        <v>730.74658128485703</v>
      </c>
      <c r="Y11">
        <f>'GenCost data transposed'!Y154</f>
        <v>733.9000168257038</v>
      </c>
      <c r="Z11">
        <f>'GenCost data transposed'!Z154</f>
        <v>737.07191618169441</v>
      </c>
      <c r="AA11">
        <f>'GenCost data transposed'!AA154</f>
        <v>740.26240029363566</v>
      </c>
      <c r="AB11">
        <f>'GenCost data transposed'!AB154</f>
        <v>743.47159099900728</v>
      </c>
      <c r="AC11">
        <f>'GenCost data transposed'!AC154</f>
        <v>746.69961103935225</v>
      </c>
      <c r="AD11">
        <f>'GenCost data transposed'!AD154</f>
        <v>749.94658406778933</v>
      </c>
      <c r="AE11">
        <f>'GenCost data transposed'!AE154</f>
        <v>752.76959858473015</v>
      </c>
      <c r="AF11">
        <f>'GenCost data transposed'!AF154</f>
        <v>755.60625365521412</v>
      </c>
      <c r="AG11">
        <f>'GenCost data transposed'!AG154</f>
        <v>758.45661518918666</v>
      </c>
      <c r="AH11">
        <f>'GenCost data transposed'!AH154</f>
        <v>761.32074941505209</v>
      </c>
      <c r="AI11">
        <f>'GenCost data transposed'!AI154</f>
        <v>764.19872288120712</v>
      </c>
    </row>
    <row r="12" spans="3:35" x14ac:dyDescent="0.25">
      <c r="C12" t="s">
        <v>59</v>
      </c>
      <c r="D12">
        <f>'GenCost data transposed'!D155</f>
        <v>270.67550505050502</v>
      </c>
      <c r="E12">
        <f>'GenCost data transposed'!E155</f>
        <v>265.51395662742613</v>
      </c>
      <c r="F12">
        <f>'GenCost data transposed'!F155</f>
        <v>260.45996375279623</v>
      </c>
      <c r="G12">
        <f>'GenCost data transposed'!G155</f>
        <v>255.4118641085262</v>
      </c>
      <c r="H12">
        <f>'GenCost data transposed'!H155</f>
        <v>250.12331000668635</v>
      </c>
      <c r="I12">
        <f>'GenCost data transposed'!I155</f>
        <v>244.8332857515926</v>
      </c>
      <c r="J12">
        <f>'GenCost data transposed'!J155</f>
        <v>239.54100415873668</v>
      </c>
      <c r="K12">
        <f>'GenCost data transposed'!K155</f>
        <v>241.13196518061753</v>
      </c>
      <c r="L12">
        <f>'GenCost data transposed'!L155</f>
        <v>242.38044721453377</v>
      </c>
      <c r="M12">
        <f>'GenCost data transposed'!M155</f>
        <v>243.67828227764292</v>
      </c>
      <c r="N12">
        <f>'GenCost data transposed'!N155</f>
        <v>245.00644563534675</v>
      </c>
      <c r="O12">
        <f>'GenCost data transposed'!O155</f>
        <v>246.34511533207925</v>
      </c>
      <c r="P12">
        <f>'GenCost data transposed'!P155</f>
        <v>247.69819096121626</v>
      </c>
      <c r="Q12">
        <f>'GenCost data transposed'!Q155</f>
        <v>249.07236567533857</v>
      </c>
      <c r="R12">
        <f>'GenCost data transposed'!R155</f>
        <v>250.45347068572963</v>
      </c>
      <c r="S12">
        <f>'GenCost data transposed'!S155</f>
        <v>251.85483057215637</v>
      </c>
      <c r="T12">
        <f>'GenCost data transposed'!T155</f>
        <v>253.27438630299591</v>
      </c>
      <c r="U12">
        <f>'GenCost data transposed'!U155</f>
        <v>254.3584167682956</v>
      </c>
      <c r="V12">
        <f>'GenCost data transposed'!V155</f>
        <v>255.45006342004868</v>
      </c>
      <c r="W12">
        <f>'GenCost data transposed'!W155</f>
        <v>256.54995770856141</v>
      </c>
      <c r="X12">
        <f>'GenCost data transposed'!X155</f>
        <v>257.65427362325858</v>
      </c>
      <c r="Y12">
        <f>'GenCost data transposed'!Y155</f>
        <v>258.76614491284579</v>
      </c>
      <c r="Z12">
        <f>'GenCost data transposed'!Z155</f>
        <v>259.88452636751759</v>
      </c>
      <c r="AA12">
        <f>'GenCost data transposed'!AA155</f>
        <v>261.00946062984889</v>
      </c>
      <c r="AB12">
        <f>'GenCost data transposed'!AB155</f>
        <v>262.1409906585726</v>
      </c>
      <c r="AC12">
        <f>'GenCost data transposed'!AC155</f>
        <v>263.27915973118598</v>
      </c>
      <c r="AD12">
        <f>'GenCost data transposed'!AD155</f>
        <v>264.42401144659914</v>
      </c>
      <c r="AE12">
        <f>'GenCost data transposed'!AE155</f>
        <v>265.4193794351998</v>
      </c>
      <c r="AF12">
        <f>'GenCost data transposed'!AF155</f>
        <v>266.419556952856</v>
      </c>
      <c r="AG12">
        <f>'GenCost data transposed'!AG155</f>
        <v>267.42456723878587</v>
      </c>
      <c r="AH12">
        <f>'GenCost data transposed'!AH155</f>
        <v>268.43443364449291</v>
      </c>
      <c r="AI12">
        <f>'GenCost data transposed'!AI155</f>
        <v>269.44917963430709</v>
      </c>
    </row>
    <row r="13" spans="3:35" x14ac:dyDescent="0.25">
      <c r="C13" t="s">
        <v>60</v>
      </c>
      <c r="D13">
        <f>'GenCost data transposed'!D156</f>
        <v>162.95770202020202</v>
      </c>
      <c r="E13">
        <f>'GenCost data transposed'!E156</f>
        <v>159.85023919406268</v>
      </c>
      <c r="F13">
        <f>'GenCost data transposed'!F156</f>
        <v>156.80752919811206</v>
      </c>
      <c r="G13">
        <f>'GenCost data transposed'!G156</f>
        <v>153.76836716737807</v>
      </c>
      <c r="H13">
        <f>'GenCost data transposed'!H156</f>
        <v>150.58444173871939</v>
      </c>
      <c r="I13">
        <f>'GenCost data transposed'!I156</f>
        <v>147.39963121779559</v>
      </c>
      <c r="J13">
        <f>'GenCost data transposed'!J156</f>
        <v>144.21346168740277</v>
      </c>
      <c r="K13">
        <f>'GenCost data transposed'!K156</f>
        <v>145.17128515975961</v>
      </c>
      <c r="L13">
        <f>'GenCost data transposed'!L156</f>
        <v>145.92292230262754</v>
      </c>
      <c r="M13">
        <f>'GenCost data transposed'!M156</f>
        <v>146.70427198347895</v>
      </c>
      <c r="N13">
        <f>'GenCost data transposed'!N156</f>
        <v>147.50388053556597</v>
      </c>
      <c r="O13">
        <f>'GenCost data transposed'!O156</f>
        <v>148.30981433257838</v>
      </c>
      <c r="P13">
        <f>'GenCost data transposed'!P156</f>
        <v>149.12442108889556</v>
      </c>
      <c r="Q13">
        <f>'GenCost data transposed'!Q156</f>
        <v>149.95173035556107</v>
      </c>
      <c r="R13">
        <f>'GenCost data transposed'!R156</f>
        <v>150.78321194344957</v>
      </c>
      <c r="S13">
        <f>'GenCost data transposed'!S156</f>
        <v>151.62688779344117</v>
      </c>
      <c r="T13">
        <f>'GenCost data transposed'!T156</f>
        <v>152.48151828445683</v>
      </c>
      <c r="U13">
        <f>'GenCost data transposed'!U156</f>
        <v>153.13414887070869</v>
      </c>
      <c r="V13">
        <f>'GenCost data transposed'!V156</f>
        <v>153.79136471207025</v>
      </c>
      <c r="W13">
        <f>'GenCost data transposed'!W156</f>
        <v>154.45354596739935</v>
      </c>
      <c r="X13">
        <f>'GenCost data transposed'!X156</f>
        <v>155.11838922216603</v>
      </c>
      <c r="Y13">
        <f>'GenCost data transposed'!Y156</f>
        <v>155.78778112099914</v>
      </c>
      <c r="Z13">
        <f>'GenCost data transposed'!Z156</f>
        <v>156.46109240493422</v>
      </c>
      <c r="AA13">
        <f>'GenCost data transposed'!AA156</f>
        <v>157.13834874654179</v>
      </c>
      <c r="AB13">
        <f>'GenCost data transposed'!AB156</f>
        <v>157.81957600873264</v>
      </c>
      <c r="AC13">
        <f>'GenCost data transposed'!AC156</f>
        <v>158.5048002463264</v>
      </c>
      <c r="AD13">
        <f>'GenCost data transposed'!AD156</f>
        <v>159.19404770764658</v>
      </c>
      <c r="AE13">
        <f>'GenCost data transposed'!AE156</f>
        <v>159.79329986404898</v>
      </c>
      <c r="AF13">
        <f>'GenCost data transposed'!AF156</f>
        <v>160.39544755325019</v>
      </c>
      <c r="AG13">
        <f>'GenCost data transposed'!AG156</f>
        <v>161.00050476620797</v>
      </c>
      <c r="AH13">
        <f>'GenCost data transposed'!AH156</f>
        <v>161.60848556148059</v>
      </c>
      <c r="AI13">
        <f>'GenCost data transposed'!AI156</f>
        <v>162.2194040655524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EC3D9-8654-4859-B73F-68F3C7F8C492}">
  <dimension ref="C3:O41"/>
  <sheetViews>
    <sheetView workbookViewId="0">
      <selection activeCell="L19" sqref="L19"/>
    </sheetView>
  </sheetViews>
  <sheetFormatPr defaultRowHeight="15" x14ac:dyDescent="0.25"/>
  <sheetData>
    <row r="3" spans="3:15" x14ac:dyDescent="0.25">
      <c r="C3" t="s">
        <v>427</v>
      </c>
    </row>
    <row r="5" spans="3:15" x14ac:dyDescent="0.25">
      <c r="C5" t="s">
        <v>429</v>
      </c>
      <c r="D5" t="s">
        <v>428</v>
      </c>
    </row>
    <row r="6" spans="3:15" x14ac:dyDescent="0.25">
      <c r="I6" t="s">
        <v>130</v>
      </c>
    </row>
    <row r="7" spans="3:15" x14ac:dyDescent="0.25">
      <c r="C7" t="s">
        <v>393</v>
      </c>
      <c r="D7" t="s">
        <v>394</v>
      </c>
      <c r="E7" t="s">
        <v>154</v>
      </c>
      <c r="F7" t="s">
        <v>149</v>
      </c>
      <c r="G7" t="s">
        <v>251</v>
      </c>
      <c r="H7" t="s">
        <v>394</v>
      </c>
      <c r="I7">
        <v>80</v>
      </c>
      <c r="M7">
        <f>1-M8</f>
        <v>0.90244865718799372</v>
      </c>
      <c r="N7" t="s">
        <v>149</v>
      </c>
      <c r="O7" s="4">
        <f t="shared" ref="O7:O12" si="0">SUMIF(F$7:F$39,N7,I$7:I$39)</f>
        <v>2285</v>
      </c>
    </row>
    <row r="8" spans="3:15" x14ac:dyDescent="0.25">
      <c r="C8" t="s">
        <v>395</v>
      </c>
      <c r="D8" t="s">
        <v>394</v>
      </c>
      <c r="E8" t="s">
        <v>154</v>
      </c>
      <c r="F8" t="s">
        <v>149</v>
      </c>
      <c r="G8" t="s">
        <v>251</v>
      </c>
      <c r="H8" t="s">
        <v>394</v>
      </c>
      <c r="I8">
        <v>60</v>
      </c>
      <c r="M8">
        <f>O8/(O7+O8)</f>
        <v>9.7551342812006323E-2</v>
      </c>
      <c r="N8" t="s">
        <v>148</v>
      </c>
      <c r="O8" s="4">
        <f t="shared" si="0"/>
        <v>247</v>
      </c>
    </row>
    <row r="9" spans="3:15" x14ac:dyDescent="0.25">
      <c r="C9" t="s">
        <v>396</v>
      </c>
      <c r="D9" t="s">
        <v>394</v>
      </c>
      <c r="E9" t="s">
        <v>154</v>
      </c>
      <c r="F9" t="s">
        <v>149</v>
      </c>
      <c r="G9" t="s">
        <v>251</v>
      </c>
      <c r="H9" t="s">
        <v>394</v>
      </c>
      <c r="I9">
        <v>29</v>
      </c>
      <c r="M9">
        <f>O9/(O9+O10)</f>
        <v>0.21530837004405287</v>
      </c>
      <c r="N9" t="s">
        <v>144</v>
      </c>
      <c r="O9" s="4">
        <f t="shared" si="0"/>
        <v>156.4</v>
      </c>
    </row>
    <row r="10" spans="3:15" x14ac:dyDescent="0.25">
      <c r="C10" t="s">
        <v>397</v>
      </c>
      <c r="D10" t="s">
        <v>394</v>
      </c>
      <c r="E10" t="s">
        <v>154</v>
      </c>
      <c r="F10" t="s">
        <v>148</v>
      </c>
      <c r="G10" t="s">
        <v>251</v>
      </c>
      <c r="H10" t="s">
        <v>394</v>
      </c>
      <c r="I10">
        <v>247</v>
      </c>
      <c r="M10">
        <f>1-M9</f>
        <v>0.7846916299559471</v>
      </c>
      <c r="N10" t="s">
        <v>131</v>
      </c>
      <c r="O10" s="4">
        <f t="shared" si="0"/>
        <v>570</v>
      </c>
    </row>
    <row r="11" spans="3:15" x14ac:dyDescent="0.25">
      <c r="C11" t="s">
        <v>398</v>
      </c>
      <c r="D11" t="s">
        <v>394</v>
      </c>
      <c r="E11" t="s">
        <v>154</v>
      </c>
      <c r="F11" t="s">
        <v>149</v>
      </c>
      <c r="G11" t="s">
        <v>251</v>
      </c>
      <c r="H11" t="s">
        <v>394</v>
      </c>
      <c r="I11">
        <v>1500</v>
      </c>
      <c r="N11" t="s">
        <v>150</v>
      </c>
      <c r="O11" s="4">
        <f t="shared" si="0"/>
        <v>2219.02</v>
      </c>
    </row>
    <row r="12" spans="3:15" x14ac:dyDescent="0.25">
      <c r="C12" t="s">
        <v>399</v>
      </c>
      <c r="D12" t="s">
        <v>394</v>
      </c>
      <c r="E12" t="s">
        <v>154</v>
      </c>
      <c r="F12" t="s">
        <v>149</v>
      </c>
      <c r="G12" t="s">
        <v>251</v>
      </c>
      <c r="H12" t="s">
        <v>394</v>
      </c>
      <c r="I12">
        <v>616</v>
      </c>
      <c r="N12" t="s">
        <v>135</v>
      </c>
      <c r="O12" s="4">
        <f t="shared" si="0"/>
        <v>2176.7000000000003</v>
      </c>
    </row>
    <row r="13" spans="3:15" x14ac:dyDescent="0.25">
      <c r="C13" t="s">
        <v>400</v>
      </c>
      <c r="D13" t="s">
        <v>394</v>
      </c>
      <c r="E13" t="s">
        <v>155</v>
      </c>
      <c r="F13" t="s">
        <v>144</v>
      </c>
      <c r="G13" t="s">
        <v>251</v>
      </c>
      <c r="H13" t="s">
        <v>394</v>
      </c>
      <c r="I13">
        <v>70</v>
      </c>
    </row>
    <row r="14" spans="3:15" x14ac:dyDescent="0.25">
      <c r="C14" t="s">
        <v>401</v>
      </c>
      <c r="D14" t="s">
        <v>394</v>
      </c>
      <c r="E14" t="s">
        <v>155</v>
      </c>
      <c r="F14" t="s">
        <v>144</v>
      </c>
      <c r="G14" t="s">
        <v>251</v>
      </c>
      <c r="H14" t="s">
        <v>394</v>
      </c>
      <c r="I14">
        <v>86.4</v>
      </c>
    </row>
    <row r="15" spans="3:15" x14ac:dyDescent="0.25">
      <c r="C15" t="s">
        <v>402</v>
      </c>
      <c r="D15" t="s">
        <v>394</v>
      </c>
      <c r="E15" t="s">
        <v>155</v>
      </c>
      <c r="F15" t="s">
        <v>131</v>
      </c>
      <c r="G15" t="s">
        <v>251</v>
      </c>
      <c r="H15" t="s">
        <v>394</v>
      </c>
      <c r="I15">
        <v>570</v>
      </c>
    </row>
    <row r="16" spans="3:15" x14ac:dyDescent="0.25">
      <c r="C16" t="s">
        <v>403</v>
      </c>
      <c r="D16" t="s">
        <v>394</v>
      </c>
      <c r="E16" t="s">
        <v>135</v>
      </c>
      <c r="F16" t="s">
        <v>135</v>
      </c>
      <c r="G16" t="s">
        <v>251</v>
      </c>
      <c r="H16" t="s">
        <v>394</v>
      </c>
      <c r="I16">
        <v>79.900000000000006</v>
      </c>
    </row>
    <row r="17" spans="3:9" x14ac:dyDescent="0.25">
      <c r="C17" t="s">
        <v>404</v>
      </c>
      <c r="D17" t="s">
        <v>394</v>
      </c>
      <c r="E17" t="s">
        <v>135</v>
      </c>
      <c r="F17" t="s">
        <v>135</v>
      </c>
      <c r="G17" t="s">
        <v>251</v>
      </c>
      <c r="H17" t="s">
        <v>394</v>
      </c>
      <c r="I17">
        <v>176.7</v>
      </c>
    </row>
    <row r="18" spans="3:9" x14ac:dyDescent="0.25">
      <c r="C18" t="s">
        <v>405</v>
      </c>
      <c r="D18" t="s">
        <v>394</v>
      </c>
      <c r="E18" t="s">
        <v>135</v>
      </c>
      <c r="F18" t="s">
        <v>135</v>
      </c>
      <c r="G18" t="s">
        <v>251</v>
      </c>
      <c r="H18" t="s">
        <v>394</v>
      </c>
      <c r="I18">
        <v>85</v>
      </c>
    </row>
    <row r="19" spans="3:9" x14ac:dyDescent="0.25">
      <c r="C19" t="s">
        <v>406</v>
      </c>
      <c r="D19" t="s">
        <v>394</v>
      </c>
      <c r="E19" t="s">
        <v>135</v>
      </c>
      <c r="F19" t="s">
        <v>135</v>
      </c>
      <c r="G19" t="s">
        <v>251</v>
      </c>
      <c r="H19" t="s">
        <v>394</v>
      </c>
      <c r="I19">
        <v>60</v>
      </c>
    </row>
    <row r="20" spans="3:9" x14ac:dyDescent="0.25">
      <c r="C20" t="s">
        <v>407</v>
      </c>
      <c r="D20" t="s">
        <v>394</v>
      </c>
      <c r="E20" t="s">
        <v>135</v>
      </c>
      <c r="F20" t="s">
        <v>135</v>
      </c>
      <c r="G20" t="s">
        <v>251</v>
      </c>
      <c r="H20" t="s">
        <v>394</v>
      </c>
      <c r="I20">
        <v>43.2</v>
      </c>
    </row>
    <row r="21" spans="3:9" x14ac:dyDescent="0.25">
      <c r="C21" t="s">
        <v>408</v>
      </c>
      <c r="D21" t="s">
        <v>394</v>
      </c>
      <c r="E21" t="s">
        <v>135</v>
      </c>
      <c r="F21" t="s">
        <v>135</v>
      </c>
      <c r="G21" t="s">
        <v>251</v>
      </c>
      <c r="H21" t="s">
        <v>394</v>
      </c>
      <c r="I21">
        <v>432</v>
      </c>
    </row>
    <row r="22" spans="3:9" x14ac:dyDescent="0.25">
      <c r="C22" t="s">
        <v>409</v>
      </c>
      <c r="D22" t="s">
        <v>394</v>
      </c>
      <c r="E22" t="s">
        <v>135</v>
      </c>
      <c r="F22" t="s">
        <v>135</v>
      </c>
      <c r="G22" t="s">
        <v>251</v>
      </c>
      <c r="H22" t="s">
        <v>394</v>
      </c>
      <c r="I22">
        <v>144</v>
      </c>
    </row>
    <row r="23" spans="3:9" x14ac:dyDescent="0.25">
      <c r="C23" t="s">
        <v>410</v>
      </c>
      <c r="D23" t="s">
        <v>394</v>
      </c>
      <c r="E23" t="s">
        <v>135</v>
      </c>
      <c r="F23" t="s">
        <v>135</v>
      </c>
      <c r="G23" t="s">
        <v>251</v>
      </c>
      <c r="H23" t="s">
        <v>394</v>
      </c>
      <c r="I23">
        <v>32.4</v>
      </c>
    </row>
    <row r="24" spans="3:9" x14ac:dyDescent="0.25">
      <c r="C24" t="s">
        <v>411</v>
      </c>
      <c r="D24" t="s">
        <v>394</v>
      </c>
      <c r="E24" t="s">
        <v>135</v>
      </c>
      <c r="F24" t="s">
        <v>135</v>
      </c>
      <c r="G24" t="s">
        <v>251</v>
      </c>
      <c r="H24" t="s">
        <v>394</v>
      </c>
      <c r="I24">
        <v>81.599999999999994</v>
      </c>
    </row>
    <row r="25" spans="3:9" x14ac:dyDescent="0.25">
      <c r="C25" t="s">
        <v>412</v>
      </c>
      <c r="D25" t="s">
        <v>394</v>
      </c>
      <c r="E25" t="s">
        <v>135</v>
      </c>
      <c r="F25" t="s">
        <v>135</v>
      </c>
      <c r="G25" t="s">
        <v>251</v>
      </c>
      <c r="H25" t="s">
        <v>394</v>
      </c>
      <c r="I25">
        <v>79.900000000000006</v>
      </c>
    </row>
    <row r="26" spans="3:9" x14ac:dyDescent="0.25">
      <c r="C26" t="s">
        <v>413</v>
      </c>
      <c r="D26" t="s">
        <v>394</v>
      </c>
      <c r="E26" t="s">
        <v>135</v>
      </c>
      <c r="F26" t="s">
        <v>135</v>
      </c>
      <c r="G26" t="s">
        <v>251</v>
      </c>
      <c r="H26" t="s">
        <v>394</v>
      </c>
      <c r="I26">
        <v>40</v>
      </c>
    </row>
    <row r="27" spans="3:9" x14ac:dyDescent="0.25">
      <c r="C27" t="s">
        <v>414</v>
      </c>
      <c r="D27" t="s">
        <v>394</v>
      </c>
      <c r="E27" t="s">
        <v>135</v>
      </c>
      <c r="F27" t="s">
        <v>135</v>
      </c>
      <c r="G27" t="s">
        <v>251</v>
      </c>
      <c r="H27" t="s">
        <v>394</v>
      </c>
      <c r="I27">
        <v>300</v>
      </c>
    </row>
    <row r="28" spans="3:9" x14ac:dyDescent="0.25">
      <c r="C28" t="s">
        <v>415</v>
      </c>
      <c r="D28" t="s">
        <v>394</v>
      </c>
      <c r="E28" t="s">
        <v>135</v>
      </c>
      <c r="F28" t="s">
        <v>135</v>
      </c>
      <c r="G28" t="s">
        <v>251</v>
      </c>
      <c r="H28" t="s">
        <v>394</v>
      </c>
      <c r="I28">
        <v>231.2</v>
      </c>
    </row>
    <row r="29" spans="3:9" x14ac:dyDescent="0.25">
      <c r="C29" t="s">
        <v>416</v>
      </c>
      <c r="D29" t="s">
        <v>394</v>
      </c>
      <c r="E29" t="s">
        <v>135</v>
      </c>
      <c r="F29" t="s">
        <v>135</v>
      </c>
      <c r="G29" t="s">
        <v>251</v>
      </c>
      <c r="H29" t="s">
        <v>394</v>
      </c>
      <c r="I29">
        <v>90</v>
      </c>
    </row>
    <row r="30" spans="3:9" x14ac:dyDescent="0.25">
      <c r="C30" t="s">
        <v>417</v>
      </c>
      <c r="D30" t="s">
        <v>394</v>
      </c>
      <c r="E30" t="s">
        <v>135</v>
      </c>
      <c r="F30" t="s">
        <v>135</v>
      </c>
      <c r="G30" t="s">
        <v>251</v>
      </c>
      <c r="H30" t="s">
        <v>394</v>
      </c>
      <c r="I30">
        <v>93</v>
      </c>
    </row>
    <row r="31" spans="3:9" x14ac:dyDescent="0.25">
      <c r="C31" t="s">
        <v>418</v>
      </c>
      <c r="D31" t="s">
        <v>394</v>
      </c>
      <c r="E31" t="s">
        <v>135</v>
      </c>
      <c r="F31" t="s">
        <v>135</v>
      </c>
      <c r="G31" t="s">
        <v>251</v>
      </c>
      <c r="H31" t="s">
        <v>394</v>
      </c>
      <c r="I31">
        <v>82.8</v>
      </c>
    </row>
    <row r="32" spans="3:9" x14ac:dyDescent="0.25">
      <c r="C32" t="s">
        <v>419</v>
      </c>
      <c r="D32" t="s">
        <v>394</v>
      </c>
      <c r="E32" t="s">
        <v>135</v>
      </c>
      <c r="F32" t="s">
        <v>135</v>
      </c>
      <c r="G32" t="s">
        <v>251</v>
      </c>
      <c r="H32" t="s">
        <v>394</v>
      </c>
      <c r="I32">
        <v>125</v>
      </c>
    </row>
    <row r="33" spans="3:9" x14ac:dyDescent="0.25">
      <c r="C33" t="s">
        <v>420</v>
      </c>
      <c r="D33" t="s">
        <v>394</v>
      </c>
      <c r="E33" t="s">
        <v>156</v>
      </c>
      <c r="F33" t="s">
        <v>150</v>
      </c>
      <c r="G33" t="s">
        <v>251</v>
      </c>
      <c r="H33" t="s">
        <v>394</v>
      </c>
      <c r="I33">
        <v>300.02</v>
      </c>
    </row>
    <row r="34" spans="3:9" x14ac:dyDescent="0.25">
      <c r="C34" t="s">
        <v>421</v>
      </c>
      <c r="D34" t="s">
        <v>394</v>
      </c>
      <c r="E34" t="s">
        <v>156</v>
      </c>
      <c r="F34" t="s">
        <v>150</v>
      </c>
      <c r="G34" t="s">
        <v>251</v>
      </c>
      <c r="H34" t="s">
        <v>394</v>
      </c>
      <c r="I34">
        <v>185</v>
      </c>
    </row>
    <row r="35" spans="3:9" x14ac:dyDescent="0.25">
      <c r="C35" t="s">
        <v>422</v>
      </c>
      <c r="D35" t="s">
        <v>394</v>
      </c>
      <c r="E35" t="s">
        <v>156</v>
      </c>
      <c r="F35" t="s">
        <v>150</v>
      </c>
      <c r="G35" t="s">
        <v>251</v>
      </c>
      <c r="H35" t="s">
        <v>394</v>
      </c>
      <c r="I35">
        <v>135</v>
      </c>
    </row>
    <row r="36" spans="3:9" x14ac:dyDescent="0.25">
      <c r="C36" t="s">
        <v>423</v>
      </c>
      <c r="D36" t="s">
        <v>394</v>
      </c>
      <c r="E36" t="s">
        <v>156</v>
      </c>
      <c r="F36" t="s">
        <v>150</v>
      </c>
      <c r="G36" t="s">
        <v>251</v>
      </c>
      <c r="H36" t="s">
        <v>394</v>
      </c>
      <c r="I36">
        <v>29</v>
      </c>
    </row>
    <row r="37" spans="3:9" x14ac:dyDescent="0.25">
      <c r="C37" t="s">
        <v>424</v>
      </c>
      <c r="D37" t="s">
        <v>394</v>
      </c>
      <c r="E37" t="s">
        <v>156</v>
      </c>
      <c r="F37" t="s">
        <v>150</v>
      </c>
      <c r="G37" t="s">
        <v>251</v>
      </c>
      <c r="H37" t="s">
        <v>394</v>
      </c>
      <c r="I37">
        <v>950</v>
      </c>
    </row>
    <row r="38" spans="3:9" x14ac:dyDescent="0.25">
      <c r="C38" t="s">
        <v>425</v>
      </c>
      <c r="D38" t="s">
        <v>394</v>
      </c>
      <c r="E38" t="s">
        <v>156</v>
      </c>
      <c r="F38" t="s">
        <v>150</v>
      </c>
      <c r="G38" t="s">
        <v>251</v>
      </c>
      <c r="H38" t="s">
        <v>394</v>
      </c>
      <c r="I38">
        <v>552</v>
      </c>
    </row>
    <row r="39" spans="3:9" x14ac:dyDescent="0.25">
      <c r="C39" t="s">
        <v>426</v>
      </c>
      <c r="D39" t="s">
        <v>394</v>
      </c>
      <c r="E39" t="s">
        <v>156</v>
      </c>
      <c r="F39" t="s">
        <v>150</v>
      </c>
      <c r="G39" t="s">
        <v>251</v>
      </c>
      <c r="H39" t="s">
        <v>394</v>
      </c>
      <c r="I39">
        <v>68</v>
      </c>
    </row>
    <row r="41" spans="3:9" x14ac:dyDescent="0.25">
      <c r="F41" t="s">
        <v>430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28C82-67D0-483B-8468-DB9E8543860F}">
  <dimension ref="D6:L20"/>
  <sheetViews>
    <sheetView workbookViewId="0">
      <selection activeCell="F19" sqref="F19"/>
    </sheetView>
  </sheetViews>
  <sheetFormatPr defaultRowHeight="15" x14ac:dyDescent="0.25"/>
  <cols>
    <col min="4" max="4" width="12.5703125" bestFit="1" customWidth="1"/>
  </cols>
  <sheetData>
    <row r="6" spans="4:12" x14ac:dyDescent="0.25">
      <c r="E6" t="s">
        <v>331</v>
      </c>
      <c r="F6" t="s">
        <v>452</v>
      </c>
      <c r="G6" s="14"/>
      <c r="H6" s="14" t="s">
        <v>331</v>
      </c>
      <c r="I6" s="14" t="s">
        <v>130</v>
      </c>
      <c r="J6" s="14" t="s">
        <v>332</v>
      </c>
      <c r="K6" s="14" t="s">
        <v>51</v>
      </c>
    </row>
    <row r="7" spans="4:12" ht="75" x14ac:dyDescent="0.25">
      <c r="E7" s="14" t="str">
        <f>[5]Generation_Storages_Electrolyse!BK2</f>
        <v>Fuel connection costs (Fixed)</v>
      </c>
      <c r="F7" s="14" t="str">
        <f>[5]Generation_Storages_Electrolyse!BL2</f>
        <v>Fuel connection costs (Variable)</v>
      </c>
      <c r="G7" s="14" t="s">
        <v>453</v>
      </c>
      <c r="H7" t="s">
        <v>454</v>
      </c>
      <c r="I7" s="14" t="s">
        <v>455</v>
      </c>
      <c r="J7" s="14" t="s">
        <v>456</v>
      </c>
    </row>
    <row r="8" spans="4:12" x14ac:dyDescent="0.25">
      <c r="D8" t="s">
        <v>44</v>
      </c>
      <c r="F8">
        <f>[7]Generation_Storages_Electrolyse!$BL$11</f>
        <v>2279000</v>
      </c>
      <c r="G8">
        <v>10</v>
      </c>
      <c r="H8">
        <f>E8+F8*G8</f>
        <v>22790000</v>
      </c>
      <c r="I8">
        <f>[7]Generation_Storages_Electrolyse!$H$13</f>
        <v>658.6</v>
      </c>
      <c r="J8" s="4">
        <f>H8/I8</f>
        <v>34603.704828423928</v>
      </c>
      <c r="K8" s="4">
        <f>J8/1000</f>
        <v>34.603704828423929</v>
      </c>
    </row>
    <row r="9" spans="4:12" x14ac:dyDescent="0.25">
      <c r="D9" t="s">
        <v>45</v>
      </c>
      <c r="F9">
        <f>F8</f>
        <v>2279000</v>
      </c>
      <c r="G9">
        <v>10</v>
      </c>
      <c r="H9">
        <f t="shared" ref="H9:H14" si="0">E9+F9*G9</f>
        <v>22790000</v>
      </c>
      <c r="I9">
        <f>[7]Generation_Storages_Electrolyse!$H$11</f>
        <v>566.70000000000005</v>
      </c>
      <c r="J9" s="4">
        <f t="shared" ref="J9:J14" si="1">H9/I9</f>
        <v>40215.281454032112</v>
      </c>
      <c r="K9" s="4">
        <f t="shared" ref="K9:K14" si="2">J9/1000</f>
        <v>40.215281454032109</v>
      </c>
    </row>
    <row r="10" spans="4:12" x14ac:dyDescent="0.25">
      <c r="D10" t="s">
        <v>39</v>
      </c>
      <c r="E10">
        <f>[7]Generation_Storages_Electrolyse!$BK$5</f>
        <v>21200000</v>
      </c>
      <c r="F10">
        <f>[7]Generation_Storages_Electrolyse!$BL$5</f>
        <v>1600000</v>
      </c>
      <c r="G10">
        <v>50</v>
      </c>
      <c r="H10">
        <f t="shared" si="0"/>
        <v>101200000</v>
      </c>
      <c r="I10">
        <f>[7]Generation_Storages_Electrolyse!$H$7</f>
        <v>348</v>
      </c>
      <c r="J10" s="4">
        <f t="shared" si="1"/>
        <v>290804.59770114941</v>
      </c>
      <c r="K10" s="4">
        <f t="shared" si="2"/>
        <v>290.80459770114942</v>
      </c>
    </row>
    <row r="11" spans="4:12" x14ac:dyDescent="0.25">
      <c r="D11" t="s">
        <v>38</v>
      </c>
      <c r="E11">
        <f>E10</f>
        <v>21200000</v>
      </c>
      <c r="F11">
        <f>F10</f>
        <v>1600000</v>
      </c>
      <c r="G11">
        <v>50</v>
      </c>
      <c r="H11">
        <f t="shared" si="0"/>
        <v>101200000</v>
      </c>
      <c r="I11">
        <f>[7]Generation_Storages_Electrolyse!$H$9</f>
        <v>226.4</v>
      </c>
      <c r="J11" s="4">
        <f t="shared" si="1"/>
        <v>446996.46643109538</v>
      </c>
      <c r="K11" s="4">
        <f t="shared" si="2"/>
        <v>446.99646643109537</v>
      </c>
      <c r="L11" t="s">
        <v>457</v>
      </c>
    </row>
    <row r="12" spans="4:12" x14ac:dyDescent="0.25">
      <c r="D12" t="s">
        <v>47</v>
      </c>
      <c r="E12">
        <f t="shared" ref="E12:E14" si="3">E11</f>
        <v>21200000</v>
      </c>
      <c r="F12">
        <f t="shared" ref="F12:F14" si="4">F11</f>
        <v>1600000</v>
      </c>
      <c r="G12">
        <v>50</v>
      </c>
      <c r="H12">
        <f t="shared" si="0"/>
        <v>101200000</v>
      </c>
      <c r="I12">
        <f>[7]Generation_Storages_Electrolyse!$H$5</f>
        <v>301.5</v>
      </c>
      <c r="J12" s="4">
        <f t="shared" si="1"/>
        <v>335655.05804311775</v>
      </c>
      <c r="K12" s="4">
        <f t="shared" si="2"/>
        <v>335.65505804311778</v>
      </c>
    </row>
    <row r="13" spans="4:12" x14ac:dyDescent="0.25">
      <c r="D13" t="s">
        <v>42</v>
      </c>
      <c r="E13">
        <f t="shared" si="3"/>
        <v>21200000</v>
      </c>
      <c r="F13">
        <f t="shared" si="4"/>
        <v>1600000</v>
      </c>
      <c r="G13">
        <v>50</v>
      </c>
      <c r="H13">
        <f t="shared" si="0"/>
        <v>101200000</v>
      </c>
      <c r="I13">
        <f>[7]Generation_Storages_Electrolyse!$H$10</f>
        <v>209.1</v>
      </c>
      <c r="J13" s="4">
        <f t="shared" si="1"/>
        <v>483978.95743663318</v>
      </c>
      <c r="K13" s="4">
        <f t="shared" si="2"/>
        <v>483.97895743663315</v>
      </c>
    </row>
    <row r="14" spans="4:12" x14ac:dyDescent="0.25">
      <c r="D14" t="s">
        <v>43</v>
      </c>
      <c r="E14">
        <f t="shared" si="3"/>
        <v>21200000</v>
      </c>
      <c r="F14">
        <f t="shared" si="4"/>
        <v>1600000</v>
      </c>
      <c r="G14">
        <v>50</v>
      </c>
      <c r="H14">
        <f t="shared" si="0"/>
        <v>101200000</v>
      </c>
      <c r="I14">
        <f>I13</f>
        <v>209.1</v>
      </c>
      <c r="J14" s="4">
        <f t="shared" si="1"/>
        <v>483978.95743663318</v>
      </c>
      <c r="K14" s="4">
        <f t="shared" si="2"/>
        <v>483.97895743663315</v>
      </c>
    </row>
    <row r="15" spans="4:12" x14ac:dyDescent="0.25">
      <c r="D15" t="s">
        <v>40</v>
      </c>
    </row>
    <row r="16" spans="4:12" x14ac:dyDescent="0.25">
      <c r="D16" t="s">
        <v>41</v>
      </c>
    </row>
    <row r="17" spans="4:4" x14ac:dyDescent="0.25">
      <c r="D17" t="s">
        <v>140</v>
      </c>
    </row>
    <row r="18" spans="4:4" x14ac:dyDescent="0.25">
      <c r="D18" t="s">
        <v>141</v>
      </c>
    </row>
    <row r="19" spans="4:4" x14ac:dyDescent="0.25">
      <c r="D19" t="s">
        <v>50</v>
      </c>
    </row>
    <row r="20" spans="4:4" x14ac:dyDescent="0.25">
      <c r="D20" t="s">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Scalarlist</vt:lpstr>
      <vt:lpstr>PeakContribution</vt:lpstr>
      <vt:lpstr>OpReserve</vt:lpstr>
      <vt:lpstr>RegionSetMapping</vt:lpstr>
      <vt:lpstr>FuelAllowedSet15</vt:lpstr>
      <vt:lpstr>HourMapSet</vt:lpstr>
      <vt:lpstr>FuelCO2Eq</vt:lpstr>
      <vt:lpstr>FuelCost-low</vt:lpstr>
      <vt:lpstr>FuelCost-high</vt:lpstr>
      <vt:lpstr>FuelCost_average</vt:lpstr>
      <vt:lpstr>TranCap15Region</vt:lpstr>
      <vt:lpstr>TxCost15Region</vt:lpstr>
      <vt:lpstr>TxCost_working</vt:lpstr>
      <vt:lpstr>REZTxCost</vt:lpstr>
      <vt:lpstr>REZTxCost_working</vt:lpstr>
      <vt:lpstr>IBRRemediationCost</vt:lpstr>
      <vt:lpstr>ElecStoConCost</vt:lpstr>
      <vt:lpstr>ElecNonVREConCost</vt:lpstr>
      <vt:lpstr>ElecVREConCost</vt:lpstr>
      <vt:lpstr>ConnectionCost_working</vt:lpstr>
      <vt:lpstr>REZCap15Region</vt:lpstr>
      <vt:lpstr>REZCap_working</vt:lpstr>
      <vt:lpstr>CapFacAdjust_working</vt:lpstr>
      <vt:lpstr>LCF_GenTech</vt:lpstr>
      <vt:lpstr>LCF_ElecStoTech</vt:lpstr>
      <vt:lpstr>LCF_working</vt:lpstr>
      <vt:lpstr>GenTechParams</vt:lpstr>
      <vt:lpstr>ElecStoTechParams</vt:lpstr>
      <vt:lpstr>ExistingBatt</vt:lpstr>
      <vt:lpstr>ExistCustBatt_working</vt:lpstr>
      <vt:lpstr>PHESParams</vt:lpstr>
      <vt:lpstr>FOAKParams</vt:lpstr>
      <vt:lpstr>GenCapitalCost-GloCurrPol</vt:lpstr>
      <vt:lpstr>GenCapitalCost-GloNZEby2050</vt:lpstr>
      <vt:lpstr>GenCapitalCost-GloNZEpost2050</vt:lpstr>
      <vt:lpstr>GenCost data transposed</vt:lpstr>
      <vt:lpstr>StoCapitalCost-GloCurrPol</vt:lpstr>
      <vt:lpstr>StoCapitalCost-GloNZEby2050</vt:lpstr>
      <vt:lpstr>StoCapitalCost-GloNZEpost2050</vt:lpstr>
      <vt:lpstr>Hydro working</vt:lpstr>
      <vt:lpstr>FuelConnectionWorking</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Paul (Energy, Newcastle)</dc:creator>
  <cp:lastModifiedBy>Graham, Paul (Energy, Newcastle)</cp:lastModifiedBy>
  <dcterms:created xsi:type="dcterms:W3CDTF">2025-03-24T04:09:28Z</dcterms:created>
  <dcterms:modified xsi:type="dcterms:W3CDTF">2025-09-05T06:30:08Z</dcterms:modified>
</cp:coreProperties>
</file>